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1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oincr-my.sharepoint.com/personal/dmendoza_soin_co_cr/Documents/"/>
    </mc:Choice>
  </mc:AlternateContent>
  <xr:revisionPtr revIDLastSave="28" documentId="8_{248E3323-710C-47C3-877C-550A1257BA10}" xr6:coauthVersionLast="47" xr6:coauthVersionMax="47" xr10:uidLastSave="{60902627-EF1B-4D08-AE9E-A59768BE6602}"/>
  <bookViews>
    <workbookView xWindow="-108" yWindow="-108" windowWidth="23256" windowHeight="13896" tabRatio="869" xr2:uid="{17417953-5672-41DC-A8DC-4E1206E86C79}"/>
  </bookViews>
  <sheets>
    <sheet name="Resumen" sheetId="5" r:id="rId1"/>
    <sheet name="Global" sheetId="10" r:id="rId2"/>
    <sheet name="BD" sheetId="1" state="hidden" r:id="rId3"/>
    <sheet name="BDCF" sheetId="2" state="hidden" r:id="rId4"/>
    <sheet name="BDCF Histórico" sheetId="14" state="hidden" r:id="rId5"/>
    <sheet name="Hoja6" sheetId="20" state="hidden" r:id="rId6"/>
    <sheet name="Equivalencias" sheetId="3" state="hidden" r:id="rId7"/>
    <sheet name="INDICADORES CLIENTES" sheetId="4" r:id="rId8"/>
    <sheet name="INDICADORES RECURSOS" sheetId="6" r:id="rId9"/>
    <sheet name="GRAFICAS CLIENTE" sheetId="7" r:id="rId10"/>
    <sheet name="Gráfica por Recurso" sheetId="8" r:id="rId11"/>
    <sheet name="IND PERFIL" sheetId="9" r:id="rId12"/>
    <sheet name="Hoja2" sheetId="16" state="hidden" r:id="rId13"/>
    <sheet name="Hoja1" sheetId="15" state="hidden" r:id="rId14"/>
    <sheet name="Proyecto" sheetId="18" state="hidden" r:id="rId15"/>
    <sheet name="Por Proyectos - Actividades" sheetId="17" r:id="rId16"/>
    <sheet name="Por Proyectos - Recursos" sheetId="19" r:id="rId17"/>
  </sheets>
  <definedNames>
    <definedName name="_xlnm._FilterDatabase" localSheetId="4" hidden="1">'BDCF Histórico'!$A$1:$F$6304</definedName>
    <definedName name="_xlnm._FilterDatabase" localSheetId="8" hidden="1">'INDICADORES RECURSOS'!$A$12:$V$14</definedName>
    <definedName name="Consulta_desde_proyectos" localSheetId="2" hidden="1">BD!$A$1:$F$1911</definedName>
    <definedName name="Consulta_desde_proyectos" localSheetId="3" hidden="1">BDCF!$A$1:$E$349</definedName>
    <definedName name="Consulta_desde_proyectos" localSheetId="13" hidden="1">Hoja1!$A$1:$E$5382</definedName>
    <definedName name="Consulta_desde_proyectos" localSheetId="12" hidden="1">Hoja2!$A$1:$G$7643</definedName>
    <definedName name="Consulta_desde_Proyectos" localSheetId="14" hidden="1">Proyecto!$A$4:$B$1479</definedName>
    <definedName name="Consulta_desde_proyectos_1" localSheetId="3" hidden="1">BDCF!#REF!</definedName>
    <definedName name="Query">#REF!</definedName>
    <definedName name="TablaCierre">OFFSET(#REF!,,,MATCH("Total",#REF!,0),11)</definedName>
    <definedName name="TablaCierreImg">OFFSET(#REF!,,,MATCH("Total",#REF!,0),9)</definedName>
    <definedName name="TextoCierre">OFFSET(#REF!,,,MAX(#REF!),4)</definedName>
    <definedName name="XRecursoXEtapa">OFFSET(#REF!,,,#REF!,10)</definedName>
    <definedName name="XRecursoXEtapaEliminar">OFFSET(#REF!,,,1000,10)</definedName>
    <definedName name="XRecursoXMes">OFFSET(#REF!,,,#REF!,#REF!)</definedName>
    <definedName name="XRecursoXMesEliminar">OFFSET(#REF!,,,1000,1000)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230" i="15"/>
  <c r="F231" i="15"/>
  <c r="F232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72" i="15"/>
  <c r="F273" i="15"/>
  <c r="F274" i="15"/>
  <c r="F275" i="15"/>
  <c r="F276" i="15"/>
  <c r="F277" i="15"/>
  <c r="F278" i="15"/>
  <c r="F279" i="15"/>
  <c r="F280" i="15"/>
  <c r="F281" i="15"/>
  <c r="F282" i="15"/>
  <c r="F283" i="15"/>
  <c r="F284" i="15"/>
  <c r="F285" i="15"/>
  <c r="F286" i="15"/>
  <c r="F287" i="15"/>
  <c r="F288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7" i="15"/>
  <c r="F308" i="15"/>
  <c r="F309" i="15"/>
  <c r="F310" i="15"/>
  <c r="F311" i="15"/>
  <c r="F312" i="15"/>
  <c r="F313" i="15"/>
  <c r="F314" i="15"/>
  <c r="F315" i="15"/>
  <c r="F316" i="15"/>
  <c r="F317" i="15"/>
  <c r="F318" i="15"/>
  <c r="F319" i="15"/>
  <c r="F320" i="15"/>
  <c r="F321" i="15"/>
  <c r="F322" i="15"/>
  <c r="F323" i="15"/>
  <c r="F324" i="15"/>
  <c r="F325" i="15"/>
  <c r="F326" i="15"/>
  <c r="F327" i="15"/>
  <c r="F328" i="15"/>
  <c r="F329" i="15"/>
  <c r="F330" i="15"/>
  <c r="F331" i="15"/>
  <c r="F332" i="15"/>
  <c r="F333" i="15"/>
  <c r="F334" i="15"/>
  <c r="F335" i="15"/>
  <c r="F336" i="15"/>
  <c r="F337" i="15"/>
  <c r="F338" i="15"/>
  <c r="F339" i="15"/>
  <c r="F340" i="15"/>
  <c r="F341" i="15"/>
  <c r="F342" i="15"/>
  <c r="F343" i="15"/>
  <c r="F344" i="15"/>
  <c r="F345" i="15"/>
  <c r="F346" i="15"/>
  <c r="F347" i="15"/>
  <c r="F348" i="15"/>
  <c r="F349" i="15"/>
  <c r="F350" i="15"/>
  <c r="F351" i="15"/>
  <c r="F352" i="15"/>
  <c r="F353" i="15"/>
  <c r="F354" i="15"/>
  <c r="F355" i="15"/>
  <c r="F356" i="15"/>
  <c r="F357" i="15"/>
  <c r="F358" i="15"/>
  <c r="F359" i="15"/>
  <c r="F360" i="15"/>
  <c r="F361" i="15"/>
  <c r="F362" i="15"/>
  <c r="F363" i="15"/>
  <c r="F364" i="15"/>
  <c r="F365" i="15"/>
  <c r="F366" i="15"/>
  <c r="F367" i="15"/>
  <c r="F368" i="15"/>
  <c r="F369" i="15"/>
  <c r="F370" i="15"/>
  <c r="F371" i="15"/>
  <c r="F372" i="15"/>
  <c r="F373" i="15"/>
  <c r="F374" i="15"/>
  <c r="F375" i="15"/>
  <c r="F376" i="15"/>
  <c r="F377" i="15"/>
  <c r="F378" i="15"/>
  <c r="F379" i="15"/>
  <c r="F380" i="15"/>
  <c r="F381" i="15"/>
  <c r="F382" i="15"/>
  <c r="F383" i="15"/>
  <c r="F384" i="15"/>
  <c r="F385" i="15"/>
  <c r="F386" i="15"/>
  <c r="F387" i="15"/>
  <c r="F388" i="15"/>
  <c r="F389" i="15"/>
  <c r="F390" i="15"/>
  <c r="F391" i="15"/>
  <c r="F392" i="15"/>
  <c r="F393" i="15"/>
  <c r="F394" i="15"/>
  <c r="F395" i="15"/>
  <c r="F396" i="15"/>
  <c r="F397" i="15"/>
  <c r="F398" i="15"/>
  <c r="F399" i="15"/>
  <c r="F400" i="15"/>
  <c r="F401" i="15"/>
  <c r="F402" i="15"/>
  <c r="F403" i="15"/>
  <c r="F404" i="15"/>
  <c r="F405" i="15"/>
  <c r="F406" i="15"/>
  <c r="F407" i="15"/>
  <c r="F408" i="15"/>
  <c r="F409" i="15"/>
  <c r="F410" i="15"/>
  <c r="F411" i="15"/>
  <c r="F412" i="15"/>
  <c r="F413" i="15"/>
  <c r="F414" i="15"/>
  <c r="F415" i="15"/>
  <c r="F416" i="15"/>
  <c r="F417" i="15"/>
  <c r="F418" i="15"/>
  <c r="F419" i="15"/>
  <c r="F420" i="15"/>
  <c r="F421" i="15"/>
  <c r="F422" i="15"/>
  <c r="F423" i="15"/>
  <c r="F424" i="15"/>
  <c r="F425" i="15"/>
  <c r="F426" i="15"/>
  <c r="F427" i="15"/>
  <c r="F428" i="15"/>
  <c r="F429" i="15"/>
  <c r="F430" i="15"/>
  <c r="F431" i="15"/>
  <c r="F432" i="15"/>
  <c r="F433" i="15"/>
  <c r="F434" i="15"/>
  <c r="F435" i="15"/>
  <c r="F436" i="15"/>
  <c r="F437" i="15"/>
  <c r="F438" i="15"/>
  <c r="F439" i="15"/>
  <c r="F440" i="15"/>
  <c r="F441" i="15"/>
  <c r="F442" i="15"/>
  <c r="F443" i="15"/>
  <c r="F444" i="15"/>
  <c r="F445" i="15"/>
  <c r="F446" i="15"/>
  <c r="F447" i="15"/>
  <c r="F448" i="15"/>
  <c r="F449" i="15"/>
  <c r="F450" i="15"/>
  <c r="F451" i="15"/>
  <c r="F452" i="15"/>
  <c r="F453" i="15"/>
  <c r="F454" i="15"/>
  <c r="F455" i="15"/>
  <c r="F456" i="15"/>
  <c r="F457" i="15"/>
  <c r="F458" i="15"/>
  <c r="F459" i="15"/>
  <c r="F460" i="15"/>
  <c r="F461" i="15"/>
  <c r="F462" i="15"/>
  <c r="F463" i="15"/>
  <c r="F464" i="15"/>
  <c r="F465" i="15"/>
  <c r="F466" i="15"/>
  <c r="F467" i="15"/>
  <c r="F468" i="15"/>
  <c r="F469" i="15"/>
  <c r="F470" i="15"/>
  <c r="F471" i="15"/>
  <c r="F472" i="15"/>
  <c r="F473" i="15"/>
  <c r="F474" i="15"/>
  <c r="F475" i="15"/>
  <c r="F476" i="15"/>
  <c r="F477" i="15"/>
  <c r="F478" i="15"/>
  <c r="F479" i="15"/>
  <c r="F480" i="15"/>
  <c r="F481" i="15"/>
  <c r="F482" i="15"/>
  <c r="F483" i="15"/>
  <c r="F484" i="15"/>
  <c r="F485" i="15"/>
  <c r="F486" i="15"/>
  <c r="F487" i="15"/>
  <c r="F488" i="15"/>
  <c r="F489" i="15"/>
  <c r="F490" i="15"/>
  <c r="F491" i="15"/>
  <c r="F492" i="15"/>
  <c r="F493" i="15"/>
  <c r="F494" i="15"/>
  <c r="F495" i="15"/>
  <c r="F496" i="15"/>
  <c r="F497" i="15"/>
  <c r="F498" i="15"/>
  <c r="F499" i="15"/>
  <c r="F500" i="15"/>
  <c r="F501" i="15"/>
  <c r="F502" i="15"/>
  <c r="F503" i="15"/>
  <c r="F504" i="15"/>
  <c r="F505" i="15"/>
  <c r="F506" i="15"/>
  <c r="F507" i="15"/>
  <c r="F508" i="15"/>
  <c r="F509" i="15"/>
  <c r="F510" i="15"/>
  <c r="F511" i="15"/>
  <c r="F512" i="15"/>
  <c r="F513" i="15"/>
  <c r="F514" i="15"/>
  <c r="F515" i="15"/>
  <c r="F516" i="15"/>
  <c r="F517" i="15"/>
  <c r="F518" i="15"/>
  <c r="F519" i="15"/>
  <c r="F520" i="15"/>
  <c r="F521" i="15"/>
  <c r="F522" i="15"/>
  <c r="F523" i="15"/>
  <c r="F524" i="15"/>
  <c r="F525" i="15"/>
  <c r="F526" i="15"/>
  <c r="F527" i="15"/>
  <c r="F528" i="15"/>
  <c r="F529" i="15"/>
  <c r="F530" i="15"/>
  <c r="F531" i="15"/>
  <c r="F532" i="15"/>
  <c r="F533" i="15"/>
  <c r="F534" i="15"/>
  <c r="F535" i="15"/>
  <c r="F536" i="15"/>
  <c r="F537" i="15"/>
  <c r="F538" i="15"/>
  <c r="F539" i="15"/>
  <c r="F540" i="15"/>
  <c r="F541" i="15"/>
  <c r="F542" i="15"/>
  <c r="F543" i="15"/>
  <c r="F544" i="15"/>
  <c r="F545" i="15"/>
  <c r="F546" i="15"/>
  <c r="F547" i="15"/>
  <c r="F548" i="15"/>
  <c r="F549" i="15"/>
  <c r="F550" i="15"/>
  <c r="F551" i="15"/>
  <c r="F552" i="15"/>
  <c r="F553" i="15"/>
  <c r="F554" i="15"/>
  <c r="F555" i="15"/>
  <c r="F556" i="15"/>
  <c r="F557" i="15"/>
  <c r="F558" i="15"/>
  <c r="F559" i="15"/>
  <c r="F560" i="15"/>
  <c r="F561" i="15"/>
  <c r="F562" i="15"/>
  <c r="F563" i="15"/>
  <c r="F564" i="15"/>
  <c r="F565" i="15"/>
  <c r="F566" i="15"/>
  <c r="F567" i="15"/>
  <c r="F568" i="15"/>
  <c r="F569" i="15"/>
  <c r="F570" i="15"/>
  <c r="F571" i="15"/>
  <c r="F572" i="15"/>
  <c r="F573" i="15"/>
  <c r="F574" i="15"/>
  <c r="F575" i="15"/>
  <c r="F576" i="15"/>
  <c r="F577" i="15"/>
  <c r="F578" i="15"/>
  <c r="F579" i="15"/>
  <c r="F580" i="15"/>
  <c r="F581" i="15"/>
  <c r="F582" i="15"/>
  <c r="F583" i="15"/>
  <c r="F584" i="15"/>
  <c r="F585" i="15"/>
  <c r="F586" i="15"/>
  <c r="F587" i="15"/>
  <c r="F588" i="15"/>
  <c r="F589" i="15"/>
  <c r="F590" i="15"/>
  <c r="F591" i="15"/>
  <c r="F592" i="15"/>
  <c r="F593" i="15"/>
  <c r="F594" i="15"/>
  <c r="F595" i="15"/>
  <c r="F596" i="15"/>
  <c r="F597" i="15"/>
  <c r="F598" i="15"/>
  <c r="F599" i="15"/>
  <c r="F600" i="15"/>
  <c r="F601" i="15"/>
  <c r="F602" i="15"/>
  <c r="F603" i="15"/>
  <c r="F604" i="15"/>
  <c r="F605" i="15"/>
  <c r="F606" i="15"/>
  <c r="F607" i="15"/>
  <c r="F608" i="15"/>
  <c r="F609" i="15"/>
  <c r="F610" i="15"/>
  <c r="F611" i="15"/>
  <c r="F612" i="15"/>
  <c r="F613" i="15"/>
  <c r="F614" i="15"/>
  <c r="F615" i="15"/>
  <c r="F616" i="15"/>
  <c r="F617" i="15"/>
  <c r="F618" i="15"/>
  <c r="F619" i="15"/>
  <c r="F620" i="15"/>
  <c r="F621" i="15"/>
  <c r="F622" i="15"/>
  <c r="F623" i="15"/>
  <c r="F624" i="15"/>
  <c r="F625" i="15"/>
  <c r="F626" i="15"/>
  <c r="F627" i="15"/>
  <c r="F628" i="15"/>
  <c r="F629" i="15"/>
  <c r="F630" i="15"/>
  <c r="F631" i="15"/>
  <c r="F632" i="15"/>
  <c r="F633" i="15"/>
  <c r="F634" i="15"/>
  <c r="F635" i="15"/>
  <c r="F636" i="15"/>
  <c r="F637" i="15"/>
  <c r="F638" i="15"/>
  <c r="F639" i="15"/>
  <c r="F640" i="15"/>
  <c r="F641" i="15"/>
  <c r="F642" i="15"/>
  <c r="F643" i="15"/>
  <c r="F644" i="15"/>
  <c r="F645" i="15"/>
  <c r="F646" i="15"/>
  <c r="F647" i="15"/>
  <c r="F648" i="15"/>
  <c r="F649" i="15"/>
  <c r="F650" i="15"/>
  <c r="F651" i="15"/>
  <c r="F652" i="15"/>
  <c r="F653" i="15"/>
  <c r="F654" i="15"/>
  <c r="F655" i="15"/>
  <c r="F656" i="15"/>
  <c r="F657" i="15"/>
  <c r="F658" i="15"/>
  <c r="F659" i="15"/>
  <c r="F660" i="15"/>
  <c r="F661" i="15"/>
  <c r="F662" i="15"/>
  <c r="F663" i="15"/>
  <c r="F664" i="15"/>
  <c r="F665" i="15"/>
  <c r="F666" i="15"/>
  <c r="F667" i="15"/>
  <c r="F668" i="15"/>
  <c r="F669" i="15"/>
  <c r="F670" i="15"/>
  <c r="F671" i="15"/>
  <c r="F672" i="15"/>
  <c r="F673" i="15"/>
  <c r="F674" i="15"/>
  <c r="F675" i="15"/>
  <c r="F676" i="15"/>
  <c r="F677" i="15"/>
  <c r="F678" i="15"/>
  <c r="F679" i="15"/>
  <c r="F680" i="15"/>
  <c r="F681" i="15"/>
  <c r="F682" i="15"/>
  <c r="F683" i="15"/>
  <c r="F684" i="15"/>
  <c r="F685" i="15"/>
  <c r="F686" i="15"/>
  <c r="F687" i="15"/>
  <c r="F688" i="15"/>
  <c r="F689" i="15"/>
  <c r="F690" i="15"/>
  <c r="F691" i="15"/>
  <c r="F692" i="15"/>
  <c r="F693" i="15"/>
  <c r="F694" i="15"/>
  <c r="F695" i="15"/>
  <c r="F696" i="15"/>
  <c r="F697" i="15"/>
  <c r="F698" i="15"/>
  <c r="F699" i="15"/>
  <c r="F700" i="15"/>
  <c r="F701" i="15"/>
  <c r="F702" i="15"/>
  <c r="F703" i="15"/>
  <c r="F704" i="15"/>
  <c r="F705" i="15"/>
  <c r="F706" i="15"/>
  <c r="F707" i="15"/>
  <c r="F708" i="15"/>
  <c r="F709" i="15"/>
  <c r="F710" i="15"/>
  <c r="F711" i="15"/>
  <c r="F712" i="15"/>
  <c r="F713" i="15"/>
  <c r="F714" i="15"/>
  <c r="F715" i="15"/>
  <c r="F716" i="15"/>
  <c r="F717" i="15"/>
  <c r="F718" i="15"/>
  <c r="F719" i="15"/>
  <c r="F720" i="15"/>
  <c r="F721" i="15"/>
  <c r="F722" i="15"/>
  <c r="F723" i="15"/>
  <c r="F724" i="15"/>
  <c r="F725" i="15"/>
  <c r="F726" i="15"/>
  <c r="F727" i="15"/>
  <c r="F728" i="15"/>
  <c r="F729" i="15"/>
  <c r="F730" i="15"/>
  <c r="F731" i="15"/>
  <c r="F732" i="15"/>
  <c r="F733" i="15"/>
  <c r="F734" i="15"/>
  <c r="F735" i="15"/>
  <c r="F736" i="15"/>
  <c r="F737" i="15"/>
  <c r="F738" i="15"/>
  <c r="F739" i="15"/>
  <c r="F740" i="15"/>
  <c r="F741" i="15"/>
  <c r="F742" i="15"/>
  <c r="F743" i="15"/>
  <c r="F744" i="15"/>
  <c r="F745" i="15"/>
  <c r="F746" i="15"/>
  <c r="F747" i="15"/>
  <c r="F748" i="15"/>
  <c r="F749" i="15"/>
  <c r="F750" i="15"/>
  <c r="F751" i="15"/>
  <c r="F752" i="15"/>
  <c r="F753" i="15"/>
  <c r="F754" i="15"/>
  <c r="F755" i="15"/>
  <c r="F756" i="15"/>
  <c r="F757" i="15"/>
  <c r="F758" i="15"/>
  <c r="F759" i="15"/>
  <c r="F760" i="15"/>
  <c r="F761" i="15"/>
  <c r="F762" i="15"/>
  <c r="F763" i="15"/>
  <c r="F764" i="15"/>
  <c r="F765" i="15"/>
  <c r="F766" i="15"/>
  <c r="F767" i="15"/>
  <c r="F768" i="15"/>
  <c r="F769" i="15"/>
  <c r="F770" i="15"/>
  <c r="F771" i="15"/>
  <c r="F772" i="15"/>
  <c r="F773" i="15"/>
  <c r="F774" i="15"/>
  <c r="F775" i="15"/>
  <c r="F776" i="15"/>
  <c r="F777" i="15"/>
  <c r="F778" i="15"/>
  <c r="F779" i="15"/>
  <c r="F780" i="15"/>
  <c r="F781" i="15"/>
  <c r="F782" i="15"/>
  <c r="F783" i="15"/>
  <c r="F784" i="15"/>
  <c r="F785" i="15"/>
  <c r="F786" i="15"/>
  <c r="F787" i="15"/>
  <c r="F788" i="15"/>
  <c r="F789" i="15"/>
  <c r="F790" i="15"/>
  <c r="F791" i="15"/>
  <c r="F792" i="15"/>
  <c r="F793" i="15"/>
  <c r="F794" i="15"/>
  <c r="F795" i="15"/>
  <c r="F796" i="15"/>
  <c r="F797" i="15"/>
  <c r="F798" i="15"/>
  <c r="F799" i="15"/>
  <c r="F800" i="15"/>
  <c r="F801" i="15"/>
  <c r="F802" i="15"/>
  <c r="F803" i="15"/>
  <c r="F804" i="15"/>
  <c r="F805" i="15"/>
  <c r="F806" i="15"/>
  <c r="F807" i="15"/>
  <c r="F808" i="15"/>
  <c r="F809" i="15"/>
  <c r="F810" i="15"/>
  <c r="F811" i="15"/>
  <c r="F812" i="15"/>
  <c r="F813" i="15"/>
  <c r="F814" i="15"/>
  <c r="F815" i="15"/>
  <c r="F816" i="15"/>
  <c r="F817" i="15"/>
  <c r="F818" i="15"/>
  <c r="F819" i="15"/>
  <c r="F820" i="15"/>
  <c r="F821" i="15"/>
  <c r="F822" i="15"/>
  <c r="F823" i="15"/>
  <c r="F824" i="15"/>
  <c r="F825" i="15"/>
  <c r="F826" i="15"/>
  <c r="F827" i="15"/>
  <c r="F828" i="15"/>
  <c r="F829" i="15"/>
  <c r="F830" i="15"/>
  <c r="F831" i="15"/>
  <c r="F832" i="15"/>
  <c r="F833" i="15"/>
  <c r="F834" i="15"/>
  <c r="F835" i="15"/>
  <c r="F836" i="15"/>
  <c r="F837" i="15"/>
  <c r="F838" i="15"/>
  <c r="F839" i="15"/>
  <c r="F840" i="15"/>
  <c r="F841" i="15"/>
  <c r="F842" i="15"/>
  <c r="F843" i="15"/>
  <c r="F844" i="15"/>
  <c r="F845" i="15"/>
  <c r="F846" i="15"/>
  <c r="F847" i="15"/>
  <c r="F848" i="15"/>
  <c r="F849" i="15"/>
  <c r="F850" i="15"/>
  <c r="F851" i="15"/>
  <c r="F852" i="15"/>
  <c r="F853" i="15"/>
  <c r="F854" i="15"/>
  <c r="F855" i="15"/>
  <c r="F856" i="15"/>
  <c r="F857" i="15"/>
  <c r="F858" i="15"/>
  <c r="F859" i="15"/>
  <c r="F860" i="15"/>
  <c r="F861" i="15"/>
  <c r="F862" i="15"/>
  <c r="F863" i="15"/>
  <c r="F864" i="15"/>
  <c r="F865" i="15"/>
  <c r="F866" i="15"/>
  <c r="F867" i="15"/>
  <c r="F868" i="15"/>
  <c r="F869" i="15"/>
  <c r="F870" i="15"/>
  <c r="F871" i="15"/>
  <c r="F872" i="15"/>
  <c r="F873" i="15"/>
  <c r="F874" i="15"/>
  <c r="F875" i="15"/>
  <c r="F876" i="15"/>
  <c r="F877" i="15"/>
  <c r="F878" i="15"/>
  <c r="F879" i="15"/>
  <c r="F880" i="15"/>
  <c r="F881" i="15"/>
  <c r="F882" i="15"/>
  <c r="F883" i="15"/>
  <c r="F884" i="15"/>
  <c r="F885" i="15"/>
  <c r="F886" i="15"/>
  <c r="F887" i="15"/>
  <c r="F888" i="15"/>
  <c r="F889" i="15"/>
  <c r="F890" i="15"/>
  <c r="F891" i="15"/>
  <c r="F892" i="15"/>
  <c r="F893" i="15"/>
  <c r="F894" i="15"/>
  <c r="F895" i="15"/>
  <c r="F896" i="15"/>
  <c r="F897" i="15"/>
  <c r="F898" i="15"/>
  <c r="F899" i="15"/>
  <c r="F900" i="15"/>
  <c r="F901" i="15"/>
  <c r="F902" i="15"/>
  <c r="F903" i="15"/>
  <c r="F904" i="15"/>
  <c r="F905" i="15"/>
  <c r="F906" i="15"/>
  <c r="F907" i="15"/>
  <c r="F908" i="15"/>
  <c r="F909" i="15"/>
  <c r="F910" i="15"/>
  <c r="F911" i="15"/>
  <c r="F912" i="15"/>
  <c r="F913" i="15"/>
  <c r="F914" i="15"/>
  <c r="F915" i="15"/>
  <c r="F916" i="15"/>
  <c r="F917" i="15"/>
  <c r="F918" i="15"/>
  <c r="F919" i="15"/>
  <c r="F920" i="15"/>
  <c r="F921" i="15"/>
  <c r="F922" i="15"/>
  <c r="F923" i="15"/>
  <c r="F924" i="15"/>
  <c r="F925" i="15"/>
  <c r="F926" i="15"/>
  <c r="F927" i="15"/>
  <c r="F928" i="15"/>
  <c r="F929" i="15"/>
  <c r="F930" i="15"/>
  <c r="F931" i="15"/>
  <c r="F932" i="15"/>
  <c r="F933" i="15"/>
  <c r="F934" i="15"/>
  <c r="F935" i="15"/>
  <c r="F936" i="15"/>
  <c r="F937" i="15"/>
  <c r="F938" i="15"/>
  <c r="F939" i="15"/>
  <c r="F940" i="15"/>
  <c r="F941" i="15"/>
  <c r="F942" i="15"/>
  <c r="F943" i="15"/>
  <c r="F944" i="15"/>
  <c r="F945" i="15"/>
  <c r="F946" i="15"/>
  <c r="F947" i="15"/>
  <c r="F948" i="15"/>
  <c r="F949" i="15"/>
  <c r="F950" i="15"/>
  <c r="F951" i="15"/>
  <c r="F952" i="15"/>
  <c r="F953" i="15"/>
  <c r="F954" i="15"/>
  <c r="F955" i="15"/>
  <c r="F956" i="15"/>
  <c r="F957" i="15"/>
  <c r="F958" i="15"/>
  <c r="F959" i="15"/>
  <c r="F960" i="15"/>
  <c r="F961" i="15"/>
  <c r="F962" i="15"/>
  <c r="F963" i="15"/>
  <c r="F964" i="15"/>
  <c r="F965" i="15"/>
  <c r="F966" i="15"/>
  <c r="F967" i="15"/>
  <c r="F968" i="15"/>
  <c r="F969" i="15"/>
  <c r="F970" i="15"/>
  <c r="F971" i="15"/>
  <c r="F972" i="15"/>
  <c r="F973" i="15"/>
  <c r="F974" i="15"/>
  <c r="F975" i="15"/>
  <c r="F976" i="15"/>
  <c r="F977" i="15"/>
  <c r="F978" i="15"/>
  <c r="F979" i="15"/>
  <c r="F980" i="15"/>
  <c r="F981" i="15"/>
  <c r="F982" i="15"/>
  <c r="F983" i="15"/>
  <c r="F984" i="15"/>
  <c r="F985" i="15"/>
  <c r="F986" i="15"/>
  <c r="F987" i="15"/>
  <c r="F988" i="15"/>
  <c r="F989" i="15"/>
  <c r="F990" i="15"/>
  <c r="F991" i="15"/>
  <c r="F992" i="15"/>
  <c r="F993" i="15"/>
  <c r="F994" i="15"/>
  <c r="F995" i="15"/>
  <c r="F996" i="15"/>
  <c r="F997" i="15"/>
  <c r="F998" i="15"/>
  <c r="F999" i="15"/>
  <c r="F1000" i="15"/>
  <c r="F1001" i="15"/>
  <c r="F1002" i="15"/>
  <c r="F1003" i="15"/>
  <c r="F1004" i="15"/>
  <c r="F1005" i="15"/>
  <c r="F1006" i="15"/>
  <c r="F1007" i="15"/>
  <c r="F1008" i="15"/>
  <c r="F1009" i="15"/>
  <c r="F1010" i="15"/>
  <c r="F1011" i="15"/>
  <c r="F1012" i="15"/>
  <c r="F1013" i="15"/>
  <c r="F1014" i="15"/>
  <c r="F1015" i="15"/>
  <c r="F1016" i="15"/>
  <c r="F1017" i="15"/>
  <c r="F1018" i="15"/>
  <c r="F1019" i="15"/>
  <c r="F1020" i="15"/>
  <c r="F1021" i="15"/>
  <c r="F1022" i="15"/>
  <c r="F1023" i="15"/>
  <c r="F1024" i="15"/>
  <c r="F1025" i="15"/>
  <c r="F1026" i="15"/>
  <c r="F1027" i="15"/>
  <c r="F1028" i="15"/>
  <c r="F1029" i="15"/>
  <c r="F1030" i="15"/>
  <c r="F1031" i="15"/>
  <c r="F1032" i="15"/>
  <c r="F1033" i="15"/>
  <c r="F1034" i="15"/>
  <c r="F1035" i="15"/>
  <c r="F1036" i="15"/>
  <c r="F1037" i="15"/>
  <c r="F1038" i="15"/>
  <c r="F1039" i="15"/>
  <c r="F1040" i="15"/>
  <c r="F1041" i="15"/>
  <c r="F1042" i="15"/>
  <c r="F1043" i="15"/>
  <c r="F1044" i="15"/>
  <c r="F1045" i="15"/>
  <c r="F1046" i="15"/>
  <c r="F1047" i="15"/>
  <c r="F1048" i="15"/>
  <c r="F1049" i="15"/>
  <c r="F1050" i="15"/>
  <c r="F1051" i="15"/>
  <c r="F1052" i="15"/>
  <c r="F1053" i="15"/>
  <c r="F1054" i="15"/>
  <c r="F1055" i="15"/>
  <c r="F1056" i="15"/>
  <c r="F1057" i="15"/>
  <c r="F1058" i="15"/>
  <c r="F1059" i="15"/>
  <c r="F1060" i="15"/>
  <c r="F1061" i="15"/>
  <c r="F1062" i="15"/>
  <c r="F1063" i="15"/>
  <c r="F1064" i="15"/>
  <c r="F1065" i="15"/>
  <c r="F1066" i="15"/>
  <c r="F1067" i="15"/>
  <c r="F1068" i="15"/>
  <c r="F1069" i="15"/>
  <c r="F1070" i="15"/>
  <c r="F1071" i="15"/>
  <c r="F1072" i="15"/>
  <c r="F1073" i="15"/>
  <c r="F1074" i="15"/>
  <c r="F1075" i="15"/>
  <c r="F1076" i="15"/>
  <c r="F1077" i="15"/>
  <c r="F1078" i="15"/>
  <c r="F1079" i="15"/>
  <c r="F1080" i="15"/>
  <c r="F1081" i="15"/>
  <c r="F1082" i="15"/>
  <c r="F1083" i="15"/>
  <c r="F1084" i="15"/>
  <c r="F1085" i="15"/>
  <c r="F1086" i="15"/>
  <c r="F1087" i="15"/>
  <c r="F1088" i="15"/>
  <c r="F1089" i="15"/>
  <c r="F1090" i="15"/>
  <c r="F1091" i="15"/>
  <c r="F1092" i="15"/>
  <c r="F1093" i="15"/>
  <c r="F1094" i="15"/>
  <c r="F1095" i="15"/>
  <c r="F1096" i="15"/>
  <c r="F1097" i="15"/>
  <c r="F1098" i="15"/>
  <c r="F1099" i="15"/>
  <c r="F1100" i="15"/>
  <c r="F1101" i="15"/>
  <c r="F1102" i="15"/>
  <c r="F1103" i="15"/>
  <c r="F1104" i="15"/>
  <c r="F1105" i="15"/>
  <c r="F1106" i="15"/>
  <c r="F1107" i="15"/>
  <c r="F1108" i="15"/>
  <c r="F1109" i="15"/>
  <c r="F1110" i="15"/>
  <c r="F1111" i="15"/>
  <c r="F1112" i="15"/>
  <c r="F1113" i="15"/>
  <c r="F1114" i="15"/>
  <c r="F1115" i="15"/>
  <c r="F1116" i="15"/>
  <c r="F1117" i="15"/>
  <c r="F1118" i="15"/>
  <c r="F1119" i="15"/>
  <c r="F1120" i="15"/>
  <c r="F1121" i="15"/>
  <c r="F1122" i="15"/>
  <c r="F1123" i="15"/>
  <c r="F1124" i="15"/>
  <c r="F1125" i="15"/>
  <c r="F1126" i="15"/>
  <c r="F1127" i="15"/>
  <c r="F1128" i="15"/>
  <c r="F1129" i="15"/>
  <c r="F1130" i="15"/>
  <c r="F1131" i="15"/>
  <c r="F1132" i="15"/>
  <c r="F1133" i="15"/>
  <c r="F1134" i="15"/>
  <c r="F1135" i="15"/>
  <c r="F1136" i="15"/>
  <c r="F1137" i="15"/>
  <c r="F1138" i="15"/>
  <c r="F1139" i="15"/>
  <c r="F1140" i="15"/>
  <c r="F1141" i="15"/>
  <c r="F1142" i="15"/>
  <c r="F1143" i="15"/>
  <c r="F1144" i="15"/>
  <c r="F1145" i="15"/>
  <c r="F1146" i="15"/>
  <c r="F1147" i="15"/>
  <c r="F1148" i="15"/>
  <c r="F1149" i="15"/>
  <c r="F1150" i="15"/>
  <c r="F1151" i="15"/>
  <c r="F1152" i="15"/>
  <c r="F1153" i="15"/>
  <c r="F1154" i="15"/>
  <c r="F1155" i="15"/>
  <c r="F1156" i="15"/>
  <c r="F1157" i="15"/>
  <c r="F1158" i="15"/>
  <c r="F1159" i="15"/>
  <c r="F1160" i="15"/>
  <c r="F1161" i="15"/>
  <c r="F1162" i="15"/>
  <c r="F1163" i="15"/>
  <c r="F1164" i="15"/>
  <c r="F1165" i="15"/>
  <c r="F1166" i="15"/>
  <c r="F1167" i="15"/>
  <c r="F1168" i="15"/>
  <c r="F1169" i="15"/>
  <c r="F1170" i="15"/>
  <c r="F1171" i="15"/>
  <c r="F1172" i="15"/>
  <c r="F1173" i="15"/>
  <c r="F1174" i="15"/>
  <c r="F1175" i="15"/>
  <c r="F1176" i="15"/>
  <c r="F1177" i="15"/>
  <c r="F1178" i="15"/>
  <c r="F1179" i="15"/>
  <c r="F1180" i="15"/>
  <c r="F1181" i="15"/>
  <c r="F1182" i="15"/>
  <c r="F1183" i="15"/>
  <c r="F1184" i="15"/>
  <c r="F1185" i="15"/>
  <c r="F1186" i="15"/>
  <c r="F1187" i="15"/>
  <c r="F1188" i="15"/>
  <c r="F1189" i="15"/>
  <c r="F1190" i="15"/>
  <c r="F1191" i="15"/>
  <c r="F1192" i="15"/>
  <c r="F1193" i="15"/>
  <c r="F1194" i="15"/>
  <c r="F1195" i="15"/>
  <c r="F1196" i="15"/>
  <c r="F1197" i="15"/>
  <c r="F1198" i="15"/>
  <c r="F1199" i="15"/>
  <c r="F1200" i="15"/>
  <c r="F1201" i="15"/>
  <c r="F1202" i="15"/>
  <c r="F1203" i="15"/>
  <c r="F1204" i="15"/>
  <c r="F1205" i="15"/>
  <c r="F1206" i="15"/>
  <c r="F1207" i="15"/>
  <c r="F1208" i="15"/>
  <c r="F1209" i="15"/>
  <c r="F1210" i="15"/>
  <c r="F1211" i="15"/>
  <c r="F1212" i="15"/>
  <c r="F1213" i="15"/>
  <c r="F1214" i="15"/>
  <c r="F1215" i="15"/>
  <c r="F1216" i="15"/>
  <c r="F1217" i="15"/>
  <c r="F1218" i="15"/>
  <c r="F1219" i="15"/>
  <c r="F1220" i="15"/>
  <c r="F1221" i="15"/>
  <c r="F1222" i="15"/>
  <c r="F1223" i="15"/>
  <c r="F1224" i="15"/>
  <c r="F1225" i="15"/>
  <c r="F1226" i="15"/>
  <c r="F1227" i="15"/>
  <c r="F1228" i="15"/>
  <c r="F1229" i="15"/>
  <c r="F1230" i="15"/>
  <c r="F1231" i="15"/>
  <c r="F1232" i="15"/>
  <c r="F1233" i="15"/>
  <c r="F1234" i="15"/>
  <c r="F1235" i="15"/>
  <c r="F1236" i="15"/>
  <c r="F1237" i="15"/>
  <c r="F1238" i="15"/>
  <c r="F1239" i="15"/>
  <c r="F1240" i="15"/>
  <c r="F1241" i="15"/>
  <c r="F1242" i="15"/>
  <c r="F1243" i="15"/>
  <c r="F1244" i="15"/>
  <c r="F1245" i="15"/>
  <c r="F1246" i="15"/>
  <c r="F1247" i="15"/>
  <c r="F1248" i="15"/>
  <c r="F1249" i="15"/>
  <c r="F1250" i="15"/>
  <c r="F1251" i="15"/>
  <c r="F1252" i="15"/>
  <c r="F1253" i="15"/>
  <c r="F1254" i="15"/>
  <c r="F1255" i="15"/>
  <c r="F1256" i="15"/>
  <c r="F1257" i="15"/>
  <c r="F1258" i="15"/>
  <c r="F1259" i="15"/>
  <c r="F1260" i="15"/>
  <c r="F1261" i="15"/>
  <c r="F1262" i="15"/>
  <c r="F1263" i="15"/>
  <c r="F1264" i="15"/>
  <c r="F1265" i="15"/>
  <c r="F1266" i="15"/>
  <c r="F1267" i="15"/>
  <c r="F1268" i="15"/>
  <c r="F1269" i="15"/>
  <c r="F1270" i="15"/>
  <c r="F1271" i="15"/>
  <c r="F1272" i="15"/>
  <c r="F1273" i="15"/>
  <c r="F1274" i="15"/>
  <c r="F1275" i="15"/>
  <c r="F1276" i="15"/>
  <c r="F1277" i="15"/>
  <c r="F1278" i="15"/>
  <c r="F1279" i="15"/>
  <c r="F1280" i="15"/>
  <c r="F1281" i="15"/>
  <c r="F1282" i="15"/>
  <c r="F1283" i="15"/>
  <c r="F1284" i="15"/>
  <c r="F1285" i="15"/>
  <c r="F1286" i="15"/>
  <c r="F1287" i="15"/>
  <c r="F1288" i="15"/>
  <c r="F1289" i="15"/>
  <c r="F1290" i="15"/>
  <c r="F1291" i="15"/>
  <c r="F1292" i="15"/>
  <c r="F1293" i="15"/>
  <c r="F1294" i="15"/>
  <c r="F1295" i="15"/>
  <c r="F1296" i="15"/>
  <c r="F1297" i="15"/>
  <c r="F1298" i="15"/>
  <c r="F1299" i="15"/>
  <c r="F1300" i="15"/>
  <c r="F1301" i="15"/>
  <c r="F1302" i="15"/>
  <c r="F1303" i="15"/>
  <c r="F1304" i="15"/>
  <c r="F1305" i="15"/>
  <c r="F1306" i="15"/>
  <c r="F1307" i="15"/>
  <c r="F1308" i="15"/>
  <c r="F1309" i="15"/>
  <c r="F1310" i="15"/>
  <c r="F1311" i="15"/>
  <c r="F1312" i="15"/>
  <c r="F1313" i="15"/>
  <c r="F1314" i="15"/>
  <c r="F1315" i="15"/>
  <c r="F1316" i="15"/>
  <c r="F1317" i="15"/>
  <c r="F1318" i="15"/>
  <c r="F1319" i="15"/>
  <c r="F1320" i="15"/>
  <c r="F1321" i="15"/>
  <c r="F1322" i="15"/>
  <c r="F1323" i="15"/>
  <c r="F1324" i="15"/>
  <c r="F1325" i="15"/>
  <c r="F1326" i="15"/>
  <c r="F1327" i="15"/>
  <c r="F1328" i="15"/>
  <c r="F1329" i="15"/>
  <c r="F1330" i="15"/>
  <c r="F1331" i="15"/>
  <c r="F1332" i="15"/>
  <c r="F1333" i="15"/>
  <c r="F1334" i="15"/>
  <c r="F1335" i="15"/>
  <c r="F1336" i="15"/>
  <c r="F1337" i="15"/>
  <c r="F1338" i="15"/>
  <c r="F1339" i="15"/>
  <c r="F1340" i="15"/>
  <c r="F1341" i="15"/>
  <c r="F1342" i="15"/>
  <c r="F1343" i="15"/>
  <c r="F1344" i="15"/>
  <c r="F1345" i="15"/>
  <c r="F1346" i="15"/>
  <c r="F1347" i="15"/>
  <c r="F1348" i="15"/>
  <c r="F1349" i="15"/>
  <c r="F1350" i="15"/>
  <c r="F1351" i="15"/>
  <c r="F1352" i="15"/>
  <c r="F1353" i="15"/>
  <c r="F1354" i="15"/>
  <c r="F1355" i="15"/>
  <c r="F1356" i="15"/>
  <c r="F1357" i="15"/>
  <c r="F1358" i="15"/>
  <c r="F1359" i="15"/>
  <c r="F1360" i="15"/>
  <c r="F1361" i="15"/>
  <c r="F1362" i="15"/>
  <c r="F1363" i="15"/>
  <c r="F1364" i="15"/>
  <c r="F1365" i="15"/>
  <c r="F1366" i="15"/>
  <c r="F1367" i="15"/>
  <c r="F1368" i="15"/>
  <c r="F1369" i="15"/>
  <c r="F1370" i="15"/>
  <c r="F1371" i="15"/>
  <c r="F1372" i="15"/>
  <c r="F1373" i="15"/>
  <c r="F1374" i="15"/>
  <c r="F1375" i="15"/>
  <c r="F1376" i="15"/>
  <c r="F1377" i="15"/>
  <c r="F1378" i="15"/>
  <c r="F1379" i="15"/>
  <c r="F1380" i="15"/>
  <c r="F1381" i="15"/>
  <c r="F1382" i="15"/>
  <c r="F1383" i="15"/>
  <c r="F1384" i="15"/>
  <c r="F1385" i="15"/>
  <c r="F1386" i="15"/>
  <c r="F1387" i="15"/>
  <c r="F1388" i="15"/>
  <c r="F1389" i="15"/>
  <c r="F1390" i="15"/>
  <c r="F1391" i="15"/>
  <c r="F1392" i="15"/>
  <c r="F1393" i="15"/>
  <c r="F1394" i="15"/>
  <c r="F1395" i="15"/>
  <c r="F1396" i="15"/>
  <c r="F1397" i="15"/>
  <c r="F1398" i="15"/>
  <c r="F1399" i="15"/>
  <c r="F1400" i="15"/>
  <c r="F1401" i="15"/>
  <c r="F1402" i="15"/>
  <c r="F1403" i="15"/>
  <c r="F1404" i="15"/>
  <c r="F1405" i="15"/>
  <c r="F1406" i="15"/>
  <c r="F1407" i="15"/>
  <c r="F1408" i="15"/>
  <c r="F1409" i="15"/>
  <c r="F1410" i="15"/>
  <c r="F1411" i="15"/>
  <c r="F1412" i="15"/>
  <c r="F1413" i="15"/>
  <c r="F1414" i="15"/>
  <c r="F1415" i="15"/>
  <c r="F1416" i="15"/>
  <c r="F1417" i="15"/>
  <c r="F1418" i="15"/>
  <c r="F1419" i="15"/>
  <c r="F1420" i="15"/>
  <c r="F1421" i="15"/>
  <c r="F1422" i="15"/>
  <c r="F1423" i="15"/>
  <c r="F1424" i="15"/>
  <c r="F1425" i="15"/>
  <c r="F1426" i="15"/>
  <c r="F1427" i="15"/>
  <c r="F1428" i="15"/>
  <c r="F1429" i="15"/>
  <c r="F1430" i="15"/>
  <c r="F1431" i="15"/>
  <c r="F1432" i="15"/>
  <c r="F1433" i="15"/>
  <c r="F1434" i="15"/>
  <c r="F1435" i="15"/>
  <c r="F1436" i="15"/>
  <c r="F1437" i="15"/>
  <c r="F1438" i="15"/>
  <c r="F1439" i="15"/>
  <c r="F1440" i="15"/>
  <c r="F1441" i="15"/>
  <c r="F1442" i="15"/>
  <c r="F1443" i="15"/>
  <c r="F1444" i="15"/>
  <c r="F1445" i="15"/>
  <c r="F1446" i="15"/>
  <c r="F1447" i="15"/>
  <c r="F1448" i="15"/>
  <c r="F1449" i="15"/>
  <c r="F1450" i="15"/>
  <c r="F1451" i="15"/>
  <c r="F1452" i="15"/>
  <c r="F1453" i="15"/>
  <c r="F1454" i="15"/>
  <c r="F1455" i="15"/>
  <c r="F1456" i="15"/>
  <c r="F1457" i="15"/>
  <c r="F1458" i="15"/>
  <c r="F1459" i="15"/>
  <c r="F1460" i="15"/>
  <c r="F1461" i="15"/>
  <c r="F1462" i="15"/>
  <c r="F1463" i="15"/>
  <c r="F1464" i="15"/>
  <c r="F1465" i="15"/>
  <c r="F1466" i="15"/>
  <c r="F1467" i="15"/>
  <c r="F1468" i="15"/>
  <c r="F1469" i="15"/>
  <c r="F1470" i="15"/>
  <c r="F1471" i="15"/>
  <c r="F1472" i="15"/>
  <c r="F1473" i="15"/>
  <c r="F1474" i="15"/>
  <c r="F1475" i="15"/>
  <c r="F1476" i="15"/>
  <c r="F1477" i="15"/>
  <c r="F1478" i="15"/>
  <c r="F1479" i="15"/>
  <c r="F1480" i="15"/>
  <c r="F1481" i="15"/>
  <c r="F1482" i="15"/>
  <c r="F1483" i="15"/>
  <c r="F1484" i="15"/>
  <c r="F1485" i="15"/>
  <c r="F1486" i="15"/>
  <c r="F1487" i="15"/>
  <c r="F1488" i="15"/>
  <c r="F1489" i="15"/>
  <c r="F1490" i="15"/>
  <c r="F1491" i="15"/>
  <c r="F1492" i="15"/>
  <c r="F1493" i="15"/>
  <c r="F1494" i="15"/>
  <c r="F1495" i="15"/>
  <c r="F1496" i="15"/>
  <c r="F1497" i="15"/>
  <c r="F1498" i="15"/>
  <c r="F1499" i="15"/>
  <c r="F1500" i="15"/>
  <c r="F1501" i="15"/>
  <c r="F1502" i="15"/>
  <c r="F1503" i="15"/>
  <c r="F1504" i="15"/>
  <c r="F1505" i="15"/>
  <c r="F1506" i="15"/>
  <c r="F1507" i="15"/>
  <c r="F1508" i="15"/>
  <c r="F1509" i="15"/>
  <c r="F1510" i="15"/>
  <c r="F1511" i="15"/>
  <c r="F1512" i="15"/>
  <c r="F1513" i="15"/>
  <c r="F1514" i="15"/>
  <c r="F1515" i="15"/>
  <c r="F1516" i="15"/>
  <c r="F1517" i="15"/>
  <c r="F1518" i="15"/>
  <c r="F1519" i="15"/>
  <c r="F1520" i="15"/>
  <c r="F1521" i="15"/>
  <c r="F1522" i="15"/>
  <c r="F1523" i="15"/>
  <c r="F1524" i="15"/>
  <c r="F1525" i="15"/>
  <c r="F1526" i="15"/>
  <c r="F1527" i="15"/>
  <c r="F1528" i="15"/>
  <c r="F1529" i="15"/>
  <c r="F1530" i="15"/>
  <c r="F1531" i="15"/>
  <c r="F1532" i="15"/>
  <c r="F1533" i="15"/>
  <c r="F1534" i="15"/>
  <c r="F1535" i="15"/>
  <c r="F1536" i="15"/>
  <c r="F1537" i="15"/>
  <c r="F1538" i="15"/>
  <c r="F1539" i="15"/>
  <c r="F1540" i="15"/>
  <c r="F1541" i="15"/>
  <c r="F1542" i="15"/>
  <c r="F1543" i="15"/>
  <c r="F1544" i="15"/>
  <c r="F1545" i="15"/>
  <c r="F1546" i="15"/>
  <c r="F1547" i="15"/>
  <c r="F1548" i="15"/>
  <c r="F1549" i="15"/>
  <c r="F1550" i="15"/>
  <c r="F1551" i="15"/>
  <c r="F1552" i="15"/>
  <c r="F1553" i="15"/>
  <c r="F1554" i="15"/>
  <c r="F1555" i="15"/>
  <c r="F1556" i="15"/>
  <c r="F1557" i="15"/>
  <c r="F1558" i="15"/>
  <c r="F1559" i="15"/>
  <c r="F1560" i="15"/>
  <c r="F1561" i="15"/>
  <c r="F1562" i="15"/>
  <c r="F1563" i="15"/>
  <c r="F1564" i="15"/>
  <c r="F1565" i="15"/>
  <c r="F1566" i="15"/>
  <c r="F1567" i="15"/>
  <c r="F1568" i="15"/>
  <c r="F1569" i="15"/>
  <c r="F1570" i="15"/>
  <c r="F1571" i="15"/>
  <c r="F1572" i="15"/>
  <c r="F1573" i="15"/>
  <c r="F1574" i="15"/>
  <c r="F1575" i="15"/>
  <c r="F1576" i="15"/>
  <c r="F1577" i="15"/>
  <c r="F1578" i="15"/>
  <c r="F1579" i="15"/>
  <c r="F1580" i="15"/>
  <c r="F1581" i="15"/>
  <c r="F1582" i="15"/>
  <c r="F1583" i="15"/>
  <c r="F1584" i="15"/>
  <c r="F1585" i="15"/>
  <c r="F1586" i="15"/>
  <c r="F1587" i="15"/>
  <c r="F1588" i="15"/>
  <c r="F1589" i="15"/>
  <c r="F1590" i="15"/>
  <c r="F1591" i="15"/>
  <c r="F1592" i="15"/>
  <c r="F1593" i="15"/>
  <c r="F1594" i="15"/>
  <c r="F1595" i="15"/>
  <c r="F1596" i="15"/>
  <c r="F1597" i="15"/>
  <c r="F1598" i="15"/>
  <c r="F1599" i="15"/>
  <c r="F1600" i="15"/>
  <c r="F1601" i="15"/>
  <c r="F1602" i="15"/>
  <c r="F1603" i="15"/>
  <c r="F1604" i="15"/>
  <c r="F1605" i="15"/>
  <c r="F1606" i="15"/>
  <c r="F1607" i="15"/>
  <c r="F1608" i="15"/>
  <c r="F1609" i="15"/>
  <c r="F1610" i="15"/>
  <c r="F1611" i="15"/>
  <c r="F1612" i="15"/>
  <c r="F1613" i="15"/>
  <c r="F1614" i="15"/>
  <c r="F1615" i="15"/>
  <c r="F1616" i="15"/>
  <c r="F1617" i="15"/>
  <c r="F1618" i="15"/>
  <c r="F1619" i="15"/>
  <c r="F1620" i="15"/>
  <c r="F1621" i="15"/>
  <c r="F1622" i="15"/>
  <c r="F1623" i="15"/>
  <c r="F1624" i="15"/>
  <c r="F1625" i="15"/>
  <c r="F1626" i="15"/>
  <c r="F1627" i="15"/>
  <c r="F1628" i="15"/>
  <c r="F1629" i="15"/>
  <c r="F1630" i="15"/>
  <c r="F1631" i="15"/>
  <c r="F1632" i="15"/>
  <c r="F1633" i="15"/>
  <c r="F1634" i="15"/>
  <c r="F1635" i="15"/>
  <c r="F1636" i="15"/>
  <c r="F1637" i="15"/>
  <c r="F1638" i="15"/>
  <c r="F1639" i="15"/>
  <c r="F1640" i="15"/>
  <c r="F1641" i="15"/>
  <c r="F1642" i="15"/>
  <c r="F1643" i="15"/>
  <c r="F1644" i="15"/>
  <c r="F1645" i="15"/>
  <c r="F1646" i="15"/>
  <c r="F1647" i="15"/>
  <c r="F1648" i="15"/>
  <c r="F1649" i="15"/>
  <c r="F1650" i="15"/>
  <c r="F1651" i="15"/>
  <c r="F1652" i="15"/>
  <c r="F1653" i="15"/>
  <c r="F1654" i="15"/>
  <c r="F1655" i="15"/>
  <c r="F1656" i="15"/>
  <c r="F1657" i="15"/>
  <c r="F1658" i="15"/>
  <c r="F1659" i="15"/>
  <c r="F1660" i="15"/>
  <c r="F1661" i="15"/>
  <c r="F1662" i="15"/>
  <c r="F1663" i="15"/>
  <c r="F1664" i="15"/>
  <c r="F1665" i="15"/>
  <c r="F1666" i="15"/>
  <c r="F1667" i="15"/>
  <c r="F1668" i="15"/>
  <c r="F1669" i="15"/>
  <c r="F1670" i="15"/>
  <c r="F1671" i="15"/>
  <c r="F1672" i="15"/>
  <c r="F1673" i="15"/>
  <c r="F1674" i="15"/>
  <c r="F1675" i="15"/>
  <c r="F1676" i="15"/>
  <c r="F1677" i="15"/>
  <c r="F1678" i="15"/>
  <c r="F1679" i="15"/>
  <c r="F1680" i="15"/>
  <c r="F1681" i="15"/>
  <c r="F1682" i="15"/>
  <c r="F1683" i="15"/>
  <c r="F1684" i="15"/>
  <c r="F1685" i="15"/>
  <c r="F1686" i="15"/>
  <c r="F1687" i="15"/>
  <c r="F1688" i="15"/>
  <c r="F1689" i="15"/>
  <c r="F1690" i="15"/>
  <c r="F1691" i="15"/>
  <c r="F1692" i="15"/>
  <c r="F1693" i="15"/>
  <c r="F1694" i="15"/>
  <c r="F1695" i="15"/>
  <c r="F1696" i="15"/>
  <c r="F1697" i="15"/>
  <c r="F1698" i="15"/>
  <c r="F1699" i="15"/>
  <c r="F1700" i="15"/>
  <c r="F1701" i="15"/>
  <c r="F1702" i="15"/>
  <c r="F1703" i="15"/>
  <c r="F1704" i="15"/>
  <c r="F1705" i="15"/>
  <c r="F1706" i="15"/>
  <c r="F1707" i="15"/>
  <c r="F1708" i="15"/>
  <c r="F1709" i="15"/>
  <c r="F1710" i="15"/>
  <c r="F1711" i="15"/>
  <c r="F1712" i="15"/>
  <c r="F1713" i="15"/>
  <c r="F1714" i="15"/>
  <c r="F1715" i="15"/>
  <c r="F1716" i="15"/>
  <c r="F1717" i="15"/>
  <c r="F1718" i="15"/>
  <c r="F1719" i="15"/>
  <c r="F1720" i="15"/>
  <c r="F1721" i="15"/>
  <c r="F1722" i="15"/>
  <c r="F1723" i="15"/>
  <c r="F1724" i="15"/>
  <c r="F1725" i="15"/>
  <c r="F1726" i="15"/>
  <c r="F1727" i="15"/>
  <c r="F1728" i="15"/>
  <c r="F1729" i="15"/>
  <c r="F1730" i="15"/>
  <c r="F1731" i="15"/>
  <c r="F1732" i="15"/>
  <c r="F1733" i="15"/>
  <c r="F1734" i="15"/>
  <c r="F1735" i="15"/>
  <c r="F1736" i="15"/>
  <c r="F1737" i="15"/>
  <c r="F1738" i="15"/>
  <c r="F1739" i="15"/>
  <c r="F1740" i="15"/>
  <c r="F1741" i="15"/>
  <c r="F1742" i="15"/>
  <c r="F1743" i="15"/>
  <c r="F1744" i="15"/>
  <c r="F1745" i="15"/>
  <c r="F1746" i="15"/>
  <c r="F1747" i="15"/>
  <c r="F1748" i="15"/>
  <c r="F1749" i="15"/>
  <c r="F1750" i="15"/>
  <c r="F1751" i="15"/>
  <c r="F1752" i="15"/>
  <c r="F1753" i="15"/>
  <c r="F1754" i="15"/>
  <c r="F1755" i="15"/>
  <c r="F1756" i="15"/>
  <c r="F1757" i="15"/>
  <c r="F1758" i="15"/>
  <c r="F1759" i="15"/>
  <c r="F1760" i="15"/>
  <c r="F1761" i="15"/>
  <c r="F1762" i="15"/>
  <c r="F1763" i="15"/>
  <c r="F1764" i="15"/>
  <c r="F1765" i="15"/>
  <c r="F1766" i="15"/>
  <c r="F1767" i="15"/>
  <c r="F1768" i="15"/>
  <c r="F1769" i="15"/>
  <c r="F1770" i="15"/>
  <c r="F1771" i="15"/>
  <c r="F1772" i="15"/>
  <c r="F1773" i="15"/>
  <c r="F1774" i="15"/>
  <c r="F1775" i="15"/>
  <c r="F1776" i="15"/>
  <c r="F1777" i="15"/>
  <c r="F1778" i="15"/>
  <c r="F1779" i="15"/>
  <c r="F1780" i="15"/>
  <c r="F1781" i="15"/>
  <c r="F1782" i="15"/>
  <c r="F1783" i="15"/>
  <c r="F1784" i="15"/>
  <c r="F1785" i="15"/>
  <c r="F1786" i="15"/>
  <c r="F1787" i="15"/>
  <c r="F1788" i="15"/>
  <c r="F1789" i="15"/>
  <c r="F1790" i="15"/>
  <c r="F1791" i="15"/>
  <c r="F1792" i="15"/>
  <c r="F1793" i="15"/>
  <c r="F1794" i="15"/>
  <c r="F1795" i="15"/>
  <c r="F1796" i="15"/>
  <c r="F1797" i="15"/>
  <c r="F1798" i="15"/>
  <c r="F1799" i="15"/>
  <c r="F1800" i="15"/>
  <c r="F1801" i="15"/>
  <c r="F1802" i="15"/>
  <c r="F1803" i="15"/>
  <c r="F1804" i="15"/>
  <c r="F1805" i="15"/>
  <c r="F1806" i="15"/>
  <c r="F1807" i="15"/>
  <c r="F1808" i="15"/>
  <c r="F1809" i="15"/>
  <c r="F1810" i="15"/>
  <c r="F1811" i="15"/>
  <c r="F1812" i="15"/>
  <c r="F1813" i="15"/>
  <c r="F1814" i="15"/>
  <c r="F1815" i="15"/>
  <c r="F1816" i="15"/>
  <c r="F1817" i="15"/>
  <c r="F1818" i="15"/>
  <c r="F1819" i="15"/>
  <c r="F1820" i="15"/>
  <c r="F1821" i="15"/>
  <c r="F1822" i="15"/>
  <c r="F1823" i="15"/>
  <c r="F1824" i="15"/>
  <c r="F1825" i="15"/>
  <c r="F1826" i="15"/>
  <c r="F1827" i="15"/>
  <c r="F1828" i="15"/>
  <c r="F1829" i="15"/>
  <c r="F1830" i="15"/>
  <c r="F1831" i="15"/>
  <c r="F1832" i="15"/>
  <c r="F1833" i="15"/>
  <c r="F1834" i="15"/>
  <c r="F1835" i="15"/>
  <c r="F1836" i="15"/>
  <c r="F1837" i="15"/>
  <c r="F1838" i="15"/>
  <c r="F1839" i="15"/>
  <c r="F1840" i="15"/>
  <c r="F1841" i="15"/>
  <c r="F1842" i="15"/>
  <c r="F1843" i="15"/>
  <c r="F1844" i="15"/>
  <c r="F1845" i="15"/>
  <c r="F1846" i="15"/>
  <c r="F1847" i="15"/>
  <c r="F1848" i="15"/>
  <c r="F1849" i="15"/>
  <c r="F1850" i="15"/>
  <c r="F1851" i="15"/>
  <c r="F1852" i="15"/>
  <c r="F1853" i="15"/>
  <c r="F1854" i="15"/>
  <c r="F1855" i="15"/>
  <c r="F1856" i="15"/>
  <c r="F1857" i="15"/>
  <c r="F1858" i="15"/>
  <c r="F1859" i="15"/>
  <c r="F1860" i="15"/>
  <c r="F1861" i="15"/>
  <c r="F1862" i="15"/>
  <c r="F1863" i="15"/>
  <c r="F1864" i="15"/>
  <c r="F1865" i="15"/>
  <c r="F1866" i="15"/>
  <c r="F1867" i="15"/>
  <c r="F1868" i="15"/>
  <c r="F1869" i="15"/>
  <c r="F1870" i="15"/>
  <c r="F1871" i="15"/>
  <c r="F1872" i="15"/>
  <c r="F1873" i="15"/>
  <c r="F1874" i="15"/>
  <c r="F1875" i="15"/>
  <c r="F1876" i="15"/>
  <c r="F1877" i="15"/>
  <c r="F1878" i="15"/>
  <c r="F1879" i="15"/>
  <c r="F1880" i="15"/>
  <c r="F1881" i="15"/>
  <c r="F1882" i="15"/>
  <c r="F1883" i="15"/>
  <c r="F1884" i="15"/>
  <c r="F1885" i="15"/>
  <c r="F1886" i="15"/>
  <c r="F1887" i="15"/>
  <c r="F1888" i="15"/>
  <c r="F1889" i="15"/>
  <c r="F1890" i="15"/>
  <c r="F1891" i="15"/>
  <c r="F1892" i="15"/>
  <c r="F1893" i="15"/>
  <c r="F1894" i="15"/>
  <c r="F1895" i="15"/>
  <c r="F1896" i="15"/>
  <c r="F1897" i="15"/>
  <c r="F1898" i="15"/>
  <c r="F1899" i="15"/>
  <c r="F1900" i="15"/>
  <c r="F1901" i="15"/>
  <c r="F1902" i="15"/>
  <c r="F1903" i="15"/>
  <c r="F1904" i="15"/>
  <c r="F1905" i="15"/>
  <c r="F1906" i="15"/>
  <c r="F1907" i="15"/>
  <c r="F1908" i="15"/>
  <c r="F1909" i="15"/>
  <c r="F1910" i="15"/>
  <c r="F1911" i="15"/>
  <c r="F1912" i="15"/>
  <c r="F1913" i="15"/>
  <c r="F1914" i="15"/>
  <c r="F1915" i="15"/>
  <c r="F1916" i="15"/>
  <c r="F1917" i="15"/>
  <c r="F1918" i="15"/>
  <c r="F1919" i="15"/>
  <c r="F1920" i="15"/>
  <c r="F1921" i="15"/>
  <c r="F1922" i="15"/>
  <c r="F1923" i="15"/>
  <c r="F1924" i="15"/>
  <c r="F1925" i="15"/>
  <c r="F1926" i="15"/>
  <c r="F1927" i="15"/>
  <c r="F1928" i="15"/>
  <c r="F1929" i="15"/>
  <c r="F1930" i="15"/>
  <c r="F1931" i="15"/>
  <c r="F1932" i="15"/>
  <c r="F1933" i="15"/>
  <c r="F1934" i="15"/>
  <c r="F1935" i="15"/>
  <c r="F1936" i="15"/>
  <c r="F1937" i="15"/>
  <c r="F1938" i="15"/>
  <c r="F1939" i="15"/>
  <c r="F1940" i="15"/>
  <c r="F1941" i="15"/>
  <c r="F1942" i="15"/>
  <c r="F1943" i="15"/>
  <c r="F1944" i="15"/>
  <c r="F1945" i="15"/>
  <c r="F1946" i="15"/>
  <c r="F1947" i="15"/>
  <c r="F1948" i="15"/>
  <c r="F1949" i="15"/>
  <c r="F1950" i="15"/>
  <c r="F1951" i="15"/>
  <c r="F1952" i="15"/>
  <c r="F1953" i="15"/>
  <c r="F1954" i="15"/>
  <c r="F1955" i="15"/>
  <c r="F1956" i="15"/>
  <c r="F1957" i="15"/>
  <c r="F1958" i="15"/>
  <c r="F1959" i="15"/>
  <c r="F1960" i="15"/>
  <c r="F1961" i="15"/>
  <c r="F1962" i="15"/>
  <c r="F1963" i="15"/>
  <c r="F1964" i="15"/>
  <c r="F1965" i="15"/>
  <c r="F1966" i="15"/>
  <c r="F1967" i="15"/>
  <c r="F1968" i="15"/>
  <c r="F1969" i="15"/>
  <c r="F1970" i="15"/>
  <c r="F1971" i="15"/>
  <c r="F1972" i="15"/>
  <c r="F1973" i="15"/>
  <c r="F1974" i="15"/>
  <c r="F1975" i="15"/>
  <c r="F1976" i="15"/>
  <c r="F1977" i="15"/>
  <c r="F1978" i="15"/>
  <c r="F1979" i="15"/>
  <c r="F1980" i="15"/>
  <c r="F1981" i="15"/>
  <c r="F1982" i="15"/>
  <c r="F1983" i="15"/>
  <c r="F1984" i="15"/>
  <c r="F1985" i="15"/>
  <c r="F1986" i="15"/>
  <c r="F1987" i="15"/>
  <c r="F1988" i="15"/>
  <c r="F1989" i="15"/>
  <c r="F1990" i="15"/>
  <c r="F1991" i="15"/>
  <c r="F1992" i="15"/>
  <c r="F1993" i="15"/>
  <c r="F1994" i="15"/>
  <c r="F1995" i="15"/>
  <c r="F1996" i="15"/>
  <c r="F1997" i="15"/>
  <c r="F1998" i="15"/>
  <c r="F1999" i="15"/>
  <c r="F2000" i="15"/>
  <c r="F2001" i="15"/>
  <c r="F2002" i="15"/>
  <c r="F2003" i="15"/>
  <c r="F2004" i="15"/>
  <c r="F2005" i="15"/>
  <c r="F2006" i="15"/>
  <c r="F2007" i="15"/>
  <c r="F2008" i="15"/>
  <c r="F2009" i="15"/>
  <c r="F2010" i="15"/>
  <c r="F2011" i="15"/>
  <c r="F2012" i="15"/>
  <c r="F2013" i="15"/>
  <c r="F2014" i="15"/>
  <c r="F2015" i="15"/>
  <c r="F2016" i="15"/>
  <c r="F2017" i="15"/>
  <c r="F2018" i="15"/>
  <c r="F2019" i="15"/>
  <c r="F2020" i="15"/>
  <c r="F2021" i="15"/>
  <c r="F2022" i="15"/>
  <c r="F2023" i="15"/>
  <c r="F2024" i="15"/>
  <c r="F2025" i="15"/>
  <c r="F2026" i="15"/>
  <c r="F2027" i="15"/>
  <c r="F2028" i="15"/>
  <c r="F2029" i="15"/>
  <c r="F2030" i="15"/>
  <c r="F2031" i="15"/>
  <c r="F2032" i="15"/>
  <c r="F2033" i="15"/>
  <c r="F2034" i="15"/>
  <c r="F2035" i="15"/>
  <c r="F2036" i="15"/>
  <c r="F2037" i="15"/>
  <c r="F2038" i="15"/>
  <c r="F2039" i="15"/>
  <c r="F2040" i="15"/>
  <c r="F2041" i="15"/>
  <c r="F2042" i="15"/>
  <c r="F2043" i="15"/>
  <c r="F2044" i="15"/>
  <c r="F2045" i="15"/>
  <c r="F2046" i="15"/>
  <c r="F2047" i="15"/>
  <c r="F2048" i="15"/>
  <c r="F2049" i="15"/>
  <c r="F2050" i="15"/>
  <c r="F2051" i="15"/>
  <c r="F2052" i="15"/>
  <c r="F2053" i="15"/>
  <c r="F2054" i="15"/>
  <c r="F2055" i="15"/>
  <c r="F2056" i="15"/>
  <c r="F2057" i="15"/>
  <c r="F2058" i="15"/>
  <c r="F2059" i="15"/>
  <c r="F2060" i="15"/>
  <c r="F2061" i="15"/>
  <c r="F2062" i="15"/>
  <c r="F2063" i="15"/>
  <c r="F2064" i="15"/>
  <c r="F2065" i="15"/>
  <c r="F2066" i="15"/>
  <c r="F2067" i="15"/>
  <c r="F2068" i="15"/>
  <c r="F2069" i="15"/>
  <c r="F2070" i="15"/>
  <c r="F2071" i="15"/>
  <c r="F2072" i="15"/>
  <c r="F2073" i="15"/>
  <c r="F2074" i="15"/>
  <c r="F2075" i="15"/>
  <c r="F2076" i="15"/>
  <c r="F2077" i="15"/>
  <c r="F2078" i="15"/>
  <c r="F2079" i="15"/>
  <c r="F2080" i="15"/>
  <c r="F2081" i="15"/>
  <c r="F2082" i="15"/>
  <c r="F2083" i="15"/>
  <c r="F2084" i="15"/>
  <c r="F2085" i="15"/>
  <c r="F2086" i="15"/>
  <c r="F2087" i="15"/>
  <c r="F2088" i="15"/>
  <c r="F2089" i="15"/>
  <c r="F2090" i="15"/>
  <c r="F2091" i="15"/>
  <c r="F2092" i="15"/>
  <c r="F2093" i="15"/>
  <c r="F2094" i="15"/>
  <c r="F2095" i="15"/>
  <c r="F2096" i="15"/>
  <c r="F2097" i="15"/>
  <c r="F2098" i="15"/>
  <c r="F2099" i="15"/>
  <c r="F2100" i="15"/>
  <c r="F2101" i="15"/>
  <c r="F2102" i="15"/>
  <c r="F2103" i="15"/>
  <c r="F2104" i="15"/>
  <c r="F2105" i="15"/>
  <c r="F2106" i="15"/>
  <c r="F2107" i="15"/>
  <c r="F2108" i="15"/>
  <c r="F2109" i="15"/>
  <c r="F2110" i="15"/>
  <c r="F2111" i="15"/>
  <c r="F2112" i="15"/>
  <c r="F2113" i="15"/>
  <c r="F2114" i="15"/>
  <c r="F2115" i="15"/>
  <c r="F2116" i="15"/>
  <c r="F2117" i="15"/>
  <c r="F2118" i="15"/>
  <c r="F2119" i="15"/>
  <c r="F2120" i="15"/>
  <c r="F2121" i="15"/>
  <c r="F2122" i="15"/>
  <c r="F2123" i="15"/>
  <c r="F2124" i="15"/>
  <c r="F2125" i="15"/>
  <c r="F2126" i="15"/>
  <c r="F2127" i="15"/>
  <c r="F2128" i="15"/>
  <c r="F2129" i="15"/>
  <c r="F2130" i="15"/>
  <c r="F2131" i="15"/>
  <c r="F2132" i="15"/>
  <c r="F2133" i="15"/>
  <c r="F2134" i="15"/>
  <c r="F2135" i="15"/>
  <c r="F2136" i="15"/>
  <c r="F2137" i="15"/>
  <c r="F2138" i="15"/>
  <c r="F2139" i="15"/>
  <c r="F2140" i="15"/>
  <c r="F2141" i="15"/>
  <c r="F2142" i="15"/>
  <c r="F2143" i="15"/>
  <c r="F2144" i="15"/>
  <c r="F2145" i="15"/>
  <c r="F2146" i="15"/>
  <c r="F2147" i="15"/>
  <c r="F2148" i="15"/>
  <c r="F2149" i="15"/>
  <c r="F2150" i="15"/>
  <c r="F2151" i="15"/>
  <c r="F2152" i="15"/>
  <c r="F2153" i="15"/>
  <c r="F2154" i="15"/>
  <c r="F2155" i="15"/>
  <c r="F2156" i="15"/>
  <c r="F2157" i="15"/>
  <c r="F2158" i="15"/>
  <c r="F2159" i="15"/>
  <c r="F2160" i="15"/>
  <c r="F2161" i="15"/>
  <c r="F2162" i="15"/>
  <c r="F2163" i="15"/>
  <c r="F2164" i="15"/>
  <c r="F2165" i="15"/>
  <c r="F2166" i="15"/>
  <c r="F2167" i="15"/>
  <c r="F2168" i="15"/>
  <c r="F2169" i="15"/>
  <c r="F2170" i="15"/>
  <c r="F2171" i="15"/>
  <c r="F2172" i="15"/>
  <c r="F2173" i="15"/>
  <c r="F2174" i="15"/>
  <c r="F2175" i="15"/>
  <c r="F2176" i="15"/>
  <c r="F2177" i="15"/>
  <c r="F2178" i="15"/>
  <c r="F2179" i="15"/>
  <c r="F2180" i="15"/>
  <c r="F2181" i="15"/>
  <c r="F2182" i="15"/>
  <c r="F2183" i="15"/>
  <c r="F2184" i="15"/>
  <c r="F2185" i="15"/>
  <c r="F2186" i="15"/>
  <c r="F2187" i="15"/>
  <c r="F2188" i="15"/>
  <c r="F2189" i="15"/>
  <c r="F2190" i="15"/>
  <c r="F2191" i="15"/>
  <c r="F2192" i="15"/>
  <c r="F2193" i="15"/>
  <c r="F2194" i="15"/>
  <c r="F2195" i="15"/>
  <c r="F2196" i="15"/>
  <c r="F2197" i="15"/>
  <c r="F2198" i="15"/>
  <c r="F2199" i="15"/>
  <c r="F2200" i="15"/>
  <c r="F2201" i="15"/>
  <c r="F2202" i="15"/>
  <c r="F2203" i="15"/>
  <c r="F2204" i="15"/>
  <c r="F2205" i="15"/>
  <c r="F2206" i="15"/>
  <c r="F2207" i="15"/>
  <c r="F2208" i="15"/>
  <c r="F2209" i="15"/>
  <c r="F2210" i="15"/>
  <c r="F2211" i="15"/>
  <c r="F2212" i="15"/>
  <c r="F2213" i="15"/>
  <c r="F2214" i="15"/>
  <c r="F2215" i="15"/>
  <c r="F2216" i="15"/>
  <c r="F2217" i="15"/>
  <c r="F2218" i="15"/>
  <c r="F2219" i="15"/>
  <c r="F2220" i="15"/>
  <c r="F2221" i="15"/>
  <c r="F2222" i="15"/>
  <c r="F2223" i="15"/>
  <c r="F2224" i="15"/>
  <c r="F2225" i="15"/>
  <c r="F2226" i="15"/>
  <c r="F2227" i="15"/>
  <c r="F2228" i="15"/>
  <c r="F2229" i="15"/>
  <c r="F2230" i="15"/>
  <c r="F2231" i="15"/>
  <c r="F2232" i="15"/>
  <c r="F2233" i="15"/>
  <c r="F2234" i="15"/>
  <c r="F2235" i="15"/>
  <c r="F2236" i="15"/>
  <c r="F2237" i="15"/>
  <c r="F2238" i="15"/>
  <c r="F2239" i="15"/>
  <c r="F2240" i="15"/>
  <c r="F2241" i="15"/>
  <c r="F2242" i="15"/>
  <c r="F2243" i="15"/>
  <c r="F2244" i="15"/>
  <c r="F2245" i="15"/>
  <c r="F2246" i="15"/>
  <c r="F2247" i="15"/>
  <c r="F2248" i="15"/>
  <c r="F2249" i="15"/>
  <c r="F2250" i="15"/>
  <c r="F2251" i="15"/>
  <c r="F2252" i="15"/>
  <c r="F2253" i="15"/>
  <c r="F2254" i="15"/>
  <c r="F2255" i="15"/>
  <c r="F2256" i="15"/>
  <c r="F2257" i="15"/>
  <c r="F2258" i="15"/>
  <c r="F2259" i="15"/>
  <c r="F2260" i="15"/>
  <c r="F2261" i="15"/>
  <c r="F2262" i="15"/>
  <c r="F2263" i="15"/>
  <c r="F2264" i="15"/>
  <c r="F2265" i="15"/>
  <c r="F2266" i="15"/>
  <c r="F2267" i="15"/>
  <c r="F2268" i="15"/>
  <c r="F2269" i="15"/>
  <c r="F2270" i="15"/>
  <c r="F2271" i="15"/>
  <c r="F2272" i="15"/>
  <c r="F2273" i="15"/>
  <c r="F2274" i="15"/>
  <c r="F2275" i="15"/>
  <c r="F2276" i="15"/>
  <c r="F2277" i="15"/>
  <c r="F2278" i="15"/>
  <c r="F2279" i="15"/>
  <c r="F2280" i="15"/>
  <c r="F2281" i="15"/>
  <c r="F2282" i="15"/>
  <c r="F2283" i="15"/>
  <c r="F2284" i="15"/>
  <c r="F2285" i="15"/>
  <c r="F2286" i="15"/>
  <c r="F2287" i="15"/>
  <c r="F2288" i="15"/>
  <c r="F2289" i="15"/>
  <c r="F2290" i="15"/>
  <c r="F2291" i="15"/>
  <c r="F2292" i="15"/>
  <c r="F2293" i="15"/>
  <c r="F2294" i="15"/>
  <c r="F2295" i="15"/>
  <c r="F2296" i="15"/>
  <c r="F2297" i="15"/>
  <c r="F2298" i="15"/>
  <c r="F2299" i="15"/>
  <c r="F2300" i="15"/>
  <c r="F2301" i="15"/>
  <c r="F2302" i="15"/>
  <c r="F2303" i="15"/>
  <c r="F2304" i="15"/>
  <c r="F2305" i="15"/>
  <c r="F2306" i="15"/>
  <c r="F2307" i="15"/>
  <c r="F2308" i="15"/>
  <c r="F2309" i="15"/>
  <c r="F2310" i="15"/>
  <c r="F2311" i="15"/>
  <c r="F2312" i="15"/>
  <c r="F2313" i="15"/>
  <c r="F2314" i="15"/>
  <c r="F2315" i="15"/>
  <c r="F2316" i="15"/>
  <c r="F2317" i="15"/>
  <c r="F2318" i="15"/>
  <c r="F2319" i="15"/>
  <c r="F2320" i="15"/>
  <c r="F2321" i="15"/>
  <c r="F2322" i="15"/>
  <c r="F2323" i="15"/>
  <c r="F2324" i="15"/>
  <c r="F2325" i="15"/>
  <c r="F2326" i="15"/>
  <c r="F2327" i="15"/>
  <c r="F2328" i="15"/>
  <c r="F2329" i="15"/>
  <c r="F2330" i="15"/>
  <c r="F2331" i="15"/>
  <c r="F2332" i="15"/>
  <c r="F2333" i="15"/>
  <c r="F2334" i="15"/>
  <c r="F2335" i="15"/>
  <c r="F2336" i="15"/>
  <c r="F2337" i="15"/>
  <c r="F2338" i="15"/>
  <c r="F2339" i="15"/>
  <c r="F2340" i="15"/>
  <c r="F2341" i="15"/>
  <c r="F2342" i="15"/>
  <c r="F2343" i="15"/>
  <c r="F2344" i="15"/>
  <c r="F2345" i="15"/>
  <c r="F2346" i="15"/>
  <c r="F2347" i="15"/>
  <c r="F2348" i="15"/>
  <c r="F2349" i="15"/>
  <c r="F2350" i="15"/>
  <c r="F2351" i="15"/>
  <c r="F2352" i="15"/>
  <c r="F2353" i="15"/>
  <c r="F2354" i="15"/>
  <c r="F2355" i="15"/>
  <c r="F2356" i="15"/>
  <c r="F2357" i="15"/>
  <c r="F2358" i="15"/>
  <c r="F2359" i="15"/>
  <c r="F2360" i="15"/>
  <c r="F2361" i="15"/>
  <c r="F2362" i="15"/>
  <c r="F2363" i="15"/>
  <c r="F2364" i="15"/>
  <c r="F2365" i="15"/>
  <c r="F2366" i="15"/>
  <c r="F2367" i="15"/>
  <c r="F2368" i="15"/>
  <c r="F2369" i="15"/>
  <c r="F2370" i="15"/>
  <c r="F2371" i="15"/>
  <c r="F2372" i="15"/>
  <c r="F2373" i="15"/>
  <c r="F2374" i="15"/>
  <c r="F2375" i="15"/>
  <c r="F2376" i="15"/>
  <c r="F2377" i="15"/>
  <c r="F2378" i="15"/>
  <c r="F2379" i="15"/>
  <c r="F2380" i="15"/>
  <c r="F2381" i="15"/>
  <c r="F2382" i="15"/>
  <c r="F2383" i="15"/>
  <c r="F2384" i="15"/>
  <c r="F2385" i="15"/>
  <c r="F2386" i="15"/>
  <c r="F2387" i="15"/>
  <c r="F2388" i="15"/>
  <c r="F2389" i="15"/>
  <c r="F2390" i="15"/>
  <c r="F2391" i="15"/>
  <c r="F2392" i="15"/>
  <c r="F2393" i="15"/>
  <c r="F2394" i="15"/>
  <c r="F2395" i="15"/>
  <c r="F2396" i="15"/>
  <c r="F2397" i="15"/>
  <c r="F2398" i="15"/>
  <c r="F2399" i="15"/>
  <c r="F2400" i="15"/>
  <c r="F2401" i="15"/>
  <c r="F2402" i="15"/>
  <c r="F2403" i="15"/>
  <c r="F2404" i="15"/>
  <c r="F2405" i="15"/>
  <c r="F2406" i="15"/>
  <c r="F2407" i="15"/>
  <c r="F2408" i="15"/>
  <c r="F2409" i="15"/>
  <c r="F2410" i="15"/>
  <c r="F2411" i="15"/>
  <c r="F2412" i="15"/>
  <c r="F2413" i="15"/>
  <c r="F2414" i="15"/>
  <c r="F2415" i="15"/>
  <c r="F2416" i="15"/>
  <c r="F2417" i="15"/>
  <c r="F2418" i="15"/>
  <c r="F2419" i="15"/>
  <c r="F2420" i="15"/>
  <c r="F2421" i="15"/>
  <c r="F2422" i="15"/>
  <c r="F2423" i="15"/>
  <c r="F2424" i="15"/>
  <c r="F2425" i="15"/>
  <c r="F2426" i="15"/>
  <c r="F2427" i="15"/>
  <c r="F2428" i="15"/>
  <c r="F2429" i="15"/>
  <c r="F2430" i="15"/>
  <c r="F2431" i="15"/>
  <c r="F2432" i="15"/>
  <c r="F2433" i="15"/>
  <c r="F2434" i="15"/>
  <c r="F2435" i="15"/>
  <c r="F2436" i="15"/>
  <c r="F2437" i="15"/>
  <c r="F2438" i="15"/>
  <c r="F2439" i="15"/>
  <c r="F2440" i="15"/>
  <c r="F2441" i="15"/>
  <c r="F2442" i="15"/>
  <c r="F2443" i="15"/>
  <c r="F2444" i="15"/>
  <c r="F2445" i="15"/>
  <c r="F2446" i="15"/>
  <c r="F2447" i="15"/>
  <c r="F2448" i="15"/>
  <c r="F2449" i="15"/>
  <c r="F2450" i="15"/>
  <c r="F2451" i="15"/>
  <c r="F2452" i="15"/>
  <c r="F2453" i="15"/>
  <c r="F2454" i="15"/>
  <c r="F2455" i="15"/>
  <c r="F2456" i="15"/>
  <c r="F2457" i="15"/>
  <c r="F2458" i="15"/>
  <c r="F2459" i="15"/>
  <c r="F2460" i="15"/>
  <c r="F2461" i="15"/>
  <c r="F2462" i="15"/>
  <c r="F2463" i="15"/>
  <c r="F2464" i="15"/>
  <c r="F2465" i="15"/>
  <c r="F2466" i="15"/>
  <c r="F2467" i="15"/>
  <c r="F2468" i="15"/>
  <c r="F2469" i="15"/>
  <c r="F2470" i="15"/>
  <c r="F2471" i="15"/>
  <c r="F2472" i="15"/>
  <c r="F2473" i="15"/>
  <c r="F2474" i="15"/>
  <c r="F2475" i="15"/>
  <c r="F2476" i="15"/>
  <c r="F2477" i="15"/>
  <c r="F2478" i="15"/>
  <c r="F2479" i="15"/>
  <c r="F2480" i="15"/>
  <c r="F2481" i="15"/>
  <c r="F2482" i="15"/>
  <c r="F2483" i="15"/>
  <c r="F2484" i="15"/>
  <c r="F2485" i="15"/>
  <c r="F2486" i="15"/>
  <c r="F2487" i="15"/>
  <c r="F2488" i="15"/>
  <c r="F2489" i="15"/>
  <c r="F2490" i="15"/>
  <c r="F2491" i="15"/>
  <c r="F2492" i="15"/>
  <c r="F2493" i="15"/>
  <c r="F2494" i="15"/>
  <c r="F2495" i="15"/>
  <c r="F2496" i="15"/>
  <c r="F2497" i="15"/>
  <c r="F2498" i="15"/>
  <c r="F2499" i="15"/>
  <c r="F2500" i="15"/>
  <c r="F2501" i="15"/>
  <c r="F2502" i="15"/>
  <c r="F2503" i="15"/>
  <c r="F2504" i="15"/>
  <c r="F2505" i="15"/>
  <c r="F2506" i="15"/>
  <c r="F2507" i="15"/>
  <c r="F2508" i="15"/>
  <c r="F2509" i="15"/>
  <c r="F2510" i="15"/>
  <c r="F2511" i="15"/>
  <c r="F2512" i="15"/>
  <c r="F2513" i="15"/>
  <c r="F2514" i="15"/>
  <c r="F2515" i="15"/>
  <c r="F2516" i="15"/>
  <c r="F2517" i="15"/>
  <c r="F2518" i="15"/>
  <c r="F2519" i="15"/>
  <c r="F2520" i="15"/>
  <c r="F2521" i="15"/>
  <c r="F2522" i="15"/>
  <c r="F2523" i="15"/>
  <c r="F2524" i="15"/>
  <c r="F2525" i="15"/>
  <c r="F2526" i="15"/>
  <c r="F2527" i="15"/>
  <c r="F2528" i="15"/>
  <c r="F2529" i="15"/>
  <c r="F2530" i="15"/>
  <c r="F2531" i="15"/>
  <c r="F2532" i="15"/>
  <c r="F2533" i="15"/>
  <c r="F2534" i="15"/>
  <c r="F2535" i="15"/>
  <c r="F2536" i="15"/>
  <c r="F2537" i="15"/>
  <c r="F2538" i="15"/>
  <c r="F2539" i="15"/>
  <c r="F2540" i="15"/>
  <c r="F2541" i="15"/>
  <c r="F2542" i="15"/>
  <c r="F2543" i="15"/>
  <c r="F2544" i="15"/>
  <c r="F2545" i="15"/>
  <c r="F2546" i="15"/>
  <c r="F2547" i="15"/>
  <c r="F2548" i="15"/>
  <c r="F2549" i="15"/>
  <c r="F2550" i="15"/>
  <c r="F2551" i="15"/>
  <c r="F2552" i="15"/>
  <c r="F2553" i="15"/>
  <c r="F2554" i="15"/>
  <c r="F2555" i="15"/>
  <c r="F2556" i="15"/>
  <c r="F2557" i="15"/>
  <c r="F2558" i="15"/>
  <c r="F2559" i="15"/>
  <c r="F2560" i="15"/>
  <c r="F2561" i="15"/>
  <c r="F2562" i="15"/>
  <c r="F2563" i="15"/>
  <c r="F2564" i="15"/>
  <c r="F2565" i="15"/>
  <c r="F2566" i="15"/>
  <c r="F2567" i="15"/>
  <c r="F2568" i="15"/>
  <c r="F2569" i="15"/>
  <c r="F2570" i="15"/>
  <c r="F2571" i="15"/>
  <c r="F2572" i="15"/>
  <c r="F2573" i="15"/>
  <c r="F2574" i="15"/>
  <c r="F2575" i="15"/>
  <c r="F2576" i="15"/>
  <c r="F2577" i="15"/>
  <c r="F2578" i="15"/>
  <c r="F2579" i="15"/>
  <c r="F2580" i="15"/>
  <c r="F2581" i="15"/>
  <c r="F2582" i="15"/>
  <c r="F2583" i="15"/>
  <c r="F2584" i="15"/>
  <c r="F2585" i="15"/>
  <c r="F2586" i="15"/>
  <c r="F2587" i="15"/>
  <c r="F2588" i="15"/>
  <c r="F2589" i="15"/>
  <c r="F2590" i="15"/>
  <c r="F2591" i="15"/>
  <c r="F2592" i="15"/>
  <c r="F2593" i="15"/>
  <c r="F2594" i="15"/>
  <c r="F2595" i="15"/>
  <c r="F2596" i="15"/>
  <c r="F2597" i="15"/>
  <c r="F2598" i="15"/>
  <c r="F2599" i="15"/>
  <c r="F2600" i="15"/>
  <c r="F2601" i="15"/>
  <c r="F2602" i="15"/>
  <c r="F2603" i="15"/>
  <c r="F2604" i="15"/>
  <c r="F2605" i="15"/>
  <c r="F2606" i="15"/>
  <c r="F2607" i="15"/>
  <c r="F2608" i="15"/>
  <c r="F2609" i="15"/>
  <c r="F2610" i="15"/>
  <c r="F2611" i="15"/>
  <c r="F2612" i="15"/>
  <c r="F2613" i="15"/>
  <c r="F2614" i="15"/>
  <c r="F2615" i="15"/>
  <c r="F2616" i="15"/>
  <c r="F2617" i="15"/>
  <c r="F2618" i="15"/>
  <c r="F2619" i="15"/>
  <c r="F2620" i="15"/>
  <c r="F2621" i="15"/>
  <c r="F2622" i="15"/>
  <c r="F2623" i="15"/>
  <c r="F2624" i="15"/>
  <c r="F2625" i="15"/>
  <c r="F2626" i="15"/>
  <c r="F2627" i="15"/>
  <c r="F2628" i="15"/>
  <c r="F2629" i="15"/>
  <c r="F2630" i="15"/>
  <c r="F2631" i="15"/>
  <c r="F2632" i="15"/>
  <c r="F2633" i="15"/>
  <c r="F2634" i="15"/>
  <c r="F2635" i="15"/>
  <c r="F2636" i="15"/>
  <c r="F2637" i="15"/>
  <c r="F2638" i="15"/>
  <c r="F2639" i="15"/>
  <c r="F2640" i="15"/>
  <c r="F2641" i="15"/>
  <c r="F2642" i="15"/>
  <c r="F2643" i="15"/>
  <c r="F2644" i="15"/>
  <c r="F2645" i="15"/>
  <c r="F2646" i="15"/>
  <c r="F2647" i="15"/>
  <c r="F2648" i="15"/>
  <c r="F2649" i="15"/>
  <c r="F2650" i="15"/>
  <c r="F2651" i="15"/>
  <c r="F2652" i="15"/>
  <c r="F2653" i="15"/>
  <c r="F2654" i="15"/>
  <c r="F2655" i="15"/>
  <c r="F2656" i="15"/>
  <c r="F2657" i="15"/>
  <c r="F2658" i="15"/>
  <c r="F2659" i="15"/>
  <c r="F2660" i="15"/>
  <c r="F2661" i="15"/>
  <c r="F2662" i="15"/>
  <c r="F2663" i="15"/>
  <c r="F2664" i="15"/>
  <c r="F2665" i="15"/>
  <c r="F2666" i="15"/>
  <c r="F2667" i="15"/>
  <c r="F2668" i="15"/>
  <c r="F2669" i="15"/>
  <c r="F2670" i="15"/>
  <c r="F2671" i="15"/>
  <c r="F2672" i="15"/>
  <c r="F2673" i="15"/>
  <c r="F2674" i="15"/>
  <c r="F2675" i="15"/>
  <c r="F2676" i="15"/>
  <c r="F2677" i="15"/>
  <c r="F2678" i="15"/>
  <c r="F2679" i="15"/>
  <c r="F2680" i="15"/>
  <c r="F2681" i="15"/>
  <c r="F2682" i="15"/>
  <c r="F2683" i="15"/>
  <c r="F2684" i="15"/>
  <c r="F2685" i="15"/>
  <c r="F2686" i="15"/>
  <c r="F2687" i="15"/>
  <c r="F2688" i="15"/>
  <c r="F2689" i="15"/>
  <c r="F2690" i="15"/>
  <c r="F2691" i="15"/>
  <c r="F2692" i="15"/>
  <c r="F2693" i="15"/>
  <c r="F2694" i="15"/>
  <c r="F2695" i="15"/>
  <c r="F2696" i="15"/>
  <c r="F2697" i="15"/>
  <c r="F2698" i="15"/>
  <c r="F2699" i="15"/>
  <c r="F2700" i="15"/>
  <c r="F2701" i="15"/>
  <c r="F2702" i="15"/>
  <c r="F2703" i="15"/>
  <c r="F2704" i="15"/>
  <c r="F2705" i="15"/>
  <c r="F2706" i="15"/>
  <c r="F2707" i="15"/>
  <c r="F2708" i="15"/>
  <c r="F2709" i="15"/>
  <c r="F2710" i="15"/>
  <c r="F2711" i="15"/>
  <c r="F2712" i="15"/>
  <c r="F2713" i="15"/>
  <c r="F2714" i="15"/>
  <c r="F2715" i="15"/>
  <c r="F2716" i="15"/>
  <c r="F2717" i="15"/>
  <c r="F2718" i="15"/>
  <c r="F2719" i="15"/>
  <c r="F2720" i="15"/>
  <c r="F2721" i="15"/>
  <c r="F2722" i="15"/>
  <c r="F2723" i="15"/>
  <c r="F2724" i="15"/>
  <c r="F2725" i="15"/>
  <c r="F2726" i="15"/>
  <c r="F2727" i="15"/>
  <c r="F2728" i="15"/>
  <c r="F2729" i="15"/>
  <c r="F2730" i="15"/>
  <c r="F2731" i="15"/>
  <c r="F2732" i="15"/>
  <c r="F2733" i="15"/>
  <c r="F2734" i="15"/>
  <c r="F2735" i="15"/>
  <c r="F2736" i="15"/>
  <c r="F2737" i="15"/>
  <c r="F2738" i="15"/>
  <c r="F2739" i="15"/>
  <c r="F2740" i="15"/>
  <c r="F2741" i="15"/>
  <c r="F2742" i="15"/>
  <c r="F2743" i="15"/>
  <c r="F2744" i="15"/>
  <c r="F2745" i="15"/>
  <c r="F2746" i="15"/>
  <c r="F2747" i="15"/>
  <c r="F2748" i="15"/>
  <c r="F2749" i="15"/>
  <c r="F2750" i="15"/>
  <c r="F2751" i="15"/>
  <c r="F2752" i="15"/>
  <c r="F2753" i="15"/>
  <c r="F2754" i="15"/>
  <c r="F2755" i="15"/>
  <c r="F2756" i="15"/>
  <c r="F2757" i="15"/>
  <c r="F2758" i="15"/>
  <c r="F2759" i="15"/>
  <c r="F2760" i="15"/>
  <c r="F2761" i="15"/>
  <c r="F2762" i="15"/>
  <c r="F2763" i="15"/>
  <c r="F2764" i="15"/>
  <c r="F2765" i="15"/>
  <c r="F2766" i="15"/>
  <c r="F2767" i="15"/>
  <c r="F2768" i="15"/>
  <c r="F2769" i="15"/>
  <c r="F2770" i="15"/>
  <c r="F2771" i="15"/>
  <c r="F2772" i="15"/>
  <c r="F2773" i="15"/>
  <c r="F2774" i="15"/>
  <c r="F2775" i="15"/>
  <c r="F2776" i="15"/>
  <c r="F2777" i="15"/>
  <c r="F2778" i="15"/>
  <c r="F2779" i="15"/>
  <c r="F2780" i="15"/>
  <c r="F2781" i="15"/>
  <c r="F2782" i="15"/>
  <c r="F2783" i="15"/>
  <c r="F2784" i="15"/>
  <c r="F2785" i="15"/>
  <c r="F2786" i="15"/>
  <c r="F2787" i="15"/>
  <c r="F2788" i="15"/>
  <c r="F2789" i="15"/>
  <c r="F2790" i="15"/>
  <c r="F2791" i="15"/>
  <c r="F2792" i="15"/>
  <c r="F2793" i="15"/>
  <c r="F2794" i="15"/>
  <c r="F2795" i="15"/>
  <c r="F2796" i="15"/>
  <c r="F2797" i="15"/>
  <c r="F2798" i="15"/>
  <c r="F2799" i="15"/>
  <c r="F2800" i="15"/>
  <c r="F2801" i="15"/>
  <c r="F2802" i="15"/>
  <c r="F2803" i="15"/>
  <c r="F2804" i="15"/>
  <c r="F2805" i="15"/>
  <c r="F2806" i="15"/>
  <c r="F2807" i="15"/>
  <c r="F2808" i="15"/>
  <c r="F2809" i="15"/>
  <c r="F2810" i="15"/>
  <c r="F2811" i="15"/>
  <c r="F2812" i="15"/>
  <c r="F2813" i="15"/>
  <c r="F2814" i="15"/>
  <c r="F2815" i="15"/>
  <c r="F2816" i="15"/>
  <c r="F2817" i="15"/>
  <c r="F2818" i="15"/>
  <c r="F2819" i="15"/>
  <c r="F2820" i="15"/>
  <c r="F2821" i="15"/>
  <c r="F2822" i="15"/>
  <c r="F2823" i="15"/>
  <c r="F2824" i="15"/>
  <c r="F2825" i="15"/>
  <c r="F2826" i="15"/>
  <c r="F2827" i="15"/>
  <c r="F2828" i="15"/>
  <c r="F2829" i="15"/>
  <c r="F2830" i="15"/>
  <c r="F2831" i="15"/>
  <c r="F2832" i="15"/>
  <c r="F2833" i="15"/>
  <c r="F2834" i="15"/>
  <c r="F2835" i="15"/>
  <c r="F2836" i="15"/>
  <c r="F2837" i="15"/>
  <c r="F2838" i="15"/>
  <c r="F2839" i="15"/>
  <c r="F2840" i="15"/>
  <c r="F2841" i="15"/>
  <c r="F2842" i="15"/>
  <c r="F2843" i="15"/>
  <c r="F2844" i="15"/>
  <c r="F2845" i="15"/>
  <c r="F2846" i="15"/>
  <c r="F2847" i="15"/>
  <c r="F2848" i="15"/>
  <c r="F2849" i="15"/>
  <c r="F2850" i="15"/>
  <c r="F2851" i="15"/>
  <c r="F2852" i="15"/>
  <c r="F2853" i="15"/>
  <c r="F2854" i="15"/>
  <c r="F2855" i="15"/>
  <c r="F2856" i="15"/>
  <c r="F2857" i="15"/>
  <c r="F2858" i="15"/>
  <c r="F2859" i="15"/>
  <c r="F2860" i="15"/>
  <c r="F2861" i="15"/>
  <c r="F2862" i="15"/>
  <c r="F2863" i="15"/>
  <c r="F2864" i="15"/>
  <c r="F2865" i="15"/>
  <c r="F2866" i="15"/>
  <c r="F2867" i="15"/>
  <c r="F2868" i="15"/>
  <c r="F2869" i="15"/>
  <c r="F2870" i="15"/>
  <c r="F2871" i="15"/>
  <c r="F2872" i="15"/>
  <c r="F2873" i="15"/>
  <c r="F2874" i="15"/>
  <c r="F2875" i="15"/>
  <c r="F2876" i="15"/>
  <c r="F2877" i="15"/>
  <c r="F2878" i="15"/>
  <c r="F2879" i="15"/>
  <c r="F2880" i="15"/>
  <c r="F2881" i="15"/>
  <c r="F2882" i="15"/>
  <c r="F2883" i="15"/>
  <c r="F2884" i="15"/>
  <c r="F2885" i="15"/>
  <c r="F2886" i="15"/>
  <c r="F2887" i="15"/>
  <c r="F2888" i="15"/>
  <c r="F2889" i="15"/>
  <c r="F2890" i="15"/>
  <c r="F2891" i="15"/>
  <c r="F2892" i="15"/>
  <c r="F2893" i="15"/>
  <c r="F2894" i="15"/>
  <c r="F2895" i="15"/>
  <c r="F2896" i="15"/>
  <c r="F2897" i="15"/>
  <c r="F2898" i="15"/>
  <c r="F2899" i="15"/>
  <c r="F2900" i="15"/>
  <c r="F2901" i="15"/>
  <c r="F2902" i="15"/>
  <c r="F2903" i="15"/>
  <c r="F2904" i="15"/>
  <c r="F2905" i="15"/>
  <c r="F2906" i="15"/>
  <c r="F2907" i="15"/>
  <c r="F2908" i="15"/>
  <c r="F2909" i="15"/>
  <c r="F2910" i="15"/>
  <c r="F2911" i="15"/>
  <c r="F2912" i="15"/>
  <c r="F2913" i="15"/>
  <c r="F2914" i="15"/>
  <c r="F2915" i="15"/>
  <c r="F2916" i="15"/>
  <c r="F2917" i="15"/>
  <c r="F2918" i="15"/>
  <c r="F2919" i="15"/>
  <c r="F2920" i="15"/>
  <c r="F2921" i="15"/>
  <c r="F2922" i="15"/>
  <c r="F2923" i="15"/>
  <c r="F2924" i="15"/>
  <c r="F2925" i="15"/>
  <c r="F2926" i="15"/>
  <c r="F2927" i="15"/>
  <c r="F2928" i="15"/>
  <c r="F2929" i="15"/>
  <c r="F2930" i="15"/>
  <c r="F2931" i="15"/>
  <c r="F2932" i="15"/>
  <c r="F2933" i="15"/>
  <c r="F2934" i="15"/>
  <c r="F2935" i="15"/>
  <c r="F2936" i="15"/>
  <c r="F2937" i="15"/>
  <c r="F2938" i="15"/>
  <c r="F2939" i="15"/>
  <c r="F2940" i="15"/>
  <c r="F2941" i="15"/>
  <c r="F2942" i="15"/>
  <c r="F2943" i="15"/>
  <c r="F2944" i="15"/>
  <c r="F2945" i="15"/>
  <c r="F2946" i="15"/>
  <c r="F2947" i="15"/>
  <c r="F2948" i="15"/>
  <c r="F2949" i="15"/>
  <c r="F2950" i="15"/>
  <c r="F2951" i="15"/>
  <c r="F2952" i="15"/>
  <c r="F2953" i="15"/>
  <c r="F2954" i="15"/>
  <c r="F2955" i="15"/>
  <c r="F2956" i="15"/>
  <c r="F2957" i="15"/>
  <c r="F2958" i="15"/>
  <c r="F2959" i="15"/>
  <c r="F2960" i="15"/>
  <c r="F2961" i="15"/>
  <c r="F2962" i="15"/>
  <c r="F2963" i="15"/>
  <c r="F2964" i="15"/>
  <c r="F2965" i="15"/>
  <c r="F2966" i="15"/>
  <c r="F2967" i="15"/>
  <c r="F2968" i="15"/>
  <c r="F2969" i="15"/>
  <c r="F2970" i="15"/>
  <c r="F2971" i="15"/>
  <c r="F2972" i="15"/>
  <c r="F2973" i="15"/>
  <c r="F2974" i="15"/>
  <c r="F2975" i="15"/>
  <c r="F2976" i="15"/>
  <c r="F2977" i="15"/>
  <c r="F2978" i="15"/>
  <c r="F2979" i="15"/>
  <c r="F2980" i="15"/>
  <c r="F2981" i="15"/>
  <c r="F2982" i="15"/>
  <c r="F2983" i="15"/>
  <c r="F2984" i="15"/>
  <c r="F2985" i="15"/>
  <c r="F2986" i="15"/>
  <c r="F2987" i="15"/>
  <c r="F2988" i="15"/>
  <c r="F2989" i="15"/>
  <c r="F2990" i="15"/>
  <c r="F2991" i="15"/>
  <c r="F2992" i="15"/>
  <c r="F2993" i="15"/>
  <c r="F2994" i="15"/>
  <c r="F2995" i="15"/>
  <c r="F2996" i="15"/>
  <c r="F2997" i="15"/>
  <c r="F2998" i="15"/>
  <c r="F2999" i="15"/>
  <c r="F3000" i="15"/>
  <c r="F3001" i="15"/>
  <c r="F3002" i="15"/>
  <c r="F3003" i="15"/>
  <c r="F3004" i="15"/>
  <c r="F3005" i="15"/>
  <c r="F3006" i="15"/>
  <c r="F3007" i="15"/>
  <c r="F3008" i="15"/>
  <c r="F3009" i="15"/>
  <c r="F3010" i="15"/>
  <c r="F3011" i="15"/>
  <c r="F3012" i="15"/>
  <c r="F3013" i="15"/>
  <c r="F3014" i="15"/>
  <c r="F3015" i="15"/>
  <c r="F3016" i="15"/>
  <c r="F3017" i="15"/>
  <c r="F3018" i="15"/>
  <c r="F3019" i="15"/>
  <c r="F3020" i="15"/>
  <c r="F3021" i="15"/>
  <c r="F3022" i="15"/>
  <c r="F3023" i="15"/>
  <c r="F3024" i="15"/>
  <c r="F3025" i="15"/>
  <c r="F3026" i="15"/>
  <c r="F3027" i="15"/>
  <c r="F3028" i="15"/>
  <c r="F3029" i="15"/>
  <c r="F3030" i="15"/>
  <c r="F3031" i="15"/>
  <c r="F3032" i="15"/>
  <c r="F3033" i="15"/>
  <c r="F3034" i="15"/>
  <c r="F3035" i="15"/>
  <c r="F3036" i="15"/>
  <c r="F3037" i="15"/>
  <c r="F3038" i="15"/>
  <c r="F3039" i="15"/>
  <c r="F3040" i="15"/>
  <c r="F3041" i="15"/>
  <c r="F3042" i="15"/>
  <c r="F3043" i="15"/>
  <c r="F3044" i="15"/>
  <c r="F3045" i="15"/>
  <c r="F3046" i="15"/>
  <c r="F3047" i="15"/>
  <c r="F3048" i="15"/>
  <c r="F3049" i="15"/>
  <c r="F3050" i="15"/>
  <c r="F3051" i="15"/>
  <c r="F3052" i="15"/>
  <c r="F3053" i="15"/>
  <c r="F3054" i="15"/>
  <c r="F3055" i="15"/>
  <c r="F3056" i="15"/>
  <c r="F3057" i="15"/>
  <c r="F3058" i="15"/>
  <c r="F3059" i="15"/>
  <c r="F3060" i="15"/>
  <c r="F3061" i="15"/>
  <c r="F3062" i="15"/>
  <c r="F3063" i="15"/>
  <c r="F3064" i="15"/>
  <c r="F3065" i="15"/>
  <c r="F3066" i="15"/>
  <c r="F3067" i="15"/>
  <c r="F3068" i="15"/>
  <c r="F3069" i="15"/>
  <c r="F3070" i="15"/>
  <c r="F3071" i="15"/>
  <c r="F3072" i="15"/>
  <c r="F3073" i="15"/>
  <c r="F3074" i="15"/>
  <c r="F3075" i="15"/>
  <c r="F3076" i="15"/>
  <c r="F3077" i="15"/>
  <c r="F3078" i="15"/>
  <c r="F3079" i="15"/>
  <c r="F3080" i="15"/>
  <c r="F3081" i="15"/>
  <c r="F3082" i="15"/>
  <c r="F3083" i="15"/>
  <c r="F3084" i="15"/>
  <c r="F3085" i="15"/>
  <c r="F3086" i="15"/>
  <c r="F3087" i="15"/>
  <c r="F3088" i="15"/>
  <c r="F3089" i="15"/>
  <c r="F3090" i="15"/>
  <c r="F3091" i="15"/>
  <c r="F3092" i="15"/>
  <c r="F3093" i="15"/>
  <c r="F3094" i="15"/>
  <c r="F3095" i="15"/>
  <c r="F3096" i="15"/>
  <c r="F3097" i="15"/>
  <c r="F3098" i="15"/>
  <c r="F3099" i="15"/>
  <c r="F3100" i="15"/>
  <c r="F3101" i="15"/>
  <c r="F3102" i="15"/>
  <c r="F3103" i="15"/>
  <c r="F3104" i="15"/>
  <c r="F3105" i="15"/>
  <c r="F3106" i="15"/>
  <c r="F3107" i="15"/>
  <c r="F3108" i="15"/>
  <c r="F3109" i="15"/>
  <c r="F3110" i="15"/>
  <c r="F3111" i="15"/>
  <c r="F3112" i="15"/>
  <c r="F3113" i="15"/>
  <c r="F3114" i="15"/>
  <c r="F3115" i="15"/>
  <c r="F3116" i="15"/>
  <c r="F3117" i="15"/>
  <c r="F3118" i="15"/>
  <c r="F3119" i="15"/>
  <c r="F3120" i="15"/>
  <c r="F3121" i="15"/>
  <c r="F3122" i="15"/>
  <c r="F3123" i="15"/>
  <c r="F3124" i="15"/>
  <c r="F3125" i="15"/>
  <c r="F3126" i="15"/>
  <c r="F3127" i="15"/>
  <c r="F3128" i="15"/>
  <c r="F3129" i="15"/>
  <c r="F3130" i="15"/>
  <c r="F3131" i="15"/>
  <c r="F3132" i="15"/>
  <c r="F3133" i="15"/>
  <c r="F3134" i="15"/>
  <c r="F3135" i="15"/>
  <c r="F3136" i="15"/>
  <c r="F3137" i="15"/>
  <c r="F3138" i="15"/>
  <c r="F3139" i="15"/>
  <c r="F3140" i="15"/>
  <c r="F3141" i="15"/>
  <c r="F3142" i="15"/>
  <c r="F3143" i="15"/>
  <c r="F3144" i="15"/>
  <c r="F3145" i="15"/>
  <c r="F3146" i="15"/>
  <c r="F3147" i="15"/>
  <c r="F3148" i="15"/>
  <c r="F3149" i="15"/>
  <c r="F3150" i="15"/>
  <c r="F3151" i="15"/>
  <c r="F3152" i="15"/>
  <c r="F3153" i="15"/>
  <c r="F3154" i="15"/>
  <c r="F3155" i="15"/>
  <c r="F3156" i="15"/>
  <c r="F3157" i="15"/>
  <c r="F3158" i="15"/>
  <c r="F3159" i="15"/>
  <c r="F3160" i="15"/>
  <c r="F3161" i="15"/>
  <c r="F3162" i="15"/>
  <c r="F3163" i="15"/>
  <c r="F3164" i="15"/>
  <c r="F3165" i="15"/>
  <c r="F3166" i="15"/>
  <c r="F3167" i="15"/>
  <c r="F3168" i="15"/>
  <c r="F3169" i="15"/>
  <c r="F3170" i="15"/>
  <c r="F3171" i="15"/>
  <c r="F3172" i="15"/>
  <c r="F3173" i="15"/>
  <c r="F3174" i="15"/>
  <c r="F3175" i="15"/>
  <c r="F3176" i="15"/>
  <c r="F3177" i="15"/>
  <c r="F3178" i="15"/>
  <c r="F3179" i="15"/>
  <c r="F3180" i="15"/>
  <c r="F3181" i="15"/>
  <c r="F3182" i="15"/>
  <c r="F3183" i="15"/>
  <c r="F3184" i="15"/>
  <c r="F3185" i="15"/>
  <c r="F3186" i="15"/>
  <c r="F3187" i="15"/>
  <c r="F3188" i="15"/>
  <c r="F3189" i="15"/>
  <c r="F3190" i="15"/>
  <c r="F3191" i="15"/>
  <c r="F3192" i="15"/>
  <c r="F3193" i="15"/>
  <c r="F3194" i="15"/>
  <c r="F3195" i="15"/>
  <c r="F3196" i="15"/>
  <c r="F3197" i="15"/>
  <c r="F3198" i="15"/>
  <c r="F3199" i="15"/>
  <c r="F3200" i="15"/>
  <c r="F3201" i="15"/>
  <c r="F3202" i="15"/>
  <c r="F3203" i="15"/>
  <c r="F3204" i="15"/>
  <c r="F3205" i="15"/>
  <c r="F3206" i="15"/>
  <c r="F3207" i="15"/>
  <c r="F3208" i="15"/>
  <c r="F3209" i="15"/>
  <c r="F3210" i="15"/>
  <c r="F3211" i="15"/>
  <c r="F3212" i="15"/>
  <c r="F3213" i="15"/>
  <c r="F3214" i="15"/>
  <c r="F3215" i="15"/>
  <c r="F3216" i="15"/>
  <c r="F3217" i="15"/>
  <c r="F3218" i="15"/>
  <c r="F3219" i="15"/>
  <c r="F3220" i="15"/>
  <c r="F3221" i="15"/>
  <c r="F3222" i="15"/>
  <c r="F3223" i="15"/>
  <c r="F3224" i="15"/>
  <c r="F3225" i="15"/>
  <c r="F3226" i="15"/>
  <c r="F3227" i="15"/>
  <c r="F3228" i="15"/>
  <c r="F3229" i="15"/>
  <c r="F3230" i="15"/>
  <c r="F3231" i="15"/>
  <c r="F3232" i="15"/>
  <c r="F3233" i="15"/>
  <c r="F3234" i="15"/>
  <c r="F3235" i="15"/>
  <c r="F3236" i="15"/>
  <c r="F3237" i="15"/>
  <c r="F3238" i="15"/>
  <c r="F3239" i="15"/>
  <c r="F3240" i="15"/>
  <c r="F3241" i="15"/>
  <c r="F3242" i="15"/>
  <c r="F3243" i="15"/>
  <c r="F3244" i="15"/>
  <c r="F3245" i="15"/>
  <c r="F3246" i="15"/>
  <c r="F3247" i="15"/>
  <c r="F3248" i="15"/>
  <c r="F3249" i="15"/>
  <c r="F3250" i="15"/>
  <c r="F3251" i="15"/>
  <c r="F3252" i="15"/>
  <c r="F3253" i="15"/>
  <c r="F3254" i="15"/>
  <c r="F3255" i="15"/>
  <c r="F3256" i="15"/>
  <c r="F3257" i="15"/>
  <c r="F3258" i="15"/>
  <c r="F3259" i="15"/>
  <c r="F3260" i="15"/>
  <c r="F3261" i="15"/>
  <c r="F3262" i="15"/>
  <c r="F3263" i="15"/>
  <c r="F3264" i="15"/>
  <c r="F3265" i="15"/>
  <c r="F3266" i="15"/>
  <c r="F3267" i="15"/>
  <c r="F3268" i="15"/>
  <c r="F3269" i="15"/>
  <c r="F3270" i="15"/>
  <c r="F3271" i="15"/>
  <c r="F3272" i="15"/>
  <c r="F3273" i="15"/>
  <c r="F3274" i="15"/>
  <c r="F3275" i="15"/>
  <c r="F3276" i="15"/>
  <c r="F3277" i="15"/>
  <c r="F3278" i="15"/>
  <c r="F3279" i="15"/>
  <c r="F3280" i="15"/>
  <c r="F3281" i="15"/>
  <c r="F3282" i="15"/>
  <c r="F3283" i="15"/>
  <c r="F3284" i="15"/>
  <c r="F3285" i="15"/>
  <c r="F3286" i="15"/>
  <c r="F3287" i="15"/>
  <c r="F3288" i="15"/>
  <c r="F3289" i="15"/>
  <c r="F3290" i="15"/>
  <c r="F3291" i="15"/>
  <c r="F3292" i="15"/>
  <c r="F3293" i="15"/>
  <c r="F3294" i="15"/>
  <c r="F3295" i="15"/>
  <c r="F3296" i="15"/>
  <c r="F3297" i="15"/>
  <c r="F3298" i="15"/>
  <c r="F3299" i="15"/>
  <c r="F3300" i="15"/>
  <c r="F3301" i="15"/>
  <c r="F3302" i="15"/>
  <c r="F3303" i="15"/>
  <c r="F3304" i="15"/>
  <c r="F3305" i="15"/>
  <c r="F3306" i="15"/>
  <c r="F3307" i="15"/>
  <c r="F3308" i="15"/>
  <c r="F3309" i="15"/>
  <c r="F3310" i="15"/>
  <c r="F3311" i="15"/>
  <c r="F3312" i="15"/>
  <c r="F3313" i="15"/>
  <c r="F3314" i="15"/>
  <c r="F3315" i="15"/>
  <c r="F3316" i="15"/>
  <c r="F3317" i="15"/>
  <c r="F3318" i="15"/>
  <c r="F3319" i="15"/>
  <c r="F3320" i="15"/>
  <c r="F3321" i="15"/>
  <c r="F3322" i="15"/>
  <c r="F3323" i="15"/>
  <c r="F3324" i="15"/>
  <c r="F3325" i="15"/>
  <c r="F3326" i="15"/>
  <c r="F3327" i="15"/>
  <c r="F3328" i="15"/>
  <c r="F3329" i="15"/>
  <c r="F3330" i="15"/>
  <c r="F3331" i="15"/>
  <c r="F3332" i="15"/>
  <c r="F3333" i="15"/>
  <c r="F3334" i="15"/>
  <c r="F3335" i="15"/>
  <c r="F3336" i="15"/>
  <c r="F3337" i="15"/>
  <c r="F3338" i="15"/>
  <c r="F3339" i="15"/>
  <c r="F3340" i="15"/>
  <c r="F3341" i="15"/>
  <c r="F3342" i="15"/>
  <c r="F3343" i="15"/>
  <c r="F3344" i="15"/>
  <c r="F3345" i="15"/>
  <c r="F3346" i="15"/>
  <c r="F3347" i="15"/>
  <c r="F3348" i="15"/>
  <c r="F3349" i="15"/>
  <c r="F3350" i="15"/>
  <c r="F3351" i="15"/>
  <c r="F3352" i="15"/>
  <c r="F3353" i="15"/>
  <c r="F3354" i="15"/>
  <c r="F3355" i="15"/>
  <c r="F3356" i="15"/>
  <c r="F3357" i="15"/>
  <c r="F3358" i="15"/>
  <c r="F3359" i="15"/>
  <c r="F3360" i="15"/>
  <c r="F3361" i="15"/>
  <c r="F3362" i="15"/>
  <c r="F3363" i="15"/>
  <c r="F3364" i="15"/>
  <c r="F3365" i="15"/>
  <c r="F3366" i="15"/>
  <c r="F3367" i="15"/>
  <c r="F3368" i="15"/>
  <c r="F3369" i="15"/>
  <c r="F3370" i="15"/>
  <c r="F3371" i="15"/>
  <c r="F3372" i="15"/>
  <c r="F3373" i="15"/>
  <c r="F3374" i="15"/>
  <c r="F3375" i="15"/>
  <c r="F3376" i="15"/>
  <c r="F3377" i="15"/>
  <c r="F3378" i="15"/>
  <c r="F3379" i="15"/>
  <c r="F3380" i="15"/>
  <c r="F3381" i="15"/>
  <c r="F3382" i="15"/>
  <c r="F3383" i="15"/>
  <c r="F3384" i="15"/>
  <c r="F3385" i="15"/>
  <c r="F3386" i="15"/>
  <c r="F3387" i="15"/>
  <c r="F3388" i="15"/>
  <c r="F3389" i="15"/>
  <c r="F3390" i="15"/>
  <c r="F3391" i="15"/>
  <c r="F3392" i="15"/>
  <c r="F3393" i="15"/>
  <c r="F3394" i="15"/>
  <c r="F3395" i="15"/>
  <c r="F3396" i="15"/>
  <c r="F3397" i="15"/>
  <c r="F3398" i="15"/>
  <c r="F3399" i="15"/>
  <c r="F3400" i="15"/>
  <c r="F3401" i="15"/>
  <c r="F3402" i="15"/>
  <c r="F3403" i="15"/>
  <c r="F3404" i="15"/>
  <c r="F3405" i="15"/>
  <c r="F3406" i="15"/>
  <c r="F3407" i="15"/>
  <c r="F3408" i="15"/>
  <c r="F3409" i="15"/>
  <c r="F3410" i="15"/>
  <c r="F3411" i="15"/>
  <c r="F3412" i="15"/>
  <c r="F3413" i="15"/>
  <c r="F3414" i="15"/>
  <c r="F3415" i="15"/>
  <c r="F3416" i="15"/>
  <c r="F3417" i="15"/>
  <c r="F3418" i="15"/>
  <c r="F3419" i="15"/>
  <c r="F3420" i="15"/>
  <c r="F3421" i="15"/>
  <c r="F3422" i="15"/>
  <c r="F3423" i="15"/>
  <c r="F3424" i="15"/>
  <c r="F3425" i="15"/>
  <c r="F3426" i="15"/>
  <c r="F3427" i="15"/>
  <c r="F3428" i="15"/>
  <c r="F3429" i="15"/>
  <c r="F3430" i="15"/>
  <c r="F3431" i="15"/>
  <c r="F3432" i="15"/>
  <c r="F3433" i="15"/>
  <c r="F3434" i="15"/>
  <c r="F3435" i="15"/>
  <c r="F3436" i="15"/>
  <c r="F3437" i="15"/>
  <c r="F3438" i="15"/>
  <c r="F3439" i="15"/>
  <c r="F3440" i="15"/>
  <c r="F3441" i="15"/>
  <c r="F3442" i="15"/>
  <c r="F3443" i="15"/>
  <c r="F3444" i="15"/>
  <c r="F3445" i="15"/>
  <c r="F3446" i="15"/>
  <c r="F3447" i="15"/>
  <c r="F3448" i="15"/>
  <c r="F3449" i="15"/>
  <c r="F3450" i="15"/>
  <c r="F3451" i="15"/>
  <c r="F3452" i="15"/>
  <c r="F3453" i="15"/>
  <c r="F3454" i="15"/>
  <c r="F3455" i="15"/>
  <c r="F3456" i="15"/>
  <c r="F3457" i="15"/>
  <c r="F3458" i="15"/>
  <c r="F3459" i="15"/>
  <c r="F3460" i="15"/>
  <c r="F3461" i="15"/>
  <c r="F3462" i="15"/>
  <c r="F3463" i="15"/>
  <c r="F3464" i="15"/>
  <c r="F3465" i="15"/>
  <c r="F3466" i="15"/>
  <c r="F3467" i="15"/>
  <c r="F3468" i="15"/>
  <c r="F3469" i="15"/>
  <c r="F3470" i="15"/>
  <c r="F3471" i="15"/>
  <c r="F3472" i="15"/>
  <c r="F3473" i="15"/>
  <c r="F3474" i="15"/>
  <c r="F3475" i="15"/>
  <c r="F3476" i="15"/>
  <c r="F3477" i="15"/>
  <c r="F3478" i="15"/>
  <c r="F3479" i="15"/>
  <c r="F3480" i="15"/>
  <c r="F3481" i="15"/>
  <c r="F3482" i="15"/>
  <c r="F3483" i="15"/>
  <c r="F3484" i="15"/>
  <c r="F3485" i="15"/>
  <c r="F3486" i="15"/>
  <c r="F3487" i="15"/>
  <c r="F3488" i="15"/>
  <c r="F3489" i="15"/>
  <c r="F3490" i="15"/>
  <c r="F3491" i="15"/>
  <c r="F3492" i="15"/>
  <c r="F3493" i="15"/>
  <c r="F3494" i="15"/>
  <c r="F3495" i="15"/>
  <c r="F3496" i="15"/>
  <c r="F3497" i="15"/>
  <c r="F3498" i="15"/>
  <c r="F3499" i="15"/>
  <c r="F3500" i="15"/>
  <c r="F3501" i="15"/>
  <c r="F3502" i="15"/>
  <c r="F3503" i="15"/>
  <c r="F3504" i="15"/>
  <c r="F3505" i="15"/>
  <c r="F3506" i="15"/>
  <c r="F3507" i="15"/>
  <c r="F3508" i="15"/>
  <c r="F3509" i="15"/>
  <c r="F3510" i="15"/>
  <c r="F3511" i="15"/>
  <c r="F3512" i="15"/>
  <c r="F3513" i="15"/>
  <c r="F3514" i="15"/>
  <c r="F3515" i="15"/>
  <c r="F3516" i="15"/>
  <c r="F3517" i="15"/>
  <c r="F3518" i="15"/>
  <c r="F3519" i="15"/>
  <c r="F3520" i="15"/>
  <c r="F3521" i="15"/>
  <c r="F3522" i="15"/>
  <c r="F3523" i="15"/>
  <c r="F3524" i="15"/>
  <c r="F3525" i="15"/>
  <c r="F3526" i="15"/>
  <c r="F3527" i="15"/>
  <c r="F3528" i="15"/>
  <c r="F3529" i="15"/>
  <c r="F3530" i="15"/>
  <c r="F3531" i="15"/>
  <c r="F3532" i="15"/>
  <c r="F3533" i="15"/>
  <c r="F3534" i="15"/>
  <c r="F3535" i="15"/>
  <c r="F3536" i="15"/>
  <c r="F3537" i="15"/>
  <c r="F3538" i="15"/>
  <c r="F3539" i="15"/>
  <c r="F3540" i="15"/>
  <c r="F3541" i="15"/>
  <c r="F3542" i="15"/>
  <c r="F3543" i="15"/>
  <c r="F3544" i="15"/>
  <c r="F3545" i="15"/>
  <c r="F3546" i="15"/>
  <c r="F3547" i="15"/>
  <c r="F3548" i="15"/>
  <c r="F3549" i="15"/>
  <c r="F3550" i="15"/>
  <c r="F3551" i="15"/>
  <c r="F3552" i="15"/>
  <c r="F3553" i="15"/>
  <c r="F3554" i="15"/>
  <c r="F3555" i="15"/>
  <c r="F3556" i="15"/>
  <c r="F3557" i="15"/>
  <c r="F3558" i="15"/>
  <c r="F3559" i="15"/>
  <c r="F3560" i="15"/>
  <c r="F3561" i="15"/>
  <c r="F3562" i="15"/>
  <c r="F3563" i="15"/>
  <c r="F3564" i="15"/>
  <c r="F3565" i="15"/>
  <c r="F3566" i="15"/>
  <c r="F3567" i="15"/>
  <c r="F3568" i="15"/>
  <c r="F3569" i="15"/>
  <c r="F3570" i="15"/>
  <c r="F3571" i="15"/>
  <c r="F3572" i="15"/>
  <c r="F3573" i="15"/>
  <c r="F3574" i="15"/>
  <c r="F3575" i="15"/>
  <c r="F3576" i="15"/>
  <c r="F3577" i="15"/>
  <c r="F3578" i="15"/>
  <c r="F3579" i="15"/>
  <c r="F3580" i="15"/>
  <c r="F3581" i="15"/>
  <c r="F3582" i="15"/>
  <c r="F3583" i="15"/>
  <c r="F3584" i="15"/>
  <c r="F3585" i="15"/>
  <c r="F3586" i="15"/>
  <c r="F3587" i="15"/>
  <c r="F3588" i="15"/>
  <c r="F3589" i="15"/>
  <c r="F3590" i="15"/>
  <c r="F3591" i="15"/>
  <c r="F3592" i="15"/>
  <c r="F3593" i="15"/>
  <c r="F3594" i="15"/>
  <c r="F3595" i="15"/>
  <c r="F3596" i="15"/>
  <c r="F3597" i="15"/>
  <c r="F3598" i="15"/>
  <c r="F3599" i="15"/>
  <c r="F3600" i="15"/>
  <c r="F3601" i="15"/>
  <c r="F3602" i="15"/>
  <c r="F3603" i="15"/>
  <c r="F3604" i="15"/>
  <c r="F3605" i="15"/>
  <c r="F3606" i="15"/>
  <c r="F3607" i="15"/>
  <c r="F3608" i="15"/>
  <c r="F3609" i="15"/>
  <c r="F3610" i="15"/>
  <c r="F3611" i="15"/>
  <c r="F3612" i="15"/>
  <c r="F3613" i="15"/>
  <c r="F3614" i="15"/>
  <c r="F3615" i="15"/>
  <c r="F3616" i="15"/>
  <c r="F3617" i="15"/>
  <c r="F3618" i="15"/>
  <c r="F3619" i="15"/>
  <c r="F3620" i="15"/>
  <c r="F3621" i="15"/>
  <c r="F3622" i="15"/>
  <c r="F3623" i="15"/>
  <c r="F3624" i="15"/>
  <c r="F3625" i="15"/>
  <c r="F3626" i="15"/>
  <c r="F3627" i="15"/>
  <c r="F3628" i="15"/>
  <c r="F3629" i="15"/>
  <c r="F3630" i="15"/>
  <c r="F3631" i="15"/>
  <c r="F3632" i="15"/>
  <c r="F3633" i="15"/>
  <c r="F3634" i="15"/>
  <c r="F3635" i="15"/>
  <c r="F3636" i="15"/>
  <c r="F3637" i="15"/>
  <c r="F3638" i="15"/>
  <c r="F3639" i="15"/>
  <c r="F3640" i="15"/>
  <c r="F3641" i="15"/>
  <c r="F3642" i="15"/>
  <c r="F3643" i="15"/>
  <c r="F3644" i="15"/>
  <c r="F3645" i="15"/>
  <c r="F3646" i="15"/>
  <c r="F3647" i="15"/>
  <c r="F3648" i="15"/>
  <c r="F3649" i="15"/>
  <c r="F3650" i="15"/>
  <c r="F3651" i="15"/>
  <c r="F3652" i="15"/>
  <c r="F3653" i="15"/>
  <c r="F3654" i="15"/>
  <c r="F3655" i="15"/>
  <c r="F3656" i="15"/>
  <c r="F3657" i="15"/>
  <c r="F3658" i="15"/>
  <c r="F3659" i="15"/>
  <c r="F3660" i="15"/>
  <c r="F3661" i="15"/>
  <c r="F3662" i="15"/>
  <c r="F3663" i="15"/>
  <c r="F3664" i="15"/>
  <c r="F3665" i="15"/>
  <c r="F3666" i="15"/>
  <c r="F3667" i="15"/>
  <c r="F3668" i="15"/>
  <c r="F3669" i="15"/>
  <c r="F3670" i="15"/>
  <c r="F3671" i="15"/>
  <c r="F3672" i="15"/>
  <c r="F3673" i="15"/>
  <c r="F3674" i="15"/>
  <c r="F3675" i="15"/>
  <c r="F3676" i="15"/>
  <c r="F3677" i="15"/>
  <c r="F3678" i="15"/>
  <c r="F3679" i="15"/>
  <c r="F3680" i="15"/>
  <c r="F3681" i="15"/>
  <c r="F3682" i="15"/>
  <c r="F3683" i="15"/>
  <c r="F3684" i="15"/>
  <c r="F3685" i="15"/>
  <c r="F3686" i="15"/>
  <c r="F3687" i="15"/>
  <c r="F3688" i="15"/>
  <c r="F3689" i="15"/>
  <c r="F3690" i="15"/>
  <c r="F3691" i="15"/>
  <c r="F3692" i="15"/>
  <c r="F3693" i="15"/>
  <c r="F3694" i="15"/>
  <c r="F3695" i="15"/>
  <c r="F3696" i="15"/>
  <c r="F3697" i="15"/>
  <c r="F3698" i="15"/>
  <c r="F3699" i="15"/>
  <c r="F3700" i="15"/>
  <c r="F3701" i="15"/>
  <c r="F3702" i="15"/>
  <c r="F3703" i="15"/>
  <c r="F3704" i="15"/>
  <c r="F3705" i="15"/>
  <c r="F3706" i="15"/>
  <c r="F3707" i="15"/>
  <c r="F3708" i="15"/>
  <c r="F3709" i="15"/>
  <c r="F3710" i="15"/>
  <c r="F3711" i="15"/>
  <c r="F3712" i="15"/>
  <c r="F3713" i="15"/>
  <c r="F3714" i="15"/>
  <c r="F3715" i="15"/>
  <c r="F3716" i="15"/>
  <c r="F3717" i="15"/>
  <c r="F3718" i="15"/>
  <c r="F3719" i="15"/>
  <c r="F3720" i="15"/>
  <c r="F3721" i="15"/>
  <c r="F3722" i="15"/>
  <c r="F3723" i="15"/>
  <c r="F3724" i="15"/>
  <c r="F3725" i="15"/>
  <c r="F3726" i="15"/>
  <c r="F3727" i="15"/>
  <c r="F3728" i="15"/>
  <c r="F3729" i="15"/>
  <c r="F3730" i="15"/>
  <c r="F3731" i="15"/>
  <c r="F3732" i="15"/>
  <c r="F3733" i="15"/>
  <c r="F3734" i="15"/>
  <c r="F3735" i="15"/>
  <c r="F3736" i="15"/>
  <c r="F3737" i="15"/>
  <c r="F3738" i="15"/>
  <c r="F3739" i="15"/>
  <c r="F3740" i="15"/>
  <c r="F3741" i="15"/>
  <c r="F3742" i="15"/>
  <c r="F3743" i="15"/>
  <c r="F3744" i="15"/>
  <c r="F3745" i="15"/>
  <c r="F3746" i="15"/>
  <c r="F3747" i="15"/>
  <c r="F3748" i="15"/>
  <c r="F3749" i="15"/>
  <c r="F3750" i="15"/>
  <c r="F3751" i="15"/>
  <c r="F3752" i="15"/>
  <c r="F3753" i="15"/>
  <c r="F3754" i="15"/>
  <c r="F3755" i="15"/>
  <c r="F3756" i="15"/>
  <c r="F3757" i="15"/>
  <c r="F3758" i="15"/>
  <c r="F3759" i="15"/>
  <c r="F3760" i="15"/>
  <c r="F3761" i="15"/>
  <c r="F3762" i="15"/>
  <c r="F3763" i="15"/>
  <c r="F3764" i="15"/>
  <c r="F3765" i="15"/>
  <c r="F3766" i="15"/>
  <c r="F3767" i="15"/>
  <c r="F3768" i="15"/>
  <c r="F3769" i="15"/>
  <c r="F3770" i="15"/>
  <c r="F3771" i="15"/>
  <c r="F3772" i="15"/>
  <c r="F3773" i="15"/>
  <c r="F3774" i="15"/>
  <c r="F3775" i="15"/>
  <c r="F3776" i="15"/>
  <c r="F3777" i="15"/>
  <c r="F3778" i="15"/>
  <c r="F3779" i="15"/>
  <c r="F3780" i="15"/>
  <c r="F3781" i="15"/>
  <c r="F3782" i="15"/>
  <c r="F3783" i="15"/>
  <c r="F3784" i="15"/>
  <c r="F3785" i="15"/>
  <c r="F3786" i="15"/>
  <c r="F3787" i="15"/>
  <c r="F3788" i="15"/>
  <c r="F3789" i="15"/>
  <c r="F3790" i="15"/>
  <c r="F3791" i="15"/>
  <c r="F3792" i="15"/>
  <c r="F3793" i="15"/>
  <c r="F3794" i="15"/>
  <c r="F3795" i="15"/>
  <c r="F3796" i="15"/>
  <c r="F3797" i="15"/>
  <c r="F3798" i="15"/>
  <c r="F3799" i="15"/>
  <c r="F3800" i="15"/>
  <c r="F3801" i="15"/>
  <c r="F3802" i="15"/>
  <c r="F3803" i="15"/>
  <c r="F3804" i="15"/>
  <c r="F3805" i="15"/>
  <c r="F3806" i="15"/>
  <c r="F3807" i="15"/>
  <c r="F3808" i="15"/>
  <c r="F3809" i="15"/>
  <c r="F3810" i="15"/>
  <c r="F3811" i="15"/>
  <c r="F3812" i="15"/>
  <c r="F3813" i="15"/>
  <c r="F3814" i="15"/>
  <c r="F3815" i="15"/>
  <c r="F3816" i="15"/>
  <c r="F3817" i="15"/>
  <c r="F3818" i="15"/>
  <c r="F3819" i="15"/>
  <c r="F3820" i="15"/>
  <c r="F3821" i="15"/>
  <c r="F3822" i="15"/>
  <c r="F3823" i="15"/>
  <c r="F3824" i="15"/>
  <c r="F3825" i="15"/>
  <c r="F3826" i="15"/>
  <c r="F3827" i="15"/>
  <c r="F3828" i="15"/>
  <c r="F3829" i="15"/>
  <c r="F3830" i="15"/>
  <c r="F3831" i="15"/>
  <c r="F3832" i="15"/>
  <c r="F3833" i="15"/>
  <c r="F3834" i="15"/>
  <c r="F3835" i="15"/>
  <c r="F3836" i="15"/>
  <c r="F3837" i="15"/>
  <c r="F3838" i="15"/>
  <c r="F3839" i="15"/>
  <c r="F3840" i="15"/>
  <c r="F3841" i="15"/>
  <c r="F3842" i="15"/>
  <c r="F3843" i="15"/>
  <c r="F3844" i="15"/>
  <c r="F3845" i="15"/>
  <c r="F3846" i="15"/>
  <c r="F3847" i="15"/>
  <c r="F3848" i="15"/>
  <c r="F3849" i="15"/>
  <c r="F3850" i="15"/>
  <c r="F3851" i="15"/>
  <c r="F3852" i="15"/>
  <c r="F3853" i="15"/>
  <c r="F3854" i="15"/>
  <c r="F3855" i="15"/>
  <c r="F3856" i="15"/>
  <c r="F3857" i="15"/>
  <c r="F3858" i="15"/>
  <c r="F3859" i="15"/>
  <c r="F3860" i="15"/>
  <c r="F3861" i="15"/>
  <c r="F3862" i="15"/>
  <c r="F3863" i="15"/>
  <c r="F3864" i="15"/>
  <c r="F3865" i="15"/>
  <c r="F3866" i="15"/>
  <c r="F3867" i="15"/>
  <c r="F3868" i="15"/>
  <c r="F3869" i="15"/>
  <c r="F3870" i="15"/>
  <c r="F3871" i="15"/>
  <c r="F3872" i="15"/>
  <c r="F3873" i="15"/>
  <c r="F3874" i="15"/>
  <c r="F3875" i="15"/>
  <c r="F3876" i="15"/>
  <c r="F3877" i="15"/>
  <c r="F3878" i="15"/>
  <c r="F3879" i="15"/>
  <c r="F3880" i="15"/>
  <c r="F3881" i="15"/>
  <c r="F3882" i="15"/>
  <c r="F3883" i="15"/>
  <c r="F3884" i="15"/>
  <c r="F3885" i="15"/>
  <c r="F3886" i="15"/>
  <c r="F3887" i="15"/>
  <c r="F3888" i="15"/>
  <c r="F3889" i="15"/>
  <c r="F3890" i="15"/>
  <c r="F3891" i="15"/>
  <c r="F3892" i="15"/>
  <c r="F3893" i="15"/>
  <c r="F3894" i="15"/>
  <c r="F3895" i="15"/>
  <c r="F3896" i="15"/>
  <c r="F3897" i="15"/>
  <c r="F3898" i="15"/>
  <c r="F3899" i="15"/>
  <c r="F3900" i="15"/>
  <c r="F3901" i="15"/>
  <c r="F3902" i="15"/>
  <c r="F3903" i="15"/>
  <c r="F3904" i="15"/>
  <c r="F3905" i="15"/>
  <c r="F3906" i="15"/>
  <c r="F3907" i="15"/>
  <c r="F3908" i="15"/>
  <c r="F3909" i="15"/>
  <c r="F3910" i="15"/>
  <c r="F3911" i="15"/>
  <c r="F3912" i="15"/>
  <c r="F3913" i="15"/>
  <c r="F3914" i="15"/>
  <c r="F3915" i="15"/>
  <c r="F3916" i="15"/>
  <c r="F3917" i="15"/>
  <c r="F3918" i="15"/>
  <c r="F3919" i="15"/>
  <c r="F3920" i="15"/>
  <c r="F3921" i="15"/>
  <c r="F3922" i="15"/>
  <c r="F3923" i="15"/>
  <c r="F3924" i="15"/>
  <c r="F3925" i="15"/>
  <c r="F3926" i="15"/>
  <c r="F3927" i="15"/>
  <c r="F3928" i="15"/>
  <c r="F3929" i="15"/>
  <c r="F3930" i="15"/>
  <c r="F3931" i="15"/>
  <c r="F3932" i="15"/>
  <c r="F3933" i="15"/>
  <c r="F3934" i="15"/>
  <c r="F3935" i="15"/>
  <c r="F3936" i="15"/>
  <c r="F3937" i="15"/>
  <c r="F3938" i="15"/>
  <c r="F3939" i="15"/>
  <c r="F3940" i="15"/>
  <c r="F3941" i="15"/>
  <c r="F3942" i="15"/>
  <c r="F3943" i="15"/>
  <c r="F3944" i="15"/>
  <c r="F3945" i="15"/>
  <c r="F3946" i="15"/>
  <c r="F3947" i="15"/>
  <c r="F3948" i="15"/>
  <c r="F3949" i="15"/>
  <c r="F3950" i="15"/>
  <c r="F3951" i="15"/>
  <c r="F3952" i="15"/>
  <c r="F3953" i="15"/>
  <c r="F3954" i="15"/>
  <c r="F3955" i="15"/>
  <c r="F3956" i="15"/>
  <c r="F3957" i="15"/>
  <c r="F3958" i="15"/>
  <c r="F3959" i="15"/>
  <c r="F3960" i="15"/>
  <c r="F3961" i="15"/>
  <c r="F3962" i="15"/>
  <c r="F3963" i="15"/>
  <c r="F3964" i="15"/>
  <c r="F3965" i="15"/>
  <c r="F3966" i="15"/>
  <c r="F3967" i="15"/>
  <c r="F3968" i="15"/>
  <c r="F3969" i="15"/>
  <c r="F3970" i="15"/>
  <c r="F3971" i="15"/>
  <c r="F3972" i="15"/>
  <c r="F3973" i="15"/>
  <c r="F3974" i="15"/>
  <c r="F3975" i="15"/>
  <c r="F3976" i="15"/>
  <c r="F3977" i="15"/>
  <c r="F3978" i="15"/>
  <c r="F3979" i="15"/>
  <c r="F3980" i="15"/>
  <c r="F3981" i="15"/>
  <c r="F3982" i="15"/>
  <c r="F3983" i="15"/>
  <c r="F3984" i="15"/>
  <c r="F3985" i="15"/>
  <c r="F3986" i="15"/>
  <c r="F3987" i="15"/>
  <c r="F3988" i="15"/>
  <c r="F3989" i="15"/>
  <c r="F3990" i="15"/>
  <c r="F3991" i="15"/>
  <c r="F3992" i="15"/>
  <c r="F3993" i="15"/>
  <c r="F3994" i="15"/>
  <c r="F3995" i="15"/>
  <c r="F3996" i="15"/>
  <c r="F3997" i="15"/>
  <c r="F3998" i="15"/>
  <c r="G3998" i="15" s="1"/>
  <c r="F3999" i="15"/>
  <c r="F4000" i="15"/>
  <c r="F4001" i="15"/>
  <c r="F4002" i="15"/>
  <c r="F4003" i="15"/>
  <c r="F4004" i="15"/>
  <c r="F4005" i="15"/>
  <c r="F4006" i="15"/>
  <c r="F4007" i="15"/>
  <c r="F4008" i="15"/>
  <c r="F4009" i="15"/>
  <c r="F4010" i="15"/>
  <c r="G4010" i="15" s="1"/>
  <c r="F4011" i="15"/>
  <c r="F4012" i="15"/>
  <c r="F4013" i="15"/>
  <c r="F4014" i="15"/>
  <c r="F4015" i="15"/>
  <c r="F4016" i="15"/>
  <c r="F4017" i="15"/>
  <c r="F4018" i="15"/>
  <c r="F4019" i="15"/>
  <c r="F4020" i="15"/>
  <c r="F4021" i="15"/>
  <c r="F4022" i="15"/>
  <c r="G4022" i="15" s="1"/>
  <c r="F4023" i="15"/>
  <c r="F4024" i="15"/>
  <c r="F4025" i="15"/>
  <c r="F4026" i="15"/>
  <c r="F4027" i="15"/>
  <c r="F4028" i="15"/>
  <c r="F4029" i="15"/>
  <c r="F4030" i="15"/>
  <c r="F4031" i="15"/>
  <c r="F4032" i="15"/>
  <c r="F4033" i="15"/>
  <c r="F4034" i="15"/>
  <c r="G4034" i="15" s="1"/>
  <c r="F4035" i="15"/>
  <c r="F4036" i="15"/>
  <c r="F4037" i="15"/>
  <c r="F4038" i="15"/>
  <c r="F4039" i="15"/>
  <c r="F4040" i="15"/>
  <c r="F4041" i="15"/>
  <c r="F4042" i="15"/>
  <c r="F4043" i="15"/>
  <c r="F4044" i="15"/>
  <c r="F4045" i="15"/>
  <c r="F4046" i="15"/>
  <c r="G4046" i="15" s="1"/>
  <c r="F4047" i="15"/>
  <c r="F4048" i="15"/>
  <c r="F4049" i="15"/>
  <c r="F4050" i="15"/>
  <c r="F4051" i="15"/>
  <c r="F4052" i="15"/>
  <c r="F4053" i="15"/>
  <c r="F4054" i="15"/>
  <c r="F4055" i="15"/>
  <c r="F4056" i="15"/>
  <c r="F4057" i="15"/>
  <c r="F4058" i="15"/>
  <c r="G4058" i="15" s="1"/>
  <c r="F4059" i="15"/>
  <c r="F4060" i="15"/>
  <c r="F4061" i="15"/>
  <c r="F4062" i="15"/>
  <c r="F4063" i="15"/>
  <c r="F4064" i="15"/>
  <c r="F4065" i="15"/>
  <c r="F4066" i="15"/>
  <c r="F4067" i="15"/>
  <c r="F4068" i="15"/>
  <c r="F4069" i="15"/>
  <c r="F4070" i="15"/>
  <c r="G4070" i="15" s="1"/>
  <c r="F4071" i="15"/>
  <c r="F4072" i="15"/>
  <c r="F4073" i="15"/>
  <c r="F4074" i="15"/>
  <c r="F4075" i="15"/>
  <c r="F4076" i="15"/>
  <c r="F4077" i="15"/>
  <c r="F4078" i="15"/>
  <c r="F4079" i="15"/>
  <c r="F4080" i="15"/>
  <c r="F4081" i="15"/>
  <c r="F4082" i="15"/>
  <c r="G4082" i="15" s="1"/>
  <c r="F4083" i="15"/>
  <c r="F4084" i="15"/>
  <c r="F4085" i="15"/>
  <c r="F4086" i="15"/>
  <c r="F4087" i="15"/>
  <c r="F4088" i="15"/>
  <c r="F4089" i="15"/>
  <c r="F4090" i="15"/>
  <c r="F4091" i="15"/>
  <c r="F4092" i="15"/>
  <c r="F4093" i="15"/>
  <c r="F4094" i="15"/>
  <c r="G4094" i="15" s="1"/>
  <c r="F4095" i="15"/>
  <c r="F4096" i="15"/>
  <c r="F4097" i="15"/>
  <c r="F4098" i="15"/>
  <c r="F4099" i="15"/>
  <c r="F4100" i="15"/>
  <c r="F4101" i="15"/>
  <c r="F4102" i="15"/>
  <c r="F4103" i="15"/>
  <c r="F4104" i="15"/>
  <c r="F4105" i="15"/>
  <c r="F4106" i="15"/>
  <c r="G4106" i="15" s="1"/>
  <c r="F4107" i="15"/>
  <c r="F4108" i="15"/>
  <c r="F4109" i="15"/>
  <c r="F4110" i="15"/>
  <c r="F4111" i="15"/>
  <c r="F4112" i="15"/>
  <c r="F4113" i="15"/>
  <c r="F4114" i="15"/>
  <c r="F4115" i="15"/>
  <c r="F4116" i="15"/>
  <c r="F4117" i="15"/>
  <c r="F4118" i="15"/>
  <c r="G4118" i="15" s="1"/>
  <c r="F4119" i="15"/>
  <c r="F4120" i="15"/>
  <c r="F4121" i="15"/>
  <c r="F4122" i="15"/>
  <c r="F4123" i="15"/>
  <c r="F4124" i="15"/>
  <c r="F4125" i="15"/>
  <c r="F4126" i="15"/>
  <c r="F4127" i="15"/>
  <c r="F4128" i="15"/>
  <c r="F4129" i="15"/>
  <c r="F4130" i="15"/>
  <c r="G4130" i="15" s="1"/>
  <c r="F4131" i="15"/>
  <c r="F4132" i="15"/>
  <c r="F4133" i="15"/>
  <c r="F4134" i="15"/>
  <c r="F4135" i="15"/>
  <c r="F4136" i="15"/>
  <c r="F4137" i="15"/>
  <c r="F4138" i="15"/>
  <c r="F4139" i="15"/>
  <c r="F4140" i="15"/>
  <c r="F4141" i="15"/>
  <c r="F4142" i="15"/>
  <c r="G4142" i="15" s="1"/>
  <c r="F4143" i="15"/>
  <c r="F4144" i="15"/>
  <c r="F4145" i="15"/>
  <c r="F4146" i="15"/>
  <c r="F4147" i="15"/>
  <c r="F4148" i="15"/>
  <c r="F4149" i="15"/>
  <c r="F4150" i="15"/>
  <c r="F4151" i="15"/>
  <c r="F4152" i="15"/>
  <c r="F4153" i="15"/>
  <c r="F4154" i="15"/>
  <c r="G4154" i="15" s="1"/>
  <c r="F4155" i="15"/>
  <c r="F4156" i="15"/>
  <c r="F4157" i="15"/>
  <c r="F4158" i="15"/>
  <c r="F4159" i="15"/>
  <c r="F4160" i="15"/>
  <c r="F4161" i="15"/>
  <c r="F4162" i="15"/>
  <c r="F4163" i="15"/>
  <c r="F4164" i="15"/>
  <c r="F4165" i="15"/>
  <c r="F4166" i="15"/>
  <c r="G4166" i="15" s="1"/>
  <c r="F4167" i="15"/>
  <c r="F4168" i="15"/>
  <c r="F4169" i="15"/>
  <c r="F4170" i="15"/>
  <c r="F4171" i="15"/>
  <c r="F4172" i="15"/>
  <c r="F4173" i="15"/>
  <c r="F4174" i="15"/>
  <c r="F4175" i="15"/>
  <c r="F4176" i="15"/>
  <c r="F4177" i="15"/>
  <c r="F4178" i="15"/>
  <c r="G4178" i="15" s="1"/>
  <c r="F4179" i="15"/>
  <c r="F4180" i="15"/>
  <c r="F4181" i="15"/>
  <c r="F4182" i="15"/>
  <c r="F4183" i="15"/>
  <c r="F4184" i="15"/>
  <c r="F4185" i="15"/>
  <c r="F4186" i="15"/>
  <c r="F4187" i="15"/>
  <c r="F4188" i="15"/>
  <c r="F4189" i="15"/>
  <c r="F4190" i="15"/>
  <c r="G4190" i="15" s="1"/>
  <c r="F4191" i="15"/>
  <c r="F4192" i="15"/>
  <c r="F4193" i="15"/>
  <c r="F4194" i="15"/>
  <c r="F4195" i="15"/>
  <c r="F4196" i="15"/>
  <c r="F4197" i="15"/>
  <c r="F4198" i="15"/>
  <c r="F4199" i="15"/>
  <c r="F4200" i="15"/>
  <c r="F4201" i="15"/>
  <c r="F4202" i="15"/>
  <c r="G4202" i="15" s="1"/>
  <c r="F4203" i="15"/>
  <c r="F4204" i="15"/>
  <c r="F4205" i="15"/>
  <c r="F4206" i="15"/>
  <c r="F4207" i="15"/>
  <c r="F4208" i="15"/>
  <c r="F4209" i="15"/>
  <c r="F4210" i="15"/>
  <c r="F4211" i="15"/>
  <c r="F4212" i="15"/>
  <c r="F4213" i="15"/>
  <c r="F4214" i="15"/>
  <c r="G4214" i="15" s="1"/>
  <c r="F4215" i="15"/>
  <c r="F4216" i="15"/>
  <c r="F4217" i="15"/>
  <c r="F4218" i="15"/>
  <c r="F4219" i="15"/>
  <c r="F4220" i="15"/>
  <c r="F4221" i="15"/>
  <c r="F4222" i="15"/>
  <c r="F4223" i="15"/>
  <c r="F4224" i="15"/>
  <c r="F4225" i="15"/>
  <c r="F4226" i="15"/>
  <c r="G4226" i="15" s="1"/>
  <c r="F4227" i="15"/>
  <c r="F4228" i="15"/>
  <c r="F4229" i="15"/>
  <c r="F4230" i="15"/>
  <c r="F4231" i="15"/>
  <c r="F4232" i="15"/>
  <c r="F4233" i="15"/>
  <c r="F4234" i="15"/>
  <c r="F4235" i="15"/>
  <c r="F4236" i="15"/>
  <c r="F4237" i="15"/>
  <c r="F4238" i="15"/>
  <c r="G4238" i="15" s="1"/>
  <c r="F4239" i="15"/>
  <c r="F4240" i="15"/>
  <c r="F4241" i="15"/>
  <c r="F4242" i="15"/>
  <c r="F4243" i="15"/>
  <c r="F4244" i="15"/>
  <c r="F4245" i="15"/>
  <c r="F4246" i="15"/>
  <c r="F4247" i="15"/>
  <c r="F4248" i="15"/>
  <c r="F4249" i="15"/>
  <c r="F4250" i="15"/>
  <c r="G4250" i="15" s="1"/>
  <c r="F4251" i="15"/>
  <c r="F4252" i="15"/>
  <c r="F4253" i="15"/>
  <c r="F4254" i="15"/>
  <c r="F4255" i="15"/>
  <c r="F4256" i="15"/>
  <c r="F4257" i="15"/>
  <c r="F4258" i="15"/>
  <c r="F4259" i="15"/>
  <c r="F4260" i="15"/>
  <c r="F4261" i="15"/>
  <c r="F4262" i="15"/>
  <c r="G4262" i="15" s="1"/>
  <c r="F4263" i="15"/>
  <c r="F4264" i="15"/>
  <c r="F4265" i="15"/>
  <c r="F4266" i="15"/>
  <c r="F4267" i="15"/>
  <c r="F4268" i="15"/>
  <c r="F4269" i="15"/>
  <c r="F4270" i="15"/>
  <c r="F4271" i="15"/>
  <c r="F4272" i="15"/>
  <c r="F4273" i="15"/>
  <c r="F4274" i="15"/>
  <c r="G4274" i="15" s="1"/>
  <c r="F4275" i="15"/>
  <c r="F4276" i="15"/>
  <c r="F4277" i="15"/>
  <c r="F4278" i="15"/>
  <c r="F4279" i="15"/>
  <c r="F4280" i="15"/>
  <c r="F4281" i="15"/>
  <c r="F4282" i="15"/>
  <c r="F4283" i="15"/>
  <c r="F4284" i="15"/>
  <c r="F4285" i="15"/>
  <c r="F4286" i="15"/>
  <c r="G4286" i="15" s="1"/>
  <c r="F4287" i="15"/>
  <c r="F4288" i="15"/>
  <c r="F4289" i="15"/>
  <c r="F4290" i="15"/>
  <c r="F4291" i="15"/>
  <c r="F4292" i="15"/>
  <c r="F4293" i="15"/>
  <c r="F4294" i="15"/>
  <c r="F4295" i="15"/>
  <c r="F4296" i="15"/>
  <c r="F4297" i="15"/>
  <c r="F4298" i="15"/>
  <c r="G4298" i="15" s="1"/>
  <c r="F4299" i="15"/>
  <c r="F4300" i="15"/>
  <c r="F4301" i="15"/>
  <c r="F4302" i="15"/>
  <c r="F4303" i="15"/>
  <c r="F4304" i="15"/>
  <c r="F4305" i="15"/>
  <c r="F4306" i="15"/>
  <c r="F4307" i="15"/>
  <c r="F4308" i="15"/>
  <c r="F4309" i="15"/>
  <c r="F4310" i="15"/>
  <c r="G4310" i="15" s="1"/>
  <c r="F4311" i="15"/>
  <c r="F4312" i="15"/>
  <c r="F4313" i="15"/>
  <c r="F4314" i="15"/>
  <c r="F4315" i="15"/>
  <c r="F4316" i="15"/>
  <c r="F4317" i="15"/>
  <c r="F4318" i="15"/>
  <c r="F4319" i="15"/>
  <c r="F4320" i="15"/>
  <c r="F4321" i="15"/>
  <c r="F4322" i="15"/>
  <c r="G4322" i="15" s="1"/>
  <c r="F4323" i="15"/>
  <c r="F4324" i="15"/>
  <c r="F4325" i="15"/>
  <c r="F4326" i="15"/>
  <c r="F4327" i="15"/>
  <c r="F4328" i="15"/>
  <c r="F4329" i="15"/>
  <c r="F4330" i="15"/>
  <c r="F4331" i="15"/>
  <c r="F4332" i="15"/>
  <c r="F4333" i="15"/>
  <c r="F4334" i="15"/>
  <c r="G4334" i="15" s="1"/>
  <c r="F4335" i="15"/>
  <c r="F4336" i="15"/>
  <c r="F4337" i="15"/>
  <c r="F4338" i="15"/>
  <c r="F4339" i="15"/>
  <c r="F4340" i="15"/>
  <c r="F4341" i="15"/>
  <c r="F4342" i="15"/>
  <c r="F4343" i="15"/>
  <c r="F4344" i="15"/>
  <c r="F4345" i="15"/>
  <c r="F4346" i="15"/>
  <c r="G4346" i="15" s="1"/>
  <c r="F4347" i="15"/>
  <c r="F4348" i="15"/>
  <c r="F4349" i="15"/>
  <c r="F4350" i="15"/>
  <c r="F4351" i="15"/>
  <c r="F4352" i="15"/>
  <c r="F4353" i="15"/>
  <c r="F4354" i="15"/>
  <c r="F4355" i="15"/>
  <c r="F4356" i="15"/>
  <c r="F4357" i="15"/>
  <c r="F4358" i="15"/>
  <c r="G4358" i="15" s="1"/>
  <c r="F4359" i="15"/>
  <c r="F4360" i="15"/>
  <c r="F4361" i="15"/>
  <c r="F4362" i="15"/>
  <c r="F4363" i="15"/>
  <c r="F4364" i="15"/>
  <c r="F4365" i="15"/>
  <c r="F4366" i="15"/>
  <c r="F4367" i="15"/>
  <c r="F4368" i="15"/>
  <c r="F4369" i="15"/>
  <c r="F4370" i="15"/>
  <c r="G4370" i="15" s="1"/>
  <c r="F4371" i="15"/>
  <c r="F4372" i="15"/>
  <c r="F4373" i="15"/>
  <c r="F4374" i="15"/>
  <c r="F4375" i="15"/>
  <c r="F4376" i="15"/>
  <c r="F4377" i="15"/>
  <c r="F4378" i="15"/>
  <c r="F4379" i="15"/>
  <c r="F4380" i="15"/>
  <c r="F4381" i="15"/>
  <c r="F4382" i="15"/>
  <c r="G4382" i="15" s="1"/>
  <c r="F4383" i="15"/>
  <c r="F4384" i="15"/>
  <c r="F4385" i="15"/>
  <c r="F4386" i="15"/>
  <c r="F4387" i="15"/>
  <c r="F4388" i="15"/>
  <c r="F4389" i="15"/>
  <c r="F4390" i="15"/>
  <c r="F4391" i="15"/>
  <c r="F4392" i="15"/>
  <c r="F4393" i="15"/>
  <c r="F4394" i="15"/>
  <c r="G4394" i="15" s="1"/>
  <c r="F4395" i="15"/>
  <c r="F4396" i="15"/>
  <c r="F4397" i="15"/>
  <c r="F4398" i="15"/>
  <c r="F4399" i="15"/>
  <c r="F4400" i="15"/>
  <c r="F4401" i="15"/>
  <c r="F4402" i="15"/>
  <c r="F4403" i="15"/>
  <c r="F4404" i="15"/>
  <c r="F4405" i="15"/>
  <c r="F4406" i="15"/>
  <c r="G4406" i="15" s="1"/>
  <c r="F4407" i="15"/>
  <c r="F4408" i="15"/>
  <c r="F4409" i="15"/>
  <c r="F4410" i="15"/>
  <c r="F4411" i="15"/>
  <c r="F4412" i="15"/>
  <c r="F4413" i="15"/>
  <c r="F4414" i="15"/>
  <c r="F4415" i="15"/>
  <c r="F4416" i="15"/>
  <c r="F4417" i="15"/>
  <c r="F4418" i="15"/>
  <c r="G4418" i="15" s="1"/>
  <c r="F4419" i="15"/>
  <c r="F4420" i="15"/>
  <c r="F4421" i="15"/>
  <c r="F4422" i="15"/>
  <c r="G4422" i="15" s="1"/>
  <c r="F4423" i="15"/>
  <c r="F4424" i="15"/>
  <c r="F4425" i="15"/>
  <c r="F4426" i="15"/>
  <c r="F4427" i="15"/>
  <c r="F4428" i="15"/>
  <c r="F4429" i="15"/>
  <c r="F4430" i="15"/>
  <c r="G4430" i="15" s="1"/>
  <c r="F4431" i="15"/>
  <c r="F4432" i="15"/>
  <c r="F4433" i="15"/>
  <c r="F4434" i="15"/>
  <c r="G4434" i="15" s="1"/>
  <c r="F4435" i="15"/>
  <c r="F4436" i="15"/>
  <c r="F4437" i="15"/>
  <c r="F4438" i="15"/>
  <c r="F4439" i="15"/>
  <c r="F4440" i="15"/>
  <c r="F4441" i="15"/>
  <c r="F4442" i="15"/>
  <c r="G4442" i="15" s="1"/>
  <c r="F4443" i="15"/>
  <c r="F4444" i="15"/>
  <c r="F4445" i="15"/>
  <c r="F4446" i="15"/>
  <c r="G4446" i="15" s="1"/>
  <c r="F4447" i="15"/>
  <c r="F4448" i="15"/>
  <c r="F4449" i="15"/>
  <c r="F4450" i="15"/>
  <c r="F4451" i="15"/>
  <c r="F4452" i="15"/>
  <c r="F4453" i="15"/>
  <c r="F4454" i="15"/>
  <c r="G4454" i="15" s="1"/>
  <c r="F4455" i="15"/>
  <c r="F4456" i="15"/>
  <c r="F4457" i="15"/>
  <c r="F4458" i="15"/>
  <c r="G4458" i="15" s="1"/>
  <c r="F4459" i="15"/>
  <c r="F4460" i="15"/>
  <c r="F4461" i="15"/>
  <c r="F4462" i="15"/>
  <c r="F4463" i="15"/>
  <c r="F4464" i="15"/>
  <c r="F4465" i="15"/>
  <c r="F4466" i="15"/>
  <c r="G4466" i="15" s="1"/>
  <c r="F4467" i="15"/>
  <c r="F4468" i="15"/>
  <c r="F4469" i="15"/>
  <c r="F4470" i="15"/>
  <c r="G4470" i="15" s="1"/>
  <c r="F4471" i="15"/>
  <c r="F4472" i="15"/>
  <c r="F4473" i="15"/>
  <c r="F4474" i="15"/>
  <c r="F4475" i="15"/>
  <c r="F4476" i="15"/>
  <c r="F4477" i="15"/>
  <c r="F4478" i="15"/>
  <c r="G4478" i="15" s="1"/>
  <c r="F4479" i="15"/>
  <c r="F4480" i="15"/>
  <c r="F4481" i="15"/>
  <c r="F4482" i="15"/>
  <c r="G4482" i="15" s="1"/>
  <c r="F4483" i="15"/>
  <c r="F4484" i="15"/>
  <c r="F4485" i="15"/>
  <c r="F4486" i="15"/>
  <c r="F4487" i="15"/>
  <c r="F4488" i="15"/>
  <c r="F4489" i="15"/>
  <c r="F4490" i="15"/>
  <c r="G4490" i="15" s="1"/>
  <c r="F4491" i="15"/>
  <c r="F4492" i="15"/>
  <c r="F4493" i="15"/>
  <c r="F4494" i="15"/>
  <c r="G4494" i="15" s="1"/>
  <c r="F4495" i="15"/>
  <c r="F4496" i="15"/>
  <c r="F4497" i="15"/>
  <c r="F4498" i="15"/>
  <c r="F4499" i="15"/>
  <c r="F4500" i="15"/>
  <c r="F4501" i="15"/>
  <c r="F4502" i="15"/>
  <c r="F4503" i="15"/>
  <c r="F4504" i="15"/>
  <c r="F4505" i="15"/>
  <c r="F4506" i="15"/>
  <c r="G4506" i="15" s="1"/>
  <c r="F4507" i="15"/>
  <c r="F4508" i="15"/>
  <c r="F4509" i="15"/>
  <c r="F4510" i="15"/>
  <c r="F4511" i="15"/>
  <c r="F4512" i="15"/>
  <c r="F4513" i="15"/>
  <c r="F4514" i="15"/>
  <c r="F4515" i="15"/>
  <c r="F4516" i="15"/>
  <c r="F4517" i="15"/>
  <c r="F4518" i="15"/>
  <c r="G4518" i="15" s="1"/>
  <c r="F4519" i="15"/>
  <c r="F4520" i="15"/>
  <c r="F4521" i="15"/>
  <c r="F4522" i="15"/>
  <c r="F4523" i="15"/>
  <c r="F4524" i="15"/>
  <c r="F4525" i="15"/>
  <c r="F4526" i="15"/>
  <c r="F4527" i="15"/>
  <c r="F4528" i="15"/>
  <c r="F4529" i="15"/>
  <c r="F4530" i="15"/>
  <c r="G4530" i="15" s="1"/>
  <c r="F4531" i="15"/>
  <c r="F4532" i="15"/>
  <c r="F4533" i="15"/>
  <c r="F4534" i="15"/>
  <c r="F4535" i="15"/>
  <c r="F4536" i="15"/>
  <c r="F4537" i="15"/>
  <c r="F4538" i="15"/>
  <c r="F4539" i="15"/>
  <c r="F4540" i="15"/>
  <c r="F4541" i="15"/>
  <c r="F4542" i="15"/>
  <c r="G4542" i="15" s="1"/>
  <c r="F4543" i="15"/>
  <c r="F4544" i="15"/>
  <c r="F4545" i="15"/>
  <c r="F4546" i="15"/>
  <c r="F4547" i="15"/>
  <c r="F4548" i="15"/>
  <c r="F4549" i="15"/>
  <c r="F4550" i="15"/>
  <c r="F4551" i="15"/>
  <c r="F4552" i="15"/>
  <c r="F4553" i="15"/>
  <c r="F4554" i="15"/>
  <c r="G4554" i="15" s="1"/>
  <c r="F4555" i="15"/>
  <c r="F4556" i="15"/>
  <c r="F4557" i="15"/>
  <c r="F4558" i="15"/>
  <c r="F4559" i="15"/>
  <c r="F4560" i="15"/>
  <c r="F4561" i="15"/>
  <c r="F4562" i="15"/>
  <c r="G4562" i="15" s="1"/>
  <c r="F4563" i="15"/>
  <c r="F4564" i="15"/>
  <c r="F4565" i="15"/>
  <c r="F4566" i="15"/>
  <c r="G4566" i="15" s="1"/>
  <c r="F4567" i="15"/>
  <c r="F4568" i="15"/>
  <c r="F4569" i="15"/>
  <c r="F4570" i="15"/>
  <c r="F4571" i="15"/>
  <c r="F4572" i="15"/>
  <c r="F4573" i="15"/>
  <c r="F4574" i="15"/>
  <c r="F4575" i="15"/>
  <c r="G4575" i="15" s="1"/>
  <c r="F4576" i="15"/>
  <c r="F4577" i="15"/>
  <c r="F4578" i="15"/>
  <c r="G4578" i="15" s="1"/>
  <c r="F4579" i="15"/>
  <c r="F4580" i="15"/>
  <c r="F4581" i="15"/>
  <c r="F4582" i="15"/>
  <c r="F4583" i="15"/>
  <c r="F4584" i="15"/>
  <c r="F4585" i="15"/>
  <c r="F4586" i="15"/>
  <c r="G4586" i="15" s="1"/>
  <c r="F4587" i="15"/>
  <c r="F4588" i="15"/>
  <c r="F4589" i="15"/>
  <c r="F4590" i="15"/>
  <c r="G4590" i="15" s="1"/>
  <c r="F4591" i="15"/>
  <c r="F4592" i="15"/>
  <c r="F4593" i="15"/>
  <c r="F4594" i="15"/>
  <c r="F4595" i="15"/>
  <c r="F4596" i="15"/>
  <c r="F4597" i="15"/>
  <c r="F4598" i="15"/>
  <c r="G4598" i="15" s="1"/>
  <c r="F4599" i="15"/>
  <c r="F4600" i="15"/>
  <c r="F4601" i="15"/>
  <c r="F4602" i="15"/>
  <c r="G4602" i="15" s="1"/>
  <c r="F4603" i="15"/>
  <c r="F4604" i="15"/>
  <c r="F4605" i="15"/>
  <c r="F4606" i="15"/>
  <c r="F4607" i="15"/>
  <c r="F4608" i="15"/>
  <c r="F4609" i="15"/>
  <c r="F4610" i="15"/>
  <c r="G4610" i="15" s="1"/>
  <c r="F4611" i="15"/>
  <c r="G4611" i="15" s="1"/>
  <c r="F4612" i="15"/>
  <c r="F4613" i="15"/>
  <c r="F4614" i="15"/>
  <c r="G4614" i="15" s="1"/>
  <c r="F4615" i="15"/>
  <c r="F4616" i="15"/>
  <c r="G4616" i="15" s="1"/>
  <c r="F4617" i="15"/>
  <c r="F4618" i="15"/>
  <c r="F4619" i="15"/>
  <c r="F4620" i="15"/>
  <c r="F4621" i="15"/>
  <c r="F4622" i="15"/>
  <c r="G4622" i="15" s="1"/>
  <c r="F4623" i="15"/>
  <c r="F4624" i="15"/>
  <c r="F4625" i="15"/>
  <c r="F4626" i="15"/>
  <c r="G4626" i="15" s="1"/>
  <c r="F4627" i="15"/>
  <c r="F4628" i="15"/>
  <c r="G4628" i="15" s="1"/>
  <c r="F4629" i="15"/>
  <c r="F4630" i="15"/>
  <c r="F4631" i="15"/>
  <c r="F4632" i="15"/>
  <c r="F4633" i="15"/>
  <c r="F4634" i="15"/>
  <c r="F4635" i="15"/>
  <c r="F4636" i="15"/>
  <c r="F4637" i="15"/>
  <c r="F4638" i="15"/>
  <c r="G4638" i="15" s="1"/>
  <c r="F4639" i="15"/>
  <c r="F4640" i="15"/>
  <c r="G4640" i="15" s="1"/>
  <c r="F4641" i="15"/>
  <c r="F4642" i="15"/>
  <c r="F4643" i="15"/>
  <c r="F4644" i="15"/>
  <c r="F4645" i="15"/>
  <c r="F4646" i="15"/>
  <c r="F4647" i="15"/>
  <c r="F4648" i="15"/>
  <c r="F4649" i="15"/>
  <c r="F4650" i="15"/>
  <c r="G4650" i="15" s="1"/>
  <c r="F4651" i="15"/>
  <c r="F4652" i="15"/>
  <c r="G4652" i="15" s="1"/>
  <c r="F4653" i="15"/>
  <c r="F4654" i="15"/>
  <c r="F4655" i="15"/>
  <c r="F4656" i="15"/>
  <c r="F4657" i="15"/>
  <c r="F4658" i="15"/>
  <c r="G4658" i="15" s="1"/>
  <c r="F4659" i="15"/>
  <c r="F4660" i="15"/>
  <c r="F4661" i="15"/>
  <c r="F4662" i="15"/>
  <c r="G4662" i="15" s="1"/>
  <c r="F4663" i="15"/>
  <c r="F4664" i="15"/>
  <c r="G4664" i="15" s="1"/>
  <c r="F4665" i="15"/>
  <c r="F4666" i="15"/>
  <c r="F4667" i="15"/>
  <c r="F4668" i="15"/>
  <c r="F4669" i="15"/>
  <c r="F4670" i="15"/>
  <c r="G4670" i="15" s="1"/>
  <c r="F4671" i="15"/>
  <c r="F4672" i="15"/>
  <c r="F4673" i="15"/>
  <c r="F4674" i="15"/>
  <c r="G4674" i="15" s="1"/>
  <c r="F4675" i="15"/>
  <c r="F4676" i="15"/>
  <c r="G4676" i="15" s="1"/>
  <c r="F4677" i="15"/>
  <c r="F4678" i="15"/>
  <c r="F4679" i="15"/>
  <c r="F4680" i="15"/>
  <c r="F4681" i="15"/>
  <c r="F4682" i="15"/>
  <c r="G4682" i="15" s="1"/>
  <c r="F4683" i="15"/>
  <c r="G4683" i="15" s="1"/>
  <c r="F4684" i="15"/>
  <c r="F4685" i="15"/>
  <c r="F4686" i="15"/>
  <c r="G4686" i="15" s="1"/>
  <c r="F4687" i="15"/>
  <c r="F4688" i="15"/>
  <c r="G4688" i="15" s="1"/>
  <c r="F4689" i="15"/>
  <c r="F4690" i="15"/>
  <c r="F4691" i="15"/>
  <c r="F4692" i="15"/>
  <c r="F4693" i="15"/>
  <c r="F4694" i="15"/>
  <c r="G4694" i="15" s="1"/>
  <c r="F4695" i="15"/>
  <c r="F4696" i="15"/>
  <c r="F4697" i="15"/>
  <c r="G4697" i="15" s="1"/>
  <c r="F4698" i="15"/>
  <c r="G4698" i="15" s="1"/>
  <c r="F4699" i="15"/>
  <c r="F4700" i="15"/>
  <c r="G4700" i="15" s="1"/>
  <c r="F4701" i="15"/>
  <c r="F4702" i="15"/>
  <c r="F4703" i="15"/>
  <c r="F4704" i="15"/>
  <c r="F4705" i="15"/>
  <c r="F4706" i="15"/>
  <c r="F4707" i="15"/>
  <c r="F4708" i="15"/>
  <c r="F4709" i="15"/>
  <c r="F4710" i="15"/>
  <c r="G4710" i="15" s="1"/>
  <c r="F4711" i="15"/>
  <c r="F4712" i="15"/>
  <c r="G4712" i="15" s="1"/>
  <c r="F4713" i="15"/>
  <c r="F4714" i="15"/>
  <c r="G4714" i="15" s="1"/>
  <c r="F4715" i="15"/>
  <c r="F4716" i="15"/>
  <c r="F4717" i="15"/>
  <c r="F4718" i="15"/>
  <c r="F4719" i="15"/>
  <c r="F4720" i="15"/>
  <c r="F4721" i="15"/>
  <c r="F4722" i="15"/>
  <c r="G4722" i="15" s="1"/>
  <c r="F4723" i="15"/>
  <c r="F4724" i="15"/>
  <c r="G4724" i="15" s="1"/>
  <c r="F4725" i="15"/>
  <c r="F4726" i="15"/>
  <c r="G4726" i="15" s="1"/>
  <c r="F4727" i="15"/>
  <c r="F4728" i="15"/>
  <c r="F4729" i="15"/>
  <c r="F4730" i="15"/>
  <c r="G4730" i="15" s="1"/>
  <c r="F4731" i="15"/>
  <c r="F4732" i="15"/>
  <c r="F4733" i="15"/>
  <c r="F4734" i="15"/>
  <c r="G4734" i="15" s="1"/>
  <c r="F4735" i="15"/>
  <c r="F4736" i="15"/>
  <c r="G4736" i="15" s="1"/>
  <c r="F4737" i="15"/>
  <c r="F4738" i="15"/>
  <c r="G4738" i="15" s="1"/>
  <c r="F4739" i="15"/>
  <c r="F4740" i="15"/>
  <c r="F4741" i="15"/>
  <c r="F4742" i="15"/>
  <c r="F4743" i="15"/>
  <c r="G4743" i="15" s="1"/>
  <c r="F4744" i="15"/>
  <c r="G4744" i="15" s="1"/>
  <c r="F4745" i="15"/>
  <c r="F4746" i="15"/>
  <c r="G4746" i="15" s="1"/>
  <c r="F4747" i="15"/>
  <c r="F4748" i="15"/>
  <c r="G4748" i="15" s="1"/>
  <c r="F4749" i="15"/>
  <c r="F4750" i="15"/>
  <c r="G4750" i="15" s="1"/>
  <c r="F4751" i="15"/>
  <c r="F4752" i="15"/>
  <c r="F4753" i="15"/>
  <c r="F4754" i="15"/>
  <c r="F4755" i="15"/>
  <c r="F4756" i="15"/>
  <c r="F4757" i="15"/>
  <c r="F4758" i="15"/>
  <c r="G4758" i="15" s="1"/>
  <c r="F4759" i="15"/>
  <c r="F4760" i="15"/>
  <c r="G4760" i="15" s="1"/>
  <c r="F4761" i="15"/>
  <c r="F4762" i="15"/>
  <c r="G4762" i="15" s="1"/>
  <c r="F4763" i="15"/>
  <c r="F4764" i="15"/>
  <c r="F4765" i="15"/>
  <c r="F4766" i="15"/>
  <c r="F4767" i="15"/>
  <c r="F4768" i="15"/>
  <c r="F4769" i="15"/>
  <c r="F4770" i="15"/>
  <c r="G4770" i="15" s="1"/>
  <c r="F4771" i="15"/>
  <c r="F4772" i="15"/>
  <c r="G4772" i="15" s="1"/>
  <c r="F4773" i="15"/>
  <c r="F4774" i="15"/>
  <c r="G4774" i="15" s="1"/>
  <c r="F4775" i="15"/>
  <c r="F4776" i="15"/>
  <c r="G4776" i="15" s="1"/>
  <c r="F4777" i="15"/>
  <c r="F4778" i="15"/>
  <c r="G4778" i="15" s="1"/>
  <c r="F4779" i="15"/>
  <c r="F4780" i="15"/>
  <c r="G4780" i="15" s="1"/>
  <c r="F4781" i="15"/>
  <c r="F4782" i="15"/>
  <c r="G4782" i="15" s="1"/>
  <c r="F4783" i="15"/>
  <c r="G4783" i="15" s="1"/>
  <c r="F4784" i="15"/>
  <c r="G4784" i="15" s="1"/>
  <c r="F4785" i="15"/>
  <c r="F4786" i="15"/>
  <c r="G4786" i="15" s="1"/>
  <c r="F4787" i="15"/>
  <c r="F4788" i="15"/>
  <c r="F4789" i="15"/>
  <c r="F4790" i="15"/>
  <c r="G4790" i="15" s="1"/>
  <c r="F4791" i="15"/>
  <c r="F4792" i="15"/>
  <c r="G4792" i="15" s="1"/>
  <c r="F4793" i="15"/>
  <c r="G4793" i="15" s="1"/>
  <c r="F4794" i="15"/>
  <c r="G4794" i="15" s="1"/>
  <c r="F4795" i="15"/>
  <c r="G4795" i="15" s="1"/>
  <c r="F4796" i="15"/>
  <c r="G4796" i="15" s="1"/>
  <c r="F4797" i="15"/>
  <c r="F4798" i="15"/>
  <c r="G4798" i="15" s="1"/>
  <c r="F4799" i="15"/>
  <c r="F4800" i="15"/>
  <c r="F4801" i="15"/>
  <c r="F4802" i="15"/>
  <c r="F4803" i="15"/>
  <c r="F4804" i="15"/>
  <c r="F4805" i="15"/>
  <c r="F4806" i="15"/>
  <c r="G4806" i="15" s="1"/>
  <c r="F4807" i="15"/>
  <c r="G4807" i="15" s="1"/>
  <c r="F4808" i="15"/>
  <c r="G4808" i="15" s="1"/>
  <c r="F4809" i="15"/>
  <c r="F4810" i="15"/>
  <c r="G4810" i="15" s="1"/>
  <c r="F4811" i="15"/>
  <c r="F4812" i="15"/>
  <c r="G4812" i="15" s="1"/>
  <c r="F4813" i="15"/>
  <c r="F4814" i="15"/>
  <c r="G4814" i="15" s="1"/>
  <c r="F4815" i="15"/>
  <c r="F4816" i="15"/>
  <c r="G4816" i="15" s="1"/>
  <c r="F4817" i="15"/>
  <c r="F4818" i="15"/>
  <c r="G4818" i="15" s="1"/>
  <c r="F4819" i="15"/>
  <c r="G4819" i="15" s="1"/>
  <c r="F4820" i="15"/>
  <c r="G4820" i="15" s="1"/>
  <c r="F4821" i="15"/>
  <c r="F4822" i="15"/>
  <c r="G4822" i="15" s="1"/>
  <c r="F4823" i="15"/>
  <c r="F4824" i="15"/>
  <c r="F4825" i="15"/>
  <c r="F4826" i="15"/>
  <c r="G4826" i="15" s="1"/>
  <c r="F4827" i="15"/>
  <c r="F4828" i="15"/>
  <c r="G4828" i="15" s="1"/>
  <c r="F4829" i="15"/>
  <c r="G4829" i="15" s="1"/>
  <c r="F4830" i="15"/>
  <c r="G4830" i="15" s="1"/>
  <c r="F4831" i="15"/>
  <c r="G4831" i="15" s="1"/>
  <c r="F4832" i="15"/>
  <c r="G4832" i="15" s="1"/>
  <c r="F4833" i="15"/>
  <c r="F4834" i="15"/>
  <c r="G4834" i="15" s="1"/>
  <c r="F4835" i="15"/>
  <c r="F4836" i="15"/>
  <c r="G4836" i="15" s="1"/>
  <c r="F4837" i="15"/>
  <c r="F4838" i="15"/>
  <c r="F4839" i="15"/>
  <c r="F4840" i="15"/>
  <c r="F4841" i="15"/>
  <c r="F4842" i="15"/>
  <c r="G4842" i="15" s="1"/>
  <c r="F4843" i="15"/>
  <c r="G4843" i="15" s="1"/>
  <c r="F4844" i="15"/>
  <c r="G4844" i="15" s="1"/>
  <c r="F4845" i="15"/>
  <c r="F4846" i="15"/>
  <c r="G4846" i="15" s="1"/>
  <c r="F4847" i="15"/>
  <c r="F4848" i="15"/>
  <c r="G4848" i="15" s="1"/>
  <c r="F4849" i="15"/>
  <c r="F4850" i="15"/>
  <c r="G4850" i="15" s="1"/>
  <c r="F4851" i="15"/>
  <c r="F4852" i="15"/>
  <c r="G4852" i="15" s="1"/>
  <c r="F4853" i="15"/>
  <c r="F4854" i="15"/>
  <c r="G4854" i="15" s="1"/>
  <c r="F4855" i="15"/>
  <c r="G4855" i="15" s="1"/>
  <c r="F4856" i="15"/>
  <c r="G4856" i="15" s="1"/>
  <c r="F4857" i="15"/>
  <c r="F4858" i="15"/>
  <c r="G4858" i="15" s="1"/>
  <c r="F4859" i="15"/>
  <c r="F4860" i="15"/>
  <c r="F4861" i="15"/>
  <c r="F4862" i="15"/>
  <c r="G4862" i="15" s="1"/>
  <c r="F4863" i="15"/>
  <c r="F4864" i="15"/>
  <c r="G4864" i="15" s="1"/>
  <c r="F4865" i="15"/>
  <c r="G4865" i="15" s="1"/>
  <c r="F4866" i="15"/>
  <c r="G4866" i="15" s="1"/>
  <c r="F4867" i="15"/>
  <c r="G4867" i="15" s="1"/>
  <c r="F4868" i="15"/>
  <c r="G4868" i="15" s="1"/>
  <c r="F4869" i="15"/>
  <c r="F4870" i="15"/>
  <c r="G4870" i="15" s="1"/>
  <c r="F4871" i="15"/>
  <c r="F4872" i="15"/>
  <c r="G4872" i="15" s="1"/>
  <c r="F4873" i="15"/>
  <c r="F4874" i="15"/>
  <c r="F4875" i="15"/>
  <c r="F4876" i="15"/>
  <c r="F4877" i="15"/>
  <c r="F4878" i="15"/>
  <c r="G4878" i="15" s="1"/>
  <c r="F4879" i="15"/>
  <c r="G4879" i="15" s="1"/>
  <c r="F4880" i="15"/>
  <c r="G4880" i="15" s="1"/>
  <c r="F4881" i="15"/>
  <c r="F4882" i="15"/>
  <c r="G4882" i="15" s="1"/>
  <c r="F4883" i="15"/>
  <c r="F4884" i="15"/>
  <c r="G4884" i="15" s="1"/>
  <c r="F4885" i="15"/>
  <c r="F4886" i="15"/>
  <c r="G4886" i="15" s="1"/>
  <c r="F4887" i="15"/>
  <c r="F4888" i="15"/>
  <c r="G4888" i="15" s="1"/>
  <c r="F4889" i="15"/>
  <c r="F4890" i="15"/>
  <c r="G4890" i="15" s="1"/>
  <c r="F4891" i="15"/>
  <c r="G4891" i="15" s="1"/>
  <c r="F4892" i="15"/>
  <c r="G4892" i="15" s="1"/>
  <c r="F4893" i="15"/>
  <c r="F4894" i="15"/>
  <c r="G4894" i="15" s="1"/>
  <c r="F4895" i="15"/>
  <c r="F4896" i="15"/>
  <c r="F4897" i="15"/>
  <c r="F4898" i="15"/>
  <c r="G4898" i="15" s="1"/>
  <c r="F4899" i="15"/>
  <c r="F4900" i="15"/>
  <c r="G4900" i="15" s="1"/>
  <c r="F4901" i="15"/>
  <c r="G4901" i="15" s="1"/>
  <c r="F4902" i="15"/>
  <c r="G4902" i="15" s="1"/>
  <c r="F4903" i="15"/>
  <c r="G4903" i="15" s="1"/>
  <c r="F4904" i="15"/>
  <c r="G4904" i="15" s="1"/>
  <c r="F4905" i="15"/>
  <c r="F4906" i="15"/>
  <c r="G4906" i="15" s="1"/>
  <c r="F4907" i="15"/>
  <c r="F4908" i="15"/>
  <c r="G4908" i="15" s="1"/>
  <c r="F4909" i="15"/>
  <c r="F4910" i="15"/>
  <c r="F4911" i="15"/>
  <c r="F4912" i="15"/>
  <c r="F4913" i="15"/>
  <c r="F4914" i="15"/>
  <c r="G4914" i="15" s="1"/>
  <c r="F4915" i="15"/>
  <c r="G4915" i="15" s="1"/>
  <c r="F4916" i="15"/>
  <c r="G4916" i="15" s="1"/>
  <c r="F4917" i="15"/>
  <c r="F4918" i="15"/>
  <c r="G4918" i="15" s="1"/>
  <c r="F4919" i="15"/>
  <c r="F4920" i="15"/>
  <c r="G4920" i="15" s="1"/>
  <c r="F4921" i="15"/>
  <c r="F4922" i="15"/>
  <c r="G4922" i="15" s="1"/>
  <c r="F4923" i="15"/>
  <c r="G4923" i="15" s="1"/>
  <c r="F4924" i="15"/>
  <c r="G4924" i="15" s="1"/>
  <c r="F4925" i="15"/>
  <c r="F4926" i="15"/>
  <c r="G4926" i="15" s="1"/>
  <c r="F4927" i="15"/>
  <c r="G4927" i="15" s="1"/>
  <c r="F4928" i="15"/>
  <c r="G4928" i="15" s="1"/>
  <c r="F4929" i="15"/>
  <c r="F4930" i="15"/>
  <c r="G4930" i="15" s="1"/>
  <c r="F4931" i="15"/>
  <c r="F4932" i="15"/>
  <c r="F4933" i="15"/>
  <c r="F4934" i="15"/>
  <c r="G4934" i="15" s="1"/>
  <c r="F4935" i="15"/>
  <c r="G4935" i="15" s="1"/>
  <c r="F4936" i="15"/>
  <c r="G4936" i="15" s="1"/>
  <c r="F4937" i="15"/>
  <c r="G4937" i="15" s="1"/>
  <c r="F4938" i="15"/>
  <c r="G4938" i="15" s="1"/>
  <c r="F4939" i="15"/>
  <c r="G4939" i="15" s="1"/>
  <c r="F4940" i="15"/>
  <c r="G4940" i="15" s="1"/>
  <c r="F4941" i="15"/>
  <c r="F4942" i="15"/>
  <c r="G4942" i="15" s="1"/>
  <c r="F4943" i="15"/>
  <c r="F4944" i="15"/>
  <c r="G4944" i="15" s="1"/>
  <c r="F4945" i="15"/>
  <c r="F4946" i="15"/>
  <c r="F4947" i="15"/>
  <c r="F4948" i="15"/>
  <c r="F4949" i="15"/>
  <c r="F4950" i="15"/>
  <c r="G4950" i="15" s="1"/>
  <c r="F4951" i="15"/>
  <c r="G4951" i="15" s="1"/>
  <c r="F4952" i="15"/>
  <c r="G4952" i="15" s="1"/>
  <c r="F4953" i="15"/>
  <c r="F4954" i="15"/>
  <c r="G4954" i="15" s="1"/>
  <c r="F4955" i="15"/>
  <c r="F4956" i="15"/>
  <c r="G4956" i="15" s="1"/>
  <c r="F4957" i="15"/>
  <c r="F4958" i="15"/>
  <c r="G4958" i="15" s="1"/>
  <c r="F4959" i="15"/>
  <c r="G4959" i="15" s="1"/>
  <c r="F4960" i="15"/>
  <c r="G4960" i="15" s="1"/>
  <c r="F4961" i="15"/>
  <c r="F4962" i="15"/>
  <c r="G4962" i="15" s="1"/>
  <c r="F4963" i="15"/>
  <c r="G4963" i="15" s="1"/>
  <c r="F4964" i="15"/>
  <c r="G4964" i="15" s="1"/>
  <c r="F4965" i="15"/>
  <c r="F4966" i="15"/>
  <c r="G4966" i="15" s="1"/>
  <c r="F4967" i="15"/>
  <c r="F4968" i="15"/>
  <c r="F4969" i="15"/>
  <c r="F4970" i="15"/>
  <c r="G4970" i="15" s="1"/>
  <c r="F4971" i="15"/>
  <c r="G4971" i="15" s="1"/>
  <c r="F4972" i="15"/>
  <c r="G4972" i="15" s="1"/>
  <c r="F4973" i="15"/>
  <c r="G4973" i="15" s="1"/>
  <c r="F4974" i="15"/>
  <c r="G4974" i="15" s="1"/>
  <c r="F4975" i="15"/>
  <c r="G4975" i="15" s="1"/>
  <c r="F4976" i="15"/>
  <c r="G4976" i="15" s="1"/>
  <c r="F4977" i="15"/>
  <c r="F4978" i="15"/>
  <c r="G4978" i="15" s="1"/>
  <c r="F4979" i="15"/>
  <c r="F4980" i="15"/>
  <c r="G4980" i="15" s="1"/>
  <c r="F4981" i="15"/>
  <c r="F4982" i="15"/>
  <c r="F4983" i="15"/>
  <c r="F4984" i="15"/>
  <c r="F4985" i="15"/>
  <c r="F4986" i="15"/>
  <c r="G4986" i="15" s="1"/>
  <c r="F4987" i="15"/>
  <c r="G4987" i="15" s="1"/>
  <c r="F4988" i="15"/>
  <c r="G4988" i="15" s="1"/>
  <c r="F4989" i="15"/>
  <c r="F4990" i="15"/>
  <c r="G4990" i="15" s="1"/>
  <c r="F4991" i="15"/>
  <c r="F4992" i="15"/>
  <c r="G4992" i="15" s="1"/>
  <c r="F4993" i="15"/>
  <c r="F4994" i="15"/>
  <c r="G4994" i="15" s="1"/>
  <c r="F4995" i="15"/>
  <c r="G4995" i="15" s="1"/>
  <c r="F4996" i="15"/>
  <c r="G4996" i="15" s="1"/>
  <c r="F4997" i="15"/>
  <c r="F4998" i="15"/>
  <c r="G4998" i="15" s="1"/>
  <c r="F4999" i="15"/>
  <c r="G4999" i="15" s="1"/>
  <c r="F5000" i="15"/>
  <c r="G5000" i="15" s="1"/>
  <c r="F5001" i="15"/>
  <c r="F5002" i="15"/>
  <c r="G5002" i="15" s="1"/>
  <c r="F5003" i="15"/>
  <c r="F5004" i="15"/>
  <c r="F5005" i="15"/>
  <c r="F5006" i="15"/>
  <c r="G5006" i="15" s="1"/>
  <c r="F5007" i="15"/>
  <c r="G5007" i="15" s="1"/>
  <c r="F5008" i="15"/>
  <c r="G5008" i="15" s="1"/>
  <c r="F5009" i="15"/>
  <c r="G5009" i="15" s="1"/>
  <c r="F5010" i="15"/>
  <c r="G5010" i="15" s="1"/>
  <c r="F5011" i="15"/>
  <c r="G5011" i="15" s="1"/>
  <c r="F5012" i="15"/>
  <c r="G5012" i="15" s="1"/>
  <c r="F5013" i="15"/>
  <c r="F5014" i="15"/>
  <c r="G5014" i="15" s="1"/>
  <c r="F5015" i="15"/>
  <c r="F5016" i="15"/>
  <c r="G5016" i="15" s="1"/>
  <c r="F5017" i="15"/>
  <c r="F5018" i="15"/>
  <c r="F5019" i="15"/>
  <c r="F5020" i="15"/>
  <c r="F5021" i="15"/>
  <c r="F5022" i="15"/>
  <c r="G5022" i="15" s="1"/>
  <c r="F5023" i="15"/>
  <c r="G5023" i="15" s="1"/>
  <c r="F5024" i="15"/>
  <c r="G5024" i="15" s="1"/>
  <c r="F5025" i="15"/>
  <c r="F5026" i="15"/>
  <c r="G5026" i="15" s="1"/>
  <c r="F5027" i="15"/>
  <c r="F5028" i="15"/>
  <c r="G5028" i="15" s="1"/>
  <c r="F5029" i="15"/>
  <c r="F5030" i="15"/>
  <c r="G5030" i="15" s="1"/>
  <c r="F5031" i="15"/>
  <c r="G5031" i="15" s="1"/>
  <c r="F5032" i="15"/>
  <c r="G5032" i="15" s="1"/>
  <c r="F5033" i="15"/>
  <c r="F5034" i="15"/>
  <c r="G5034" i="15" s="1"/>
  <c r="F5035" i="15"/>
  <c r="G5035" i="15" s="1"/>
  <c r="F5036" i="15"/>
  <c r="G5036" i="15" s="1"/>
  <c r="F5037" i="15"/>
  <c r="G5037" i="15" s="1"/>
  <c r="F5038" i="15"/>
  <c r="G5038" i="15" s="1"/>
  <c r="F5039" i="15"/>
  <c r="F5040" i="15"/>
  <c r="F5041" i="15"/>
  <c r="F5042" i="15"/>
  <c r="F5043" i="15"/>
  <c r="G5043" i="15" s="1"/>
  <c r="F5044" i="15"/>
  <c r="F5045" i="15"/>
  <c r="G5045" i="15" s="1"/>
  <c r="F5046" i="15"/>
  <c r="G5046" i="15" s="1"/>
  <c r="F5047" i="15"/>
  <c r="G5047" i="15" s="1"/>
  <c r="F5048" i="15"/>
  <c r="G5048" i="15" s="1"/>
  <c r="F5049" i="15"/>
  <c r="G5049" i="15" s="1"/>
  <c r="F5050" i="15"/>
  <c r="G5050" i="15" s="1"/>
  <c r="F5051" i="15"/>
  <c r="G5051" i="15" s="1"/>
  <c r="F5052" i="15"/>
  <c r="F5053" i="15"/>
  <c r="F5054" i="15"/>
  <c r="G5054" i="15" s="1"/>
  <c r="F5055" i="15"/>
  <c r="F5056" i="15"/>
  <c r="F5057" i="15"/>
  <c r="F5058" i="15"/>
  <c r="G5058" i="15" s="1"/>
  <c r="F5059" i="15"/>
  <c r="G5059" i="15" s="1"/>
  <c r="F5060" i="15"/>
  <c r="G5060" i="15" s="1"/>
  <c r="F5061" i="15"/>
  <c r="G5061" i="15" s="1"/>
  <c r="F5062" i="15"/>
  <c r="G5062" i="15" s="1"/>
  <c r="F5063" i="15"/>
  <c r="F5064" i="15"/>
  <c r="F5065" i="15"/>
  <c r="F5066" i="15"/>
  <c r="G5066" i="15" s="1"/>
  <c r="F5067" i="15"/>
  <c r="G5067" i="15" s="1"/>
  <c r="F5068" i="15"/>
  <c r="G5068" i="15" s="1"/>
  <c r="F5069" i="15"/>
  <c r="G5069" i="15" s="1"/>
  <c r="F5070" i="15"/>
  <c r="G5070" i="15" s="1"/>
  <c r="F5071" i="15"/>
  <c r="G5071" i="15" s="1"/>
  <c r="F5072" i="15"/>
  <c r="G5072" i="15" s="1"/>
  <c r="F5073" i="15"/>
  <c r="G5073" i="15" s="1"/>
  <c r="F5074" i="15"/>
  <c r="G5074" i="15" s="1"/>
  <c r="F5075" i="15"/>
  <c r="F5076" i="15"/>
  <c r="G5076" i="15" s="1"/>
  <c r="F5077" i="15"/>
  <c r="F5078" i="15"/>
  <c r="F5079" i="15"/>
  <c r="F5080" i="15"/>
  <c r="F5081" i="15"/>
  <c r="F5082" i="15"/>
  <c r="G5082" i="15" s="1"/>
  <c r="F5083" i="15"/>
  <c r="G5083" i="15" s="1"/>
  <c r="F5084" i="15"/>
  <c r="G5084" i="15" s="1"/>
  <c r="F5085" i="15"/>
  <c r="G5085" i="15" s="1"/>
  <c r="F5086" i="15"/>
  <c r="G5086" i="15" s="1"/>
  <c r="F5087" i="15"/>
  <c r="G5087" i="15" s="1"/>
  <c r="F5088" i="15"/>
  <c r="F5089" i="15"/>
  <c r="F5090" i="15"/>
  <c r="G5090" i="15" s="1"/>
  <c r="F5091" i="15"/>
  <c r="G5091" i="15" s="1"/>
  <c r="F5092" i="15"/>
  <c r="F5093" i="15"/>
  <c r="G5093" i="15" s="1"/>
  <c r="F5094" i="15"/>
  <c r="G5094" i="15" s="1"/>
  <c r="F5095" i="15"/>
  <c r="G5095" i="15" s="1"/>
  <c r="F5096" i="15"/>
  <c r="G5096" i="15" s="1"/>
  <c r="F5097" i="15"/>
  <c r="G5097" i="15" s="1"/>
  <c r="F5098" i="15"/>
  <c r="G5098" i="15" s="1"/>
  <c r="F5099" i="15"/>
  <c r="F5100" i="15"/>
  <c r="F5101" i="15"/>
  <c r="F5102" i="15"/>
  <c r="F5103" i="15"/>
  <c r="F5104" i="15"/>
  <c r="G5104" i="15" s="1"/>
  <c r="F5105" i="15"/>
  <c r="G5105" i="15" s="1"/>
  <c r="F5106" i="15"/>
  <c r="G5106" i="15" s="1"/>
  <c r="F5107" i="15"/>
  <c r="G5107" i="15" s="1"/>
  <c r="F5108" i="15"/>
  <c r="G5108" i="15" s="1"/>
  <c r="F5109" i="15"/>
  <c r="G5109" i="15" s="1"/>
  <c r="F5110" i="15"/>
  <c r="G5110" i="15" s="1"/>
  <c r="F5111" i="15"/>
  <c r="F5112" i="15"/>
  <c r="G5112" i="15" s="1"/>
  <c r="F5113" i="15"/>
  <c r="F5114" i="15"/>
  <c r="G5114" i="15" s="1"/>
  <c r="F5115" i="15"/>
  <c r="G5115" i="15" s="1"/>
  <c r="F5116" i="15"/>
  <c r="G5116" i="15" s="1"/>
  <c r="F5117" i="15"/>
  <c r="G5117" i="15" s="1"/>
  <c r="F5118" i="15"/>
  <c r="G5118" i="15" s="1"/>
  <c r="F5119" i="15"/>
  <c r="G5119" i="15" s="1"/>
  <c r="F5120" i="15"/>
  <c r="G5120" i="15" s="1"/>
  <c r="F5121" i="15"/>
  <c r="G5121" i="15" s="1"/>
  <c r="F5122" i="15"/>
  <c r="G5122" i="15" s="1"/>
  <c r="F5123" i="15"/>
  <c r="F5124" i="15"/>
  <c r="F5125" i="15"/>
  <c r="F5126" i="15"/>
  <c r="F5127" i="15"/>
  <c r="F5128" i="15"/>
  <c r="G5128" i="15" s="1"/>
  <c r="F5129" i="15"/>
  <c r="G5129" i="15" s="1"/>
  <c r="F5130" i="15"/>
  <c r="G5130" i="15" s="1"/>
  <c r="F5131" i="15"/>
  <c r="G5131" i="15" s="1"/>
  <c r="F5132" i="15"/>
  <c r="G5132" i="15" s="1"/>
  <c r="F5133" i="15"/>
  <c r="G5133" i="15" s="1"/>
  <c r="F5134" i="15"/>
  <c r="G5134" i="15" s="1"/>
  <c r="F5135" i="15"/>
  <c r="F5136" i="15"/>
  <c r="G5136" i="15" s="1"/>
  <c r="F5137" i="15"/>
  <c r="F5138" i="15"/>
  <c r="G5138" i="15" s="1"/>
  <c r="F5139" i="15"/>
  <c r="G5139" i="15" s="1"/>
  <c r="F5140" i="15"/>
  <c r="G5140" i="15" s="1"/>
  <c r="F5141" i="15"/>
  <c r="G5141" i="15" s="1"/>
  <c r="F5142" i="15"/>
  <c r="G5142" i="15" s="1"/>
  <c r="F5143" i="15"/>
  <c r="G5143" i="15" s="1"/>
  <c r="F5144" i="15"/>
  <c r="G5144" i="15" s="1"/>
  <c r="F5145" i="15"/>
  <c r="G5145" i="15" s="1"/>
  <c r="F5146" i="15"/>
  <c r="G5146" i="15" s="1"/>
  <c r="F5147" i="15"/>
  <c r="F5148" i="15"/>
  <c r="F5149" i="15"/>
  <c r="F5150" i="15"/>
  <c r="F5151" i="15"/>
  <c r="F5152" i="15"/>
  <c r="G5152" i="15" s="1"/>
  <c r="F5153" i="15"/>
  <c r="G5153" i="15" s="1"/>
  <c r="F5154" i="15"/>
  <c r="G5154" i="15" s="1"/>
  <c r="F5155" i="15"/>
  <c r="G5155" i="15" s="1"/>
  <c r="F5156" i="15"/>
  <c r="G5156" i="15" s="1"/>
  <c r="F5157" i="15"/>
  <c r="G5157" i="15" s="1"/>
  <c r="F5158" i="15"/>
  <c r="G5158" i="15" s="1"/>
  <c r="F5159" i="15"/>
  <c r="F5160" i="15"/>
  <c r="G5160" i="15" s="1"/>
  <c r="F5161" i="15"/>
  <c r="F5162" i="15"/>
  <c r="G5162" i="15" s="1"/>
  <c r="F5163" i="15"/>
  <c r="G5163" i="15" s="1"/>
  <c r="F5164" i="15"/>
  <c r="G5164" i="15" s="1"/>
  <c r="F5165" i="15"/>
  <c r="G5165" i="15" s="1"/>
  <c r="F5166" i="15"/>
  <c r="G5166" i="15" s="1"/>
  <c r="F5167" i="15"/>
  <c r="G5167" i="15" s="1"/>
  <c r="F5168" i="15"/>
  <c r="G5168" i="15" s="1"/>
  <c r="F5169" i="15"/>
  <c r="G5169" i="15" s="1"/>
  <c r="F5170" i="15"/>
  <c r="G5170" i="15" s="1"/>
  <c r="F5171" i="15"/>
  <c r="F5172" i="15"/>
  <c r="F5173" i="15"/>
  <c r="F5174" i="15"/>
  <c r="F5175" i="15"/>
  <c r="F5176" i="15"/>
  <c r="G5176" i="15" s="1"/>
  <c r="F5177" i="15"/>
  <c r="G5177" i="15" s="1"/>
  <c r="F5178" i="15"/>
  <c r="G5178" i="15" s="1"/>
  <c r="F5179" i="15"/>
  <c r="G5179" i="15" s="1"/>
  <c r="F5180" i="15"/>
  <c r="G5180" i="15" s="1"/>
  <c r="F5181" i="15"/>
  <c r="G5181" i="15" s="1"/>
  <c r="F5182" i="15"/>
  <c r="G5182" i="15" s="1"/>
  <c r="F5183" i="15"/>
  <c r="F5184" i="15"/>
  <c r="G5184" i="15" s="1"/>
  <c r="F5185" i="15"/>
  <c r="F5186" i="15"/>
  <c r="G5186" i="15" s="1"/>
  <c r="F5187" i="15"/>
  <c r="G5187" i="15" s="1"/>
  <c r="F5188" i="15"/>
  <c r="G5188" i="15" s="1"/>
  <c r="F5189" i="15"/>
  <c r="G5189" i="15" s="1"/>
  <c r="F5190" i="15"/>
  <c r="G5190" i="15" s="1"/>
  <c r="F5191" i="15"/>
  <c r="G5191" i="15" s="1"/>
  <c r="F5192" i="15"/>
  <c r="G5192" i="15" s="1"/>
  <c r="F5193" i="15"/>
  <c r="G5193" i="15" s="1"/>
  <c r="F5194" i="15"/>
  <c r="G5194" i="15" s="1"/>
  <c r="F5195" i="15"/>
  <c r="F5196" i="15"/>
  <c r="F5197" i="15"/>
  <c r="F5198" i="15"/>
  <c r="F5199" i="15"/>
  <c r="F5200" i="15"/>
  <c r="G5200" i="15" s="1"/>
  <c r="F5201" i="15"/>
  <c r="G5201" i="15" s="1"/>
  <c r="F5202" i="15"/>
  <c r="G5202" i="15" s="1"/>
  <c r="F5203" i="15"/>
  <c r="G5203" i="15" s="1"/>
  <c r="F5204" i="15"/>
  <c r="G5204" i="15" s="1"/>
  <c r="F5205" i="15"/>
  <c r="G5205" i="15" s="1"/>
  <c r="F5206" i="15"/>
  <c r="G5206" i="15" s="1"/>
  <c r="F5207" i="15"/>
  <c r="F5208" i="15"/>
  <c r="G5208" i="15" s="1"/>
  <c r="F5209" i="15"/>
  <c r="F5210" i="15"/>
  <c r="G5210" i="15" s="1"/>
  <c r="F5211" i="15"/>
  <c r="G5211" i="15" s="1"/>
  <c r="F5212" i="15"/>
  <c r="G5212" i="15" s="1"/>
  <c r="F5213" i="15"/>
  <c r="G5213" i="15" s="1"/>
  <c r="F5214" i="15"/>
  <c r="G5214" i="15" s="1"/>
  <c r="F5215" i="15"/>
  <c r="G5215" i="15" s="1"/>
  <c r="F5216" i="15"/>
  <c r="G5216" i="15" s="1"/>
  <c r="F5217" i="15"/>
  <c r="G5217" i="15" s="1"/>
  <c r="F5218" i="15"/>
  <c r="G5218" i="15" s="1"/>
  <c r="F5219" i="15"/>
  <c r="F5220" i="15"/>
  <c r="F5221" i="15"/>
  <c r="F5222" i="15"/>
  <c r="F5223" i="15"/>
  <c r="F5224" i="15"/>
  <c r="G5224" i="15" s="1"/>
  <c r="F5225" i="15"/>
  <c r="G5225" i="15" s="1"/>
  <c r="F5226" i="15"/>
  <c r="G5226" i="15" s="1"/>
  <c r="F5227" i="15"/>
  <c r="G5227" i="15" s="1"/>
  <c r="F5228" i="15"/>
  <c r="G5228" i="15" s="1"/>
  <c r="F5229" i="15"/>
  <c r="G5229" i="15" s="1"/>
  <c r="F5230" i="15"/>
  <c r="G5230" i="15" s="1"/>
  <c r="F5231" i="15"/>
  <c r="F5232" i="15"/>
  <c r="G5232" i="15" s="1"/>
  <c r="F5233" i="15"/>
  <c r="F5234" i="15"/>
  <c r="G5234" i="15" s="1"/>
  <c r="F5235" i="15"/>
  <c r="G5235" i="15" s="1"/>
  <c r="F5236" i="15"/>
  <c r="G5236" i="15" s="1"/>
  <c r="F5237" i="15"/>
  <c r="G5237" i="15" s="1"/>
  <c r="F5238" i="15"/>
  <c r="G5238" i="15" s="1"/>
  <c r="F5239" i="15"/>
  <c r="G5239" i="15" s="1"/>
  <c r="F5240" i="15"/>
  <c r="G5240" i="15" s="1"/>
  <c r="F5241" i="15"/>
  <c r="G5241" i="15" s="1"/>
  <c r="F5242" i="15"/>
  <c r="G5242" i="15" s="1"/>
  <c r="F5243" i="15"/>
  <c r="F5244" i="15"/>
  <c r="F5245" i="15"/>
  <c r="F5246" i="15"/>
  <c r="F5247" i="15"/>
  <c r="F5248" i="15"/>
  <c r="G5248" i="15" s="1"/>
  <c r="F5249" i="15"/>
  <c r="G5249" i="15" s="1"/>
  <c r="F5250" i="15"/>
  <c r="G5250" i="15" s="1"/>
  <c r="F5251" i="15"/>
  <c r="G5251" i="15" s="1"/>
  <c r="F5252" i="15"/>
  <c r="G5252" i="15" s="1"/>
  <c r="F5253" i="15"/>
  <c r="G5253" i="15" s="1"/>
  <c r="F5254" i="15"/>
  <c r="G5254" i="15" s="1"/>
  <c r="F5255" i="15"/>
  <c r="F5256" i="15"/>
  <c r="G5256" i="15" s="1"/>
  <c r="F5257" i="15"/>
  <c r="F5258" i="15"/>
  <c r="G5258" i="15" s="1"/>
  <c r="F5259" i="15"/>
  <c r="G5259" i="15" s="1"/>
  <c r="F5260" i="15"/>
  <c r="G5260" i="15" s="1"/>
  <c r="F5261" i="15"/>
  <c r="G5261" i="15" s="1"/>
  <c r="F5262" i="15"/>
  <c r="G5262" i="15" s="1"/>
  <c r="F5263" i="15"/>
  <c r="G5263" i="15" s="1"/>
  <c r="F5264" i="15"/>
  <c r="G5264" i="15" s="1"/>
  <c r="F5265" i="15"/>
  <c r="G5265" i="15" s="1"/>
  <c r="F5266" i="15"/>
  <c r="G5266" i="15" s="1"/>
  <c r="F5267" i="15"/>
  <c r="F5268" i="15"/>
  <c r="F5269" i="15"/>
  <c r="F5270" i="15"/>
  <c r="F5271" i="15"/>
  <c r="F5272" i="15"/>
  <c r="G5272" i="15" s="1"/>
  <c r="F5273" i="15"/>
  <c r="G5273" i="15" s="1"/>
  <c r="F5274" i="15"/>
  <c r="G5274" i="15" s="1"/>
  <c r="F5275" i="15"/>
  <c r="G5275" i="15" s="1"/>
  <c r="F5276" i="15"/>
  <c r="G5276" i="15" s="1"/>
  <c r="F5277" i="15"/>
  <c r="G5277" i="15" s="1"/>
  <c r="F5278" i="15"/>
  <c r="G5278" i="15" s="1"/>
  <c r="F5279" i="15"/>
  <c r="F5280" i="15"/>
  <c r="G5280" i="15" s="1"/>
  <c r="F5281" i="15"/>
  <c r="F5282" i="15"/>
  <c r="G5282" i="15" s="1"/>
  <c r="F5283" i="15"/>
  <c r="G5283" i="15" s="1"/>
  <c r="F5284" i="15"/>
  <c r="G5284" i="15" s="1"/>
  <c r="F5285" i="15"/>
  <c r="G5285" i="15" s="1"/>
  <c r="F5286" i="15"/>
  <c r="G5286" i="15" s="1"/>
  <c r="F5287" i="15"/>
  <c r="G5287" i="15" s="1"/>
  <c r="F5288" i="15"/>
  <c r="G5288" i="15" s="1"/>
  <c r="F5289" i="15"/>
  <c r="G5289" i="15" s="1"/>
  <c r="F5290" i="15"/>
  <c r="G5290" i="15" s="1"/>
  <c r="F5291" i="15"/>
  <c r="F5292" i="15"/>
  <c r="F5293" i="15"/>
  <c r="F5294" i="15"/>
  <c r="F5295" i="15"/>
  <c r="F5296" i="15"/>
  <c r="G5296" i="15" s="1"/>
  <c r="F5297" i="15"/>
  <c r="G5297" i="15" s="1"/>
  <c r="F5298" i="15"/>
  <c r="G5298" i="15" s="1"/>
  <c r="F5299" i="15"/>
  <c r="G5299" i="15" s="1"/>
  <c r="F5300" i="15"/>
  <c r="G5300" i="15" s="1"/>
  <c r="F5301" i="15"/>
  <c r="G5301" i="15" s="1"/>
  <c r="F5302" i="15"/>
  <c r="G5302" i="15" s="1"/>
  <c r="F5303" i="15"/>
  <c r="F5304" i="15"/>
  <c r="G5304" i="15" s="1"/>
  <c r="F5305" i="15"/>
  <c r="F5306" i="15"/>
  <c r="G5306" i="15" s="1"/>
  <c r="F5307" i="15"/>
  <c r="G5307" i="15" s="1"/>
  <c r="F5308" i="15"/>
  <c r="G5308" i="15" s="1"/>
  <c r="F5309" i="15"/>
  <c r="G5309" i="15" s="1"/>
  <c r="F5310" i="15"/>
  <c r="G5310" i="15" s="1"/>
  <c r="F5311" i="15"/>
  <c r="G5311" i="15" s="1"/>
  <c r="F5312" i="15"/>
  <c r="G5312" i="15" s="1"/>
  <c r="F5313" i="15"/>
  <c r="G5313" i="15" s="1"/>
  <c r="F5314" i="15"/>
  <c r="G5314" i="15" s="1"/>
  <c r="F5315" i="15"/>
  <c r="F5316" i="15"/>
  <c r="F5317" i="15"/>
  <c r="F5318" i="15"/>
  <c r="F5319" i="15"/>
  <c r="F5320" i="15"/>
  <c r="G5320" i="15" s="1"/>
  <c r="F5321" i="15"/>
  <c r="G5321" i="15" s="1"/>
  <c r="F5322" i="15"/>
  <c r="G5322" i="15" s="1"/>
  <c r="F5323" i="15"/>
  <c r="G5323" i="15" s="1"/>
  <c r="F5324" i="15"/>
  <c r="G5324" i="15" s="1"/>
  <c r="F5325" i="15"/>
  <c r="G5325" i="15" s="1"/>
  <c r="F5326" i="15"/>
  <c r="G5326" i="15" s="1"/>
  <c r="F5327" i="15"/>
  <c r="F5328" i="15"/>
  <c r="G5328" i="15" s="1"/>
  <c r="F5329" i="15"/>
  <c r="F5330" i="15"/>
  <c r="G5330" i="15" s="1"/>
  <c r="F5331" i="15"/>
  <c r="G5331" i="15" s="1"/>
  <c r="F5332" i="15"/>
  <c r="G5332" i="15" s="1"/>
  <c r="F5333" i="15"/>
  <c r="G5333" i="15" s="1"/>
  <c r="F5334" i="15"/>
  <c r="G5334" i="15" s="1"/>
  <c r="F5335" i="15"/>
  <c r="G5335" i="15" s="1"/>
  <c r="F5336" i="15"/>
  <c r="G5336" i="15" s="1"/>
  <c r="F5337" i="15"/>
  <c r="G5337" i="15" s="1"/>
  <c r="F5338" i="15"/>
  <c r="G5338" i="15" s="1"/>
  <c r="F5339" i="15"/>
  <c r="F5340" i="15"/>
  <c r="F5341" i="15"/>
  <c r="F5342" i="15"/>
  <c r="F5343" i="15"/>
  <c r="F5344" i="15"/>
  <c r="G5344" i="15" s="1"/>
  <c r="F5345" i="15"/>
  <c r="G5345" i="15" s="1"/>
  <c r="F5346" i="15"/>
  <c r="G5346" i="15" s="1"/>
  <c r="F5347" i="15"/>
  <c r="G5347" i="15" s="1"/>
  <c r="F5348" i="15"/>
  <c r="G5348" i="15" s="1"/>
  <c r="F5349" i="15"/>
  <c r="G5349" i="15" s="1"/>
  <c r="F5350" i="15"/>
  <c r="G5350" i="15" s="1"/>
  <c r="F5351" i="15"/>
  <c r="F5352" i="15"/>
  <c r="G5352" i="15" s="1"/>
  <c r="F5353" i="15"/>
  <c r="F5354" i="15"/>
  <c r="G5354" i="15" s="1"/>
  <c r="F5355" i="15"/>
  <c r="G5355" i="15" s="1"/>
  <c r="F5356" i="15"/>
  <c r="G5356" i="15" s="1"/>
  <c r="F5357" i="15"/>
  <c r="G5357" i="15" s="1"/>
  <c r="F5358" i="15"/>
  <c r="G5358" i="15" s="1"/>
  <c r="F5359" i="15"/>
  <c r="G5359" i="15" s="1"/>
  <c r="F5360" i="15"/>
  <c r="G5360" i="15" s="1"/>
  <c r="F5361" i="15"/>
  <c r="G5361" i="15" s="1"/>
  <c r="F5362" i="15"/>
  <c r="G5362" i="15" s="1"/>
  <c r="F5363" i="15"/>
  <c r="F5364" i="15"/>
  <c r="F5365" i="15"/>
  <c r="F5366" i="15"/>
  <c r="F5367" i="15"/>
  <c r="F5368" i="15"/>
  <c r="G5368" i="15" s="1"/>
  <c r="F5369" i="15"/>
  <c r="G5369" i="15" s="1"/>
  <c r="F5370" i="15"/>
  <c r="G5370" i="15" s="1"/>
  <c r="F5371" i="15"/>
  <c r="G5371" i="15" s="1"/>
  <c r="F5372" i="15"/>
  <c r="G5372" i="15" s="1"/>
  <c r="F5373" i="15"/>
  <c r="G5373" i="15" s="1"/>
  <c r="F5374" i="15"/>
  <c r="G5374" i="15" s="1"/>
  <c r="F5375" i="15"/>
  <c r="F5376" i="15"/>
  <c r="G5376" i="15" s="1"/>
  <c r="F5377" i="15"/>
  <c r="G5377" i="15" s="1"/>
  <c r="F5378" i="15"/>
  <c r="G5378" i="15" s="1"/>
  <c r="F5379" i="15"/>
  <c r="G5379" i="15" s="1"/>
  <c r="F5380" i="15"/>
  <c r="G5380" i="15" s="1"/>
  <c r="F5381" i="15"/>
  <c r="G5381" i="15" s="1"/>
  <c r="F5382" i="15"/>
  <c r="G5382" i="15" s="1"/>
  <c r="G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G758" i="15"/>
  <c r="G759" i="15"/>
  <c r="G760" i="15"/>
  <c r="G761" i="15"/>
  <c r="G762" i="15"/>
  <c r="G763" i="15"/>
  <c r="G764" i="15"/>
  <c r="G765" i="15"/>
  <c r="G766" i="15"/>
  <c r="G767" i="15"/>
  <c r="G768" i="15"/>
  <c r="G769" i="15"/>
  <c r="G770" i="15"/>
  <c r="G771" i="15"/>
  <c r="G772" i="15"/>
  <c r="G773" i="15"/>
  <c r="G774" i="15"/>
  <c r="G775" i="15"/>
  <c r="G776" i="15"/>
  <c r="G777" i="15"/>
  <c r="G778" i="15"/>
  <c r="G779" i="15"/>
  <c r="G780" i="15"/>
  <c r="G781" i="15"/>
  <c r="G782" i="15"/>
  <c r="G783" i="15"/>
  <c r="G784" i="15"/>
  <c r="G785" i="15"/>
  <c r="G786" i="15"/>
  <c r="G787" i="15"/>
  <c r="G788" i="15"/>
  <c r="G789" i="15"/>
  <c r="G790" i="15"/>
  <c r="G791" i="15"/>
  <c r="G792" i="15"/>
  <c r="G793" i="15"/>
  <c r="G794" i="15"/>
  <c r="G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G948" i="15"/>
  <c r="G949" i="15"/>
  <c r="G950" i="15"/>
  <c r="G951" i="15"/>
  <c r="G952" i="15"/>
  <c r="G953" i="15"/>
  <c r="G954" i="15"/>
  <c r="G955" i="15"/>
  <c r="G956" i="15"/>
  <c r="G957" i="15"/>
  <c r="G958" i="15"/>
  <c r="G959" i="15"/>
  <c r="G960" i="15"/>
  <c r="G961" i="15"/>
  <c r="G962" i="15"/>
  <c r="G963" i="15"/>
  <c r="G964" i="15"/>
  <c r="G965" i="15"/>
  <c r="G966" i="15"/>
  <c r="G967" i="15"/>
  <c r="G968" i="15"/>
  <c r="G969" i="15"/>
  <c r="G970" i="15"/>
  <c r="G971" i="15"/>
  <c r="G972" i="15"/>
  <c r="G973" i="15"/>
  <c r="G974" i="15"/>
  <c r="G975" i="15"/>
  <c r="G976" i="15"/>
  <c r="G977" i="15"/>
  <c r="G978" i="15"/>
  <c r="G979" i="15"/>
  <c r="G980" i="15"/>
  <c r="G981" i="15"/>
  <c r="G982" i="15"/>
  <c r="G983" i="15"/>
  <c r="G984" i="15"/>
  <c r="G985" i="15"/>
  <c r="G986" i="15"/>
  <c r="G987" i="15"/>
  <c r="G988" i="15"/>
  <c r="G989" i="15"/>
  <c r="G990" i="15"/>
  <c r="G991" i="15"/>
  <c r="G992" i="15"/>
  <c r="G993" i="15"/>
  <c r="G994" i="15"/>
  <c r="G995" i="15"/>
  <c r="G996" i="15"/>
  <c r="G997" i="15"/>
  <c r="G998" i="15"/>
  <c r="G999" i="15"/>
  <c r="G1000" i="15"/>
  <c r="G1001" i="15"/>
  <c r="G1002" i="15"/>
  <c r="G1003" i="15"/>
  <c r="G1004" i="15"/>
  <c r="G1005" i="15"/>
  <c r="G1006" i="15"/>
  <c r="G1007" i="15"/>
  <c r="G1008" i="15"/>
  <c r="G1009" i="15"/>
  <c r="G1010" i="15"/>
  <c r="G1011" i="15"/>
  <c r="G1012" i="15"/>
  <c r="G1013" i="15"/>
  <c r="G1014" i="15"/>
  <c r="G1015" i="15"/>
  <c r="G1016" i="15"/>
  <c r="G1017" i="15"/>
  <c r="G1018" i="15"/>
  <c r="G1019" i="15"/>
  <c r="G1020" i="15"/>
  <c r="G1021" i="15"/>
  <c r="G1022" i="15"/>
  <c r="G1023" i="15"/>
  <c r="G1024" i="15"/>
  <c r="G1025" i="15"/>
  <c r="G1026" i="15"/>
  <c r="G1027" i="15"/>
  <c r="G1028" i="15"/>
  <c r="G1029" i="15"/>
  <c r="G1030" i="15"/>
  <c r="G1031" i="15"/>
  <c r="G1032" i="15"/>
  <c r="G1033" i="15"/>
  <c r="G1034" i="15"/>
  <c r="G1035" i="15"/>
  <c r="G1036" i="15"/>
  <c r="G1037" i="15"/>
  <c r="G1038" i="15"/>
  <c r="G1039" i="15"/>
  <c r="G1040" i="15"/>
  <c r="G1041" i="15"/>
  <c r="G1042" i="15"/>
  <c r="G1043" i="15"/>
  <c r="G1044" i="15"/>
  <c r="G1045" i="15"/>
  <c r="G1046" i="15"/>
  <c r="G1047" i="15"/>
  <c r="G1048" i="15"/>
  <c r="G1049" i="15"/>
  <c r="G1050" i="15"/>
  <c r="G1051" i="15"/>
  <c r="G1052" i="15"/>
  <c r="G1053" i="15"/>
  <c r="G1054" i="15"/>
  <c r="G1055" i="15"/>
  <c r="G1056" i="15"/>
  <c r="G1057" i="15"/>
  <c r="G1058" i="15"/>
  <c r="G1059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G1195" i="15"/>
  <c r="G1196" i="15"/>
  <c r="G1197" i="15"/>
  <c r="G1198" i="15"/>
  <c r="G1199" i="15"/>
  <c r="G1200" i="15"/>
  <c r="G1201" i="15"/>
  <c r="G1202" i="15"/>
  <c r="G1203" i="15"/>
  <c r="G1204" i="15"/>
  <c r="G1205" i="15"/>
  <c r="G1206" i="15"/>
  <c r="G1207" i="15"/>
  <c r="G1208" i="15"/>
  <c r="G1209" i="15"/>
  <c r="G1210" i="15"/>
  <c r="G1211" i="15"/>
  <c r="G1212" i="15"/>
  <c r="G1213" i="15"/>
  <c r="G1214" i="15"/>
  <c r="G1215" i="15"/>
  <c r="G1216" i="15"/>
  <c r="G1217" i="15"/>
  <c r="G1218" i="15"/>
  <c r="G1219" i="15"/>
  <c r="G1220" i="15"/>
  <c r="G1221" i="15"/>
  <c r="G1222" i="15"/>
  <c r="G1223" i="15"/>
  <c r="G1224" i="15"/>
  <c r="G1225" i="15"/>
  <c r="G1226" i="15"/>
  <c r="G1227" i="15"/>
  <c r="G1228" i="15"/>
  <c r="G1229" i="15"/>
  <c r="G1230" i="15"/>
  <c r="G1231" i="15"/>
  <c r="G1232" i="15"/>
  <c r="G1233" i="15"/>
  <c r="G1234" i="15"/>
  <c r="G1235" i="15"/>
  <c r="G1236" i="15"/>
  <c r="G1237" i="15"/>
  <c r="G1238" i="15"/>
  <c r="G1239" i="15"/>
  <c r="G1240" i="15"/>
  <c r="G1241" i="15"/>
  <c r="G1242" i="15"/>
  <c r="G1243" i="15"/>
  <c r="G1244" i="15"/>
  <c r="G1245" i="15"/>
  <c r="G1246" i="15"/>
  <c r="G1247" i="15"/>
  <c r="G1248" i="15"/>
  <c r="G1249" i="15"/>
  <c r="G1250" i="15"/>
  <c r="G1251" i="15"/>
  <c r="G1252" i="15"/>
  <c r="G1253" i="15"/>
  <c r="G1254" i="15"/>
  <c r="G1255" i="15"/>
  <c r="G1256" i="15"/>
  <c r="G1257" i="15"/>
  <c r="G1258" i="15"/>
  <c r="G1259" i="15"/>
  <c r="G1260" i="15"/>
  <c r="G1261" i="15"/>
  <c r="G1262" i="15"/>
  <c r="G1263" i="15"/>
  <c r="G1264" i="15"/>
  <c r="G1265" i="15"/>
  <c r="G1266" i="15"/>
  <c r="G1267" i="15"/>
  <c r="G1268" i="15"/>
  <c r="G1269" i="15"/>
  <c r="G1270" i="15"/>
  <c r="G1271" i="15"/>
  <c r="G1272" i="15"/>
  <c r="G1273" i="15"/>
  <c r="G1274" i="15"/>
  <c r="G1275" i="15"/>
  <c r="G1276" i="15"/>
  <c r="G1277" i="15"/>
  <c r="G1278" i="15"/>
  <c r="G1279" i="15"/>
  <c r="G1280" i="15"/>
  <c r="G1281" i="15"/>
  <c r="G1282" i="15"/>
  <c r="G1283" i="15"/>
  <c r="G1284" i="15"/>
  <c r="G1285" i="15"/>
  <c r="G1286" i="15"/>
  <c r="G1287" i="15"/>
  <c r="G1288" i="15"/>
  <c r="G1289" i="15"/>
  <c r="G1290" i="15"/>
  <c r="G1291" i="15"/>
  <c r="G1292" i="15"/>
  <c r="G1293" i="15"/>
  <c r="G1294" i="15"/>
  <c r="G1295" i="15"/>
  <c r="G1296" i="15"/>
  <c r="G1297" i="15"/>
  <c r="G1298" i="15"/>
  <c r="G1299" i="15"/>
  <c r="G1300" i="15"/>
  <c r="G1301" i="15"/>
  <c r="G1302" i="15"/>
  <c r="G1303" i="15"/>
  <c r="G1304" i="15"/>
  <c r="G1305" i="15"/>
  <c r="G1306" i="15"/>
  <c r="G1307" i="15"/>
  <c r="G1308" i="15"/>
  <c r="G1309" i="15"/>
  <c r="G1310" i="15"/>
  <c r="G1311" i="15"/>
  <c r="G1312" i="15"/>
  <c r="G1313" i="15"/>
  <c r="G1314" i="15"/>
  <c r="G1315" i="15"/>
  <c r="G1316" i="15"/>
  <c r="G1317" i="15"/>
  <c r="G1318" i="15"/>
  <c r="G1319" i="15"/>
  <c r="G1320" i="15"/>
  <c r="G1321" i="15"/>
  <c r="G1322" i="15"/>
  <c r="G1323" i="15"/>
  <c r="G1324" i="15"/>
  <c r="G1325" i="15"/>
  <c r="G1326" i="15"/>
  <c r="G1327" i="15"/>
  <c r="G1328" i="15"/>
  <c r="G1329" i="15"/>
  <c r="G1330" i="15"/>
  <c r="G1331" i="15"/>
  <c r="G1332" i="15"/>
  <c r="G1333" i="15"/>
  <c r="G1334" i="15"/>
  <c r="G1335" i="15"/>
  <c r="G1336" i="15"/>
  <c r="G1337" i="15"/>
  <c r="G1338" i="15"/>
  <c r="G1339" i="15"/>
  <c r="G1340" i="15"/>
  <c r="G1341" i="15"/>
  <c r="G1342" i="15"/>
  <c r="G1343" i="15"/>
  <c r="G1344" i="15"/>
  <c r="G1345" i="15"/>
  <c r="G1346" i="15"/>
  <c r="G1347" i="15"/>
  <c r="G1348" i="15"/>
  <c r="G1349" i="15"/>
  <c r="G1350" i="15"/>
  <c r="G1351" i="15"/>
  <c r="G1352" i="15"/>
  <c r="G1353" i="15"/>
  <c r="G1354" i="15"/>
  <c r="G1355" i="15"/>
  <c r="G1356" i="15"/>
  <c r="G1357" i="15"/>
  <c r="G1358" i="15"/>
  <c r="G1359" i="15"/>
  <c r="G1360" i="15"/>
  <c r="G1361" i="15"/>
  <c r="G1362" i="15"/>
  <c r="G1363" i="15"/>
  <c r="G1364" i="15"/>
  <c r="G1365" i="15"/>
  <c r="G1366" i="15"/>
  <c r="G1367" i="15"/>
  <c r="G1368" i="15"/>
  <c r="G1369" i="15"/>
  <c r="G1370" i="15"/>
  <c r="G1371" i="15"/>
  <c r="G1372" i="15"/>
  <c r="G1373" i="15"/>
  <c r="G1374" i="15"/>
  <c r="G1375" i="15"/>
  <c r="G1376" i="15"/>
  <c r="G1377" i="15"/>
  <c r="G1378" i="15"/>
  <c r="G1379" i="15"/>
  <c r="G1380" i="15"/>
  <c r="G1381" i="15"/>
  <c r="G1382" i="15"/>
  <c r="G1383" i="15"/>
  <c r="G1384" i="15"/>
  <c r="G1385" i="15"/>
  <c r="G1386" i="15"/>
  <c r="G1387" i="15"/>
  <c r="G1388" i="15"/>
  <c r="G1389" i="15"/>
  <c r="G1390" i="15"/>
  <c r="G1391" i="15"/>
  <c r="G1392" i="15"/>
  <c r="G1393" i="15"/>
  <c r="G1394" i="15"/>
  <c r="G1395" i="15"/>
  <c r="G1396" i="15"/>
  <c r="G1397" i="15"/>
  <c r="G1398" i="15"/>
  <c r="G1399" i="15"/>
  <c r="G1400" i="15"/>
  <c r="G1401" i="15"/>
  <c r="G1402" i="15"/>
  <c r="G1403" i="15"/>
  <c r="G1404" i="15"/>
  <c r="G1405" i="15"/>
  <c r="G1406" i="15"/>
  <c r="G1407" i="15"/>
  <c r="G1408" i="15"/>
  <c r="G1409" i="15"/>
  <c r="G1410" i="15"/>
  <c r="G1411" i="15"/>
  <c r="G1412" i="15"/>
  <c r="G1413" i="15"/>
  <c r="G1414" i="15"/>
  <c r="G1415" i="15"/>
  <c r="G1416" i="15"/>
  <c r="G1417" i="15"/>
  <c r="G1418" i="15"/>
  <c r="G1419" i="15"/>
  <c r="G1420" i="15"/>
  <c r="G1421" i="15"/>
  <c r="G1422" i="15"/>
  <c r="G1423" i="15"/>
  <c r="G1424" i="15"/>
  <c r="G1425" i="15"/>
  <c r="G1426" i="15"/>
  <c r="G1427" i="15"/>
  <c r="G1428" i="15"/>
  <c r="G1429" i="15"/>
  <c r="G1430" i="15"/>
  <c r="G1431" i="15"/>
  <c r="G1432" i="15"/>
  <c r="G1433" i="15"/>
  <c r="G1434" i="15"/>
  <c r="G1435" i="15"/>
  <c r="G1436" i="15"/>
  <c r="G1437" i="15"/>
  <c r="G1438" i="15"/>
  <c r="G1439" i="15"/>
  <c r="G1440" i="15"/>
  <c r="G1441" i="15"/>
  <c r="G1442" i="15"/>
  <c r="G1443" i="15"/>
  <c r="G1444" i="15"/>
  <c r="G1445" i="15"/>
  <c r="G1446" i="15"/>
  <c r="G1447" i="15"/>
  <c r="G1448" i="15"/>
  <c r="G1449" i="15"/>
  <c r="G1450" i="15"/>
  <c r="G1451" i="15"/>
  <c r="G1452" i="15"/>
  <c r="G1453" i="15"/>
  <c r="G1454" i="15"/>
  <c r="G1455" i="15"/>
  <c r="G1456" i="15"/>
  <c r="G1457" i="15"/>
  <c r="G1458" i="15"/>
  <c r="G1459" i="15"/>
  <c r="G1460" i="15"/>
  <c r="G1461" i="15"/>
  <c r="G1462" i="15"/>
  <c r="G1463" i="15"/>
  <c r="G1464" i="15"/>
  <c r="G1465" i="15"/>
  <c r="G1466" i="15"/>
  <c r="G1467" i="15"/>
  <c r="G1468" i="15"/>
  <c r="G1469" i="15"/>
  <c r="G1470" i="15"/>
  <c r="G1471" i="15"/>
  <c r="G1472" i="15"/>
  <c r="G1473" i="15"/>
  <c r="G1474" i="15"/>
  <c r="G1475" i="15"/>
  <c r="G1476" i="15"/>
  <c r="G1477" i="15"/>
  <c r="G1478" i="15"/>
  <c r="G1479" i="15"/>
  <c r="G1480" i="15"/>
  <c r="G1481" i="15"/>
  <c r="G1482" i="15"/>
  <c r="G1483" i="15"/>
  <c r="G1484" i="15"/>
  <c r="G1485" i="15"/>
  <c r="G1486" i="15"/>
  <c r="G1487" i="15"/>
  <c r="G1488" i="15"/>
  <c r="G1489" i="15"/>
  <c r="G1490" i="15"/>
  <c r="G1491" i="15"/>
  <c r="G1492" i="15"/>
  <c r="G1493" i="15"/>
  <c r="G1494" i="15"/>
  <c r="G1495" i="15"/>
  <c r="G1496" i="15"/>
  <c r="G1497" i="15"/>
  <c r="G1498" i="15"/>
  <c r="G1499" i="15"/>
  <c r="G1500" i="15"/>
  <c r="G1501" i="15"/>
  <c r="G1502" i="15"/>
  <c r="G1503" i="15"/>
  <c r="G1504" i="15"/>
  <c r="G1505" i="15"/>
  <c r="G1506" i="15"/>
  <c r="G1507" i="15"/>
  <c r="G1508" i="15"/>
  <c r="G1509" i="15"/>
  <c r="G1510" i="15"/>
  <c r="G1511" i="15"/>
  <c r="G1512" i="15"/>
  <c r="G1513" i="15"/>
  <c r="G1514" i="15"/>
  <c r="G1515" i="15"/>
  <c r="G1516" i="15"/>
  <c r="G1517" i="15"/>
  <c r="G1518" i="15"/>
  <c r="G1519" i="15"/>
  <c r="G1520" i="15"/>
  <c r="G1521" i="15"/>
  <c r="G1522" i="15"/>
  <c r="G1523" i="15"/>
  <c r="G1524" i="15"/>
  <c r="G1525" i="15"/>
  <c r="G1526" i="15"/>
  <c r="G1527" i="15"/>
  <c r="G1528" i="15"/>
  <c r="G1529" i="15"/>
  <c r="G1530" i="15"/>
  <c r="G1531" i="15"/>
  <c r="G1532" i="15"/>
  <c r="G1533" i="15"/>
  <c r="G1534" i="15"/>
  <c r="G1535" i="15"/>
  <c r="G1536" i="15"/>
  <c r="G1537" i="15"/>
  <c r="G1538" i="15"/>
  <c r="G1539" i="15"/>
  <c r="G1540" i="15"/>
  <c r="G1541" i="15"/>
  <c r="G1542" i="15"/>
  <c r="G1543" i="15"/>
  <c r="G1544" i="15"/>
  <c r="G1545" i="15"/>
  <c r="G1546" i="15"/>
  <c r="G1547" i="15"/>
  <c r="G1548" i="15"/>
  <c r="G1549" i="15"/>
  <c r="G1550" i="15"/>
  <c r="G1551" i="15"/>
  <c r="G1552" i="15"/>
  <c r="G1553" i="15"/>
  <c r="G1554" i="15"/>
  <c r="G1555" i="15"/>
  <c r="G1556" i="15"/>
  <c r="G1557" i="15"/>
  <c r="G1558" i="15"/>
  <c r="G1559" i="15"/>
  <c r="G1560" i="15"/>
  <c r="G1561" i="15"/>
  <c r="G1562" i="15"/>
  <c r="G1563" i="15"/>
  <c r="G1564" i="15"/>
  <c r="G1565" i="15"/>
  <c r="G1566" i="15"/>
  <c r="G1567" i="15"/>
  <c r="G1568" i="15"/>
  <c r="G1569" i="15"/>
  <c r="G1570" i="15"/>
  <c r="G1571" i="15"/>
  <c r="G1572" i="15"/>
  <c r="G1573" i="15"/>
  <c r="G1574" i="15"/>
  <c r="G1575" i="15"/>
  <c r="G1576" i="15"/>
  <c r="G1577" i="15"/>
  <c r="G1578" i="15"/>
  <c r="G1579" i="15"/>
  <c r="G1580" i="15"/>
  <c r="G1581" i="15"/>
  <c r="G1582" i="15"/>
  <c r="G1583" i="15"/>
  <c r="G1584" i="15"/>
  <c r="G1585" i="15"/>
  <c r="G1586" i="15"/>
  <c r="G1587" i="15"/>
  <c r="G1588" i="15"/>
  <c r="G1589" i="15"/>
  <c r="G1590" i="15"/>
  <c r="G1591" i="15"/>
  <c r="G1592" i="15"/>
  <c r="G1593" i="15"/>
  <c r="G1594" i="15"/>
  <c r="G1595" i="15"/>
  <c r="G1596" i="15"/>
  <c r="G1597" i="15"/>
  <c r="G1598" i="15"/>
  <c r="G1599" i="15"/>
  <c r="G1600" i="15"/>
  <c r="G1601" i="15"/>
  <c r="G1602" i="15"/>
  <c r="G1603" i="15"/>
  <c r="G1604" i="15"/>
  <c r="G1605" i="15"/>
  <c r="G1606" i="15"/>
  <c r="G1607" i="15"/>
  <c r="G1608" i="15"/>
  <c r="G1609" i="15"/>
  <c r="G1610" i="15"/>
  <c r="G1611" i="15"/>
  <c r="G1612" i="15"/>
  <c r="G1613" i="15"/>
  <c r="G1614" i="15"/>
  <c r="G1615" i="15"/>
  <c r="G1616" i="15"/>
  <c r="G1617" i="15"/>
  <c r="G1618" i="15"/>
  <c r="G1619" i="15"/>
  <c r="G1620" i="15"/>
  <c r="G1621" i="15"/>
  <c r="G1622" i="15"/>
  <c r="G1623" i="15"/>
  <c r="G1624" i="15"/>
  <c r="G1625" i="15"/>
  <c r="G1626" i="15"/>
  <c r="G1627" i="15"/>
  <c r="G1628" i="15"/>
  <c r="G1629" i="15"/>
  <c r="G1630" i="15"/>
  <c r="G1631" i="15"/>
  <c r="G1632" i="15"/>
  <c r="G1633" i="15"/>
  <c r="G1634" i="15"/>
  <c r="G1635" i="15"/>
  <c r="G1636" i="15"/>
  <c r="G1637" i="15"/>
  <c r="G1638" i="15"/>
  <c r="G1639" i="15"/>
  <c r="G1640" i="15"/>
  <c r="G1641" i="15"/>
  <c r="G1642" i="15"/>
  <c r="G1643" i="15"/>
  <c r="G1644" i="15"/>
  <c r="G1645" i="15"/>
  <c r="G1646" i="15"/>
  <c r="G1647" i="15"/>
  <c r="G1648" i="15"/>
  <c r="G1649" i="15"/>
  <c r="G1650" i="15"/>
  <c r="G1651" i="15"/>
  <c r="G1652" i="15"/>
  <c r="G1653" i="15"/>
  <c r="G1654" i="15"/>
  <c r="G1655" i="15"/>
  <c r="G1656" i="15"/>
  <c r="G1657" i="15"/>
  <c r="G1658" i="15"/>
  <c r="G1659" i="15"/>
  <c r="G1660" i="15"/>
  <c r="G1661" i="15"/>
  <c r="G1662" i="15"/>
  <c r="G1663" i="15"/>
  <c r="G1664" i="15"/>
  <c r="G1665" i="15"/>
  <c r="G1666" i="15"/>
  <c r="G1667" i="15"/>
  <c r="G1668" i="15"/>
  <c r="G1669" i="15"/>
  <c r="G1670" i="15"/>
  <c r="G1671" i="15"/>
  <c r="G1672" i="15"/>
  <c r="G1673" i="15"/>
  <c r="G1674" i="15"/>
  <c r="G1675" i="15"/>
  <c r="G1676" i="15"/>
  <c r="G1677" i="15"/>
  <c r="G1678" i="15"/>
  <c r="G1679" i="15"/>
  <c r="G1680" i="15"/>
  <c r="G1681" i="15"/>
  <c r="G1682" i="15"/>
  <c r="G1683" i="15"/>
  <c r="G1684" i="15"/>
  <c r="G1685" i="15"/>
  <c r="G1686" i="15"/>
  <c r="G1687" i="15"/>
  <c r="G1688" i="15"/>
  <c r="G1689" i="15"/>
  <c r="G1690" i="15"/>
  <c r="G1691" i="15"/>
  <c r="G1692" i="15"/>
  <c r="G1693" i="15"/>
  <c r="G1694" i="15"/>
  <c r="G1695" i="15"/>
  <c r="G1696" i="15"/>
  <c r="G1697" i="15"/>
  <c r="G1698" i="15"/>
  <c r="G1699" i="15"/>
  <c r="G1700" i="15"/>
  <c r="G1701" i="15"/>
  <c r="G1702" i="15"/>
  <c r="G1703" i="15"/>
  <c r="G1704" i="15"/>
  <c r="G1705" i="15"/>
  <c r="G1706" i="15"/>
  <c r="G1707" i="15"/>
  <c r="G1708" i="15"/>
  <c r="G1709" i="15"/>
  <c r="G1710" i="15"/>
  <c r="G1711" i="15"/>
  <c r="G1712" i="15"/>
  <c r="G1713" i="15"/>
  <c r="G1714" i="15"/>
  <c r="G1715" i="15"/>
  <c r="G1716" i="15"/>
  <c r="G1717" i="15"/>
  <c r="G1718" i="15"/>
  <c r="G1719" i="15"/>
  <c r="G1720" i="15"/>
  <c r="G1721" i="15"/>
  <c r="G1722" i="15"/>
  <c r="G1723" i="15"/>
  <c r="G1724" i="15"/>
  <c r="G1725" i="15"/>
  <c r="G1726" i="15"/>
  <c r="G1727" i="15"/>
  <c r="G1728" i="15"/>
  <c r="G1729" i="15"/>
  <c r="G1730" i="15"/>
  <c r="G1731" i="15"/>
  <c r="G1732" i="15"/>
  <c r="G1733" i="15"/>
  <c r="G1734" i="15"/>
  <c r="G1735" i="15"/>
  <c r="G1736" i="15"/>
  <c r="G1737" i="15"/>
  <c r="G1738" i="15"/>
  <c r="G1739" i="15"/>
  <c r="G1740" i="15"/>
  <c r="G1741" i="15"/>
  <c r="G1742" i="15"/>
  <c r="G1743" i="15"/>
  <c r="G1744" i="15"/>
  <c r="G1745" i="15"/>
  <c r="G1746" i="15"/>
  <c r="G1747" i="15"/>
  <c r="G1748" i="15"/>
  <c r="G1749" i="15"/>
  <c r="G1750" i="15"/>
  <c r="G1751" i="15"/>
  <c r="G1752" i="15"/>
  <c r="G1753" i="15"/>
  <c r="G1754" i="15"/>
  <c r="G1755" i="15"/>
  <c r="G1756" i="15"/>
  <c r="G1757" i="15"/>
  <c r="G1758" i="15"/>
  <c r="G1759" i="15"/>
  <c r="G1760" i="15"/>
  <c r="G1761" i="15"/>
  <c r="G1762" i="15"/>
  <c r="G1763" i="15"/>
  <c r="G1764" i="15"/>
  <c r="G1765" i="15"/>
  <c r="G1766" i="15"/>
  <c r="G1767" i="15"/>
  <c r="G1768" i="15"/>
  <c r="G1769" i="15"/>
  <c r="G1770" i="15"/>
  <c r="G1771" i="15"/>
  <c r="G1772" i="15"/>
  <c r="G1773" i="15"/>
  <c r="G1774" i="15"/>
  <c r="G1775" i="15"/>
  <c r="G1776" i="15"/>
  <c r="G1777" i="15"/>
  <c r="G1778" i="15"/>
  <c r="G1779" i="15"/>
  <c r="G1780" i="15"/>
  <c r="G1781" i="15"/>
  <c r="G1782" i="15"/>
  <c r="G1783" i="15"/>
  <c r="G1784" i="15"/>
  <c r="G1785" i="15"/>
  <c r="G1786" i="15"/>
  <c r="G1787" i="15"/>
  <c r="G1788" i="15"/>
  <c r="G1789" i="15"/>
  <c r="G1790" i="15"/>
  <c r="G1791" i="15"/>
  <c r="G1792" i="15"/>
  <c r="G1793" i="15"/>
  <c r="G1794" i="15"/>
  <c r="G1795" i="15"/>
  <c r="G1796" i="15"/>
  <c r="G1797" i="15"/>
  <c r="G1798" i="15"/>
  <c r="G1799" i="15"/>
  <c r="G1800" i="15"/>
  <c r="G1801" i="15"/>
  <c r="G1802" i="15"/>
  <c r="G1803" i="15"/>
  <c r="G1804" i="15"/>
  <c r="G1805" i="15"/>
  <c r="G1806" i="15"/>
  <c r="G1807" i="15"/>
  <c r="G1808" i="15"/>
  <c r="G1809" i="15"/>
  <c r="G1810" i="15"/>
  <c r="G1811" i="15"/>
  <c r="G1812" i="15"/>
  <c r="G1813" i="15"/>
  <c r="G1814" i="15"/>
  <c r="G1815" i="15"/>
  <c r="G1816" i="15"/>
  <c r="G1817" i="15"/>
  <c r="G1818" i="15"/>
  <c r="G1819" i="15"/>
  <c r="G1820" i="15"/>
  <c r="G1821" i="15"/>
  <c r="G1822" i="15"/>
  <c r="G1823" i="15"/>
  <c r="G1824" i="15"/>
  <c r="G1825" i="15"/>
  <c r="G1826" i="15"/>
  <c r="G1827" i="15"/>
  <c r="G1828" i="15"/>
  <c r="G1829" i="15"/>
  <c r="G1830" i="15"/>
  <c r="G1831" i="15"/>
  <c r="G1832" i="15"/>
  <c r="G1833" i="15"/>
  <c r="G1834" i="15"/>
  <c r="G1835" i="15"/>
  <c r="G1836" i="15"/>
  <c r="G1837" i="15"/>
  <c r="G1838" i="15"/>
  <c r="G1839" i="15"/>
  <c r="G1840" i="15"/>
  <c r="G1841" i="15"/>
  <c r="G1842" i="15"/>
  <c r="G1843" i="15"/>
  <c r="G1844" i="15"/>
  <c r="G1845" i="15"/>
  <c r="G1846" i="15"/>
  <c r="G1847" i="15"/>
  <c r="G1848" i="15"/>
  <c r="G1849" i="15"/>
  <c r="G1850" i="15"/>
  <c r="G1851" i="15"/>
  <c r="G1852" i="15"/>
  <c r="G1853" i="15"/>
  <c r="G1854" i="15"/>
  <c r="G1855" i="15"/>
  <c r="G1856" i="15"/>
  <c r="G1857" i="15"/>
  <c r="G1858" i="15"/>
  <c r="G1859" i="15"/>
  <c r="G1860" i="15"/>
  <c r="G1861" i="15"/>
  <c r="G1862" i="15"/>
  <c r="G1863" i="15"/>
  <c r="G1864" i="15"/>
  <c r="G1865" i="15"/>
  <c r="G1866" i="15"/>
  <c r="G1867" i="15"/>
  <c r="G1868" i="15"/>
  <c r="G1869" i="15"/>
  <c r="G1870" i="15"/>
  <c r="G1871" i="15"/>
  <c r="G1872" i="15"/>
  <c r="G1873" i="15"/>
  <c r="G1874" i="15"/>
  <c r="G1875" i="15"/>
  <c r="G1876" i="15"/>
  <c r="G1877" i="15"/>
  <c r="G1878" i="15"/>
  <c r="G1879" i="15"/>
  <c r="G1880" i="15"/>
  <c r="G1881" i="15"/>
  <c r="G1882" i="15"/>
  <c r="G1883" i="15"/>
  <c r="G1884" i="15"/>
  <c r="G1885" i="15"/>
  <c r="G1886" i="15"/>
  <c r="G1887" i="15"/>
  <c r="G1888" i="15"/>
  <c r="G1889" i="15"/>
  <c r="G1890" i="15"/>
  <c r="G1891" i="15"/>
  <c r="G1892" i="15"/>
  <c r="G1893" i="15"/>
  <c r="G1894" i="15"/>
  <c r="G1895" i="15"/>
  <c r="G1896" i="15"/>
  <c r="G1897" i="15"/>
  <c r="G1898" i="15"/>
  <c r="G1899" i="15"/>
  <c r="G1900" i="15"/>
  <c r="G1901" i="15"/>
  <c r="G1902" i="15"/>
  <c r="G1903" i="15"/>
  <c r="G1904" i="15"/>
  <c r="G1905" i="15"/>
  <c r="G1906" i="15"/>
  <c r="G1907" i="15"/>
  <c r="G1908" i="15"/>
  <c r="G1909" i="15"/>
  <c r="G1910" i="15"/>
  <c r="G1911" i="15"/>
  <c r="G1912" i="15"/>
  <c r="G1913" i="15"/>
  <c r="G1914" i="15"/>
  <c r="G1915" i="15"/>
  <c r="G1916" i="15"/>
  <c r="G1917" i="15"/>
  <c r="G1918" i="15"/>
  <c r="G1919" i="15"/>
  <c r="G1920" i="15"/>
  <c r="G1921" i="15"/>
  <c r="G1922" i="15"/>
  <c r="G1923" i="15"/>
  <c r="G1924" i="15"/>
  <c r="G1925" i="15"/>
  <c r="G1926" i="15"/>
  <c r="G1927" i="15"/>
  <c r="G1928" i="15"/>
  <c r="G1929" i="15"/>
  <c r="G1930" i="15"/>
  <c r="G1931" i="15"/>
  <c r="G1932" i="15"/>
  <c r="G1933" i="15"/>
  <c r="G1934" i="15"/>
  <c r="G1935" i="15"/>
  <c r="G1936" i="15"/>
  <c r="G1937" i="15"/>
  <c r="G1938" i="15"/>
  <c r="G1939" i="15"/>
  <c r="G1940" i="15"/>
  <c r="G1941" i="15"/>
  <c r="G1942" i="15"/>
  <c r="G1943" i="15"/>
  <c r="G1944" i="15"/>
  <c r="G1945" i="15"/>
  <c r="G1946" i="15"/>
  <c r="G1947" i="15"/>
  <c r="G1948" i="15"/>
  <c r="G1949" i="15"/>
  <c r="G1950" i="15"/>
  <c r="G1951" i="15"/>
  <c r="G1952" i="15"/>
  <c r="G1953" i="15"/>
  <c r="G1954" i="15"/>
  <c r="G1955" i="15"/>
  <c r="G1956" i="15"/>
  <c r="G1957" i="15"/>
  <c r="G1958" i="15"/>
  <c r="G1959" i="15"/>
  <c r="G1960" i="15"/>
  <c r="G1961" i="15"/>
  <c r="G1962" i="15"/>
  <c r="G1963" i="15"/>
  <c r="G1964" i="15"/>
  <c r="G1965" i="15"/>
  <c r="G1966" i="15"/>
  <c r="G1967" i="15"/>
  <c r="G1968" i="15"/>
  <c r="G1969" i="15"/>
  <c r="G1970" i="15"/>
  <c r="G1971" i="15"/>
  <c r="G1972" i="15"/>
  <c r="G1973" i="15"/>
  <c r="G1974" i="15"/>
  <c r="G1975" i="15"/>
  <c r="G1976" i="15"/>
  <c r="G1977" i="15"/>
  <c r="G1978" i="15"/>
  <c r="G1979" i="15"/>
  <c r="G1980" i="15"/>
  <c r="G1981" i="15"/>
  <c r="G1982" i="15"/>
  <c r="G1983" i="15"/>
  <c r="G1984" i="15"/>
  <c r="G1985" i="15"/>
  <c r="G1986" i="15"/>
  <c r="G1987" i="15"/>
  <c r="G1988" i="15"/>
  <c r="G1989" i="15"/>
  <c r="G1990" i="15"/>
  <c r="G1991" i="15"/>
  <c r="G1992" i="15"/>
  <c r="G1993" i="15"/>
  <c r="G1994" i="15"/>
  <c r="G1995" i="15"/>
  <c r="G1996" i="15"/>
  <c r="G1997" i="15"/>
  <c r="G1998" i="15"/>
  <c r="G1999" i="15"/>
  <c r="G2000" i="15"/>
  <c r="G2001" i="15"/>
  <c r="G2002" i="15"/>
  <c r="G2003" i="15"/>
  <c r="G2004" i="15"/>
  <c r="G2005" i="15"/>
  <c r="G2006" i="15"/>
  <c r="G2007" i="15"/>
  <c r="G2008" i="15"/>
  <c r="G2009" i="15"/>
  <c r="G2010" i="15"/>
  <c r="G2011" i="15"/>
  <c r="G2012" i="15"/>
  <c r="G2013" i="15"/>
  <c r="G2014" i="15"/>
  <c r="G2015" i="15"/>
  <c r="G2016" i="15"/>
  <c r="G2017" i="15"/>
  <c r="G2018" i="15"/>
  <c r="G2019" i="15"/>
  <c r="G2020" i="15"/>
  <c r="G2021" i="15"/>
  <c r="G2022" i="15"/>
  <c r="G2023" i="15"/>
  <c r="G2024" i="15"/>
  <c r="G2025" i="15"/>
  <c r="G2026" i="15"/>
  <c r="G2027" i="15"/>
  <c r="G2028" i="15"/>
  <c r="G2029" i="15"/>
  <c r="G2030" i="15"/>
  <c r="G2031" i="15"/>
  <c r="G2032" i="15"/>
  <c r="G2033" i="15"/>
  <c r="G2034" i="15"/>
  <c r="G2035" i="15"/>
  <c r="G2036" i="15"/>
  <c r="G2037" i="15"/>
  <c r="G2038" i="15"/>
  <c r="G2039" i="15"/>
  <c r="G2040" i="15"/>
  <c r="G2041" i="15"/>
  <c r="G2042" i="15"/>
  <c r="G2043" i="15"/>
  <c r="G2044" i="15"/>
  <c r="G2045" i="15"/>
  <c r="G2046" i="15"/>
  <c r="G2047" i="15"/>
  <c r="G2048" i="15"/>
  <c r="G2049" i="15"/>
  <c r="G2050" i="15"/>
  <c r="G2051" i="15"/>
  <c r="G2052" i="15"/>
  <c r="G2053" i="15"/>
  <c r="G2054" i="15"/>
  <c r="G2055" i="15"/>
  <c r="G2056" i="15"/>
  <c r="G2057" i="15"/>
  <c r="G2058" i="15"/>
  <c r="G2059" i="15"/>
  <c r="G2060" i="15"/>
  <c r="G2061" i="15"/>
  <c r="G2062" i="15"/>
  <c r="G2063" i="15"/>
  <c r="G2064" i="15"/>
  <c r="G2065" i="15"/>
  <c r="G2066" i="15"/>
  <c r="G2067" i="15"/>
  <c r="G2068" i="15"/>
  <c r="G2069" i="15"/>
  <c r="G2070" i="15"/>
  <c r="G2071" i="15"/>
  <c r="G2072" i="15"/>
  <c r="G2073" i="15"/>
  <c r="G2074" i="15"/>
  <c r="G2075" i="15"/>
  <c r="G2076" i="15"/>
  <c r="G2077" i="15"/>
  <c r="G2078" i="15"/>
  <c r="G2079" i="15"/>
  <c r="G2080" i="15"/>
  <c r="G2081" i="15"/>
  <c r="G2082" i="15"/>
  <c r="G2083" i="15"/>
  <c r="G2084" i="15"/>
  <c r="G2085" i="15"/>
  <c r="G2086" i="15"/>
  <c r="G2087" i="15"/>
  <c r="G2088" i="15"/>
  <c r="G2089" i="15"/>
  <c r="G2090" i="15"/>
  <c r="G2091" i="15"/>
  <c r="G2092" i="15"/>
  <c r="G2093" i="15"/>
  <c r="G2094" i="15"/>
  <c r="G2095" i="15"/>
  <c r="G2096" i="15"/>
  <c r="G2097" i="15"/>
  <c r="G2098" i="15"/>
  <c r="G2099" i="15"/>
  <c r="G2100" i="15"/>
  <c r="G2101" i="15"/>
  <c r="G2102" i="15"/>
  <c r="G2103" i="15"/>
  <c r="G2104" i="15"/>
  <c r="G2105" i="15"/>
  <c r="G2106" i="15"/>
  <c r="G2107" i="15"/>
  <c r="G2108" i="15"/>
  <c r="G2109" i="15"/>
  <c r="G2110" i="15"/>
  <c r="G2111" i="15"/>
  <c r="G2112" i="15"/>
  <c r="G2113" i="15"/>
  <c r="G2114" i="15"/>
  <c r="G2115" i="15"/>
  <c r="G2116" i="15"/>
  <c r="G2117" i="15"/>
  <c r="G2118" i="15"/>
  <c r="G2119" i="15"/>
  <c r="G2120" i="15"/>
  <c r="G2121" i="15"/>
  <c r="G2122" i="15"/>
  <c r="G2123" i="15"/>
  <c r="G2124" i="15"/>
  <c r="G2125" i="15"/>
  <c r="G2126" i="15"/>
  <c r="G2127" i="15"/>
  <c r="G2128" i="15"/>
  <c r="G2129" i="15"/>
  <c r="G2130" i="15"/>
  <c r="G2131" i="15"/>
  <c r="G2132" i="15"/>
  <c r="G2133" i="15"/>
  <c r="G2134" i="15"/>
  <c r="G2135" i="15"/>
  <c r="G2136" i="15"/>
  <c r="G2137" i="15"/>
  <c r="G2138" i="15"/>
  <c r="G2139" i="15"/>
  <c r="G2140" i="15"/>
  <c r="G2141" i="15"/>
  <c r="G2142" i="15"/>
  <c r="G2143" i="15"/>
  <c r="G2144" i="15"/>
  <c r="G2145" i="15"/>
  <c r="G2146" i="15"/>
  <c r="G2147" i="15"/>
  <c r="G2148" i="15"/>
  <c r="G2149" i="15"/>
  <c r="G2150" i="15"/>
  <c r="G2151" i="15"/>
  <c r="G2152" i="15"/>
  <c r="G2153" i="15"/>
  <c r="G2154" i="15"/>
  <c r="G2155" i="15"/>
  <c r="G2156" i="15"/>
  <c r="G2157" i="15"/>
  <c r="G2158" i="15"/>
  <c r="G2159" i="15"/>
  <c r="G2160" i="15"/>
  <c r="G2161" i="15"/>
  <c r="G2162" i="15"/>
  <c r="G2163" i="15"/>
  <c r="G2164" i="15"/>
  <c r="G2165" i="15"/>
  <c r="G2166" i="15"/>
  <c r="G2167" i="15"/>
  <c r="G2168" i="15"/>
  <c r="G2169" i="15"/>
  <c r="G2170" i="15"/>
  <c r="G2171" i="15"/>
  <c r="G2172" i="15"/>
  <c r="G2173" i="15"/>
  <c r="G2174" i="15"/>
  <c r="G2175" i="15"/>
  <c r="G2176" i="15"/>
  <c r="G2177" i="15"/>
  <c r="G2178" i="15"/>
  <c r="G2179" i="15"/>
  <c r="G2180" i="15"/>
  <c r="G2181" i="15"/>
  <c r="G2182" i="15"/>
  <c r="G2183" i="15"/>
  <c r="G2184" i="15"/>
  <c r="G2185" i="15"/>
  <c r="G2186" i="15"/>
  <c r="G2187" i="15"/>
  <c r="G2188" i="15"/>
  <c r="G2189" i="15"/>
  <c r="G2190" i="15"/>
  <c r="G2191" i="15"/>
  <c r="G2192" i="15"/>
  <c r="G2193" i="15"/>
  <c r="G2194" i="15"/>
  <c r="G2195" i="15"/>
  <c r="G2196" i="15"/>
  <c r="G2197" i="15"/>
  <c r="G2198" i="15"/>
  <c r="G2199" i="15"/>
  <c r="G2200" i="15"/>
  <c r="G2201" i="15"/>
  <c r="G2202" i="15"/>
  <c r="G2203" i="15"/>
  <c r="G2204" i="15"/>
  <c r="G2205" i="15"/>
  <c r="G2206" i="15"/>
  <c r="G2207" i="15"/>
  <c r="G2208" i="15"/>
  <c r="G2209" i="15"/>
  <c r="G2210" i="15"/>
  <c r="G2211" i="15"/>
  <c r="G2212" i="15"/>
  <c r="G2213" i="15"/>
  <c r="G2214" i="15"/>
  <c r="G2215" i="15"/>
  <c r="G2216" i="15"/>
  <c r="G2217" i="15"/>
  <c r="G2218" i="15"/>
  <c r="G2219" i="15"/>
  <c r="G2220" i="15"/>
  <c r="G2221" i="15"/>
  <c r="G2222" i="15"/>
  <c r="G2223" i="15"/>
  <c r="G2224" i="15"/>
  <c r="G2225" i="15"/>
  <c r="G2226" i="15"/>
  <c r="G2227" i="15"/>
  <c r="G2228" i="15"/>
  <c r="G2229" i="15"/>
  <c r="G2230" i="15"/>
  <c r="G2231" i="15"/>
  <c r="G2232" i="15"/>
  <c r="G2233" i="15"/>
  <c r="G2234" i="15"/>
  <c r="G2235" i="15"/>
  <c r="G2236" i="15"/>
  <c r="G2237" i="15"/>
  <c r="G2238" i="15"/>
  <c r="G2239" i="15"/>
  <c r="G2240" i="15"/>
  <c r="G2241" i="15"/>
  <c r="G2242" i="15"/>
  <c r="G2243" i="15"/>
  <c r="G2244" i="15"/>
  <c r="G2245" i="15"/>
  <c r="G2246" i="15"/>
  <c r="G2247" i="15"/>
  <c r="G2248" i="15"/>
  <c r="G2249" i="15"/>
  <c r="G2250" i="15"/>
  <c r="G2251" i="15"/>
  <c r="G2252" i="15"/>
  <c r="G2253" i="15"/>
  <c r="G2254" i="15"/>
  <c r="G2255" i="15"/>
  <c r="G2256" i="15"/>
  <c r="G2257" i="15"/>
  <c r="G2258" i="15"/>
  <c r="G2259" i="15"/>
  <c r="G2260" i="15"/>
  <c r="G2261" i="15"/>
  <c r="G2262" i="15"/>
  <c r="G2263" i="15"/>
  <c r="G2264" i="15"/>
  <c r="G2265" i="15"/>
  <c r="G2266" i="15"/>
  <c r="G2267" i="15"/>
  <c r="G2268" i="15"/>
  <c r="G2269" i="15"/>
  <c r="G2270" i="15"/>
  <c r="G2271" i="15"/>
  <c r="G2272" i="15"/>
  <c r="G2273" i="15"/>
  <c r="G2274" i="15"/>
  <c r="G2275" i="15"/>
  <c r="G2276" i="15"/>
  <c r="G2277" i="15"/>
  <c r="G2278" i="15"/>
  <c r="G2279" i="15"/>
  <c r="G2280" i="15"/>
  <c r="G2281" i="15"/>
  <c r="G2282" i="15"/>
  <c r="G2283" i="15"/>
  <c r="G2284" i="15"/>
  <c r="G2285" i="15"/>
  <c r="G2286" i="15"/>
  <c r="G2287" i="15"/>
  <c r="G2288" i="15"/>
  <c r="G2289" i="15"/>
  <c r="G2290" i="15"/>
  <c r="G2291" i="15"/>
  <c r="G2292" i="15"/>
  <c r="G2293" i="15"/>
  <c r="G2294" i="15"/>
  <c r="G2295" i="15"/>
  <c r="G2296" i="15"/>
  <c r="G2297" i="15"/>
  <c r="G2298" i="15"/>
  <c r="G2299" i="15"/>
  <c r="G2300" i="15"/>
  <c r="G2301" i="15"/>
  <c r="G2302" i="15"/>
  <c r="G2303" i="15"/>
  <c r="G2304" i="15"/>
  <c r="G2305" i="15"/>
  <c r="G2306" i="15"/>
  <c r="G2307" i="15"/>
  <c r="G2308" i="15"/>
  <c r="G2309" i="15"/>
  <c r="G2310" i="15"/>
  <c r="G2311" i="15"/>
  <c r="G2312" i="15"/>
  <c r="G2313" i="15"/>
  <c r="G2314" i="15"/>
  <c r="G2315" i="15"/>
  <c r="G2316" i="15"/>
  <c r="G2317" i="15"/>
  <c r="G2318" i="15"/>
  <c r="G2319" i="15"/>
  <c r="G2320" i="15"/>
  <c r="G2321" i="15"/>
  <c r="G2322" i="15"/>
  <c r="G2323" i="15"/>
  <c r="G2324" i="15"/>
  <c r="G2325" i="15"/>
  <c r="G2326" i="15"/>
  <c r="G2327" i="15"/>
  <c r="G2328" i="15"/>
  <c r="G2329" i="15"/>
  <c r="G2330" i="15"/>
  <c r="G2331" i="15"/>
  <c r="G2332" i="15"/>
  <c r="G2333" i="15"/>
  <c r="G2334" i="15"/>
  <c r="G2335" i="15"/>
  <c r="G2336" i="15"/>
  <c r="G2337" i="15"/>
  <c r="G2338" i="15"/>
  <c r="G2339" i="15"/>
  <c r="G2340" i="15"/>
  <c r="G2341" i="15"/>
  <c r="G2342" i="15"/>
  <c r="G2343" i="15"/>
  <c r="G2344" i="15"/>
  <c r="G2345" i="15"/>
  <c r="G2346" i="15"/>
  <c r="G2347" i="15"/>
  <c r="G2348" i="15"/>
  <c r="G2349" i="15"/>
  <c r="G2350" i="15"/>
  <c r="G2351" i="15"/>
  <c r="G2352" i="15"/>
  <c r="G2353" i="15"/>
  <c r="G2354" i="15"/>
  <c r="G2355" i="15"/>
  <c r="G2356" i="15"/>
  <c r="G2357" i="15"/>
  <c r="G2358" i="15"/>
  <c r="G2359" i="15"/>
  <c r="G2360" i="15"/>
  <c r="G2361" i="15"/>
  <c r="G2362" i="15"/>
  <c r="G2363" i="15"/>
  <c r="G2364" i="15"/>
  <c r="G2365" i="15"/>
  <c r="G2366" i="15"/>
  <c r="G2367" i="15"/>
  <c r="G2368" i="15"/>
  <c r="G2369" i="15"/>
  <c r="G2370" i="15"/>
  <c r="G2371" i="15"/>
  <c r="G2372" i="15"/>
  <c r="G2373" i="15"/>
  <c r="G2374" i="15"/>
  <c r="G2375" i="15"/>
  <c r="G2376" i="15"/>
  <c r="G2377" i="15"/>
  <c r="G2378" i="15"/>
  <c r="G2379" i="15"/>
  <c r="G2380" i="15"/>
  <c r="G2381" i="15"/>
  <c r="G2382" i="15"/>
  <c r="G2383" i="15"/>
  <c r="G2384" i="15"/>
  <c r="G2385" i="15"/>
  <c r="G2386" i="15"/>
  <c r="G2387" i="15"/>
  <c r="G2388" i="15"/>
  <c r="G2389" i="15"/>
  <c r="G2390" i="15"/>
  <c r="G2391" i="15"/>
  <c r="G2392" i="15"/>
  <c r="G2393" i="15"/>
  <c r="G2394" i="15"/>
  <c r="G2395" i="15"/>
  <c r="G2396" i="15"/>
  <c r="G2397" i="15"/>
  <c r="G2398" i="15"/>
  <c r="G2399" i="15"/>
  <c r="G2400" i="15"/>
  <c r="G2401" i="15"/>
  <c r="G2402" i="15"/>
  <c r="G2403" i="15"/>
  <c r="G2404" i="15"/>
  <c r="G2405" i="15"/>
  <c r="G2406" i="15"/>
  <c r="G2407" i="15"/>
  <c r="G2408" i="15"/>
  <c r="G2409" i="15"/>
  <c r="G2410" i="15"/>
  <c r="G2411" i="15"/>
  <c r="G2412" i="15"/>
  <c r="G2413" i="15"/>
  <c r="G2414" i="15"/>
  <c r="G2415" i="15"/>
  <c r="G2416" i="15"/>
  <c r="G2417" i="15"/>
  <c r="G2418" i="15"/>
  <c r="G2419" i="15"/>
  <c r="G2420" i="15"/>
  <c r="G2421" i="15"/>
  <c r="G2422" i="15"/>
  <c r="G2423" i="15"/>
  <c r="G2424" i="15"/>
  <c r="G2425" i="15"/>
  <c r="G2426" i="15"/>
  <c r="G2427" i="15"/>
  <c r="G2428" i="15"/>
  <c r="G2429" i="15"/>
  <c r="G2430" i="15"/>
  <c r="G2431" i="15"/>
  <c r="G2432" i="15"/>
  <c r="G2433" i="15"/>
  <c r="G2434" i="15"/>
  <c r="G2435" i="15"/>
  <c r="G2436" i="15"/>
  <c r="G2437" i="15"/>
  <c r="G2438" i="15"/>
  <c r="G2439" i="15"/>
  <c r="G2440" i="15"/>
  <c r="G2441" i="15"/>
  <c r="G2442" i="15"/>
  <c r="G2443" i="15"/>
  <c r="G2444" i="15"/>
  <c r="G2445" i="15"/>
  <c r="G2446" i="15"/>
  <c r="G2447" i="15"/>
  <c r="G2448" i="15"/>
  <c r="G2449" i="15"/>
  <c r="G2450" i="15"/>
  <c r="G2451" i="15"/>
  <c r="G2452" i="15"/>
  <c r="G2453" i="15"/>
  <c r="G2454" i="15"/>
  <c r="G2455" i="15"/>
  <c r="G2456" i="15"/>
  <c r="G2457" i="15"/>
  <c r="G2458" i="15"/>
  <c r="G2459" i="15"/>
  <c r="G2460" i="15"/>
  <c r="G2461" i="15"/>
  <c r="G2462" i="15"/>
  <c r="G2463" i="15"/>
  <c r="G2464" i="15"/>
  <c r="G2465" i="15"/>
  <c r="G2466" i="15"/>
  <c r="G2467" i="15"/>
  <c r="G2468" i="15"/>
  <c r="G2469" i="15"/>
  <c r="G2470" i="15"/>
  <c r="G2471" i="15"/>
  <c r="G2472" i="15"/>
  <c r="G2473" i="15"/>
  <c r="G2474" i="15"/>
  <c r="G2475" i="15"/>
  <c r="G2476" i="15"/>
  <c r="G2477" i="15"/>
  <c r="G2478" i="15"/>
  <c r="G2479" i="15"/>
  <c r="G2480" i="15"/>
  <c r="G2481" i="15"/>
  <c r="G2482" i="15"/>
  <c r="G2483" i="15"/>
  <c r="G2484" i="15"/>
  <c r="G2485" i="15"/>
  <c r="G2486" i="15"/>
  <c r="G2487" i="15"/>
  <c r="G2488" i="15"/>
  <c r="G2489" i="15"/>
  <c r="G2490" i="15"/>
  <c r="G2491" i="15"/>
  <c r="G2492" i="15"/>
  <c r="G2493" i="15"/>
  <c r="G2494" i="15"/>
  <c r="G2495" i="15"/>
  <c r="G2496" i="15"/>
  <c r="G2497" i="15"/>
  <c r="G2498" i="15"/>
  <c r="G2499" i="15"/>
  <c r="G2500" i="15"/>
  <c r="G2501" i="15"/>
  <c r="G2502" i="15"/>
  <c r="G2503" i="15"/>
  <c r="G2504" i="15"/>
  <c r="G2505" i="15"/>
  <c r="G2506" i="15"/>
  <c r="G2507" i="15"/>
  <c r="G2508" i="15"/>
  <c r="G2509" i="15"/>
  <c r="G2510" i="15"/>
  <c r="G2511" i="15"/>
  <c r="G2512" i="15"/>
  <c r="G2513" i="15"/>
  <c r="G2514" i="15"/>
  <c r="G2515" i="15"/>
  <c r="G2516" i="15"/>
  <c r="G2517" i="15"/>
  <c r="G2518" i="15"/>
  <c r="G2519" i="15"/>
  <c r="G2520" i="15"/>
  <c r="G2521" i="15"/>
  <c r="G2522" i="15"/>
  <c r="G2523" i="15"/>
  <c r="G2524" i="15"/>
  <c r="G2525" i="15"/>
  <c r="G2526" i="15"/>
  <c r="G2527" i="15"/>
  <c r="G2528" i="15"/>
  <c r="G2529" i="15"/>
  <c r="G2530" i="15"/>
  <c r="G2531" i="15"/>
  <c r="G2532" i="15"/>
  <c r="G2533" i="15"/>
  <c r="G2534" i="15"/>
  <c r="G2535" i="15"/>
  <c r="G2536" i="15"/>
  <c r="G2537" i="15"/>
  <c r="G2538" i="15"/>
  <c r="G2539" i="15"/>
  <c r="G2540" i="15"/>
  <c r="G2541" i="15"/>
  <c r="G2542" i="15"/>
  <c r="G2543" i="15"/>
  <c r="G2544" i="15"/>
  <c r="G2545" i="15"/>
  <c r="G2546" i="15"/>
  <c r="G2547" i="15"/>
  <c r="G2548" i="15"/>
  <c r="G2549" i="15"/>
  <c r="G2550" i="15"/>
  <c r="G2551" i="15"/>
  <c r="G2552" i="15"/>
  <c r="G2553" i="15"/>
  <c r="G2554" i="15"/>
  <c r="G2555" i="15"/>
  <c r="G2556" i="15"/>
  <c r="G2557" i="15"/>
  <c r="G2558" i="15"/>
  <c r="G2559" i="15"/>
  <c r="G2560" i="15"/>
  <c r="G2561" i="15"/>
  <c r="G2562" i="15"/>
  <c r="G2563" i="15"/>
  <c r="G2564" i="15"/>
  <c r="G2565" i="15"/>
  <c r="G2566" i="15"/>
  <c r="G2567" i="15"/>
  <c r="G2568" i="15"/>
  <c r="G2569" i="15"/>
  <c r="G2570" i="15"/>
  <c r="G2571" i="15"/>
  <c r="G2572" i="15"/>
  <c r="G2573" i="15"/>
  <c r="G2574" i="15"/>
  <c r="G2575" i="15"/>
  <c r="G2576" i="15"/>
  <c r="G2577" i="15"/>
  <c r="G2578" i="15"/>
  <c r="G2579" i="15"/>
  <c r="G2580" i="15"/>
  <c r="G2581" i="15"/>
  <c r="G2582" i="15"/>
  <c r="G2583" i="15"/>
  <c r="G2584" i="15"/>
  <c r="G2585" i="15"/>
  <c r="G2586" i="15"/>
  <c r="G2587" i="15"/>
  <c r="G2588" i="15"/>
  <c r="G2589" i="15"/>
  <c r="G2590" i="15"/>
  <c r="G2591" i="15"/>
  <c r="G2592" i="15"/>
  <c r="G2593" i="15"/>
  <c r="G2594" i="15"/>
  <c r="G2595" i="15"/>
  <c r="G2596" i="15"/>
  <c r="G2597" i="15"/>
  <c r="G2598" i="15"/>
  <c r="G2599" i="15"/>
  <c r="G2600" i="15"/>
  <c r="G2601" i="15"/>
  <c r="G2602" i="15"/>
  <c r="G2603" i="15"/>
  <c r="G2604" i="15"/>
  <c r="G2605" i="15"/>
  <c r="G2606" i="15"/>
  <c r="G2607" i="15"/>
  <c r="G2608" i="15"/>
  <c r="G2609" i="15"/>
  <c r="G2610" i="15"/>
  <c r="G2611" i="15"/>
  <c r="G2612" i="15"/>
  <c r="G2613" i="15"/>
  <c r="G2614" i="15"/>
  <c r="G2615" i="15"/>
  <c r="G2616" i="15"/>
  <c r="G2617" i="15"/>
  <c r="G2618" i="15"/>
  <c r="G2619" i="15"/>
  <c r="G2620" i="15"/>
  <c r="G2621" i="15"/>
  <c r="G2622" i="15"/>
  <c r="G2623" i="15"/>
  <c r="G2624" i="15"/>
  <c r="G2625" i="15"/>
  <c r="G2626" i="15"/>
  <c r="G2627" i="15"/>
  <c r="G2628" i="15"/>
  <c r="G2629" i="15"/>
  <c r="G2630" i="15"/>
  <c r="G2631" i="15"/>
  <c r="G2632" i="15"/>
  <c r="G2633" i="15"/>
  <c r="G2634" i="15"/>
  <c r="G2635" i="15"/>
  <c r="G2636" i="15"/>
  <c r="G2637" i="15"/>
  <c r="G2638" i="15"/>
  <c r="G2639" i="15"/>
  <c r="G2640" i="15"/>
  <c r="G2641" i="15"/>
  <c r="G2642" i="15"/>
  <c r="G2643" i="15"/>
  <c r="G2644" i="15"/>
  <c r="G2645" i="15"/>
  <c r="G2646" i="15"/>
  <c r="G2647" i="15"/>
  <c r="G2648" i="15"/>
  <c r="G2649" i="15"/>
  <c r="G2650" i="15"/>
  <c r="G2651" i="15"/>
  <c r="G2652" i="15"/>
  <c r="G2653" i="15"/>
  <c r="G2654" i="15"/>
  <c r="G2655" i="15"/>
  <c r="G2656" i="15"/>
  <c r="G2657" i="15"/>
  <c r="G2658" i="15"/>
  <c r="G2659" i="15"/>
  <c r="G2660" i="15"/>
  <c r="G2661" i="15"/>
  <c r="G2662" i="15"/>
  <c r="G2663" i="15"/>
  <c r="G2664" i="15"/>
  <c r="G2665" i="15"/>
  <c r="G2666" i="15"/>
  <c r="G2667" i="15"/>
  <c r="G2668" i="15"/>
  <c r="G2669" i="15"/>
  <c r="G2670" i="15"/>
  <c r="G2671" i="15"/>
  <c r="G2672" i="15"/>
  <c r="G2673" i="15"/>
  <c r="G2674" i="15"/>
  <c r="G2675" i="15"/>
  <c r="G2676" i="15"/>
  <c r="G2677" i="15"/>
  <c r="G2678" i="15"/>
  <c r="G2679" i="15"/>
  <c r="G2680" i="15"/>
  <c r="G2681" i="15"/>
  <c r="G2682" i="15"/>
  <c r="G2683" i="15"/>
  <c r="G2684" i="15"/>
  <c r="G2685" i="15"/>
  <c r="G2686" i="15"/>
  <c r="G2687" i="15"/>
  <c r="G2688" i="15"/>
  <c r="G2689" i="15"/>
  <c r="G2690" i="15"/>
  <c r="G2691" i="15"/>
  <c r="G2692" i="15"/>
  <c r="G2693" i="15"/>
  <c r="G2694" i="15"/>
  <c r="G2695" i="15"/>
  <c r="G2696" i="15"/>
  <c r="G2697" i="15"/>
  <c r="G2698" i="15"/>
  <c r="G2699" i="15"/>
  <c r="G2700" i="15"/>
  <c r="G2701" i="15"/>
  <c r="G2702" i="15"/>
  <c r="G2703" i="15"/>
  <c r="G2704" i="15"/>
  <c r="G2705" i="15"/>
  <c r="G2706" i="15"/>
  <c r="G2707" i="15"/>
  <c r="G2708" i="15"/>
  <c r="G2709" i="15"/>
  <c r="G2710" i="15"/>
  <c r="G2711" i="15"/>
  <c r="G2712" i="15"/>
  <c r="G2713" i="15"/>
  <c r="G2714" i="15"/>
  <c r="G2715" i="15"/>
  <c r="G2716" i="15"/>
  <c r="G2717" i="15"/>
  <c r="G2718" i="15"/>
  <c r="G2719" i="15"/>
  <c r="G2720" i="15"/>
  <c r="G2721" i="15"/>
  <c r="G2722" i="15"/>
  <c r="G2723" i="15"/>
  <c r="G2724" i="15"/>
  <c r="G2725" i="15"/>
  <c r="G2726" i="15"/>
  <c r="G2727" i="15"/>
  <c r="G2728" i="15"/>
  <c r="G2729" i="15"/>
  <c r="G2730" i="15"/>
  <c r="G2731" i="15"/>
  <c r="G2732" i="15"/>
  <c r="G2733" i="15"/>
  <c r="G2734" i="15"/>
  <c r="G2735" i="15"/>
  <c r="G2736" i="15"/>
  <c r="G2737" i="15"/>
  <c r="G2738" i="15"/>
  <c r="G2739" i="15"/>
  <c r="G2740" i="15"/>
  <c r="G2741" i="15"/>
  <c r="G2742" i="15"/>
  <c r="G2743" i="15"/>
  <c r="G2744" i="15"/>
  <c r="G2745" i="15"/>
  <c r="G2746" i="15"/>
  <c r="G2747" i="15"/>
  <c r="G2748" i="15"/>
  <c r="G2749" i="15"/>
  <c r="G2750" i="15"/>
  <c r="G2751" i="15"/>
  <c r="G2752" i="15"/>
  <c r="G2753" i="15"/>
  <c r="G2754" i="15"/>
  <c r="G2755" i="15"/>
  <c r="G2756" i="15"/>
  <c r="G2757" i="15"/>
  <c r="G2758" i="15"/>
  <c r="G2759" i="15"/>
  <c r="G2760" i="15"/>
  <c r="G2761" i="15"/>
  <c r="G2762" i="15"/>
  <c r="G2763" i="15"/>
  <c r="G2764" i="15"/>
  <c r="G2765" i="15"/>
  <c r="G2766" i="15"/>
  <c r="G2767" i="15"/>
  <c r="G2768" i="15"/>
  <c r="G2769" i="15"/>
  <c r="G2770" i="15"/>
  <c r="G2771" i="15"/>
  <c r="G2772" i="15"/>
  <c r="G2773" i="15"/>
  <c r="G2774" i="15"/>
  <c r="G2775" i="15"/>
  <c r="G2776" i="15"/>
  <c r="G2777" i="15"/>
  <c r="G2778" i="15"/>
  <c r="G2779" i="15"/>
  <c r="G2780" i="15"/>
  <c r="G2781" i="15"/>
  <c r="G2782" i="15"/>
  <c r="G2783" i="15"/>
  <c r="G2784" i="15"/>
  <c r="G2785" i="15"/>
  <c r="G2786" i="15"/>
  <c r="G2787" i="15"/>
  <c r="G2788" i="15"/>
  <c r="G2789" i="15"/>
  <c r="G2790" i="15"/>
  <c r="G2791" i="15"/>
  <c r="G2792" i="15"/>
  <c r="G2793" i="15"/>
  <c r="G2794" i="15"/>
  <c r="G2795" i="15"/>
  <c r="G2796" i="15"/>
  <c r="G2797" i="15"/>
  <c r="G2798" i="15"/>
  <c r="G2799" i="15"/>
  <c r="G2800" i="15"/>
  <c r="G2801" i="15"/>
  <c r="G2802" i="15"/>
  <c r="G2803" i="15"/>
  <c r="G2804" i="15"/>
  <c r="G2805" i="15"/>
  <c r="G2806" i="15"/>
  <c r="G2807" i="15"/>
  <c r="G2808" i="15"/>
  <c r="G2809" i="15"/>
  <c r="G2810" i="15"/>
  <c r="G2811" i="15"/>
  <c r="G2812" i="15"/>
  <c r="G2813" i="15"/>
  <c r="G2814" i="15"/>
  <c r="G2815" i="15"/>
  <c r="G2816" i="15"/>
  <c r="G2817" i="15"/>
  <c r="G2818" i="15"/>
  <c r="G2819" i="15"/>
  <c r="G2820" i="15"/>
  <c r="G2821" i="15"/>
  <c r="G2822" i="15"/>
  <c r="G2823" i="15"/>
  <c r="G2824" i="15"/>
  <c r="G2825" i="15"/>
  <c r="G2826" i="15"/>
  <c r="G2827" i="15"/>
  <c r="G2828" i="15"/>
  <c r="G2829" i="15"/>
  <c r="G2830" i="15"/>
  <c r="G2831" i="15"/>
  <c r="G2832" i="15"/>
  <c r="G2833" i="15"/>
  <c r="G2834" i="15"/>
  <c r="G2835" i="15"/>
  <c r="G2836" i="15"/>
  <c r="G2837" i="15"/>
  <c r="G2838" i="15"/>
  <c r="G2839" i="15"/>
  <c r="G2840" i="15"/>
  <c r="G2841" i="15"/>
  <c r="G2842" i="15"/>
  <c r="G2843" i="15"/>
  <c r="G2844" i="15"/>
  <c r="G2845" i="15"/>
  <c r="G2846" i="15"/>
  <c r="G2847" i="15"/>
  <c r="G2848" i="15"/>
  <c r="G2849" i="15"/>
  <c r="G2850" i="15"/>
  <c r="G2851" i="15"/>
  <c r="G2852" i="15"/>
  <c r="G2853" i="15"/>
  <c r="G2854" i="15"/>
  <c r="G2855" i="15"/>
  <c r="G2856" i="15"/>
  <c r="G2857" i="15"/>
  <c r="G2858" i="15"/>
  <c r="G2859" i="15"/>
  <c r="G2860" i="15"/>
  <c r="G2861" i="15"/>
  <c r="G2862" i="15"/>
  <c r="G2863" i="15"/>
  <c r="G2864" i="15"/>
  <c r="G2865" i="15"/>
  <c r="G2866" i="15"/>
  <c r="G2867" i="15"/>
  <c r="G2868" i="15"/>
  <c r="G2869" i="15"/>
  <c r="G2870" i="15"/>
  <c r="G2871" i="15"/>
  <c r="G2872" i="15"/>
  <c r="G2873" i="15"/>
  <c r="G2874" i="15"/>
  <c r="G2875" i="15"/>
  <c r="G2876" i="15"/>
  <c r="G2877" i="15"/>
  <c r="G2878" i="15"/>
  <c r="G2879" i="15"/>
  <c r="G2880" i="15"/>
  <c r="G2881" i="15"/>
  <c r="G2882" i="15"/>
  <c r="G2883" i="15"/>
  <c r="G2884" i="15"/>
  <c r="G2885" i="15"/>
  <c r="G2886" i="15"/>
  <c r="G2887" i="15"/>
  <c r="G2888" i="15"/>
  <c r="G2889" i="15"/>
  <c r="G2890" i="15"/>
  <c r="G2891" i="15"/>
  <c r="G2892" i="15"/>
  <c r="G2893" i="15"/>
  <c r="G2894" i="15"/>
  <c r="G2895" i="15"/>
  <c r="G2896" i="15"/>
  <c r="G2897" i="15"/>
  <c r="G2898" i="15"/>
  <c r="G2899" i="15"/>
  <c r="G2900" i="15"/>
  <c r="G2901" i="15"/>
  <c r="G2902" i="15"/>
  <c r="G2903" i="15"/>
  <c r="G2904" i="15"/>
  <c r="G2905" i="15"/>
  <c r="G2906" i="15"/>
  <c r="G2907" i="15"/>
  <c r="G2908" i="15"/>
  <c r="G2909" i="15"/>
  <c r="G2910" i="15"/>
  <c r="G2911" i="15"/>
  <c r="G2912" i="15"/>
  <c r="G2913" i="15"/>
  <c r="G2914" i="15"/>
  <c r="G2915" i="15"/>
  <c r="G2916" i="15"/>
  <c r="G2917" i="15"/>
  <c r="G2918" i="15"/>
  <c r="G2919" i="15"/>
  <c r="G2920" i="15"/>
  <c r="G2921" i="15"/>
  <c r="G2922" i="15"/>
  <c r="G2923" i="15"/>
  <c r="G2924" i="15"/>
  <c r="G2925" i="15"/>
  <c r="G2926" i="15"/>
  <c r="G2927" i="15"/>
  <c r="G2928" i="15"/>
  <c r="G2929" i="15"/>
  <c r="G2930" i="15"/>
  <c r="G2931" i="15"/>
  <c r="G2932" i="15"/>
  <c r="G2933" i="15"/>
  <c r="G2934" i="15"/>
  <c r="G2935" i="15"/>
  <c r="G2936" i="15"/>
  <c r="G2937" i="15"/>
  <c r="G2938" i="15"/>
  <c r="G2939" i="15"/>
  <c r="G2940" i="15"/>
  <c r="G2941" i="15"/>
  <c r="G2942" i="15"/>
  <c r="G2943" i="15"/>
  <c r="G2944" i="15"/>
  <c r="G2945" i="15"/>
  <c r="G2946" i="15"/>
  <c r="G2947" i="15"/>
  <c r="G2948" i="15"/>
  <c r="G2949" i="15"/>
  <c r="G2950" i="15"/>
  <c r="G2951" i="15"/>
  <c r="G2952" i="15"/>
  <c r="G2953" i="15"/>
  <c r="G2954" i="15"/>
  <c r="G2955" i="15"/>
  <c r="G2956" i="15"/>
  <c r="G2957" i="15"/>
  <c r="G2958" i="15"/>
  <c r="G2959" i="15"/>
  <c r="G2960" i="15"/>
  <c r="G2961" i="15"/>
  <c r="G2962" i="15"/>
  <c r="G2963" i="15"/>
  <c r="G2964" i="15"/>
  <c r="G2965" i="15"/>
  <c r="G2966" i="15"/>
  <c r="G2967" i="15"/>
  <c r="G2968" i="15"/>
  <c r="G2969" i="15"/>
  <c r="G2970" i="15"/>
  <c r="G2971" i="15"/>
  <c r="G2972" i="15"/>
  <c r="G2973" i="15"/>
  <c r="G2974" i="15"/>
  <c r="G2975" i="15"/>
  <c r="G2976" i="15"/>
  <c r="G2977" i="15"/>
  <c r="G2978" i="15"/>
  <c r="G2979" i="15"/>
  <c r="G2980" i="15"/>
  <c r="G2981" i="15"/>
  <c r="G2982" i="15"/>
  <c r="G2983" i="15"/>
  <c r="G2984" i="15"/>
  <c r="G2985" i="15"/>
  <c r="G2986" i="15"/>
  <c r="G2987" i="15"/>
  <c r="G2988" i="15"/>
  <c r="G2989" i="15"/>
  <c r="G2990" i="15"/>
  <c r="G2991" i="15"/>
  <c r="G2992" i="15"/>
  <c r="G2993" i="15"/>
  <c r="G2994" i="15"/>
  <c r="G2995" i="15"/>
  <c r="G2996" i="15"/>
  <c r="G2997" i="15"/>
  <c r="G2998" i="15"/>
  <c r="G2999" i="15"/>
  <c r="G3000" i="15"/>
  <c r="G3001" i="15"/>
  <c r="G3002" i="15"/>
  <c r="G3003" i="15"/>
  <c r="G3004" i="15"/>
  <c r="G3005" i="15"/>
  <c r="G3006" i="15"/>
  <c r="G3007" i="15"/>
  <c r="G3008" i="15"/>
  <c r="G3009" i="15"/>
  <c r="G3010" i="15"/>
  <c r="G3011" i="15"/>
  <c r="G3012" i="15"/>
  <c r="G3013" i="15"/>
  <c r="G3014" i="15"/>
  <c r="G3015" i="15"/>
  <c r="G3016" i="15"/>
  <c r="G3017" i="15"/>
  <c r="G3018" i="15"/>
  <c r="G3019" i="15"/>
  <c r="G3020" i="15"/>
  <c r="G3021" i="15"/>
  <c r="G3022" i="15"/>
  <c r="G3023" i="15"/>
  <c r="G3024" i="15"/>
  <c r="G3025" i="15"/>
  <c r="G3026" i="15"/>
  <c r="G3027" i="15"/>
  <c r="G3028" i="15"/>
  <c r="G3029" i="15"/>
  <c r="G3030" i="15"/>
  <c r="G3031" i="15"/>
  <c r="G3032" i="15"/>
  <c r="G3033" i="15"/>
  <c r="G3034" i="15"/>
  <c r="G3035" i="15"/>
  <c r="G3036" i="15"/>
  <c r="G3037" i="15"/>
  <c r="G3038" i="15"/>
  <c r="G3039" i="15"/>
  <c r="G3040" i="15"/>
  <c r="G3041" i="15"/>
  <c r="G3042" i="15"/>
  <c r="G3043" i="15"/>
  <c r="G3044" i="15"/>
  <c r="G3045" i="15"/>
  <c r="G3046" i="15"/>
  <c r="G3047" i="15"/>
  <c r="G3048" i="15"/>
  <c r="G3049" i="15"/>
  <c r="G3050" i="15"/>
  <c r="G3051" i="15"/>
  <c r="G3052" i="15"/>
  <c r="G3053" i="15"/>
  <c r="G3054" i="15"/>
  <c r="G3055" i="15"/>
  <c r="G3056" i="15"/>
  <c r="G3057" i="15"/>
  <c r="G3058" i="15"/>
  <c r="G3059" i="15"/>
  <c r="G3060" i="15"/>
  <c r="G3061" i="15"/>
  <c r="G3062" i="15"/>
  <c r="G3063" i="15"/>
  <c r="G3064" i="15"/>
  <c r="G3065" i="15"/>
  <c r="G3066" i="15"/>
  <c r="G3067" i="15"/>
  <c r="G3068" i="15"/>
  <c r="G3069" i="15"/>
  <c r="G3070" i="15"/>
  <c r="G3071" i="15"/>
  <c r="G3072" i="15"/>
  <c r="G3073" i="15"/>
  <c r="G3074" i="15"/>
  <c r="G3075" i="15"/>
  <c r="G3076" i="15"/>
  <c r="G3077" i="15"/>
  <c r="G3078" i="15"/>
  <c r="G3079" i="15"/>
  <c r="G3080" i="15"/>
  <c r="G3081" i="15"/>
  <c r="G3082" i="15"/>
  <c r="G3083" i="15"/>
  <c r="G3084" i="15"/>
  <c r="G3085" i="15"/>
  <c r="G3086" i="15"/>
  <c r="G3087" i="15"/>
  <c r="G3088" i="15"/>
  <c r="G3089" i="15"/>
  <c r="G3090" i="15"/>
  <c r="G3091" i="15"/>
  <c r="G3092" i="15"/>
  <c r="G3093" i="15"/>
  <c r="G3094" i="15"/>
  <c r="G3095" i="15"/>
  <c r="G3096" i="15"/>
  <c r="G3097" i="15"/>
  <c r="G3098" i="15"/>
  <c r="G3099" i="15"/>
  <c r="G3100" i="15"/>
  <c r="G3101" i="15"/>
  <c r="G3102" i="15"/>
  <c r="G3103" i="15"/>
  <c r="G3104" i="15"/>
  <c r="G3105" i="15"/>
  <c r="G3106" i="15"/>
  <c r="G3107" i="15"/>
  <c r="G3108" i="15"/>
  <c r="G3109" i="15"/>
  <c r="G3110" i="15"/>
  <c r="G3111" i="15"/>
  <c r="G3112" i="15"/>
  <c r="G3113" i="15"/>
  <c r="G3114" i="15"/>
  <c r="G3115" i="15"/>
  <c r="G3116" i="15"/>
  <c r="G3117" i="15"/>
  <c r="G3118" i="15"/>
  <c r="G3119" i="15"/>
  <c r="G3120" i="15"/>
  <c r="G3121" i="15"/>
  <c r="G3122" i="15"/>
  <c r="G3123" i="15"/>
  <c r="G3124" i="15"/>
  <c r="G3125" i="15"/>
  <c r="G3126" i="15"/>
  <c r="G3127" i="15"/>
  <c r="G3128" i="15"/>
  <c r="G3129" i="15"/>
  <c r="G3130" i="15"/>
  <c r="G3131" i="15"/>
  <c r="G3132" i="15"/>
  <c r="G3133" i="15"/>
  <c r="G3134" i="15"/>
  <c r="G3135" i="15"/>
  <c r="G3136" i="15"/>
  <c r="G3137" i="15"/>
  <c r="G3138" i="15"/>
  <c r="G3139" i="15"/>
  <c r="G3140" i="15"/>
  <c r="G3141" i="15"/>
  <c r="G3142" i="15"/>
  <c r="G3143" i="15"/>
  <c r="G3144" i="15"/>
  <c r="G3145" i="15"/>
  <c r="G3146" i="15"/>
  <c r="G3147" i="15"/>
  <c r="G3148" i="15"/>
  <c r="G3149" i="15"/>
  <c r="G3150" i="15"/>
  <c r="G3151" i="15"/>
  <c r="G3152" i="15"/>
  <c r="G3153" i="15"/>
  <c r="G3154" i="15"/>
  <c r="G3155" i="15"/>
  <c r="G3156" i="15"/>
  <c r="G3157" i="15"/>
  <c r="G3158" i="15"/>
  <c r="G3159" i="15"/>
  <c r="G3160" i="15"/>
  <c r="G3161" i="15"/>
  <c r="G3162" i="15"/>
  <c r="G3163" i="15"/>
  <c r="G3164" i="15"/>
  <c r="G3165" i="15"/>
  <c r="G3166" i="15"/>
  <c r="G3167" i="15"/>
  <c r="G3168" i="15"/>
  <c r="G3169" i="15"/>
  <c r="G3170" i="15"/>
  <c r="G3171" i="15"/>
  <c r="G3172" i="15"/>
  <c r="G3173" i="15"/>
  <c r="G3174" i="15"/>
  <c r="G3175" i="15"/>
  <c r="G3176" i="15"/>
  <c r="G3177" i="15"/>
  <c r="G3178" i="15"/>
  <c r="G3179" i="15"/>
  <c r="G3180" i="15"/>
  <c r="G3181" i="15"/>
  <c r="G3182" i="15"/>
  <c r="G3183" i="15"/>
  <c r="G3184" i="15"/>
  <c r="G3185" i="15"/>
  <c r="G3186" i="15"/>
  <c r="G3187" i="15"/>
  <c r="G3188" i="15"/>
  <c r="G3189" i="15"/>
  <c r="G3190" i="15"/>
  <c r="G3191" i="15"/>
  <c r="G3192" i="15"/>
  <c r="G3193" i="15"/>
  <c r="G3194" i="15"/>
  <c r="G3195" i="15"/>
  <c r="G3196" i="15"/>
  <c r="G3197" i="15"/>
  <c r="G3198" i="15"/>
  <c r="G3199" i="15"/>
  <c r="G3200" i="15"/>
  <c r="G3201" i="15"/>
  <c r="G3202" i="15"/>
  <c r="G3203" i="15"/>
  <c r="G3204" i="15"/>
  <c r="G3205" i="15"/>
  <c r="G3206" i="15"/>
  <c r="G3207" i="15"/>
  <c r="G3208" i="15"/>
  <c r="G3209" i="15"/>
  <c r="G3210" i="15"/>
  <c r="G3211" i="15"/>
  <c r="G3212" i="15"/>
  <c r="G3213" i="15"/>
  <c r="G3214" i="15"/>
  <c r="G3215" i="15"/>
  <c r="G3216" i="15"/>
  <c r="G3217" i="15"/>
  <c r="G3218" i="15"/>
  <c r="G3219" i="15"/>
  <c r="G3220" i="15"/>
  <c r="G3221" i="15"/>
  <c r="G3222" i="15"/>
  <c r="G3223" i="15"/>
  <c r="G3224" i="15"/>
  <c r="G3225" i="15"/>
  <c r="G3226" i="15"/>
  <c r="G3227" i="15"/>
  <c r="G3228" i="15"/>
  <c r="G3229" i="15"/>
  <c r="G3230" i="15"/>
  <c r="G3231" i="15"/>
  <c r="G3232" i="15"/>
  <c r="G3233" i="15"/>
  <c r="G3234" i="15"/>
  <c r="G3235" i="15"/>
  <c r="G3236" i="15"/>
  <c r="G3237" i="15"/>
  <c r="G3238" i="15"/>
  <c r="G3239" i="15"/>
  <c r="G3240" i="15"/>
  <c r="G3241" i="15"/>
  <c r="G3242" i="15"/>
  <c r="G3243" i="15"/>
  <c r="G3244" i="15"/>
  <c r="G3245" i="15"/>
  <c r="G3246" i="15"/>
  <c r="G3247" i="15"/>
  <c r="G3248" i="15"/>
  <c r="G3249" i="15"/>
  <c r="G3250" i="15"/>
  <c r="G3251" i="15"/>
  <c r="G3252" i="15"/>
  <c r="G3253" i="15"/>
  <c r="G3254" i="15"/>
  <c r="G3255" i="15"/>
  <c r="G3256" i="15"/>
  <c r="G3257" i="15"/>
  <c r="G3258" i="15"/>
  <c r="G3259" i="15"/>
  <c r="G3260" i="15"/>
  <c r="G3261" i="15"/>
  <c r="G3262" i="15"/>
  <c r="G3263" i="15"/>
  <c r="G3264" i="15"/>
  <c r="G3265" i="15"/>
  <c r="G3266" i="15"/>
  <c r="G3267" i="15"/>
  <c r="G3268" i="15"/>
  <c r="G3269" i="15"/>
  <c r="G3270" i="15"/>
  <c r="G3271" i="15"/>
  <c r="G3272" i="15"/>
  <c r="G3273" i="15"/>
  <c r="G3274" i="15"/>
  <c r="G3275" i="15"/>
  <c r="G3276" i="15"/>
  <c r="G3277" i="15"/>
  <c r="G3278" i="15"/>
  <c r="G3279" i="15"/>
  <c r="G3280" i="15"/>
  <c r="G3281" i="15"/>
  <c r="G3282" i="15"/>
  <c r="G3283" i="15"/>
  <c r="G3284" i="15"/>
  <c r="G3285" i="15"/>
  <c r="G3286" i="15"/>
  <c r="G3287" i="15"/>
  <c r="G3288" i="15"/>
  <c r="G3289" i="15"/>
  <c r="G3290" i="15"/>
  <c r="G3291" i="15"/>
  <c r="G3292" i="15"/>
  <c r="G3293" i="15"/>
  <c r="G3294" i="15"/>
  <c r="G3295" i="15"/>
  <c r="G3296" i="15"/>
  <c r="G3297" i="15"/>
  <c r="G3298" i="15"/>
  <c r="G3299" i="15"/>
  <c r="G3300" i="15"/>
  <c r="G3301" i="15"/>
  <c r="G3302" i="15"/>
  <c r="G3303" i="15"/>
  <c r="G3304" i="15"/>
  <c r="G3305" i="15"/>
  <c r="G3306" i="15"/>
  <c r="G3307" i="15"/>
  <c r="G3308" i="15"/>
  <c r="G3309" i="15"/>
  <c r="G3310" i="15"/>
  <c r="G3311" i="15"/>
  <c r="G3312" i="15"/>
  <c r="G3313" i="15"/>
  <c r="G3314" i="15"/>
  <c r="G3315" i="15"/>
  <c r="G3316" i="15"/>
  <c r="G3317" i="15"/>
  <c r="G3318" i="15"/>
  <c r="G3319" i="15"/>
  <c r="G3320" i="15"/>
  <c r="G3321" i="15"/>
  <c r="G3322" i="15"/>
  <c r="G3323" i="15"/>
  <c r="G3324" i="15"/>
  <c r="G3325" i="15"/>
  <c r="G3326" i="15"/>
  <c r="G3327" i="15"/>
  <c r="G3328" i="15"/>
  <c r="G3329" i="15"/>
  <c r="G3330" i="15"/>
  <c r="G3331" i="15"/>
  <c r="G3332" i="15"/>
  <c r="G3333" i="15"/>
  <c r="G3334" i="15"/>
  <c r="G3335" i="15"/>
  <c r="G3336" i="15"/>
  <c r="G3337" i="15"/>
  <c r="G3338" i="15"/>
  <c r="G3339" i="15"/>
  <c r="G3340" i="15"/>
  <c r="G3341" i="15"/>
  <c r="G3342" i="15"/>
  <c r="G3343" i="15"/>
  <c r="G3344" i="15"/>
  <c r="G3345" i="15"/>
  <c r="G3346" i="15"/>
  <c r="G3347" i="15"/>
  <c r="G3348" i="15"/>
  <c r="G3349" i="15"/>
  <c r="G3350" i="15"/>
  <c r="G3351" i="15"/>
  <c r="G3352" i="15"/>
  <c r="G3353" i="15"/>
  <c r="G3354" i="15"/>
  <c r="G3355" i="15"/>
  <c r="G3356" i="15"/>
  <c r="G3357" i="15"/>
  <c r="G3358" i="15"/>
  <c r="G3359" i="15"/>
  <c r="G3360" i="15"/>
  <c r="G3361" i="15"/>
  <c r="G3362" i="15"/>
  <c r="G3363" i="15"/>
  <c r="G3364" i="15"/>
  <c r="G3365" i="15"/>
  <c r="G3366" i="15"/>
  <c r="G3367" i="15"/>
  <c r="G3368" i="15"/>
  <c r="G3369" i="15"/>
  <c r="G3370" i="15"/>
  <c r="G3371" i="15"/>
  <c r="G3372" i="15"/>
  <c r="G3373" i="15"/>
  <c r="G3374" i="15"/>
  <c r="G3375" i="15"/>
  <c r="G3376" i="15"/>
  <c r="G3377" i="15"/>
  <c r="G3378" i="15"/>
  <c r="G3379" i="15"/>
  <c r="G3380" i="15"/>
  <c r="G3381" i="15"/>
  <c r="G3382" i="15"/>
  <c r="G3383" i="15"/>
  <c r="G3384" i="15"/>
  <c r="G3385" i="15"/>
  <c r="G3386" i="15"/>
  <c r="G3387" i="15"/>
  <c r="G3388" i="15"/>
  <c r="G3389" i="15"/>
  <c r="G3390" i="15"/>
  <c r="G3391" i="15"/>
  <c r="G3392" i="15"/>
  <c r="G3393" i="15"/>
  <c r="G3394" i="15"/>
  <c r="G3395" i="15"/>
  <c r="G3396" i="15"/>
  <c r="G3397" i="15"/>
  <c r="G3398" i="15"/>
  <c r="G3399" i="15"/>
  <c r="G3400" i="15"/>
  <c r="G3401" i="15"/>
  <c r="G3402" i="15"/>
  <c r="G3403" i="15"/>
  <c r="G3404" i="15"/>
  <c r="G3405" i="15"/>
  <c r="G3406" i="15"/>
  <c r="G3407" i="15"/>
  <c r="G3408" i="15"/>
  <c r="G3409" i="15"/>
  <c r="G3410" i="15"/>
  <c r="G3411" i="15"/>
  <c r="G3412" i="15"/>
  <c r="G3413" i="15"/>
  <c r="G3414" i="15"/>
  <c r="G3415" i="15"/>
  <c r="G3416" i="15"/>
  <c r="G3417" i="15"/>
  <c r="G3418" i="15"/>
  <c r="G3419" i="15"/>
  <c r="G3420" i="15"/>
  <c r="G3421" i="15"/>
  <c r="G3422" i="15"/>
  <c r="G3423" i="15"/>
  <c r="G3424" i="15"/>
  <c r="G3425" i="15"/>
  <c r="G3426" i="15"/>
  <c r="G3427" i="15"/>
  <c r="G3428" i="15"/>
  <c r="G3429" i="15"/>
  <c r="G3430" i="15"/>
  <c r="G3431" i="15"/>
  <c r="G3432" i="15"/>
  <c r="G3433" i="15"/>
  <c r="G3434" i="15"/>
  <c r="G3435" i="15"/>
  <c r="G3436" i="15"/>
  <c r="G3437" i="15"/>
  <c r="G3438" i="15"/>
  <c r="G3439" i="15"/>
  <c r="G3440" i="15"/>
  <c r="G3441" i="15"/>
  <c r="G3442" i="15"/>
  <c r="G3443" i="15"/>
  <c r="G3444" i="15"/>
  <c r="G3445" i="15"/>
  <c r="G3446" i="15"/>
  <c r="G3447" i="15"/>
  <c r="G3448" i="15"/>
  <c r="G3449" i="15"/>
  <c r="G3450" i="15"/>
  <c r="G3451" i="15"/>
  <c r="G3452" i="15"/>
  <c r="G3453" i="15"/>
  <c r="G3454" i="15"/>
  <c r="G3455" i="15"/>
  <c r="G3456" i="15"/>
  <c r="G3457" i="15"/>
  <c r="G3458" i="15"/>
  <c r="G3459" i="15"/>
  <c r="G3460" i="15"/>
  <c r="G3461" i="15"/>
  <c r="G3462" i="15"/>
  <c r="G3463" i="15"/>
  <c r="G3464" i="15"/>
  <c r="G3465" i="15"/>
  <c r="G3466" i="15"/>
  <c r="G3467" i="15"/>
  <c r="G3468" i="15"/>
  <c r="G3469" i="15"/>
  <c r="G3470" i="15"/>
  <c r="G3471" i="15"/>
  <c r="G3472" i="15"/>
  <c r="G3473" i="15"/>
  <c r="G3474" i="15"/>
  <c r="G3475" i="15"/>
  <c r="G3476" i="15"/>
  <c r="G3477" i="15"/>
  <c r="G3478" i="15"/>
  <c r="G3479" i="15"/>
  <c r="G3480" i="15"/>
  <c r="G3481" i="15"/>
  <c r="G3482" i="15"/>
  <c r="G3483" i="15"/>
  <c r="G3484" i="15"/>
  <c r="G3485" i="15"/>
  <c r="G3486" i="15"/>
  <c r="G3487" i="15"/>
  <c r="G3488" i="15"/>
  <c r="G3489" i="15"/>
  <c r="G3490" i="15"/>
  <c r="G3491" i="15"/>
  <c r="G3492" i="15"/>
  <c r="G3493" i="15"/>
  <c r="G3494" i="15"/>
  <c r="G3495" i="15"/>
  <c r="G3496" i="15"/>
  <c r="G3497" i="15"/>
  <c r="G3498" i="15"/>
  <c r="G3499" i="15"/>
  <c r="G3500" i="15"/>
  <c r="G3501" i="15"/>
  <c r="G3502" i="15"/>
  <c r="G3503" i="15"/>
  <c r="G3504" i="15"/>
  <c r="G3505" i="15"/>
  <c r="G3506" i="15"/>
  <c r="G3507" i="15"/>
  <c r="G3508" i="15"/>
  <c r="G3509" i="15"/>
  <c r="G3510" i="15"/>
  <c r="G3511" i="15"/>
  <c r="G3512" i="15"/>
  <c r="G3513" i="15"/>
  <c r="G3514" i="15"/>
  <c r="G3515" i="15"/>
  <c r="G3516" i="15"/>
  <c r="G3517" i="15"/>
  <c r="G3518" i="15"/>
  <c r="G3519" i="15"/>
  <c r="G3520" i="15"/>
  <c r="G3521" i="15"/>
  <c r="G3522" i="15"/>
  <c r="G3523" i="15"/>
  <c r="G3524" i="15"/>
  <c r="G3525" i="15"/>
  <c r="G3526" i="15"/>
  <c r="G3527" i="15"/>
  <c r="G3528" i="15"/>
  <c r="G3529" i="15"/>
  <c r="G3530" i="15"/>
  <c r="G3531" i="15"/>
  <c r="G3532" i="15"/>
  <c r="G3533" i="15"/>
  <c r="G3534" i="15"/>
  <c r="G3535" i="15"/>
  <c r="G3536" i="15"/>
  <c r="G3537" i="15"/>
  <c r="G3538" i="15"/>
  <c r="G3539" i="15"/>
  <c r="G3540" i="15"/>
  <c r="G3541" i="15"/>
  <c r="G3542" i="15"/>
  <c r="G3543" i="15"/>
  <c r="G3544" i="15"/>
  <c r="G3545" i="15"/>
  <c r="G3546" i="15"/>
  <c r="G3547" i="15"/>
  <c r="G3548" i="15"/>
  <c r="G3549" i="15"/>
  <c r="G3550" i="15"/>
  <c r="G3551" i="15"/>
  <c r="G3552" i="15"/>
  <c r="G3553" i="15"/>
  <c r="G3554" i="15"/>
  <c r="G3555" i="15"/>
  <c r="G3556" i="15"/>
  <c r="G3557" i="15"/>
  <c r="G3558" i="15"/>
  <c r="G3559" i="15"/>
  <c r="G3560" i="15"/>
  <c r="G3561" i="15"/>
  <c r="G3562" i="15"/>
  <c r="G3563" i="15"/>
  <c r="G3564" i="15"/>
  <c r="G3565" i="15"/>
  <c r="G3566" i="15"/>
  <c r="G3567" i="15"/>
  <c r="G3568" i="15"/>
  <c r="G3569" i="15"/>
  <c r="G3570" i="15"/>
  <c r="G3571" i="15"/>
  <c r="G3572" i="15"/>
  <c r="G3573" i="15"/>
  <c r="G3574" i="15"/>
  <c r="G3575" i="15"/>
  <c r="G3576" i="15"/>
  <c r="G3577" i="15"/>
  <c r="G3578" i="15"/>
  <c r="G3579" i="15"/>
  <c r="G3580" i="15"/>
  <c r="G3581" i="15"/>
  <c r="G3582" i="15"/>
  <c r="G3583" i="15"/>
  <c r="G3584" i="15"/>
  <c r="G3585" i="15"/>
  <c r="G3586" i="15"/>
  <c r="G3587" i="15"/>
  <c r="G3588" i="15"/>
  <c r="G3589" i="15"/>
  <c r="G3590" i="15"/>
  <c r="G3591" i="15"/>
  <c r="G3592" i="15"/>
  <c r="G3593" i="15"/>
  <c r="G3594" i="15"/>
  <c r="G3595" i="15"/>
  <c r="G3596" i="15"/>
  <c r="G3597" i="15"/>
  <c r="G3598" i="15"/>
  <c r="G3599" i="15"/>
  <c r="G3600" i="15"/>
  <c r="G3601" i="15"/>
  <c r="G3602" i="15"/>
  <c r="G3603" i="15"/>
  <c r="G3604" i="15"/>
  <c r="G3605" i="15"/>
  <c r="G3606" i="15"/>
  <c r="G3607" i="15"/>
  <c r="G3608" i="15"/>
  <c r="G3609" i="15"/>
  <c r="G3610" i="15"/>
  <c r="G3611" i="15"/>
  <c r="G3612" i="15"/>
  <c r="G3613" i="15"/>
  <c r="G3614" i="15"/>
  <c r="G3615" i="15"/>
  <c r="G3616" i="15"/>
  <c r="G3617" i="15"/>
  <c r="G3618" i="15"/>
  <c r="G3619" i="15"/>
  <c r="G3620" i="15"/>
  <c r="G3621" i="15"/>
  <c r="G3622" i="15"/>
  <c r="G3623" i="15"/>
  <c r="G3624" i="15"/>
  <c r="G3625" i="15"/>
  <c r="G3626" i="15"/>
  <c r="G3627" i="15"/>
  <c r="G3628" i="15"/>
  <c r="G3629" i="15"/>
  <c r="G3630" i="15"/>
  <c r="G3631" i="15"/>
  <c r="G3632" i="15"/>
  <c r="G3633" i="15"/>
  <c r="G3634" i="15"/>
  <c r="G3635" i="15"/>
  <c r="G3636" i="15"/>
  <c r="G3637" i="15"/>
  <c r="G3638" i="15"/>
  <c r="G3639" i="15"/>
  <c r="G3640" i="15"/>
  <c r="G3641" i="15"/>
  <c r="G3642" i="15"/>
  <c r="G3643" i="15"/>
  <c r="G3644" i="15"/>
  <c r="G3645" i="15"/>
  <c r="G3646" i="15"/>
  <c r="G3647" i="15"/>
  <c r="G3648" i="15"/>
  <c r="G3649" i="15"/>
  <c r="G3650" i="15"/>
  <c r="G3651" i="15"/>
  <c r="G3652" i="15"/>
  <c r="G3653" i="15"/>
  <c r="G3654" i="15"/>
  <c r="G3655" i="15"/>
  <c r="G3656" i="15"/>
  <c r="G3657" i="15"/>
  <c r="G3658" i="15"/>
  <c r="G3659" i="15"/>
  <c r="G3660" i="15"/>
  <c r="G3661" i="15"/>
  <c r="G3662" i="15"/>
  <c r="G3663" i="15"/>
  <c r="G3664" i="15"/>
  <c r="G3665" i="15"/>
  <c r="G3666" i="15"/>
  <c r="G3667" i="15"/>
  <c r="G3668" i="15"/>
  <c r="G3669" i="15"/>
  <c r="G3670" i="15"/>
  <c r="G3671" i="15"/>
  <c r="G3672" i="15"/>
  <c r="G3673" i="15"/>
  <c r="G3674" i="15"/>
  <c r="G3675" i="15"/>
  <c r="G3676" i="15"/>
  <c r="G3677" i="15"/>
  <c r="G3678" i="15"/>
  <c r="G3679" i="15"/>
  <c r="G3680" i="15"/>
  <c r="G3681" i="15"/>
  <c r="G3682" i="15"/>
  <c r="G3683" i="15"/>
  <c r="G3684" i="15"/>
  <c r="G3685" i="15"/>
  <c r="G3686" i="15"/>
  <c r="G3687" i="15"/>
  <c r="G3688" i="15"/>
  <c r="G3689" i="15"/>
  <c r="G3690" i="15"/>
  <c r="G3691" i="15"/>
  <c r="G3692" i="15"/>
  <c r="G3693" i="15"/>
  <c r="G3694" i="15"/>
  <c r="G3695" i="15"/>
  <c r="G3696" i="15"/>
  <c r="G3697" i="15"/>
  <c r="G3698" i="15"/>
  <c r="G3699" i="15"/>
  <c r="G3700" i="15"/>
  <c r="G3701" i="15"/>
  <c r="G3702" i="15"/>
  <c r="G3703" i="15"/>
  <c r="G3704" i="15"/>
  <c r="G3705" i="15"/>
  <c r="G3706" i="15"/>
  <c r="G3707" i="15"/>
  <c r="G3708" i="15"/>
  <c r="G3709" i="15"/>
  <c r="G3710" i="15"/>
  <c r="G3711" i="15"/>
  <c r="G3712" i="15"/>
  <c r="G3713" i="15"/>
  <c r="G3714" i="15"/>
  <c r="G3715" i="15"/>
  <c r="G3716" i="15"/>
  <c r="G3717" i="15"/>
  <c r="G3718" i="15"/>
  <c r="G3719" i="15"/>
  <c r="G3720" i="15"/>
  <c r="G3721" i="15"/>
  <c r="G3722" i="15"/>
  <c r="G3723" i="15"/>
  <c r="G3724" i="15"/>
  <c r="G3725" i="15"/>
  <c r="G3726" i="15"/>
  <c r="G3727" i="15"/>
  <c r="G3728" i="15"/>
  <c r="G3729" i="15"/>
  <c r="G3730" i="15"/>
  <c r="G3731" i="15"/>
  <c r="G3732" i="15"/>
  <c r="G3733" i="15"/>
  <c r="G3734" i="15"/>
  <c r="G3735" i="15"/>
  <c r="G3736" i="15"/>
  <c r="G3737" i="15"/>
  <c r="G3738" i="15"/>
  <c r="G3739" i="15"/>
  <c r="G3740" i="15"/>
  <c r="G3741" i="15"/>
  <c r="G3742" i="15"/>
  <c r="G3743" i="15"/>
  <c r="G3744" i="15"/>
  <c r="G3745" i="15"/>
  <c r="G3746" i="15"/>
  <c r="G3747" i="15"/>
  <c r="G3748" i="15"/>
  <c r="G3749" i="15"/>
  <c r="G3750" i="15"/>
  <c r="G3751" i="15"/>
  <c r="G3752" i="15"/>
  <c r="G3753" i="15"/>
  <c r="G3754" i="15"/>
  <c r="G3755" i="15"/>
  <c r="G3756" i="15"/>
  <c r="G3757" i="15"/>
  <c r="G3758" i="15"/>
  <c r="G3759" i="15"/>
  <c r="G3760" i="15"/>
  <c r="G3761" i="15"/>
  <c r="G3762" i="15"/>
  <c r="G3763" i="15"/>
  <c r="G3764" i="15"/>
  <c r="G3765" i="15"/>
  <c r="G3766" i="15"/>
  <c r="G3767" i="15"/>
  <c r="G3768" i="15"/>
  <c r="G3769" i="15"/>
  <c r="G3770" i="15"/>
  <c r="G3771" i="15"/>
  <c r="G3772" i="15"/>
  <c r="G3773" i="15"/>
  <c r="G3774" i="15"/>
  <c r="G3775" i="15"/>
  <c r="G3776" i="15"/>
  <c r="G3777" i="15"/>
  <c r="G3778" i="15"/>
  <c r="G3779" i="15"/>
  <c r="G3780" i="15"/>
  <c r="G3781" i="15"/>
  <c r="G3782" i="15"/>
  <c r="G3783" i="15"/>
  <c r="G3784" i="15"/>
  <c r="G3785" i="15"/>
  <c r="G3786" i="15"/>
  <c r="G3787" i="15"/>
  <c r="G3788" i="15"/>
  <c r="G3789" i="15"/>
  <c r="G3790" i="15"/>
  <c r="G3791" i="15"/>
  <c r="G3792" i="15"/>
  <c r="G3793" i="15"/>
  <c r="G3794" i="15"/>
  <c r="G3795" i="15"/>
  <c r="G3796" i="15"/>
  <c r="G3797" i="15"/>
  <c r="G3798" i="15"/>
  <c r="G3799" i="15"/>
  <c r="G3800" i="15"/>
  <c r="G3801" i="15"/>
  <c r="G3802" i="15"/>
  <c r="G3803" i="15"/>
  <c r="G3804" i="15"/>
  <c r="G3805" i="15"/>
  <c r="G3806" i="15"/>
  <c r="G3807" i="15"/>
  <c r="G3808" i="15"/>
  <c r="G3809" i="15"/>
  <c r="G3810" i="15"/>
  <c r="G3811" i="15"/>
  <c r="G3812" i="15"/>
  <c r="G3813" i="15"/>
  <c r="G3814" i="15"/>
  <c r="G3815" i="15"/>
  <c r="G3816" i="15"/>
  <c r="G3817" i="15"/>
  <c r="G3818" i="15"/>
  <c r="G3819" i="15"/>
  <c r="G3820" i="15"/>
  <c r="G3821" i="15"/>
  <c r="G3822" i="15"/>
  <c r="G3823" i="15"/>
  <c r="G3824" i="15"/>
  <c r="G3825" i="15"/>
  <c r="G3826" i="15"/>
  <c r="G3827" i="15"/>
  <c r="G3828" i="15"/>
  <c r="G3829" i="15"/>
  <c r="G3830" i="15"/>
  <c r="G3831" i="15"/>
  <c r="G3832" i="15"/>
  <c r="G3833" i="15"/>
  <c r="G3834" i="15"/>
  <c r="G3835" i="15"/>
  <c r="G3836" i="15"/>
  <c r="G3837" i="15"/>
  <c r="G3838" i="15"/>
  <c r="G3839" i="15"/>
  <c r="G3840" i="15"/>
  <c r="G3841" i="15"/>
  <c r="G3842" i="15"/>
  <c r="G3843" i="15"/>
  <c r="G3844" i="15"/>
  <c r="G3845" i="15"/>
  <c r="G3846" i="15"/>
  <c r="G3847" i="15"/>
  <c r="G3848" i="15"/>
  <c r="G3849" i="15"/>
  <c r="G3850" i="15"/>
  <c r="G3851" i="15"/>
  <c r="G3852" i="15"/>
  <c r="G3853" i="15"/>
  <c r="G3854" i="15"/>
  <c r="G3855" i="15"/>
  <c r="G3856" i="15"/>
  <c r="G3857" i="15"/>
  <c r="G3858" i="15"/>
  <c r="G3859" i="15"/>
  <c r="G3860" i="15"/>
  <c r="G3861" i="15"/>
  <c r="G3862" i="15"/>
  <c r="G3863" i="15"/>
  <c r="G3864" i="15"/>
  <c r="G3865" i="15"/>
  <c r="G3866" i="15"/>
  <c r="G3867" i="15"/>
  <c r="G3868" i="15"/>
  <c r="G3869" i="15"/>
  <c r="G3870" i="15"/>
  <c r="G3871" i="15"/>
  <c r="G3872" i="15"/>
  <c r="G3873" i="15"/>
  <c r="G3874" i="15"/>
  <c r="G3875" i="15"/>
  <c r="G3876" i="15"/>
  <c r="G3877" i="15"/>
  <c r="G3878" i="15"/>
  <c r="G3879" i="15"/>
  <c r="G3880" i="15"/>
  <c r="G3881" i="15"/>
  <c r="G3882" i="15"/>
  <c r="G3883" i="15"/>
  <c r="G3884" i="15"/>
  <c r="G3885" i="15"/>
  <c r="G3886" i="15"/>
  <c r="G3887" i="15"/>
  <c r="G3888" i="15"/>
  <c r="G3889" i="15"/>
  <c r="G3890" i="15"/>
  <c r="G3891" i="15"/>
  <c r="G3892" i="15"/>
  <c r="G3893" i="15"/>
  <c r="G3894" i="15"/>
  <c r="G3895" i="15"/>
  <c r="G3896" i="15"/>
  <c r="G3897" i="15"/>
  <c r="G3898" i="15"/>
  <c r="G3899" i="15"/>
  <c r="G3900" i="15"/>
  <c r="G3901" i="15"/>
  <c r="G3902" i="15"/>
  <c r="G3903" i="15"/>
  <c r="G3904" i="15"/>
  <c r="G3905" i="15"/>
  <c r="G3906" i="15"/>
  <c r="G3907" i="15"/>
  <c r="G3908" i="15"/>
  <c r="G3909" i="15"/>
  <c r="G3910" i="15"/>
  <c r="G3911" i="15"/>
  <c r="G3912" i="15"/>
  <c r="G3913" i="15"/>
  <c r="G3914" i="15"/>
  <c r="G3915" i="15"/>
  <c r="G3916" i="15"/>
  <c r="G3917" i="15"/>
  <c r="G3918" i="15"/>
  <c r="G3919" i="15"/>
  <c r="G3920" i="15"/>
  <c r="G3921" i="15"/>
  <c r="G3922" i="15"/>
  <c r="G3923" i="15"/>
  <c r="G3924" i="15"/>
  <c r="G3925" i="15"/>
  <c r="G3926" i="15"/>
  <c r="G3927" i="15"/>
  <c r="G3928" i="15"/>
  <c r="G3929" i="15"/>
  <c r="G3930" i="15"/>
  <c r="G3931" i="15"/>
  <c r="G3932" i="15"/>
  <c r="G3933" i="15"/>
  <c r="G3934" i="15"/>
  <c r="G3935" i="15"/>
  <c r="G3936" i="15"/>
  <c r="G3937" i="15"/>
  <c r="G3938" i="15"/>
  <c r="G3939" i="15"/>
  <c r="G3940" i="15"/>
  <c r="G3941" i="15"/>
  <c r="G3942" i="15"/>
  <c r="G3943" i="15"/>
  <c r="G3944" i="15"/>
  <c r="G3945" i="15"/>
  <c r="G3946" i="15"/>
  <c r="G3947" i="15"/>
  <c r="G3948" i="15"/>
  <c r="G3949" i="15"/>
  <c r="G3950" i="15"/>
  <c r="G3951" i="15"/>
  <c r="G3952" i="15"/>
  <c r="G3953" i="15"/>
  <c r="G3954" i="15"/>
  <c r="G3955" i="15"/>
  <c r="G3956" i="15"/>
  <c r="G3957" i="15"/>
  <c r="G3958" i="15"/>
  <c r="G3959" i="15"/>
  <c r="G3960" i="15"/>
  <c r="G3961" i="15"/>
  <c r="G3962" i="15"/>
  <c r="G3963" i="15"/>
  <c r="G3964" i="15"/>
  <c r="G3965" i="15"/>
  <c r="G3966" i="15"/>
  <c r="G3967" i="15"/>
  <c r="G3968" i="15"/>
  <c r="G3969" i="15"/>
  <c r="G3970" i="15"/>
  <c r="G3971" i="15"/>
  <c r="G3972" i="15"/>
  <c r="G3973" i="15"/>
  <c r="G3974" i="15"/>
  <c r="G3975" i="15"/>
  <c r="G3976" i="15"/>
  <c r="G3977" i="15"/>
  <c r="G3978" i="15"/>
  <c r="G3979" i="15"/>
  <c r="G3980" i="15"/>
  <c r="G3981" i="15"/>
  <c r="G3982" i="15"/>
  <c r="G3983" i="15"/>
  <c r="G3984" i="15"/>
  <c r="G3985" i="15"/>
  <c r="G3986" i="15"/>
  <c r="G3987" i="15"/>
  <c r="G3988" i="15"/>
  <c r="G3989" i="15"/>
  <c r="G3990" i="15"/>
  <c r="G3991" i="15"/>
  <c r="G3992" i="15"/>
  <c r="G3993" i="15"/>
  <c r="G3994" i="15"/>
  <c r="G3995" i="15"/>
  <c r="G3996" i="15"/>
  <c r="G3997" i="15"/>
  <c r="G3999" i="15"/>
  <c r="G4000" i="15"/>
  <c r="G4001" i="15"/>
  <c r="G4002" i="15"/>
  <c r="G4003" i="15"/>
  <c r="G4004" i="15"/>
  <c r="G4005" i="15"/>
  <c r="G4006" i="15"/>
  <c r="G4007" i="15"/>
  <c r="G4008" i="15"/>
  <c r="G4009" i="15"/>
  <c r="G4011" i="15"/>
  <c r="G4012" i="15"/>
  <c r="G4013" i="15"/>
  <c r="G4014" i="15"/>
  <c r="G4015" i="15"/>
  <c r="G4016" i="15"/>
  <c r="G4017" i="15"/>
  <c r="G4018" i="15"/>
  <c r="G4019" i="15"/>
  <c r="G4020" i="15"/>
  <c r="G4021" i="15"/>
  <c r="G4023" i="15"/>
  <c r="G4024" i="15"/>
  <c r="G4025" i="15"/>
  <c r="G4026" i="15"/>
  <c r="G4027" i="15"/>
  <c r="G4028" i="15"/>
  <c r="G4029" i="15"/>
  <c r="G4030" i="15"/>
  <c r="G4031" i="15"/>
  <c r="G4032" i="15"/>
  <c r="G4033" i="15"/>
  <c r="G4035" i="15"/>
  <c r="G4036" i="15"/>
  <c r="G4037" i="15"/>
  <c r="G4038" i="15"/>
  <c r="G4039" i="15"/>
  <c r="G4040" i="15"/>
  <c r="G4041" i="15"/>
  <c r="G4042" i="15"/>
  <c r="G4043" i="15"/>
  <c r="G4044" i="15"/>
  <c r="G4045" i="15"/>
  <c r="G4047" i="15"/>
  <c r="G4048" i="15"/>
  <c r="G4049" i="15"/>
  <c r="G4050" i="15"/>
  <c r="G4051" i="15"/>
  <c r="G4052" i="15"/>
  <c r="G4053" i="15"/>
  <c r="G4054" i="15"/>
  <c r="G4055" i="15"/>
  <c r="G4056" i="15"/>
  <c r="G4057" i="15"/>
  <c r="G4059" i="15"/>
  <c r="G4060" i="15"/>
  <c r="G4061" i="15"/>
  <c r="G4062" i="15"/>
  <c r="G4063" i="15"/>
  <c r="G4064" i="15"/>
  <c r="G4065" i="15"/>
  <c r="G4066" i="15"/>
  <c r="G4067" i="15"/>
  <c r="G4068" i="15"/>
  <c r="G4069" i="15"/>
  <c r="G4071" i="15"/>
  <c r="G4072" i="15"/>
  <c r="G4073" i="15"/>
  <c r="G4074" i="15"/>
  <c r="G4075" i="15"/>
  <c r="G4076" i="15"/>
  <c r="G4077" i="15"/>
  <c r="G4078" i="15"/>
  <c r="G4079" i="15"/>
  <c r="G4080" i="15"/>
  <c r="G4081" i="15"/>
  <c r="G4083" i="15"/>
  <c r="G4084" i="15"/>
  <c r="G4085" i="15"/>
  <c r="G4086" i="15"/>
  <c r="G4087" i="15"/>
  <c r="G4088" i="15"/>
  <c r="G4089" i="15"/>
  <c r="G4090" i="15"/>
  <c r="G4091" i="15"/>
  <c r="G4092" i="15"/>
  <c r="G4093" i="15"/>
  <c r="G4095" i="15"/>
  <c r="G4096" i="15"/>
  <c r="G4097" i="15"/>
  <c r="G4098" i="15"/>
  <c r="G4099" i="15"/>
  <c r="G4100" i="15"/>
  <c r="G4101" i="15"/>
  <c r="G4102" i="15"/>
  <c r="G4103" i="15"/>
  <c r="G4104" i="15"/>
  <c r="G4105" i="15"/>
  <c r="G4107" i="15"/>
  <c r="G4108" i="15"/>
  <c r="G4109" i="15"/>
  <c r="G4110" i="15"/>
  <c r="G4111" i="15"/>
  <c r="G4112" i="15"/>
  <c r="G4113" i="15"/>
  <c r="G4114" i="15"/>
  <c r="G4115" i="15"/>
  <c r="G4116" i="15"/>
  <c r="G4117" i="15"/>
  <c r="G4119" i="15"/>
  <c r="G4120" i="15"/>
  <c r="G4121" i="15"/>
  <c r="G4122" i="15"/>
  <c r="G4123" i="15"/>
  <c r="G4124" i="15"/>
  <c r="G4125" i="15"/>
  <c r="G4126" i="15"/>
  <c r="G4127" i="15"/>
  <c r="G4128" i="15"/>
  <c r="G4129" i="15"/>
  <c r="G4131" i="15"/>
  <c r="G4132" i="15"/>
  <c r="G4133" i="15"/>
  <c r="G4134" i="15"/>
  <c r="G4135" i="15"/>
  <c r="G4136" i="15"/>
  <c r="G4137" i="15"/>
  <c r="G4138" i="15"/>
  <c r="G4139" i="15"/>
  <c r="G4140" i="15"/>
  <c r="G4141" i="15"/>
  <c r="G4143" i="15"/>
  <c r="G4144" i="15"/>
  <c r="G4145" i="15"/>
  <c r="G4146" i="15"/>
  <c r="G4147" i="15"/>
  <c r="G4148" i="15"/>
  <c r="G4149" i="15"/>
  <c r="G4150" i="15"/>
  <c r="G4151" i="15"/>
  <c r="G4152" i="15"/>
  <c r="G4153" i="15"/>
  <c r="G4155" i="15"/>
  <c r="G4156" i="15"/>
  <c r="G4157" i="15"/>
  <c r="G4158" i="15"/>
  <c r="G4159" i="15"/>
  <c r="G4160" i="15"/>
  <c r="G4161" i="15"/>
  <c r="G4162" i="15"/>
  <c r="G4163" i="15"/>
  <c r="G4164" i="15"/>
  <c r="G4165" i="15"/>
  <c r="G4167" i="15"/>
  <c r="G4168" i="15"/>
  <c r="G4169" i="15"/>
  <c r="G4170" i="15"/>
  <c r="G4171" i="15"/>
  <c r="G4172" i="15"/>
  <c r="G4173" i="15"/>
  <c r="G4174" i="15"/>
  <c r="G4175" i="15"/>
  <c r="G4176" i="15"/>
  <c r="G4177" i="15"/>
  <c r="G4179" i="15"/>
  <c r="G4180" i="15"/>
  <c r="G4181" i="15"/>
  <c r="G4182" i="15"/>
  <c r="G4183" i="15"/>
  <c r="G4184" i="15"/>
  <c r="G4185" i="15"/>
  <c r="G4186" i="15"/>
  <c r="G4187" i="15"/>
  <c r="G4188" i="15"/>
  <c r="G4189" i="15"/>
  <c r="G4191" i="15"/>
  <c r="G4192" i="15"/>
  <c r="G4193" i="15"/>
  <c r="G4194" i="15"/>
  <c r="G4195" i="15"/>
  <c r="G4196" i="15"/>
  <c r="G4197" i="15"/>
  <c r="G4198" i="15"/>
  <c r="G4199" i="15"/>
  <c r="G4200" i="15"/>
  <c r="G4201" i="15"/>
  <c r="G4203" i="15"/>
  <c r="G4204" i="15"/>
  <c r="G4205" i="15"/>
  <c r="G4206" i="15"/>
  <c r="G4207" i="15"/>
  <c r="G4208" i="15"/>
  <c r="G4209" i="15"/>
  <c r="G4210" i="15"/>
  <c r="G4211" i="15"/>
  <c r="G4212" i="15"/>
  <c r="G4213" i="15"/>
  <c r="G4215" i="15"/>
  <c r="G4216" i="15"/>
  <c r="G4217" i="15"/>
  <c r="G4218" i="15"/>
  <c r="G4219" i="15"/>
  <c r="G4220" i="15"/>
  <c r="G4221" i="15"/>
  <c r="G4222" i="15"/>
  <c r="G4223" i="15"/>
  <c r="G4224" i="15"/>
  <c r="G4225" i="15"/>
  <c r="G4227" i="15"/>
  <c r="G4228" i="15"/>
  <c r="G4229" i="15"/>
  <c r="G4230" i="15"/>
  <c r="G4231" i="15"/>
  <c r="G4232" i="15"/>
  <c r="G4233" i="15"/>
  <c r="G4234" i="15"/>
  <c r="G4235" i="15"/>
  <c r="G4236" i="15"/>
  <c r="G4237" i="15"/>
  <c r="G4239" i="15"/>
  <c r="G4240" i="15"/>
  <c r="G4241" i="15"/>
  <c r="G4242" i="15"/>
  <c r="G4243" i="15"/>
  <c r="G4244" i="15"/>
  <c r="G4245" i="15"/>
  <c r="G4246" i="15"/>
  <c r="G4247" i="15"/>
  <c r="G4248" i="15"/>
  <c r="G4249" i="15"/>
  <c r="G4251" i="15"/>
  <c r="G4252" i="15"/>
  <c r="G4253" i="15"/>
  <c r="G4254" i="15"/>
  <c r="G4255" i="15"/>
  <c r="G4256" i="15"/>
  <c r="G4257" i="15"/>
  <c r="G4258" i="15"/>
  <c r="G4259" i="15"/>
  <c r="G4260" i="15"/>
  <c r="G4261" i="15"/>
  <c r="G4263" i="15"/>
  <c r="G4264" i="15"/>
  <c r="G4265" i="15"/>
  <c r="G4266" i="15"/>
  <c r="G4267" i="15"/>
  <c r="G4268" i="15"/>
  <c r="G4269" i="15"/>
  <c r="G4270" i="15"/>
  <c r="G4271" i="15"/>
  <c r="G4272" i="15"/>
  <c r="G4273" i="15"/>
  <c r="G4275" i="15"/>
  <c r="G4276" i="15"/>
  <c r="G4277" i="15"/>
  <c r="G4278" i="15"/>
  <c r="G4279" i="15"/>
  <c r="G4280" i="15"/>
  <c r="G4281" i="15"/>
  <c r="G4282" i="15"/>
  <c r="G4283" i="15"/>
  <c r="G4284" i="15"/>
  <c r="G4285" i="15"/>
  <c r="G4287" i="15"/>
  <c r="G4288" i="15"/>
  <c r="G4289" i="15"/>
  <c r="G4290" i="15"/>
  <c r="G4291" i="15"/>
  <c r="G4292" i="15"/>
  <c r="G4293" i="15"/>
  <c r="G4294" i="15"/>
  <c r="G4295" i="15"/>
  <c r="G4296" i="15"/>
  <c r="G4297" i="15"/>
  <c r="G4299" i="15"/>
  <c r="G4300" i="15"/>
  <c r="G4301" i="15"/>
  <c r="G4302" i="15"/>
  <c r="G4303" i="15"/>
  <c r="G4304" i="15"/>
  <c r="G4305" i="15"/>
  <c r="G4306" i="15"/>
  <c r="G4307" i="15"/>
  <c r="G4308" i="15"/>
  <c r="G4309" i="15"/>
  <c r="G4311" i="15"/>
  <c r="G4312" i="15"/>
  <c r="G4313" i="15"/>
  <c r="G4314" i="15"/>
  <c r="G4315" i="15"/>
  <c r="G4316" i="15"/>
  <c r="G4317" i="15"/>
  <c r="G4318" i="15"/>
  <c r="G4319" i="15"/>
  <c r="G4320" i="15"/>
  <c r="G4321" i="15"/>
  <c r="G4323" i="15"/>
  <c r="G4324" i="15"/>
  <c r="G4325" i="15"/>
  <c r="G4326" i="15"/>
  <c r="G4327" i="15"/>
  <c r="G4328" i="15"/>
  <c r="G4329" i="15"/>
  <c r="G4330" i="15"/>
  <c r="G4331" i="15"/>
  <c r="G4332" i="15"/>
  <c r="G4333" i="15"/>
  <c r="G4335" i="15"/>
  <c r="G4336" i="15"/>
  <c r="G4337" i="15"/>
  <c r="G4338" i="15"/>
  <c r="G4339" i="15"/>
  <c r="G4340" i="15"/>
  <c r="G4341" i="15"/>
  <c r="G4342" i="15"/>
  <c r="G4343" i="15"/>
  <c r="G4344" i="15"/>
  <c r="G4345" i="15"/>
  <c r="G4347" i="15"/>
  <c r="G4348" i="15"/>
  <c r="G4349" i="15"/>
  <c r="G4350" i="15"/>
  <c r="G4351" i="15"/>
  <c r="G4352" i="15"/>
  <c r="G4353" i="15"/>
  <c r="G4354" i="15"/>
  <c r="G4355" i="15"/>
  <c r="G4356" i="15"/>
  <c r="G4357" i="15"/>
  <c r="G4359" i="15"/>
  <c r="G4360" i="15"/>
  <c r="G4361" i="15"/>
  <c r="G4362" i="15"/>
  <c r="G4363" i="15"/>
  <c r="G4364" i="15"/>
  <c r="G4365" i="15"/>
  <c r="G4366" i="15"/>
  <c r="G4367" i="15"/>
  <c r="G4368" i="15"/>
  <c r="G4369" i="15"/>
  <c r="G4371" i="15"/>
  <c r="G4372" i="15"/>
  <c r="G4373" i="15"/>
  <c r="G4374" i="15"/>
  <c r="G4375" i="15"/>
  <c r="G4376" i="15"/>
  <c r="G4377" i="15"/>
  <c r="G4378" i="15"/>
  <c r="G4379" i="15"/>
  <c r="G4380" i="15"/>
  <c r="G4381" i="15"/>
  <c r="G4383" i="15"/>
  <c r="G4384" i="15"/>
  <c r="G4385" i="15"/>
  <c r="G4386" i="15"/>
  <c r="G4387" i="15"/>
  <c r="G4388" i="15"/>
  <c r="G4389" i="15"/>
  <c r="G4390" i="15"/>
  <c r="G4391" i="15"/>
  <c r="G4392" i="15"/>
  <c r="G4393" i="15"/>
  <c r="G4395" i="15"/>
  <c r="G4396" i="15"/>
  <c r="G4397" i="15"/>
  <c r="G4398" i="15"/>
  <c r="G4399" i="15"/>
  <c r="G4400" i="15"/>
  <c r="G4401" i="15"/>
  <c r="G4402" i="15"/>
  <c r="G4403" i="15"/>
  <c r="G4404" i="15"/>
  <c r="G4405" i="15"/>
  <c r="G4407" i="15"/>
  <c r="G4408" i="15"/>
  <c r="G4409" i="15"/>
  <c r="G4410" i="15"/>
  <c r="G4411" i="15"/>
  <c r="G4412" i="15"/>
  <c r="G4413" i="15"/>
  <c r="G4414" i="15"/>
  <c r="G4415" i="15"/>
  <c r="G4416" i="15"/>
  <c r="G4417" i="15"/>
  <c r="G4419" i="15"/>
  <c r="G4420" i="15"/>
  <c r="G4421" i="15"/>
  <c r="G4423" i="15"/>
  <c r="G4424" i="15"/>
  <c r="G4425" i="15"/>
  <c r="G4426" i="15"/>
  <c r="G4427" i="15"/>
  <c r="G4428" i="15"/>
  <c r="G4429" i="15"/>
  <c r="G4431" i="15"/>
  <c r="G4432" i="15"/>
  <c r="G4433" i="15"/>
  <c r="G4435" i="15"/>
  <c r="G4436" i="15"/>
  <c r="G4437" i="15"/>
  <c r="G4438" i="15"/>
  <c r="G4439" i="15"/>
  <c r="G4440" i="15"/>
  <c r="G4441" i="15"/>
  <c r="G4443" i="15"/>
  <c r="G4444" i="15"/>
  <c r="G4445" i="15"/>
  <c r="G4447" i="15"/>
  <c r="G4448" i="15"/>
  <c r="G4449" i="15"/>
  <c r="G4450" i="15"/>
  <c r="G4451" i="15"/>
  <c r="G4452" i="15"/>
  <c r="G4453" i="15"/>
  <c r="G4455" i="15"/>
  <c r="G4456" i="15"/>
  <c r="G4457" i="15"/>
  <c r="G4459" i="15"/>
  <c r="G4460" i="15"/>
  <c r="G4461" i="15"/>
  <c r="G4462" i="15"/>
  <c r="G4463" i="15"/>
  <c r="G4464" i="15"/>
  <c r="G4465" i="15"/>
  <c r="G4467" i="15"/>
  <c r="G4468" i="15"/>
  <c r="G4469" i="15"/>
  <c r="G4471" i="15"/>
  <c r="G4472" i="15"/>
  <c r="G4473" i="15"/>
  <c r="G4474" i="15"/>
  <c r="G4475" i="15"/>
  <c r="G4476" i="15"/>
  <c r="G4477" i="15"/>
  <c r="G4479" i="15"/>
  <c r="G4480" i="15"/>
  <c r="G4481" i="15"/>
  <c r="G4483" i="15"/>
  <c r="G4484" i="15"/>
  <c r="G4485" i="15"/>
  <c r="G4486" i="15"/>
  <c r="G4487" i="15"/>
  <c r="G4488" i="15"/>
  <c r="G4489" i="15"/>
  <c r="G4491" i="15"/>
  <c r="G4492" i="15"/>
  <c r="G4493" i="15"/>
  <c r="G4495" i="15"/>
  <c r="G4496" i="15"/>
  <c r="G4497" i="15"/>
  <c r="G4498" i="15"/>
  <c r="G4499" i="15"/>
  <c r="G4500" i="15"/>
  <c r="G4501" i="15"/>
  <c r="G4502" i="15"/>
  <c r="G4503" i="15"/>
  <c r="G4504" i="15"/>
  <c r="G4505" i="15"/>
  <c r="G4507" i="15"/>
  <c r="G4508" i="15"/>
  <c r="G4509" i="15"/>
  <c r="G4510" i="15"/>
  <c r="G4511" i="15"/>
  <c r="G4512" i="15"/>
  <c r="G4513" i="15"/>
  <c r="G4514" i="15"/>
  <c r="G4515" i="15"/>
  <c r="G4516" i="15"/>
  <c r="G4517" i="15"/>
  <c r="G4519" i="15"/>
  <c r="G4520" i="15"/>
  <c r="G4521" i="15"/>
  <c r="G4522" i="15"/>
  <c r="G4523" i="15"/>
  <c r="G4524" i="15"/>
  <c r="G4525" i="15"/>
  <c r="G4526" i="15"/>
  <c r="G4527" i="15"/>
  <c r="G4528" i="15"/>
  <c r="G4529" i="15"/>
  <c r="G4531" i="15"/>
  <c r="G4532" i="15"/>
  <c r="G4533" i="15"/>
  <c r="G4534" i="15"/>
  <c r="G4535" i="15"/>
  <c r="G4536" i="15"/>
  <c r="G4537" i="15"/>
  <c r="G4538" i="15"/>
  <c r="G4539" i="15"/>
  <c r="G4540" i="15"/>
  <c r="G4541" i="15"/>
  <c r="G4543" i="15"/>
  <c r="G4544" i="15"/>
  <c r="G4545" i="15"/>
  <c r="G4546" i="15"/>
  <c r="G4547" i="15"/>
  <c r="G4548" i="15"/>
  <c r="G4549" i="15"/>
  <c r="G4550" i="15"/>
  <c r="G4551" i="15"/>
  <c r="G4552" i="15"/>
  <c r="G4553" i="15"/>
  <c r="G4555" i="15"/>
  <c r="G4556" i="15"/>
  <c r="G4557" i="15"/>
  <c r="G4558" i="15"/>
  <c r="G4559" i="15"/>
  <c r="G4560" i="15"/>
  <c r="G4561" i="15"/>
  <c r="G4563" i="15"/>
  <c r="G4564" i="15"/>
  <c r="G4565" i="15"/>
  <c r="G4567" i="15"/>
  <c r="G4568" i="15"/>
  <c r="G4569" i="15"/>
  <c r="G4570" i="15"/>
  <c r="G4571" i="15"/>
  <c r="G4572" i="15"/>
  <c r="G4573" i="15"/>
  <c r="G4574" i="15"/>
  <c r="G4576" i="15"/>
  <c r="G4577" i="15"/>
  <c r="G4579" i="15"/>
  <c r="G4580" i="15"/>
  <c r="G4581" i="15"/>
  <c r="G4582" i="15"/>
  <c r="G4583" i="15"/>
  <c r="G4584" i="15"/>
  <c r="G4585" i="15"/>
  <c r="G4587" i="15"/>
  <c r="G4588" i="15"/>
  <c r="G4589" i="15"/>
  <c r="G4591" i="15"/>
  <c r="G4592" i="15"/>
  <c r="G4593" i="15"/>
  <c r="G4594" i="15"/>
  <c r="G4595" i="15"/>
  <c r="G4596" i="15"/>
  <c r="G4597" i="15"/>
  <c r="G4599" i="15"/>
  <c r="G4600" i="15"/>
  <c r="G4601" i="15"/>
  <c r="G4603" i="15"/>
  <c r="G4604" i="15"/>
  <c r="G4605" i="15"/>
  <c r="G4606" i="15"/>
  <c r="G4607" i="15"/>
  <c r="G4608" i="15"/>
  <c r="G4609" i="15"/>
  <c r="G4612" i="15"/>
  <c r="G4613" i="15"/>
  <c r="G4615" i="15"/>
  <c r="G4617" i="15"/>
  <c r="G4618" i="15"/>
  <c r="G4619" i="15"/>
  <c r="G4620" i="15"/>
  <c r="G4621" i="15"/>
  <c r="G4623" i="15"/>
  <c r="G4624" i="15"/>
  <c r="G4625" i="15"/>
  <c r="G4627" i="15"/>
  <c r="G4629" i="15"/>
  <c r="G4630" i="15"/>
  <c r="G4631" i="15"/>
  <c r="G4632" i="15"/>
  <c r="G4633" i="15"/>
  <c r="G4634" i="15"/>
  <c r="G4635" i="15"/>
  <c r="G4636" i="15"/>
  <c r="G4637" i="15"/>
  <c r="G4639" i="15"/>
  <c r="G4641" i="15"/>
  <c r="G4642" i="15"/>
  <c r="G4643" i="15"/>
  <c r="G4644" i="15"/>
  <c r="G4645" i="15"/>
  <c r="G4646" i="15"/>
  <c r="G4647" i="15"/>
  <c r="G4648" i="15"/>
  <c r="G4649" i="15"/>
  <c r="G4651" i="15"/>
  <c r="G4653" i="15"/>
  <c r="G4654" i="15"/>
  <c r="G4655" i="15"/>
  <c r="G4656" i="15"/>
  <c r="G4657" i="15"/>
  <c r="G4659" i="15"/>
  <c r="G4660" i="15"/>
  <c r="G4661" i="15"/>
  <c r="G4663" i="15"/>
  <c r="G4665" i="15"/>
  <c r="G4666" i="15"/>
  <c r="G4667" i="15"/>
  <c r="G4668" i="15"/>
  <c r="G4669" i="15"/>
  <c r="G4671" i="15"/>
  <c r="G4672" i="15"/>
  <c r="G4673" i="15"/>
  <c r="G4675" i="15"/>
  <c r="G4677" i="15"/>
  <c r="G4678" i="15"/>
  <c r="G4679" i="15"/>
  <c r="G4680" i="15"/>
  <c r="G4681" i="15"/>
  <c r="G4684" i="15"/>
  <c r="G4685" i="15"/>
  <c r="G4687" i="15"/>
  <c r="G4689" i="15"/>
  <c r="G4690" i="15"/>
  <c r="G4691" i="15"/>
  <c r="G4692" i="15"/>
  <c r="G4693" i="15"/>
  <c r="G4695" i="15"/>
  <c r="G4696" i="15"/>
  <c r="G4699" i="15"/>
  <c r="G4701" i="15"/>
  <c r="G4702" i="15"/>
  <c r="G4703" i="15"/>
  <c r="G4704" i="15"/>
  <c r="G4705" i="15"/>
  <c r="G4706" i="15"/>
  <c r="G4707" i="15"/>
  <c r="G4708" i="15"/>
  <c r="G4709" i="15"/>
  <c r="G4711" i="15"/>
  <c r="G4713" i="15"/>
  <c r="G4715" i="15"/>
  <c r="G4716" i="15"/>
  <c r="G4717" i="15"/>
  <c r="G4718" i="15"/>
  <c r="G4719" i="15"/>
  <c r="G4720" i="15"/>
  <c r="G4721" i="15"/>
  <c r="G4723" i="15"/>
  <c r="G4725" i="15"/>
  <c r="G4727" i="15"/>
  <c r="G4728" i="15"/>
  <c r="G4729" i="15"/>
  <c r="G4731" i="15"/>
  <c r="G4732" i="15"/>
  <c r="G4733" i="15"/>
  <c r="G4735" i="15"/>
  <c r="G4737" i="15"/>
  <c r="G4739" i="15"/>
  <c r="G4740" i="15"/>
  <c r="G4741" i="15"/>
  <c r="G4742" i="15"/>
  <c r="G4745" i="15"/>
  <c r="G4747" i="15"/>
  <c r="G4749" i="15"/>
  <c r="G4751" i="15"/>
  <c r="G4752" i="15"/>
  <c r="G4753" i="15"/>
  <c r="G4754" i="15"/>
  <c r="G4755" i="15"/>
  <c r="G4756" i="15"/>
  <c r="G4757" i="15"/>
  <c r="G4759" i="15"/>
  <c r="G4761" i="15"/>
  <c r="G4763" i="15"/>
  <c r="G4764" i="15"/>
  <c r="G4765" i="15"/>
  <c r="G4766" i="15"/>
  <c r="G4767" i="15"/>
  <c r="G4768" i="15"/>
  <c r="G4769" i="15"/>
  <c r="G4771" i="15"/>
  <c r="G4773" i="15"/>
  <c r="G4775" i="15"/>
  <c r="G4777" i="15"/>
  <c r="G4779" i="15"/>
  <c r="G4781" i="15"/>
  <c r="G4785" i="15"/>
  <c r="G4787" i="15"/>
  <c r="G4788" i="15"/>
  <c r="G4789" i="15"/>
  <c r="G4791" i="15"/>
  <c r="G4797" i="15"/>
  <c r="G4799" i="15"/>
  <c r="G4800" i="15"/>
  <c r="G4801" i="15"/>
  <c r="G4802" i="15"/>
  <c r="G4803" i="15"/>
  <c r="G4804" i="15"/>
  <c r="G4805" i="15"/>
  <c r="G4809" i="15"/>
  <c r="G4811" i="15"/>
  <c r="G4813" i="15"/>
  <c r="G4815" i="15"/>
  <c r="G4817" i="15"/>
  <c r="G4821" i="15"/>
  <c r="G4823" i="15"/>
  <c r="G4824" i="15"/>
  <c r="G4825" i="15"/>
  <c r="G4827" i="15"/>
  <c r="G4833" i="15"/>
  <c r="G4835" i="15"/>
  <c r="G4837" i="15"/>
  <c r="G4838" i="15"/>
  <c r="G4839" i="15"/>
  <c r="G4840" i="15"/>
  <c r="G4841" i="15"/>
  <c r="G4845" i="15"/>
  <c r="G4847" i="15"/>
  <c r="G4849" i="15"/>
  <c r="G4851" i="15"/>
  <c r="G4853" i="15"/>
  <c r="G4857" i="15"/>
  <c r="G4859" i="15"/>
  <c r="G4860" i="15"/>
  <c r="G4861" i="15"/>
  <c r="G4863" i="15"/>
  <c r="G4869" i="15"/>
  <c r="G4871" i="15"/>
  <c r="G4873" i="15"/>
  <c r="G4874" i="15"/>
  <c r="G4875" i="15"/>
  <c r="G4876" i="15"/>
  <c r="G4877" i="15"/>
  <c r="G4881" i="15"/>
  <c r="G4883" i="15"/>
  <c r="G4885" i="15"/>
  <c r="G4887" i="15"/>
  <c r="G4889" i="15"/>
  <c r="G4893" i="15"/>
  <c r="G4895" i="15"/>
  <c r="G4896" i="15"/>
  <c r="G4897" i="15"/>
  <c r="G4899" i="15"/>
  <c r="G4905" i="15"/>
  <c r="G4907" i="15"/>
  <c r="G4909" i="15"/>
  <c r="G4910" i="15"/>
  <c r="G4911" i="15"/>
  <c r="G4912" i="15"/>
  <c r="G4913" i="15"/>
  <c r="G4917" i="15"/>
  <c r="G4919" i="15"/>
  <c r="G4921" i="15"/>
  <c r="G4925" i="15"/>
  <c r="G4929" i="15"/>
  <c r="G4931" i="15"/>
  <c r="G4932" i="15"/>
  <c r="G4933" i="15"/>
  <c r="G4941" i="15"/>
  <c r="G4943" i="15"/>
  <c r="G4945" i="15"/>
  <c r="G4946" i="15"/>
  <c r="G4947" i="15"/>
  <c r="G4948" i="15"/>
  <c r="G4949" i="15"/>
  <c r="G4953" i="15"/>
  <c r="G4955" i="15"/>
  <c r="G4957" i="15"/>
  <c r="G4961" i="15"/>
  <c r="G4965" i="15"/>
  <c r="G4967" i="15"/>
  <c r="G4968" i="15"/>
  <c r="G4969" i="15"/>
  <c r="G4977" i="15"/>
  <c r="G4979" i="15"/>
  <c r="G4981" i="15"/>
  <c r="G4982" i="15"/>
  <c r="G4983" i="15"/>
  <c r="G4984" i="15"/>
  <c r="G4985" i="15"/>
  <c r="G4989" i="15"/>
  <c r="G4991" i="15"/>
  <c r="G4993" i="15"/>
  <c r="G4997" i="15"/>
  <c r="G5001" i="15"/>
  <c r="G5003" i="15"/>
  <c r="G5004" i="15"/>
  <c r="G5005" i="15"/>
  <c r="G5013" i="15"/>
  <c r="G5015" i="15"/>
  <c r="G5017" i="15"/>
  <c r="G5018" i="15"/>
  <c r="G5019" i="15"/>
  <c r="G5020" i="15"/>
  <c r="G5021" i="15"/>
  <c r="G5025" i="15"/>
  <c r="G5027" i="15"/>
  <c r="G5029" i="15"/>
  <c r="G5033" i="15"/>
  <c r="G5039" i="15"/>
  <c r="G5040" i="15"/>
  <c r="G5041" i="15"/>
  <c r="G5042" i="15"/>
  <c r="G5044" i="15"/>
  <c r="G5052" i="15"/>
  <c r="G5053" i="15"/>
  <c r="G5055" i="15"/>
  <c r="G5056" i="15"/>
  <c r="G5057" i="15"/>
  <c r="G5063" i="15"/>
  <c r="G5064" i="15"/>
  <c r="G5065" i="15"/>
  <c r="G5075" i="15"/>
  <c r="G5077" i="15"/>
  <c r="G5078" i="15"/>
  <c r="G5079" i="15"/>
  <c r="G5080" i="15"/>
  <c r="G5081" i="15"/>
  <c r="G5088" i="15"/>
  <c r="G5089" i="15"/>
  <c r="G5092" i="15"/>
  <c r="G5099" i="15"/>
  <c r="G5100" i="15"/>
  <c r="G5101" i="15"/>
  <c r="G5102" i="15"/>
  <c r="G5103" i="15"/>
  <c r="G5111" i="15"/>
  <c r="G5113" i="15"/>
  <c r="G5123" i="15"/>
  <c r="G5124" i="15"/>
  <c r="G5125" i="15"/>
  <c r="G5126" i="15"/>
  <c r="G5127" i="15"/>
  <c r="G5135" i="15"/>
  <c r="G5137" i="15"/>
  <c r="G5147" i="15"/>
  <c r="G5148" i="15"/>
  <c r="G5149" i="15"/>
  <c r="G5150" i="15"/>
  <c r="G5151" i="15"/>
  <c r="G5159" i="15"/>
  <c r="G5161" i="15"/>
  <c r="G5171" i="15"/>
  <c r="G5172" i="15"/>
  <c r="G5173" i="15"/>
  <c r="G5174" i="15"/>
  <c r="G5175" i="15"/>
  <c r="G5183" i="15"/>
  <c r="G5185" i="15"/>
  <c r="G5195" i="15"/>
  <c r="G5196" i="15"/>
  <c r="G5197" i="15"/>
  <c r="G5198" i="15"/>
  <c r="G5199" i="15"/>
  <c r="G5207" i="15"/>
  <c r="G5209" i="15"/>
  <c r="G5219" i="15"/>
  <c r="G5220" i="15"/>
  <c r="G5221" i="15"/>
  <c r="G5222" i="15"/>
  <c r="G5223" i="15"/>
  <c r="G5231" i="15"/>
  <c r="G5233" i="15"/>
  <c r="G5243" i="15"/>
  <c r="G5244" i="15"/>
  <c r="G5245" i="15"/>
  <c r="G5246" i="15"/>
  <c r="G5247" i="15"/>
  <c r="G5255" i="15"/>
  <c r="G5257" i="15"/>
  <c r="G5267" i="15"/>
  <c r="G5268" i="15"/>
  <c r="G5269" i="15"/>
  <c r="G5270" i="15"/>
  <c r="G5271" i="15"/>
  <c r="G5279" i="15"/>
  <c r="G5281" i="15"/>
  <c r="G5291" i="15"/>
  <c r="G5292" i="15"/>
  <c r="G5293" i="15"/>
  <c r="G5294" i="15"/>
  <c r="G5295" i="15"/>
  <c r="G5303" i="15"/>
  <c r="G5305" i="15"/>
  <c r="G5315" i="15"/>
  <c r="G5316" i="15"/>
  <c r="G5317" i="15"/>
  <c r="G5318" i="15"/>
  <c r="G5319" i="15"/>
  <c r="G5327" i="15"/>
  <c r="G5329" i="15"/>
  <c r="G5339" i="15"/>
  <c r="G5340" i="15"/>
  <c r="G5341" i="15"/>
  <c r="G5342" i="15"/>
  <c r="G5343" i="15"/>
  <c r="G5351" i="15"/>
  <c r="G5353" i="15"/>
  <c r="G5363" i="15"/>
  <c r="G5364" i="15"/>
  <c r="G5365" i="15"/>
  <c r="G5366" i="15"/>
  <c r="G5367" i="15"/>
  <c r="G5375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H1224" i="15"/>
  <c r="H1225" i="15"/>
  <c r="H1226" i="15"/>
  <c r="H1227" i="15"/>
  <c r="H1228" i="15"/>
  <c r="H1229" i="15"/>
  <c r="H1230" i="15"/>
  <c r="H1231" i="15"/>
  <c r="H1232" i="15"/>
  <c r="H1233" i="15"/>
  <c r="H1234" i="15"/>
  <c r="H1235" i="15"/>
  <c r="H1236" i="15"/>
  <c r="H1237" i="15"/>
  <c r="H1238" i="15"/>
  <c r="H1239" i="15"/>
  <c r="H1240" i="15"/>
  <c r="H1241" i="15"/>
  <c r="H1242" i="15"/>
  <c r="H1243" i="15"/>
  <c r="H1244" i="15"/>
  <c r="H1245" i="15"/>
  <c r="H1246" i="15"/>
  <c r="H1247" i="15"/>
  <c r="H1248" i="15"/>
  <c r="H1249" i="15"/>
  <c r="H1250" i="15"/>
  <c r="H1251" i="15"/>
  <c r="H1252" i="15"/>
  <c r="H1253" i="15"/>
  <c r="H1254" i="15"/>
  <c r="H1255" i="15"/>
  <c r="H1256" i="15"/>
  <c r="H1257" i="15"/>
  <c r="H1258" i="15"/>
  <c r="H1259" i="15"/>
  <c r="H1260" i="15"/>
  <c r="H1261" i="15"/>
  <c r="H1262" i="15"/>
  <c r="H1263" i="15"/>
  <c r="H1264" i="15"/>
  <c r="H1265" i="15"/>
  <c r="H1266" i="15"/>
  <c r="H1267" i="15"/>
  <c r="H1268" i="15"/>
  <c r="H1269" i="15"/>
  <c r="H1270" i="15"/>
  <c r="H1271" i="15"/>
  <c r="H1272" i="15"/>
  <c r="H1273" i="15"/>
  <c r="H1274" i="15"/>
  <c r="H1275" i="15"/>
  <c r="H1276" i="15"/>
  <c r="H1277" i="15"/>
  <c r="H1278" i="15"/>
  <c r="H1279" i="15"/>
  <c r="H1280" i="15"/>
  <c r="H1281" i="15"/>
  <c r="H1282" i="15"/>
  <c r="H1283" i="15"/>
  <c r="H1284" i="15"/>
  <c r="H1285" i="15"/>
  <c r="H1286" i="15"/>
  <c r="H1287" i="15"/>
  <c r="H1288" i="15"/>
  <c r="H1289" i="15"/>
  <c r="H1290" i="15"/>
  <c r="H1291" i="15"/>
  <c r="H1292" i="15"/>
  <c r="H1293" i="15"/>
  <c r="H1294" i="15"/>
  <c r="H1295" i="15"/>
  <c r="H1296" i="15"/>
  <c r="H1297" i="15"/>
  <c r="H1298" i="15"/>
  <c r="H1299" i="15"/>
  <c r="H1300" i="15"/>
  <c r="H1301" i="15"/>
  <c r="H1302" i="15"/>
  <c r="H1303" i="15"/>
  <c r="H1304" i="15"/>
  <c r="H1305" i="15"/>
  <c r="H1306" i="15"/>
  <c r="H1307" i="15"/>
  <c r="H1308" i="15"/>
  <c r="H1309" i="15"/>
  <c r="H1310" i="15"/>
  <c r="H1311" i="15"/>
  <c r="H1312" i="15"/>
  <c r="H1313" i="15"/>
  <c r="H1314" i="15"/>
  <c r="H1315" i="15"/>
  <c r="H1316" i="15"/>
  <c r="H1317" i="15"/>
  <c r="H1318" i="15"/>
  <c r="H1319" i="15"/>
  <c r="H1320" i="15"/>
  <c r="H1321" i="15"/>
  <c r="H1322" i="15"/>
  <c r="H1323" i="15"/>
  <c r="H1324" i="15"/>
  <c r="H1325" i="15"/>
  <c r="H1326" i="15"/>
  <c r="H1327" i="15"/>
  <c r="H1328" i="15"/>
  <c r="H1329" i="15"/>
  <c r="H1330" i="15"/>
  <c r="H1331" i="15"/>
  <c r="H1332" i="15"/>
  <c r="H1333" i="15"/>
  <c r="H1334" i="15"/>
  <c r="H1335" i="15"/>
  <c r="H1336" i="15"/>
  <c r="H1337" i="15"/>
  <c r="H1338" i="15"/>
  <c r="H1339" i="15"/>
  <c r="H1340" i="15"/>
  <c r="H1341" i="15"/>
  <c r="H1342" i="15"/>
  <c r="H1343" i="15"/>
  <c r="H1344" i="15"/>
  <c r="H1345" i="15"/>
  <c r="H1346" i="15"/>
  <c r="H1347" i="15"/>
  <c r="H1348" i="15"/>
  <c r="H1349" i="15"/>
  <c r="H1350" i="15"/>
  <c r="H1351" i="15"/>
  <c r="H1352" i="15"/>
  <c r="H1353" i="15"/>
  <c r="H1354" i="15"/>
  <c r="H1355" i="15"/>
  <c r="H1356" i="15"/>
  <c r="H1357" i="15"/>
  <c r="H1358" i="15"/>
  <c r="H1359" i="15"/>
  <c r="H1360" i="15"/>
  <c r="H1361" i="15"/>
  <c r="H1362" i="15"/>
  <c r="H1363" i="15"/>
  <c r="H1364" i="15"/>
  <c r="H1365" i="15"/>
  <c r="H1366" i="15"/>
  <c r="H1367" i="15"/>
  <c r="H1368" i="15"/>
  <c r="H1369" i="15"/>
  <c r="H1370" i="15"/>
  <c r="H1371" i="15"/>
  <c r="H1372" i="15"/>
  <c r="H1373" i="15"/>
  <c r="H1374" i="15"/>
  <c r="H1375" i="15"/>
  <c r="H1376" i="15"/>
  <c r="H1377" i="15"/>
  <c r="H1378" i="15"/>
  <c r="H1379" i="15"/>
  <c r="H1380" i="15"/>
  <c r="H1381" i="15"/>
  <c r="H1382" i="15"/>
  <c r="H1383" i="15"/>
  <c r="H1384" i="15"/>
  <c r="H1385" i="15"/>
  <c r="H1386" i="15"/>
  <c r="H1387" i="15"/>
  <c r="H1388" i="15"/>
  <c r="H1389" i="15"/>
  <c r="H1390" i="15"/>
  <c r="H1391" i="15"/>
  <c r="H1392" i="15"/>
  <c r="H1393" i="15"/>
  <c r="H1394" i="15"/>
  <c r="H1395" i="15"/>
  <c r="H1396" i="15"/>
  <c r="H1397" i="15"/>
  <c r="H1398" i="15"/>
  <c r="H1399" i="15"/>
  <c r="H1400" i="15"/>
  <c r="H1401" i="15"/>
  <c r="H1402" i="15"/>
  <c r="H1403" i="15"/>
  <c r="H1404" i="15"/>
  <c r="H1405" i="15"/>
  <c r="H1406" i="15"/>
  <c r="H1407" i="15"/>
  <c r="H1408" i="15"/>
  <c r="H1409" i="15"/>
  <c r="H1410" i="15"/>
  <c r="H1411" i="15"/>
  <c r="H1412" i="15"/>
  <c r="H1413" i="15"/>
  <c r="H1414" i="15"/>
  <c r="H1415" i="15"/>
  <c r="H1416" i="15"/>
  <c r="H1417" i="15"/>
  <c r="H1418" i="15"/>
  <c r="H1419" i="15"/>
  <c r="H1420" i="15"/>
  <c r="H1421" i="15"/>
  <c r="H1422" i="15"/>
  <c r="H1423" i="15"/>
  <c r="H1424" i="15"/>
  <c r="H1425" i="15"/>
  <c r="H1426" i="15"/>
  <c r="H1427" i="15"/>
  <c r="H1428" i="15"/>
  <c r="H1429" i="15"/>
  <c r="H1430" i="15"/>
  <c r="H1431" i="15"/>
  <c r="H1432" i="15"/>
  <c r="H1433" i="15"/>
  <c r="H1434" i="15"/>
  <c r="H1435" i="15"/>
  <c r="H1436" i="15"/>
  <c r="H1437" i="15"/>
  <c r="H1438" i="15"/>
  <c r="H1439" i="15"/>
  <c r="H1440" i="15"/>
  <c r="H1441" i="15"/>
  <c r="H1442" i="15"/>
  <c r="H1443" i="15"/>
  <c r="H1444" i="15"/>
  <c r="H1445" i="15"/>
  <c r="H1446" i="15"/>
  <c r="H1447" i="15"/>
  <c r="H1448" i="15"/>
  <c r="H1449" i="15"/>
  <c r="H1450" i="15"/>
  <c r="H1451" i="15"/>
  <c r="H1452" i="15"/>
  <c r="H1453" i="15"/>
  <c r="H1454" i="15"/>
  <c r="H1455" i="15"/>
  <c r="H1456" i="15"/>
  <c r="H1457" i="15"/>
  <c r="H1458" i="15"/>
  <c r="H1459" i="15"/>
  <c r="H1460" i="15"/>
  <c r="H1461" i="15"/>
  <c r="H1462" i="15"/>
  <c r="H1463" i="15"/>
  <c r="H1464" i="15"/>
  <c r="H1465" i="15"/>
  <c r="H1466" i="15"/>
  <c r="H1467" i="15"/>
  <c r="H1468" i="15"/>
  <c r="H1469" i="15"/>
  <c r="H1470" i="15"/>
  <c r="H1471" i="15"/>
  <c r="H1472" i="15"/>
  <c r="H1473" i="15"/>
  <c r="H1474" i="15"/>
  <c r="H1475" i="15"/>
  <c r="H1476" i="15"/>
  <c r="H1477" i="15"/>
  <c r="H1478" i="15"/>
  <c r="H1479" i="15"/>
  <c r="H1480" i="15"/>
  <c r="H1481" i="15"/>
  <c r="H1482" i="15"/>
  <c r="H1483" i="15"/>
  <c r="H1484" i="15"/>
  <c r="H1485" i="15"/>
  <c r="H1486" i="15"/>
  <c r="H1487" i="15"/>
  <c r="H1488" i="15"/>
  <c r="H1489" i="15"/>
  <c r="H1490" i="15"/>
  <c r="H1491" i="15"/>
  <c r="H1492" i="15"/>
  <c r="H1493" i="15"/>
  <c r="H1494" i="15"/>
  <c r="H1495" i="15"/>
  <c r="H1496" i="15"/>
  <c r="H1497" i="15"/>
  <c r="H1498" i="15"/>
  <c r="H1499" i="15"/>
  <c r="H1500" i="15"/>
  <c r="H1501" i="15"/>
  <c r="H1502" i="15"/>
  <c r="H1503" i="15"/>
  <c r="H1504" i="15"/>
  <c r="H1505" i="15"/>
  <c r="H1506" i="15"/>
  <c r="H1507" i="15"/>
  <c r="H1508" i="15"/>
  <c r="H1509" i="15"/>
  <c r="H1510" i="15"/>
  <c r="H1511" i="15"/>
  <c r="H1512" i="15"/>
  <c r="H1513" i="15"/>
  <c r="H1514" i="15"/>
  <c r="H1515" i="15"/>
  <c r="H1516" i="15"/>
  <c r="H1517" i="15"/>
  <c r="H1518" i="15"/>
  <c r="H1519" i="15"/>
  <c r="H1520" i="15"/>
  <c r="H1521" i="15"/>
  <c r="H1522" i="15"/>
  <c r="H1523" i="15"/>
  <c r="H1524" i="15"/>
  <c r="H1525" i="15"/>
  <c r="H1526" i="15"/>
  <c r="H1527" i="15"/>
  <c r="H1528" i="15"/>
  <c r="H1529" i="15"/>
  <c r="H1530" i="15"/>
  <c r="H1531" i="15"/>
  <c r="H1532" i="15"/>
  <c r="H1533" i="15"/>
  <c r="H1534" i="15"/>
  <c r="H1535" i="15"/>
  <c r="H1536" i="15"/>
  <c r="H1537" i="15"/>
  <c r="H1538" i="15"/>
  <c r="H1539" i="15"/>
  <c r="H1540" i="15"/>
  <c r="H1541" i="15"/>
  <c r="H1542" i="15"/>
  <c r="H1543" i="15"/>
  <c r="H1544" i="15"/>
  <c r="H1545" i="15"/>
  <c r="H1546" i="15"/>
  <c r="H1547" i="15"/>
  <c r="H1548" i="15"/>
  <c r="H1549" i="15"/>
  <c r="H1550" i="15"/>
  <c r="H1551" i="15"/>
  <c r="H1552" i="15"/>
  <c r="H1553" i="15"/>
  <c r="H1554" i="15"/>
  <c r="H1555" i="15"/>
  <c r="H1556" i="15"/>
  <c r="H1557" i="15"/>
  <c r="H1558" i="15"/>
  <c r="H1559" i="15"/>
  <c r="H1560" i="15"/>
  <c r="H1561" i="15"/>
  <c r="H1562" i="15"/>
  <c r="H1563" i="15"/>
  <c r="H1564" i="15"/>
  <c r="H1565" i="15"/>
  <c r="H1566" i="15"/>
  <c r="H1567" i="15"/>
  <c r="H1568" i="15"/>
  <c r="H1569" i="15"/>
  <c r="H1570" i="15"/>
  <c r="H1571" i="15"/>
  <c r="H1572" i="15"/>
  <c r="H1573" i="15"/>
  <c r="H1574" i="15"/>
  <c r="H1575" i="15"/>
  <c r="H1576" i="15"/>
  <c r="H1577" i="15"/>
  <c r="H1578" i="15"/>
  <c r="H1579" i="15"/>
  <c r="H1580" i="15"/>
  <c r="H1581" i="15"/>
  <c r="H1582" i="15"/>
  <c r="H1583" i="15"/>
  <c r="H1584" i="15"/>
  <c r="H1585" i="15"/>
  <c r="H1586" i="15"/>
  <c r="H1587" i="15"/>
  <c r="H1588" i="15"/>
  <c r="H1589" i="15"/>
  <c r="H1590" i="15"/>
  <c r="H1591" i="15"/>
  <c r="H1592" i="15"/>
  <c r="H1593" i="15"/>
  <c r="H1594" i="15"/>
  <c r="H1595" i="15"/>
  <c r="H1596" i="15"/>
  <c r="H1597" i="15"/>
  <c r="H1598" i="15"/>
  <c r="H1599" i="15"/>
  <c r="H1600" i="15"/>
  <c r="H1601" i="15"/>
  <c r="H1602" i="15"/>
  <c r="H1603" i="15"/>
  <c r="H1604" i="15"/>
  <c r="H1605" i="15"/>
  <c r="H1606" i="15"/>
  <c r="H1607" i="15"/>
  <c r="H1608" i="15"/>
  <c r="H1609" i="15"/>
  <c r="H1610" i="15"/>
  <c r="H1611" i="15"/>
  <c r="H1612" i="15"/>
  <c r="H1613" i="15"/>
  <c r="H1614" i="15"/>
  <c r="H1615" i="15"/>
  <c r="H1616" i="15"/>
  <c r="H1617" i="15"/>
  <c r="H1618" i="15"/>
  <c r="H1619" i="15"/>
  <c r="H1620" i="15"/>
  <c r="H1621" i="15"/>
  <c r="H1622" i="15"/>
  <c r="H1623" i="15"/>
  <c r="H1624" i="15"/>
  <c r="H1625" i="15"/>
  <c r="H1626" i="15"/>
  <c r="H1627" i="15"/>
  <c r="H1628" i="15"/>
  <c r="H1629" i="15"/>
  <c r="H1630" i="15"/>
  <c r="H1631" i="15"/>
  <c r="H1632" i="15"/>
  <c r="H1633" i="15"/>
  <c r="H1634" i="15"/>
  <c r="H1635" i="15"/>
  <c r="H1636" i="15"/>
  <c r="H1637" i="15"/>
  <c r="H1638" i="15"/>
  <c r="H1639" i="15"/>
  <c r="H1640" i="15"/>
  <c r="H1641" i="15"/>
  <c r="H1642" i="15"/>
  <c r="H1643" i="15"/>
  <c r="H1644" i="15"/>
  <c r="H1645" i="15"/>
  <c r="H1646" i="15"/>
  <c r="H1647" i="15"/>
  <c r="H1648" i="15"/>
  <c r="H1649" i="15"/>
  <c r="H1650" i="15"/>
  <c r="H1651" i="15"/>
  <c r="H1652" i="15"/>
  <c r="H1653" i="15"/>
  <c r="H1654" i="15"/>
  <c r="H1655" i="15"/>
  <c r="H1656" i="15"/>
  <c r="H1657" i="15"/>
  <c r="H1658" i="15"/>
  <c r="H1659" i="15"/>
  <c r="H1660" i="15"/>
  <c r="H1661" i="15"/>
  <c r="H1662" i="15"/>
  <c r="H1663" i="15"/>
  <c r="H1664" i="15"/>
  <c r="H1665" i="15"/>
  <c r="H1666" i="15"/>
  <c r="H1667" i="15"/>
  <c r="H1668" i="15"/>
  <c r="H1669" i="15"/>
  <c r="H1670" i="15"/>
  <c r="H1671" i="15"/>
  <c r="H1672" i="15"/>
  <c r="H1673" i="15"/>
  <c r="H1674" i="15"/>
  <c r="H1675" i="15"/>
  <c r="H1676" i="15"/>
  <c r="H1677" i="15"/>
  <c r="H1678" i="15"/>
  <c r="H1679" i="15"/>
  <c r="H1680" i="15"/>
  <c r="H1681" i="15"/>
  <c r="H1682" i="15"/>
  <c r="H1683" i="15"/>
  <c r="H1684" i="15"/>
  <c r="H1685" i="15"/>
  <c r="H1686" i="15"/>
  <c r="H1687" i="15"/>
  <c r="H1688" i="15"/>
  <c r="H1689" i="15"/>
  <c r="H1690" i="15"/>
  <c r="H1691" i="15"/>
  <c r="H1692" i="15"/>
  <c r="H1693" i="15"/>
  <c r="H1694" i="15"/>
  <c r="H1695" i="15"/>
  <c r="H1696" i="15"/>
  <c r="H1697" i="15"/>
  <c r="H1698" i="15"/>
  <c r="H1699" i="15"/>
  <c r="H1700" i="15"/>
  <c r="H1701" i="15"/>
  <c r="H1702" i="15"/>
  <c r="H1703" i="15"/>
  <c r="H1704" i="15"/>
  <c r="H1705" i="15"/>
  <c r="H1706" i="15"/>
  <c r="H1707" i="15"/>
  <c r="H1708" i="15"/>
  <c r="H1709" i="15"/>
  <c r="H1710" i="15"/>
  <c r="H1711" i="15"/>
  <c r="H1712" i="15"/>
  <c r="H1713" i="15"/>
  <c r="H1714" i="15"/>
  <c r="H1715" i="15"/>
  <c r="H1716" i="15"/>
  <c r="H1717" i="15"/>
  <c r="H1718" i="15"/>
  <c r="H1719" i="15"/>
  <c r="H1720" i="15"/>
  <c r="H1721" i="15"/>
  <c r="H1722" i="15"/>
  <c r="H1723" i="15"/>
  <c r="H1724" i="15"/>
  <c r="H1725" i="15"/>
  <c r="H1726" i="15"/>
  <c r="H1727" i="15"/>
  <c r="H1728" i="15"/>
  <c r="H1729" i="15"/>
  <c r="H1730" i="15"/>
  <c r="H1731" i="15"/>
  <c r="H1732" i="15"/>
  <c r="H1733" i="15"/>
  <c r="H1734" i="15"/>
  <c r="H1735" i="15"/>
  <c r="H1736" i="15"/>
  <c r="H1737" i="15"/>
  <c r="H1738" i="15"/>
  <c r="H1739" i="15"/>
  <c r="H1740" i="15"/>
  <c r="H1741" i="15"/>
  <c r="H1742" i="15"/>
  <c r="H1743" i="15"/>
  <c r="H1744" i="15"/>
  <c r="H1745" i="15"/>
  <c r="H1746" i="15"/>
  <c r="H1747" i="15"/>
  <c r="H1748" i="15"/>
  <c r="H1749" i="15"/>
  <c r="H1750" i="15"/>
  <c r="H1751" i="15"/>
  <c r="H1752" i="15"/>
  <c r="H1753" i="15"/>
  <c r="H1754" i="15"/>
  <c r="H1755" i="15"/>
  <c r="H1756" i="15"/>
  <c r="H1757" i="15"/>
  <c r="H1758" i="15"/>
  <c r="H1759" i="15"/>
  <c r="H1760" i="15"/>
  <c r="H1761" i="15"/>
  <c r="H1762" i="15"/>
  <c r="H1763" i="15"/>
  <c r="H1764" i="15"/>
  <c r="H1765" i="15"/>
  <c r="H1766" i="15"/>
  <c r="H1767" i="15"/>
  <c r="H1768" i="15"/>
  <c r="H1769" i="15"/>
  <c r="H1770" i="15"/>
  <c r="H1771" i="15"/>
  <c r="H1772" i="15"/>
  <c r="H1773" i="15"/>
  <c r="H1774" i="15"/>
  <c r="H1775" i="15"/>
  <c r="H1776" i="15"/>
  <c r="H1777" i="15"/>
  <c r="H1778" i="15"/>
  <c r="H1779" i="15"/>
  <c r="H1780" i="15"/>
  <c r="H1781" i="15"/>
  <c r="H1782" i="15"/>
  <c r="H1783" i="15"/>
  <c r="H1784" i="15"/>
  <c r="H1785" i="15"/>
  <c r="H1786" i="15"/>
  <c r="H1787" i="15"/>
  <c r="H1788" i="15"/>
  <c r="H1789" i="15"/>
  <c r="H1790" i="15"/>
  <c r="H1791" i="15"/>
  <c r="H1792" i="15"/>
  <c r="H1793" i="15"/>
  <c r="H1794" i="15"/>
  <c r="H1795" i="15"/>
  <c r="H1796" i="15"/>
  <c r="H1797" i="15"/>
  <c r="H1798" i="15"/>
  <c r="H1799" i="15"/>
  <c r="H1800" i="15"/>
  <c r="H1801" i="15"/>
  <c r="H1802" i="15"/>
  <c r="H1803" i="15"/>
  <c r="H1804" i="15"/>
  <c r="H1805" i="15"/>
  <c r="H1806" i="15"/>
  <c r="H1807" i="15"/>
  <c r="H1808" i="15"/>
  <c r="H1809" i="15"/>
  <c r="H1810" i="15"/>
  <c r="H1811" i="15"/>
  <c r="H1812" i="15"/>
  <c r="H1813" i="15"/>
  <c r="H1814" i="15"/>
  <c r="H1815" i="15"/>
  <c r="H1816" i="15"/>
  <c r="H1817" i="15"/>
  <c r="H1818" i="15"/>
  <c r="H1819" i="15"/>
  <c r="H1820" i="15"/>
  <c r="H1821" i="15"/>
  <c r="H1822" i="15"/>
  <c r="H1823" i="15"/>
  <c r="H1824" i="15"/>
  <c r="H1825" i="15"/>
  <c r="H1826" i="15"/>
  <c r="H1827" i="15"/>
  <c r="H1828" i="15"/>
  <c r="H1829" i="15"/>
  <c r="H1830" i="15"/>
  <c r="H1831" i="15"/>
  <c r="H1832" i="15"/>
  <c r="H1833" i="15"/>
  <c r="H1834" i="15"/>
  <c r="H1835" i="15"/>
  <c r="H1836" i="15"/>
  <c r="H1837" i="15"/>
  <c r="H1838" i="15"/>
  <c r="H1839" i="15"/>
  <c r="H1840" i="15"/>
  <c r="H1841" i="15"/>
  <c r="H1842" i="15"/>
  <c r="H1843" i="15"/>
  <c r="H1844" i="15"/>
  <c r="H1845" i="15"/>
  <c r="H1846" i="15"/>
  <c r="H1847" i="15"/>
  <c r="H1848" i="15"/>
  <c r="H1849" i="15"/>
  <c r="H1850" i="15"/>
  <c r="H1851" i="15"/>
  <c r="H1852" i="15"/>
  <c r="H1853" i="15"/>
  <c r="H1854" i="15"/>
  <c r="H1855" i="15"/>
  <c r="H1856" i="15"/>
  <c r="H1857" i="15"/>
  <c r="H1858" i="15"/>
  <c r="H1859" i="15"/>
  <c r="H1860" i="15"/>
  <c r="H1861" i="15"/>
  <c r="H1862" i="15"/>
  <c r="H1863" i="15"/>
  <c r="H1864" i="15"/>
  <c r="H1865" i="15"/>
  <c r="H1866" i="15"/>
  <c r="H1867" i="15"/>
  <c r="H1868" i="15"/>
  <c r="H1869" i="15"/>
  <c r="H1870" i="15"/>
  <c r="H1871" i="15"/>
  <c r="H1872" i="15"/>
  <c r="H1873" i="15"/>
  <c r="H1874" i="15"/>
  <c r="H1875" i="15"/>
  <c r="H1876" i="15"/>
  <c r="H1877" i="15"/>
  <c r="H1878" i="15"/>
  <c r="H1879" i="15"/>
  <c r="H1880" i="15"/>
  <c r="H1881" i="15"/>
  <c r="H1882" i="15"/>
  <c r="H1883" i="15"/>
  <c r="H1884" i="15"/>
  <c r="H1885" i="15"/>
  <c r="H1886" i="15"/>
  <c r="H1887" i="15"/>
  <c r="H1888" i="15"/>
  <c r="H1889" i="15"/>
  <c r="H1890" i="15"/>
  <c r="H1891" i="15"/>
  <c r="H1892" i="15"/>
  <c r="H1893" i="15"/>
  <c r="H1894" i="15"/>
  <c r="H1895" i="15"/>
  <c r="H1896" i="15"/>
  <c r="H1897" i="15"/>
  <c r="H1898" i="15"/>
  <c r="H1899" i="15"/>
  <c r="H1900" i="15"/>
  <c r="H1901" i="15"/>
  <c r="H1902" i="15"/>
  <c r="H1903" i="15"/>
  <c r="H1904" i="15"/>
  <c r="H1905" i="15"/>
  <c r="H1906" i="15"/>
  <c r="H1907" i="15"/>
  <c r="H1908" i="15"/>
  <c r="H1909" i="15"/>
  <c r="H1910" i="15"/>
  <c r="H1911" i="15"/>
  <c r="H1912" i="15"/>
  <c r="H1913" i="15"/>
  <c r="H1914" i="15"/>
  <c r="H1915" i="15"/>
  <c r="H1916" i="15"/>
  <c r="H1917" i="15"/>
  <c r="H1918" i="15"/>
  <c r="H1919" i="15"/>
  <c r="H1920" i="15"/>
  <c r="H1921" i="15"/>
  <c r="H1922" i="15"/>
  <c r="H1923" i="15"/>
  <c r="H1924" i="15"/>
  <c r="H1925" i="15"/>
  <c r="H1926" i="15"/>
  <c r="H1927" i="15"/>
  <c r="H1928" i="15"/>
  <c r="H1929" i="15"/>
  <c r="H1930" i="15"/>
  <c r="H1931" i="15"/>
  <c r="H1932" i="15"/>
  <c r="H1933" i="15"/>
  <c r="H1934" i="15"/>
  <c r="H1935" i="15"/>
  <c r="H1936" i="15"/>
  <c r="H1937" i="15"/>
  <c r="H1938" i="15"/>
  <c r="H1939" i="15"/>
  <c r="H1940" i="15"/>
  <c r="H1941" i="15"/>
  <c r="H1942" i="15"/>
  <c r="H1943" i="15"/>
  <c r="H1944" i="15"/>
  <c r="H1945" i="15"/>
  <c r="H1946" i="15"/>
  <c r="H1947" i="15"/>
  <c r="H1948" i="15"/>
  <c r="H1949" i="15"/>
  <c r="H1950" i="15"/>
  <c r="H1951" i="15"/>
  <c r="H1952" i="15"/>
  <c r="H1953" i="15"/>
  <c r="H1954" i="15"/>
  <c r="H1955" i="15"/>
  <c r="H1956" i="15"/>
  <c r="H1957" i="15"/>
  <c r="H1958" i="15"/>
  <c r="H1959" i="15"/>
  <c r="H1960" i="15"/>
  <c r="H1961" i="15"/>
  <c r="H1962" i="15"/>
  <c r="H1963" i="15"/>
  <c r="H1964" i="15"/>
  <c r="H1965" i="15"/>
  <c r="H1966" i="15"/>
  <c r="H1967" i="15"/>
  <c r="H1968" i="15"/>
  <c r="H1969" i="15"/>
  <c r="H1970" i="15"/>
  <c r="H1971" i="15"/>
  <c r="H1972" i="15"/>
  <c r="H1973" i="15"/>
  <c r="H1974" i="15"/>
  <c r="H1975" i="15"/>
  <c r="H1976" i="15"/>
  <c r="H1977" i="15"/>
  <c r="H1978" i="15"/>
  <c r="H1979" i="15"/>
  <c r="H1980" i="15"/>
  <c r="H1981" i="15"/>
  <c r="H1982" i="15"/>
  <c r="H1983" i="15"/>
  <c r="H1984" i="15"/>
  <c r="H1985" i="15"/>
  <c r="H1986" i="15"/>
  <c r="H1987" i="15"/>
  <c r="H1988" i="15"/>
  <c r="H1989" i="15"/>
  <c r="H1990" i="15"/>
  <c r="H1991" i="15"/>
  <c r="H1992" i="15"/>
  <c r="H1993" i="15"/>
  <c r="H1994" i="15"/>
  <c r="H1995" i="15"/>
  <c r="H1996" i="15"/>
  <c r="H1997" i="15"/>
  <c r="H1998" i="15"/>
  <c r="H1999" i="15"/>
  <c r="H2000" i="15"/>
  <c r="H2001" i="15"/>
  <c r="H2002" i="15"/>
  <c r="H2003" i="15"/>
  <c r="H2004" i="15"/>
  <c r="H2005" i="15"/>
  <c r="H2006" i="15"/>
  <c r="H2007" i="15"/>
  <c r="H2008" i="15"/>
  <c r="H2009" i="15"/>
  <c r="H2010" i="15"/>
  <c r="H2011" i="15"/>
  <c r="H2012" i="15"/>
  <c r="H2013" i="15"/>
  <c r="H2014" i="15"/>
  <c r="H2015" i="15"/>
  <c r="H2016" i="15"/>
  <c r="H2017" i="15"/>
  <c r="H2018" i="15"/>
  <c r="H2019" i="15"/>
  <c r="H2020" i="15"/>
  <c r="H2021" i="15"/>
  <c r="H2022" i="15"/>
  <c r="H2023" i="15"/>
  <c r="H2024" i="15"/>
  <c r="H2025" i="15"/>
  <c r="H2026" i="15"/>
  <c r="H2027" i="15"/>
  <c r="H2028" i="15"/>
  <c r="H2029" i="15"/>
  <c r="H2030" i="15"/>
  <c r="H2031" i="15"/>
  <c r="H2032" i="15"/>
  <c r="H2033" i="15"/>
  <c r="H2034" i="15"/>
  <c r="H2035" i="15"/>
  <c r="H2036" i="15"/>
  <c r="H2037" i="15"/>
  <c r="H2038" i="15"/>
  <c r="H2039" i="15"/>
  <c r="H2040" i="15"/>
  <c r="H2041" i="15"/>
  <c r="H2042" i="15"/>
  <c r="H2043" i="15"/>
  <c r="H2044" i="15"/>
  <c r="H2045" i="15"/>
  <c r="H2046" i="15"/>
  <c r="H2047" i="15"/>
  <c r="H2048" i="15"/>
  <c r="H2049" i="15"/>
  <c r="H2050" i="15"/>
  <c r="H2051" i="15"/>
  <c r="H2052" i="15"/>
  <c r="H2053" i="15"/>
  <c r="H2054" i="15"/>
  <c r="H2055" i="15"/>
  <c r="H2056" i="15"/>
  <c r="H2057" i="15"/>
  <c r="H2058" i="15"/>
  <c r="H2059" i="15"/>
  <c r="H2060" i="15"/>
  <c r="H2061" i="15"/>
  <c r="H2062" i="15"/>
  <c r="H2063" i="15"/>
  <c r="H2064" i="15"/>
  <c r="H2065" i="15"/>
  <c r="H2066" i="15"/>
  <c r="H2067" i="15"/>
  <c r="H2068" i="15"/>
  <c r="H2069" i="15"/>
  <c r="H2070" i="15"/>
  <c r="H2071" i="15"/>
  <c r="H2072" i="15"/>
  <c r="H2073" i="15"/>
  <c r="H2074" i="15"/>
  <c r="H2075" i="15"/>
  <c r="H2076" i="15"/>
  <c r="H2077" i="15"/>
  <c r="H2078" i="15"/>
  <c r="H2079" i="15"/>
  <c r="H2080" i="15"/>
  <c r="H2081" i="15"/>
  <c r="H2082" i="15"/>
  <c r="H2083" i="15"/>
  <c r="H2084" i="15"/>
  <c r="H2085" i="15"/>
  <c r="H2086" i="15"/>
  <c r="H2087" i="15"/>
  <c r="H2088" i="15"/>
  <c r="H2089" i="15"/>
  <c r="H2090" i="15"/>
  <c r="H2091" i="15"/>
  <c r="H2092" i="15"/>
  <c r="H2093" i="15"/>
  <c r="H2094" i="15"/>
  <c r="H2095" i="15"/>
  <c r="H2096" i="15"/>
  <c r="H2097" i="15"/>
  <c r="H2098" i="15"/>
  <c r="H2099" i="15"/>
  <c r="H2100" i="15"/>
  <c r="H2101" i="15"/>
  <c r="H2102" i="15"/>
  <c r="H2103" i="15"/>
  <c r="H2104" i="15"/>
  <c r="H2105" i="15"/>
  <c r="H2106" i="15"/>
  <c r="H2107" i="15"/>
  <c r="H2108" i="15"/>
  <c r="H2109" i="15"/>
  <c r="H2110" i="15"/>
  <c r="H2111" i="15"/>
  <c r="H2112" i="15"/>
  <c r="H2113" i="15"/>
  <c r="H2114" i="15"/>
  <c r="H2115" i="15"/>
  <c r="H2116" i="15"/>
  <c r="H2117" i="15"/>
  <c r="H2118" i="15"/>
  <c r="H2119" i="15"/>
  <c r="H2120" i="15"/>
  <c r="H2121" i="15"/>
  <c r="H2122" i="15"/>
  <c r="H2123" i="15"/>
  <c r="H2124" i="15"/>
  <c r="H2125" i="15"/>
  <c r="H2126" i="15"/>
  <c r="H2127" i="15"/>
  <c r="H2128" i="15"/>
  <c r="H2129" i="15"/>
  <c r="H2130" i="15"/>
  <c r="H2131" i="15"/>
  <c r="H2132" i="15"/>
  <c r="H2133" i="15"/>
  <c r="H2134" i="15"/>
  <c r="H2135" i="15"/>
  <c r="H2136" i="15"/>
  <c r="H2137" i="15"/>
  <c r="H2138" i="15"/>
  <c r="H2139" i="15"/>
  <c r="H2140" i="15"/>
  <c r="H2141" i="15"/>
  <c r="H2142" i="15"/>
  <c r="H2143" i="15"/>
  <c r="H2144" i="15"/>
  <c r="H2145" i="15"/>
  <c r="H2146" i="15"/>
  <c r="H2147" i="15"/>
  <c r="H2148" i="15"/>
  <c r="H2149" i="15"/>
  <c r="H2150" i="15"/>
  <c r="H2151" i="15"/>
  <c r="H2152" i="15"/>
  <c r="H2153" i="15"/>
  <c r="H2154" i="15"/>
  <c r="H2155" i="15"/>
  <c r="H2156" i="15"/>
  <c r="H2157" i="15"/>
  <c r="H2158" i="15"/>
  <c r="H2159" i="15"/>
  <c r="H2160" i="15"/>
  <c r="H2161" i="15"/>
  <c r="H2162" i="15"/>
  <c r="H2163" i="15"/>
  <c r="H2164" i="15"/>
  <c r="H2165" i="15"/>
  <c r="H2166" i="15"/>
  <c r="H2167" i="15"/>
  <c r="H2168" i="15"/>
  <c r="H2169" i="15"/>
  <c r="H2170" i="15"/>
  <c r="H2171" i="15"/>
  <c r="H2172" i="15"/>
  <c r="H2173" i="15"/>
  <c r="H2174" i="15"/>
  <c r="H2175" i="15"/>
  <c r="H2176" i="15"/>
  <c r="H2177" i="15"/>
  <c r="H2178" i="15"/>
  <c r="H2179" i="15"/>
  <c r="H2180" i="15"/>
  <c r="H2181" i="15"/>
  <c r="H2182" i="15"/>
  <c r="H2183" i="15"/>
  <c r="H2184" i="15"/>
  <c r="H2185" i="15"/>
  <c r="H2186" i="15"/>
  <c r="H2187" i="15"/>
  <c r="H2188" i="15"/>
  <c r="H2189" i="15"/>
  <c r="H2190" i="15"/>
  <c r="H2191" i="15"/>
  <c r="H2192" i="15"/>
  <c r="H2193" i="15"/>
  <c r="H2194" i="15"/>
  <c r="H2195" i="15"/>
  <c r="H2196" i="15"/>
  <c r="H2197" i="15"/>
  <c r="H2198" i="15"/>
  <c r="H2199" i="15"/>
  <c r="H2200" i="15"/>
  <c r="H2201" i="15"/>
  <c r="H2202" i="15"/>
  <c r="H2203" i="15"/>
  <c r="H2204" i="15"/>
  <c r="H2205" i="15"/>
  <c r="H2206" i="15"/>
  <c r="H2207" i="15"/>
  <c r="H2208" i="15"/>
  <c r="H2209" i="15"/>
  <c r="H2210" i="15"/>
  <c r="H2211" i="15"/>
  <c r="H2212" i="15"/>
  <c r="H2213" i="15"/>
  <c r="H2214" i="15"/>
  <c r="H2215" i="15"/>
  <c r="H2216" i="15"/>
  <c r="H2217" i="15"/>
  <c r="H2218" i="15"/>
  <c r="H2219" i="15"/>
  <c r="H2220" i="15"/>
  <c r="H2221" i="15"/>
  <c r="H2222" i="15"/>
  <c r="H2223" i="15"/>
  <c r="H2224" i="15"/>
  <c r="H2225" i="15"/>
  <c r="H2226" i="15"/>
  <c r="H2227" i="15"/>
  <c r="H2228" i="15"/>
  <c r="H2229" i="15"/>
  <c r="H2230" i="15"/>
  <c r="H2231" i="15"/>
  <c r="H2232" i="15"/>
  <c r="H2233" i="15"/>
  <c r="H2234" i="15"/>
  <c r="H2235" i="15"/>
  <c r="H2236" i="15"/>
  <c r="H2237" i="15"/>
  <c r="H2238" i="15"/>
  <c r="H2239" i="15"/>
  <c r="H2240" i="15"/>
  <c r="H2241" i="15"/>
  <c r="H2242" i="15"/>
  <c r="H2243" i="15"/>
  <c r="H2244" i="15"/>
  <c r="H2245" i="15"/>
  <c r="H2246" i="15"/>
  <c r="H2247" i="15"/>
  <c r="H2248" i="15"/>
  <c r="H2249" i="15"/>
  <c r="H2250" i="15"/>
  <c r="H2251" i="15"/>
  <c r="H2252" i="15"/>
  <c r="H2253" i="15"/>
  <c r="H2254" i="15"/>
  <c r="H2255" i="15"/>
  <c r="H2256" i="15"/>
  <c r="H2257" i="15"/>
  <c r="H2258" i="15"/>
  <c r="H2259" i="15"/>
  <c r="H2260" i="15"/>
  <c r="H2261" i="15"/>
  <c r="H2262" i="15"/>
  <c r="H2263" i="15"/>
  <c r="H2264" i="15"/>
  <c r="H2265" i="15"/>
  <c r="H2266" i="15"/>
  <c r="H2267" i="15"/>
  <c r="H2268" i="15"/>
  <c r="H2269" i="15"/>
  <c r="H2270" i="15"/>
  <c r="H2271" i="15"/>
  <c r="H2272" i="15"/>
  <c r="H2273" i="15"/>
  <c r="H2274" i="15"/>
  <c r="H2275" i="15"/>
  <c r="H2276" i="15"/>
  <c r="H2277" i="15"/>
  <c r="H2278" i="15"/>
  <c r="H2279" i="15"/>
  <c r="H2280" i="15"/>
  <c r="H2281" i="15"/>
  <c r="H2282" i="15"/>
  <c r="H2283" i="15"/>
  <c r="H2284" i="15"/>
  <c r="H2285" i="15"/>
  <c r="H2286" i="15"/>
  <c r="H2287" i="15"/>
  <c r="H2288" i="15"/>
  <c r="H2289" i="15"/>
  <c r="H2290" i="15"/>
  <c r="H2291" i="15"/>
  <c r="H2292" i="15"/>
  <c r="H2293" i="15"/>
  <c r="H2294" i="15"/>
  <c r="H2295" i="15"/>
  <c r="H2296" i="15"/>
  <c r="H2297" i="15"/>
  <c r="H2298" i="15"/>
  <c r="H2299" i="15"/>
  <c r="H2300" i="15"/>
  <c r="H2301" i="15"/>
  <c r="H2302" i="15"/>
  <c r="H2303" i="15"/>
  <c r="H2304" i="15"/>
  <c r="H2305" i="15"/>
  <c r="H2306" i="15"/>
  <c r="H2307" i="15"/>
  <c r="H2308" i="15"/>
  <c r="H2309" i="15"/>
  <c r="H2310" i="15"/>
  <c r="H2311" i="15"/>
  <c r="H2312" i="15"/>
  <c r="H2313" i="15"/>
  <c r="H2314" i="15"/>
  <c r="H2315" i="15"/>
  <c r="H2316" i="15"/>
  <c r="H2317" i="15"/>
  <c r="H2318" i="15"/>
  <c r="H2319" i="15"/>
  <c r="H2320" i="15"/>
  <c r="H2321" i="15"/>
  <c r="H2322" i="15"/>
  <c r="H2323" i="15"/>
  <c r="H2324" i="15"/>
  <c r="H2325" i="15"/>
  <c r="H2326" i="15"/>
  <c r="H2327" i="15"/>
  <c r="H2328" i="15"/>
  <c r="H2329" i="15"/>
  <c r="H2330" i="15"/>
  <c r="H2331" i="15"/>
  <c r="H2332" i="15"/>
  <c r="H2333" i="15"/>
  <c r="H2334" i="15"/>
  <c r="H2335" i="15"/>
  <c r="H2336" i="15"/>
  <c r="H2337" i="15"/>
  <c r="H2338" i="15"/>
  <c r="H2339" i="15"/>
  <c r="H2340" i="15"/>
  <c r="H2341" i="15"/>
  <c r="H2342" i="15"/>
  <c r="H2343" i="15"/>
  <c r="H2344" i="15"/>
  <c r="H2345" i="15"/>
  <c r="H2346" i="15"/>
  <c r="H2347" i="15"/>
  <c r="H2348" i="15"/>
  <c r="H2349" i="15"/>
  <c r="H2350" i="15"/>
  <c r="H2351" i="15"/>
  <c r="H2352" i="15"/>
  <c r="H2353" i="15"/>
  <c r="H2354" i="15"/>
  <c r="H2355" i="15"/>
  <c r="H2356" i="15"/>
  <c r="H2357" i="15"/>
  <c r="H2358" i="15"/>
  <c r="H2359" i="15"/>
  <c r="H2360" i="15"/>
  <c r="H2361" i="15"/>
  <c r="H2362" i="15"/>
  <c r="H2363" i="15"/>
  <c r="H2364" i="15"/>
  <c r="H2365" i="15"/>
  <c r="H2366" i="15"/>
  <c r="H2367" i="15"/>
  <c r="H2368" i="15"/>
  <c r="H2369" i="15"/>
  <c r="H2370" i="15"/>
  <c r="H2371" i="15"/>
  <c r="H2372" i="15"/>
  <c r="H2373" i="15"/>
  <c r="H2374" i="15"/>
  <c r="H2375" i="15"/>
  <c r="H2376" i="15"/>
  <c r="H2377" i="15"/>
  <c r="H2378" i="15"/>
  <c r="H2379" i="15"/>
  <c r="H2380" i="15"/>
  <c r="H2381" i="15"/>
  <c r="H2382" i="15"/>
  <c r="H2383" i="15"/>
  <c r="H2384" i="15"/>
  <c r="H2385" i="15"/>
  <c r="H2386" i="15"/>
  <c r="H2387" i="15"/>
  <c r="H2388" i="15"/>
  <c r="H2389" i="15"/>
  <c r="H2390" i="15"/>
  <c r="H2391" i="15"/>
  <c r="H2392" i="15"/>
  <c r="H2393" i="15"/>
  <c r="H2394" i="15"/>
  <c r="H2395" i="15"/>
  <c r="H2396" i="15"/>
  <c r="H2397" i="15"/>
  <c r="H2398" i="15"/>
  <c r="H2399" i="15"/>
  <c r="H2400" i="15"/>
  <c r="H2401" i="15"/>
  <c r="H2402" i="15"/>
  <c r="H2403" i="15"/>
  <c r="H2404" i="15"/>
  <c r="H2405" i="15"/>
  <c r="H2406" i="15"/>
  <c r="H2407" i="15"/>
  <c r="H2408" i="15"/>
  <c r="H2409" i="15"/>
  <c r="H2410" i="15"/>
  <c r="H2411" i="15"/>
  <c r="H2412" i="15"/>
  <c r="H2413" i="15"/>
  <c r="H2414" i="15"/>
  <c r="H2415" i="15"/>
  <c r="H2416" i="15"/>
  <c r="H2417" i="15"/>
  <c r="H2418" i="15"/>
  <c r="H2419" i="15"/>
  <c r="H2420" i="15"/>
  <c r="H2421" i="15"/>
  <c r="H2422" i="15"/>
  <c r="H2423" i="15"/>
  <c r="H2424" i="15"/>
  <c r="H2425" i="15"/>
  <c r="H2426" i="15"/>
  <c r="H2427" i="15"/>
  <c r="H2428" i="15"/>
  <c r="H2429" i="15"/>
  <c r="H2430" i="15"/>
  <c r="H2431" i="15"/>
  <c r="H2432" i="15"/>
  <c r="H2433" i="15"/>
  <c r="H2434" i="15"/>
  <c r="H2435" i="15"/>
  <c r="H2436" i="15"/>
  <c r="H2437" i="15"/>
  <c r="H2438" i="15"/>
  <c r="H2439" i="15"/>
  <c r="H2440" i="15"/>
  <c r="H2441" i="15"/>
  <c r="H2442" i="15"/>
  <c r="H2443" i="15"/>
  <c r="H2444" i="15"/>
  <c r="H2445" i="15"/>
  <c r="H2446" i="15"/>
  <c r="H2447" i="15"/>
  <c r="H2448" i="15"/>
  <c r="H2449" i="15"/>
  <c r="H2450" i="15"/>
  <c r="H2451" i="15"/>
  <c r="H2452" i="15"/>
  <c r="H2453" i="15"/>
  <c r="H2454" i="15"/>
  <c r="H2455" i="15"/>
  <c r="H2456" i="15"/>
  <c r="H2457" i="15"/>
  <c r="H2458" i="15"/>
  <c r="H2459" i="15"/>
  <c r="H2460" i="15"/>
  <c r="H2461" i="15"/>
  <c r="H2462" i="15"/>
  <c r="H2463" i="15"/>
  <c r="H2464" i="15"/>
  <c r="H2465" i="15"/>
  <c r="H2466" i="15"/>
  <c r="H2467" i="15"/>
  <c r="H2468" i="15"/>
  <c r="H2469" i="15"/>
  <c r="H2470" i="15"/>
  <c r="H2471" i="15"/>
  <c r="H2472" i="15"/>
  <c r="H2473" i="15"/>
  <c r="H2474" i="15"/>
  <c r="H2475" i="15"/>
  <c r="H2476" i="15"/>
  <c r="H2477" i="15"/>
  <c r="H2478" i="15"/>
  <c r="H2479" i="15"/>
  <c r="H2480" i="15"/>
  <c r="H2481" i="15"/>
  <c r="H2482" i="15"/>
  <c r="H2483" i="15"/>
  <c r="H2484" i="15"/>
  <c r="H2485" i="15"/>
  <c r="H2486" i="15"/>
  <c r="H2487" i="15"/>
  <c r="H2488" i="15"/>
  <c r="H2489" i="15"/>
  <c r="H2490" i="15"/>
  <c r="H2491" i="15"/>
  <c r="H2492" i="15"/>
  <c r="H2493" i="15"/>
  <c r="H2494" i="15"/>
  <c r="H2495" i="15"/>
  <c r="H2496" i="15"/>
  <c r="H2497" i="15"/>
  <c r="H2498" i="15"/>
  <c r="H2499" i="15"/>
  <c r="H2500" i="15"/>
  <c r="H2501" i="15"/>
  <c r="H2502" i="15"/>
  <c r="H2503" i="15"/>
  <c r="H2504" i="15"/>
  <c r="H2505" i="15"/>
  <c r="H2506" i="15"/>
  <c r="H2507" i="15"/>
  <c r="H2508" i="15"/>
  <c r="H2509" i="15"/>
  <c r="H2510" i="15"/>
  <c r="H2511" i="15"/>
  <c r="H2512" i="15"/>
  <c r="H2513" i="15"/>
  <c r="H2514" i="15"/>
  <c r="H2515" i="15"/>
  <c r="H2516" i="15"/>
  <c r="H2517" i="15"/>
  <c r="H2518" i="15"/>
  <c r="H2519" i="15"/>
  <c r="H2520" i="15"/>
  <c r="H2521" i="15"/>
  <c r="H2522" i="15"/>
  <c r="H2523" i="15"/>
  <c r="H2524" i="15"/>
  <c r="H2525" i="15"/>
  <c r="H2526" i="15"/>
  <c r="H2527" i="15"/>
  <c r="H2528" i="15"/>
  <c r="H2529" i="15"/>
  <c r="H2530" i="15"/>
  <c r="H2531" i="15"/>
  <c r="H2532" i="15"/>
  <c r="H2533" i="15"/>
  <c r="H2534" i="15"/>
  <c r="H2535" i="15"/>
  <c r="H2536" i="15"/>
  <c r="H2537" i="15"/>
  <c r="H2538" i="15"/>
  <c r="H2539" i="15"/>
  <c r="H2540" i="15"/>
  <c r="H2541" i="15"/>
  <c r="H2542" i="15"/>
  <c r="H2543" i="15"/>
  <c r="H2544" i="15"/>
  <c r="H2545" i="15"/>
  <c r="H2546" i="15"/>
  <c r="H2547" i="15"/>
  <c r="H2548" i="15"/>
  <c r="H2549" i="15"/>
  <c r="H2550" i="15"/>
  <c r="H2551" i="15"/>
  <c r="H2552" i="15"/>
  <c r="H2553" i="15"/>
  <c r="H2554" i="15"/>
  <c r="H2555" i="15"/>
  <c r="H2556" i="15"/>
  <c r="H2557" i="15"/>
  <c r="H2558" i="15"/>
  <c r="H2559" i="15"/>
  <c r="H2560" i="15"/>
  <c r="H2561" i="15"/>
  <c r="H2562" i="15"/>
  <c r="H2563" i="15"/>
  <c r="H2564" i="15"/>
  <c r="H2565" i="15"/>
  <c r="H2566" i="15"/>
  <c r="H2567" i="15"/>
  <c r="H2568" i="15"/>
  <c r="H2569" i="15"/>
  <c r="H2570" i="15"/>
  <c r="H2571" i="15"/>
  <c r="H2572" i="15"/>
  <c r="H2573" i="15"/>
  <c r="H2574" i="15"/>
  <c r="H2575" i="15"/>
  <c r="H2576" i="15"/>
  <c r="H2577" i="15"/>
  <c r="H2578" i="15"/>
  <c r="H2579" i="15"/>
  <c r="H2580" i="15"/>
  <c r="H2581" i="15"/>
  <c r="H2582" i="15"/>
  <c r="H2583" i="15"/>
  <c r="H2584" i="15"/>
  <c r="H2585" i="15"/>
  <c r="H2586" i="15"/>
  <c r="H2587" i="15"/>
  <c r="H2588" i="15"/>
  <c r="H2589" i="15"/>
  <c r="H2590" i="15"/>
  <c r="H2591" i="15"/>
  <c r="H2592" i="15"/>
  <c r="H2593" i="15"/>
  <c r="H2594" i="15"/>
  <c r="H2595" i="15"/>
  <c r="H2596" i="15"/>
  <c r="H2597" i="15"/>
  <c r="H2598" i="15"/>
  <c r="H2599" i="15"/>
  <c r="H2600" i="15"/>
  <c r="H2601" i="15"/>
  <c r="H2602" i="15"/>
  <c r="H2603" i="15"/>
  <c r="H2604" i="15"/>
  <c r="H2605" i="15"/>
  <c r="H2606" i="15"/>
  <c r="H2607" i="15"/>
  <c r="H2608" i="15"/>
  <c r="H2609" i="15"/>
  <c r="H2610" i="15"/>
  <c r="H2611" i="15"/>
  <c r="H2612" i="15"/>
  <c r="H2613" i="15"/>
  <c r="H2614" i="15"/>
  <c r="H2615" i="15"/>
  <c r="H2616" i="15"/>
  <c r="H2617" i="15"/>
  <c r="H2618" i="15"/>
  <c r="H2619" i="15"/>
  <c r="H2620" i="15"/>
  <c r="H2621" i="15"/>
  <c r="H2622" i="15"/>
  <c r="H2623" i="15"/>
  <c r="H2624" i="15"/>
  <c r="H2625" i="15"/>
  <c r="H2626" i="15"/>
  <c r="H2627" i="15"/>
  <c r="H2628" i="15"/>
  <c r="H2629" i="15"/>
  <c r="H2630" i="15"/>
  <c r="H2631" i="15"/>
  <c r="H2632" i="15"/>
  <c r="H2633" i="15"/>
  <c r="H2634" i="15"/>
  <c r="H2635" i="15"/>
  <c r="H2636" i="15"/>
  <c r="H2637" i="15"/>
  <c r="H2638" i="15"/>
  <c r="H2639" i="15"/>
  <c r="H2640" i="15"/>
  <c r="H2641" i="15"/>
  <c r="H2642" i="15"/>
  <c r="H2643" i="15"/>
  <c r="H2644" i="15"/>
  <c r="H2645" i="15"/>
  <c r="H2646" i="15"/>
  <c r="H2647" i="15"/>
  <c r="H2648" i="15"/>
  <c r="H2649" i="15"/>
  <c r="H2650" i="15"/>
  <c r="H2651" i="15"/>
  <c r="H2652" i="15"/>
  <c r="H2653" i="15"/>
  <c r="H2654" i="15"/>
  <c r="H2655" i="15"/>
  <c r="H2656" i="15"/>
  <c r="H2657" i="15"/>
  <c r="H2658" i="15"/>
  <c r="H2659" i="15"/>
  <c r="H2660" i="15"/>
  <c r="H2661" i="15"/>
  <c r="H2662" i="15"/>
  <c r="H2663" i="15"/>
  <c r="H2664" i="15"/>
  <c r="H2665" i="15"/>
  <c r="H2666" i="15"/>
  <c r="H2667" i="15"/>
  <c r="H2668" i="15"/>
  <c r="H2669" i="15"/>
  <c r="H2670" i="15"/>
  <c r="H2671" i="15"/>
  <c r="H2672" i="15"/>
  <c r="H2673" i="15"/>
  <c r="H2674" i="15"/>
  <c r="H2675" i="15"/>
  <c r="H2676" i="15"/>
  <c r="H2677" i="15"/>
  <c r="H2678" i="15"/>
  <c r="H2679" i="15"/>
  <c r="H2680" i="15"/>
  <c r="H2681" i="15"/>
  <c r="H2682" i="15"/>
  <c r="H2683" i="15"/>
  <c r="H2684" i="15"/>
  <c r="H2685" i="15"/>
  <c r="H2686" i="15"/>
  <c r="H2687" i="15"/>
  <c r="H2688" i="15"/>
  <c r="H2689" i="15"/>
  <c r="H2690" i="15"/>
  <c r="H2691" i="15"/>
  <c r="H2692" i="15"/>
  <c r="H2693" i="15"/>
  <c r="H2694" i="15"/>
  <c r="H2695" i="15"/>
  <c r="H2696" i="15"/>
  <c r="H2697" i="15"/>
  <c r="H2698" i="15"/>
  <c r="H2699" i="15"/>
  <c r="H2700" i="15"/>
  <c r="H2701" i="15"/>
  <c r="H2702" i="15"/>
  <c r="H2703" i="15"/>
  <c r="H2704" i="15"/>
  <c r="H2705" i="15"/>
  <c r="H2706" i="15"/>
  <c r="H2707" i="15"/>
  <c r="H2708" i="15"/>
  <c r="H2709" i="15"/>
  <c r="H2710" i="15"/>
  <c r="H2711" i="15"/>
  <c r="H2712" i="15"/>
  <c r="H2713" i="15"/>
  <c r="H2714" i="15"/>
  <c r="H2715" i="15"/>
  <c r="H2716" i="15"/>
  <c r="H2717" i="15"/>
  <c r="H2718" i="15"/>
  <c r="H2719" i="15"/>
  <c r="H2720" i="15"/>
  <c r="H2721" i="15"/>
  <c r="H2722" i="15"/>
  <c r="H2723" i="15"/>
  <c r="H2724" i="15"/>
  <c r="H2725" i="15"/>
  <c r="H2726" i="15"/>
  <c r="H2727" i="15"/>
  <c r="H2728" i="15"/>
  <c r="H2729" i="15"/>
  <c r="H2730" i="15"/>
  <c r="H2731" i="15"/>
  <c r="H2732" i="15"/>
  <c r="H2733" i="15"/>
  <c r="H2734" i="15"/>
  <c r="H2735" i="15"/>
  <c r="H2736" i="15"/>
  <c r="H2737" i="15"/>
  <c r="H2738" i="15"/>
  <c r="H2739" i="15"/>
  <c r="H2740" i="15"/>
  <c r="H2741" i="15"/>
  <c r="H2742" i="15"/>
  <c r="H2743" i="15"/>
  <c r="H2744" i="15"/>
  <c r="H2745" i="15"/>
  <c r="H2746" i="15"/>
  <c r="H2747" i="15"/>
  <c r="H2748" i="15"/>
  <c r="H2749" i="15"/>
  <c r="H2750" i="15"/>
  <c r="H2751" i="15"/>
  <c r="H2752" i="15"/>
  <c r="H2753" i="15"/>
  <c r="H2754" i="15"/>
  <c r="H2755" i="15"/>
  <c r="H2756" i="15"/>
  <c r="H2757" i="15"/>
  <c r="H2758" i="15"/>
  <c r="H2759" i="15"/>
  <c r="H2760" i="15"/>
  <c r="H2761" i="15"/>
  <c r="H2762" i="15"/>
  <c r="H2763" i="15"/>
  <c r="H2764" i="15"/>
  <c r="H2765" i="15"/>
  <c r="H2766" i="15"/>
  <c r="H2767" i="15"/>
  <c r="H2768" i="15"/>
  <c r="H2769" i="15"/>
  <c r="H2770" i="15"/>
  <c r="H2771" i="15"/>
  <c r="H2772" i="15"/>
  <c r="H2773" i="15"/>
  <c r="H2774" i="15"/>
  <c r="H2775" i="15"/>
  <c r="H2776" i="15"/>
  <c r="H2777" i="15"/>
  <c r="H2778" i="15"/>
  <c r="H2779" i="15"/>
  <c r="H2780" i="15"/>
  <c r="H2781" i="15"/>
  <c r="H2782" i="15"/>
  <c r="H2783" i="15"/>
  <c r="H2784" i="15"/>
  <c r="H2785" i="15"/>
  <c r="H2786" i="15"/>
  <c r="H2787" i="15"/>
  <c r="H2788" i="15"/>
  <c r="H2789" i="15"/>
  <c r="H2790" i="15"/>
  <c r="H2791" i="15"/>
  <c r="H2792" i="15"/>
  <c r="H2793" i="15"/>
  <c r="H2794" i="15"/>
  <c r="H2795" i="15"/>
  <c r="H2796" i="15"/>
  <c r="H2797" i="15"/>
  <c r="H2798" i="15"/>
  <c r="H2799" i="15"/>
  <c r="H2800" i="15"/>
  <c r="H2801" i="15"/>
  <c r="H2802" i="15"/>
  <c r="H2803" i="15"/>
  <c r="H2804" i="15"/>
  <c r="H2805" i="15"/>
  <c r="H2806" i="15"/>
  <c r="H2807" i="15"/>
  <c r="H2808" i="15"/>
  <c r="H2809" i="15"/>
  <c r="H2810" i="15"/>
  <c r="H2811" i="15"/>
  <c r="H2812" i="15"/>
  <c r="H2813" i="15"/>
  <c r="H2814" i="15"/>
  <c r="H2815" i="15"/>
  <c r="H2816" i="15"/>
  <c r="H2817" i="15"/>
  <c r="H2818" i="15"/>
  <c r="H2819" i="15"/>
  <c r="H2820" i="15"/>
  <c r="H2821" i="15"/>
  <c r="H2822" i="15"/>
  <c r="H2823" i="15"/>
  <c r="H2824" i="15"/>
  <c r="H2825" i="15"/>
  <c r="H2826" i="15"/>
  <c r="H2827" i="15"/>
  <c r="H2828" i="15"/>
  <c r="H2829" i="15"/>
  <c r="H2830" i="15"/>
  <c r="H2831" i="15"/>
  <c r="H2832" i="15"/>
  <c r="H2833" i="15"/>
  <c r="H2834" i="15"/>
  <c r="H2835" i="15"/>
  <c r="H2836" i="15"/>
  <c r="H2837" i="15"/>
  <c r="H2838" i="15"/>
  <c r="H2839" i="15"/>
  <c r="H2840" i="15"/>
  <c r="H2841" i="15"/>
  <c r="H2842" i="15"/>
  <c r="H2843" i="15"/>
  <c r="H2844" i="15"/>
  <c r="H2845" i="15"/>
  <c r="H2846" i="15"/>
  <c r="H2847" i="15"/>
  <c r="H2848" i="15"/>
  <c r="H2849" i="15"/>
  <c r="H2850" i="15"/>
  <c r="H2851" i="15"/>
  <c r="H2852" i="15"/>
  <c r="H2853" i="15"/>
  <c r="H2854" i="15"/>
  <c r="H2855" i="15"/>
  <c r="H2856" i="15"/>
  <c r="H2857" i="15"/>
  <c r="H2858" i="15"/>
  <c r="H2859" i="15"/>
  <c r="H2860" i="15"/>
  <c r="H2861" i="15"/>
  <c r="H2862" i="15"/>
  <c r="H2863" i="15"/>
  <c r="H2864" i="15"/>
  <c r="H2865" i="15"/>
  <c r="H2866" i="15"/>
  <c r="H2867" i="15"/>
  <c r="H2868" i="15"/>
  <c r="H2869" i="15"/>
  <c r="H2870" i="15"/>
  <c r="H2871" i="15"/>
  <c r="H2872" i="15"/>
  <c r="H2873" i="15"/>
  <c r="H2874" i="15"/>
  <c r="H2875" i="15"/>
  <c r="H2876" i="15"/>
  <c r="H2877" i="15"/>
  <c r="H2878" i="15"/>
  <c r="H2879" i="15"/>
  <c r="H2880" i="15"/>
  <c r="H2881" i="15"/>
  <c r="H2882" i="15"/>
  <c r="H2883" i="15"/>
  <c r="H2884" i="15"/>
  <c r="H2885" i="15"/>
  <c r="H2886" i="15"/>
  <c r="H2887" i="15"/>
  <c r="H2888" i="15"/>
  <c r="H2889" i="15"/>
  <c r="H2890" i="15"/>
  <c r="H2891" i="15"/>
  <c r="H2892" i="15"/>
  <c r="H2893" i="15"/>
  <c r="H2894" i="15"/>
  <c r="H2895" i="15"/>
  <c r="H2896" i="15"/>
  <c r="H2897" i="15"/>
  <c r="H2898" i="15"/>
  <c r="H2899" i="15"/>
  <c r="H2900" i="15"/>
  <c r="H2901" i="15"/>
  <c r="H2902" i="15"/>
  <c r="H2903" i="15"/>
  <c r="H2904" i="15"/>
  <c r="H2905" i="15"/>
  <c r="H2906" i="15"/>
  <c r="H2907" i="15"/>
  <c r="H2908" i="15"/>
  <c r="H2909" i="15"/>
  <c r="H2910" i="15"/>
  <c r="H2911" i="15"/>
  <c r="H2912" i="15"/>
  <c r="H2913" i="15"/>
  <c r="H2914" i="15"/>
  <c r="H2915" i="15"/>
  <c r="H2916" i="15"/>
  <c r="H2917" i="15"/>
  <c r="H2918" i="15"/>
  <c r="H2919" i="15"/>
  <c r="H2920" i="15"/>
  <c r="H2921" i="15"/>
  <c r="H2922" i="15"/>
  <c r="H2923" i="15"/>
  <c r="H2924" i="15"/>
  <c r="H2925" i="15"/>
  <c r="H2926" i="15"/>
  <c r="H2927" i="15"/>
  <c r="H2928" i="15"/>
  <c r="H2929" i="15"/>
  <c r="H2930" i="15"/>
  <c r="H2931" i="15"/>
  <c r="H2932" i="15"/>
  <c r="H2933" i="15"/>
  <c r="H2934" i="15"/>
  <c r="H2935" i="15"/>
  <c r="H2936" i="15"/>
  <c r="H2937" i="15"/>
  <c r="H2938" i="15"/>
  <c r="H2939" i="15"/>
  <c r="H2940" i="15"/>
  <c r="H2941" i="15"/>
  <c r="H2942" i="15"/>
  <c r="H2943" i="15"/>
  <c r="H2944" i="15"/>
  <c r="H2945" i="15"/>
  <c r="H2946" i="15"/>
  <c r="H2947" i="15"/>
  <c r="H2948" i="15"/>
  <c r="H2949" i="15"/>
  <c r="H2950" i="15"/>
  <c r="H2951" i="15"/>
  <c r="H2952" i="15"/>
  <c r="H2953" i="15"/>
  <c r="H2954" i="15"/>
  <c r="H2955" i="15"/>
  <c r="H2956" i="15"/>
  <c r="H2957" i="15"/>
  <c r="H2958" i="15"/>
  <c r="H2959" i="15"/>
  <c r="H2960" i="15"/>
  <c r="H2961" i="15"/>
  <c r="H2962" i="15"/>
  <c r="H2963" i="15"/>
  <c r="H2964" i="15"/>
  <c r="H2965" i="15"/>
  <c r="H2966" i="15"/>
  <c r="H2967" i="15"/>
  <c r="H2968" i="15"/>
  <c r="H2969" i="15"/>
  <c r="H2970" i="15"/>
  <c r="H2971" i="15"/>
  <c r="H2972" i="15"/>
  <c r="H2973" i="15"/>
  <c r="H2974" i="15"/>
  <c r="H2975" i="15"/>
  <c r="H2976" i="15"/>
  <c r="H2977" i="15"/>
  <c r="H2978" i="15"/>
  <c r="H2979" i="15"/>
  <c r="H2980" i="15"/>
  <c r="H2981" i="15"/>
  <c r="H2982" i="15"/>
  <c r="H2983" i="15"/>
  <c r="H2984" i="15"/>
  <c r="H2985" i="15"/>
  <c r="H2986" i="15"/>
  <c r="H2987" i="15"/>
  <c r="H2988" i="15"/>
  <c r="H2989" i="15"/>
  <c r="H2990" i="15"/>
  <c r="H2991" i="15"/>
  <c r="H2992" i="15"/>
  <c r="H2993" i="15"/>
  <c r="H2994" i="15"/>
  <c r="H2995" i="15"/>
  <c r="H2996" i="15"/>
  <c r="H2997" i="15"/>
  <c r="H2998" i="15"/>
  <c r="H2999" i="15"/>
  <c r="H3000" i="15"/>
  <c r="H3001" i="15"/>
  <c r="H3002" i="15"/>
  <c r="H3003" i="15"/>
  <c r="H3004" i="15"/>
  <c r="H3005" i="15"/>
  <c r="H3006" i="15"/>
  <c r="H3007" i="15"/>
  <c r="H3008" i="15"/>
  <c r="H3009" i="15"/>
  <c r="H3010" i="15"/>
  <c r="H3011" i="15"/>
  <c r="H3012" i="15"/>
  <c r="H3013" i="15"/>
  <c r="H3014" i="15"/>
  <c r="H3015" i="15"/>
  <c r="H3016" i="15"/>
  <c r="H3017" i="15"/>
  <c r="H3018" i="15"/>
  <c r="H3019" i="15"/>
  <c r="H3020" i="15"/>
  <c r="H3021" i="15"/>
  <c r="H3022" i="15"/>
  <c r="H3023" i="15"/>
  <c r="H3024" i="15"/>
  <c r="H3025" i="15"/>
  <c r="H3026" i="15"/>
  <c r="H3027" i="15"/>
  <c r="H3028" i="15"/>
  <c r="H3029" i="15"/>
  <c r="H3030" i="15"/>
  <c r="H3031" i="15"/>
  <c r="H3032" i="15"/>
  <c r="H3033" i="15"/>
  <c r="H3034" i="15"/>
  <c r="H3035" i="15"/>
  <c r="H3036" i="15"/>
  <c r="H3037" i="15"/>
  <c r="H3038" i="15"/>
  <c r="H3039" i="15"/>
  <c r="H3040" i="15"/>
  <c r="H3041" i="15"/>
  <c r="H3042" i="15"/>
  <c r="H3043" i="15"/>
  <c r="H3044" i="15"/>
  <c r="H3045" i="15"/>
  <c r="H3046" i="15"/>
  <c r="H3047" i="15"/>
  <c r="H3048" i="15"/>
  <c r="H3049" i="15"/>
  <c r="H3050" i="15"/>
  <c r="H3051" i="15"/>
  <c r="H3052" i="15"/>
  <c r="H3053" i="15"/>
  <c r="H3054" i="15"/>
  <c r="H3055" i="15"/>
  <c r="H3056" i="15"/>
  <c r="H3057" i="15"/>
  <c r="H3058" i="15"/>
  <c r="H3059" i="15"/>
  <c r="H3060" i="15"/>
  <c r="H3061" i="15"/>
  <c r="H3062" i="15"/>
  <c r="H3063" i="15"/>
  <c r="H3064" i="15"/>
  <c r="H3065" i="15"/>
  <c r="H3066" i="15"/>
  <c r="H3067" i="15"/>
  <c r="H3068" i="15"/>
  <c r="H3069" i="15"/>
  <c r="H3070" i="15"/>
  <c r="H3071" i="15"/>
  <c r="H3072" i="15"/>
  <c r="H3073" i="15"/>
  <c r="H3074" i="15"/>
  <c r="H3075" i="15"/>
  <c r="H3076" i="15"/>
  <c r="H3077" i="15"/>
  <c r="H3078" i="15"/>
  <c r="H3079" i="15"/>
  <c r="H3080" i="15"/>
  <c r="H3081" i="15"/>
  <c r="H3082" i="15"/>
  <c r="H3083" i="15"/>
  <c r="H3084" i="15"/>
  <c r="H3085" i="15"/>
  <c r="H3086" i="15"/>
  <c r="H3087" i="15"/>
  <c r="H3088" i="15"/>
  <c r="H3089" i="15"/>
  <c r="H3090" i="15"/>
  <c r="H3091" i="15"/>
  <c r="H3092" i="15"/>
  <c r="H3093" i="15"/>
  <c r="H3094" i="15"/>
  <c r="H3095" i="15"/>
  <c r="H3096" i="15"/>
  <c r="H3097" i="15"/>
  <c r="H3098" i="15"/>
  <c r="H3099" i="15"/>
  <c r="H3100" i="15"/>
  <c r="H3101" i="15"/>
  <c r="H3102" i="15"/>
  <c r="H3103" i="15"/>
  <c r="H3104" i="15"/>
  <c r="H3105" i="15"/>
  <c r="H3106" i="15"/>
  <c r="H3107" i="15"/>
  <c r="H3108" i="15"/>
  <c r="H3109" i="15"/>
  <c r="H3110" i="15"/>
  <c r="H3111" i="15"/>
  <c r="H3112" i="15"/>
  <c r="H3113" i="15"/>
  <c r="H3114" i="15"/>
  <c r="H3115" i="15"/>
  <c r="H3116" i="15"/>
  <c r="H3117" i="15"/>
  <c r="H3118" i="15"/>
  <c r="H3119" i="15"/>
  <c r="H3120" i="15"/>
  <c r="H3121" i="15"/>
  <c r="H3122" i="15"/>
  <c r="H3123" i="15"/>
  <c r="H3124" i="15"/>
  <c r="H3125" i="15"/>
  <c r="H3126" i="15"/>
  <c r="H3127" i="15"/>
  <c r="H3128" i="15"/>
  <c r="H3129" i="15"/>
  <c r="H3130" i="15"/>
  <c r="H3131" i="15"/>
  <c r="H3132" i="15"/>
  <c r="H3133" i="15"/>
  <c r="H3134" i="15"/>
  <c r="H3135" i="15"/>
  <c r="H3136" i="15"/>
  <c r="H3137" i="15"/>
  <c r="H3138" i="15"/>
  <c r="H3139" i="15"/>
  <c r="H3140" i="15"/>
  <c r="H3141" i="15"/>
  <c r="H3142" i="15"/>
  <c r="H3143" i="15"/>
  <c r="H3144" i="15"/>
  <c r="H3145" i="15"/>
  <c r="H3146" i="15"/>
  <c r="H3147" i="15"/>
  <c r="H3148" i="15"/>
  <c r="H3149" i="15"/>
  <c r="H3150" i="15"/>
  <c r="H3151" i="15"/>
  <c r="H3152" i="15"/>
  <c r="H3153" i="15"/>
  <c r="H3154" i="15"/>
  <c r="H3155" i="15"/>
  <c r="H3156" i="15"/>
  <c r="H3157" i="15"/>
  <c r="H3158" i="15"/>
  <c r="H3159" i="15"/>
  <c r="H3160" i="15"/>
  <c r="H3161" i="15"/>
  <c r="H3162" i="15"/>
  <c r="H3163" i="15"/>
  <c r="H3164" i="15"/>
  <c r="H3165" i="15"/>
  <c r="H3166" i="15"/>
  <c r="H3167" i="15"/>
  <c r="H3168" i="15"/>
  <c r="H3169" i="15"/>
  <c r="H3170" i="15"/>
  <c r="H3171" i="15"/>
  <c r="H3172" i="15"/>
  <c r="H3173" i="15"/>
  <c r="H3174" i="15"/>
  <c r="H3175" i="15"/>
  <c r="H3176" i="15"/>
  <c r="H3177" i="15"/>
  <c r="H3178" i="15"/>
  <c r="H3179" i="15"/>
  <c r="H3180" i="15"/>
  <c r="H3181" i="15"/>
  <c r="H3182" i="15"/>
  <c r="H3183" i="15"/>
  <c r="H3184" i="15"/>
  <c r="H3185" i="15"/>
  <c r="H3186" i="15"/>
  <c r="H3187" i="15"/>
  <c r="H3188" i="15"/>
  <c r="H3189" i="15"/>
  <c r="H3190" i="15"/>
  <c r="H3191" i="15"/>
  <c r="H3192" i="15"/>
  <c r="H3193" i="15"/>
  <c r="H3194" i="15"/>
  <c r="H3195" i="15"/>
  <c r="H3196" i="15"/>
  <c r="H3197" i="15"/>
  <c r="H3198" i="15"/>
  <c r="H3199" i="15"/>
  <c r="H3200" i="15"/>
  <c r="H3201" i="15"/>
  <c r="H3202" i="15"/>
  <c r="H3203" i="15"/>
  <c r="H3204" i="15"/>
  <c r="H3205" i="15"/>
  <c r="H3206" i="15"/>
  <c r="H3207" i="15"/>
  <c r="H3208" i="15"/>
  <c r="H3209" i="15"/>
  <c r="H3210" i="15"/>
  <c r="H3211" i="15"/>
  <c r="H3212" i="15"/>
  <c r="H3213" i="15"/>
  <c r="H3214" i="15"/>
  <c r="H3215" i="15"/>
  <c r="H3216" i="15"/>
  <c r="H3217" i="15"/>
  <c r="H3218" i="15"/>
  <c r="H3219" i="15"/>
  <c r="H3220" i="15"/>
  <c r="H3221" i="15"/>
  <c r="H3222" i="15"/>
  <c r="H3223" i="15"/>
  <c r="H3224" i="15"/>
  <c r="H3225" i="15"/>
  <c r="H3226" i="15"/>
  <c r="H3227" i="15"/>
  <c r="H3228" i="15"/>
  <c r="H3229" i="15"/>
  <c r="H3230" i="15"/>
  <c r="H3231" i="15"/>
  <c r="H3232" i="15"/>
  <c r="H3233" i="15"/>
  <c r="H3234" i="15"/>
  <c r="H3235" i="15"/>
  <c r="H3236" i="15"/>
  <c r="H3237" i="15"/>
  <c r="H3238" i="15"/>
  <c r="H3239" i="15"/>
  <c r="H3240" i="15"/>
  <c r="H3241" i="15"/>
  <c r="H3242" i="15"/>
  <c r="H3243" i="15"/>
  <c r="H3244" i="15"/>
  <c r="H3245" i="15"/>
  <c r="H3246" i="15"/>
  <c r="H3247" i="15"/>
  <c r="H3248" i="15"/>
  <c r="H3249" i="15"/>
  <c r="H3250" i="15"/>
  <c r="H3251" i="15"/>
  <c r="H3252" i="15"/>
  <c r="H3253" i="15"/>
  <c r="H3254" i="15"/>
  <c r="H3255" i="15"/>
  <c r="H3256" i="15"/>
  <c r="H3257" i="15"/>
  <c r="H3258" i="15"/>
  <c r="H3259" i="15"/>
  <c r="H3260" i="15"/>
  <c r="H3261" i="15"/>
  <c r="H3262" i="15"/>
  <c r="H3263" i="15"/>
  <c r="H3264" i="15"/>
  <c r="H3265" i="15"/>
  <c r="H3266" i="15"/>
  <c r="H3267" i="15"/>
  <c r="H3268" i="15"/>
  <c r="H3269" i="15"/>
  <c r="H3270" i="15"/>
  <c r="H3271" i="15"/>
  <c r="H3272" i="15"/>
  <c r="H3273" i="15"/>
  <c r="H3274" i="15"/>
  <c r="H3275" i="15"/>
  <c r="H3276" i="15"/>
  <c r="H3277" i="15"/>
  <c r="H3278" i="15"/>
  <c r="H3279" i="15"/>
  <c r="H3280" i="15"/>
  <c r="H3281" i="15"/>
  <c r="H3282" i="15"/>
  <c r="H3283" i="15"/>
  <c r="H3284" i="15"/>
  <c r="H3285" i="15"/>
  <c r="H3286" i="15"/>
  <c r="H3287" i="15"/>
  <c r="H3288" i="15"/>
  <c r="H3289" i="15"/>
  <c r="H3290" i="15"/>
  <c r="H3291" i="15"/>
  <c r="H3292" i="15"/>
  <c r="H3293" i="15"/>
  <c r="H3294" i="15"/>
  <c r="H3295" i="15"/>
  <c r="H3296" i="15"/>
  <c r="H3297" i="15"/>
  <c r="H3298" i="15"/>
  <c r="H3299" i="15"/>
  <c r="H3300" i="15"/>
  <c r="H3301" i="15"/>
  <c r="H3302" i="15"/>
  <c r="H3303" i="15"/>
  <c r="H3304" i="15"/>
  <c r="H3305" i="15"/>
  <c r="H3306" i="15"/>
  <c r="H3307" i="15"/>
  <c r="H3308" i="15"/>
  <c r="H3309" i="15"/>
  <c r="H3310" i="15"/>
  <c r="H3311" i="15"/>
  <c r="H3312" i="15"/>
  <c r="H3313" i="15"/>
  <c r="H3314" i="15"/>
  <c r="H3315" i="15"/>
  <c r="H3316" i="15"/>
  <c r="H3317" i="15"/>
  <c r="H3318" i="15"/>
  <c r="H3319" i="15"/>
  <c r="H3320" i="15"/>
  <c r="H3321" i="15"/>
  <c r="H3322" i="15"/>
  <c r="H3323" i="15"/>
  <c r="H3324" i="15"/>
  <c r="H3325" i="15"/>
  <c r="H3326" i="15"/>
  <c r="H3327" i="15"/>
  <c r="H3328" i="15"/>
  <c r="H3329" i="15"/>
  <c r="H3330" i="15"/>
  <c r="H3331" i="15"/>
  <c r="H3332" i="15"/>
  <c r="H3333" i="15"/>
  <c r="H3334" i="15"/>
  <c r="H3335" i="15"/>
  <c r="H3336" i="15"/>
  <c r="H3337" i="15"/>
  <c r="H3338" i="15"/>
  <c r="H3339" i="15"/>
  <c r="H3340" i="15"/>
  <c r="H3341" i="15"/>
  <c r="H3342" i="15"/>
  <c r="H3343" i="15"/>
  <c r="H3344" i="15"/>
  <c r="H3345" i="15"/>
  <c r="H3346" i="15"/>
  <c r="H3347" i="15"/>
  <c r="H3348" i="15"/>
  <c r="H3349" i="15"/>
  <c r="H3350" i="15"/>
  <c r="H3351" i="15"/>
  <c r="H3352" i="15"/>
  <c r="H3353" i="15"/>
  <c r="H3354" i="15"/>
  <c r="H3355" i="15"/>
  <c r="H3356" i="15"/>
  <c r="H3357" i="15"/>
  <c r="H3358" i="15"/>
  <c r="H3359" i="15"/>
  <c r="H3360" i="15"/>
  <c r="H3361" i="15"/>
  <c r="H3362" i="15"/>
  <c r="H3363" i="15"/>
  <c r="H3364" i="15"/>
  <c r="H3365" i="15"/>
  <c r="H3366" i="15"/>
  <c r="H3367" i="15"/>
  <c r="H3368" i="15"/>
  <c r="H3369" i="15"/>
  <c r="H3370" i="15"/>
  <c r="H3371" i="15"/>
  <c r="H3372" i="15"/>
  <c r="H3373" i="15"/>
  <c r="H3374" i="15"/>
  <c r="H3375" i="15"/>
  <c r="H3376" i="15"/>
  <c r="H3377" i="15"/>
  <c r="H3378" i="15"/>
  <c r="H3379" i="15"/>
  <c r="H3380" i="15"/>
  <c r="H3381" i="15"/>
  <c r="H3382" i="15"/>
  <c r="H3383" i="15"/>
  <c r="H3384" i="15"/>
  <c r="H3385" i="15"/>
  <c r="H3386" i="15"/>
  <c r="H3387" i="15"/>
  <c r="H3388" i="15"/>
  <c r="H3389" i="15"/>
  <c r="H3390" i="15"/>
  <c r="H3391" i="15"/>
  <c r="H3392" i="15"/>
  <c r="H3393" i="15"/>
  <c r="H3394" i="15"/>
  <c r="H3395" i="15"/>
  <c r="H3396" i="15"/>
  <c r="H3397" i="15"/>
  <c r="H3398" i="15"/>
  <c r="H3399" i="15"/>
  <c r="H3400" i="15"/>
  <c r="H3401" i="15"/>
  <c r="H3402" i="15"/>
  <c r="H3403" i="15"/>
  <c r="H3404" i="15"/>
  <c r="H3405" i="15"/>
  <c r="H3406" i="15"/>
  <c r="H3407" i="15"/>
  <c r="H3408" i="15"/>
  <c r="H3409" i="15"/>
  <c r="H3410" i="15"/>
  <c r="H3411" i="15"/>
  <c r="H3412" i="15"/>
  <c r="H3413" i="15"/>
  <c r="H3414" i="15"/>
  <c r="H3415" i="15"/>
  <c r="H3416" i="15"/>
  <c r="H3417" i="15"/>
  <c r="H3418" i="15"/>
  <c r="H3419" i="15"/>
  <c r="H3420" i="15"/>
  <c r="H3421" i="15"/>
  <c r="H3422" i="15"/>
  <c r="H3423" i="15"/>
  <c r="H3424" i="15"/>
  <c r="H3425" i="15"/>
  <c r="H3426" i="15"/>
  <c r="H3427" i="15"/>
  <c r="H3428" i="15"/>
  <c r="H3429" i="15"/>
  <c r="H3430" i="15"/>
  <c r="H3431" i="15"/>
  <c r="H3432" i="15"/>
  <c r="H3433" i="15"/>
  <c r="H3434" i="15"/>
  <c r="H3435" i="15"/>
  <c r="H3436" i="15"/>
  <c r="H3437" i="15"/>
  <c r="H3438" i="15"/>
  <c r="H3439" i="15"/>
  <c r="H3440" i="15"/>
  <c r="H3441" i="15"/>
  <c r="H3442" i="15"/>
  <c r="H3443" i="15"/>
  <c r="H3444" i="15"/>
  <c r="H3445" i="15"/>
  <c r="H3446" i="15"/>
  <c r="H3447" i="15"/>
  <c r="H3448" i="15"/>
  <c r="H3449" i="15"/>
  <c r="H3450" i="15"/>
  <c r="H3451" i="15"/>
  <c r="H3452" i="15"/>
  <c r="H3453" i="15"/>
  <c r="H3454" i="15"/>
  <c r="H3455" i="15"/>
  <c r="H3456" i="15"/>
  <c r="H3457" i="15"/>
  <c r="H3458" i="15"/>
  <c r="H3459" i="15"/>
  <c r="H3460" i="15"/>
  <c r="H3461" i="15"/>
  <c r="H3462" i="15"/>
  <c r="H3463" i="15"/>
  <c r="H3464" i="15"/>
  <c r="H3465" i="15"/>
  <c r="H3466" i="15"/>
  <c r="H3467" i="15"/>
  <c r="H3468" i="15"/>
  <c r="H3469" i="15"/>
  <c r="H3470" i="15"/>
  <c r="H3471" i="15"/>
  <c r="H3472" i="15"/>
  <c r="H3473" i="15"/>
  <c r="H3474" i="15"/>
  <c r="H3475" i="15"/>
  <c r="H3476" i="15"/>
  <c r="H3477" i="15"/>
  <c r="H3478" i="15"/>
  <c r="H3479" i="15"/>
  <c r="H3480" i="15"/>
  <c r="H3481" i="15"/>
  <c r="H3482" i="15"/>
  <c r="H3483" i="15"/>
  <c r="H3484" i="15"/>
  <c r="H3485" i="15"/>
  <c r="H3486" i="15"/>
  <c r="H3487" i="15"/>
  <c r="H3488" i="15"/>
  <c r="H3489" i="15"/>
  <c r="H3490" i="15"/>
  <c r="H3491" i="15"/>
  <c r="H3492" i="15"/>
  <c r="H3493" i="15"/>
  <c r="H3494" i="15"/>
  <c r="H3495" i="15"/>
  <c r="H3496" i="15"/>
  <c r="H3497" i="15"/>
  <c r="H3498" i="15"/>
  <c r="H3499" i="15"/>
  <c r="H3500" i="15"/>
  <c r="H3501" i="15"/>
  <c r="H3502" i="15"/>
  <c r="H3503" i="15"/>
  <c r="H3504" i="15"/>
  <c r="H3505" i="15"/>
  <c r="H3506" i="15"/>
  <c r="H3507" i="15"/>
  <c r="H3508" i="15"/>
  <c r="H3509" i="15"/>
  <c r="H3510" i="15"/>
  <c r="H3511" i="15"/>
  <c r="H3512" i="15"/>
  <c r="H3513" i="15"/>
  <c r="H3514" i="15"/>
  <c r="H3515" i="15"/>
  <c r="H3516" i="15"/>
  <c r="H3517" i="15"/>
  <c r="H3518" i="15"/>
  <c r="H3519" i="15"/>
  <c r="H3520" i="15"/>
  <c r="H3521" i="15"/>
  <c r="H3522" i="15"/>
  <c r="H3523" i="15"/>
  <c r="H3524" i="15"/>
  <c r="H3525" i="15"/>
  <c r="H3526" i="15"/>
  <c r="H3527" i="15"/>
  <c r="H3528" i="15"/>
  <c r="H3529" i="15"/>
  <c r="H3530" i="15"/>
  <c r="H3531" i="15"/>
  <c r="H3532" i="15"/>
  <c r="H3533" i="15"/>
  <c r="H3534" i="15"/>
  <c r="H3535" i="15"/>
  <c r="H3536" i="15"/>
  <c r="H3537" i="15"/>
  <c r="H3538" i="15"/>
  <c r="H3539" i="15"/>
  <c r="H3540" i="15"/>
  <c r="H3541" i="15"/>
  <c r="H3542" i="15"/>
  <c r="H3543" i="15"/>
  <c r="H3544" i="15"/>
  <c r="H3545" i="15"/>
  <c r="H3546" i="15"/>
  <c r="H3547" i="15"/>
  <c r="H3548" i="15"/>
  <c r="H3549" i="15"/>
  <c r="H3550" i="15"/>
  <c r="H3551" i="15"/>
  <c r="H3552" i="15"/>
  <c r="H3553" i="15"/>
  <c r="H3554" i="15"/>
  <c r="H3555" i="15"/>
  <c r="H3556" i="15"/>
  <c r="H3557" i="15"/>
  <c r="H3558" i="15"/>
  <c r="H3559" i="15"/>
  <c r="H3560" i="15"/>
  <c r="H3561" i="15"/>
  <c r="H3562" i="15"/>
  <c r="H3563" i="15"/>
  <c r="H3564" i="15"/>
  <c r="H3565" i="15"/>
  <c r="H3566" i="15"/>
  <c r="H3567" i="15"/>
  <c r="H3568" i="15"/>
  <c r="H3569" i="15"/>
  <c r="H3570" i="15"/>
  <c r="H3571" i="15"/>
  <c r="H3572" i="15"/>
  <c r="H3573" i="15"/>
  <c r="H3574" i="15"/>
  <c r="H3575" i="15"/>
  <c r="H3576" i="15"/>
  <c r="H3577" i="15"/>
  <c r="H3578" i="15"/>
  <c r="H3579" i="15"/>
  <c r="H3580" i="15"/>
  <c r="H3581" i="15"/>
  <c r="H3582" i="15"/>
  <c r="H3583" i="15"/>
  <c r="H3584" i="15"/>
  <c r="H3585" i="15"/>
  <c r="H3586" i="15"/>
  <c r="H3587" i="15"/>
  <c r="H3588" i="15"/>
  <c r="H3589" i="15"/>
  <c r="H3590" i="15"/>
  <c r="H3591" i="15"/>
  <c r="H3592" i="15"/>
  <c r="H3593" i="15"/>
  <c r="H3594" i="15"/>
  <c r="H3595" i="15"/>
  <c r="H3596" i="15"/>
  <c r="H3597" i="15"/>
  <c r="H3598" i="15"/>
  <c r="H3599" i="15"/>
  <c r="H3600" i="15"/>
  <c r="H3601" i="15"/>
  <c r="H3602" i="15"/>
  <c r="H3603" i="15"/>
  <c r="H3604" i="15"/>
  <c r="H3605" i="15"/>
  <c r="H3606" i="15"/>
  <c r="H3607" i="15"/>
  <c r="H3608" i="15"/>
  <c r="H3609" i="15"/>
  <c r="H3610" i="15"/>
  <c r="H3611" i="15"/>
  <c r="H3612" i="15"/>
  <c r="H3613" i="15"/>
  <c r="H3614" i="15"/>
  <c r="H3615" i="15"/>
  <c r="H3616" i="15"/>
  <c r="H3617" i="15"/>
  <c r="H3618" i="15"/>
  <c r="H3619" i="15"/>
  <c r="H3620" i="15"/>
  <c r="H3621" i="15"/>
  <c r="H3622" i="15"/>
  <c r="H3623" i="15"/>
  <c r="H3624" i="15"/>
  <c r="H3625" i="15"/>
  <c r="H3626" i="15"/>
  <c r="H3627" i="15"/>
  <c r="H3628" i="15"/>
  <c r="H3629" i="15"/>
  <c r="H3630" i="15"/>
  <c r="H3631" i="15"/>
  <c r="H3632" i="15"/>
  <c r="H3633" i="15"/>
  <c r="H3634" i="15"/>
  <c r="H3635" i="15"/>
  <c r="H3636" i="15"/>
  <c r="H3637" i="15"/>
  <c r="H3638" i="15"/>
  <c r="H3639" i="15"/>
  <c r="H3640" i="15"/>
  <c r="H3641" i="15"/>
  <c r="H3642" i="15"/>
  <c r="H3643" i="15"/>
  <c r="H3644" i="15"/>
  <c r="H3645" i="15"/>
  <c r="H3646" i="15"/>
  <c r="H3647" i="15"/>
  <c r="H3648" i="15"/>
  <c r="H3649" i="15"/>
  <c r="H3650" i="15"/>
  <c r="H3651" i="15"/>
  <c r="H3652" i="15"/>
  <c r="H3653" i="15"/>
  <c r="H3654" i="15"/>
  <c r="H3655" i="15"/>
  <c r="H3656" i="15"/>
  <c r="H3657" i="15"/>
  <c r="H3658" i="15"/>
  <c r="H3659" i="15"/>
  <c r="H3660" i="15"/>
  <c r="H3661" i="15"/>
  <c r="H3662" i="15"/>
  <c r="H3663" i="15"/>
  <c r="H3664" i="15"/>
  <c r="H3665" i="15"/>
  <c r="H3666" i="15"/>
  <c r="H3667" i="15"/>
  <c r="H3668" i="15"/>
  <c r="H3669" i="15"/>
  <c r="H3670" i="15"/>
  <c r="H3671" i="15"/>
  <c r="H3672" i="15"/>
  <c r="H3673" i="15"/>
  <c r="H3674" i="15"/>
  <c r="H3675" i="15"/>
  <c r="H3676" i="15"/>
  <c r="H3677" i="15"/>
  <c r="H3678" i="15"/>
  <c r="H3679" i="15"/>
  <c r="H3680" i="15"/>
  <c r="H3681" i="15"/>
  <c r="H3682" i="15"/>
  <c r="H3683" i="15"/>
  <c r="H3684" i="15"/>
  <c r="H3685" i="15"/>
  <c r="H3686" i="15"/>
  <c r="H3687" i="15"/>
  <c r="H3688" i="15"/>
  <c r="H3689" i="15"/>
  <c r="H3690" i="15"/>
  <c r="H3691" i="15"/>
  <c r="H3692" i="15"/>
  <c r="H3693" i="15"/>
  <c r="H3694" i="15"/>
  <c r="H3695" i="15"/>
  <c r="H3696" i="15"/>
  <c r="H3697" i="15"/>
  <c r="H3698" i="15"/>
  <c r="H3699" i="15"/>
  <c r="H3700" i="15"/>
  <c r="H3701" i="15"/>
  <c r="H3702" i="15"/>
  <c r="H3703" i="15"/>
  <c r="H3704" i="15"/>
  <c r="H3705" i="15"/>
  <c r="H3706" i="15"/>
  <c r="H3707" i="15"/>
  <c r="H3708" i="15"/>
  <c r="H3709" i="15"/>
  <c r="H3710" i="15"/>
  <c r="H3711" i="15"/>
  <c r="H3712" i="15"/>
  <c r="H3713" i="15"/>
  <c r="H3714" i="15"/>
  <c r="H3715" i="15"/>
  <c r="H3716" i="15"/>
  <c r="H3717" i="15"/>
  <c r="H3718" i="15"/>
  <c r="H3719" i="15"/>
  <c r="H3720" i="15"/>
  <c r="H3721" i="15"/>
  <c r="H3722" i="15"/>
  <c r="H3723" i="15"/>
  <c r="H3724" i="15"/>
  <c r="H3725" i="15"/>
  <c r="H3726" i="15"/>
  <c r="H3727" i="15"/>
  <c r="H3728" i="15"/>
  <c r="H3729" i="15"/>
  <c r="H3730" i="15"/>
  <c r="H3731" i="15"/>
  <c r="H3732" i="15"/>
  <c r="H3733" i="15"/>
  <c r="H3734" i="15"/>
  <c r="H3735" i="15"/>
  <c r="H3736" i="15"/>
  <c r="H3737" i="15"/>
  <c r="H3738" i="15"/>
  <c r="H3739" i="15"/>
  <c r="H3740" i="15"/>
  <c r="H3741" i="15"/>
  <c r="H3742" i="15"/>
  <c r="H3743" i="15"/>
  <c r="H3744" i="15"/>
  <c r="H3745" i="15"/>
  <c r="H3746" i="15"/>
  <c r="H3747" i="15"/>
  <c r="H3748" i="15"/>
  <c r="H3749" i="15"/>
  <c r="H3750" i="15"/>
  <c r="H3751" i="15"/>
  <c r="H3752" i="15"/>
  <c r="H3753" i="15"/>
  <c r="H3754" i="15"/>
  <c r="H3755" i="15"/>
  <c r="H3756" i="15"/>
  <c r="H3757" i="15"/>
  <c r="H3758" i="15"/>
  <c r="H3759" i="15"/>
  <c r="H3760" i="15"/>
  <c r="H3761" i="15"/>
  <c r="H3762" i="15"/>
  <c r="H3763" i="15"/>
  <c r="H3764" i="15"/>
  <c r="H3765" i="15"/>
  <c r="H3766" i="15"/>
  <c r="H3767" i="15"/>
  <c r="H3768" i="15"/>
  <c r="H3769" i="15"/>
  <c r="H3770" i="15"/>
  <c r="H3771" i="15"/>
  <c r="H3772" i="15"/>
  <c r="H3773" i="15"/>
  <c r="H3774" i="15"/>
  <c r="H3775" i="15"/>
  <c r="H3776" i="15"/>
  <c r="H3777" i="15"/>
  <c r="H3778" i="15"/>
  <c r="H3779" i="15"/>
  <c r="H3780" i="15"/>
  <c r="H3781" i="15"/>
  <c r="H3782" i="15"/>
  <c r="H3783" i="15"/>
  <c r="H3784" i="15"/>
  <c r="H3785" i="15"/>
  <c r="H3786" i="15"/>
  <c r="H3787" i="15"/>
  <c r="H3788" i="15"/>
  <c r="H3789" i="15"/>
  <c r="H3790" i="15"/>
  <c r="H3791" i="15"/>
  <c r="H3792" i="15"/>
  <c r="H3793" i="15"/>
  <c r="H3794" i="15"/>
  <c r="H3795" i="15"/>
  <c r="H3796" i="15"/>
  <c r="H3797" i="15"/>
  <c r="H3798" i="15"/>
  <c r="H3799" i="15"/>
  <c r="H3800" i="15"/>
  <c r="H3801" i="15"/>
  <c r="H3802" i="15"/>
  <c r="H3803" i="15"/>
  <c r="H3804" i="15"/>
  <c r="H3805" i="15"/>
  <c r="H3806" i="15"/>
  <c r="H3807" i="15"/>
  <c r="H3808" i="15"/>
  <c r="H3809" i="15"/>
  <c r="H3810" i="15"/>
  <c r="H3811" i="15"/>
  <c r="H3812" i="15"/>
  <c r="H3813" i="15"/>
  <c r="H3814" i="15"/>
  <c r="H3815" i="15"/>
  <c r="H3816" i="15"/>
  <c r="H3817" i="15"/>
  <c r="H3818" i="15"/>
  <c r="H3819" i="15"/>
  <c r="H3820" i="15"/>
  <c r="H3821" i="15"/>
  <c r="H3822" i="15"/>
  <c r="H3823" i="15"/>
  <c r="H3824" i="15"/>
  <c r="H3825" i="15"/>
  <c r="H3826" i="15"/>
  <c r="H3827" i="15"/>
  <c r="H3828" i="15"/>
  <c r="H3829" i="15"/>
  <c r="H3830" i="15"/>
  <c r="H3831" i="15"/>
  <c r="H3832" i="15"/>
  <c r="H3833" i="15"/>
  <c r="H3834" i="15"/>
  <c r="H3835" i="15"/>
  <c r="H3836" i="15"/>
  <c r="H3837" i="15"/>
  <c r="H3838" i="15"/>
  <c r="H3839" i="15"/>
  <c r="H3840" i="15"/>
  <c r="H3841" i="15"/>
  <c r="H3842" i="15"/>
  <c r="H3843" i="15"/>
  <c r="H3844" i="15"/>
  <c r="H3845" i="15"/>
  <c r="H3846" i="15"/>
  <c r="H3847" i="15"/>
  <c r="H3848" i="15"/>
  <c r="H3849" i="15"/>
  <c r="H3850" i="15"/>
  <c r="H3851" i="15"/>
  <c r="H3852" i="15"/>
  <c r="H3853" i="15"/>
  <c r="H3854" i="15"/>
  <c r="H3855" i="15"/>
  <c r="H3856" i="15"/>
  <c r="H3857" i="15"/>
  <c r="H3858" i="15"/>
  <c r="H3859" i="15"/>
  <c r="H3860" i="15"/>
  <c r="H3861" i="15"/>
  <c r="H3862" i="15"/>
  <c r="H3863" i="15"/>
  <c r="H3864" i="15"/>
  <c r="H3865" i="15"/>
  <c r="H3866" i="15"/>
  <c r="H3867" i="15"/>
  <c r="H3868" i="15"/>
  <c r="H3869" i="15"/>
  <c r="H3870" i="15"/>
  <c r="H3871" i="15"/>
  <c r="H3872" i="15"/>
  <c r="H3873" i="15"/>
  <c r="H3874" i="15"/>
  <c r="H3875" i="15"/>
  <c r="H3876" i="15"/>
  <c r="H3877" i="15"/>
  <c r="H3878" i="15"/>
  <c r="H3879" i="15"/>
  <c r="H3880" i="15"/>
  <c r="H3881" i="15"/>
  <c r="H3882" i="15"/>
  <c r="H3883" i="15"/>
  <c r="H3884" i="15"/>
  <c r="H3885" i="15"/>
  <c r="H3886" i="15"/>
  <c r="H3887" i="15"/>
  <c r="H3888" i="15"/>
  <c r="H3889" i="15"/>
  <c r="H3890" i="15"/>
  <c r="H3891" i="15"/>
  <c r="H3892" i="15"/>
  <c r="H3893" i="15"/>
  <c r="H3894" i="15"/>
  <c r="H3895" i="15"/>
  <c r="H3896" i="15"/>
  <c r="H3897" i="15"/>
  <c r="H3898" i="15"/>
  <c r="H3899" i="15"/>
  <c r="H3900" i="15"/>
  <c r="H3901" i="15"/>
  <c r="H3902" i="15"/>
  <c r="H3903" i="15"/>
  <c r="H3904" i="15"/>
  <c r="H3905" i="15"/>
  <c r="H3906" i="15"/>
  <c r="H3907" i="15"/>
  <c r="H3908" i="15"/>
  <c r="H3909" i="15"/>
  <c r="H3910" i="15"/>
  <c r="H3911" i="15"/>
  <c r="H3912" i="15"/>
  <c r="H3913" i="15"/>
  <c r="H3914" i="15"/>
  <c r="H3915" i="15"/>
  <c r="H3916" i="15"/>
  <c r="H3917" i="15"/>
  <c r="H3918" i="15"/>
  <c r="H3919" i="15"/>
  <c r="H3920" i="15"/>
  <c r="H3921" i="15"/>
  <c r="H3922" i="15"/>
  <c r="H3923" i="15"/>
  <c r="H3924" i="15"/>
  <c r="H3925" i="15"/>
  <c r="H3926" i="15"/>
  <c r="H3927" i="15"/>
  <c r="H3928" i="15"/>
  <c r="H3929" i="15"/>
  <c r="H3930" i="15"/>
  <c r="H3931" i="15"/>
  <c r="H3932" i="15"/>
  <c r="H3933" i="15"/>
  <c r="H3934" i="15"/>
  <c r="H3935" i="15"/>
  <c r="H3936" i="15"/>
  <c r="H3937" i="15"/>
  <c r="H3938" i="15"/>
  <c r="H3939" i="15"/>
  <c r="H3940" i="15"/>
  <c r="H3941" i="15"/>
  <c r="H3942" i="15"/>
  <c r="H3943" i="15"/>
  <c r="H3944" i="15"/>
  <c r="H3945" i="15"/>
  <c r="H3946" i="15"/>
  <c r="H3947" i="15"/>
  <c r="H3948" i="15"/>
  <c r="H3949" i="15"/>
  <c r="H3950" i="15"/>
  <c r="H3951" i="15"/>
  <c r="H3952" i="15"/>
  <c r="H3953" i="15"/>
  <c r="H3954" i="15"/>
  <c r="H3955" i="15"/>
  <c r="H3956" i="15"/>
  <c r="H3957" i="15"/>
  <c r="H3958" i="15"/>
  <c r="H3959" i="15"/>
  <c r="H3960" i="15"/>
  <c r="H3961" i="15"/>
  <c r="H3962" i="15"/>
  <c r="H3963" i="15"/>
  <c r="H3964" i="15"/>
  <c r="H3965" i="15"/>
  <c r="H3966" i="15"/>
  <c r="H3967" i="15"/>
  <c r="H3968" i="15"/>
  <c r="H3969" i="15"/>
  <c r="H3970" i="15"/>
  <c r="H3971" i="15"/>
  <c r="H3972" i="15"/>
  <c r="H3973" i="15"/>
  <c r="H3974" i="15"/>
  <c r="H3975" i="15"/>
  <c r="H3976" i="15"/>
  <c r="H3977" i="15"/>
  <c r="H3978" i="15"/>
  <c r="H3979" i="15"/>
  <c r="H3980" i="15"/>
  <c r="H3981" i="15"/>
  <c r="H3982" i="15"/>
  <c r="H3983" i="15"/>
  <c r="H3984" i="15"/>
  <c r="H3985" i="15"/>
  <c r="H3986" i="15"/>
  <c r="H3987" i="15"/>
  <c r="H3988" i="15"/>
  <c r="H3989" i="15"/>
  <c r="H3990" i="15"/>
  <c r="H3991" i="15"/>
  <c r="H3992" i="15"/>
  <c r="H3993" i="15"/>
  <c r="H3994" i="15"/>
  <c r="H3995" i="15"/>
  <c r="H3996" i="15"/>
  <c r="H3997" i="15"/>
  <c r="H3998" i="15"/>
  <c r="H3999" i="15"/>
  <c r="H4000" i="15"/>
  <c r="H4001" i="15"/>
  <c r="H4002" i="15"/>
  <c r="H4003" i="15"/>
  <c r="H4004" i="15"/>
  <c r="H4005" i="15"/>
  <c r="H4006" i="15"/>
  <c r="H4007" i="15"/>
  <c r="H4008" i="15"/>
  <c r="H4009" i="15"/>
  <c r="H4010" i="15"/>
  <c r="H4011" i="15"/>
  <c r="H4012" i="15"/>
  <c r="H4013" i="15"/>
  <c r="H4014" i="15"/>
  <c r="H4015" i="15"/>
  <c r="H4016" i="15"/>
  <c r="H4017" i="15"/>
  <c r="H4018" i="15"/>
  <c r="H4019" i="15"/>
  <c r="H4020" i="15"/>
  <c r="H4021" i="15"/>
  <c r="H4022" i="15"/>
  <c r="H4023" i="15"/>
  <c r="H4024" i="15"/>
  <c r="H4025" i="15"/>
  <c r="H4026" i="15"/>
  <c r="H4027" i="15"/>
  <c r="H4028" i="15"/>
  <c r="H4029" i="15"/>
  <c r="H4030" i="15"/>
  <c r="H4031" i="15"/>
  <c r="H4032" i="15"/>
  <c r="H4033" i="15"/>
  <c r="H4034" i="15"/>
  <c r="H4035" i="15"/>
  <c r="H4036" i="15"/>
  <c r="H4037" i="15"/>
  <c r="H4038" i="15"/>
  <c r="H4039" i="15"/>
  <c r="H4040" i="15"/>
  <c r="H4041" i="15"/>
  <c r="H4042" i="15"/>
  <c r="H4043" i="15"/>
  <c r="H4044" i="15"/>
  <c r="H4045" i="15"/>
  <c r="H4046" i="15"/>
  <c r="H4047" i="15"/>
  <c r="H4048" i="15"/>
  <c r="H4049" i="15"/>
  <c r="H4050" i="15"/>
  <c r="H4051" i="15"/>
  <c r="H4052" i="15"/>
  <c r="H4053" i="15"/>
  <c r="H4054" i="15"/>
  <c r="H4055" i="15"/>
  <c r="H4056" i="15"/>
  <c r="H4057" i="15"/>
  <c r="H4058" i="15"/>
  <c r="H4059" i="15"/>
  <c r="H4060" i="15"/>
  <c r="H4061" i="15"/>
  <c r="H4062" i="15"/>
  <c r="H4063" i="15"/>
  <c r="H4064" i="15"/>
  <c r="H4065" i="15"/>
  <c r="H4066" i="15"/>
  <c r="H4067" i="15"/>
  <c r="H4068" i="15"/>
  <c r="H4069" i="15"/>
  <c r="H4070" i="15"/>
  <c r="H4071" i="15"/>
  <c r="H4072" i="15"/>
  <c r="H4073" i="15"/>
  <c r="H4074" i="15"/>
  <c r="H4075" i="15"/>
  <c r="H4076" i="15"/>
  <c r="H4077" i="15"/>
  <c r="H4078" i="15"/>
  <c r="H4079" i="15"/>
  <c r="H4080" i="15"/>
  <c r="H4081" i="15"/>
  <c r="H4082" i="15"/>
  <c r="H4083" i="15"/>
  <c r="H4084" i="15"/>
  <c r="H4085" i="15"/>
  <c r="H4086" i="15"/>
  <c r="H4087" i="15"/>
  <c r="H4088" i="15"/>
  <c r="H4089" i="15"/>
  <c r="H4090" i="15"/>
  <c r="H4091" i="15"/>
  <c r="H4092" i="15"/>
  <c r="H4093" i="15"/>
  <c r="H4094" i="15"/>
  <c r="H4095" i="15"/>
  <c r="H4096" i="15"/>
  <c r="H4097" i="15"/>
  <c r="H4098" i="15"/>
  <c r="H4099" i="15"/>
  <c r="H4100" i="15"/>
  <c r="H4101" i="15"/>
  <c r="H4102" i="15"/>
  <c r="H4103" i="15"/>
  <c r="H4104" i="15"/>
  <c r="H4105" i="15"/>
  <c r="H4106" i="15"/>
  <c r="H4107" i="15"/>
  <c r="H4108" i="15"/>
  <c r="H4109" i="15"/>
  <c r="H4110" i="15"/>
  <c r="H4111" i="15"/>
  <c r="H4112" i="15"/>
  <c r="H4113" i="15"/>
  <c r="H4114" i="15"/>
  <c r="H4115" i="15"/>
  <c r="H4116" i="15"/>
  <c r="H4117" i="15"/>
  <c r="H4118" i="15"/>
  <c r="H4119" i="15"/>
  <c r="H4120" i="15"/>
  <c r="H4121" i="15"/>
  <c r="H4122" i="15"/>
  <c r="H4123" i="15"/>
  <c r="H4124" i="15"/>
  <c r="H4125" i="15"/>
  <c r="H4126" i="15"/>
  <c r="H4127" i="15"/>
  <c r="H4128" i="15"/>
  <c r="H4129" i="15"/>
  <c r="H4130" i="15"/>
  <c r="H4131" i="15"/>
  <c r="H4132" i="15"/>
  <c r="H4133" i="15"/>
  <c r="H4134" i="15"/>
  <c r="H4135" i="15"/>
  <c r="H4136" i="15"/>
  <c r="H4137" i="15"/>
  <c r="H4138" i="15"/>
  <c r="H4139" i="15"/>
  <c r="H4140" i="15"/>
  <c r="H4141" i="15"/>
  <c r="H4142" i="15"/>
  <c r="H4143" i="15"/>
  <c r="H4144" i="15"/>
  <c r="H4145" i="15"/>
  <c r="H4146" i="15"/>
  <c r="H4147" i="15"/>
  <c r="H4148" i="15"/>
  <c r="H4149" i="15"/>
  <c r="H4150" i="15"/>
  <c r="H4151" i="15"/>
  <c r="H4152" i="15"/>
  <c r="H4153" i="15"/>
  <c r="H4154" i="15"/>
  <c r="H4155" i="15"/>
  <c r="H4156" i="15"/>
  <c r="H4157" i="15"/>
  <c r="H4158" i="15"/>
  <c r="H4159" i="15"/>
  <c r="H4160" i="15"/>
  <c r="H4161" i="15"/>
  <c r="H4162" i="15"/>
  <c r="H4163" i="15"/>
  <c r="H4164" i="15"/>
  <c r="H4165" i="15"/>
  <c r="H4166" i="15"/>
  <c r="H4167" i="15"/>
  <c r="H4168" i="15"/>
  <c r="H4169" i="15"/>
  <c r="H4170" i="15"/>
  <c r="H4171" i="15"/>
  <c r="H4172" i="15"/>
  <c r="H4173" i="15"/>
  <c r="H4174" i="15"/>
  <c r="H4175" i="15"/>
  <c r="H4176" i="15"/>
  <c r="H4177" i="15"/>
  <c r="H4178" i="15"/>
  <c r="H4179" i="15"/>
  <c r="H4180" i="15"/>
  <c r="H4181" i="15"/>
  <c r="H4182" i="15"/>
  <c r="H4183" i="15"/>
  <c r="H4184" i="15"/>
  <c r="H4185" i="15"/>
  <c r="H4186" i="15"/>
  <c r="H4187" i="15"/>
  <c r="H4188" i="15"/>
  <c r="H4189" i="15"/>
  <c r="H4190" i="15"/>
  <c r="H4191" i="15"/>
  <c r="H4192" i="15"/>
  <c r="H4193" i="15"/>
  <c r="H4194" i="15"/>
  <c r="H4195" i="15"/>
  <c r="H4196" i="15"/>
  <c r="H4197" i="15"/>
  <c r="H4198" i="15"/>
  <c r="H4199" i="15"/>
  <c r="H4200" i="15"/>
  <c r="H4201" i="15"/>
  <c r="H4202" i="15"/>
  <c r="H4203" i="15"/>
  <c r="H4204" i="15"/>
  <c r="H4205" i="15"/>
  <c r="H4206" i="15"/>
  <c r="H4207" i="15"/>
  <c r="H4208" i="15"/>
  <c r="H4209" i="15"/>
  <c r="H4210" i="15"/>
  <c r="H4211" i="15"/>
  <c r="H4212" i="15"/>
  <c r="H4213" i="15"/>
  <c r="H4214" i="15"/>
  <c r="H4215" i="15"/>
  <c r="H4216" i="15"/>
  <c r="H4217" i="15"/>
  <c r="H4218" i="15"/>
  <c r="H4219" i="15"/>
  <c r="H4220" i="15"/>
  <c r="H4221" i="15"/>
  <c r="H4222" i="15"/>
  <c r="H4223" i="15"/>
  <c r="H4224" i="15"/>
  <c r="H4225" i="15"/>
  <c r="H4226" i="15"/>
  <c r="H4227" i="15"/>
  <c r="H4228" i="15"/>
  <c r="H4229" i="15"/>
  <c r="H4230" i="15"/>
  <c r="H4231" i="15"/>
  <c r="H4232" i="15"/>
  <c r="H4233" i="15"/>
  <c r="H4234" i="15"/>
  <c r="H4235" i="15"/>
  <c r="H4236" i="15"/>
  <c r="H4237" i="15"/>
  <c r="H4238" i="15"/>
  <c r="H4239" i="15"/>
  <c r="H4240" i="15"/>
  <c r="H4241" i="15"/>
  <c r="H4242" i="15"/>
  <c r="H4243" i="15"/>
  <c r="H4244" i="15"/>
  <c r="H4245" i="15"/>
  <c r="H4246" i="15"/>
  <c r="H4247" i="15"/>
  <c r="H4248" i="15"/>
  <c r="H4249" i="15"/>
  <c r="H4250" i="15"/>
  <c r="H4251" i="15"/>
  <c r="H4252" i="15"/>
  <c r="H4253" i="15"/>
  <c r="H4254" i="15"/>
  <c r="H4255" i="15"/>
  <c r="H4256" i="15"/>
  <c r="H4257" i="15"/>
  <c r="H4258" i="15"/>
  <c r="H4259" i="15"/>
  <c r="H4260" i="15"/>
  <c r="H4261" i="15"/>
  <c r="H4262" i="15"/>
  <c r="H4263" i="15"/>
  <c r="H4264" i="15"/>
  <c r="H4265" i="15"/>
  <c r="H4266" i="15"/>
  <c r="H4267" i="15"/>
  <c r="H4268" i="15"/>
  <c r="H4269" i="15"/>
  <c r="H4270" i="15"/>
  <c r="H4271" i="15"/>
  <c r="H4272" i="15"/>
  <c r="H4273" i="15"/>
  <c r="H4274" i="15"/>
  <c r="H4275" i="15"/>
  <c r="H4276" i="15"/>
  <c r="H4277" i="15"/>
  <c r="H4278" i="15"/>
  <c r="H4279" i="15"/>
  <c r="H4280" i="15"/>
  <c r="H4281" i="15"/>
  <c r="H4282" i="15"/>
  <c r="H4283" i="15"/>
  <c r="H4284" i="15"/>
  <c r="H4285" i="15"/>
  <c r="H4286" i="15"/>
  <c r="H4287" i="15"/>
  <c r="H4288" i="15"/>
  <c r="H4289" i="15"/>
  <c r="H4290" i="15"/>
  <c r="H4291" i="15"/>
  <c r="H4292" i="15"/>
  <c r="H4293" i="15"/>
  <c r="H4294" i="15"/>
  <c r="H4295" i="15"/>
  <c r="H4296" i="15"/>
  <c r="H4297" i="15"/>
  <c r="H4298" i="15"/>
  <c r="H4299" i="15"/>
  <c r="H4300" i="15"/>
  <c r="H4301" i="15"/>
  <c r="H4302" i="15"/>
  <c r="H4303" i="15"/>
  <c r="H4304" i="15"/>
  <c r="H4305" i="15"/>
  <c r="H4306" i="15"/>
  <c r="H4307" i="15"/>
  <c r="H4308" i="15"/>
  <c r="H4309" i="15"/>
  <c r="H4310" i="15"/>
  <c r="H4311" i="15"/>
  <c r="H4312" i="15"/>
  <c r="H4313" i="15"/>
  <c r="H4314" i="15"/>
  <c r="H4315" i="15"/>
  <c r="H4316" i="15"/>
  <c r="H4317" i="15"/>
  <c r="H4318" i="15"/>
  <c r="H4319" i="15"/>
  <c r="H4320" i="15"/>
  <c r="H4321" i="15"/>
  <c r="H4322" i="15"/>
  <c r="H4323" i="15"/>
  <c r="H4324" i="15"/>
  <c r="H4325" i="15"/>
  <c r="H4326" i="15"/>
  <c r="H4327" i="15"/>
  <c r="H4328" i="15"/>
  <c r="H4329" i="15"/>
  <c r="H4330" i="15"/>
  <c r="H4331" i="15"/>
  <c r="H4332" i="15"/>
  <c r="H4333" i="15"/>
  <c r="H4334" i="15"/>
  <c r="H4335" i="15"/>
  <c r="H4336" i="15"/>
  <c r="H4337" i="15"/>
  <c r="H4338" i="15"/>
  <c r="H4339" i="15"/>
  <c r="H4340" i="15"/>
  <c r="H4341" i="15"/>
  <c r="H4342" i="15"/>
  <c r="H4343" i="15"/>
  <c r="H4344" i="15"/>
  <c r="H4345" i="15"/>
  <c r="H4346" i="15"/>
  <c r="H4347" i="15"/>
  <c r="H4348" i="15"/>
  <c r="H4349" i="15"/>
  <c r="H4350" i="15"/>
  <c r="H4351" i="15"/>
  <c r="H4352" i="15"/>
  <c r="H4353" i="15"/>
  <c r="H4354" i="15"/>
  <c r="H4355" i="15"/>
  <c r="H4356" i="15"/>
  <c r="H4357" i="15"/>
  <c r="H4358" i="15"/>
  <c r="H4359" i="15"/>
  <c r="H4360" i="15"/>
  <c r="H4361" i="15"/>
  <c r="H4362" i="15"/>
  <c r="H4363" i="15"/>
  <c r="H4364" i="15"/>
  <c r="H4365" i="15"/>
  <c r="H4366" i="15"/>
  <c r="H4367" i="15"/>
  <c r="H4368" i="15"/>
  <c r="H4369" i="15"/>
  <c r="H4370" i="15"/>
  <c r="H4371" i="15"/>
  <c r="H4372" i="15"/>
  <c r="H4373" i="15"/>
  <c r="H4374" i="15"/>
  <c r="H4375" i="15"/>
  <c r="H4376" i="15"/>
  <c r="H4377" i="15"/>
  <c r="H4378" i="15"/>
  <c r="H4379" i="15"/>
  <c r="H4380" i="15"/>
  <c r="H4381" i="15"/>
  <c r="H4382" i="15"/>
  <c r="H4383" i="15"/>
  <c r="H4384" i="15"/>
  <c r="H4385" i="15"/>
  <c r="H4386" i="15"/>
  <c r="H4387" i="15"/>
  <c r="H4388" i="15"/>
  <c r="H4389" i="15"/>
  <c r="H4390" i="15"/>
  <c r="H4391" i="15"/>
  <c r="H4392" i="15"/>
  <c r="H4393" i="15"/>
  <c r="H4394" i="15"/>
  <c r="H4395" i="15"/>
  <c r="H4396" i="15"/>
  <c r="H4397" i="15"/>
  <c r="H4398" i="15"/>
  <c r="H4399" i="15"/>
  <c r="H4400" i="15"/>
  <c r="H4401" i="15"/>
  <c r="H4402" i="15"/>
  <c r="H4403" i="15"/>
  <c r="H4404" i="15"/>
  <c r="H4405" i="15"/>
  <c r="H4406" i="15"/>
  <c r="H4407" i="15"/>
  <c r="H4408" i="15"/>
  <c r="H4409" i="15"/>
  <c r="H4410" i="15"/>
  <c r="H4411" i="15"/>
  <c r="H4412" i="15"/>
  <c r="H4413" i="15"/>
  <c r="H4414" i="15"/>
  <c r="H4415" i="15"/>
  <c r="H4416" i="15"/>
  <c r="H4417" i="15"/>
  <c r="H4418" i="15"/>
  <c r="H4419" i="15"/>
  <c r="H4420" i="15"/>
  <c r="H4421" i="15"/>
  <c r="H4422" i="15"/>
  <c r="H4423" i="15"/>
  <c r="H4424" i="15"/>
  <c r="H4425" i="15"/>
  <c r="H4426" i="15"/>
  <c r="H4427" i="15"/>
  <c r="H4428" i="15"/>
  <c r="H4429" i="15"/>
  <c r="H4430" i="15"/>
  <c r="H4431" i="15"/>
  <c r="H4432" i="15"/>
  <c r="H4433" i="15"/>
  <c r="H4434" i="15"/>
  <c r="H4435" i="15"/>
  <c r="H4436" i="15"/>
  <c r="H4437" i="15"/>
  <c r="H4438" i="15"/>
  <c r="H4439" i="15"/>
  <c r="H4440" i="15"/>
  <c r="H4441" i="15"/>
  <c r="H4442" i="15"/>
  <c r="H4443" i="15"/>
  <c r="H4444" i="15"/>
  <c r="H4445" i="15"/>
  <c r="H4446" i="15"/>
  <c r="H4447" i="15"/>
  <c r="H4448" i="15"/>
  <c r="H4449" i="15"/>
  <c r="H4450" i="15"/>
  <c r="H4451" i="15"/>
  <c r="H4452" i="15"/>
  <c r="H4453" i="15"/>
  <c r="H4454" i="15"/>
  <c r="H4455" i="15"/>
  <c r="H4456" i="15"/>
  <c r="H4457" i="15"/>
  <c r="H4458" i="15"/>
  <c r="H4459" i="15"/>
  <c r="H4460" i="15"/>
  <c r="H4461" i="15"/>
  <c r="H4462" i="15"/>
  <c r="H4463" i="15"/>
  <c r="H4464" i="15"/>
  <c r="H4465" i="15"/>
  <c r="H4466" i="15"/>
  <c r="H4467" i="15"/>
  <c r="H4468" i="15"/>
  <c r="H4469" i="15"/>
  <c r="H4470" i="15"/>
  <c r="H4471" i="15"/>
  <c r="H4472" i="15"/>
  <c r="H4473" i="15"/>
  <c r="H4474" i="15"/>
  <c r="H4475" i="15"/>
  <c r="H4476" i="15"/>
  <c r="H4477" i="15"/>
  <c r="H4478" i="15"/>
  <c r="H4479" i="15"/>
  <c r="H4480" i="15"/>
  <c r="H4481" i="15"/>
  <c r="H4482" i="15"/>
  <c r="H4483" i="15"/>
  <c r="H4484" i="15"/>
  <c r="H4485" i="15"/>
  <c r="H4486" i="15"/>
  <c r="H4487" i="15"/>
  <c r="H4488" i="15"/>
  <c r="H4489" i="15"/>
  <c r="H4490" i="15"/>
  <c r="H4491" i="15"/>
  <c r="H4492" i="15"/>
  <c r="H4493" i="15"/>
  <c r="H4494" i="15"/>
  <c r="H4495" i="15"/>
  <c r="H4496" i="15"/>
  <c r="H4497" i="15"/>
  <c r="H4498" i="15"/>
  <c r="H4499" i="15"/>
  <c r="H4500" i="15"/>
  <c r="H4501" i="15"/>
  <c r="H4502" i="15"/>
  <c r="H4503" i="15"/>
  <c r="H4504" i="15"/>
  <c r="H4505" i="15"/>
  <c r="H4506" i="15"/>
  <c r="H4507" i="15"/>
  <c r="H4508" i="15"/>
  <c r="H4509" i="15"/>
  <c r="H4510" i="15"/>
  <c r="H4511" i="15"/>
  <c r="H4512" i="15"/>
  <c r="H4513" i="15"/>
  <c r="H4514" i="15"/>
  <c r="H4515" i="15"/>
  <c r="H4516" i="15"/>
  <c r="H4517" i="15"/>
  <c r="H4518" i="15"/>
  <c r="H4519" i="15"/>
  <c r="H4520" i="15"/>
  <c r="H4521" i="15"/>
  <c r="H4522" i="15"/>
  <c r="H4523" i="15"/>
  <c r="H4524" i="15"/>
  <c r="H4525" i="15"/>
  <c r="H4526" i="15"/>
  <c r="H4527" i="15"/>
  <c r="H4528" i="15"/>
  <c r="H4529" i="15"/>
  <c r="H4530" i="15"/>
  <c r="H4531" i="15"/>
  <c r="H4532" i="15"/>
  <c r="H4533" i="15"/>
  <c r="H4534" i="15"/>
  <c r="H4535" i="15"/>
  <c r="H4536" i="15"/>
  <c r="H4537" i="15"/>
  <c r="H4538" i="15"/>
  <c r="H4539" i="15"/>
  <c r="H4540" i="15"/>
  <c r="H4541" i="15"/>
  <c r="H4542" i="15"/>
  <c r="H4543" i="15"/>
  <c r="H4544" i="15"/>
  <c r="H4545" i="15"/>
  <c r="H4546" i="15"/>
  <c r="H4547" i="15"/>
  <c r="H4548" i="15"/>
  <c r="H4549" i="15"/>
  <c r="H4550" i="15"/>
  <c r="H4551" i="15"/>
  <c r="H4552" i="15"/>
  <c r="H4553" i="15"/>
  <c r="H4554" i="15"/>
  <c r="H4555" i="15"/>
  <c r="H4556" i="15"/>
  <c r="H4557" i="15"/>
  <c r="H4558" i="15"/>
  <c r="H4559" i="15"/>
  <c r="H4560" i="15"/>
  <c r="H4561" i="15"/>
  <c r="H4562" i="15"/>
  <c r="H4563" i="15"/>
  <c r="H4564" i="15"/>
  <c r="H4565" i="15"/>
  <c r="H4566" i="15"/>
  <c r="H4567" i="15"/>
  <c r="H4568" i="15"/>
  <c r="H4569" i="15"/>
  <c r="H4570" i="15"/>
  <c r="H4571" i="15"/>
  <c r="H4572" i="15"/>
  <c r="H4573" i="15"/>
  <c r="H4574" i="15"/>
  <c r="H4575" i="15"/>
  <c r="H4576" i="15"/>
  <c r="H4577" i="15"/>
  <c r="H4578" i="15"/>
  <c r="H4579" i="15"/>
  <c r="H4580" i="15"/>
  <c r="H4581" i="15"/>
  <c r="H4582" i="15"/>
  <c r="H4583" i="15"/>
  <c r="H4584" i="15"/>
  <c r="H4585" i="15"/>
  <c r="H4586" i="15"/>
  <c r="H4587" i="15"/>
  <c r="H4588" i="15"/>
  <c r="H4589" i="15"/>
  <c r="H4590" i="15"/>
  <c r="H4591" i="15"/>
  <c r="H4592" i="15"/>
  <c r="H4593" i="15"/>
  <c r="H4594" i="15"/>
  <c r="H4595" i="15"/>
  <c r="H4596" i="15"/>
  <c r="H4597" i="15"/>
  <c r="H4598" i="15"/>
  <c r="H4599" i="15"/>
  <c r="H4600" i="15"/>
  <c r="H4601" i="15"/>
  <c r="H4602" i="15"/>
  <c r="H4603" i="15"/>
  <c r="H4604" i="15"/>
  <c r="H4605" i="15"/>
  <c r="H4606" i="15"/>
  <c r="H4607" i="15"/>
  <c r="H4608" i="15"/>
  <c r="H4609" i="15"/>
  <c r="H4610" i="15"/>
  <c r="H4611" i="15"/>
  <c r="H4612" i="15"/>
  <c r="H4613" i="15"/>
  <c r="H4614" i="15"/>
  <c r="H4615" i="15"/>
  <c r="H4616" i="15"/>
  <c r="H4617" i="15"/>
  <c r="H4618" i="15"/>
  <c r="H4619" i="15"/>
  <c r="H4620" i="15"/>
  <c r="H4621" i="15"/>
  <c r="H4622" i="15"/>
  <c r="H4623" i="15"/>
  <c r="H4624" i="15"/>
  <c r="H4625" i="15"/>
  <c r="H4626" i="15"/>
  <c r="H4627" i="15"/>
  <c r="H4628" i="15"/>
  <c r="H4629" i="15"/>
  <c r="H4630" i="15"/>
  <c r="H4631" i="15"/>
  <c r="H4632" i="15"/>
  <c r="H4633" i="15"/>
  <c r="H4634" i="15"/>
  <c r="H4635" i="15"/>
  <c r="H4636" i="15"/>
  <c r="H4637" i="15"/>
  <c r="H4638" i="15"/>
  <c r="H4639" i="15"/>
  <c r="H4640" i="15"/>
  <c r="H4641" i="15"/>
  <c r="H4642" i="15"/>
  <c r="H4643" i="15"/>
  <c r="H4644" i="15"/>
  <c r="H4645" i="15"/>
  <c r="H4646" i="15"/>
  <c r="H4647" i="15"/>
  <c r="H4648" i="15"/>
  <c r="H4649" i="15"/>
  <c r="H4650" i="15"/>
  <c r="H4651" i="15"/>
  <c r="H4652" i="15"/>
  <c r="H4653" i="15"/>
  <c r="H4654" i="15"/>
  <c r="H4655" i="15"/>
  <c r="H4656" i="15"/>
  <c r="H4657" i="15"/>
  <c r="H4658" i="15"/>
  <c r="H4659" i="15"/>
  <c r="H4660" i="15"/>
  <c r="H4661" i="15"/>
  <c r="H4662" i="15"/>
  <c r="H4663" i="15"/>
  <c r="H4664" i="15"/>
  <c r="H4665" i="15"/>
  <c r="H4666" i="15"/>
  <c r="H4667" i="15"/>
  <c r="H4668" i="15"/>
  <c r="H4669" i="15"/>
  <c r="H4670" i="15"/>
  <c r="H4671" i="15"/>
  <c r="H4672" i="15"/>
  <c r="H4673" i="15"/>
  <c r="H4674" i="15"/>
  <c r="H4675" i="15"/>
  <c r="H4676" i="15"/>
  <c r="H4677" i="15"/>
  <c r="H4678" i="15"/>
  <c r="H4679" i="15"/>
  <c r="H4680" i="15"/>
  <c r="H4681" i="15"/>
  <c r="H4682" i="15"/>
  <c r="H4683" i="15"/>
  <c r="H4684" i="15"/>
  <c r="H4685" i="15"/>
  <c r="H4686" i="15"/>
  <c r="H4687" i="15"/>
  <c r="H4688" i="15"/>
  <c r="H4689" i="15"/>
  <c r="H4690" i="15"/>
  <c r="H4691" i="15"/>
  <c r="H4692" i="15"/>
  <c r="H4693" i="15"/>
  <c r="H4694" i="15"/>
  <c r="H4695" i="15"/>
  <c r="H4696" i="15"/>
  <c r="H4697" i="15"/>
  <c r="H4698" i="15"/>
  <c r="H4699" i="15"/>
  <c r="H4700" i="15"/>
  <c r="H4701" i="15"/>
  <c r="H4702" i="15"/>
  <c r="H4703" i="15"/>
  <c r="H4704" i="15"/>
  <c r="H4705" i="15"/>
  <c r="H4706" i="15"/>
  <c r="H4707" i="15"/>
  <c r="H4708" i="15"/>
  <c r="H4709" i="15"/>
  <c r="H4710" i="15"/>
  <c r="H4711" i="15"/>
  <c r="H4712" i="15"/>
  <c r="H4713" i="15"/>
  <c r="H4714" i="15"/>
  <c r="H4715" i="15"/>
  <c r="H4716" i="15"/>
  <c r="H4717" i="15"/>
  <c r="H4718" i="15"/>
  <c r="H4719" i="15"/>
  <c r="H4720" i="15"/>
  <c r="H4721" i="15"/>
  <c r="H4722" i="15"/>
  <c r="H4723" i="15"/>
  <c r="H4724" i="15"/>
  <c r="H4725" i="15"/>
  <c r="H4726" i="15"/>
  <c r="H4727" i="15"/>
  <c r="H4728" i="15"/>
  <c r="H4729" i="15"/>
  <c r="H4730" i="15"/>
  <c r="H4731" i="15"/>
  <c r="H4732" i="15"/>
  <c r="H4733" i="15"/>
  <c r="H4734" i="15"/>
  <c r="H4735" i="15"/>
  <c r="H4736" i="15"/>
  <c r="H4737" i="15"/>
  <c r="H4738" i="15"/>
  <c r="H4739" i="15"/>
  <c r="H4740" i="15"/>
  <c r="H4741" i="15"/>
  <c r="H4742" i="15"/>
  <c r="H4743" i="15"/>
  <c r="H4744" i="15"/>
  <c r="H4745" i="15"/>
  <c r="H4746" i="15"/>
  <c r="H4747" i="15"/>
  <c r="H4748" i="15"/>
  <c r="H4749" i="15"/>
  <c r="H4750" i="15"/>
  <c r="H4751" i="15"/>
  <c r="H4752" i="15"/>
  <c r="H4753" i="15"/>
  <c r="H4754" i="15"/>
  <c r="H4755" i="15"/>
  <c r="H4756" i="15"/>
  <c r="H4757" i="15"/>
  <c r="H4758" i="15"/>
  <c r="H4759" i="15"/>
  <c r="H4760" i="15"/>
  <c r="H4761" i="15"/>
  <c r="H4762" i="15"/>
  <c r="H4763" i="15"/>
  <c r="H4764" i="15"/>
  <c r="H4765" i="15"/>
  <c r="H4766" i="15"/>
  <c r="H4767" i="15"/>
  <c r="H4768" i="15"/>
  <c r="H4769" i="15"/>
  <c r="H4770" i="15"/>
  <c r="H4771" i="15"/>
  <c r="H4772" i="15"/>
  <c r="H4773" i="15"/>
  <c r="H4774" i="15"/>
  <c r="H4775" i="15"/>
  <c r="H4776" i="15"/>
  <c r="H4777" i="15"/>
  <c r="H4778" i="15"/>
  <c r="H4779" i="15"/>
  <c r="H4780" i="15"/>
  <c r="H4781" i="15"/>
  <c r="H4782" i="15"/>
  <c r="H4783" i="15"/>
  <c r="H4784" i="15"/>
  <c r="H4785" i="15"/>
  <c r="H4786" i="15"/>
  <c r="H4787" i="15"/>
  <c r="H4788" i="15"/>
  <c r="H4789" i="15"/>
  <c r="H4790" i="15"/>
  <c r="H4791" i="15"/>
  <c r="H4792" i="15"/>
  <c r="H4793" i="15"/>
  <c r="H4794" i="15"/>
  <c r="H4795" i="15"/>
  <c r="H4796" i="15"/>
  <c r="H4797" i="15"/>
  <c r="H4798" i="15"/>
  <c r="H4799" i="15"/>
  <c r="H4800" i="15"/>
  <c r="H4801" i="15"/>
  <c r="H4802" i="15"/>
  <c r="H4803" i="15"/>
  <c r="H4804" i="15"/>
  <c r="H4805" i="15"/>
  <c r="H4806" i="15"/>
  <c r="H4807" i="15"/>
  <c r="H4808" i="15"/>
  <c r="H4809" i="15"/>
  <c r="H4810" i="15"/>
  <c r="H4811" i="15"/>
  <c r="H4812" i="15"/>
  <c r="H4813" i="15"/>
  <c r="H4814" i="15"/>
  <c r="H4815" i="15"/>
  <c r="H4816" i="15"/>
  <c r="H4817" i="15"/>
  <c r="H4818" i="15"/>
  <c r="H4819" i="15"/>
  <c r="H4820" i="15"/>
  <c r="H4821" i="15"/>
  <c r="H4822" i="15"/>
  <c r="H4823" i="15"/>
  <c r="H4824" i="15"/>
  <c r="H4825" i="15"/>
  <c r="H4826" i="15"/>
  <c r="H4827" i="15"/>
  <c r="H4828" i="15"/>
  <c r="H4829" i="15"/>
  <c r="H4830" i="15"/>
  <c r="H4831" i="15"/>
  <c r="H4832" i="15"/>
  <c r="H4833" i="15"/>
  <c r="H4834" i="15"/>
  <c r="H4835" i="15"/>
  <c r="H4836" i="15"/>
  <c r="H4837" i="15"/>
  <c r="H4838" i="15"/>
  <c r="H4839" i="15"/>
  <c r="H4840" i="15"/>
  <c r="H4841" i="15"/>
  <c r="H4842" i="15"/>
  <c r="H4843" i="15"/>
  <c r="H4844" i="15"/>
  <c r="H4845" i="15"/>
  <c r="H4846" i="15"/>
  <c r="H4847" i="15"/>
  <c r="H4848" i="15"/>
  <c r="H4849" i="15"/>
  <c r="H4850" i="15"/>
  <c r="H4851" i="15"/>
  <c r="H4852" i="15"/>
  <c r="H4853" i="15"/>
  <c r="H4854" i="15"/>
  <c r="H4855" i="15"/>
  <c r="H4856" i="15"/>
  <c r="H4857" i="15"/>
  <c r="H4858" i="15"/>
  <c r="H4859" i="15"/>
  <c r="H4860" i="15"/>
  <c r="H4861" i="15"/>
  <c r="H4862" i="15"/>
  <c r="H4863" i="15"/>
  <c r="H4864" i="15"/>
  <c r="H4865" i="15"/>
  <c r="H4866" i="15"/>
  <c r="H4867" i="15"/>
  <c r="H4868" i="15"/>
  <c r="H4869" i="15"/>
  <c r="H4870" i="15"/>
  <c r="H4871" i="15"/>
  <c r="H4872" i="15"/>
  <c r="H4873" i="15"/>
  <c r="H4874" i="15"/>
  <c r="H4875" i="15"/>
  <c r="H4876" i="15"/>
  <c r="H4877" i="15"/>
  <c r="H4878" i="15"/>
  <c r="H4879" i="15"/>
  <c r="H4880" i="15"/>
  <c r="H4881" i="15"/>
  <c r="H4882" i="15"/>
  <c r="H4883" i="15"/>
  <c r="H4884" i="15"/>
  <c r="H4885" i="15"/>
  <c r="H4886" i="15"/>
  <c r="H4887" i="15"/>
  <c r="H4888" i="15"/>
  <c r="H4889" i="15"/>
  <c r="H4890" i="15"/>
  <c r="H4891" i="15"/>
  <c r="H4892" i="15"/>
  <c r="H4893" i="15"/>
  <c r="H4894" i="15"/>
  <c r="H4895" i="15"/>
  <c r="H4896" i="15"/>
  <c r="H4897" i="15"/>
  <c r="H4898" i="15"/>
  <c r="H4899" i="15"/>
  <c r="H4900" i="15"/>
  <c r="H4901" i="15"/>
  <c r="H4902" i="15"/>
  <c r="H4903" i="15"/>
  <c r="H4904" i="15"/>
  <c r="H4905" i="15"/>
  <c r="H4906" i="15"/>
  <c r="H4907" i="15"/>
  <c r="H4908" i="15"/>
  <c r="H4909" i="15"/>
  <c r="H4910" i="15"/>
  <c r="H4911" i="15"/>
  <c r="H4912" i="15"/>
  <c r="H4913" i="15"/>
  <c r="H4914" i="15"/>
  <c r="H4915" i="15"/>
  <c r="H4916" i="15"/>
  <c r="H4917" i="15"/>
  <c r="H4918" i="15"/>
  <c r="H4919" i="15"/>
  <c r="H4920" i="15"/>
  <c r="H4921" i="15"/>
  <c r="H4922" i="15"/>
  <c r="H4923" i="15"/>
  <c r="H4924" i="15"/>
  <c r="H4925" i="15"/>
  <c r="H4926" i="15"/>
  <c r="H4927" i="15"/>
  <c r="H4928" i="15"/>
  <c r="H4929" i="15"/>
  <c r="H4930" i="15"/>
  <c r="H4931" i="15"/>
  <c r="H4932" i="15"/>
  <c r="H4933" i="15"/>
  <c r="H4934" i="15"/>
  <c r="H4935" i="15"/>
  <c r="H4936" i="15"/>
  <c r="H4937" i="15"/>
  <c r="H4938" i="15"/>
  <c r="H4939" i="15"/>
  <c r="H4940" i="15"/>
  <c r="H4941" i="15"/>
  <c r="H4942" i="15"/>
  <c r="H4943" i="15"/>
  <c r="H4944" i="15"/>
  <c r="H4945" i="15"/>
  <c r="H4946" i="15"/>
  <c r="H4947" i="15"/>
  <c r="H4948" i="15"/>
  <c r="H4949" i="15"/>
  <c r="H4950" i="15"/>
  <c r="H4951" i="15"/>
  <c r="H4952" i="15"/>
  <c r="H4953" i="15"/>
  <c r="H4954" i="15"/>
  <c r="H4955" i="15"/>
  <c r="H4956" i="15"/>
  <c r="H4957" i="15"/>
  <c r="H4958" i="15"/>
  <c r="H4959" i="15"/>
  <c r="H4960" i="15"/>
  <c r="H4961" i="15"/>
  <c r="H4962" i="15"/>
  <c r="H4963" i="15"/>
  <c r="H4964" i="15"/>
  <c r="H4965" i="15"/>
  <c r="H4966" i="15"/>
  <c r="H4967" i="15"/>
  <c r="H4968" i="15"/>
  <c r="H4969" i="15"/>
  <c r="H4970" i="15"/>
  <c r="H4971" i="15"/>
  <c r="H4972" i="15"/>
  <c r="H4973" i="15"/>
  <c r="H4974" i="15"/>
  <c r="H4975" i="15"/>
  <c r="H4976" i="15"/>
  <c r="H4977" i="15"/>
  <c r="H4978" i="15"/>
  <c r="H4979" i="15"/>
  <c r="H4980" i="15"/>
  <c r="H4981" i="15"/>
  <c r="H4982" i="15"/>
  <c r="H4983" i="15"/>
  <c r="H4984" i="15"/>
  <c r="H4985" i="15"/>
  <c r="H4986" i="15"/>
  <c r="H4987" i="15"/>
  <c r="H4988" i="15"/>
  <c r="H4989" i="15"/>
  <c r="H4990" i="15"/>
  <c r="H4991" i="15"/>
  <c r="H4992" i="15"/>
  <c r="H4993" i="15"/>
  <c r="H4994" i="15"/>
  <c r="H4995" i="15"/>
  <c r="H4996" i="15"/>
  <c r="H4997" i="15"/>
  <c r="H4998" i="15"/>
  <c r="H4999" i="15"/>
  <c r="H5000" i="15"/>
  <c r="H5001" i="15"/>
  <c r="H5002" i="15"/>
  <c r="H5003" i="15"/>
  <c r="H5004" i="15"/>
  <c r="H5005" i="15"/>
  <c r="H5006" i="15"/>
  <c r="H5007" i="15"/>
  <c r="H5008" i="15"/>
  <c r="H5009" i="15"/>
  <c r="H5010" i="15"/>
  <c r="H5011" i="15"/>
  <c r="H5012" i="15"/>
  <c r="H5013" i="15"/>
  <c r="H5014" i="15"/>
  <c r="H5015" i="15"/>
  <c r="H5016" i="15"/>
  <c r="H5017" i="15"/>
  <c r="H5018" i="15"/>
  <c r="H5019" i="15"/>
  <c r="H5020" i="15"/>
  <c r="H5021" i="15"/>
  <c r="H5022" i="15"/>
  <c r="H5023" i="15"/>
  <c r="H5024" i="15"/>
  <c r="H5025" i="15"/>
  <c r="H5026" i="15"/>
  <c r="H5027" i="15"/>
  <c r="H5028" i="15"/>
  <c r="H5029" i="15"/>
  <c r="H5030" i="15"/>
  <c r="H5031" i="15"/>
  <c r="H5032" i="15"/>
  <c r="H5033" i="15"/>
  <c r="H5034" i="15"/>
  <c r="H5035" i="15"/>
  <c r="H5036" i="15"/>
  <c r="H5037" i="15"/>
  <c r="H5038" i="15"/>
  <c r="H5039" i="15"/>
  <c r="H5040" i="15"/>
  <c r="H5041" i="15"/>
  <c r="H5042" i="15"/>
  <c r="H5043" i="15"/>
  <c r="H5044" i="15"/>
  <c r="H5045" i="15"/>
  <c r="H5046" i="15"/>
  <c r="H5047" i="15"/>
  <c r="H5048" i="15"/>
  <c r="H5049" i="15"/>
  <c r="H5050" i="15"/>
  <c r="H5051" i="15"/>
  <c r="H5052" i="15"/>
  <c r="H5053" i="15"/>
  <c r="H5054" i="15"/>
  <c r="H5055" i="15"/>
  <c r="H5056" i="15"/>
  <c r="H5057" i="15"/>
  <c r="H5058" i="15"/>
  <c r="H5059" i="15"/>
  <c r="H5060" i="15"/>
  <c r="H5061" i="15"/>
  <c r="H5062" i="15"/>
  <c r="H5063" i="15"/>
  <c r="H5064" i="15"/>
  <c r="H5065" i="15"/>
  <c r="H5066" i="15"/>
  <c r="H5067" i="15"/>
  <c r="H5068" i="15"/>
  <c r="H5069" i="15"/>
  <c r="H5070" i="15"/>
  <c r="H5071" i="15"/>
  <c r="H5072" i="15"/>
  <c r="H5073" i="15"/>
  <c r="H5074" i="15"/>
  <c r="H5075" i="15"/>
  <c r="H5076" i="15"/>
  <c r="H5077" i="15"/>
  <c r="H5078" i="15"/>
  <c r="H5079" i="15"/>
  <c r="H5080" i="15"/>
  <c r="H5081" i="15"/>
  <c r="H5082" i="15"/>
  <c r="H5083" i="15"/>
  <c r="H5084" i="15"/>
  <c r="H5085" i="15"/>
  <c r="H5086" i="15"/>
  <c r="H5087" i="15"/>
  <c r="H5088" i="15"/>
  <c r="H5089" i="15"/>
  <c r="H5090" i="15"/>
  <c r="H5091" i="15"/>
  <c r="H5092" i="15"/>
  <c r="H5093" i="15"/>
  <c r="H5094" i="15"/>
  <c r="H5095" i="15"/>
  <c r="H5096" i="15"/>
  <c r="H5097" i="15"/>
  <c r="H5098" i="15"/>
  <c r="H5099" i="15"/>
  <c r="H5100" i="15"/>
  <c r="H5101" i="15"/>
  <c r="H5102" i="15"/>
  <c r="H5103" i="15"/>
  <c r="H5104" i="15"/>
  <c r="H5105" i="15"/>
  <c r="H5106" i="15"/>
  <c r="H5107" i="15"/>
  <c r="H5108" i="15"/>
  <c r="H5109" i="15"/>
  <c r="H5110" i="15"/>
  <c r="H5111" i="15"/>
  <c r="H5112" i="15"/>
  <c r="H5113" i="15"/>
  <c r="H5114" i="15"/>
  <c r="H5115" i="15"/>
  <c r="H5116" i="15"/>
  <c r="H5117" i="15"/>
  <c r="H5118" i="15"/>
  <c r="H5119" i="15"/>
  <c r="H5120" i="15"/>
  <c r="H5121" i="15"/>
  <c r="H5122" i="15"/>
  <c r="H5123" i="15"/>
  <c r="H5124" i="15"/>
  <c r="H5125" i="15"/>
  <c r="H5126" i="15"/>
  <c r="H5127" i="15"/>
  <c r="H5128" i="15"/>
  <c r="H5129" i="15"/>
  <c r="H5130" i="15"/>
  <c r="H5131" i="15"/>
  <c r="H5132" i="15"/>
  <c r="H5133" i="15"/>
  <c r="H5134" i="15"/>
  <c r="H5135" i="15"/>
  <c r="H5136" i="15"/>
  <c r="H5137" i="15"/>
  <c r="H5138" i="15"/>
  <c r="H5139" i="15"/>
  <c r="H5140" i="15"/>
  <c r="H5141" i="15"/>
  <c r="H5142" i="15"/>
  <c r="H5143" i="15"/>
  <c r="H5144" i="15"/>
  <c r="H5145" i="15"/>
  <c r="H5146" i="15"/>
  <c r="H5147" i="15"/>
  <c r="H5148" i="15"/>
  <c r="H5149" i="15"/>
  <c r="H5150" i="15"/>
  <c r="H5151" i="15"/>
  <c r="H5152" i="15"/>
  <c r="H5153" i="15"/>
  <c r="H5154" i="15"/>
  <c r="H5155" i="15"/>
  <c r="H5156" i="15"/>
  <c r="H5157" i="15"/>
  <c r="H5158" i="15"/>
  <c r="H5159" i="15"/>
  <c r="H5160" i="15"/>
  <c r="H5161" i="15"/>
  <c r="H5162" i="15"/>
  <c r="H5163" i="15"/>
  <c r="H5164" i="15"/>
  <c r="H5165" i="15"/>
  <c r="H5166" i="15"/>
  <c r="H5167" i="15"/>
  <c r="H5168" i="15"/>
  <c r="H5169" i="15"/>
  <c r="H5170" i="15"/>
  <c r="H5171" i="15"/>
  <c r="H5172" i="15"/>
  <c r="H5173" i="15"/>
  <c r="H5174" i="15"/>
  <c r="H5175" i="15"/>
  <c r="H5176" i="15"/>
  <c r="H5177" i="15"/>
  <c r="H5178" i="15"/>
  <c r="H5179" i="15"/>
  <c r="H5180" i="15"/>
  <c r="H5181" i="15"/>
  <c r="H5182" i="15"/>
  <c r="H5183" i="15"/>
  <c r="H5184" i="15"/>
  <c r="H5185" i="15"/>
  <c r="H5186" i="15"/>
  <c r="H5187" i="15"/>
  <c r="H5188" i="15"/>
  <c r="H5189" i="15"/>
  <c r="H5190" i="15"/>
  <c r="H5191" i="15"/>
  <c r="H5192" i="15"/>
  <c r="H5193" i="15"/>
  <c r="H5194" i="15"/>
  <c r="H5195" i="15"/>
  <c r="H5196" i="15"/>
  <c r="H5197" i="15"/>
  <c r="H5198" i="15"/>
  <c r="H5199" i="15"/>
  <c r="H5200" i="15"/>
  <c r="H5201" i="15"/>
  <c r="H5202" i="15"/>
  <c r="H5203" i="15"/>
  <c r="H5204" i="15"/>
  <c r="H5205" i="15"/>
  <c r="H5206" i="15"/>
  <c r="H5207" i="15"/>
  <c r="H5208" i="15"/>
  <c r="H5209" i="15"/>
  <c r="H5210" i="15"/>
  <c r="H5211" i="15"/>
  <c r="H5212" i="15"/>
  <c r="H5213" i="15"/>
  <c r="H5214" i="15"/>
  <c r="H5215" i="15"/>
  <c r="H5216" i="15"/>
  <c r="H5217" i="15"/>
  <c r="H5218" i="15"/>
  <c r="H5219" i="15"/>
  <c r="H5220" i="15"/>
  <c r="H5221" i="15"/>
  <c r="H5222" i="15"/>
  <c r="H5223" i="15"/>
  <c r="H5224" i="15"/>
  <c r="H5225" i="15"/>
  <c r="H5226" i="15"/>
  <c r="H5227" i="15"/>
  <c r="H5228" i="15"/>
  <c r="H5229" i="15"/>
  <c r="H5230" i="15"/>
  <c r="H5231" i="15"/>
  <c r="H5232" i="15"/>
  <c r="H5233" i="15"/>
  <c r="H5234" i="15"/>
  <c r="H5235" i="15"/>
  <c r="H5236" i="15"/>
  <c r="H5237" i="15"/>
  <c r="H5238" i="15"/>
  <c r="H5239" i="15"/>
  <c r="H5240" i="15"/>
  <c r="H5241" i="15"/>
  <c r="H5242" i="15"/>
  <c r="H5243" i="15"/>
  <c r="H5244" i="15"/>
  <c r="H5245" i="15"/>
  <c r="H5246" i="15"/>
  <c r="H5247" i="15"/>
  <c r="H5248" i="15"/>
  <c r="H5249" i="15"/>
  <c r="H5250" i="15"/>
  <c r="H5251" i="15"/>
  <c r="H5252" i="15"/>
  <c r="H5253" i="15"/>
  <c r="H5254" i="15"/>
  <c r="H5255" i="15"/>
  <c r="H5256" i="15"/>
  <c r="H5257" i="15"/>
  <c r="H5258" i="15"/>
  <c r="H5259" i="15"/>
  <c r="H5260" i="15"/>
  <c r="H5261" i="15"/>
  <c r="H5262" i="15"/>
  <c r="H5263" i="15"/>
  <c r="H5264" i="15"/>
  <c r="H5265" i="15"/>
  <c r="H5266" i="15"/>
  <c r="H5267" i="15"/>
  <c r="H5268" i="15"/>
  <c r="H5269" i="15"/>
  <c r="H5270" i="15"/>
  <c r="H5271" i="15"/>
  <c r="H5272" i="15"/>
  <c r="H5273" i="15"/>
  <c r="H5274" i="15"/>
  <c r="H5275" i="15"/>
  <c r="H5276" i="15"/>
  <c r="H5277" i="15"/>
  <c r="H5278" i="15"/>
  <c r="H5279" i="15"/>
  <c r="H5280" i="15"/>
  <c r="H5281" i="15"/>
  <c r="H5282" i="15"/>
  <c r="H5283" i="15"/>
  <c r="H5284" i="15"/>
  <c r="H5285" i="15"/>
  <c r="H5286" i="15"/>
  <c r="H5287" i="15"/>
  <c r="H5288" i="15"/>
  <c r="H5289" i="15"/>
  <c r="H5290" i="15"/>
  <c r="H5291" i="15"/>
  <c r="H5292" i="15"/>
  <c r="H5293" i="15"/>
  <c r="H5294" i="15"/>
  <c r="H5295" i="15"/>
  <c r="H5296" i="15"/>
  <c r="H5297" i="15"/>
  <c r="H5298" i="15"/>
  <c r="H5299" i="15"/>
  <c r="H5300" i="15"/>
  <c r="H5301" i="15"/>
  <c r="H5302" i="15"/>
  <c r="H5303" i="15"/>
  <c r="H5304" i="15"/>
  <c r="H5305" i="15"/>
  <c r="H5306" i="15"/>
  <c r="H5307" i="15"/>
  <c r="H5308" i="15"/>
  <c r="H5309" i="15"/>
  <c r="H5310" i="15"/>
  <c r="H5311" i="15"/>
  <c r="H5312" i="15"/>
  <c r="H5313" i="15"/>
  <c r="H5314" i="15"/>
  <c r="H5315" i="15"/>
  <c r="H5316" i="15"/>
  <c r="H5317" i="15"/>
  <c r="H5318" i="15"/>
  <c r="H5319" i="15"/>
  <c r="H5320" i="15"/>
  <c r="H5321" i="15"/>
  <c r="H5322" i="15"/>
  <c r="H5323" i="15"/>
  <c r="H5324" i="15"/>
  <c r="H5325" i="15"/>
  <c r="H5326" i="15"/>
  <c r="H5327" i="15"/>
  <c r="H5328" i="15"/>
  <c r="H5329" i="15"/>
  <c r="H5330" i="15"/>
  <c r="H5331" i="15"/>
  <c r="H5332" i="15"/>
  <c r="H5333" i="15"/>
  <c r="H5334" i="15"/>
  <c r="H5335" i="15"/>
  <c r="H5336" i="15"/>
  <c r="H5337" i="15"/>
  <c r="H5338" i="15"/>
  <c r="H5339" i="15"/>
  <c r="H5340" i="15"/>
  <c r="H5341" i="15"/>
  <c r="H5342" i="15"/>
  <c r="H5343" i="15"/>
  <c r="H5344" i="15"/>
  <c r="H5345" i="15"/>
  <c r="H5346" i="15"/>
  <c r="H5347" i="15"/>
  <c r="H5348" i="15"/>
  <c r="H5349" i="15"/>
  <c r="H5350" i="15"/>
  <c r="H5351" i="15"/>
  <c r="H5352" i="15"/>
  <c r="H5353" i="15"/>
  <c r="H5354" i="15"/>
  <c r="H5355" i="15"/>
  <c r="H5356" i="15"/>
  <c r="H5357" i="15"/>
  <c r="H5358" i="15"/>
  <c r="H5359" i="15"/>
  <c r="H5360" i="15"/>
  <c r="H5361" i="15"/>
  <c r="H5362" i="15"/>
  <c r="H5363" i="15"/>
  <c r="H5364" i="15"/>
  <c r="H5365" i="15"/>
  <c r="H5366" i="15"/>
  <c r="H5367" i="15"/>
  <c r="H5368" i="15"/>
  <c r="H5369" i="15"/>
  <c r="H5370" i="15"/>
  <c r="H5371" i="15"/>
  <c r="H5372" i="15"/>
  <c r="H5373" i="15"/>
  <c r="H5374" i="15"/>
  <c r="H5375" i="15"/>
  <c r="H5376" i="15"/>
  <c r="H5377" i="15"/>
  <c r="H5378" i="15"/>
  <c r="H5379" i="15"/>
  <c r="H5380" i="15"/>
  <c r="H5381" i="15"/>
  <c r="H5382" i="15"/>
  <c r="I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I520" i="16"/>
  <c r="I521" i="16"/>
  <c r="I522" i="16"/>
  <c r="I523" i="16"/>
  <c r="I524" i="16"/>
  <c r="I525" i="16"/>
  <c r="I526" i="16"/>
  <c r="I527" i="16"/>
  <c r="I528" i="16"/>
  <c r="I529" i="16"/>
  <c r="I530" i="16"/>
  <c r="I531" i="16"/>
  <c r="I532" i="16"/>
  <c r="I533" i="16"/>
  <c r="I534" i="16"/>
  <c r="I535" i="16"/>
  <c r="I536" i="16"/>
  <c r="I537" i="16"/>
  <c r="I538" i="16"/>
  <c r="I539" i="16"/>
  <c r="I540" i="16"/>
  <c r="I541" i="16"/>
  <c r="I542" i="16"/>
  <c r="I543" i="16"/>
  <c r="I544" i="16"/>
  <c r="I545" i="16"/>
  <c r="I546" i="16"/>
  <c r="I547" i="16"/>
  <c r="I548" i="16"/>
  <c r="I549" i="16"/>
  <c r="I550" i="16"/>
  <c r="I551" i="16"/>
  <c r="I552" i="16"/>
  <c r="I553" i="16"/>
  <c r="I554" i="16"/>
  <c r="I555" i="16"/>
  <c r="I556" i="16"/>
  <c r="I557" i="16"/>
  <c r="I558" i="16"/>
  <c r="I559" i="16"/>
  <c r="I560" i="16"/>
  <c r="I561" i="16"/>
  <c r="I562" i="16"/>
  <c r="I563" i="16"/>
  <c r="I564" i="16"/>
  <c r="I565" i="16"/>
  <c r="I566" i="16"/>
  <c r="I567" i="16"/>
  <c r="I568" i="16"/>
  <c r="I569" i="16"/>
  <c r="I570" i="16"/>
  <c r="I571" i="16"/>
  <c r="I572" i="16"/>
  <c r="I573" i="16"/>
  <c r="I574" i="16"/>
  <c r="I575" i="16"/>
  <c r="I576" i="16"/>
  <c r="I577" i="16"/>
  <c r="I578" i="16"/>
  <c r="I579" i="16"/>
  <c r="I580" i="16"/>
  <c r="I581" i="16"/>
  <c r="I582" i="16"/>
  <c r="I583" i="16"/>
  <c r="I584" i="16"/>
  <c r="I585" i="16"/>
  <c r="I586" i="16"/>
  <c r="I587" i="16"/>
  <c r="I588" i="16"/>
  <c r="I589" i="16"/>
  <c r="I590" i="16"/>
  <c r="I591" i="16"/>
  <c r="I592" i="16"/>
  <c r="I593" i="16"/>
  <c r="I594" i="16"/>
  <c r="I595" i="16"/>
  <c r="I596" i="16"/>
  <c r="I597" i="16"/>
  <c r="I598" i="16"/>
  <c r="I599" i="16"/>
  <c r="I600" i="16"/>
  <c r="I601" i="16"/>
  <c r="I602" i="16"/>
  <c r="I603" i="16"/>
  <c r="I604" i="16"/>
  <c r="I605" i="16"/>
  <c r="I606" i="16"/>
  <c r="I607" i="16"/>
  <c r="I608" i="16"/>
  <c r="I609" i="16"/>
  <c r="I610" i="16"/>
  <c r="I611" i="16"/>
  <c r="I612" i="16"/>
  <c r="I613" i="16"/>
  <c r="I614" i="16"/>
  <c r="I615" i="16"/>
  <c r="I616" i="16"/>
  <c r="I617" i="16"/>
  <c r="I618" i="16"/>
  <c r="I619" i="16"/>
  <c r="I620" i="16"/>
  <c r="I621" i="16"/>
  <c r="I622" i="16"/>
  <c r="I623" i="16"/>
  <c r="I624" i="16"/>
  <c r="I625" i="16"/>
  <c r="I626" i="16"/>
  <c r="I627" i="16"/>
  <c r="I628" i="16"/>
  <c r="I629" i="16"/>
  <c r="I630" i="16"/>
  <c r="I631" i="16"/>
  <c r="I632" i="16"/>
  <c r="I633" i="16"/>
  <c r="I634" i="16"/>
  <c r="I635" i="16"/>
  <c r="I636" i="16"/>
  <c r="I637" i="16"/>
  <c r="I638" i="16"/>
  <c r="I639" i="16"/>
  <c r="I640" i="16"/>
  <c r="I641" i="16"/>
  <c r="I642" i="16"/>
  <c r="I643" i="16"/>
  <c r="I644" i="16"/>
  <c r="I645" i="16"/>
  <c r="I646" i="16"/>
  <c r="I647" i="16"/>
  <c r="I648" i="16"/>
  <c r="I649" i="16"/>
  <c r="I650" i="16"/>
  <c r="I651" i="16"/>
  <c r="I652" i="16"/>
  <c r="I653" i="16"/>
  <c r="I654" i="16"/>
  <c r="I655" i="16"/>
  <c r="I656" i="16"/>
  <c r="I657" i="16"/>
  <c r="I658" i="16"/>
  <c r="I659" i="16"/>
  <c r="I660" i="16"/>
  <c r="I661" i="16"/>
  <c r="I662" i="16"/>
  <c r="I663" i="16"/>
  <c r="I664" i="16"/>
  <c r="I665" i="16"/>
  <c r="I666" i="16"/>
  <c r="I667" i="16"/>
  <c r="I668" i="16"/>
  <c r="I669" i="16"/>
  <c r="I670" i="16"/>
  <c r="I671" i="16"/>
  <c r="I672" i="16"/>
  <c r="I673" i="16"/>
  <c r="I674" i="16"/>
  <c r="I675" i="16"/>
  <c r="I676" i="16"/>
  <c r="I677" i="16"/>
  <c r="I678" i="16"/>
  <c r="I679" i="16"/>
  <c r="I680" i="16"/>
  <c r="I681" i="16"/>
  <c r="I682" i="16"/>
  <c r="I683" i="16"/>
  <c r="I684" i="16"/>
  <c r="I685" i="16"/>
  <c r="I686" i="16"/>
  <c r="I687" i="16"/>
  <c r="I688" i="16"/>
  <c r="I689" i="16"/>
  <c r="I690" i="16"/>
  <c r="I691" i="16"/>
  <c r="I692" i="16"/>
  <c r="I693" i="16"/>
  <c r="I694" i="16"/>
  <c r="I695" i="16"/>
  <c r="I696" i="16"/>
  <c r="I697" i="16"/>
  <c r="I698" i="16"/>
  <c r="I699" i="16"/>
  <c r="I700" i="16"/>
  <c r="I701" i="16"/>
  <c r="I702" i="16"/>
  <c r="I703" i="16"/>
  <c r="I704" i="16"/>
  <c r="I705" i="16"/>
  <c r="I706" i="16"/>
  <c r="I707" i="16"/>
  <c r="I708" i="16"/>
  <c r="I709" i="16"/>
  <c r="I710" i="16"/>
  <c r="I711" i="16"/>
  <c r="I712" i="16"/>
  <c r="I713" i="16"/>
  <c r="I714" i="16"/>
  <c r="I715" i="16"/>
  <c r="I716" i="16"/>
  <c r="I717" i="16"/>
  <c r="I718" i="16"/>
  <c r="I719" i="16"/>
  <c r="I720" i="16"/>
  <c r="I721" i="16"/>
  <c r="I722" i="16"/>
  <c r="I723" i="16"/>
  <c r="I724" i="16"/>
  <c r="I725" i="16"/>
  <c r="I726" i="16"/>
  <c r="I727" i="16"/>
  <c r="I728" i="16"/>
  <c r="I729" i="16"/>
  <c r="I730" i="16"/>
  <c r="I731" i="16"/>
  <c r="I732" i="16"/>
  <c r="I733" i="16"/>
  <c r="I734" i="16"/>
  <c r="I735" i="16"/>
  <c r="I736" i="16"/>
  <c r="I737" i="16"/>
  <c r="I738" i="16"/>
  <c r="I739" i="16"/>
  <c r="I740" i="16"/>
  <c r="I741" i="16"/>
  <c r="I742" i="16"/>
  <c r="I743" i="16"/>
  <c r="I744" i="16"/>
  <c r="I745" i="16"/>
  <c r="I746" i="16"/>
  <c r="I747" i="16"/>
  <c r="I748" i="16"/>
  <c r="I749" i="16"/>
  <c r="I750" i="16"/>
  <c r="I751" i="16"/>
  <c r="I752" i="16"/>
  <c r="I753" i="16"/>
  <c r="I754" i="16"/>
  <c r="I755" i="16"/>
  <c r="I756" i="16"/>
  <c r="I757" i="16"/>
  <c r="I758" i="16"/>
  <c r="I759" i="16"/>
  <c r="I760" i="16"/>
  <c r="I761" i="16"/>
  <c r="I762" i="16"/>
  <c r="I763" i="16"/>
  <c r="I764" i="16"/>
  <c r="I765" i="16"/>
  <c r="I766" i="16"/>
  <c r="I767" i="16"/>
  <c r="I768" i="16"/>
  <c r="I769" i="16"/>
  <c r="I770" i="16"/>
  <c r="I771" i="16"/>
  <c r="I772" i="16"/>
  <c r="I773" i="16"/>
  <c r="I774" i="16"/>
  <c r="I775" i="16"/>
  <c r="I776" i="16"/>
  <c r="I777" i="16"/>
  <c r="I778" i="16"/>
  <c r="I779" i="16"/>
  <c r="I780" i="16"/>
  <c r="I781" i="16"/>
  <c r="I782" i="16"/>
  <c r="I783" i="16"/>
  <c r="I784" i="16"/>
  <c r="I785" i="16"/>
  <c r="I786" i="16"/>
  <c r="I787" i="16"/>
  <c r="I788" i="16"/>
  <c r="I789" i="16"/>
  <c r="I790" i="16"/>
  <c r="I791" i="16"/>
  <c r="I792" i="16"/>
  <c r="I793" i="16"/>
  <c r="I794" i="16"/>
  <c r="I795" i="16"/>
  <c r="I796" i="16"/>
  <c r="I797" i="16"/>
  <c r="I798" i="16"/>
  <c r="I799" i="16"/>
  <c r="I800" i="16"/>
  <c r="I801" i="16"/>
  <c r="I802" i="16"/>
  <c r="I803" i="16"/>
  <c r="I804" i="16"/>
  <c r="I805" i="16"/>
  <c r="I806" i="16"/>
  <c r="I807" i="16"/>
  <c r="I808" i="16"/>
  <c r="I809" i="16"/>
  <c r="I810" i="16"/>
  <c r="I811" i="16"/>
  <c r="I812" i="16"/>
  <c r="I813" i="16"/>
  <c r="I814" i="16"/>
  <c r="I815" i="16"/>
  <c r="I816" i="16"/>
  <c r="I817" i="16"/>
  <c r="I818" i="16"/>
  <c r="I819" i="16"/>
  <c r="I820" i="16"/>
  <c r="I821" i="16"/>
  <c r="I822" i="16"/>
  <c r="I823" i="16"/>
  <c r="I824" i="16"/>
  <c r="I825" i="16"/>
  <c r="I826" i="16"/>
  <c r="I827" i="16"/>
  <c r="I828" i="16"/>
  <c r="I829" i="16"/>
  <c r="I830" i="16"/>
  <c r="I831" i="16"/>
  <c r="I832" i="16"/>
  <c r="I833" i="16"/>
  <c r="I834" i="16"/>
  <c r="I835" i="16"/>
  <c r="I836" i="16"/>
  <c r="I837" i="16"/>
  <c r="I838" i="16"/>
  <c r="I839" i="16"/>
  <c r="I840" i="16"/>
  <c r="I841" i="16"/>
  <c r="I842" i="16"/>
  <c r="I843" i="16"/>
  <c r="I844" i="16"/>
  <c r="I845" i="16"/>
  <c r="I846" i="16"/>
  <c r="I847" i="16"/>
  <c r="I848" i="16"/>
  <c r="I849" i="16"/>
  <c r="I850" i="16"/>
  <c r="I851" i="16"/>
  <c r="I852" i="16"/>
  <c r="I853" i="16"/>
  <c r="I854" i="16"/>
  <c r="I855" i="16"/>
  <c r="I856" i="16"/>
  <c r="I857" i="16"/>
  <c r="I858" i="16"/>
  <c r="I859" i="16"/>
  <c r="I860" i="16"/>
  <c r="I861" i="16"/>
  <c r="I862" i="16"/>
  <c r="I863" i="16"/>
  <c r="I864" i="16"/>
  <c r="I865" i="16"/>
  <c r="I866" i="16"/>
  <c r="I867" i="16"/>
  <c r="I868" i="16"/>
  <c r="I869" i="16"/>
  <c r="I870" i="16"/>
  <c r="I871" i="16"/>
  <c r="I872" i="16"/>
  <c r="I873" i="16"/>
  <c r="I874" i="16"/>
  <c r="I875" i="16"/>
  <c r="I876" i="16"/>
  <c r="I877" i="16"/>
  <c r="I878" i="16"/>
  <c r="I879" i="16"/>
  <c r="I880" i="16"/>
  <c r="I881" i="16"/>
  <c r="I882" i="16"/>
  <c r="I883" i="16"/>
  <c r="I884" i="16"/>
  <c r="I885" i="16"/>
  <c r="I886" i="16"/>
  <c r="I887" i="16"/>
  <c r="I888" i="16"/>
  <c r="I889" i="16"/>
  <c r="I890" i="16"/>
  <c r="I891" i="16"/>
  <c r="I892" i="16"/>
  <c r="I893" i="16"/>
  <c r="I894" i="16"/>
  <c r="I895" i="16"/>
  <c r="I896" i="16"/>
  <c r="I897" i="16"/>
  <c r="I898" i="16"/>
  <c r="I899" i="16"/>
  <c r="I900" i="16"/>
  <c r="I901" i="16"/>
  <c r="I902" i="16"/>
  <c r="I903" i="16"/>
  <c r="I904" i="16"/>
  <c r="I905" i="16"/>
  <c r="I906" i="16"/>
  <c r="I907" i="16"/>
  <c r="I908" i="16"/>
  <c r="I909" i="16"/>
  <c r="I910" i="16"/>
  <c r="I911" i="16"/>
  <c r="I912" i="16"/>
  <c r="I913" i="16"/>
  <c r="I914" i="16"/>
  <c r="I915" i="16"/>
  <c r="I916" i="16"/>
  <c r="I917" i="16"/>
  <c r="I918" i="16"/>
  <c r="I919" i="16"/>
  <c r="I920" i="16"/>
  <c r="I921" i="16"/>
  <c r="I922" i="16"/>
  <c r="I923" i="16"/>
  <c r="I924" i="16"/>
  <c r="I925" i="16"/>
  <c r="I926" i="16"/>
  <c r="I927" i="16"/>
  <c r="I928" i="16"/>
  <c r="I929" i="16"/>
  <c r="I930" i="16"/>
  <c r="I931" i="16"/>
  <c r="I932" i="16"/>
  <c r="I933" i="16"/>
  <c r="I934" i="16"/>
  <c r="I935" i="16"/>
  <c r="I936" i="16"/>
  <c r="I937" i="16"/>
  <c r="I938" i="16"/>
  <c r="I939" i="16"/>
  <c r="I940" i="16"/>
  <c r="I941" i="16"/>
  <c r="I942" i="16"/>
  <c r="I943" i="16"/>
  <c r="I944" i="16"/>
  <c r="I945" i="16"/>
  <c r="I946" i="16"/>
  <c r="I947" i="16"/>
  <c r="I948" i="16"/>
  <c r="I949" i="16"/>
  <c r="I950" i="16"/>
  <c r="I951" i="16"/>
  <c r="I952" i="16"/>
  <c r="I953" i="16"/>
  <c r="I954" i="16"/>
  <c r="I955" i="16"/>
  <c r="I956" i="16"/>
  <c r="I957" i="16"/>
  <c r="I958" i="16"/>
  <c r="I959" i="16"/>
  <c r="I960" i="16"/>
  <c r="I961" i="16"/>
  <c r="I962" i="16"/>
  <c r="I963" i="16"/>
  <c r="I964" i="16"/>
  <c r="I965" i="16"/>
  <c r="I966" i="16"/>
  <c r="I967" i="16"/>
  <c r="I968" i="16"/>
  <c r="I969" i="16"/>
  <c r="I970" i="16"/>
  <c r="I971" i="16"/>
  <c r="I972" i="16"/>
  <c r="I973" i="16"/>
  <c r="I974" i="16"/>
  <c r="I975" i="16"/>
  <c r="I976" i="16"/>
  <c r="I977" i="16"/>
  <c r="I978" i="16"/>
  <c r="I979" i="16"/>
  <c r="I980" i="16"/>
  <c r="I981" i="16"/>
  <c r="I982" i="16"/>
  <c r="I983" i="16"/>
  <c r="I984" i="16"/>
  <c r="I985" i="16"/>
  <c r="I986" i="16"/>
  <c r="I987" i="16"/>
  <c r="I988" i="16"/>
  <c r="I989" i="16"/>
  <c r="I990" i="16"/>
  <c r="I991" i="16"/>
  <c r="I992" i="16"/>
  <c r="I993" i="16"/>
  <c r="I994" i="16"/>
  <c r="I995" i="16"/>
  <c r="I996" i="16"/>
  <c r="I997" i="16"/>
  <c r="I998" i="16"/>
  <c r="I999" i="16"/>
  <c r="I1000" i="16"/>
  <c r="I1001" i="16"/>
  <c r="I1002" i="16"/>
  <c r="I1003" i="16"/>
  <c r="I1004" i="16"/>
  <c r="I1005" i="16"/>
  <c r="I1006" i="16"/>
  <c r="I1007" i="16"/>
  <c r="I1008" i="16"/>
  <c r="I1009" i="16"/>
  <c r="I1010" i="16"/>
  <c r="I1011" i="16"/>
  <c r="I1012" i="16"/>
  <c r="I1013" i="16"/>
  <c r="I1014" i="16"/>
  <c r="I1015" i="16"/>
  <c r="I1016" i="16"/>
  <c r="I1017" i="16"/>
  <c r="I1018" i="16"/>
  <c r="I1019" i="16"/>
  <c r="I1020" i="16"/>
  <c r="I1021" i="16"/>
  <c r="I1022" i="16"/>
  <c r="I1023" i="16"/>
  <c r="I1024" i="16"/>
  <c r="I1025" i="16"/>
  <c r="I1026" i="16"/>
  <c r="I1027" i="16"/>
  <c r="I1028" i="16"/>
  <c r="I1029" i="16"/>
  <c r="I1030" i="16"/>
  <c r="I1031" i="16"/>
  <c r="I1032" i="16"/>
  <c r="I1033" i="16"/>
  <c r="I1034" i="16"/>
  <c r="I1035" i="16"/>
  <c r="I1036" i="16"/>
  <c r="I1037" i="16"/>
  <c r="I1038" i="16"/>
  <c r="I1039" i="16"/>
  <c r="I1040" i="16"/>
  <c r="I1041" i="16"/>
  <c r="I1042" i="16"/>
  <c r="I1043" i="16"/>
  <c r="I1044" i="16"/>
  <c r="I1045" i="16"/>
  <c r="I1046" i="16"/>
  <c r="I1047" i="16"/>
  <c r="I1048" i="16"/>
  <c r="I1049" i="16"/>
  <c r="I1050" i="16"/>
  <c r="I1051" i="16"/>
  <c r="I1052" i="16"/>
  <c r="I1053" i="16"/>
  <c r="I1054" i="16"/>
  <c r="I1055" i="16"/>
  <c r="I1056" i="16"/>
  <c r="I1057" i="16"/>
  <c r="I1058" i="16"/>
  <c r="I1059" i="16"/>
  <c r="I1060" i="16"/>
  <c r="I1061" i="16"/>
  <c r="I1062" i="16"/>
  <c r="I1063" i="16"/>
  <c r="I1064" i="16"/>
  <c r="I1065" i="16"/>
  <c r="I1066" i="16"/>
  <c r="I1067" i="16"/>
  <c r="I1068" i="16"/>
  <c r="I1069" i="16"/>
  <c r="I1070" i="16"/>
  <c r="I1071" i="16"/>
  <c r="I1072" i="16"/>
  <c r="I1073" i="16"/>
  <c r="I1074" i="16"/>
  <c r="I1075" i="16"/>
  <c r="I1076" i="16"/>
  <c r="I1077" i="16"/>
  <c r="I1078" i="16"/>
  <c r="I1079" i="16"/>
  <c r="I1080" i="16"/>
  <c r="I1081" i="16"/>
  <c r="I1082" i="16"/>
  <c r="I1083" i="16"/>
  <c r="I1084" i="16"/>
  <c r="I1085" i="16"/>
  <c r="I1086" i="16"/>
  <c r="I1087" i="16"/>
  <c r="I1088" i="16"/>
  <c r="I1089" i="16"/>
  <c r="I1090" i="16"/>
  <c r="I1091" i="16"/>
  <c r="I1092" i="16"/>
  <c r="I1093" i="16"/>
  <c r="I1094" i="16"/>
  <c r="I1095" i="16"/>
  <c r="I1096" i="16"/>
  <c r="I1097" i="16"/>
  <c r="I1098" i="16"/>
  <c r="I1099" i="16"/>
  <c r="I1100" i="16"/>
  <c r="I1101" i="16"/>
  <c r="I1102" i="16"/>
  <c r="I1103" i="16"/>
  <c r="I1104" i="16"/>
  <c r="I1105" i="16"/>
  <c r="I1106" i="16"/>
  <c r="I1107" i="16"/>
  <c r="I1108" i="16"/>
  <c r="I1109" i="16"/>
  <c r="I1110" i="16"/>
  <c r="I1111" i="16"/>
  <c r="I1112" i="16"/>
  <c r="I1113" i="16"/>
  <c r="I1114" i="16"/>
  <c r="I1115" i="16"/>
  <c r="I1116" i="16"/>
  <c r="I1117" i="16"/>
  <c r="I1118" i="16"/>
  <c r="I1119" i="16"/>
  <c r="I1120" i="16"/>
  <c r="I1121" i="16"/>
  <c r="I1122" i="16"/>
  <c r="I1123" i="16"/>
  <c r="I1124" i="16"/>
  <c r="I1125" i="16"/>
  <c r="I1126" i="16"/>
  <c r="I1127" i="16"/>
  <c r="I1128" i="16"/>
  <c r="I1129" i="16"/>
  <c r="I1130" i="16"/>
  <c r="I1131" i="16"/>
  <c r="I1132" i="16"/>
  <c r="I1133" i="16"/>
  <c r="I1134" i="16"/>
  <c r="I1135" i="16"/>
  <c r="I1136" i="16"/>
  <c r="I1137" i="16"/>
  <c r="I1138" i="16"/>
  <c r="I1139" i="16"/>
  <c r="I1140" i="16"/>
  <c r="I1141" i="16"/>
  <c r="I1142" i="16"/>
  <c r="I1143" i="16"/>
  <c r="I1144" i="16"/>
  <c r="I1145" i="16"/>
  <c r="I1146" i="16"/>
  <c r="I1147" i="16"/>
  <c r="I1148" i="16"/>
  <c r="I1149" i="16"/>
  <c r="I1150" i="16"/>
  <c r="I1151" i="16"/>
  <c r="I1152" i="16"/>
  <c r="I1153" i="16"/>
  <c r="I1154" i="16"/>
  <c r="I1155" i="16"/>
  <c r="I1156" i="16"/>
  <c r="I1157" i="16"/>
  <c r="I1158" i="16"/>
  <c r="I1159" i="16"/>
  <c r="I1160" i="16"/>
  <c r="I1161" i="16"/>
  <c r="I1162" i="16"/>
  <c r="I1163" i="16"/>
  <c r="I1164" i="16"/>
  <c r="I1165" i="16"/>
  <c r="I1166" i="16"/>
  <c r="I1167" i="16"/>
  <c r="I1168" i="16"/>
  <c r="I1169" i="16"/>
  <c r="I1170" i="16"/>
  <c r="I1171" i="16"/>
  <c r="I1172" i="16"/>
  <c r="I1173" i="16"/>
  <c r="I1174" i="16"/>
  <c r="I1175" i="16"/>
  <c r="I1176" i="16"/>
  <c r="I1177" i="16"/>
  <c r="I1178" i="16"/>
  <c r="I1179" i="16"/>
  <c r="I1180" i="16"/>
  <c r="I1181" i="16"/>
  <c r="I1182" i="16"/>
  <c r="I1183" i="16"/>
  <c r="I1184" i="16"/>
  <c r="I1185" i="16"/>
  <c r="I1186" i="16"/>
  <c r="I1187" i="16"/>
  <c r="I1188" i="16"/>
  <c r="I1189" i="16"/>
  <c r="I1190" i="16"/>
  <c r="I1191" i="16"/>
  <c r="I1192" i="16"/>
  <c r="I1193" i="16"/>
  <c r="I1194" i="16"/>
  <c r="I1195" i="16"/>
  <c r="I1196" i="16"/>
  <c r="I1197" i="16"/>
  <c r="I1198" i="16"/>
  <c r="I1199" i="16"/>
  <c r="I1200" i="16"/>
  <c r="I1201" i="16"/>
  <c r="I1202" i="16"/>
  <c r="I1203" i="16"/>
  <c r="I1204" i="16"/>
  <c r="I1205" i="16"/>
  <c r="I1206" i="16"/>
  <c r="I1207" i="16"/>
  <c r="I1208" i="16"/>
  <c r="I1209" i="16"/>
  <c r="I1210" i="16"/>
  <c r="I1211" i="16"/>
  <c r="I1212" i="16"/>
  <c r="I1213" i="16"/>
  <c r="I1214" i="16"/>
  <c r="I1215" i="16"/>
  <c r="I1216" i="16"/>
  <c r="I1217" i="16"/>
  <c r="I1218" i="16"/>
  <c r="I1219" i="16"/>
  <c r="I1220" i="16"/>
  <c r="I1221" i="16"/>
  <c r="I1222" i="16"/>
  <c r="I1223" i="16"/>
  <c r="I1224" i="16"/>
  <c r="I1225" i="16"/>
  <c r="I1226" i="16"/>
  <c r="I1227" i="16"/>
  <c r="I1228" i="16"/>
  <c r="I1229" i="16"/>
  <c r="I1230" i="16"/>
  <c r="I1231" i="16"/>
  <c r="I1232" i="16"/>
  <c r="I1233" i="16"/>
  <c r="I1234" i="16"/>
  <c r="I1235" i="16"/>
  <c r="I1236" i="16"/>
  <c r="I1237" i="16"/>
  <c r="I1238" i="16"/>
  <c r="I1239" i="16"/>
  <c r="I1240" i="16"/>
  <c r="I1241" i="16"/>
  <c r="I1242" i="16"/>
  <c r="I1243" i="16"/>
  <c r="I1244" i="16"/>
  <c r="I1245" i="16"/>
  <c r="I1246" i="16"/>
  <c r="I1247" i="16"/>
  <c r="I1248" i="16"/>
  <c r="I1249" i="16"/>
  <c r="I1250" i="16"/>
  <c r="I1251" i="16"/>
  <c r="I1252" i="16"/>
  <c r="I1253" i="16"/>
  <c r="I1254" i="16"/>
  <c r="I1255" i="16"/>
  <c r="I1256" i="16"/>
  <c r="I1257" i="16"/>
  <c r="I1258" i="16"/>
  <c r="I1259" i="16"/>
  <c r="I1260" i="16"/>
  <c r="I1261" i="16"/>
  <c r="I1262" i="16"/>
  <c r="I1263" i="16"/>
  <c r="I1264" i="16"/>
  <c r="I1265" i="16"/>
  <c r="I1266" i="16"/>
  <c r="I1267" i="16"/>
  <c r="I1268" i="16"/>
  <c r="I1269" i="16"/>
  <c r="I1270" i="16"/>
  <c r="I1271" i="16"/>
  <c r="I1272" i="16"/>
  <c r="I1273" i="16"/>
  <c r="I1274" i="16"/>
  <c r="I1275" i="16"/>
  <c r="I1276" i="16"/>
  <c r="I1277" i="16"/>
  <c r="I1278" i="16"/>
  <c r="I1279" i="16"/>
  <c r="I1280" i="16"/>
  <c r="I1281" i="16"/>
  <c r="I1282" i="16"/>
  <c r="I1283" i="16"/>
  <c r="I1284" i="16"/>
  <c r="I1285" i="16"/>
  <c r="I1286" i="16"/>
  <c r="I1287" i="16"/>
  <c r="I1288" i="16"/>
  <c r="I1289" i="16"/>
  <c r="I1290" i="16"/>
  <c r="I1291" i="16"/>
  <c r="I1292" i="16"/>
  <c r="I1293" i="16"/>
  <c r="I1294" i="16"/>
  <c r="I1295" i="16"/>
  <c r="I1296" i="16"/>
  <c r="I1297" i="16"/>
  <c r="I1298" i="16"/>
  <c r="I1299" i="16"/>
  <c r="I1300" i="16"/>
  <c r="I1301" i="16"/>
  <c r="I1302" i="16"/>
  <c r="I1303" i="16"/>
  <c r="I1304" i="16"/>
  <c r="I1305" i="16"/>
  <c r="I1306" i="16"/>
  <c r="I1307" i="16"/>
  <c r="I1308" i="16"/>
  <c r="I1309" i="16"/>
  <c r="I1310" i="16"/>
  <c r="I1311" i="16"/>
  <c r="I1312" i="16"/>
  <c r="I1313" i="16"/>
  <c r="I1314" i="16"/>
  <c r="I1315" i="16"/>
  <c r="I1316" i="16"/>
  <c r="I1317" i="16"/>
  <c r="I1318" i="16"/>
  <c r="I1319" i="16"/>
  <c r="I1320" i="16"/>
  <c r="I1321" i="16"/>
  <c r="I1322" i="16"/>
  <c r="I1323" i="16"/>
  <c r="I1324" i="16"/>
  <c r="I1325" i="16"/>
  <c r="I1326" i="16"/>
  <c r="I1327" i="16"/>
  <c r="I1328" i="16"/>
  <c r="I1329" i="16"/>
  <c r="I1330" i="16"/>
  <c r="I1331" i="16"/>
  <c r="I1332" i="16"/>
  <c r="I1333" i="16"/>
  <c r="I1334" i="16"/>
  <c r="I1335" i="16"/>
  <c r="I1336" i="16"/>
  <c r="I1337" i="16"/>
  <c r="I1338" i="16"/>
  <c r="I1339" i="16"/>
  <c r="I1340" i="16"/>
  <c r="I1341" i="16"/>
  <c r="I1342" i="16"/>
  <c r="I1343" i="16"/>
  <c r="I1344" i="16"/>
  <c r="I1345" i="16"/>
  <c r="I1346" i="16"/>
  <c r="I1347" i="16"/>
  <c r="I1348" i="16"/>
  <c r="I1349" i="16"/>
  <c r="I1350" i="16"/>
  <c r="I1351" i="16"/>
  <c r="I1352" i="16"/>
  <c r="I1353" i="16"/>
  <c r="I1354" i="16"/>
  <c r="I1355" i="16"/>
  <c r="I1356" i="16"/>
  <c r="I1357" i="16"/>
  <c r="I1358" i="16"/>
  <c r="I1359" i="16"/>
  <c r="I1360" i="16"/>
  <c r="I1361" i="16"/>
  <c r="I1362" i="16"/>
  <c r="I1363" i="16"/>
  <c r="I1364" i="16"/>
  <c r="I1365" i="16"/>
  <c r="I1366" i="16"/>
  <c r="I1367" i="16"/>
  <c r="I1368" i="16"/>
  <c r="I1369" i="16"/>
  <c r="I1370" i="16"/>
  <c r="I1371" i="16"/>
  <c r="I1372" i="16"/>
  <c r="I1373" i="16"/>
  <c r="I1374" i="16"/>
  <c r="I1375" i="16"/>
  <c r="I1376" i="16"/>
  <c r="I1377" i="16"/>
  <c r="I1378" i="16"/>
  <c r="I1379" i="16"/>
  <c r="I1380" i="16"/>
  <c r="I1381" i="16"/>
  <c r="I1382" i="16"/>
  <c r="I1383" i="16"/>
  <c r="I1384" i="16"/>
  <c r="I1385" i="16"/>
  <c r="I1386" i="16"/>
  <c r="I1387" i="16"/>
  <c r="I1388" i="16"/>
  <c r="I1389" i="16"/>
  <c r="I1390" i="16"/>
  <c r="I1391" i="16"/>
  <c r="I1392" i="16"/>
  <c r="I1393" i="16"/>
  <c r="I1394" i="16"/>
  <c r="I1395" i="16"/>
  <c r="I1396" i="16"/>
  <c r="I1397" i="16"/>
  <c r="I1398" i="16"/>
  <c r="I1399" i="16"/>
  <c r="I1400" i="16"/>
  <c r="I1401" i="16"/>
  <c r="I1402" i="16"/>
  <c r="I1403" i="16"/>
  <c r="I1404" i="16"/>
  <c r="I1405" i="16"/>
  <c r="I1406" i="16"/>
  <c r="I1407" i="16"/>
  <c r="I1408" i="16"/>
  <c r="I1409" i="16"/>
  <c r="I1410" i="16"/>
  <c r="I1411" i="16"/>
  <c r="I1412" i="16"/>
  <c r="I1413" i="16"/>
  <c r="I1414" i="16"/>
  <c r="I1415" i="16"/>
  <c r="I1416" i="16"/>
  <c r="I1417" i="16"/>
  <c r="I1418" i="16"/>
  <c r="I1419" i="16"/>
  <c r="I1420" i="16"/>
  <c r="I1421" i="16"/>
  <c r="I1422" i="16"/>
  <c r="I1423" i="16"/>
  <c r="I1424" i="16"/>
  <c r="I1425" i="16"/>
  <c r="I1426" i="16"/>
  <c r="I1427" i="16"/>
  <c r="I1428" i="16"/>
  <c r="I1429" i="16"/>
  <c r="I1430" i="16"/>
  <c r="I1431" i="16"/>
  <c r="I1432" i="16"/>
  <c r="I1433" i="16"/>
  <c r="I1434" i="16"/>
  <c r="I1435" i="16"/>
  <c r="I1436" i="16"/>
  <c r="I1437" i="16"/>
  <c r="I1438" i="16"/>
  <c r="I1439" i="16"/>
  <c r="I1440" i="16"/>
  <c r="I1441" i="16"/>
  <c r="I1442" i="16"/>
  <c r="I1443" i="16"/>
  <c r="I1444" i="16"/>
  <c r="I1445" i="16"/>
  <c r="I1446" i="16"/>
  <c r="I1447" i="16"/>
  <c r="I1448" i="16"/>
  <c r="I1449" i="16"/>
  <c r="I1450" i="16"/>
  <c r="I1451" i="16"/>
  <c r="I1452" i="16"/>
  <c r="I1453" i="16"/>
  <c r="I1454" i="16"/>
  <c r="I1455" i="16"/>
  <c r="I1456" i="16"/>
  <c r="I1457" i="16"/>
  <c r="I1458" i="16"/>
  <c r="I1459" i="16"/>
  <c r="I1460" i="16"/>
  <c r="I1461" i="16"/>
  <c r="I1462" i="16"/>
  <c r="I1463" i="16"/>
  <c r="I1464" i="16"/>
  <c r="I1465" i="16"/>
  <c r="I1466" i="16"/>
  <c r="I1467" i="16"/>
  <c r="I1468" i="16"/>
  <c r="I1469" i="16"/>
  <c r="I1470" i="16"/>
  <c r="I1471" i="16"/>
  <c r="I1472" i="16"/>
  <c r="I1473" i="16"/>
  <c r="I1474" i="16"/>
  <c r="I1475" i="16"/>
  <c r="I1476" i="16"/>
  <c r="I1477" i="16"/>
  <c r="I1478" i="16"/>
  <c r="I1479" i="16"/>
  <c r="I1480" i="16"/>
  <c r="I1481" i="16"/>
  <c r="I1482" i="16"/>
  <c r="I1483" i="16"/>
  <c r="I1484" i="16"/>
  <c r="I1485" i="16"/>
  <c r="I1486" i="16"/>
  <c r="I1487" i="16"/>
  <c r="I1488" i="16"/>
  <c r="I1489" i="16"/>
  <c r="I1490" i="16"/>
  <c r="I1491" i="16"/>
  <c r="I1492" i="16"/>
  <c r="I1493" i="16"/>
  <c r="I1494" i="16"/>
  <c r="I1495" i="16"/>
  <c r="I1496" i="16"/>
  <c r="I1497" i="16"/>
  <c r="I1498" i="16"/>
  <c r="I1499" i="16"/>
  <c r="I1500" i="16"/>
  <c r="I1501" i="16"/>
  <c r="I1502" i="16"/>
  <c r="I1503" i="16"/>
  <c r="I1504" i="16"/>
  <c r="I1505" i="16"/>
  <c r="I1506" i="16"/>
  <c r="I1507" i="16"/>
  <c r="I1508" i="16"/>
  <c r="I1509" i="16"/>
  <c r="I1510" i="16"/>
  <c r="I1511" i="16"/>
  <c r="I1512" i="16"/>
  <c r="I1513" i="16"/>
  <c r="I1514" i="16"/>
  <c r="I1515" i="16"/>
  <c r="I1516" i="16"/>
  <c r="I1517" i="16"/>
  <c r="I1518" i="16"/>
  <c r="I1519" i="16"/>
  <c r="I1520" i="16"/>
  <c r="I1521" i="16"/>
  <c r="I1522" i="16"/>
  <c r="I1523" i="16"/>
  <c r="I1524" i="16"/>
  <c r="I1525" i="16"/>
  <c r="I1526" i="16"/>
  <c r="I1527" i="16"/>
  <c r="I1528" i="16"/>
  <c r="I1529" i="16"/>
  <c r="I1530" i="16"/>
  <c r="I1531" i="16"/>
  <c r="I1532" i="16"/>
  <c r="I1533" i="16"/>
  <c r="I1534" i="16"/>
  <c r="I1535" i="16"/>
  <c r="I1536" i="16"/>
  <c r="I1537" i="16"/>
  <c r="I1538" i="16"/>
  <c r="I1539" i="16"/>
  <c r="I1540" i="16"/>
  <c r="I1541" i="16"/>
  <c r="I1542" i="16"/>
  <c r="I1543" i="16"/>
  <c r="I1544" i="16"/>
  <c r="I1545" i="16"/>
  <c r="I1546" i="16"/>
  <c r="I1547" i="16"/>
  <c r="I1548" i="16"/>
  <c r="I1549" i="16"/>
  <c r="I1550" i="16"/>
  <c r="I1551" i="16"/>
  <c r="I1552" i="16"/>
  <c r="I1553" i="16"/>
  <c r="I1554" i="16"/>
  <c r="I1555" i="16"/>
  <c r="I1556" i="16"/>
  <c r="I1557" i="16"/>
  <c r="I1558" i="16"/>
  <c r="I1559" i="16"/>
  <c r="I1560" i="16"/>
  <c r="I1561" i="16"/>
  <c r="I1562" i="16"/>
  <c r="I1563" i="16"/>
  <c r="I1564" i="16"/>
  <c r="I1565" i="16"/>
  <c r="I1566" i="16"/>
  <c r="I1567" i="16"/>
  <c r="I1568" i="16"/>
  <c r="I1569" i="16"/>
  <c r="I1570" i="16"/>
  <c r="I1571" i="16"/>
  <c r="I1572" i="16"/>
  <c r="I1573" i="16"/>
  <c r="I1574" i="16"/>
  <c r="I1575" i="16"/>
  <c r="I1576" i="16"/>
  <c r="I1577" i="16"/>
  <c r="I1578" i="16"/>
  <c r="I1579" i="16"/>
  <c r="I1580" i="16"/>
  <c r="I1581" i="16"/>
  <c r="I1582" i="16"/>
  <c r="I1583" i="16"/>
  <c r="I1584" i="16"/>
  <c r="I1585" i="16"/>
  <c r="I1586" i="16"/>
  <c r="I1587" i="16"/>
  <c r="I1588" i="16"/>
  <c r="I1589" i="16"/>
  <c r="I1590" i="16"/>
  <c r="I1591" i="16"/>
  <c r="I1592" i="16"/>
  <c r="I1593" i="16"/>
  <c r="I1594" i="16"/>
  <c r="I1595" i="16"/>
  <c r="I1596" i="16"/>
  <c r="I1597" i="16"/>
  <c r="I1598" i="16"/>
  <c r="I1599" i="16"/>
  <c r="I1600" i="16"/>
  <c r="I1601" i="16"/>
  <c r="I1602" i="16"/>
  <c r="I1603" i="16"/>
  <c r="I1604" i="16"/>
  <c r="I1605" i="16"/>
  <c r="I1606" i="16"/>
  <c r="I1607" i="16"/>
  <c r="I1608" i="16"/>
  <c r="I1609" i="16"/>
  <c r="I1610" i="16"/>
  <c r="I1611" i="16"/>
  <c r="I1612" i="16"/>
  <c r="I1613" i="16"/>
  <c r="I1614" i="16"/>
  <c r="I1615" i="16"/>
  <c r="I1616" i="16"/>
  <c r="I1617" i="16"/>
  <c r="I1618" i="16"/>
  <c r="I1619" i="16"/>
  <c r="I1620" i="16"/>
  <c r="I1621" i="16"/>
  <c r="I1622" i="16"/>
  <c r="I1623" i="16"/>
  <c r="I1624" i="16"/>
  <c r="I1625" i="16"/>
  <c r="I1626" i="16"/>
  <c r="I1627" i="16"/>
  <c r="I1628" i="16"/>
  <c r="I1629" i="16"/>
  <c r="I1630" i="16"/>
  <c r="I1631" i="16"/>
  <c r="I1632" i="16"/>
  <c r="I1633" i="16"/>
  <c r="I1634" i="16"/>
  <c r="I1635" i="16"/>
  <c r="I1636" i="16"/>
  <c r="I1637" i="16"/>
  <c r="I1638" i="16"/>
  <c r="I1639" i="16"/>
  <c r="I1640" i="16"/>
  <c r="I1641" i="16"/>
  <c r="I1642" i="16"/>
  <c r="I1643" i="16"/>
  <c r="I1644" i="16"/>
  <c r="I1645" i="16"/>
  <c r="I1646" i="16"/>
  <c r="I1647" i="16"/>
  <c r="I1648" i="16"/>
  <c r="I1649" i="16"/>
  <c r="I1650" i="16"/>
  <c r="I1651" i="16"/>
  <c r="I1652" i="16"/>
  <c r="I1653" i="16"/>
  <c r="I1654" i="16"/>
  <c r="I1655" i="16"/>
  <c r="I1656" i="16"/>
  <c r="I1657" i="16"/>
  <c r="I1658" i="16"/>
  <c r="I1659" i="16"/>
  <c r="I1660" i="16"/>
  <c r="I1661" i="16"/>
  <c r="I1662" i="16"/>
  <c r="I1663" i="16"/>
  <c r="I1664" i="16"/>
  <c r="I1665" i="16"/>
  <c r="I1666" i="16"/>
  <c r="I1667" i="16"/>
  <c r="I1668" i="16"/>
  <c r="I1669" i="16"/>
  <c r="I1670" i="16"/>
  <c r="I1671" i="16"/>
  <c r="I1672" i="16"/>
  <c r="I1673" i="16"/>
  <c r="I1674" i="16"/>
  <c r="I1675" i="16"/>
  <c r="I1676" i="16"/>
  <c r="I1677" i="16"/>
  <c r="I1678" i="16"/>
  <c r="I1679" i="16"/>
  <c r="I1680" i="16"/>
  <c r="I1681" i="16"/>
  <c r="I1682" i="16"/>
  <c r="I1683" i="16"/>
  <c r="I1684" i="16"/>
  <c r="I1685" i="16"/>
  <c r="I1686" i="16"/>
  <c r="I1687" i="16"/>
  <c r="I1688" i="16"/>
  <c r="I1689" i="16"/>
  <c r="I1690" i="16"/>
  <c r="I1691" i="16"/>
  <c r="I1692" i="16"/>
  <c r="I1693" i="16"/>
  <c r="I1694" i="16"/>
  <c r="I1695" i="16"/>
  <c r="I1696" i="16"/>
  <c r="I1697" i="16"/>
  <c r="I1698" i="16"/>
  <c r="I1699" i="16"/>
  <c r="I1700" i="16"/>
  <c r="I1701" i="16"/>
  <c r="I1702" i="16"/>
  <c r="I1703" i="16"/>
  <c r="I1704" i="16"/>
  <c r="I1705" i="16"/>
  <c r="I1706" i="16"/>
  <c r="I1707" i="16"/>
  <c r="I1708" i="16"/>
  <c r="I1709" i="16"/>
  <c r="I1710" i="16"/>
  <c r="I1711" i="16"/>
  <c r="I1712" i="16"/>
  <c r="I1713" i="16"/>
  <c r="I1714" i="16"/>
  <c r="I1715" i="16"/>
  <c r="I1716" i="16"/>
  <c r="I1717" i="16"/>
  <c r="I1718" i="16"/>
  <c r="I1719" i="16"/>
  <c r="I1720" i="16"/>
  <c r="I1721" i="16"/>
  <c r="I1722" i="16"/>
  <c r="I1723" i="16"/>
  <c r="I1724" i="16"/>
  <c r="I1725" i="16"/>
  <c r="I1726" i="16"/>
  <c r="I1727" i="16"/>
  <c r="I1728" i="16"/>
  <c r="I1729" i="16"/>
  <c r="I1730" i="16"/>
  <c r="I1731" i="16"/>
  <c r="I1732" i="16"/>
  <c r="I1733" i="16"/>
  <c r="I1734" i="16"/>
  <c r="I1735" i="16"/>
  <c r="I1736" i="16"/>
  <c r="I1737" i="16"/>
  <c r="I1738" i="16"/>
  <c r="I1739" i="16"/>
  <c r="I1740" i="16"/>
  <c r="I1741" i="16"/>
  <c r="I1742" i="16"/>
  <c r="I1743" i="16"/>
  <c r="I1744" i="16"/>
  <c r="I1745" i="16"/>
  <c r="I1746" i="16"/>
  <c r="I1747" i="16"/>
  <c r="I1748" i="16"/>
  <c r="I1749" i="16"/>
  <c r="I1750" i="16"/>
  <c r="I1751" i="16"/>
  <c r="I1752" i="16"/>
  <c r="I1753" i="16"/>
  <c r="I1754" i="16"/>
  <c r="I1755" i="16"/>
  <c r="I1756" i="16"/>
  <c r="I1757" i="16"/>
  <c r="I1758" i="16"/>
  <c r="I1759" i="16"/>
  <c r="I1760" i="16"/>
  <c r="I1761" i="16"/>
  <c r="I1762" i="16"/>
  <c r="I1763" i="16"/>
  <c r="I1764" i="16"/>
  <c r="I1765" i="16"/>
  <c r="I1766" i="16"/>
  <c r="I1767" i="16"/>
  <c r="I1768" i="16"/>
  <c r="I1769" i="16"/>
  <c r="I1770" i="16"/>
  <c r="I1771" i="16"/>
  <c r="I1772" i="16"/>
  <c r="I1773" i="16"/>
  <c r="I1774" i="16"/>
  <c r="I1775" i="16"/>
  <c r="I1776" i="16"/>
  <c r="I1777" i="16"/>
  <c r="I1778" i="16"/>
  <c r="I1779" i="16"/>
  <c r="I1780" i="16"/>
  <c r="I1781" i="16"/>
  <c r="I1782" i="16"/>
  <c r="I1783" i="16"/>
  <c r="I1784" i="16"/>
  <c r="I1785" i="16"/>
  <c r="I1786" i="16"/>
  <c r="I1787" i="16"/>
  <c r="I1788" i="16"/>
  <c r="I1789" i="16"/>
  <c r="I1790" i="16"/>
  <c r="I1791" i="16"/>
  <c r="I1792" i="16"/>
  <c r="I1793" i="16"/>
  <c r="I1794" i="16"/>
  <c r="I1795" i="16"/>
  <c r="I1796" i="16"/>
  <c r="I1797" i="16"/>
  <c r="I1798" i="16"/>
  <c r="I1799" i="16"/>
  <c r="I1800" i="16"/>
  <c r="I1801" i="16"/>
  <c r="I1802" i="16"/>
  <c r="I1803" i="16"/>
  <c r="I1804" i="16"/>
  <c r="I1805" i="16"/>
  <c r="I1806" i="16"/>
  <c r="I1807" i="16"/>
  <c r="I1808" i="16"/>
  <c r="I1809" i="16"/>
  <c r="I1810" i="16"/>
  <c r="I1811" i="16"/>
  <c r="I1812" i="16"/>
  <c r="I1813" i="16"/>
  <c r="I1814" i="16"/>
  <c r="I1815" i="16"/>
  <c r="I1816" i="16"/>
  <c r="I1817" i="16"/>
  <c r="I1818" i="16"/>
  <c r="I1819" i="16"/>
  <c r="I1820" i="16"/>
  <c r="I1821" i="16"/>
  <c r="I1822" i="16"/>
  <c r="I1823" i="16"/>
  <c r="I1824" i="16"/>
  <c r="I1825" i="16"/>
  <c r="I1826" i="16"/>
  <c r="I1827" i="16"/>
  <c r="I1828" i="16"/>
  <c r="I1829" i="16"/>
  <c r="I1830" i="16"/>
  <c r="I1831" i="16"/>
  <c r="I1832" i="16"/>
  <c r="I1833" i="16"/>
  <c r="I1834" i="16"/>
  <c r="I1835" i="16"/>
  <c r="I1836" i="16"/>
  <c r="I1837" i="16"/>
  <c r="I1838" i="16"/>
  <c r="I1839" i="16"/>
  <c r="I1840" i="16"/>
  <c r="I1841" i="16"/>
  <c r="I1842" i="16"/>
  <c r="I1843" i="16"/>
  <c r="I1844" i="16"/>
  <c r="I1845" i="16"/>
  <c r="I1846" i="16"/>
  <c r="I1847" i="16"/>
  <c r="I1848" i="16"/>
  <c r="I1849" i="16"/>
  <c r="I1850" i="16"/>
  <c r="I1851" i="16"/>
  <c r="I1852" i="16"/>
  <c r="I1853" i="16"/>
  <c r="I1854" i="16"/>
  <c r="I1855" i="16"/>
  <c r="I1856" i="16"/>
  <c r="I1857" i="16"/>
  <c r="I1858" i="16"/>
  <c r="I1859" i="16"/>
  <c r="I1860" i="16"/>
  <c r="I1861" i="16"/>
  <c r="I1862" i="16"/>
  <c r="I1863" i="16"/>
  <c r="I1864" i="16"/>
  <c r="I1865" i="16"/>
  <c r="I1866" i="16"/>
  <c r="I1867" i="16"/>
  <c r="I1868" i="16"/>
  <c r="I1869" i="16"/>
  <c r="I1870" i="16"/>
  <c r="I1871" i="16"/>
  <c r="I1872" i="16"/>
  <c r="I1873" i="16"/>
  <c r="I1874" i="16"/>
  <c r="I1875" i="16"/>
  <c r="I1876" i="16"/>
  <c r="I1877" i="16"/>
  <c r="I1878" i="16"/>
  <c r="I1879" i="16"/>
  <c r="I1880" i="16"/>
  <c r="I1881" i="16"/>
  <c r="I1882" i="16"/>
  <c r="I1883" i="16"/>
  <c r="I1884" i="16"/>
  <c r="I1885" i="16"/>
  <c r="I1886" i="16"/>
  <c r="I1887" i="16"/>
  <c r="I1888" i="16"/>
  <c r="I1889" i="16"/>
  <c r="I1890" i="16"/>
  <c r="I1891" i="16"/>
  <c r="I1892" i="16"/>
  <c r="I1893" i="16"/>
  <c r="I1894" i="16"/>
  <c r="I1895" i="16"/>
  <c r="I1896" i="16"/>
  <c r="I1897" i="16"/>
  <c r="I1898" i="16"/>
  <c r="I1899" i="16"/>
  <c r="I1900" i="16"/>
  <c r="I1901" i="16"/>
  <c r="I1902" i="16"/>
  <c r="I1903" i="16"/>
  <c r="I1904" i="16"/>
  <c r="I1905" i="16"/>
  <c r="I1906" i="16"/>
  <c r="I1907" i="16"/>
  <c r="I1908" i="16"/>
  <c r="I1909" i="16"/>
  <c r="I1910" i="16"/>
  <c r="I1911" i="16"/>
  <c r="I1912" i="16"/>
  <c r="I1913" i="16"/>
  <c r="I1914" i="16"/>
  <c r="I1915" i="16"/>
  <c r="I1916" i="16"/>
  <c r="I1917" i="16"/>
  <c r="I1918" i="16"/>
  <c r="I1919" i="16"/>
  <c r="I1920" i="16"/>
  <c r="I1921" i="16"/>
  <c r="I1922" i="16"/>
  <c r="I1923" i="16"/>
  <c r="I1924" i="16"/>
  <c r="I1925" i="16"/>
  <c r="I1926" i="16"/>
  <c r="I1927" i="16"/>
  <c r="I1928" i="16"/>
  <c r="I1929" i="16"/>
  <c r="I1930" i="16"/>
  <c r="I1931" i="16"/>
  <c r="I1932" i="16"/>
  <c r="I1933" i="16"/>
  <c r="I1934" i="16"/>
  <c r="I1935" i="16"/>
  <c r="I1936" i="16"/>
  <c r="I1937" i="16"/>
  <c r="I1938" i="16"/>
  <c r="I1939" i="16"/>
  <c r="I1940" i="16"/>
  <c r="I1941" i="16"/>
  <c r="I1942" i="16"/>
  <c r="I1943" i="16"/>
  <c r="I1944" i="16"/>
  <c r="I1945" i="16"/>
  <c r="I1946" i="16"/>
  <c r="I1947" i="16"/>
  <c r="I1948" i="16"/>
  <c r="I1949" i="16"/>
  <c r="I1950" i="16"/>
  <c r="I1951" i="16"/>
  <c r="I1952" i="16"/>
  <c r="I1953" i="16"/>
  <c r="I1954" i="16"/>
  <c r="I1955" i="16"/>
  <c r="I1956" i="16"/>
  <c r="I1957" i="16"/>
  <c r="I1958" i="16"/>
  <c r="I1959" i="16"/>
  <c r="I1960" i="16"/>
  <c r="I1961" i="16"/>
  <c r="I1962" i="16"/>
  <c r="I1963" i="16"/>
  <c r="I1964" i="16"/>
  <c r="I1965" i="16"/>
  <c r="I1966" i="16"/>
  <c r="I1967" i="16"/>
  <c r="I1968" i="16"/>
  <c r="I1969" i="16"/>
  <c r="I1970" i="16"/>
  <c r="I1971" i="16"/>
  <c r="I1972" i="16"/>
  <c r="I1973" i="16"/>
  <c r="I1974" i="16"/>
  <c r="I1975" i="16"/>
  <c r="I1976" i="16"/>
  <c r="I1977" i="16"/>
  <c r="I1978" i="16"/>
  <c r="I1979" i="16"/>
  <c r="I1980" i="16"/>
  <c r="I1981" i="16"/>
  <c r="I1982" i="16"/>
  <c r="I1983" i="16"/>
  <c r="I1984" i="16"/>
  <c r="I1985" i="16"/>
  <c r="I1986" i="16"/>
  <c r="I1987" i="16"/>
  <c r="I1988" i="16"/>
  <c r="I1989" i="16"/>
  <c r="I1990" i="16"/>
  <c r="I1991" i="16"/>
  <c r="I1992" i="16"/>
  <c r="I1993" i="16"/>
  <c r="I1994" i="16"/>
  <c r="I1995" i="16"/>
  <c r="I1996" i="16"/>
  <c r="I1997" i="16"/>
  <c r="I1998" i="16"/>
  <c r="I1999" i="16"/>
  <c r="I2000" i="16"/>
  <c r="I2001" i="16"/>
  <c r="I2002" i="16"/>
  <c r="I2003" i="16"/>
  <c r="I2004" i="16"/>
  <c r="I2005" i="16"/>
  <c r="I2006" i="16"/>
  <c r="I2007" i="16"/>
  <c r="I2008" i="16"/>
  <c r="I2009" i="16"/>
  <c r="I2010" i="16"/>
  <c r="I2011" i="16"/>
  <c r="I2012" i="16"/>
  <c r="I2013" i="16"/>
  <c r="I2014" i="16"/>
  <c r="I2015" i="16"/>
  <c r="I2016" i="16"/>
  <c r="I2017" i="16"/>
  <c r="I2018" i="16"/>
  <c r="I2019" i="16"/>
  <c r="I2020" i="16"/>
  <c r="I2021" i="16"/>
  <c r="I2022" i="16"/>
  <c r="I2023" i="16"/>
  <c r="I2024" i="16"/>
  <c r="I2025" i="16"/>
  <c r="I2026" i="16"/>
  <c r="I2027" i="16"/>
  <c r="I2028" i="16"/>
  <c r="I2029" i="16"/>
  <c r="I2030" i="16"/>
  <c r="I2031" i="16"/>
  <c r="I2032" i="16"/>
  <c r="I2033" i="16"/>
  <c r="I2034" i="16"/>
  <c r="I2035" i="16"/>
  <c r="I2036" i="16"/>
  <c r="I2037" i="16"/>
  <c r="I2038" i="16"/>
  <c r="I2039" i="16"/>
  <c r="I2040" i="16"/>
  <c r="I2041" i="16"/>
  <c r="I2042" i="16"/>
  <c r="I2043" i="16"/>
  <c r="I2044" i="16"/>
  <c r="I2045" i="16"/>
  <c r="I2046" i="16"/>
  <c r="I2047" i="16"/>
  <c r="I2048" i="16"/>
  <c r="I2049" i="16"/>
  <c r="I2050" i="16"/>
  <c r="I2051" i="16"/>
  <c r="I2052" i="16"/>
  <c r="I2053" i="16"/>
  <c r="I2054" i="16"/>
  <c r="I2055" i="16"/>
  <c r="I2056" i="16"/>
  <c r="I2057" i="16"/>
  <c r="I2058" i="16"/>
  <c r="I2059" i="16"/>
  <c r="I2060" i="16"/>
  <c r="I2061" i="16"/>
  <c r="I2062" i="16"/>
  <c r="I2063" i="16"/>
  <c r="I2064" i="16"/>
  <c r="I2065" i="16"/>
  <c r="I2066" i="16"/>
  <c r="I2067" i="16"/>
  <c r="I2068" i="16"/>
  <c r="I2069" i="16"/>
  <c r="I2070" i="16"/>
  <c r="I2071" i="16"/>
  <c r="I2072" i="16"/>
  <c r="I2073" i="16"/>
  <c r="I2074" i="16"/>
  <c r="I2075" i="16"/>
  <c r="I2076" i="16"/>
  <c r="I2077" i="16"/>
  <c r="I2078" i="16"/>
  <c r="I2079" i="16"/>
  <c r="I2080" i="16"/>
  <c r="I2081" i="16"/>
  <c r="I2082" i="16"/>
  <c r="I2083" i="16"/>
  <c r="I2084" i="16"/>
  <c r="I2085" i="16"/>
  <c r="I2086" i="16"/>
  <c r="I2087" i="16"/>
  <c r="I2088" i="16"/>
  <c r="I2089" i="16"/>
  <c r="I2090" i="16"/>
  <c r="I2091" i="16"/>
  <c r="I2092" i="16"/>
  <c r="I2093" i="16"/>
  <c r="I2094" i="16"/>
  <c r="I2095" i="16"/>
  <c r="I2096" i="16"/>
  <c r="I2097" i="16"/>
  <c r="I2098" i="16"/>
  <c r="I2099" i="16"/>
  <c r="I2100" i="16"/>
  <c r="I2101" i="16"/>
  <c r="I2102" i="16"/>
  <c r="I2103" i="16"/>
  <c r="I2104" i="16"/>
  <c r="I2105" i="16"/>
  <c r="I2106" i="16"/>
  <c r="I2107" i="16"/>
  <c r="I2108" i="16"/>
  <c r="I2109" i="16"/>
  <c r="I2110" i="16"/>
  <c r="I2111" i="16"/>
  <c r="I2112" i="16"/>
  <c r="I2113" i="16"/>
  <c r="I2114" i="16"/>
  <c r="I2115" i="16"/>
  <c r="I2116" i="16"/>
  <c r="I2117" i="16"/>
  <c r="I2118" i="16"/>
  <c r="I2119" i="16"/>
  <c r="I2120" i="16"/>
  <c r="I2121" i="16"/>
  <c r="I2122" i="16"/>
  <c r="I2123" i="16"/>
  <c r="I2124" i="16"/>
  <c r="I2125" i="16"/>
  <c r="I2126" i="16"/>
  <c r="I2127" i="16"/>
  <c r="I2128" i="16"/>
  <c r="I2129" i="16"/>
  <c r="I2130" i="16"/>
  <c r="I2131" i="16"/>
  <c r="I2132" i="16"/>
  <c r="I2133" i="16"/>
  <c r="I2134" i="16"/>
  <c r="I2135" i="16"/>
  <c r="I2136" i="16"/>
  <c r="I2137" i="16"/>
  <c r="I2138" i="16"/>
  <c r="I2139" i="16"/>
  <c r="I2140" i="16"/>
  <c r="I2141" i="16"/>
  <c r="I2142" i="16"/>
  <c r="I2143" i="16"/>
  <c r="I2144" i="16"/>
  <c r="I2145" i="16"/>
  <c r="I2146" i="16"/>
  <c r="I2147" i="16"/>
  <c r="I2148" i="16"/>
  <c r="I2149" i="16"/>
  <c r="I2150" i="16"/>
  <c r="I2151" i="16"/>
  <c r="I2152" i="16"/>
  <c r="I2153" i="16"/>
  <c r="I2154" i="16"/>
  <c r="I2155" i="16"/>
  <c r="I2156" i="16"/>
  <c r="I2157" i="16"/>
  <c r="I2158" i="16"/>
  <c r="I2159" i="16"/>
  <c r="I2160" i="16"/>
  <c r="I2161" i="16"/>
  <c r="I2162" i="16"/>
  <c r="I2163" i="16"/>
  <c r="I2164" i="16"/>
  <c r="I2165" i="16"/>
  <c r="I2166" i="16"/>
  <c r="I2167" i="16"/>
  <c r="I2168" i="16"/>
  <c r="I2169" i="16"/>
  <c r="I2170" i="16"/>
  <c r="I2171" i="16"/>
  <c r="I2172" i="16"/>
  <c r="I2173" i="16"/>
  <c r="I2174" i="16"/>
  <c r="I2175" i="16"/>
  <c r="I2176" i="16"/>
  <c r="I2177" i="16"/>
  <c r="I2178" i="16"/>
  <c r="I2179" i="16"/>
  <c r="I2180" i="16"/>
  <c r="I2181" i="16"/>
  <c r="I2182" i="16"/>
  <c r="I2183" i="16"/>
  <c r="I2184" i="16"/>
  <c r="I2185" i="16"/>
  <c r="I2186" i="16"/>
  <c r="I2187" i="16"/>
  <c r="I2188" i="16"/>
  <c r="I2189" i="16"/>
  <c r="I2190" i="16"/>
  <c r="I2191" i="16"/>
  <c r="I2192" i="16"/>
  <c r="I2193" i="16"/>
  <c r="I2194" i="16"/>
  <c r="I2195" i="16"/>
  <c r="I2196" i="16"/>
  <c r="I2197" i="16"/>
  <c r="I2198" i="16"/>
  <c r="I2199" i="16"/>
  <c r="I2200" i="16"/>
  <c r="I2201" i="16"/>
  <c r="I2202" i="16"/>
  <c r="I2203" i="16"/>
  <c r="I2204" i="16"/>
  <c r="I2205" i="16"/>
  <c r="I2206" i="16"/>
  <c r="I2207" i="16"/>
  <c r="I2208" i="16"/>
  <c r="I2209" i="16"/>
  <c r="I2210" i="16"/>
  <c r="I2211" i="16"/>
  <c r="I2212" i="16"/>
  <c r="I2213" i="16"/>
  <c r="I2214" i="16"/>
  <c r="I2215" i="16"/>
  <c r="I2216" i="16"/>
  <c r="I2217" i="16"/>
  <c r="I2218" i="16"/>
  <c r="I2219" i="16"/>
  <c r="I2220" i="16"/>
  <c r="I2221" i="16"/>
  <c r="I2222" i="16"/>
  <c r="I2223" i="16"/>
  <c r="I2224" i="16"/>
  <c r="I2225" i="16"/>
  <c r="I2226" i="16"/>
  <c r="I2227" i="16"/>
  <c r="I2228" i="16"/>
  <c r="I2229" i="16"/>
  <c r="I2230" i="16"/>
  <c r="I2231" i="16"/>
  <c r="I2232" i="16"/>
  <c r="I2233" i="16"/>
  <c r="I2234" i="16"/>
  <c r="I2235" i="16"/>
  <c r="I2236" i="16"/>
  <c r="I2237" i="16"/>
  <c r="I2238" i="16"/>
  <c r="I2239" i="16"/>
  <c r="I2240" i="16"/>
  <c r="I2241" i="16"/>
  <c r="I2242" i="16"/>
  <c r="I2243" i="16"/>
  <c r="I2244" i="16"/>
  <c r="I2245" i="16"/>
  <c r="I2246" i="16"/>
  <c r="I2247" i="16"/>
  <c r="I2248" i="16"/>
  <c r="I2249" i="16"/>
  <c r="I2250" i="16"/>
  <c r="I2251" i="16"/>
  <c r="I2252" i="16"/>
  <c r="I2253" i="16"/>
  <c r="I2254" i="16"/>
  <c r="I2255" i="16"/>
  <c r="I2256" i="16"/>
  <c r="I2257" i="16"/>
  <c r="I2258" i="16"/>
  <c r="I2259" i="16"/>
  <c r="I2260" i="16"/>
  <c r="I2261" i="16"/>
  <c r="I2262" i="16"/>
  <c r="I2263" i="16"/>
  <c r="I2264" i="16"/>
  <c r="I2265" i="16"/>
  <c r="I2266" i="16"/>
  <c r="I2267" i="16"/>
  <c r="I2268" i="16"/>
  <c r="I2269" i="16"/>
  <c r="I2270" i="16"/>
  <c r="I2271" i="16"/>
  <c r="I2272" i="16"/>
  <c r="I2273" i="16"/>
  <c r="I2274" i="16"/>
  <c r="I2275" i="16"/>
  <c r="I2276" i="16"/>
  <c r="I2277" i="16"/>
  <c r="I2278" i="16"/>
  <c r="I2279" i="16"/>
  <c r="I2280" i="16"/>
  <c r="I2281" i="16"/>
  <c r="I2282" i="16"/>
  <c r="I2283" i="16"/>
  <c r="I2284" i="16"/>
  <c r="I2285" i="16"/>
  <c r="I2286" i="16"/>
  <c r="I2287" i="16"/>
  <c r="I2288" i="16"/>
  <c r="I2289" i="16"/>
  <c r="I2290" i="16"/>
  <c r="I2291" i="16"/>
  <c r="I2292" i="16"/>
  <c r="I2293" i="16"/>
  <c r="I2294" i="16"/>
  <c r="I2295" i="16"/>
  <c r="I2296" i="16"/>
  <c r="I2297" i="16"/>
  <c r="I2298" i="16"/>
  <c r="I2299" i="16"/>
  <c r="I2300" i="16"/>
  <c r="I2301" i="16"/>
  <c r="I2302" i="16"/>
  <c r="I2303" i="16"/>
  <c r="I2304" i="16"/>
  <c r="I2305" i="16"/>
  <c r="I2306" i="16"/>
  <c r="I2307" i="16"/>
  <c r="I2308" i="16"/>
  <c r="I2309" i="16"/>
  <c r="I2310" i="16"/>
  <c r="I2311" i="16"/>
  <c r="I2312" i="16"/>
  <c r="I2313" i="16"/>
  <c r="I2314" i="16"/>
  <c r="I2315" i="16"/>
  <c r="I2316" i="16"/>
  <c r="I2317" i="16"/>
  <c r="I2318" i="16"/>
  <c r="I2319" i="16"/>
  <c r="I2320" i="16"/>
  <c r="I2321" i="16"/>
  <c r="I2322" i="16"/>
  <c r="I2323" i="16"/>
  <c r="I2324" i="16"/>
  <c r="I2325" i="16"/>
  <c r="I2326" i="16"/>
  <c r="I2327" i="16"/>
  <c r="I2328" i="16"/>
  <c r="I2329" i="16"/>
  <c r="I2330" i="16"/>
  <c r="I2331" i="16"/>
  <c r="I2332" i="16"/>
  <c r="I2333" i="16"/>
  <c r="I2334" i="16"/>
  <c r="I2335" i="16"/>
  <c r="I2336" i="16"/>
  <c r="I2337" i="16"/>
  <c r="I2338" i="16"/>
  <c r="I2339" i="16"/>
  <c r="I2340" i="16"/>
  <c r="I2341" i="16"/>
  <c r="I2342" i="16"/>
  <c r="I2343" i="16"/>
  <c r="I2344" i="16"/>
  <c r="I2345" i="16"/>
  <c r="I2346" i="16"/>
  <c r="I2347" i="16"/>
  <c r="I2348" i="16"/>
  <c r="I2349" i="16"/>
  <c r="I2350" i="16"/>
  <c r="I2351" i="16"/>
  <c r="I2352" i="16"/>
  <c r="I2353" i="16"/>
  <c r="I2354" i="16"/>
  <c r="I2355" i="16"/>
  <c r="I2356" i="16"/>
  <c r="I2357" i="16"/>
  <c r="I2358" i="16"/>
  <c r="I2359" i="16"/>
  <c r="I2360" i="16"/>
  <c r="I2361" i="16"/>
  <c r="I2362" i="16"/>
  <c r="I2363" i="16"/>
  <c r="I2364" i="16"/>
  <c r="I2365" i="16"/>
  <c r="I2366" i="16"/>
  <c r="I2367" i="16"/>
  <c r="I2368" i="16"/>
  <c r="I2369" i="16"/>
  <c r="I2370" i="16"/>
  <c r="I2371" i="16"/>
  <c r="I2372" i="16"/>
  <c r="I2373" i="16"/>
  <c r="I2374" i="16"/>
  <c r="I2375" i="16"/>
  <c r="I2376" i="16"/>
  <c r="I2377" i="16"/>
  <c r="I2378" i="16"/>
  <c r="I2379" i="16"/>
  <c r="I2380" i="16"/>
  <c r="I2381" i="16"/>
  <c r="I2382" i="16"/>
  <c r="I2383" i="16"/>
  <c r="I2384" i="16"/>
  <c r="I2385" i="16"/>
  <c r="I2386" i="16"/>
  <c r="I2387" i="16"/>
  <c r="I2388" i="16"/>
  <c r="I2389" i="16"/>
  <c r="I2390" i="16"/>
  <c r="I2391" i="16"/>
  <c r="I2392" i="16"/>
  <c r="I2393" i="16"/>
  <c r="I2394" i="16"/>
  <c r="I2395" i="16"/>
  <c r="I2396" i="16"/>
  <c r="I2397" i="16"/>
  <c r="I2398" i="16"/>
  <c r="I2399" i="16"/>
  <c r="I2400" i="16"/>
  <c r="I2401" i="16"/>
  <c r="I2402" i="16"/>
  <c r="I2403" i="16"/>
  <c r="I2404" i="16"/>
  <c r="I2405" i="16"/>
  <c r="I2406" i="16"/>
  <c r="I2407" i="16"/>
  <c r="I2408" i="16"/>
  <c r="I2409" i="16"/>
  <c r="I2410" i="16"/>
  <c r="I2411" i="16"/>
  <c r="I2412" i="16"/>
  <c r="I2413" i="16"/>
  <c r="I2414" i="16"/>
  <c r="I2415" i="16"/>
  <c r="I2416" i="16"/>
  <c r="I2417" i="16"/>
  <c r="I2418" i="16"/>
  <c r="I2419" i="16"/>
  <c r="I2420" i="16"/>
  <c r="I2421" i="16"/>
  <c r="I2422" i="16"/>
  <c r="I2423" i="16"/>
  <c r="I2424" i="16"/>
  <c r="I2425" i="16"/>
  <c r="I2426" i="16"/>
  <c r="I2427" i="16"/>
  <c r="I2428" i="16"/>
  <c r="I2429" i="16"/>
  <c r="I2430" i="16"/>
  <c r="I2431" i="16"/>
  <c r="I2432" i="16"/>
  <c r="I2433" i="16"/>
  <c r="I2434" i="16"/>
  <c r="I2435" i="16"/>
  <c r="I2436" i="16"/>
  <c r="I2437" i="16"/>
  <c r="I2438" i="16"/>
  <c r="I2439" i="16"/>
  <c r="I2440" i="16"/>
  <c r="I2441" i="16"/>
  <c r="I2442" i="16"/>
  <c r="I2443" i="16"/>
  <c r="I2444" i="16"/>
  <c r="I2445" i="16"/>
  <c r="I2446" i="16"/>
  <c r="I2447" i="16"/>
  <c r="I2448" i="16"/>
  <c r="I2449" i="16"/>
  <c r="I2450" i="16"/>
  <c r="I2451" i="16"/>
  <c r="I2452" i="16"/>
  <c r="I2453" i="16"/>
  <c r="I2454" i="16"/>
  <c r="I2455" i="16"/>
  <c r="I2456" i="16"/>
  <c r="I2457" i="16"/>
  <c r="I2458" i="16"/>
  <c r="I2459" i="16"/>
  <c r="I2460" i="16"/>
  <c r="I2461" i="16"/>
  <c r="I2462" i="16"/>
  <c r="I2463" i="16"/>
  <c r="I2464" i="16"/>
  <c r="I2465" i="16"/>
  <c r="I2466" i="16"/>
  <c r="I2467" i="16"/>
  <c r="I2468" i="16"/>
  <c r="I2469" i="16"/>
  <c r="I2470" i="16"/>
  <c r="I2471" i="16"/>
  <c r="I2472" i="16"/>
  <c r="I2473" i="16"/>
  <c r="I2474" i="16"/>
  <c r="I2475" i="16"/>
  <c r="I2476" i="16"/>
  <c r="I2477" i="16"/>
  <c r="I2478" i="16"/>
  <c r="I2479" i="16"/>
  <c r="I2480" i="16"/>
  <c r="I2481" i="16"/>
  <c r="I2482" i="16"/>
  <c r="I2483" i="16"/>
  <c r="I2484" i="16"/>
  <c r="I2485" i="16"/>
  <c r="I2486" i="16"/>
  <c r="I2487" i="16"/>
  <c r="I2488" i="16"/>
  <c r="I2489" i="16"/>
  <c r="I2490" i="16"/>
  <c r="I2491" i="16"/>
  <c r="I2492" i="16"/>
  <c r="I2493" i="16"/>
  <c r="I2494" i="16"/>
  <c r="I2495" i="16"/>
  <c r="I2496" i="16"/>
  <c r="I2497" i="16"/>
  <c r="I2498" i="16"/>
  <c r="I2499" i="16"/>
  <c r="I2500" i="16"/>
  <c r="I2501" i="16"/>
  <c r="I2502" i="16"/>
  <c r="I2503" i="16"/>
  <c r="I2504" i="16"/>
  <c r="I2505" i="16"/>
  <c r="I2506" i="16"/>
  <c r="I2507" i="16"/>
  <c r="I2508" i="16"/>
  <c r="I2509" i="16"/>
  <c r="I2510" i="16"/>
  <c r="I2511" i="16"/>
  <c r="I2512" i="16"/>
  <c r="I2513" i="16"/>
  <c r="I2514" i="16"/>
  <c r="I2515" i="16"/>
  <c r="I2516" i="16"/>
  <c r="I2517" i="16"/>
  <c r="I2518" i="16"/>
  <c r="I2519" i="16"/>
  <c r="I2520" i="16"/>
  <c r="I2521" i="16"/>
  <c r="I2522" i="16"/>
  <c r="I2523" i="16"/>
  <c r="I2524" i="16"/>
  <c r="I2525" i="16"/>
  <c r="I2526" i="16"/>
  <c r="I2527" i="16"/>
  <c r="I2528" i="16"/>
  <c r="I2529" i="16"/>
  <c r="I2530" i="16"/>
  <c r="I2531" i="16"/>
  <c r="I2532" i="16"/>
  <c r="I2533" i="16"/>
  <c r="I2534" i="16"/>
  <c r="I2535" i="16"/>
  <c r="I2536" i="16"/>
  <c r="I2537" i="16"/>
  <c r="I2538" i="16"/>
  <c r="I2539" i="16"/>
  <c r="I2540" i="16"/>
  <c r="I2541" i="16"/>
  <c r="I2542" i="16"/>
  <c r="I2543" i="16"/>
  <c r="I2544" i="16"/>
  <c r="I2545" i="16"/>
  <c r="I2546" i="16"/>
  <c r="I2547" i="16"/>
  <c r="I2548" i="16"/>
  <c r="I2549" i="16"/>
  <c r="I2550" i="16"/>
  <c r="I2551" i="16"/>
  <c r="I2552" i="16"/>
  <c r="I2553" i="16"/>
  <c r="I2554" i="16"/>
  <c r="I2555" i="16"/>
  <c r="I2556" i="16"/>
  <c r="I2557" i="16"/>
  <c r="I2558" i="16"/>
  <c r="I2559" i="16"/>
  <c r="I2560" i="16"/>
  <c r="I2561" i="16"/>
  <c r="I2562" i="16"/>
  <c r="I2563" i="16"/>
  <c r="I2564" i="16"/>
  <c r="I2565" i="16"/>
  <c r="I2566" i="16"/>
  <c r="I2567" i="16"/>
  <c r="I2568" i="16"/>
  <c r="I2569" i="16"/>
  <c r="I2570" i="16"/>
  <c r="I2571" i="16"/>
  <c r="I2572" i="16"/>
  <c r="I2573" i="16"/>
  <c r="I2574" i="16"/>
  <c r="I2575" i="16"/>
  <c r="I2576" i="16"/>
  <c r="I2577" i="16"/>
  <c r="I2578" i="16"/>
  <c r="I2579" i="16"/>
  <c r="I2580" i="16"/>
  <c r="I2581" i="16"/>
  <c r="I2582" i="16"/>
  <c r="I2583" i="16"/>
  <c r="I2584" i="16"/>
  <c r="I2585" i="16"/>
  <c r="I2586" i="16"/>
  <c r="I2587" i="16"/>
  <c r="I2588" i="16"/>
  <c r="I2589" i="16"/>
  <c r="I2590" i="16"/>
  <c r="I2591" i="16"/>
  <c r="I2592" i="16"/>
  <c r="I2593" i="16"/>
  <c r="I2594" i="16"/>
  <c r="I2595" i="16"/>
  <c r="I2596" i="16"/>
  <c r="I2597" i="16"/>
  <c r="I2598" i="16"/>
  <c r="I2599" i="16"/>
  <c r="I2600" i="16"/>
  <c r="I2601" i="16"/>
  <c r="I2602" i="16"/>
  <c r="I2603" i="16"/>
  <c r="I2604" i="16"/>
  <c r="I2605" i="16"/>
  <c r="I2606" i="16"/>
  <c r="I2607" i="16"/>
  <c r="I2608" i="16"/>
  <c r="I2609" i="16"/>
  <c r="I2610" i="16"/>
  <c r="I2611" i="16"/>
  <c r="I2612" i="16"/>
  <c r="I2613" i="16"/>
  <c r="I2614" i="16"/>
  <c r="I2615" i="16"/>
  <c r="I2616" i="16"/>
  <c r="I2617" i="16"/>
  <c r="I2618" i="16"/>
  <c r="I2619" i="16"/>
  <c r="I2620" i="16"/>
  <c r="I2621" i="16"/>
  <c r="I2622" i="16"/>
  <c r="I2623" i="16"/>
  <c r="I2624" i="16"/>
  <c r="I2625" i="16"/>
  <c r="I2626" i="16"/>
  <c r="I2627" i="16"/>
  <c r="I2628" i="16"/>
  <c r="I2629" i="16"/>
  <c r="I2630" i="16"/>
  <c r="I2631" i="16"/>
  <c r="I2632" i="16"/>
  <c r="I2633" i="16"/>
  <c r="I2634" i="16"/>
  <c r="I2635" i="16"/>
  <c r="I2636" i="16"/>
  <c r="I2637" i="16"/>
  <c r="I2638" i="16"/>
  <c r="I2639" i="16"/>
  <c r="I2640" i="16"/>
  <c r="I2641" i="16"/>
  <c r="I2642" i="16"/>
  <c r="I2643" i="16"/>
  <c r="I2644" i="16"/>
  <c r="I2645" i="16"/>
  <c r="I2646" i="16"/>
  <c r="I2647" i="16"/>
  <c r="I2648" i="16"/>
  <c r="I2649" i="16"/>
  <c r="I2650" i="16"/>
  <c r="I2651" i="16"/>
  <c r="I2652" i="16"/>
  <c r="I2653" i="16"/>
  <c r="I2654" i="16"/>
  <c r="I2655" i="16"/>
  <c r="I2656" i="16"/>
  <c r="I2657" i="16"/>
  <c r="I2658" i="16"/>
  <c r="I2659" i="16"/>
  <c r="I2660" i="16"/>
  <c r="I2661" i="16"/>
  <c r="I2662" i="16"/>
  <c r="I2663" i="16"/>
  <c r="I2664" i="16"/>
  <c r="I2665" i="16"/>
  <c r="I2666" i="16"/>
  <c r="I2667" i="16"/>
  <c r="I2668" i="16"/>
  <c r="I2669" i="16"/>
  <c r="I2670" i="16"/>
  <c r="I2671" i="16"/>
  <c r="I2672" i="16"/>
  <c r="I2673" i="16"/>
  <c r="I2674" i="16"/>
  <c r="I2675" i="16"/>
  <c r="I2676" i="16"/>
  <c r="I2677" i="16"/>
  <c r="I2678" i="16"/>
  <c r="I2679" i="16"/>
  <c r="I2680" i="16"/>
  <c r="I2681" i="16"/>
  <c r="I2682" i="16"/>
  <c r="I2683" i="16"/>
  <c r="I2684" i="16"/>
  <c r="I2685" i="16"/>
  <c r="I2686" i="16"/>
  <c r="I2687" i="16"/>
  <c r="I2688" i="16"/>
  <c r="I2689" i="16"/>
  <c r="I2690" i="16"/>
  <c r="I2691" i="16"/>
  <c r="I2692" i="16"/>
  <c r="I2693" i="16"/>
  <c r="I2694" i="16"/>
  <c r="I2695" i="16"/>
  <c r="I2696" i="16"/>
  <c r="I2697" i="16"/>
  <c r="I2698" i="16"/>
  <c r="I2699" i="16"/>
  <c r="I2700" i="16"/>
  <c r="I2701" i="16"/>
  <c r="I2702" i="16"/>
  <c r="I2703" i="16"/>
  <c r="I2704" i="16"/>
  <c r="I2705" i="16"/>
  <c r="I2706" i="16"/>
  <c r="I2707" i="16"/>
  <c r="I2708" i="16"/>
  <c r="I2709" i="16"/>
  <c r="I2710" i="16"/>
  <c r="I2711" i="16"/>
  <c r="I2712" i="16"/>
  <c r="I2713" i="16"/>
  <c r="I2714" i="16"/>
  <c r="I2715" i="16"/>
  <c r="I2716" i="16"/>
  <c r="I2717" i="16"/>
  <c r="I2718" i="16"/>
  <c r="I2719" i="16"/>
  <c r="I2720" i="16"/>
  <c r="I2721" i="16"/>
  <c r="I2722" i="16"/>
  <c r="I2723" i="16"/>
  <c r="I2724" i="16"/>
  <c r="I2725" i="16"/>
  <c r="I2726" i="16"/>
  <c r="I2727" i="16"/>
  <c r="I2728" i="16"/>
  <c r="I2729" i="16"/>
  <c r="I2730" i="16"/>
  <c r="I2731" i="16"/>
  <c r="I2732" i="16"/>
  <c r="I2733" i="16"/>
  <c r="I2734" i="16"/>
  <c r="I2735" i="16"/>
  <c r="I2736" i="16"/>
  <c r="I2737" i="16"/>
  <c r="I2738" i="16"/>
  <c r="I2739" i="16"/>
  <c r="I2740" i="16"/>
  <c r="I2741" i="16"/>
  <c r="I2742" i="16"/>
  <c r="I2743" i="16"/>
  <c r="I2744" i="16"/>
  <c r="I2745" i="16"/>
  <c r="I2746" i="16"/>
  <c r="I2747" i="16"/>
  <c r="I2748" i="16"/>
  <c r="I2749" i="16"/>
  <c r="I2750" i="16"/>
  <c r="I2751" i="16"/>
  <c r="I2752" i="16"/>
  <c r="I2753" i="16"/>
  <c r="I2754" i="16"/>
  <c r="I2755" i="16"/>
  <c r="I2756" i="16"/>
  <c r="I2757" i="16"/>
  <c r="I2758" i="16"/>
  <c r="I2759" i="16"/>
  <c r="I2760" i="16"/>
  <c r="I2761" i="16"/>
  <c r="I2762" i="16"/>
  <c r="I2763" i="16"/>
  <c r="I2764" i="16"/>
  <c r="I2765" i="16"/>
  <c r="I2766" i="16"/>
  <c r="I2767" i="16"/>
  <c r="I2768" i="16"/>
  <c r="I2769" i="16"/>
  <c r="I2770" i="16"/>
  <c r="I2771" i="16"/>
  <c r="I2772" i="16"/>
  <c r="I2773" i="16"/>
  <c r="I2774" i="16"/>
  <c r="I2775" i="16"/>
  <c r="I2776" i="16"/>
  <c r="I2777" i="16"/>
  <c r="I2778" i="16"/>
  <c r="I2779" i="16"/>
  <c r="I2780" i="16"/>
  <c r="I2781" i="16"/>
  <c r="I2782" i="16"/>
  <c r="I2783" i="16"/>
  <c r="I2784" i="16"/>
  <c r="I2785" i="16"/>
  <c r="I2786" i="16"/>
  <c r="I2787" i="16"/>
  <c r="I2788" i="16"/>
  <c r="I2789" i="16"/>
  <c r="I2790" i="16"/>
  <c r="I2791" i="16"/>
  <c r="I2792" i="16"/>
  <c r="I2793" i="16"/>
  <c r="I2794" i="16"/>
  <c r="I2795" i="16"/>
  <c r="I2796" i="16"/>
  <c r="I2797" i="16"/>
  <c r="I2798" i="16"/>
  <c r="I2799" i="16"/>
  <c r="I2800" i="16"/>
  <c r="I2801" i="16"/>
  <c r="I2802" i="16"/>
  <c r="I2803" i="16"/>
  <c r="I2804" i="16"/>
  <c r="I2805" i="16"/>
  <c r="I2806" i="16"/>
  <c r="I2807" i="16"/>
  <c r="I2808" i="16"/>
  <c r="I2809" i="16"/>
  <c r="I2810" i="16"/>
  <c r="I2811" i="16"/>
  <c r="I2812" i="16"/>
  <c r="I2813" i="16"/>
  <c r="I2814" i="16"/>
  <c r="I2815" i="16"/>
  <c r="I2816" i="16"/>
  <c r="I2817" i="16"/>
  <c r="I2818" i="16"/>
  <c r="I2819" i="16"/>
  <c r="I2820" i="16"/>
  <c r="I2821" i="16"/>
  <c r="I2822" i="16"/>
  <c r="I2823" i="16"/>
  <c r="I2824" i="16"/>
  <c r="I2825" i="16"/>
  <c r="I2826" i="16"/>
  <c r="I2827" i="16"/>
  <c r="I2828" i="16"/>
  <c r="I2829" i="16"/>
  <c r="I2830" i="16"/>
  <c r="I2831" i="16"/>
  <c r="I2832" i="16"/>
  <c r="I2833" i="16"/>
  <c r="I2834" i="16"/>
  <c r="I2835" i="16"/>
  <c r="I2836" i="16"/>
  <c r="I2837" i="16"/>
  <c r="I2838" i="16"/>
  <c r="I2839" i="16"/>
  <c r="I2840" i="16"/>
  <c r="I2841" i="16"/>
  <c r="I2842" i="16"/>
  <c r="I2843" i="16"/>
  <c r="I2844" i="16"/>
  <c r="I2845" i="16"/>
  <c r="I2846" i="16"/>
  <c r="I2847" i="16"/>
  <c r="I2848" i="16"/>
  <c r="I2849" i="16"/>
  <c r="I2850" i="16"/>
  <c r="I2851" i="16"/>
  <c r="I2852" i="16"/>
  <c r="I2853" i="16"/>
  <c r="I2854" i="16"/>
  <c r="I2855" i="16"/>
  <c r="I2856" i="16"/>
  <c r="I2857" i="16"/>
  <c r="I2858" i="16"/>
  <c r="I2859" i="16"/>
  <c r="I2860" i="16"/>
  <c r="I2861" i="16"/>
  <c r="I2862" i="16"/>
  <c r="I2863" i="16"/>
  <c r="I2864" i="16"/>
  <c r="I2865" i="16"/>
  <c r="I2866" i="16"/>
  <c r="I2867" i="16"/>
  <c r="I2868" i="16"/>
  <c r="I2869" i="16"/>
  <c r="I2870" i="16"/>
  <c r="I2871" i="16"/>
  <c r="I2872" i="16"/>
  <c r="I2873" i="16"/>
  <c r="I2874" i="16"/>
  <c r="I2875" i="16"/>
  <c r="I2876" i="16"/>
  <c r="I2877" i="16"/>
  <c r="I2878" i="16"/>
  <c r="I2879" i="16"/>
  <c r="I2880" i="16"/>
  <c r="I2881" i="16"/>
  <c r="I2882" i="16"/>
  <c r="I2883" i="16"/>
  <c r="I2884" i="16"/>
  <c r="I2885" i="16"/>
  <c r="I2886" i="16"/>
  <c r="I2887" i="16"/>
  <c r="I2888" i="16"/>
  <c r="I2889" i="16"/>
  <c r="I2890" i="16"/>
  <c r="I2891" i="16"/>
  <c r="I2892" i="16"/>
  <c r="I2893" i="16"/>
  <c r="I2894" i="16"/>
  <c r="I2895" i="16"/>
  <c r="I2896" i="16"/>
  <c r="I2897" i="16"/>
  <c r="I2898" i="16"/>
  <c r="I2899" i="16"/>
  <c r="I2900" i="16"/>
  <c r="I2901" i="16"/>
  <c r="I2902" i="16"/>
  <c r="I2903" i="16"/>
  <c r="I2904" i="16"/>
  <c r="I2905" i="16"/>
  <c r="I2906" i="16"/>
  <c r="I2907" i="16"/>
  <c r="I2908" i="16"/>
  <c r="I2909" i="16"/>
  <c r="I2910" i="16"/>
  <c r="I2911" i="16"/>
  <c r="I2912" i="16"/>
  <c r="I2913" i="16"/>
  <c r="I2914" i="16"/>
  <c r="I2915" i="16"/>
  <c r="I2916" i="16"/>
  <c r="I2917" i="16"/>
  <c r="I2918" i="16"/>
  <c r="I2919" i="16"/>
  <c r="I2920" i="16"/>
  <c r="I2921" i="16"/>
  <c r="I2922" i="16"/>
  <c r="I2923" i="16"/>
  <c r="I2924" i="16"/>
  <c r="I2925" i="16"/>
  <c r="I2926" i="16"/>
  <c r="I2927" i="16"/>
  <c r="I2928" i="16"/>
  <c r="I2929" i="16"/>
  <c r="I2930" i="16"/>
  <c r="I2931" i="16"/>
  <c r="I2932" i="16"/>
  <c r="I2933" i="16"/>
  <c r="I2934" i="16"/>
  <c r="I2935" i="16"/>
  <c r="I2936" i="16"/>
  <c r="I2937" i="16"/>
  <c r="I2938" i="16"/>
  <c r="I2939" i="16"/>
  <c r="I2940" i="16"/>
  <c r="I2941" i="16"/>
  <c r="I2942" i="16"/>
  <c r="I2943" i="16"/>
  <c r="I2944" i="16"/>
  <c r="I2945" i="16"/>
  <c r="I2946" i="16"/>
  <c r="I2947" i="16"/>
  <c r="I2948" i="16"/>
  <c r="I2949" i="16"/>
  <c r="I2950" i="16"/>
  <c r="I2951" i="16"/>
  <c r="I2952" i="16"/>
  <c r="I2953" i="16"/>
  <c r="I2954" i="16"/>
  <c r="I2955" i="16"/>
  <c r="I2956" i="16"/>
  <c r="I2957" i="16"/>
  <c r="I2958" i="16"/>
  <c r="I2959" i="16"/>
  <c r="I2960" i="16"/>
  <c r="I2961" i="16"/>
  <c r="I2962" i="16"/>
  <c r="I2963" i="16"/>
  <c r="I2964" i="16"/>
  <c r="I2965" i="16"/>
  <c r="I2966" i="16"/>
  <c r="I2967" i="16"/>
  <c r="I2968" i="16"/>
  <c r="I2969" i="16"/>
  <c r="I2970" i="16"/>
  <c r="I2971" i="16"/>
  <c r="I2972" i="16"/>
  <c r="I2973" i="16"/>
  <c r="I2974" i="16"/>
  <c r="I2975" i="16"/>
  <c r="I2976" i="16"/>
  <c r="I2977" i="16"/>
  <c r="I2978" i="16"/>
  <c r="I2979" i="16"/>
  <c r="I2980" i="16"/>
  <c r="I2981" i="16"/>
  <c r="I2982" i="16"/>
  <c r="I2983" i="16"/>
  <c r="I2984" i="16"/>
  <c r="I2985" i="16"/>
  <c r="I2986" i="16"/>
  <c r="I2987" i="16"/>
  <c r="I2988" i="16"/>
  <c r="I2989" i="16"/>
  <c r="I2990" i="16"/>
  <c r="I2991" i="16"/>
  <c r="I2992" i="16"/>
  <c r="I2993" i="16"/>
  <c r="I2994" i="16"/>
  <c r="I2995" i="16"/>
  <c r="I2996" i="16"/>
  <c r="I2997" i="16"/>
  <c r="I2998" i="16"/>
  <c r="I2999" i="16"/>
  <c r="I3000" i="16"/>
  <c r="I3001" i="16"/>
  <c r="I3002" i="16"/>
  <c r="I3003" i="16"/>
  <c r="I3004" i="16"/>
  <c r="I3005" i="16"/>
  <c r="I3006" i="16"/>
  <c r="I3007" i="16"/>
  <c r="I3008" i="16"/>
  <c r="I3009" i="16"/>
  <c r="I3010" i="16"/>
  <c r="I3011" i="16"/>
  <c r="I3012" i="16"/>
  <c r="I3013" i="16"/>
  <c r="I3014" i="16"/>
  <c r="I3015" i="16"/>
  <c r="I3016" i="16"/>
  <c r="I3017" i="16"/>
  <c r="I3018" i="16"/>
  <c r="I3019" i="16"/>
  <c r="I3020" i="16"/>
  <c r="I3021" i="16"/>
  <c r="I3022" i="16"/>
  <c r="I3023" i="16"/>
  <c r="I3024" i="16"/>
  <c r="I3025" i="16"/>
  <c r="I3026" i="16"/>
  <c r="I3027" i="16"/>
  <c r="I3028" i="16"/>
  <c r="I3029" i="16"/>
  <c r="I3030" i="16"/>
  <c r="I3031" i="16"/>
  <c r="I3032" i="16"/>
  <c r="I3033" i="16"/>
  <c r="I3034" i="16"/>
  <c r="I3035" i="16"/>
  <c r="I3036" i="16"/>
  <c r="I3037" i="16"/>
  <c r="I3038" i="16"/>
  <c r="I3039" i="16"/>
  <c r="I3040" i="16"/>
  <c r="I3041" i="16"/>
  <c r="I3042" i="16"/>
  <c r="I3043" i="16"/>
  <c r="I3044" i="16"/>
  <c r="I3045" i="16"/>
  <c r="I3046" i="16"/>
  <c r="I3047" i="16"/>
  <c r="I3048" i="16"/>
  <c r="I3049" i="16"/>
  <c r="I3050" i="16"/>
  <c r="I3051" i="16"/>
  <c r="I3052" i="16"/>
  <c r="I3053" i="16"/>
  <c r="I3054" i="16"/>
  <c r="I3055" i="16"/>
  <c r="I3056" i="16"/>
  <c r="I3057" i="16"/>
  <c r="I3058" i="16"/>
  <c r="I3059" i="16"/>
  <c r="I3060" i="16"/>
  <c r="I3061" i="16"/>
  <c r="I3062" i="16"/>
  <c r="I3063" i="16"/>
  <c r="I3064" i="16"/>
  <c r="I3065" i="16"/>
  <c r="I3066" i="16"/>
  <c r="I3067" i="16"/>
  <c r="I3068" i="16"/>
  <c r="I3069" i="16"/>
  <c r="I3070" i="16"/>
  <c r="I3071" i="16"/>
  <c r="I3072" i="16"/>
  <c r="I3073" i="16"/>
  <c r="I3074" i="16"/>
  <c r="I3075" i="16"/>
  <c r="I3076" i="16"/>
  <c r="I3077" i="16"/>
  <c r="I3078" i="16"/>
  <c r="I3079" i="16"/>
  <c r="I3080" i="16"/>
  <c r="I3081" i="16"/>
  <c r="I3082" i="16"/>
  <c r="I3083" i="16"/>
  <c r="I3084" i="16"/>
  <c r="I3085" i="16"/>
  <c r="I3086" i="16"/>
  <c r="I3087" i="16"/>
  <c r="I3088" i="16"/>
  <c r="I3089" i="16"/>
  <c r="I3090" i="16"/>
  <c r="I3091" i="16"/>
  <c r="I3092" i="16"/>
  <c r="I3093" i="16"/>
  <c r="I3094" i="16"/>
  <c r="I3095" i="16"/>
  <c r="I3096" i="16"/>
  <c r="I3097" i="16"/>
  <c r="I3098" i="16"/>
  <c r="I3099" i="16"/>
  <c r="I3100" i="16"/>
  <c r="I3101" i="16"/>
  <c r="I3102" i="16"/>
  <c r="I3103" i="16"/>
  <c r="I3104" i="16"/>
  <c r="I3105" i="16"/>
  <c r="I3106" i="16"/>
  <c r="I3107" i="16"/>
  <c r="I3108" i="16"/>
  <c r="I3109" i="16"/>
  <c r="I3110" i="16"/>
  <c r="I3111" i="16"/>
  <c r="I3112" i="16"/>
  <c r="I3113" i="16"/>
  <c r="I3114" i="16"/>
  <c r="I3115" i="16"/>
  <c r="I3116" i="16"/>
  <c r="I3117" i="16"/>
  <c r="I3118" i="16"/>
  <c r="I3119" i="16"/>
  <c r="I3120" i="16"/>
  <c r="I3121" i="16"/>
  <c r="I3122" i="16"/>
  <c r="I3123" i="16"/>
  <c r="I3124" i="16"/>
  <c r="I3125" i="16"/>
  <c r="I3126" i="16"/>
  <c r="I3127" i="16"/>
  <c r="I3128" i="16"/>
  <c r="I3129" i="16"/>
  <c r="I3130" i="16"/>
  <c r="I3131" i="16"/>
  <c r="I3132" i="16"/>
  <c r="I3133" i="16"/>
  <c r="I3134" i="16"/>
  <c r="I3135" i="16"/>
  <c r="I3136" i="16"/>
  <c r="I3137" i="16"/>
  <c r="I3138" i="16"/>
  <c r="I3139" i="16"/>
  <c r="I3140" i="16"/>
  <c r="I3141" i="16"/>
  <c r="I3142" i="16"/>
  <c r="I3143" i="16"/>
  <c r="I3144" i="16"/>
  <c r="I3145" i="16"/>
  <c r="I3146" i="16"/>
  <c r="I3147" i="16"/>
  <c r="I3148" i="16"/>
  <c r="I3149" i="16"/>
  <c r="I3150" i="16"/>
  <c r="I3151" i="16"/>
  <c r="I3152" i="16"/>
  <c r="I3153" i="16"/>
  <c r="I3154" i="16"/>
  <c r="I3155" i="16"/>
  <c r="I3156" i="16"/>
  <c r="I3157" i="16"/>
  <c r="I3158" i="16"/>
  <c r="I3159" i="16"/>
  <c r="I3160" i="16"/>
  <c r="I3161" i="16"/>
  <c r="I3162" i="16"/>
  <c r="I3163" i="16"/>
  <c r="I3164" i="16"/>
  <c r="I3165" i="16"/>
  <c r="I3166" i="16"/>
  <c r="I3167" i="16"/>
  <c r="I3168" i="16"/>
  <c r="I3169" i="16"/>
  <c r="I3170" i="16"/>
  <c r="I3171" i="16"/>
  <c r="I3172" i="16"/>
  <c r="I3173" i="16"/>
  <c r="I3174" i="16"/>
  <c r="I3175" i="16"/>
  <c r="I3176" i="16"/>
  <c r="I3177" i="16"/>
  <c r="I3178" i="16"/>
  <c r="I3179" i="16"/>
  <c r="I3180" i="16"/>
  <c r="I3181" i="16"/>
  <c r="I3182" i="16"/>
  <c r="I3183" i="16"/>
  <c r="I3184" i="16"/>
  <c r="I3185" i="16"/>
  <c r="I3186" i="16"/>
  <c r="I3187" i="16"/>
  <c r="I3188" i="16"/>
  <c r="I3189" i="16"/>
  <c r="I3190" i="16"/>
  <c r="I3191" i="16"/>
  <c r="I3192" i="16"/>
  <c r="I3193" i="16"/>
  <c r="I3194" i="16"/>
  <c r="I3195" i="16"/>
  <c r="I3196" i="16"/>
  <c r="I3197" i="16"/>
  <c r="I3198" i="16"/>
  <c r="I3199" i="16"/>
  <c r="I3200" i="16"/>
  <c r="I3201" i="16"/>
  <c r="I3202" i="16"/>
  <c r="I3203" i="16"/>
  <c r="I3204" i="16"/>
  <c r="I3205" i="16"/>
  <c r="I3206" i="16"/>
  <c r="I3207" i="16"/>
  <c r="I3208" i="16"/>
  <c r="I3209" i="16"/>
  <c r="I3210" i="16"/>
  <c r="I3211" i="16"/>
  <c r="I3212" i="16"/>
  <c r="I3213" i="16"/>
  <c r="I3214" i="16"/>
  <c r="I3215" i="16"/>
  <c r="I3216" i="16"/>
  <c r="I3217" i="16"/>
  <c r="I3218" i="16"/>
  <c r="I3219" i="16"/>
  <c r="I3220" i="16"/>
  <c r="I3221" i="16"/>
  <c r="I3222" i="16"/>
  <c r="I3223" i="16"/>
  <c r="I3224" i="16"/>
  <c r="I3225" i="16"/>
  <c r="I3226" i="16"/>
  <c r="I3227" i="16"/>
  <c r="I3228" i="16"/>
  <c r="I3229" i="16"/>
  <c r="I3230" i="16"/>
  <c r="I3231" i="16"/>
  <c r="I3232" i="16"/>
  <c r="I3233" i="16"/>
  <c r="I3234" i="16"/>
  <c r="I3235" i="16"/>
  <c r="I3236" i="16"/>
  <c r="I3237" i="16"/>
  <c r="I3238" i="16"/>
  <c r="I3239" i="16"/>
  <c r="I3240" i="16"/>
  <c r="I3241" i="16"/>
  <c r="I3242" i="16"/>
  <c r="I3243" i="16"/>
  <c r="I3244" i="16"/>
  <c r="I3245" i="16"/>
  <c r="I3246" i="16"/>
  <c r="I3247" i="16"/>
  <c r="I3248" i="16"/>
  <c r="I3249" i="16"/>
  <c r="I3250" i="16"/>
  <c r="I3251" i="16"/>
  <c r="I3252" i="16"/>
  <c r="I3253" i="16"/>
  <c r="I3254" i="16"/>
  <c r="I3255" i="16"/>
  <c r="I3256" i="16"/>
  <c r="I3257" i="16"/>
  <c r="I3258" i="16"/>
  <c r="I3259" i="16"/>
  <c r="I3260" i="16"/>
  <c r="I3261" i="16"/>
  <c r="I3262" i="16"/>
  <c r="I3263" i="16"/>
  <c r="I3264" i="16"/>
  <c r="I3265" i="16"/>
  <c r="I3266" i="16"/>
  <c r="I3267" i="16"/>
  <c r="I3268" i="16"/>
  <c r="I3269" i="16"/>
  <c r="I3270" i="16"/>
  <c r="I3271" i="16"/>
  <c r="I3272" i="16"/>
  <c r="I3273" i="16"/>
  <c r="I3274" i="16"/>
  <c r="I3275" i="16"/>
  <c r="I3276" i="16"/>
  <c r="I3277" i="16"/>
  <c r="I3278" i="16"/>
  <c r="I3279" i="16"/>
  <c r="I3280" i="16"/>
  <c r="I3281" i="16"/>
  <c r="I3282" i="16"/>
  <c r="I3283" i="16"/>
  <c r="I3284" i="16"/>
  <c r="I3285" i="16"/>
  <c r="I3286" i="16"/>
  <c r="I3287" i="16"/>
  <c r="I3288" i="16"/>
  <c r="I3289" i="16"/>
  <c r="I3290" i="16"/>
  <c r="I3291" i="16"/>
  <c r="I3292" i="16"/>
  <c r="I3293" i="16"/>
  <c r="I3294" i="16"/>
  <c r="I3295" i="16"/>
  <c r="I3296" i="16"/>
  <c r="I3297" i="16"/>
  <c r="I3298" i="16"/>
  <c r="I3299" i="16"/>
  <c r="I3300" i="16"/>
  <c r="I3301" i="16"/>
  <c r="I3302" i="16"/>
  <c r="I3303" i="16"/>
  <c r="I3304" i="16"/>
  <c r="I3305" i="16"/>
  <c r="I3306" i="16"/>
  <c r="I3307" i="16"/>
  <c r="I3308" i="16"/>
  <c r="I3309" i="16"/>
  <c r="I3310" i="16"/>
  <c r="I3311" i="16"/>
  <c r="I3312" i="16"/>
  <c r="I3313" i="16"/>
  <c r="I3314" i="16"/>
  <c r="I3315" i="16"/>
  <c r="I3316" i="16"/>
  <c r="I3317" i="16"/>
  <c r="I3318" i="16"/>
  <c r="I3319" i="16"/>
  <c r="I3320" i="16"/>
  <c r="I3321" i="16"/>
  <c r="I3322" i="16"/>
  <c r="I3323" i="16"/>
  <c r="I3324" i="16"/>
  <c r="I3325" i="16"/>
  <c r="I3326" i="16"/>
  <c r="I3327" i="16"/>
  <c r="I3328" i="16"/>
  <c r="I3329" i="16"/>
  <c r="I3330" i="16"/>
  <c r="I3331" i="16"/>
  <c r="I3332" i="16"/>
  <c r="I3333" i="16"/>
  <c r="I3334" i="16"/>
  <c r="I3335" i="16"/>
  <c r="I3336" i="16"/>
  <c r="I3337" i="16"/>
  <c r="I3338" i="16"/>
  <c r="I3339" i="16"/>
  <c r="I3340" i="16"/>
  <c r="I3341" i="16"/>
  <c r="I3342" i="16"/>
  <c r="I3343" i="16"/>
  <c r="I3344" i="16"/>
  <c r="I3345" i="16"/>
  <c r="I3346" i="16"/>
  <c r="I3347" i="16"/>
  <c r="I3348" i="16"/>
  <c r="I3349" i="16"/>
  <c r="I3350" i="16"/>
  <c r="I3351" i="16"/>
  <c r="I3352" i="16"/>
  <c r="I3353" i="16"/>
  <c r="I3354" i="16"/>
  <c r="I3355" i="16"/>
  <c r="I3356" i="16"/>
  <c r="I3357" i="16"/>
  <c r="I3358" i="16"/>
  <c r="I3359" i="16"/>
  <c r="I3360" i="16"/>
  <c r="I3361" i="16"/>
  <c r="I3362" i="16"/>
  <c r="I3363" i="16"/>
  <c r="I3364" i="16"/>
  <c r="I3365" i="16"/>
  <c r="I3366" i="16"/>
  <c r="I3367" i="16"/>
  <c r="I3368" i="16"/>
  <c r="I3369" i="16"/>
  <c r="I3370" i="16"/>
  <c r="I3371" i="16"/>
  <c r="I3372" i="16"/>
  <c r="I3373" i="16"/>
  <c r="I3374" i="16"/>
  <c r="I3375" i="16"/>
  <c r="I3376" i="16"/>
  <c r="I3377" i="16"/>
  <c r="I3378" i="16"/>
  <c r="I3379" i="16"/>
  <c r="I3380" i="16"/>
  <c r="I3381" i="16"/>
  <c r="I3382" i="16"/>
  <c r="I3383" i="16"/>
  <c r="I3384" i="16"/>
  <c r="I3385" i="16"/>
  <c r="I3386" i="16"/>
  <c r="I3387" i="16"/>
  <c r="I3388" i="16"/>
  <c r="I3389" i="16"/>
  <c r="I3390" i="16"/>
  <c r="I3391" i="16"/>
  <c r="I3392" i="16"/>
  <c r="I3393" i="16"/>
  <c r="I3394" i="16"/>
  <c r="I3395" i="16"/>
  <c r="I3396" i="16"/>
  <c r="I3397" i="16"/>
  <c r="I3398" i="16"/>
  <c r="I3399" i="16"/>
  <c r="I3400" i="16"/>
  <c r="I3401" i="16"/>
  <c r="I3402" i="16"/>
  <c r="I3403" i="16"/>
  <c r="I3404" i="16"/>
  <c r="I3405" i="16"/>
  <c r="I3406" i="16"/>
  <c r="I3407" i="16"/>
  <c r="I3408" i="16"/>
  <c r="I3409" i="16"/>
  <c r="I3410" i="16"/>
  <c r="I3411" i="16"/>
  <c r="I3412" i="16"/>
  <c r="I3413" i="16"/>
  <c r="I3414" i="16"/>
  <c r="I3415" i="16"/>
  <c r="I3416" i="16"/>
  <c r="I3417" i="16"/>
  <c r="I3418" i="16"/>
  <c r="I3419" i="16"/>
  <c r="I3420" i="16"/>
  <c r="I3421" i="16"/>
  <c r="I3422" i="16"/>
  <c r="I3423" i="16"/>
  <c r="I3424" i="16"/>
  <c r="I3425" i="16"/>
  <c r="I3426" i="16"/>
  <c r="I3427" i="16"/>
  <c r="I3428" i="16"/>
  <c r="I3429" i="16"/>
  <c r="I3430" i="16"/>
  <c r="I3431" i="16"/>
  <c r="I3432" i="16"/>
  <c r="I3433" i="16"/>
  <c r="I3434" i="16"/>
  <c r="I3435" i="16"/>
  <c r="I3436" i="16"/>
  <c r="I3437" i="16"/>
  <c r="I3438" i="16"/>
  <c r="I3439" i="16"/>
  <c r="I3440" i="16"/>
  <c r="I3441" i="16"/>
  <c r="I3442" i="16"/>
  <c r="I3443" i="16"/>
  <c r="I3444" i="16"/>
  <c r="I3445" i="16"/>
  <c r="I3446" i="16"/>
  <c r="I3447" i="16"/>
  <c r="I3448" i="16"/>
  <c r="I3449" i="16"/>
  <c r="I3450" i="16"/>
  <c r="I3451" i="16"/>
  <c r="I3452" i="16"/>
  <c r="I3453" i="16"/>
  <c r="I3454" i="16"/>
  <c r="I3455" i="16"/>
  <c r="I3456" i="16"/>
  <c r="I3457" i="16"/>
  <c r="I3458" i="16"/>
  <c r="I3459" i="16"/>
  <c r="I3460" i="16"/>
  <c r="I3461" i="16"/>
  <c r="I3462" i="16"/>
  <c r="I3463" i="16"/>
  <c r="I3464" i="16"/>
  <c r="I3465" i="16"/>
  <c r="I3466" i="16"/>
  <c r="I3467" i="16"/>
  <c r="I3468" i="16"/>
  <c r="I3469" i="16"/>
  <c r="I3470" i="16"/>
  <c r="I3471" i="16"/>
  <c r="I3472" i="16"/>
  <c r="I3473" i="16"/>
  <c r="I3474" i="16"/>
  <c r="I3475" i="16"/>
  <c r="I3476" i="16"/>
  <c r="I3477" i="16"/>
  <c r="I3478" i="16"/>
  <c r="I3479" i="16"/>
  <c r="I3480" i="16"/>
  <c r="I3481" i="16"/>
  <c r="I3482" i="16"/>
  <c r="I3483" i="16"/>
  <c r="I3484" i="16"/>
  <c r="I3485" i="16"/>
  <c r="I3486" i="16"/>
  <c r="I3487" i="16"/>
  <c r="I3488" i="16"/>
  <c r="I3489" i="16"/>
  <c r="I3490" i="16"/>
  <c r="I3491" i="16"/>
  <c r="I3492" i="16"/>
  <c r="I3493" i="16"/>
  <c r="I3494" i="16"/>
  <c r="I3495" i="16"/>
  <c r="I3496" i="16"/>
  <c r="I3497" i="16"/>
  <c r="I3498" i="16"/>
  <c r="I3499" i="16"/>
  <c r="I3500" i="16"/>
  <c r="I3501" i="16"/>
  <c r="I3502" i="16"/>
  <c r="I3503" i="16"/>
  <c r="I3504" i="16"/>
  <c r="I3505" i="16"/>
  <c r="I3506" i="16"/>
  <c r="I3507" i="16"/>
  <c r="I3508" i="16"/>
  <c r="I3509" i="16"/>
  <c r="I3510" i="16"/>
  <c r="I3511" i="16"/>
  <c r="I3512" i="16"/>
  <c r="I3513" i="16"/>
  <c r="I3514" i="16"/>
  <c r="I3515" i="16"/>
  <c r="I3516" i="16"/>
  <c r="I3517" i="16"/>
  <c r="I3518" i="16"/>
  <c r="I3519" i="16"/>
  <c r="I3520" i="16"/>
  <c r="I3521" i="16"/>
  <c r="I3522" i="16"/>
  <c r="I3523" i="16"/>
  <c r="I3524" i="16"/>
  <c r="I3525" i="16"/>
  <c r="I3526" i="16"/>
  <c r="I3527" i="16"/>
  <c r="I3528" i="16"/>
  <c r="I3529" i="16"/>
  <c r="I3530" i="16"/>
  <c r="I3531" i="16"/>
  <c r="I3532" i="16"/>
  <c r="I3533" i="16"/>
  <c r="I3534" i="16"/>
  <c r="I3535" i="16"/>
  <c r="I3536" i="16"/>
  <c r="I3537" i="16"/>
  <c r="I3538" i="16"/>
  <c r="I3539" i="16"/>
  <c r="I3540" i="16"/>
  <c r="I3541" i="16"/>
  <c r="I3542" i="16"/>
  <c r="I3543" i="16"/>
  <c r="I3544" i="16"/>
  <c r="I3545" i="16"/>
  <c r="I3546" i="16"/>
  <c r="I3547" i="16"/>
  <c r="I3548" i="16"/>
  <c r="I3549" i="16"/>
  <c r="I3550" i="16"/>
  <c r="I3551" i="16"/>
  <c r="I3552" i="16"/>
  <c r="I3553" i="16"/>
  <c r="I3554" i="16"/>
  <c r="I3555" i="16"/>
  <c r="I3556" i="16"/>
  <c r="I3557" i="16"/>
  <c r="I3558" i="16"/>
  <c r="I3559" i="16"/>
  <c r="I3560" i="16"/>
  <c r="I3561" i="16"/>
  <c r="I3562" i="16"/>
  <c r="I3563" i="16"/>
  <c r="I3564" i="16"/>
  <c r="I3565" i="16"/>
  <c r="I3566" i="16"/>
  <c r="I3567" i="16"/>
  <c r="I3568" i="16"/>
  <c r="I3569" i="16"/>
  <c r="I3570" i="16"/>
  <c r="I3571" i="16"/>
  <c r="I3572" i="16"/>
  <c r="I3573" i="16"/>
  <c r="I3574" i="16"/>
  <c r="I3575" i="16"/>
  <c r="I3576" i="16"/>
  <c r="I3577" i="16"/>
  <c r="I3578" i="16"/>
  <c r="I3579" i="16"/>
  <c r="I3580" i="16"/>
  <c r="I3581" i="16"/>
  <c r="I3582" i="16"/>
  <c r="I3583" i="16"/>
  <c r="I3584" i="16"/>
  <c r="I3585" i="16"/>
  <c r="I3586" i="16"/>
  <c r="I3587" i="16"/>
  <c r="I3588" i="16"/>
  <c r="I3589" i="16"/>
  <c r="I3590" i="16"/>
  <c r="I3591" i="16"/>
  <c r="I3592" i="16"/>
  <c r="I3593" i="16"/>
  <c r="I3594" i="16"/>
  <c r="I3595" i="16"/>
  <c r="I3596" i="16"/>
  <c r="I3597" i="16"/>
  <c r="I3598" i="16"/>
  <c r="I3599" i="16"/>
  <c r="I3600" i="16"/>
  <c r="I3601" i="16"/>
  <c r="I3602" i="16"/>
  <c r="I3603" i="16"/>
  <c r="I3604" i="16"/>
  <c r="I3605" i="16"/>
  <c r="I3606" i="16"/>
  <c r="I3607" i="16"/>
  <c r="I3608" i="16"/>
  <c r="I3609" i="16"/>
  <c r="I3610" i="16"/>
  <c r="I3611" i="16"/>
  <c r="I3612" i="16"/>
  <c r="I3613" i="16"/>
  <c r="I3614" i="16"/>
  <c r="I3615" i="16"/>
  <c r="I3616" i="16"/>
  <c r="I3617" i="16"/>
  <c r="I3618" i="16"/>
  <c r="I3619" i="16"/>
  <c r="I3620" i="16"/>
  <c r="I3621" i="16"/>
  <c r="I3622" i="16"/>
  <c r="I3623" i="16"/>
  <c r="I3624" i="16"/>
  <c r="I3625" i="16"/>
  <c r="I3626" i="16"/>
  <c r="I3627" i="16"/>
  <c r="I3628" i="16"/>
  <c r="I3629" i="16"/>
  <c r="I3630" i="16"/>
  <c r="I3631" i="16"/>
  <c r="I3632" i="16"/>
  <c r="I3633" i="16"/>
  <c r="I3634" i="16"/>
  <c r="I3635" i="16"/>
  <c r="I3636" i="16"/>
  <c r="I3637" i="16"/>
  <c r="I3638" i="16"/>
  <c r="I3639" i="16"/>
  <c r="I3640" i="16"/>
  <c r="I3641" i="16"/>
  <c r="I3642" i="16"/>
  <c r="I3643" i="16"/>
  <c r="I3644" i="16"/>
  <c r="I3645" i="16"/>
  <c r="I3646" i="16"/>
  <c r="I3647" i="16"/>
  <c r="I3648" i="16"/>
  <c r="I3649" i="16"/>
  <c r="I3650" i="16"/>
  <c r="I3651" i="16"/>
  <c r="I3652" i="16"/>
  <c r="I3653" i="16"/>
  <c r="I3654" i="16"/>
  <c r="I3655" i="16"/>
  <c r="I3656" i="16"/>
  <c r="I3657" i="16"/>
  <c r="I3658" i="16"/>
  <c r="I3659" i="16"/>
  <c r="I3660" i="16"/>
  <c r="I3661" i="16"/>
  <c r="I3662" i="16"/>
  <c r="I3663" i="16"/>
  <c r="I3664" i="16"/>
  <c r="I3665" i="16"/>
  <c r="I3666" i="16"/>
  <c r="I3667" i="16"/>
  <c r="I3668" i="16"/>
  <c r="I3669" i="16"/>
  <c r="I3670" i="16"/>
  <c r="I3671" i="16"/>
  <c r="I3672" i="16"/>
  <c r="I3673" i="16"/>
  <c r="I3674" i="16"/>
  <c r="I3675" i="16"/>
  <c r="I3676" i="16"/>
  <c r="I3677" i="16"/>
  <c r="I3678" i="16"/>
  <c r="I3679" i="16"/>
  <c r="I3680" i="16"/>
  <c r="I3681" i="16"/>
  <c r="I3682" i="16"/>
  <c r="I3683" i="16"/>
  <c r="I3684" i="16"/>
  <c r="I3685" i="16"/>
  <c r="I3686" i="16"/>
  <c r="I3687" i="16"/>
  <c r="I3688" i="16"/>
  <c r="I3689" i="16"/>
  <c r="I3690" i="16"/>
  <c r="I3691" i="16"/>
  <c r="I3692" i="16"/>
  <c r="I3693" i="16"/>
  <c r="I3694" i="16"/>
  <c r="I3695" i="16"/>
  <c r="I3696" i="16"/>
  <c r="I3697" i="16"/>
  <c r="I3698" i="16"/>
  <c r="I3699" i="16"/>
  <c r="I3700" i="16"/>
  <c r="I3701" i="16"/>
  <c r="I3702" i="16"/>
  <c r="I3703" i="16"/>
  <c r="I3704" i="16"/>
  <c r="I3705" i="16"/>
  <c r="I3706" i="16"/>
  <c r="I3707" i="16"/>
  <c r="I3708" i="16"/>
  <c r="I3709" i="16"/>
  <c r="I3710" i="16"/>
  <c r="I3711" i="16"/>
  <c r="I3712" i="16"/>
  <c r="I3713" i="16"/>
  <c r="I3714" i="16"/>
  <c r="I3715" i="16"/>
  <c r="I3716" i="16"/>
  <c r="I3717" i="16"/>
  <c r="I3718" i="16"/>
  <c r="I3719" i="16"/>
  <c r="I3720" i="16"/>
  <c r="I3721" i="16"/>
  <c r="I3722" i="16"/>
  <c r="I3723" i="16"/>
  <c r="I3724" i="16"/>
  <c r="I3725" i="16"/>
  <c r="I3726" i="16"/>
  <c r="I3727" i="16"/>
  <c r="I3728" i="16"/>
  <c r="I3729" i="16"/>
  <c r="I3730" i="16"/>
  <c r="I3731" i="16"/>
  <c r="I3732" i="16"/>
  <c r="I3733" i="16"/>
  <c r="I3734" i="16"/>
  <c r="I3735" i="16"/>
  <c r="I3736" i="16"/>
  <c r="I3737" i="16"/>
  <c r="I3738" i="16"/>
  <c r="I3739" i="16"/>
  <c r="I3740" i="16"/>
  <c r="I3741" i="16"/>
  <c r="I3742" i="16"/>
  <c r="I3743" i="16"/>
  <c r="I3744" i="16"/>
  <c r="I3745" i="16"/>
  <c r="I3746" i="16"/>
  <c r="I3747" i="16"/>
  <c r="I3748" i="16"/>
  <c r="I3749" i="16"/>
  <c r="I3750" i="16"/>
  <c r="I3751" i="16"/>
  <c r="I3752" i="16"/>
  <c r="I3753" i="16"/>
  <c r="I3754" i="16"/>
  <c r="I3755" i="16"/>
  <c r="I3756" i="16"/>
  <c r="I3757" i="16"/>
  <c r="I3758" i="16"/>
  <c r="I3759" i="16"/>
  <c r="I3760" i="16"/>
  <c r="I3761" i="16"/>
  <c r="I3762" i="16"/>
  <c r="I3763" i="16"/>
  <c r="I3764" i="16"/>
  <c r="I3765" i="16"/>
  <c r="I3766" i="16"/>
  <c r="I3767" i="16"/>
  <c r="I3768" i="16"/>
  <c r="I3769" i="16"/>
  <c r="I3770" i="16"/>
  <c r="I3771" i="16"/>
  <c r="I3772" i="16"/>
  <c r="I3773" i="16"/>
  <c r="I3774" i="16"/>
  <c r="I3775" i="16"/>
  <c r="I3776" i="16"/>
  <c r="I3777" i="16"/>
  <c r="I3778" i="16"/>
  <c r="I3779" i="16"/>
  <c r="I3780" i="16"/>
  <c r="I3781" i="16"/>
  <c r="I3782" i="16"/>
  <c r="I3783" i="16"/>
  <c r="I3784" i="16"/>
  <c r="I3785" i="16"/>
  <c r="I3786" i="16"/>
  <c r="I3787" i="16"/>
  <c r="I3788" i="16"/>
  <c r="I3789" i="16"/>
  <c r="I3790" i="16"/>
  <c r="I3791" i="16"/>
  <c r="I3792" i="16"/>
  <c r="I3793" i="16"/>
  <c r="I3794" i="16"/>
  <c r="I3795" i="16"/>
  <c r="I3796" i="16"/>
  <c r="I3797" i="16"/>
  <c r="I3798" i="16"/>
  <c r="I3799" i="16"/>
  <c r="I3800" i="16"/>
  <c r="I3801" i="16"/>
  <c r="I3802" i="16"/>
  <c r="I3803" i="16"/>
  <c r="I3804" i="16"/>
  <c r="I3805" i="16"/>
  <c r="I3806" i="16"/>
  <c r="I3807" i="16"/>
  <c r="I3808" i="16"/>
  <c r="I3809" i="16"/>
  <c r="I3810" i="16"/>
  <c r="I3811" i="16"/>
  <c r="I3812" i="16"/>
  <c r="I3813" i="16"/>
  <c r="I3814" i="16"/>
  <c r="I3815" i="16"/>
  <c r="I3816" i="16"/>
  <c r="I3817" i="16"/>
  <c r="I3818" i="16"/>
  <c r="I3819" i="16"/>
  <c r="I3820" i="16"/>
  <c r="I3821" i="16"/>
  <c r="I3822" i="16"/>
  <c r="I3823" i="16"/>
  <c r="I3824" i="16"/>
  <c r="I3825" i="16"/>
  <c r="I3826" i="16"/>
  <c r="I3827" i="16"/>
  <c r="I3828" i="16"/>
  <c r="I3829" i="16"/>
  <c r="I3830" i="16"/>
  <c r="I3831" i="16"/>
  <c r="I3832" i="16"/>
  <c r="I3833" i="16"/>
  <c r="I3834" i="16"/>
  <c r="I3835" i="16"/>
  <c r="I3836" i="16"/>
  <c r="I3837" i="16"/>
  <c r="I3838" i="16"/>
  <c r="I3839" i="16"/>
  <c r="I3840" i="16"/>
  <c r="I3841" i="16"/>
  <c r="I3842" i="16"/>
  <c r="I3843" i="16"/>
  <c r="I3844" i="16"/>
  <c r="I3845" i="16"/>
  <c r="I3846" i="16"/>
  <c r="I3847" i="16"/>
  <c r="I3848" i="16"/>
  <c r="I3849" i="16"/>
  <c r="I3850" i="16"/>
  <c r="I3851" i="16"/>
  <c r="I3852" i="16"/>
  <c r="I3853" i="16"/>
  <c r="I3854" i="16"/>
  <c r="I3855" i="16"/>
  <c r="I3856" i="16"/>
  <c r="I3857" i="16"/>
  <c r="I3858" i="16"/>
  <c r="I3859" i="16"/>
  <c r="I3860" i="16"/>
  <c r="I3861" i="16"/>
  <c r="I3862" i="16"/>
  <c r="I3863" i="16"/>
  <c r="I3864" i="16"/>
  <c r="I3865" i="16"/>
  <c r="I3866" i="16"/>
  <c r="I3867" i="16"/>
  <c r="I3868" i="16"/>
  <c r="I3869" i="16"/>
  <c r="I3870" i="16"/>
  <c r="I3871" i="16"/>
  <c r="I3872" i="16"/>
  <c r="I3873" i="16"/>
  <c r="I3874" i="16"/>
  <c r="I3875" i="16"/>
  <c r="I3876" i="16"/>
  <c r="I3877" i="16"/>
  <c r="I3878" i="16"/>
  <c r="I3879" i="16"/>
  <c r="I3880" i="16"/>
  <c r="I3881" i="16"/>
  <c r="I3882" i="16"/>
  <c r="I3883" i="16"/>
  <c r="I3884" i="16"/>
  <c r="I3885" i="16"/>
  <c r="I3886" i="16"/>
  <c r="I3887" i="16"/>
  <c r="I3888" i="16"/>
  <c r="I3889" i="16"/>
  <c r="I3890" i="16"/>
  <c r="I3891" i="16"/>
  <c r="I3892" i="16"/>
  <c r="I3893" i="16"/>
  <c r="I3894" i="16"/>
  <c r="I3895" i="16"/>
  <c r="I3896" i="16"/>
  <c r="I3897" i="16"/>
  <c r="I3898" i="16"/>
  <c r="I3899" i="16"/>
  <c r="I3900" i="16"/>
  <c r="I3901" i="16"/>
  <c r="I3902" i="16"/>
  <c r="I3903" i="16"/>
  <c r="I3904" i="16"/>
  <c r="I3905" i="16"/>
  <c r="I3906" i="16"/>
  <c r="I3907" i="16"/>
  <c r="I3908" i="16"/>
  <c r="I3909" i="16"/>
  <c r="I3910" i="16"/>
  <c r="I3911" i="16"/>
  <c r="I3912" i="16"/>
  <c r="I3913" i="16"/>
  <c r="I3914" i="16"/>
  <c r="I3915" i="16"/>
  <c r="I3916" i="16"/>
  <c r="I3917" i="16"/>
  <c r="I3918" i="16"/>
  <c r="I3919" i="16"/>
  <c r="I3920" i="16"/>
  <c r="I3921" i="16"/>
  <c r="I3922" i="16"/>
  <c r="I3923" i="16"/>
  <c r="I3924" i="16"/>
  <c r="I3925" i="16"/>
  <c r="I3926" i="16"/>
  <c r="I3927" i="16"/>
  <c r="I3928" i="16"/>
  <c r="I3929" i="16"/>
  <c r="I3930" i="16"/>
  <c r="I3931" i="16"/>
  <c r="I3932" i="16"/>
  <c r="I3933" i="16"/>
  <c r="I3934" i="16"/>
  <c r="I3935" i="16"/>
  <c r="I3936" i="16"/>
  <c r="I3937" i="16"/>
  <c r="I3938" i="16"/>
  <c r="I3939" i="16"/>
  <c r="I3940" i="16"/>
  <c r="I3941" i="16"/>
  <c r="I3942" i="16"/>
  <c r="I3943" i="16"/>
  <c r="I3944" i="16"/>
  <c r="I3945" i="16"/>
  <c r="I3946" i="16"/>
  <c r="I3947" i="16"/>
  <c r="I3948" i="16"/>
  <c r="I3949" i="16"/>
  <c r="I3950" i="16"/>
  <c r="I3951" i="16"/>
  <c r="I3952" i="16"/>
  <c r="I3953" i="16"/>
  <c r="I3954" i="16"/>
  <c r="I3955" i="16"/>
  <c r="I3956" i="16"/>
  <c r="I3957" i="16"/>
  <c r="I3958" i="16"/>
  <c r="I3959" i="16"/>
  <c r="I3960" i="16"/>
  <c r="I3961" i="16"/>
  <c r="I3962" i="16"/>
  <c r="I3963" i="16"/>
  <c r="I3964" i="16"/>
  <c r="I3965" i="16"/>
  <c r="I3966" i="16"/>
  <c r="I3967" i="16"/>
  <c r="I3968" i="16"/>
  <c r="I3969" i="16"/>
  <c r="I3970" i="16"/>
  <c r="I3971" i="16"/>
  <c r="I3972" i="16"/>
  <c r="I3973" i="16"/>
  <c r="I3974" i="16"/>
  <c r="I3975" i="16"/>
  <c r="I3976" i="16"/>
  <c r="I3977" i="16"/>
  <c r="I3978" i="16"/>
  <c r="I3979" i="16"/>
  <c r="I3980" i="16"/>
  <c r="I3981" i="16"/>
  <c r="I3982" i="16"/>
  <c r="I3983" i="16"/>
  <c r="I3984" i="16"/>
  <c r="I3985" i="16"/>
  <c r="I3986" i="16"/>
  <c r="I3987" i="16"/>
  <c r="I3988" i="16"/>
  <c r="I3989" i="16"/>
  <c r="I3990" i="16"/>
  <c r="I3991" i="16"/>
  <c r="I3992" i="16"/>
  <c r="I3993" i="16"/>
  <c r="I3994" i="16"/>
  <c r="I3995" i="16"/>
  <c r="I3996" i="16"/>
  <c r="I3997" i="16"/>
  <c r="I3998" i="16"/>
  <c r="I3999" i="16"/>
  <c r="I4000" i="16"/>
  <c r="I4001" i="16"/>
  <c r="I4002" i="16"/>
  <c r="I4003" i="16"/>
  <c r="I4004" i="16"/>
  <c r="I4005" i="16"/>
  <c r="I4006" i="16"/>
  <c r="I4007" i="16"/>
  <c r="I4008" i="16"/>
  <c r="I4009" i="16"/>
  <c r="I4010" i="16"/>
  <c r="I4011" i="16"/>
  <c r="I4012" i="16"/>
  <c r="I4013" i="16"/>
  <c r="I4014" i="16"/>
  <c r="I4015" i="16"/>
  <c r="I4016" i="16"/>
  <c r="I4017" i="16"/>
  <c r="I4018" i="16"/>
  <c r="I4019" i="16"/>
  <c r="I4020" i="16"/>
  <c r="I4021" i="16"/>
  <c r="I4022" i="16"/>
  <c r="I4023" i="16"/>
  <c r="I4024" i="16"/>
  <c r="I4025" i="16"/>
  <c r="I4026" i="16"/>
  <c r="I4027" i="16"/>
  <c r="I4028" i="16"/>
  <c r="I4029" i="16"/>
  <c r="I4030" i="16"/>
  <c r="I4031" i="16"/>
  <c r="I4032" i="16"/>
  <c r="I4033" i="16"/>
  <c r="I4034" i="16"/>
  <c r="I4035" i="16"/>
  <c r="I4036" i="16"/>
  <c r="I4037" i="16"/>
  <c r="I4038" i="16"/>
  <c r="I4039" i="16"/>
  <c r="I4040" i="16"/>
  <c r="I4041" i="16"/>
  <c r="I4042" i="16"/>
  <c r="I4043" i="16"/>
  <c r="I4044" i="16"/>
  <c r="I4045" i="16"/>
  <c r="I4046" i="16"/>
  <c r="I4047" i="16"/>
  <c r="I4048" i="16"/>
  <c r="I4049" i="16"/>
  <c r="I4050" i="16"/>
  <c r="I4051" i="16"/>
  <c r="I4052" i="16"/>
  <c r="I4053" i="16"/>
  <c r="I4054" i="16"/>
  <c r="I4055" i="16"/>
  <c r="I4056" i="16"/>
  <c r="I4057" i="16"/>
  <c r="I4058" i="16"/>
  <c r="I4059" i="16"/>
  <c r="I4060" i="16"/>
  <c r="I4061" i="16"/>
  <c r="I4062" i="16"/>
  <c r="I4063" i="16"/>
  <c r="I4064" i="16"/>
  <c r="I4065" i="16"/>
  <c r="I4066" i="16"/>
  <c r="I4067" i="16"/>
  <c r="I4068" i="16"/>
  <c r="I4069" i="16"/>
  <c r="I4070" i="16"/>
  <c r="I4071" i="16"/>
  <c r="I4072" i="16"/>
  <c r="I4073" i="16"/>
  <c r="I4074" i="16"/>
  <c r="I4075" i="16"/>
  <c r="I4076" i="16"/>
  <c r="I4077" i="16"/>
  <c r="I4078" i="16"/>
  <c r="I4079" i="16"/>
  <c r="I4080" i="16"/>
  <c r="I4081" i="16"/>
  <c r="I4082" i="16"/>
  <c r="I4083" i="16"/>
  <c r="I4084" i="16"/>
  <c r="I4085" i="16"/>
  <c r="I4086" i="16"/>
  <c r="I4087" i="16"/>
  <c r="I4088" i="16"/>
  <c r="I4089" i="16"/>
  <c r="I4090" i="16"/>
  <c r="I4091" i="16"/>
  <c r="I4092" i="16"/>
  <c r="I4093" i="16"/>
  <c r="I4094" i="16"/>
  <c r="I4095" i="16"/>
  <c r="I4096" i="16"/>
  <c r="I4097" i="16"/>
  <c r="I4098" i="16"/>
  <c r="I4099" i="16"/>
  <c r="I4100" i="16"/>
  <c r="I4101" i="16"/>
  <c r="I4102" i="16"/>
  <c r="I4103" i="16"/>
  <c r="I4104" i="16"/>
  <c r="I4105" i="16"/>
  <c r="I4106" i="16"/>
  <c r="I4107" i="16"/>
  <c r="I4108" i="16"/>
  <c r="I4109" i="16"/>
  <c r="I4110" i="16"/>
  <c r="I4111" i="16"/>
  <c r="I4112" i="16"/>
  <c r="I4113" i="16"/>
  <c r="I4114" i="16"/>
  <c r="I4115" i="16"/>
  <c r="I4116" i="16"/>
  <c r="I4117" i="16"/>
  <c r="I4118" i="16"/>
  <c r="I4119" i="16"/>
  <c r="I4120" i="16"/>
  <c r="I4121" i="16"/>
  <c r="I4122" i="16"/>
  <c r="I4123" i="16"/>
  <c r="I4124" i="16"/>
  <c r="I4125" i="16"/>
  <c r="I4126" i="16"/>
  <c r="I4127" i="16"/>
  <c r="I4128" i="16"/>
  <c r="I4129" i="16"/>
  <c r="I4130" i="16"/>
  <c r="I4131" i="16"/>
  <c r="I4132" i="16"/>
  <c r="I4133" i="16"/>
  <c r="I4134" i="16"/>
  <c r="I4135" i="16"/>
  <c r="I4136" i="16"/>
  <c r="I4137" i="16"/>
  <c r="I4138" i="16"/>
  <c r="I4139" i="16"/>
  <c r="I4140" i="16"/>
  <c r="I4141" i="16"/>
  <c r="I4142" i="16"/>
  <c r="I4143" i="16"/>
  <c r="I4144" i="16"/>
  <c r="I4145" i="16"/>
  <c r="I4146" i="16"/>
  <c r="I4147" i="16"/>
  <c r="I4148" i="16"/>
  <c r="I4149" i="16"/>
  <c r="I4150" i="16"/>
  <c r="I4151" i="16"/>
  <c r="I4152" i="16"/>
  <c r="I4153" i="16"/>
  <c r="I4154" i="16"/>
  <c r="I4155" i="16"/>
  <c r="I4156" i="16"/>
  <c r="I4157" i="16"/>
  <c r="I4158" i="16"/>
  <c r="I4159" i="16"/>
  <c r="I4160" i="16"/>
  <c r="I4161" i="16"/>
  <c r="I4162" i="16"/>
  <c r="I4163" i="16"/>
  <c r="I4164" i="16"/>
  <c r="I4165" i="16"/>
  <c r="I4166" i="16"/>
  <c r="I4167" i="16"/>
  <c r="I4168" i="16"/>
  <c r="I4169" i="16"/>
  <c r="I4170" i="16"/>
  <c r="I4171" i="16"/>
  <c r="I4172" i="16"/>
  <c r="I4173" i="16"/>
  <c r="I4174" i="16"/>
  <c r="I4175" i="16"/>
  <c r="I4176" i="16"/>
  <c r="I4177" i="16"/>
  <c r="I4178" i="16"/>
  <c r="I4179" i="16"/>
  <c r="I4180" i="16"/>
  <c r="I4181" i="16"/>
  <c r="I4182" i="16"/>
  <c r="I4183" i="16"/>
  <c r="I4184" i="16"/>
  <c r="I4185" i="16"/>
  <c r="I4186" i="16"/>
  <c r="I4187" i="16"/>
  <c r="I4188" i="16"/>
  <c r="I4189" i="16"/>
  <c r="I4190" i="16"/>
  <c r="I4191" i="16"/>
  <c r="I4192" i="16"/>
  <c r="I4193" i="16"/>
  <c r="I4194" i="16"/>
  <c r="I4195" i="16"/>
  <c r="I4196" i="16"/>
  <c r="I4197" i="16"/>
  <c r="I4198" i="16"/>
  <c r="I4199" i="16"/>
  <c r="I4200" i="16"/>
  <c r="I4201" i="16"/>
  <c r="I4202" i="16"/>
  <c r="I4203" i="16"/>
  <c r="I4204" i="16"/>
  <c r="I4205" i="16"/>
  <c r="I4206" i="16"/>
  <c r="I4207" i="16"/>
  <c r="I4208" i="16"/>
  <c r="I4209" i="16"/>
  <c r="I4210" i="16"/>
  <c r="I4211" i="16"/>
  <c r="I4212" i="16"/>
  <c r="I4213" i="16"/>
  <c r="I4214" i="16"/>
  <c r="I4215" i="16"/>
  <c r="I4216" i="16"/>
  <c r="I4217" i="16"/>
  <c r="I4218" i="16"/>
  <c r="I4219" i="16"/>
  <c r="I4220" i="16"/>
  <c r="I4221" i="16"/>
  <c r="I4222" i="16"/>
  <c r="I4223" i="16"/>
  <c r="I4224" i="16"/>
  <c r="I4225" i="16"/>
  <c r="I4226" i="16"/>
  <c r="I4227" i="16"/>
  <c r="I4228" i="16"/>
  <c r="I4229" i="16"/>
  <c r="I4230" i="16"/>
  <c r="I4231" i="16"/>
  <c r="I4232" i="16"/>
  <c r="I4233" i="16"/>
  <c r="I4234" i="16"/>
  <c r="I4235" i="16"/>
  <c r="I4236" i="16"/>
  <c r="I4237" i="16"/>
  <c r="I4238" i="16"/>
  <c r="I4239" i="16"/>
  <c r="I4240" i="16"/>
  <c r="I4241" i="16"/>
  <c r="I4242" i="16"/>
  <c r="I4243" i="16"/>
  <c r="I4244" i="16"/>
  <c r="I4245" i="16"/>
  <c r="I4246" i="16"/>
  <c r="I4247" i="16"/>
  <c r="I4248" i="16"/>
  <c r="I4249" i="16"/>
  <c r="I4250" i="16"/>
  <c r="I4251" i="16"/>
  <c r="I4252" i="16"/>
  <c r="I4253" i="16"/>
  <c r="I4254" i="16"/>
  <c r="I4255" i="16"/>
  <c r="I4256" i="16"/>
  <c r="I4257" i="16"/>
  <c r="I4258" i="16"/>
  <c r="I4259" i="16"/>
  <c r="I4260" i="16"/>
  <c r="I4261" i="16"/>
  <c r="I4262" i="16"/>
  <c r="I4263" i="16"/>
  <c r="I4264" i="16"/>
  <c r="I4265" i="16"/>
  <c r="I4266" i="16"/>
  <c r="I4267" i="16"/>
  <c r="I4268" i="16"/>
  <c r="I4269" i="16"/>
  <c r="I4270" i="16"/>
  <c r="I4271" i="16"/>
  <c r="I4272" i="16"/>
  <c r="I4273" i="16"/>
  <c r="I4274" i="16"/>
  <c r="I4275" i="16"/>
  <c r="I4276" i="16"/>
  <c r="I4277" i="16"/>
  <c r="I4278" i="16"/>
  <c r="I4279" i="16"/>
  <c r="I4280" i="16"/>
  <c r="I4281" i="16"/>
  <c r="I4282" i="16"/>
  <c r="I4283" i="16"/>
  <c r="I4284" i="16"/>
  <c r="I4285" i="16"/>
  <c r="I4286" i="16"/>
  <c r="I4287" i="16"/>
  <c r="I4288" i="16"/>
  <c r="I4289" i="16"/>
  <c r="I4290" i="16"/>
  <c r="I4291" i="16"/>
  <c r="I4292" i="16"/>
  <c r="I4293" i="16"/>
  <c r="I4294" i="16"/>
  <c r="I4295" i="16"/>
  <c r="I4296" i="16"/>
  <c r="I4297" i="16"/>
  <c r="I4298" i="16"/>
  <c r="I4299" i="16"/>
  <c r="I4300" i="16"/>
  <c r="I4301" i="16"/>
  <c r="I4302" i="16"/>
  <c r="I4303" i="16"/>
  <c r="I4304" i="16"/>
  <c r="I4305" i="16"/>
  <c r="I4306" i="16"/>
  <c r="I4307" i="16"/>
  <c r="I4308" i="16"/>
  <c r="I4309" i="16"/>
  <c r="I4310" i="16"/>
  <c r="I4311" i="16"/>
  <c r="I4312" i="16"/>
  <c r="I4313" i="16"/>
  <c r="I4314" i="16"/>
  <c r="I4315" i="16"/>
  <c r="I4316" i="16"/>
  <c r="I4317" i="16"/>
  <c r="I4318" i="16"/>
  <c r="I4319" i="16"/>
  <c r="I4320" i="16"/>
  <c r="I4321" i="16"/>
  <c r="I4322" i="16"/>
  <c r="I4323" i="16"/>
  <c r="I4324" i="16"/>
  <c r="I4325" i="16"/>
  <c r="I4326" i="16"/>
  <c r="I4327" i="16"/>
  <c r="I4328" i="16"/>
  <c r="I4329" i="16"/>
  <c r="I4330" i="16"/>
  <c r="I4331" i="16"/>
  <c r="I4332" i="16"/>
  <c r="I4333" i="16"/>
  <c r="I4334" i="16"/>
  <c r="I4335" i="16"/>
  <c r="I4336" i="16"/>
  <c r="I4337" i="16"/>
  <c r="I4338" i="16"/>
  <c r="I4339" i="16"/>
  <c r="I4340" i="16"/>
  <c r="I4341" i="16"/>
  <c r="I4342" i="16"/>
  <c r="I4343" i="16"/>
  <c r="I4344" i="16"/>
  <c r="I4345" i="16"/>
  <c r="I4346" i="16"/>
  <c r="I4347" i="16"/>
  <c r="I4348" i="16"/>
  <c r="I4349" i="16"/>
  <c r="I4350" i="16"/>
  <c r="I4351" i="16"/>
  <c r="I4352" i="16"/>
  <c r="I4353" i="16"/>
  <c r="I4354" i="16"/>
  <c r="I4355" i="16"/>
  <c r="I4356" i="16"/>
  <c r="I4357" i="16"/>
  <c r="I4358" i="16"/>
  <c r="I4359" i="16"/>
  <c r="I4360" i="16"/>
  <c r="I4361" i="16"/>
  <c r="I4362" i="16"/>
  <c r="I4363" i="16"/>
  <c r="I4364" i="16"/>
  <c r="I4365" i="16"/>
  <c r="I4366" i="16"/>
  <c r="I4367" i="16"/>
  <c r="I4368" i="16"/>
  <c r="I4369" i="16"/>
  <c r="I4370" i="16"/>
  <c r="I4371" i="16"/>
  <c r="I4372" i="16"/>
  <c r="I4373" i="16"/>
  <c r="I4374" i="16"/>
  <c r="I4375" i="16"/>
  <c r="I4376" i="16"/>
  <c r="I4377" i="16"/>
  <c r="I4378" i="16"/>
  <c r="I4379" i="16"/>
  <c r="I4380" i="16"/>
  <c r="I4381" i="16"/>
  <c r="I4382" i="16"/>
  <c r="I4383" i="16"/>
  <c r="I4384" i="16"/>
  <c r="I4385" i="16"/>
  <c r="I4386" i="16"/>
  <c r="I4387" i="16"/>
  <c r="I4388" i="16"/>
  <c r="I4389" i="16"/>
  <c r="I4390" i="16"/>
  <c r="I4391" i="16"/>
  <c r="I4392" i="16"/>
  <c r="I4393" i="16"/>
  <c r="I4394" i="16"/>
  <c r="I4395" i="16"/>
  <c r="I4396" i="16"/>
  <c r="I4397" i="16"/>
  <c r="I4398" i="16"/>
  <c r="I4399" i="16"/>
  <c r="I4400" i="16"/>
  <c r="I4401" i="16"/>
  <c r="I4402" i="16"/>
  <c r="I4403" i="16"/>
  <c r="I4404" i="16"/>
  <c r="I4405" i="16"/>
  <c r="I4406" i="16"/>
  <c r="I4407" i="16"/>
  <c r="I4408" i="16"/>
  <c r="I4409" i="16"/>
  <c r="I4410" i="16"/>
  <c r="I4411" i="16"/>
  <c r="I4412" i="16"/>
  <c r="I4413" i="16"/>
  <c r="I4414" i="16"/>
  <c r="I4415" i="16"/>
  <c r="I4416" i="16"/>
  <c r="I4417" i="16"/>
  <c r="I4418" i="16"/>
  <c r="I4419" i="16"/>
  <c r="I4420" i="16"/>
  <c r="I4421" i="16"/>
  <c r="I4422" i="16"/>
  <c r="I4423" i="16"/>
  <c r="I4424" i="16"/>
  <c r="I4425" i="16"/>
  <c r="I4426" i="16"/>
  <c r="I4427" i="16"/>
  <c r="I4428" i="16"/>
  <c r="I4429" i="16"/>
  <c r="I4430" i="16"/>
  <c r="I4431" i="16"/>
  <c r="I4432" i="16"/>
  <c r="I4433" i="16"/>
  <c r="I4434" i="16"/>
  <c r="I4435" i="16"/>
  <c r="I4436" i="16"/>
  <c r="I4437" i="16"/>
  <c r="I4438" i="16"/>
  <c r="I4439" i="16"/>
  <c r="I4440" i="16"/>
  <c r="I4441" i="16"/>
  <c r="I4442" i="16"/>
  <c r="I4443" i="16"/>
  <c r="I4444" i="16"/>
  <c r="I4445" i="16"/>
  <c r="I4446" i="16"/>
  <c r="I4447" i="16"/>
  <c r="I4448" i="16"/>
  <c r="I4449" i="16"/>
  <c r="I4450" i="16"/>
  <c r="I4451" i="16"/>
  <c r="I4452" i="16"/>
  <c r="I4453" i="16"/>
  <c r="I4454" i="16"/>
  <c r="I4455" i="16"/>
  <c r="I4456" i="16"/>
  <c r="I4457" i="16"/>
  <c r="I4458" i="16"/>
  <c r="I4459" i="16"/>
  <c r="I4460" i="16"/>
  <c r="I4461" i="16"/>
  <c r="I4462" i="16"/>
  <c r="I4463" i="16"/>
  <c r="I4464" i="16"/>
  <c r="I4465" i="16"/>
  <c r="I4466" i="16"/>
  <c r="I4467" i="16"/>
  <c r="I4468" i="16"/>
  <c r="I4469" i="16"/>
  <c r="I4470" i="16"/>
  <c r="I4471" i="16"/>
  <c r="I4472" i="16"/>
  <c r="I4473" i="16"/>
  <c r="I4474" i="16"/>
  <c r="I4475" i="16"/>
  <c r="I4476" i="16"/>
  <c r="I4477" i="16"/>
  <c r="I4478" i="16"/>
  <c r="I4479" i="16"/>
  <c r="I4480" i="16"/>
  <c r="I4481" i="16"/>
  <c r="I4482" i="16"/>
  <c r="I4483" i="16"/>
  <c r="I4484" i="16"/>
  <c r="I4485" i="16"/>
  <c r="I4486" i="16"/>
  <c r="I4487" i="16"/>
  <c r="I4488" i="16"/>
  <c r="I4489" i="16"/>
  <c r="I4490" i="16"/>
  <c r="I4491" i="16"/>
  <c r="I4492" i="16"/>
  <c r="I4493" i="16"/>
  <c r="I4494" i="16"/>
  <c r="I4495" i="16"/>
  <c r="I4496" i="16"/>
  <c r="I4497" i="16"/>
  <c r="I4498" i="16"/>
  <c r="I4499" i="16"/>
  <c r="I4500" i="16"/>
  <c r="I4501" i="16"/>
  <c r="I4502" i="16"/>
  <c r="I4503" i="16"/>
  <c r="I4504" i="16"/>
  <c r="I4505" i="16"/>
  <c r="I4506" i="16"/>
  <c r="I4507" i="16"/>
  <c r="I4508" i="16"/>
  <c r="I4509" i="16"/>
  <c r="I4510" i="16"/>
  <c r="I4511" i="16"/>
  <c r="I4512" i="16"/>
  <c r="I4513" i="16"/>
  <c r="I4514" i="16"/>
  <c r="I4515" i="16"/>
  <c r="I4516" i="16"/>
  <c r="I4517" i="16"/>
  <c r="I4518" i="16"/>
  <c r="I4519" i="16"/>
  <c r="I4520" i="16"/>
  <c r="I4521" i="16"/>
  <c r="I4522" i="16"/>
  <c r="I4523" i="16"/>
  <c r="I4524" i="16"/>
  <c r="I4525" i="16"/>
  <c r="I4526" i="16"/>
  <c r="I4527" i="16"/>
  <c r="I4528" i="16"/>
  <c r="I4529" i="16"/>
  <c r="I4530" i="16"/>
  <c r="I4531" i="16"/>
  <c r="I4532" i="16"/>
  <c r="I4533" i="16"/>
  <c r="I4534" i="16"/>
  <c r="I4535" i="16"/>
  <c r="I4536" i="16"/>
  <c r="I4537" i="16"/>
  <c r="I4538" i="16"/>
  <c r="I4539" i="16"/>
  <c r="I4540" i="16"/>
  <c r="I4541" i="16"/>
  <c r="I4542" i="16"/>
  <c r="I4543" i="16"/>
  <c r="I4544" i="16"/>
  <c r="I4545" i="16"/>
  <c r="I4546" i="16"/>
  <c r="I4547" i="16"/>
  <c r="I4548" i="16"/>
  <c r="I4549" i="16"/>
  <c r="I4550" i="16"/>
  <c r="I4551" i="16"/>
  <c r="I4552" i="16"/>
  <c r="I4553" i="16"/>
  <c r="I4554" i="16"/>
  <c r="I4555" i="16"/>
  <c r="I4556" i="16"/>
  <c r="I4557" i="16"/>
  <c r="I4558" i="16"/>
  <c r="I4559" i="16"/>
  <c r="I4560" i="16"/>
  <c r="I4561" i="16"/>
  <c r="I4562" i="16"/>
  <c r="I4563" i="16"/>
  <c r="I4564" i="16"/>
  <c r="I4565" i="16"/>
  <c r="I4566" i="16"/>
  <c r="I4567" i="16"/>
  <c r="I4568" i="16"/>
  <c r="I4569" i="16"/>
  <c r="I4570" i="16"/>
  <c r="I4571" i="16"/>
  <c r="I4572" i="16"/>
  <c r="I4573" i="16"/>
  <c r="I4574" i="16"/>
  <c r="I4575" i="16"/>
  <c r="I4576" i="16"/>
  <c r="I4577" i="16"/>
  <c r="I4578" i="16"/>
  <c r="I4579" i="16"/>
  <c r="I4580" i="16"/>
  <c r="I4581" i="16"/>
  <c r="I4582" i="16"/>
  <c r="I4583" i="16"/>
  <c r="I4584" i="16"/>
  <c r="I4585" i="16"/>
  <c r="I4586" i="16"/>
  <c r="I4587" i="16"/>
  <c r="I4588" i="16"/>
  <c r="I4589" i="16"/>
  <c r="I4590" i="16"/>
  <c r="I4591" i="16"/>
  <c r="I4592" i="16"/>
  <c r="I4593" i="16"/>
  <c r="I4594" i="16"/>
  <c r="I4595" i="16"/>
  <c r="I4596" i="16"/>
  <c r="I4597" i="16"/>
  <c r="I4598" i="16"/>
  <c r="I4599" i="16"/>
  <c r="I4600" i="16"/>
  <c r="I4601" i="16"/>
  <c r="I4602" i="16"/>
  <c r="I4603" i="16"/>
  <c r="I4604" i="16"/>
  <c r="I4605" i="16"/>
  <c r="I4606" i="16"/>
  <c r="I4607" i="16"/>
  <c r="I4608" i="16"/>
  <c r="I4609" i="16"/>
  <c r="I4610" i="16"/>
  <c r="I4611" i="16"/>
  <c r="I4612" i="16"/>
  <c r="I4613" i="16"/>
  <c r="I4614" i="16"/>
  <c r="I4615" i="16"/>
  <c r="I4616" i="16"/>
  <c r="I4617" i="16"/>
  <c r="I4618" i="16"/>
  <c r="I4619" i="16"/>
  <c r="I4620" i="16"/>
  <c r="I4621" i="16"/>
  <c r="I4622" i="16"/>
  <c r="I4623" i="16"/>
  <c r="I4624" i="16"/>
  <c r="I4625" i="16"/>
  <c r="I4626" i="16"/>
  <c r="I4627" i="16"/>
  <c r="I4628" i="16"/>
  <c r="I4629" i="16"/>
  <c r="I4630" i="16"/>
  <c r="I4631" i="16"/>
  <c r="I4632" i="16"/>
  <c r="I4633" i="16"/>
  <c r="I4634" i="16"/>
  <c r="I4635" i="16"/>
  <c r="I4636" i="16"/>
  <c r="I4637" i="16"/>
  <c r="I4638" i="16"/>
  <c r="I4639" i="16"/>
  <c r="I4640" i="16"/>
  <c r="I4641" i="16"/>
  <c r="I4642" i="16"/>
  <c r="I4643" i="16"/>
  <c r="I4644" i="16"/>
  <c r="I4645" i="16"/>
  <c r="I4646" i="16"/>
  <c r="I4647" i="16"/>
  <c r="I4648" i="16"/>
  <c r="I4649" i="16"/>
  <c r="I4650" i="16"/>
  <c r="I4651" i="16"/>
  <c r="I4652" i="16"/>
  <c r="I4653" i="16"/>
  <c r="I4654" i="16"/>
  <c r="I4655" i="16"/>
  <c r="I4656" i="16"/>
  <c r="I4657" i="16"/>
  <c r="I4658" i="16"/>
  <c r="I4659" i="16"/>
  <c r="I4660" i="16"/>
  <c r="I4661" i="16"/>
  <c r="I4662" i="16"/>
  <c r="I4663" i="16"/>
  <c r="I4664" i="16"/>
  <c r="I4665" i="16"/>
  <c r="I4666" i="16"/>
  <c r="I4667" i="16"/>
  <c r="I4668" i="16"/>
  <c r="I4669" i="16"/>
  <c r="I4670" i="16"/>
  <c r="I4671" i="16"/>
  <c r="I4672" i="16"/>
  <c r="I4673" i="16"/>
  <c r="I4674" i="16"/>
  <c r="I4675" i="16"/>
  <c r="I4676" i="16"/>
  <c r="I4677" i="16"/>
  <c r="I4678" i="16"/>
  <c r="I4679" i="16"/>
  <c r="I4680" i="16"/>
  <c r="I4681" i="16"/>
  <c r="I4682" i="16"/>
  <c r="I4683" i="16"/>
  <c r="I4684" i="16"/>
  <c r="I4685" i="16"/>
  <c r="I4686" i="16"/>
  <c r="I4687" i="16"/>
  <c r="I4688" i="16"/>
  <c r="I4689" i="16"/>
  <c r="I4690" i="16"/>
  <c r="I4691" i="16"/>
  <c r="I4692" i="16"/>
  <c r="I4693" i="16"/>
  <c r="I4694" i="16"/>
  <c r="I4695" i="16"/>
  <c r="I4696" i="16"/>
  <c r="I4697" i="16"/>
  <c r="I4698" i="16"/>
  <c r="I4699" i="16"/>
  <c r="I4700" i="16"/>
  <c r="I4701" i="16"/>
  <c r="I4702" i="16"/>
  <c r="I4703" i="16"/>
  <c r="I4704" i="16"/>
  <c r="I4705" i="16"/>
  <c r="I4706" i="16"/>
  <c r="I4707" i="16"/>
  <c r="I4708" i="16"/>
  <c r="I4709" i="16"/>
  <c r="I4710" i="16"/>
  <c r="I4711" i="16"/>
  <c r="I4712" i="16"/>
  <c r="I4713" i="16"/>
  <c r="I4714" i="16"/>
  <c r="I4715" i="16"/>
  <c r="I4716" i="16"/>
  <c r="I4717" i="16"/>
  <c r="I4718" i="16"/>
  <c r="I4719" i="16"/>
  <c r="I4720" i="16"/>
  <c r="I4721" i="16"/>
  <c r="I4722" i="16"/>
  <c r="I4723" i="16"/>
  <c r="I4724" i="16"/>
  <c r="I4725" i="16"/>
  <c r="I4726" i="16"/>
  <c r="I4727" i="16"/>
  <c r="I4728" i="16"/>
  <c r="I4729" i="16"/>
  <c r="I4730" i="16"/>
  <c r="I4731" i="16"/>
  <c r="I4732" i="16"/>
  <c r="I4733" i="16"/>
  <c r="I4734" i="16"/>
  <c r="I4735" i="16"/>
  <c r="I4736" i="16"/>
  <c r="I4737" i="16"/>
  <c r="I4738" i="16"/>
  <c r="I4739" i="16"/>
  <c r="I4740" i="16"/>
  <c r="I4741" i="16"/>
  <c r="I4742" i="16"/>
  <c r="I4743" i="16"/>
  <c r="I4744" i="16"/>
  <c r="I4745" i="16"/>
  <c r="I4746" i="16"/>
  <c r="I4747" i="16"/>
  <c r="I4748" i="16"/>
  <c r="I4749" i="16"/>
  <c r="I4750" i="16"/>
  <c r="I4751" i="16"/>
  <c r="I4752" i="16"/>
  <c r="I4753" i="16"/>
  <c r="I4754" i="16"/>
  <c r="I4755" i="16"/>
  <c r="I4756" i="16"/>
  <c r="I4757" i="16"/>
  <c r="I4758" i="16"/>
  <c r="I4759" i="16"/>
  <c r="I4760" i="16"/>
  <c r="I4761" i="16"/>
  <c r="I4762" i="16"/>
  <c r="I4763" i="16"/>
  <c r="I4764" i="16"/>
  <c r="I4765" i="16"/>
  <c r="I4766" i="16"/>
  <c r="I4767" i="16"/>
  <c r="I4768" i="16"/>
  <c r="I4769" i="16"/>
  <c r="I4770" i="16"/>
  <c r="I4771" i="16"/>
  <c r="I4772" i="16"/>
  <c r="I4773" i="16"/>
  <c r="I4774" i="16"/>
  <c r="I4775" i="16"/>
  <c r="I4776" i="16"/>
  <c r="I4777" i="16"/>
  <c r="I4778" i="16"/>
  <c r="I4779" i="16"/>
  <c r="I4780" i="16"/>
  <c r="I4781" i="16"/>
  <c r="I4782" i="16"/>
  <c r="I4783" i="16"/>
  <c r="I4784" i="16"/>
  <c r="I4785" i="16"/>
  <c r="I4786" i="16"/>
  <c r="I4787" i="16"/>
  <c r="I4788" i="16"/>
  <c r="I4789" i="16"/>
  <c r="I4790" i="16"/>
  <c r="I4791" i="16"/>
  <c r="I4792" i="16"/>
  <c r="I4793" i="16"/>
  <c r="I4794" i="16"/>
  <c r="I4795" i="16"/>
  <c r="I4796" i="16"/>
  <c r="I4797" i="16"/>
  <c r="I4798" i="16"/>
  <c r="I4799" i="16"/>
  <c r="I4800" i="16"/>
  <c r="I4801" i="16"/>
  <c r="I4802" i="16"/>
  <c r="I4803" i="16"/>
  <c r="I4804" i="16"/>
  <c r="I4805" i="16"/>
  <c r="I4806" i="16"/>
  <c r="I4807" i="16"/>
  <c r="I4808" i="16"/>
  <c r="I4809" i="16"/>
  <c r="I4810" i="16"/>
  <c r="I4811" i="16"/>
  <c r="I4812" i="16"/>
  <c r="I4813" i="16"/>
  <c r="I4814" i="16"/>
  <c r="I4815" i="16"/>
  <c r="I4816" i="16"/>
  <c r="I4817" i="16"/>
  <c r="I4818" i="16"/>
  <c r="I4819" i="16"/>
  <c r="I4820" i="16"/>
  <c r="I4821" i="16"/>
  <c r="I4822" i="16"/>
  <c r="I4823" i="16"/>
  <c r="I4824" i="16"/>
  <c r="I4825" i="16"/>
  <c r="I4826" i="16"/>
  <c r="I4827" i="16"/>
  <c r="I4828" i="16"/>
  <c r="I4829" i="16"/>
  <c r="I4830" i="16"/>
  <c r="I4831" i="16"/>
  <c r="I4832" i="16"/>
  <c r="I4833" i="16"/>
  <c r="I4834" i="16"/>
  <c r="I4835" i="16"/>
  <c r="I4836" i="16"/>
  <c r="I4837" i="16"/>
  <c r="I4838" i="16"/>
  <c r="I4839" i="16"/>
  <c r="I4840" i="16"/>
  <c r="I4841" i="16"/>
  <c r="I4842" i="16"/>
  <c r="I4843" i="16"/>
  <c r="I4844" i="16"/>
  <c r="I4845" i="16"/>
  <c r="I4846" i="16"/>
  <c r="I4847" i="16"/>
  <c r="I4848" i="16"/>
  <c r="I4849" i="16"/>
  <c r="I4850" i="16"/>
  <c r="I4851" i="16"/>
  <c r="I4852" i="16"/>
  <c r="I4853" i="16"/>
  <c r="I4854" i="16"/>
  <c r="I4855" i="16"/>
  <c r="I4856" i="16"/>
  <c r="I4857" i="16"/>
  <c r="I4858" i="16"/>
  <c r="I4859" i="16"/>
  <c r="I4860" i="16"/>
  <c r="I4861" i="16"/>
  <c r="I4862" i="16"/>
  <c r="I4863" i="16"/>
  <c r="I4864" i="16"/>
  <c r="I4865" i="16"/>
  <c r="I4866" i="16"/>
  <c r="I4867" i="16"/>
  <c r="I4868" i="16"/>
  <c r="I4869" i="16"/>
  <c r="I4870" i="16"/>
  <c r="I4871" i="16"/>
  <c r="I4872" i="16"/>
  <c r="I4873" i="16"/>
  <c r="I4874" i="16"/>
  <c r="I4875" i="16"/>
  <c r="I4876" i="16"/>
  <c r="I4877" i="16"/>
  <c r="I4878" i="16"/>
  <c r="I4879" i="16"/>
  <c r="I4880" i="16"/>
  <c r="I4881" i="16"/>
  <c r="I4882" i="16"/>
  <c r="I4883" i="16"/>
  <c r="I4884" i="16"/>
  <c r="I4885" i="16"/>
  <c r="I4886" i="16"/>
  <c r="I4887" i="16"/>
  <c r="I4888" i="16"/>
  <c r="I4889" i="16"/>
  <c r="I4890" i="16"/>
  <c r="I4891" i="16"/>
  <c r="I4892" i="16"/>
  <c r="I4893" i="16"/>
  <c r="I4894" i="16"/>
  <c r="I4895" i="16"/>
  <c r="I4896" i="16"/>
  <c r="I4897" i="16"/>
  <c r="I4898" i="16"/>
  <c r="I4899" i="16"/>
  <c r="I4900" i="16"/>
  <c r="I4901" i="16"/>
  <c r="I4902" i="16"/>
  <c r="I4903" i="16"/>
  <c r="I4904" i="16"/>
  <c r="I4905" i="16"/>
  <c r="I4906" i="16"/>
  <c r="I4907" i="16"/>
  <c r="I4908" i="16"/>
  <c r="I4909" i="16"/>
  <c r="I4910" i="16"/>
  <c r="I4911" i="16"/>
  <c r="I4912" i="16"/>
  <c r="I4913" i="16"/>
  <c r="I4914" i="16"/>
  <c r="I4915" i="16"/>
  <c r="I4916" i="16"/>
  <c r="I4917" i="16"/>
  <c r="I4918" i="16"/>
  <c r="I4919" i="16"/>
  <c r="I4920" i="16"/>
  <c r="I4921" i="16"/>
  <c r="I4922" i="16"/>
  <c r="I4923" i="16"/>
  <c r="I4924" i="16"/>
  <c r="I4925" i="16"/>
  <c r="I4926" i="16"/>
  <c r="I4927" i="16"/>
  <c r="I4928" i="16"/>
  <c r="I4929" i="16"/>
  <c r="I4930" i="16"/>
  <c r="I4931" i="16"/>
  <c r="I4932" i="16"/>
  <c r="I4933" i="16"/>
  <c r="I4934" i="16"/>
  <c r="I4935" i="16"/>
  <c r="I4936" i="16"/>
  <c r="I4937" i="16"/>
  <c r="I4938" i="16"/>
  <c r="I4939" i="16"/>
  <c r="I4940" i="16"/>
  <c r="I4941" i="16"/>
  <c r="I4942" i="16"/>
  <c r="I4943" i="16"/>
  <c r="I4944" i="16"/>
  <c r="I4945" i="16"/>
  <c r="I4946" i="16"/>
  <c r="I4947" i="16"/>
  <c r="I4948" i="16"/>
  <c r="I4949" i="16"/>
  <c r="I4950" i="16"/>
  <c r="I4951" i="16"/>
  <c r="I4952" i="16"/>
  <c r="I4953" i="16"/>
  <c r="I4954" i="16"/>
  <c r="I4955" i="16"/>
  <c r="I4956" i="16"/>
  <c r="I4957" i="16"/>
  <c r="I4958" i="16"/>
  <c r="I4959" i="16"/>
  <c r="I4960" i="16"/>
  <c r="I4961" i="16"/>
  <c r="I4962" i="16"/>
  <c r="I4963" i="16"/>
  <c r="I4964" i="16"/>
  <c r="I4965" i="16"/>
  <c r="I4966" i="16"/>
  <c r="I4967" i="16"/>
  <c r="I4968" i="16"/>
  <c r="I4969" i="16"/>
  <c r="I4970" i="16"/>
  <c r="I4971" i="16"/>
  <c r="I4972" i="16"/>
  <c r="I4973" i="16"/>
  <c r="I4974" i="16"/>
  <c r="I4975" i="16"/>
  <c r="I4976" i="16"/>
  <c r="I4977" i="16"/>
  <c r="I4978" i="16"/>
  <c r="I4979" i="16"/>
  <c r="I4980" i="16"/>
  <c r="I4981" i="16"/>
  <c r="I4982" i="16"/>
  <c r="I4983" i="16"/>
  <c r="I4984" i="16"/>
  <c r="I4985" i="16"/>
  <c r="I4986" i="16"/>
  <c r="I4987" i="16"/>
  <c r="I4988" i="16"/>
  <c r="I4989" i="16"/>
  <c r="I4990" i="16"/>
  <c r="I4991" i="16"/>
  <c r="I4992" i="16"/>
  <c r="I4993" i="16"/>
  <c r="I4994" i="16"/>
  <c r="I4995" i="16"/>
  <c r="I4996" i="16"/>
  <c r="I4997" i="16"/>
  <c r="I4998" i="16"/>
  <c r="I4999" i="16"/>
  <c r="I5000" i="16"/>
  <c r="I5001" i="16"/>
  <c r="I5002" i="16"/>
  <c r="I5003" i="16"/>
  <c r="I5004" i="16"/>
  <c r="I5005" i="16"/>
  <c r="I5006" i="16"/>
  <c r="I5007" i="16"/>
  <c r="I5008" i="16"/>
  <c r="I5009" i="16"/>
  <c r="I5010" i="16"/>
  <c r="I5011" i="16"/>
  <c r="I5012" i="16"/>
  <c r="I5013" i="16"/>
  <c r="I5014" i="16"/>
  <c r="I5015" i="16"/>
  <c r="I5016" i="16"/>
  <c r="I5017" i="16"/>
  <c r="I5018" i="16"/>
  <c r="I5019" i="16"/>
  <c r="I5020" i="16"/>
  <c r="I5021" i="16"/>
  <c r="I5022" i="16"/>
  <c r="I5023" i="16"/>
  <c r="I5024" i="16"/>
  <c r="I5025" i="16"/>
  <c r="I5026" i="16"/>
  <c r="I5027" i="16"/>
  <c r="I5028" i="16"/>
  <c r="I5029" i="16"/>
  <c r="I5030" i="16"/>
  <c r="I5031" i="16"/>
  <c r="I5032" i="16"/>
  <c r="I5033" i="16"/>
  <c r="I5034" i="16"/>
  <c r="I5035" i="16"/>
  <c r="I5036" i="16"/>
  <c r="I5037" i="16"/>
  <c r="I5038" i="16"/>
  <c r="I5039" i="16"/>
  <c r="I5040" i="16"/>
  <c r="I5041" i="16"/>
  <c r="I5042" i="16"/>
  <c r="I5043" i="16"/>
  <c r="I5044" i="16"/>
  <c r="I5045" i="16"/>
  <c r="I5046" i="16"/>
  <c r="I5047" i="16"/>
  <c r="I5048" i="16"/>
  <c r="I5049" i="16"/>
  <c r="I5050" i="16"/>
  <c r="I5051" i="16"/>
  <c r="I5052" i="16"/>
  <c r="I5053" i="16"/>
  <c r="I5054" i="16"/>
  <c r="I5055" i="16"/>
  <c r="I5056" i="16"/>
  <c r="I5057" i="16"/>
  <c r="I5058" i="16"/>
  <c r="I5059" i="16"/>
  <c r="I5060" i="16"/>
  <c r="I5061" i="16"/>
  <c r="I5062" i="16"/>
  <c r="I5063" i="16"/>
  <c r="I5064" i="16"/>
  <c r="I5065" i="16"/>
  <c r="I5066" i="16"/>
  <c r="I5067" i="16"/>
  <c r="I5068" i="16"/>
  <c r="I5069" i="16"/>
  <c r="I5070" i="16"/>
  <c r="I5071" i="16"/>
  <c r="I5072" i="16"/>
  <c r="I5073" i="16"/>
  <c r="I5074" i="16"/>
  <c r="I5075" i="16"/>
  <c r="I5076" i="16"/>
  <c r="I5077" i="16"/>
  <c r="I5078" i="16"/>
  <c r="I5079" i="16"/>
  <c r="I5080" i="16"/>
  <c r="I5081" i="16"/>
  <c r="I5082" i="16"/>
  <c r="I5083" i="16"/>
  <c r="I5084" i="16"/>
  <c r="I5085" i="16"/>
  <c r="I5086" i="16"/>
  <c r="I5087" i="16"/>
  <c r="I5088" i="16"/>
  <c r="I5089" i="16"/>
  <c r="I5090" i="16"/>
  <c r="I5091" i="16"/>
  <c r="I5092" i="16"/>
  <c r="I5093" i="16"/>
  <c r="I5094" i="16"/>
  <c r="I5095" i="16"/>
  <c r="I5096" i="16"/>
  <c r="I5097" i="16"/>
  <c r="I5098" i="16"/>
  <c r="I5099" i="16"/>
  <c r="I5100" i="16"/>
  <c r="I5101" i="16"/>
  <c r="I5102" i="16"/>
  <c r="I5103" i="16"/>
  <c r="I5104" i="16"/>
  <c r="I5105" i="16"/>
  <c r="I5106" i="16"/>
  <c r="I5107" i="16"/>
  <c r="I5108" i="16"/>
  <c r="I5109" i="16"/>
  <c r="I5110" i="16"/>
  <c r="I5111" i="16"/>
  <c r="I5112" i="16"/>
  <c r="I5113" i="16"/>
  <c r="I5114" i="16"/>
  <c r="I5115" i="16"/>
  <c r="I5116" i="16"/>
  <c r="I5117" i="16"/>
  <c r="I5118" i="16"/>
  <c r="I5119" i="16"/>
  <c r="I5120" i="16"/>
  <c r="I5121" i="16"/>
  <c r="I5122" i="16"/>
  <c r="I5123" i="16"/>
  <c r="I5124" i="16"/>
  <c r="I5125" i="16"/>
  <c r="I5126" i="16"/>
  <c r="I5127" i="16"/>
  <c r="I5128" i="16"/>
  <c r="I5129" i="16"/>
  <c r="I5130" i="16"/>
  <c r="I5131" i="16"/>
  <c r="I5132" i="16"/>
  <c r="I5133" i="16"/>
  <c r="I5134" i="16"/>
  <c r="I5135" i="16"/>
  <c r="I5136" i="16"/>
  <c r="I5137" i="16"/>
  <c r="I5138" i="16"/>
  <c r="I5139" i="16"/>
  <c r="I5140" i="16"/>
  <c r="I5141" i="16"/>
  <c r="I5142" i="16"/>
  <c r="I5143" i="16"/>
  <c r="I5144" i="16"/>
  <c r="I5145" i="16"/>
  <c r="I5146" i="16"/>
  <c r="I5147" i="16"/>
  <c r="I5148" i="16"/>
  <c r="I5149" i="16"/>
  <c r="I5150" i="16"/>
  <c r="I5151" i="16"/>
  <c r="I5152" i="16"/>
  <c r="I5153" i="16"/>
  <c r="I5154" i="16"/>
  <c r="I5155" i="16"/>
  <c r="I5156" i="16"/>
  <c r="I5157" i="16"/>
  <c r="I5158" i="16"/>
  <c r="I5159" i="16"/>
  <c r="I5160" i="16"/>
  <c r="I5161" i="16"/>
  <c r="I5162" i="16"/>
  <c r="I5163" i="16"/>
  <c r="I5164" i="16"/>
  <c r="I5165" i="16"/>
  <c r="I5166" i="16"/>
  <c r="I5167" i="16"/>
  <c r="I5168" i="16"/>
  <c r="I5169" i="16"/>
  <c r="I5170" i="16"/>
  <c r="I5171" i="16"/>
  <c r="I5172" i="16"/>
  <c r="I5173" i="16"/>
  <c r="I5174" i="16"/>
  <c r="I5175" i="16"/>
  <c r="I5176" i="16"/>
  <c r="I5177" i="16"/>
  <c r="I5178" i="16"/>
  <c r="I5179" i="16"/>
  <c r="I5180" i="16"/>
  <c r="I5181" i="16"/>
  <c r="I5182" i="16"/>
  <c r="I5183" i="16"/>
  <c r="I5184" i="16"/>
  <c r="I5185" i="16"/>
  <c r="I5186" i="16"/>
  <c r="I5187" i="16"/>
  <c r="I5188" i="16"/>
  <c r="I5189" i="16"/>
  <c r="I5190" i="16"/>
  <c r="I5191" i="16"/>
  <c r="I5192" i="16"/>
  <c r="I5193" i="16"/>
  <c r="I5194" i="16"/>
  <c r="I5195" i="16"/>
  <c r="I5196" i="16"/>
  <c r="I5197" i="16"/>
  <c r="I5198" i="16"/>
  <c r="I5199" i="16"/>
  <c r="I5200" i="16"/>
  <c r="I5201" i="16"/>
  <c r="I5202" i="16"/>
  <c r="I5203" i="16"/>
  <c r="I5204" i="16"/>
  <c r="I5205" i="16"/>
  <c r="I5206" i="16"/>
  <c r="I5207" i="16"/>
  <c r="I5208" i="16"/>
  <c r="I5209" i="16"/>
  <c r="I5210" i="16"/>
  <c r="I5211" i="16"/>
  <c r="I5212" i="16"/>
  <c r="I5213" i="16"/>
  <c r="I5214" i="16"/>
  <c r="I5215" i="16"/>
  <c r="I5216" i="16"/>
  <c r="I5217" i="16"/>
  <c r="I5218" i="16"/>
  <c r="I5219" i="16"/>
  <c r="I5220" i="16"/>
  <c r="I5221" i="16"/>
  <c r="I5222" i="16"/>
  <c r="I5223" i="16"/>
  <c r="I5224" i="16"/>
  <c r="I5225" i="16"/>
  <c r="I5226" i="16"/>
  <c r="I5227" i="16"/>
  <c r="I5228" i="16"/>
  <c r="I5229" i="16"/>
  <c r="I5230" i="16"/>
  <c r="I5231" i="16"/>
  <c r="I5232" i="16"/>
  <c r="I5233" i="16"/>
  <c r="I5234" i="16"/>
  <c r="I5235" i="16"/>
  <c r="I5236" i="16"/>
  <c r="I5237" i="16"/>
  <c r="I5238" i="16"/>
  <c r="I5239" i="16"/>
  <c r="I5240" i="16"/>
  <c r="I5241" i="16"/>
  <c r="I5242" i="16"/>
  <c r="I5243" i="16"/>
  <c r="I5244" i="16"/>
  <c r="I5245" i="16"/>
  <c r="I5246" i="16"/>
  <c r="I5247" i="16"/>
  <c r="I5248" i="16"/>
  <c r="I5249" i="16"/>
  <c r="I5250" i="16"/>
  <c r="I5251" i="16"/>
  <c r="I5252" i="16"/>
  <c r="I5253" i="16"/>
  <c r="I5254" i="16"/>
  <c r="I5255" i="16"/>
  <c r="I5256" i="16"/>
  <c r="I5257" i="16"/>
  <c r="I5258" i="16"/>
  <c r="I5259" i="16"/>
  <c r="I5260" i="16"/>
  <c r="I5261" i="16"/>
  <c r="I5262" i="16"/>
  <c r="I5263" i="16"/>
  <c r="I5264" i="16"/>
  <c r="I5265" i="16"/>
  <c r="I5266" i="16"/>
  <c r="I5267" i="16"/>
  <c r="I5268" i="16"/>
  <c r="I5269" i="16"/>
  <c r="I5270" i="16"/>
  <c r="I5271" i="16"/>
  <c r="I5272" i="16"/>
  <c r="I5273" i="16"/>
  <c r="I5274" i="16"/>
  <c r="I5275" i="16"/>
  <c r="I5276" i="16"/>
  <c r="I5277" i="16"/>
  <c r="I5278" i="16"/>
  <c r="I5279" i="16"/>
  <c r="I5280" i="16"/>
  <c r="I5281" i="16"/>
  <c r="I5282" i="16"/>
  <c r="I5283" i="16"/>
  <c r="I5284" i="16"/>
  <c r="I5285" i="16"/>
  <c r="I5286" i="16"/>
  <c r="I5287" i="16"/>
  <c r="I5288" i="16"/>
  <c r="I5289" i="16"/>
  <c r="I5290" i="16"/>
  <c r="I5291" i="16"/>
  <c r="I5292" i="16"/>
  <c r="I5293" i="16"/>
  <c r="I5294" i="16"/>
  <c r="I5295" i="16"/>
  <c r="I5296" i="16"/>
  <c r="I5297" i="16"/>
  <c r="I5298" i="16"/>
  <c r="I5299" i="16"/>
  <c r="I5300" i="16"/>
  <c r="I5301" i="16"/>
  <c r="I5302" i="16"/>
  <c r="I5303" i="16"/>
  <c r="I5304" i="16"/>
  <c r="I5305" i="16"/>
  <c r="I5306" i="16"/>
  <c r="I5307" i="16"/>
  <c r="I5308" i="16"/>
  <c r="I5309" i="16"/>
  <c r="I5310" i="16"/>
  <c r="I5311" i="16"/>
  <c r="I5312" i="16"/>
  <c r="I5313" i="16"/>
  <c r="I5314" i="16"/>
  <c r="I5315" i="16"/>
  <c r="I5316" i="16"/>
  <c r="I5317" i="16"/>
  <c r="I5318" i="16"/>
  <c r="I5319" i="16"/>
  <c r="I5320" i="16"/>
  <c r="I5321" i="16"/>
  <c r="I5322" i="16"/>
  <c r="I5323" i="16"/>
  <c r="I5324" i="16"/>
  <c r="I5325" i="16"/>
  <c r="I5326" i="16"/>
  <c r="I5327" i="16"/>
  <c r="I5328" i="16"/>
  <c r="I5329" i="16"/>
  <c r="I5330" i="16"/>
  <c r="I5331" i="16"/>
  <c r="I5332" i="16"/>
  <c r="I5333" i="16"/>
  <c r="I5334" i="16"/>
  <c r="I5335" i="16"/>
  <c r="I5336" i="16"/>
  <c r="I5337" i="16"/>
  <c r="I5338" i="16"/>
  <c r="I5339" i="16"/>
  <c r="I5340" i="16"/>
  <c r="I5341" i="16"/>
  <c r="I5342" i="16"/>
  <c r="I5343" i="16"/>
  <c r="I5344" i="16"/>
  <c r="I5345" i="16"/>
  <c r="I5346" i="16"/>
  <c r="I5347" i="16"/>
  <c r="I5348" i="16"/>
  <c r="I5349" i="16"/>
  <c r="I5350" i="16"/>
  <c r="I5351" i="16"/>
  <c r="I5352" i="16"/>
  <c r="I5353" i="16"/>
  <c r="I5354" i="16"/>
  <c r="I5355" i="16"/>
  <c r="I5356" i="16"/>
  <c r="I5357" i="16"/>
  <c r="I5358" i="16"/>
  <c r="I5359" i="16"/>
  <c r="I5360" i="16"/>
  <c r="I5361" i="16"/>
  <c r="I5362" i="16"/>
  <c r="I5363" i="16"/>
  <c r="I5364" i="16"/>
  <c r="I5365" i="16"/>
  <c r="I5366" i="16"/>
  <c r="I5367" i="16"/>
  <c r="I5368" i="16"/>
  <c r="I5369" i="16"/>
  <c r="I5370" i="16"/>
  <c r="I5371" i="16"/>
  <c r="I5372" i="16"/>
  <c r="I5373" i="16"/>
  <c r="I5374" i="16"/>
  <c r="I5375" i="16"/>
  <c r="I5376" i="16"/>
  <c r="I5377" i="16"/>
  <c r="I5378" i="16"/>
  <c r="I5379" i="16"/>
  <c r="I5380" i="16"/>
  <c r="I5381" i="16"/>
  <c r="I5382" i="16"/>
  <c r="I5383" i="16"/>
  <c r="I5384" i="16"/>
  <c r="I5385" i="16"/>
  <c r="I5386" i="16"/>
  <c r="I5387" i="16"/>
  <c r="I5388" i="16"/>
  <c r="I5389" i="16"/>
  <c r="I5390" i="16"/>
  <c r="I5391" i="16"/>
  <c r="I5392" i="16"/>
  <c r="I5393" i="16"/>
  <c r="I5394" i="16"/>
  <c r="I5395" i="16"/>
  <c r="I5396" i="16"/>
  <c r="I5397" i="16"/>
  <c r="I5398" i="16"/>
  <c r="I5399" i="16"/>
  <c r="I5400" i="16"/>
  <c r="I5401" i="16"/>
  <c r="I5402" i="16"/>
  <c r="I5403" i="16"/>
  <c r="I5404" i="16"/>
  <c r="I5405" i="16"/>
  <c r="I5406" i="16"/>
  <c r="I5407" i="16"/>
  <c r="I5408" i="16"/>
  <c r="I5409" i="16"/>
  <c r="I5410" i="16"/>
  <c r="I5411" i="16"/>
  <c r="I5412" i="16"/>
  <c r="I5413" i="16"/>
  <c r="I5414" i="16"/>
  <c r="I5415" i="16"/>
  <c r="I5416" i="16"/>
  <c r="I5417" i="16"/>
  <c r="I5418" i="16"/>
  <c r="I5419" i="16"/>
  <c r="I5420" i="16"/>
  <c r="I5421" i="16"/>
  <c r="I5422" i="16"/>
  <c r="I5423" i="16"/>
  <c r="I5424" i="16"/>
  <c r="I5425" i="16"/>
  <c r="I5426" i="16"/>
  <c r="I5427" i="16"/>
  <c r="I5428" i="16"/>
  <c r="I5429" i="16"/>
  <c r="I5430" i="16"/>
  <c r="I5431" i="16"/>
  <c r="I5432" i="16"/>
  <c r="I5433" i="16"/>
  <c r="I5434" i="16"/>
  <c r="I5435" i="16"/>
  <c r="I5436" i="16"/>
  <c r="I5437" i="16"/>
  <c r="I5438" i="16"/>
  <c r="I5439" i="16"/>
  <c r="I5440" i="16"/>
  <c r="I5441" i="16"/>
  <c r="I5442" i="16"/>
  <c r="I5443" i="16"/>
  <c r="I5444" i="16"/>
  <c r="I5445" i="16"/>
  <c r="I5446" i="16"/>
  <c r="I5447" i="16"/>
  <c r="I5448" i="16"/>
  <c r="I5449" i="16"/>
  <c r="I5450" i="16"/>
  <c r="I5451" i="16"/>
  <c r="I5452" i="16"/>
  <c r="I5453" i="16"/>
  <c r="I5454" i="16"/>
  <c r="I5455" i="16"/>
  <c r="I5456" i="16"/>
  <c r="I5457" i="16"/>
  <c r="I5458" i="16"/>
  <c r="I5459" i="16"/>
  <c r="I5460" i="16"/>
  <c r="I5461" i="16"/>
  <c r="I5462" i="16"/>
  <c r="I5463" i="16"/>
  <c r="I5464" i="16"/>
  <c r="I5465" i="16"/>
  <c r="I5466" i="16"/>
  <c r="I5467" i="16"/>
  <c r="I5468" i="16"/>
  <c r="I5469" i="16"/>
  <c r="I5470" i="16"/>
  <c r="I5471" i="16"/>
  <c r="I5472" i="16"/>
  <c r="I5473" i="16"/>
  <c r="I5474" i="16"/>
  <c r="I5475" i="16"/>
  <c r="I5476" i="16"/>
  <c r="I5477" i="16"/>
  <c r="I5478" i="16"/>
  <c r="I5479" i="16"/>
  <c r="I5480" i="16"/>
  <c r="I5481" i="16"/>
  <c r="I5482" i="16"/>
  <c r="I5483" i="16"/>
  <c r="I5484" i="16"/>
  <c r="I5485" i="16"/>
  <c r="I5486" i="16"/>
  <c r="I5487" i="16"/>
  <c r="I5488" i="16"/>
  <c r="I5489" i="16"/>
  <c r="I5490" i="16"/>
  <c r="I5491" i="16"/>
  <c r="I5492" i="16"/>
  <c r="I5493" i="16"/>
  <c r="I5494" i="16"/>
  <c r="I5495" i="16"/>
  <c r="I5496" i="16"/>
  <c r="I5497" i="16"/>
  <c r="I5498" i="16"/>
  <c r="I5499" i="16"/>
  <c r="I5500" i="16"/>
  <c r="I5501" i="16"/>
  <c r="I5502" i="16"/>
  <c r="I5503" i="16"/>
  <c r="I5504" i="16"/>
  <c r="I5505" i="16"/>
  <c r="I5506" i="16"/>
  <c r="I5507" i="16"/>
  <c r="I5508" i="16"/>
  <c r="I5509" i="16"/>
  <c r="I5510" i="16"/>
  <c r="I5511" i="16"/>
  <c r="I5512" i="16"/>
  <c r="I5513" i="16"/>
  <c r="I5514" i="16"/>
  <c r="I5515" i="16"/>
  <c r="I5516" i="16"/>
  <c r="I5517" i="16"/>
  <c r="I5518" i="16"/>
  <c r="I5519" i="16"/>
  <c r="I5520" i="16"/>
  <c r="I5521" i="16"/>
  <c r="I5522" i="16"/>
  <c r="I5523" i="16"/>
  <c r="I5524" i="16"/>
  <c r="I5525" i="16"/>
  <c r="I5526" i="16"/>
  <c r="I5527" i="16"/>
  <c r="I5528" i="16"/>
  <c r="I5529" i="16"/>
  <c r="I5530" i="16"/>
  <c r="I5531" i="16"/>
  <c r="I5532" i="16"/>
  <c r="I5533" i="16"/>
  <c r="I5534" i="16"/>
  <c r="I5535" i="16"/>
  <c r="I5536" i="16"/>
  <c r="I5537" i="16"/>
  <c r="I5538" i="16"/>
  <c r="I5539" i="16"/>
  <c r="I5540" i="16"/>
  <c r="I5541" i="16"/>
  <c r="I5542" i="16"/>
  <c r="I5543" i="16"/>
  <c r="I5544" i="16"/>
  <c r="I5545" i="16"/>
  <c r="I5546" i="16"/>
  <c r="I5547" i="16"/>
  <c r="I5548" i="16"/>
  <c r="I5549" i="16"/>
  <c r="I5550" i="16"/>
  <c r="I5551" i="16"/>
  <c r="I5552" i="16"/>
  <c r="I5553" i="16"/>
  <c r="I5554" i="16"/>
  <c r="I5555" i="16"/>
  <c r="I5556" i="16"/>
  <c r="I5557" i="16"/>
  <c r="I5558" i="16"/>
  <c r="I5559" i="16"/>
  <c r="I5560" i="16"/>
  <c r="I5561" i="16"/>
  <c r="I5562" i="16"/>
  <c r="I5563" i="16"/>
  <c r="I5564" i="16"/>
  <c r="I5565" i="16"/>
  <c r="I5566" i="16"/>
  <c r="I5567" i="16"/>
  <c r="I5568" i="16"/>
  <c r="I5569" i="16"/>
  <c r="I5570" i="16"/>
  <c r="I5571" i="16"/>
  <c r="I5572" i="16"/>
  <c r="I5573" i="16"/>
  <c r="I5574" i="16"/>
  <c r="I5575" i="16"/>
  <c r="I5576" i="16"/>
  <c r="I5577" i="16"/>
  <c r="I5578" i="16"/>
  <c r="I5579" i="16"/>
  <c r="I5580" i="16"/>
  <c r="I5581" i="16"/>
  <c r="I5582" i="16"/>
  <c r="I5583" i="16"/>
  <c r="I5584" i="16"/>
  <c r="I5585" i="16"/>
  <c r="I5586" i="16"/>
  <c r="I5587" i="16"/>
  <c r="I5588" i="16"/>
  <c r="I5589" i="16"/>
  <c r="I5590" i="16"/>
  <c r="I5591" i="16"/>
  <c r="I5592" i="16"/>
  <c r="I5593" i="16"/>
  <c r="I5594" i="16"/>
  <c r="I5595" i="16"/>
  <c r="I5596" i="16"/>
  <c r="I5597" i="16"/>
  <c r="I5598" i="16"/>
  <c r="I5599" i="16"/>
  <c r="I5600" i="16"/>
  <c r="I5601" i="16"/>
  <c r="I5602" i="16"/>
  <c r="I5603" i="16"/>
  <c r="I5604" i="16"/>
  <c r="I5605" i="16"/>
  <c r="I5606" i="16"/>
  <c r="I5607" i="16"/>
  <c r="I5608" i="16"/>
  <c r="I5609" i="16"/>
  <c r="I5610" i="16"/>
  <c r="I5611" i="16"/>
  <c r="I5612" i="16"/>
  <c r="I5613" i="16"/>
  <c r="I5614" i="16"/>
  <c r="I5615" i="16"/>
  <c r="I5616" i="16"/>
  <c r="I5617" i="16"/>
  <c r="I5618" i="16"/>
  <c r="I5619" i="16"/>
  <c r="I5620" i="16"/>
  <c r="I5621" i="16"/>
  <c r="I5622" i="16"/>
  <c r="I5623" i="16"/>
  <c r="I5624" i="16"/>
  <c r="I5625" i="16"/>
  <c r="I5626" i="16"/>
  <c r="I5627" i="16"/>
  <c r="I5628" i="16"/>
  <c r="I5629" i="16"/>
  <c r="I5630" i="16"/>
  <c r="I5631" i="16"/>
  <c r="I5632" i="16"/>
  <c r="I5633" i="16"/>
  <c r="I5634" i="16"/>
  <c r="I5635" i="16"/>
  <c r="I5636" i="16"/>
  <c r="I5637" i="16"/>
  <c r="I5638" i="16"/>
  <c r="I5639" i="16"/>
  <c r="I5640" i="16"/>
  <c r="I5641" i="16"/>
  <c r="I5642" i="16"/>
  <c r="I5643" i="16"/>
  <c r="I5644" i="16"/>
  <c r="I5645" i="16"/>
  <c r="I5646" i="16"/>
  <c r="I5647" i="16"/>
  <c r="I5648" i="16"/>
  <c r="I5649" i="16"/>
  <c r="I5650" i="16"/>
  <c r="I5651" i="16"/>
  <c r="I5652" i="16"/>
  <c r="I5653" i="16"/>
  <c r="I5654" i="16"/>
  <c r="I5655" i="16"/>
  <c r="I5656" i="16"/>
  <c r="I5657" i="16"/>
  <c r="I5658" i="16"/>
  <c r="I5659" i="16"/>
  <c r="I5660" i="16"/>
  <c r="I5661" i="16"/>
  <c r="I5662" i="16"/>
  <c r="I5663" i="16"/>
  <c r="I5664" i="16"/>
  <c r="I5665" i="16"/>
  <c r="I5666" i="16"/>
  <c r="I5667" i="16"/>
  <c r="I5668" i="16"/>
  <c r="I5669" i="16"/>
  <c r="I5670" i="16"/>
  <c r="I5671" i="16"/>
  <c r="I5672" i="16"/>
  <c r="I5673" i="16"/>
  <c r="I5674" i="16"/>
  <c r="I5675" i="16"/>
  <c r="I5676" i="16"/>
  <c r="I5677" i="16"/>
  <c r="I5678" i="16"/>
  <c r="I5679" i="16"/>
  <c r="I5680" i="16"/>
  <c r="I5681" i="16"/>
  <c r="I5682" i="16"/>
  <c r="I5683" i="16"/>
  <c r="I5684" i="16"/>
  <c r="I5685" i="16"/>
  <c r="I5686" i="16"/>
  <c r="I5687" i="16"/>
  <c r="I5688" i="16"/>
  <c r="I5689" i="16"/>
  <c r="I5690" i="16"/>
  <c r="I5691" i="16"/>
  <c r="I5692" i="16"/>
  <c r="I5693" i="16"/>
  <c r="I5694" i="16"/>
  <c r="I5695" i="16"/>
  <c r="I5696" i="16"/>
  <c r="I5697" i="16"/>
  <c r="I5698" i="16"/>
  <c r="I5699" i="16"/>
  <c r="I5700" i="16"/>
  <c r="I5701" i="16"/>
  <c r="I5702" i="16"/>
  <c r="I5703" i="16"/>
  <c r="I5704" i="16"/>
  <c r="I5705" i="16"/>
  <c r="I5706" i="16"/>
  <c r="I5707" i="16"/>
  <c r="I5708" i="16"/>
  <c r="I5709" i="16"/>
  <c r="I5710" i="16"/>
  <c r="I5711" i="16"/>
  <c r="I5712" i="16"/>
  <c r="I5713" i="16"/>
  <c r="I5714" i="16"/>
  <c r="I5715" i="16"/>
  <c r="I5716" i="16"/>
  <c r="I5717" i="16"/>
  <c r="I5718" i="16"/>
  <c r="I5719" i="16"/>
  <c r="I5720" i="16"/>
  <c r="I5721" i="16"/>
  <c r="I5722" i="16"/>
  <c r="I5723" i="16"/>
  <c r="I5724" i="16"/>
  <c r="I5725" i="16"/>
  <c r="I5726" i="16"/>
  <c r="I5727" i="16"/>
  <c r="I5728" i="16"/>
  <c r="I5729" i="16"/>
  <c r="I5730" i="16"/>
  <c r="I5731" i="16"/>
  <c r="I5732" i="16"/>
  <c r="I5733" i="16"/>
  <c r="I5734" i="16"/>
  <c r="I5735" i="16"/>
  <c r="I5736" i="16"/>
  <c r="I5737" i="16"/>
  <c r="I5738" i="16"/>
  <c r="I5739" i="16"/>
  <c r="I5740" i="16"/>
  <c r="I5741" i="16"/>
  <c r="I5742" i="16"/>
  <c r="I5743" i="16"/>
  <c r="I5744" i="16"/>
  <c r="I5745" i="16"/>
  <c r="I5746" i="16"/>
  <c r="I5747" i="16"/>
  <c r="I5748" i="16"/>
  <c r="I5749" i="16"/>
  <c r="I5750" i="16"/>
  <c r="I5751" i="16"/>
  <c r="I5752" i="16"/>
  <c r="I5753" i="16"/>
  <c r="I5754" i="16"/>
  <c r="I5755" i="16"/>
  <c r="I5756" i="16"/>
  <c r="I5757" i="16"/>
  <c r="I5758" i="16"/>
  <c r="I5759" i="16"/>
  <c r="I5760" i="16"/>
  <c r="I5761" i="16"/>
  <c r="I5762" i="16"/>
  <c r="I5763" i="16"/>
  <c r="I5764" i="16"/>
  <c r="I5765" i="16"/>
  <c r="I5766" i="16"/>
  <c r="I5767" i="16"/>
  <c r="I5768" i="16"/>
  <c r="I5769" i="16"/>
  <c r="I5770" i="16"/>
  <c r="I5771" i="16"/>
  <c r="I5772" i="16"/>
  <c r="I5773" i="16"/>
  <c r="I5774" i="16"/>
  <c r="I5775" i="16"/>
  <c r="I5776" i="16"/>
  <c r="I5777" i="16"/>
  <c r="I5778" i="16"/>
  <c r="I5779" i="16"/>
  <c r="I5780" i="16"/>
  <c r="I5781" i="16"/>
  <c r="I5782" i="16"/>
  <c r="I5783" i="16"/>
  <c r="I5784" i="16"/>
  <c r="I5785" i="16"/>
  <c r="I5786" i="16"/>
  <c r="I5787" i="16"/>
  <c r="I5788" i="16"/>
  <c r="I5789" i="16"/>
  <c r="I5790" i="16"/>
  <c r="I5791" i="16"/>
  <c r="I5792" i="16"/>
  <c r="I5793" i="16"/>
  <c r="I5794" i="16"/>
  <c r="I5795" i="16"/>
  <c r="I5796" i="16"/>
  <c r="I5797" i="16"/>
  <c r="I5798" i="16"/>
  <c r="I5799" i="16"/>
  <c r="I5800" i="16"/>
  <c r="I5801" i="16"/>
  <c r="I5802" i="16"/>
  <c r="I5803" i="16"/>
  <c r="I5804" i="16"/>
  <c r="I5805" i="16"/>
  <c r="I5806" i="16"/>
  <c r="I5807" i="16"/>
  <c r="I5808" i="16"/>
  <c r="I5809" i="16"/>
  <c r="I5810" i="16"/>
  <c r="I5811" i="16"/>
  <c r="I5812" i="16"/>
  <c r="I5813" i="16"/>
  <c r="I5814" i="16"/>
  <c r="I5815" i="16"/>
  <c r="I5816" i="16"/>
  <c r="I5817" i="16"/>
  <c r="I5818" i="16"/>
  <c r="I5819" i="16"/>
  <c r="I5820" i="16"/>
  <c r="I5821" i="16"/>
  <c r="I5822" i="16"/>
  <c r="I5823" i="16"/>
  <c r="I5824" i="16"/>
  <c r="I5825" i="16"/>
  <c r="I5826" i="16"/>
  <c r="I5827" i="16"/>
  <c r="I5828" i="16"/>
  <c r="I5829" i="16"/>
  <c r="I5830" i="16"/>
  <c r="I5831" i="16"/>
  <c r="I5832" i="16"/>
  <c r="I5833" i="16"/>
  <c r="I5834" i="16"/>
  <c r="I5835" i="16"/>
  <c r="I5836" i="16"/>
  <c r="I5837" i="16"/>
  <c r="I5838" i="16"/>
  <c r="I5839" i="16"/>
  <c r="I5840" i="16"/>
  <c r="I5841" i="16"/>
  <c r="I5842" i="16"/>
  <c r="I5843" i="16"/>
  <c r="I5844" i="16"/>
  <c r="I5845" i="16"/>
  <c r="I5846" i="16"/>
  <c r="I5847" i="16"/>
  <c r="I5848" i="16"/>
  <c r="I5849" i="16"/>
  <c r="I5850" i="16"/>
  <c r="I5851" i="16"/>
  <c r="I5852" i="16"/>
  <c r="I5853" i="16"/>
  <c r="I5854" i="16"/>
  <c r="I5855" i="16"/>
  <c r="I5856" i="16"/>
  <c r="I5857" i="16"/>
  <c r="I5858" i="16"/>
  <c r="I5859" i="16"/>
  <c r="I5860" i="16"/>
  <c r="I5861" i="16"/>
  <c r="I5862" i="16"/>
  <c r="I5863" i="16"/>
  <c r="I5864" i="16"/>
  <c r="I5865" i="16"/>
  <c r="I5866" i="16"/>
  <c r="I5867" i="16"/>
  <c r="I5868" i="16"/>
  <c r="I5869" i="16"/>
  <c r="I5870" i="16"/>
  <c r="I5871" i="16"/>
  <c r="I5872" i="16"/>
  <c r="I5873" i="16"/>
  <c r="I5874" i="16"/>
  <c r="I5875" i="16"/>
  <c r="I5876" i="16"/>
  <c r="I5877" i="16"/>
  <c r="I5878" i="16"/>
  <c r="I5879" i="16"/>
  <c r="I5880" i="16"/>
  <c r="I5881" i="16"/>
  <c r="I5882" i="16"/>
  <c r="I5883" i="16"/>
  <c r="I5884" i="16"/>
  <c r="I5885" i="16"/>
  <c r="I5886" i="16"/>
  <c r="I5887" i="16"/>
  <c r="I5888" i="16"/>
  <c r="I5889" i="16"/>
  <c r="I5890" i="16"/>
  <c r="I5891" i="16"/>
  <c r="I5892" i="16"/>
  <c r="I5893" i="16"/>
  <c r="I5894" i="16"/>
  <c r="I5895" i="16"/>
  <c r="I5896" i="16"/>
  <c r="I5897" i="16"/>
  <c r="I5898" i="16"/>
  <c r="I5899" i="16"/>
  <c r="I5900" i="16"/>
  <c r="I5901" i="16"/>
  <c r="I5902" i="16"/>
  <c r="I5903" i="16"/>
  <c r="I5904" i="16"/>
  <c r="I5905" i="16"/>
  <c r="I5906" i="16"/>
  <c r="I5907" i="16"/>
  <c r="I5908" i="16"/>
  <c r="I5909" i="16"/>
  <c r="I5910" i="16"/>
  <c r="I5911" i="16"/>
  <c r="I5912" i="16"/>
  <c r="I5913" i="16"/>
  <c r="I5914" i="16"/>
  <c r="I5915" i="16"/>
  <c r="I5916" i="16"/>
  <c r="I5917" i="16"/>
  <c r="I5918" i="16"/>
  <c r="I5919" i="16"/>
  <c r="I5920" i="16"/>
  <c r="I5921" i="16"/>
  <c r="I5922" i="16"/>
  <c r="I5923" i="16"/>
  <c r="I5924" i="16"/>
  <c r="I5925" i="16"/>
  <c r="I5926" i="16"/>
  <c r="I5927" i="16"/>
  <c r="I5928" i="16"/>
  <c r="I5929" i="16"/>
  <c r="I5930" i="16"/>
  <c r="I5931" i="16"/>
  <c r="I5932" i="16"/>
  <c r="I5933" i="16"/>
  <c r="I5934" i="16"/>
  <c r="I5935" i="16"/>
  <c r="I5936" i="16"/>
  <c r="I5937" i="16"/>
  <c r="I5938" i="16"/>
  <c r="I5939" i="16"/>
  <c r="I5940" i="16"/>
  <c r="I5941" i="16"/>
  <c r="I5942" i="16"/>
  <c r="I5943" i="16"/>
  <c r="I5944" i="16"/>
  <c r="I5945" i="16"/>
  <c r="I5946" i="16"/>
  <c r="I5947" i="16"/>
  <c r="I5948" i="16"/>
  <c r="I5949" i="16"/>
  <c r="I5950" i="16"/>
  <c r="I5951" i="16"/>
  <c r="I5952" i="16"/>
  <c r="I5953" i="16"/>
  <c r="I5954" i="16"/>
  <c r="I5955" i="16"/>
  <c r="I5956" i="16"/>
  <c r="I5957" i="16"/>
  <c r="I5958" i="16"/>
  <c r="I5959" i="16"/>
  <c r="I5960" i="16"/>
  <c r="I5961" i="16"/>
  <c r="I5962" i="16"/>
  <c r="I5963" i="16"/>
  <c r="I5964" i="16"/>
  <c r="I5965" i="16"/>
  <c r="I5966" i="16"/>
  <c r="I5967" i="16"/>
  <c r="I5968" i="16"/>
  <c r="I5969" i="16"/>
  <c r="I5970" i="16"/>
  <c r="I5971" i="16"/>
  <c r="I5972" i="16"/>
  <c r="I5973" i="16"/>
  <c r="I5974" i="16"/>
  <c r="I5975" i="16"/>
  <c r="I5976" i="16"/>
  <c r="I5977" i="16"/>
  <c r="I5978" i="16"/>
  <c r="I5979" i="16"/>
  <c r="I5980" i="16"/>
  <c r="I5981" i="16"/>
  <c r="I5982" i="16"/>
  <c r="I5983" i="16"/>
  <c r="I5984" i="16"/>
  <c r="I5985" i="16"/>
  <c r="I5986" i="16"/>
  <c r="I5987" i="16"/>
  <c r="I5988" i="16"/>
  <c r="I5989" i="16"/>
  <c r="I5990" i="16"/>
  <c r="I5991" i="16"/>
  <c r="I5992" i="16"/>
  <c r="I5993" i="16"/>
  <c r="I5994" i="16"/>
  <c r="I5995" i="16"/>
  <c r="I5996" i="16"/>
  <c r="I5997" i="16"/>
  <c r="I5998" i="16"/>
  <c r="I5999" i="16"/>
  <c r="I6000" i="16"/>
  <c r="I6001" i="16"/>
  <c r="I6002" i="16"/>
  <c r="I6003" i="16"/>
  <c r="I6004" i="16"/>
  <c r="I6005" i="16"/>
  <c r="I6006" i="16"/>
  <c r="I6007" i="16"/>
  <c r="I6008" i="16"/>
  <c r="I6009" i="16"/>
  <c r="I6010" i="16"/>
  <c r="I6011" i="16"/>
  <c r="I6012" i="16"/>
  <c r="I6013" i="16"/>
  <c r="I6014" i="16"/>
  <c r="I6015" i="16"/>
  <c r="I6016" i="16"/>
  <c r="I6017" i="16"/>
  <c r="I6018" i="16"/>
  <c r="I6019" i="16"/>
  <c r="I6020" i="16"/>
  <c r="I6021" i="16"/>
  <c r="I6022" i="16"/>
  <c r="I6023" i="16"/>
  <c r="I6024" i="16"/>
  <c r="I6025" i="16"/>
  <c r="I6026" i="16"/>
  <c r="I6027" i="16"/>
  <c r="I6028" i="16"/>
  <c r="I6029" i="16"/>
  <c r="I6030" i="16"/>
  <c r="I6031" i="16"/>
  <c r="I6032" i="16"/>
  <c r="I6033" i="16"/>
  <c r="I6034" i="16"/>
  <c r="I6035" i="16"/>
  <c r="I6036" i="16"/>
  <c r="I6037" i="16"/>
  <c r="I6038" i="16"/>
  <c r="I6039" i="16"/>
  <c r="I6040" i="16"/>
  <c r="I6041" i="16"/>
  <c r="I6042" i="16"/>
  <c r="I6043" i="16"/>
  <c r="I6044" i="16"/>
  <c r="I6045" i="16"/>
  <c r="I6046" i="16"/>
  <c r="I6047" i="16"/>
  <c r="I6048" i="16"/>
  <c r="I6049" i="16"/>
  <c r="I6050" i="16"/>
  <c r="I6051" i="16"/>
  <c r="I6052" i="16"/>
  <c r="I6053" i="16"/>
  <c r="I6054" i="16"/>
  <c r="I6055" i="16"/>
  <c r="I6056" i="16"/>
  <c r="I6057" i="16"/>
  <c r="I6058" i="16"/>
  <c r="I6059" i="16"/>
  <c r="I6060" i="16"/>
  <c r="I6061" i="16"/>
  <c r="I6062" i="16"/>
  <c r="I6063" i="16"/>
  <c r="I6064" i="16"/>
  <c r="I6065" i="16"/>
  <c r="I6066" i="16"/>
  <c r="I6067" i="16"/>
  <c r="I6068" i="16"/>
  <c r="I6069" i="16"/>
  <c r="I6070" i="16"/>
  <c r="I6071" i="16"/>
  <c r="I6072" i="16"/>
  <c r="I6073" i="16"/>
  <c r="I6074" i="16"/>
  <c r="I6075" i="16"/>
  <c r="I6076" i="16"/>
  <c r="I6077" i="16"/>
  <c r="I6078" i="16"/>
  <c r="I6079" i="16"/>
  <c r="I6080" i="16"/>
  <c r="I6081" i="16"/>
  <c r="I6082" i="16"/>
  <c r="I6083" i="16"/>
  <c r="I6084" i="16"/>
  <c r="I6085" i="16"/>
  <c r="I6086" i="16"/>
  <c r="I6087" i="16"/>
  <c r="I6088" i="16"/>
  <c r="I6089" i="16"/>
  <c r="I6090" i="16"/>
  <c r="I6091" i="16"/>
  <c r="I6092" i="16"/>
  <c r="I6093" i="16"/>
  <c r="I6094" i="16"/>
  <c r="I6095" i="16"/>
  <c r="I6096" i="16"/>
  <c r="I6097" i="16"/>
  <c r="I6098" i="16"/>
  <c r="I6099" i="16"/>
  <c r="I6100" i="16"/>
  <c r="I6101" i="16"/>
  <c r="I6102" i="16"/>
  <c r="I6103" i="16"/>
  <c r="I6104" i="16"/>
  <c r="I6105" i="16"/>
  <c r="I6106" i="16"/>
  <c r="I6107" i="16"/>
  <c r="I6108" i="16"/>
  <c r="I6109" i="16"/>
  <c r="I6110" i="16"/>
  <c r="I6111" i="16"/>
  <c r="I6112" i="16"/>
  <c r="I6113" i="16"/>
  <c r="I6114" i="16"/>
  <c r="I6115" i="16"/>
  <c r="I6116" i="16"/>
  <c r="I6117" i="16"/>
  <c r="I6118" i="16"/>
  <c r="I6119" i="16"/>
  <c r="I6120" i="16"/>
  <c r="I6121" i="16"/>
  <c r="I6122" i="16"/>
  <c r="I6123" i="16"/>
  <c r="I6124" i="16"/>
  <c r="I6125" i="16"/>
  <c r="I6126" i="16"/>
  <c r="I6127" i="16"/>
  <c r="I6128" i="16"/>
  <c r="I6129" i="16"/>
  <c r="I6130" i="16"/>
  <c r="I6131" i="16"/>
  <c r="I6132" i="16"/>
  <c r="I6133" i="16"/>
  <c r="I6134" i="16"/>
  <c r="I6135" i="16"/>
  <c r="I6136" i="16"/>
  <c r="I6137" i="16"/>
  <c r="I6138" i="16"/>
  <c r="I6139" i="16"/>
  <c r="I6140" i="16"/>
  <c r="I6141" i="16"/>
  <c r="I6142" i="16"/>
  <c r="I6143" i="16"/>
  <c r="I6144" i="16"/>
  <c r="I6145" i="16"/>
  <c r="I6146" i="16"/>
  <c r="I6147" i="16"/>
  <c r="I6148" i="16"/>
  <c r="I6149" i="16"/>
  <c r="I6150" i="16"/>
  <c r="I6151" i="16"/>
  <c r="I6152" i="16"/>
  <c r="I6153" i="16"/>
  <c r="I6154" i="16"/>
  <c r="I6155" i="16"/>
  <c r="I6156" i="16"/>
  <c r="I6157" i="16"/>
  <c r="I6158" i="16"/>
  <c r="I6159" i="16"/>
  <c r="I6160" i="16"/>
  <c r="I6161" i="16"/>
  <c r="I6162" i="16"/>
  <c r="I6163" i="16"/>
  <c r="I6164" i="16"/>
  <c r="I6165" i="16"/>
  <c r="I6166" i="16"/>
  <c r="I6167" i="16"/>
  <c r="I6168" i="16"/>
  <c r="I6169" i="16"/>
  <c r="I6170" i="16"/>
  <c r="I6171" i="16"/>
  <c r="I6172" i="16"/>
  <c r="I6173" i="16"/>
  <c r="I6174" i="16"/>
  <c r="I6175" i="16"/>
  <c r="I6176" i="16"/>
  <c r="I6177" i="16"/>
  <c r="I6178" i="16"/>
  <c r="I6179" i="16"/>
  <c r="I6180" i="16"/>
  <c r="I6181" i="16"/>
  <c r="I6182" i="16"/>
  <c r="I6183" i="16"/>
  <c r="I6184" i="16"/>
  <c r="I6185" i="16"/>
  <c r="I6186" i="16"/>
  <c r="I6187" i="16"/>
  <c r="I6188" i="16"/>
  <c r="I6189" i="16"/>
  <c r="I6190" i="16"/>
  <c r="I6191" i="16"/>
  <c r="I6192" i="16"/>
  <c r="I6193" i="16"/>
  <c r="I6194" i="16"/>
  <c r="I6195" i="16"/>
  <c r="I6196" i="16"/>
  <c r="I6197" i="16"/>
  <c r="I6198" i="16"/>
  <c r="I6199" i="16"/>
  <c r="I6200" i="16"/>
  <c r="I6201" i="16"/>
  <c r="I6202" i="16"/>
  <c r="I6203" i="16"/>
  <c r="I6204" i="16"/>
  <c r="I6205" i="16"/>
  <c r="I6206" i="16"/>
  <c r="I6207" i="16"/>
  <c r="I6208" i="16"/>
  <c r="I6209" i="16"/>
  <c r="I6210" i="16"/>
  <c r="I6211" i="16"/>
  <c r="I6212" i="16"/>
  <c r="I6213" i="16"/>
  <c r="I6214" i="16"/>
  <c r="I6215" i="16"/>
  <c r="I6216" i="16"/>
  <c r="I6217" i="16"/>
  <c r="I6218" i="16"/>
  <c r="I6219" i="16"/>
  <c r="I6220" i="16"/>
  <c r="I6221" i="16"/>
  <c r="I6222" i="16"/>
  <c r="I6223" i="16"/>
  <c r="I6224" i="16"/>
  <c r="I6225" i="16"/>
  <c r="I6226" i="16"/>
  <c r="I6227" i="16"/>
  <c r="I6228" i="16"/>
  <c r="I6229" i="16"/>
  <c r="I6230" i="16"/>
  <c r="I6231" i="16"/>
  <c r="I6232" i="16"/>
  <c r="I6233" i="16"/>
  <c r="I6234" i="16"/>
  <c r="I6235" i="16"/>
  <c r="I6236" i="16"/>
  <c r="I6237" i="16"/>
  <c r="I6238" i="16"/>
  <c r="I6239" i="16"/>
  <c r="I6240" i="16"/>
  <c r="I6241" i="16"/>
  <c r="I6242" i="16"/>
  <c r="I6243" i="16"/>
  <c r="I6244" i="16"/>
  <c r="I6245" i="16"/>
  <c r="I6246" i="16"/>
  <c r="I6247" i="16"/>
  <c r="I6248" i="16"/>
  <c r="I6249" i="16"/>
  <c r="I6250" i="16"/>
  <c r="I6251" i="16"/>
  <c r="I6252" i="16"/>
  <c r="I6253" i="16"/>
  <c r="I6254" i="16"/>
  <c r="I6255" i="16"/>
  <c r="I6256" i="16"/>
  <c r="I6257" i="16"/>
  <c r="I6258" i="16"/>
  <c r="I6259" i="16"/>
  <c r="I6260" i="16"/>
  <c r="I6261" i="16"/>
  <c r="I6262" i="16"/>
  <c r="I6263" i="16"/>
  <c r="I6264" i="16"/>
  <c r="I6265" i="16"/>
  <c r="I6266" i="16"/>
  <c r="I6267" i="16"/>
  <c r="I6268" i="16"/>
  <c r="I6269" i="16"/>
  <c r="I6270" i="16"/>
  <c r="I6271" i="16"/>
  <c r="I6272" i="16"/>
  <c r="I6273" i="16"/>
  <c r="I6274" i="16"/>
  <c r="I6275" i="16"/>
  <c r="I6276" i="16"/>
  <c r="I6277" i="16"/>
  <c r="I6278" i="16"/>
  <c r="I6279" i="16"/>
  <c r="I6280" i="16"/>
  <c r="I6281" i="16"/>
  <c r="I6282" i="16"/>
  <c r="I6283" i="16"/>
  <c r="I6284" i="16"/>
  <c r="I6285" i="16"/>
  <c r="I6286" i="16"/>
  <c r="I6287" i="16"/>
  <c r="I6288" i="16"/>
  <c r="I6289" i="16"/>
  <c r="I6290" i="16"/>
  <c r="I6291" i="16"/>
  <c r="I6292" i="16"/>
  <c r="I6293" i="16"/>
  <c r="I6294" i="16"/>
  <c r="I6295" i="16"/>
  <c r="I6296" i="16"/>
  <c r="I6297" i="16"/>
  <c r="I6298" i="16"/>
  <c r="I6299" i="16"/>
  <c r="I6300" i="16"/>
  <c r="I6301" i="16"/>
  <c r="I6302" i="16"/>
  <c r="I6303" i="16"/>
  <c r="I6304" i="16"/>
  <c r="I6305" i="16"/>
  <c r="I6306" i="16"/>
  <c r="I6307" i="16"/>
  <c r="I6308" i="16"/>
  <c r="I6309" i="16"/>
  <c r="I6310" i="16"/>
  <c r="I6311" i="16"/>
  <c r="I6312" i="16"/>
  <c r="I6313" i="16"/>
  <c r="I6314" i="16"/>
  <c r="I6315" i="16"/>
  <c r="I6316" i="16"/>
  <c r="I6317" i="16"/>
  <c r="I6318" i="16"/>
  <c r="I6319" i="16"/>
  <c r="I6320" i="16"/>
  <c r="I6321" i="16"/>
  <c r="I6322" i="16"/>
  <c r="I6323" i="16"/>
  <c r="I6324" i="16"/>
  <c r="I6325" i="16"/>
  <c r="I6326" i="16"/>
  <c r="I6327" i="16"/>
  <c r="I6328" i="16"/>
  <c r="I6329" i="16"/>
  <c r="I6330" i="16"/>
  <c r="I6331" i="16"/>
  <c r="I6332" i="16"/>
  <c r="I6333" i="16"/>
  <c r="I6334" i="16"/>
  <c r="I6335" i="16"/>
  <c r="I6336" i="16"/>
  <c r="I6337" i="16"/>
  <c r="I6338" i="16"/>
  <c r="I6339" i="16"/>
  <c r="I6340" i="16"/>
  <c r="I6341" i="16"/>
  <c r="I6342" i="16"/>
  <c r="I6343" i="16"/>
  <c r="I6344" i="16"/>
  <c r="I6345" i="16"/>
  <c r="I6346" i="16"/>
  <c r="I6347" i="16"/>
  <c r="I6348" i="16"/>
  <c r="I6349" i="16"/>
  <c r="I6350" i="16"/>
  <c r="I6351" i="16"/>
  <c r="I6352" i="16"/>
  <c r="I6353" i="16"/>
  <c r="I6354" i="16"/>
  <c r="I6355" i="16"/>
  <c r="I6356" i="16"/>
  <c r="I6357" i="16"/>
  <c r="I6358" i="16"/>
  <c r="I6359" i="16"/>
  <c r="I6360" i="16"/>
  <c r="I6361" i="16"/>
  <c r="I6362" i="16"/>
  <c r="I6363" i="16"/>
  <c r="I6364" i="16"/>
  <c r="I6365" i="16"/>
  <c r="I6366" i="16"/>
  <c r="I6367" i="16"/>
  <c r="I6368" i="16"/>
  <c r="I6369" i="16"/>
  <c r="I6370" i="16"/>
  <c r="I6371" i="16"/>
  <c r="I6372" i="16"/>
  <c r="I6373" i="16"/>
  <c r="I6374" i="16"/>
  <c r="I6375" i="16"/>
  <c r="I6376" i="16"/>
  <c r="I6377" i="16"/>
  <c r="I6378" i="16"/>
  <c r="I6379" i="16"/>
  <c r="I6380" i="16"/>
  <c r="I6381" i="16"/>
  <c r="I6382" i="16"/>
  <c r="I6383" i="16"/>
  <c r="I6384" i="16"/>
  <c r="I6385" i="16"/>
  <c r="I6386" i="16"/>
  <c r="I6387" i="16"/>
  <c r="I6388" i="16"/>
  <c r="I6389" i="16"/>
  <c r="I6390" i="16"/>
  <c r="I6391" i="16"/>
  <c r="I6392" i="16"/>
  <c r="I6393" i="16"/>
  <c r="I6394" i="16"/>
  <c r="I6395" i="16"/>
  <c r="I6396" i="16"/>
  <c r="I6397" i="16"/>
  <c r="I6398" i="16"/>
  <c r="I6399" i="16"/>
  <c r="I6400" i="16"/>
  <c r="I6401" i="16"/>
  <c r="I6402" i="16"/>
  <c r="I6403" i="16"/>
  <c r="I6404" i="16"/>
  <c r="I6405" i="16"/>
  <c r="I6406" i="16"/>
  <c r="I6407" i="16"/>
  <c r="I6408" i="16"/>
  <c r="I6409" i="16"/>
  <c r="I6410" i="16"/>
  <c r="I6411" i="16"/>
  <c r="I6412" i="16"/>
  <c r="I6413" i="16"/>
  <c r="I6414" i="16"/>
  <c r="I6415" i="16"/>
  <c r="I6416" i="16"/>
  <c r="I6417" i="16"/>
  <c r="I6418" i="16"/>
  <c r="I6419" i="16"/>
  <c r="I6420" i="16"/>
  <c r="I6421" i="16"/>
  <c r="I6422" i="16"/>
  <c r="I6423" i="16"/>
  <c r="I6424" i="16"/>
  <c r="I6425" i="16"/>
  <c r="I6426" i="16"/>
  <c r="I6427" i="16"/>
  <c r="I6428" i="16"/>
  <c r="I6429" i="16"/>
  <c r="I6430" i="16"/>
  <c r="I6431" i="16"/>
  <c r="I6432" i="16"/>
  <c r="I6433" i="16"/>
  <c r="I6434" i="16"/>
  <c r="I6435" i="16"/>
  <c r="I6436" i="16"/>
  <c r="I6437" i="16"/>
  <c r="I6438" i="16"/>
  <c r="I6439" i="16"/>
  <c r="I6440" i="16"/>
  <c r="I6441" i="16"/>
  <c r="I6442" i="16"/>
  <c r="I6443" i="16"/>
  <c r="I6444" i="16"/>
  <c r="I6445" i="16"/>
  <c r="I6446" i="16"/>
  <c r="I6447" i="16"/>
  <c r="I6448" i="16"/>
  <c r="I6449" i="16"/>
  <c r="I6450" i="16"/>
  <c r="I6451" i="16"/>
  <c r="I6452" i="16"/>
  <c r="I6453" i="16"/>
  <c r="I6454" i="16"/>
  <c r="I6455" i="16"/>
  <c r="I6456" i="16"/>
  <c r="I6457" i="16"/>
  <c r="I6458" i="16"/>
  <c r="I6459" i="16"/>
  <c r="I6460" i="16"/>
  <c r="I6461" i="16"/>
  <c r="I6462" i="16"/>
  <c r="I6463" i="16"/>
  <c r="I6464" i="16"/>
  <c r="I6465" i="16"/>
  <c r="I6466" i="16"/>
  <c r="I6467" i="16"/>
  <c r="I6468" i="16"/>
  <c r="I6469" i="16"/>
  <c r="I6470" i="16"/>
  <c r="I6471" i="16"/>
  <c r="I6472" i="16"/>
  <c r="I6473" i="16"/>
  <c r="I6474" i="16"/>
  <c r="I6475" i="16"/>
  <c r="I6476" i="16"/>
  <c r="I6477" i="16"/>
  <c r="I6478" i="16"/>
  <c r="I6479" i="16"/>
  <c r="I6480" i="16"/>
  <c r="I6481" i="16"/>
  <c r="I6482" i="16"/>
  <c r="I6483" i="16"/>
  <c r="I6484" i="16"/>
  <c r="I6485" i="16"/>
  <c r="I6486" i="16"/>
  <c r="I6487" i="16"/>
  <c r="I6488" i="16"/>
  <c r="I6489" i="16"/>
  <c r="I6490" i="16"/>
  <c r="I6491" i="16"/>
  <c r="I6492" i="16"/>
  <c r="I6493" i="16"/>
  <c r="I6494" i="16"/>
  <c r="I6495" i="16"/>
  <c r="I6496" i="16"/>
  <c r="I6497" i="16"/>
  <c r="I6498" i="16"/>
  <c r="I6499" i="16"/>
  <c r="I6500" i="16"/>
  <c r="I6501" i="16"/>
  <c r="I6502" i="16"/>
  <c r="I6503" i="16"/>
  <c r="I6504" i="16"/>
  <c r="I6505" i="16"/>
  <c r="I6506" i="16"/>
  <c r="I6507" i="16"/>
  <c r="I6508" i="16"/>
  <c r="I6509" i="16"/>
  <c r="I6510" i="16"/>
  <c r="I6511" i="16"/>
  <c r="I6512" i="16"/>
  <c r="I6513" i="16"/>
  <c r="I6514" i="16"/>
  <c r="I6515" i="16"/>
  <c r="I6516" i="16"/>
  <c r="I6517" i="16"/>
  <c r="I6518" i="16"/>
  <c r="I6519" i="16"/>
  <c r="I6520" i="16"/>
  <c r="I6521" i="16"/>
  <c r="I6522" i="16"/>
  <c r="I6523" i="16"/>
  <c r="I6524" i="16"/>
  <c r="I6525" i="16"/>
  <c r="I6526" i="16"/>
  <c r="I6527" i="16"/>
  <c r="I6528" i="16"/>
  <c r="I6529" i="16"/>
  <c r="I6530" i="16"/>
  <c r="I6531" i="16"/>
  <c r="I6532" i="16"/>
  <c r="I6533" i="16"/>
  <c r="I6534" i="16"/>
  <c r="I6535" i="16"/>
  <c r="I6536" i="16"/>
  <c r="I6537" i="16"/>
  <c r="I6538" i="16"/>
  <c r="I6539" i="16"/>
  <c r="I6540" i="16"/>
  <c r="I6541" i="16"/>
  <c r="I6542" i="16"/>
  <c r="I6543" i="16"/>
  <c r="I6544" i="16"/>
  <c r="I6545" i="16"/>
  <c r="I6546" i="16"/>
  <c r="I6547" i="16"/>
  <c r="I6548" i="16"/>
  <c r="I6549" i="16"/>
  <c r="I6550" i="16"/>
  <c r="I6551" i="16"/>
  <c r="I6552" i="16"/>
  <c r="I6553" i="16"/>
  <c r="I6554" i="16"/>
  <c r="I6555" i="16"/>
  <c r="I6556" i="16"/>
  <c r="I6557" i="16"/>
  <c r="I6558" i="16"/>
  <c r="I6559" i="16"/>
  <c r="I6560" i="16"/>
  <c r="I6561" i="16"/>
  <c r="I6562" i="16"/>
  <c r="I6563" i="16"/>
  <c r="I6564" i="16"/>
  <c r="I6565" i="16"/>
  <c r="I6566" i="16"/>
  <c r="I6567" i="16"/>
  <c r="I6568" i="16"/>
  <c r="I6569" i="16"/>
  <c r="I6570" i="16"/>
  <c r="I6571" i="16"/>
  <c r="I6572" i="16"/>
  <c r="I6573" i="16"/>
  <c r="I6574" i="16"/>
  <c r="I6575" i="16"/>
  <c r="I6576" i="16"/>
  <c r="I6577" i="16"/>
  <c r="I6578" i="16"/>
  <c r="I6579" i="16"/>
  <c r="I6580" i="16"/>
  <c r="I6581" i="16"/>
  <c r="I6582" i="16"/>
  <c r="I6583" i="16"/>
  <c r="I6584" i="16"/>
  <c r="I6585" i="16"/>
  <c r="I6586" i="16"/>
  <c r="I6587" i="16"/>
  <c r="I6588" i="16"/>
  <c r="I6589" i="16"/>
  <c r="I6590" i="16"/>
  <c r="I6591" i="16"/>
  <c r="I6592" i="16"/>
  <c r="I6593" i="16"/>
  <c r="I6594" i="16"/>
  <c r="I6595" i="16"/>
  <c r="I6596" i="16"/>
  <c r="I6597" i="16"/>
  <c r="I6598" i="16"/>
  <c r="I6599" i="16"/>
  <c r="I6600" i="16"/>
  <c r="I6601" i="16"/>
  <c r="I6602" i="16"/>
  <c r="I6603" i="16"/>
  <c r="I6604" i="16"/>
  <c r="I6605" i="16"/>
  <c r="I6606" i="16"/>
  <c r="I6607" i="16"/>
  <c r="I6608" i="16"/>
  <c r="I6609" i="16"/>
  <c r="I6610" i="16"/>
  <c r="I6611" i="16"/>
  <c r="I6612" i="16"/>
  <c r="I6613" i="16"/>
  <c r="I6614" i="16"/>
  <c r="I6615" i="16"/>
  <c r="I6616" i="16"/>
  <c r="I6617" i="16"/>
  <c r="I6618" i="16"/>
  <c r="I6619" i="16"/>
  <c r="I6620" i="16"/>
  <c r="I6621" i="16"/>
  <c r="I6622" i="16"/>
  <c r="I6623" i="16"/>
  <c r="I6624" i="16"/>
  <c r="I6625" i="16"/>
  <c r="I6626" i="16"/>
  <c r="I6627" i="16"/>
  <c r="I6628" i="16"/>
  <c r="I6629" i="16"/>
  <c r="I6630" i="16"/>
  <c r="I6631" i="16"/>
  <c r="I6632" i="16"/>
  <c r="I6633" i="16"/>
  <c r="I6634" i="16"/>
  <c r="I6635" i="16"/>
  <c r="I6636" i="16"/>
  <c r="I6637" i="16"/>
  <c r="I6638" i="16"/>
  <c r="I6639" i="16"/>
  <c r="I6640" i="16"/>
  <c r="I6641" i="16"/>
  <c r="I6642" i="16"/>
  <c r="I6643" i="16"/>
  <c r="I6644" i="16"/>
  <c r="I6645" i="16"/>
  <c r="I6646" i="16"/>
  <c r="I6647" i="16"/>
  <c r="I6648" i="16"/>
  <c r="I6649" i="16"/>
  <c r="I6650" i="16"/>
  <c r="I6651" i="16"/>
  <c r="I6652" i="16"/>
  <c r="I6653" i="16"/>
  <c r="I6654" i="16"/>
  <c r="I6655" i="16"/>
  <c r="I6656" i="16"/>
  <c r="I6657" i="16"/>
  <c r="I6658" i="16"/>
  <c r="I6659" i="16"/>
  <c r="I6660" i="16"/>
  <c r="I6661" i="16"/>
  <c r="I6662" i="16"/>
  <c r="I6663" i="16"/>
  <c r="I6664" i="16"/>
  <c r="I6665" i="16"/>
  <c r="I6666" i="16"/>
  <c r="I6667" i="16"/>
  <c r="I6668" i="16"/>
  <c r="I6669" i="16"/>
  <c r="I6670" i="16"/>
  <c r="I6671" i="16"/>
  <c r="I6672" i="16"/>
  <c r="I6673" i="16"/>
  <c r="I6674" i="16"/>
  <c r="I6675" i="16"/>
  <c r="I6676" i="16"/>
  <c r="I6677" i="16"/>
  <c r="I6678" i="16"/>
  <c r="I6679" i="16"/>
  <c r="I6680" i="16"/>
  <c r="I6681" i="16"/>
  <c r="I6682" i="16"/>
  <c r="I6683" i="16"/>
  <c r="I6684" i="16"/>
  <c r="I6685" i="16"/>
  <c r="I6686" i="16"/>
  <c r="I6687" i="16"/>
  <c r="I6688" i="16"/>
  <c r="I6689" i="16"/>
  <c r="I6690" i="16"/>
  <c r="I6691" i="16"/>
  <c r="I6692" i="16"/>
  <c r="I6693" i="16"/>
  <c r="I6694" i="16"/>
  <c r="I6695" i="16"/>
  <c r="I6696" i="16"/>
  <c r="I6697" i="16"/>
  <c r="I6698" i="16"/>
  <c r="I6699" i="16"/>
  <c r="I6700" i="16"/>
  <c r="I6701" i="16"/>
  <c r="I6702" i="16"/>
  <c r="I6703" i="16"/>
  <c r="I6704" i="16"/>
  <c r="I6705" i="16"/>
  <c r="I6706" i="16"/>
  <c r="I6707" i="16"/>
  <c r="I6708" i="16"/>
  <c r="I6709" i="16"/>
  <c r="I6710" i="16"/>
  <c r="I6711" i="16"/>
  <c r="I6712" i="16"/>
  <c r="I6713" i="16"/>
  <c r="I6714" i="16"/>
  <c r="I6715" i="16"/>
  <c r="I6716" i="16"/>
  <c r="I6717" i="16"/>
  <c r="I6718" i="16"/>
  <c r="I6719" i="16"/>
  <c r="I6720" i="16"/>
  <c r="I6721" i="16"/>
  <c r="I6722" i="16"/>
  <c r="I6723" i="16"/>
  <c r="I6724" i="16"/>
  <c r="I6725" i="16"/>
  <c r="I6726" i="16"/>
  <c r="I6727" i="16"/>
  <c r="I6728" i="16"/>
  <c r="I6729" i="16"/>
  <c r="I6730" i="16"/>
  <c r="I6731" i="16"/>
  <c r="I6732" i="16"/>
  <c r="I6733" i="16"/>
  <c r="I6734" i="16"/>
  <c r="I6735" i="16"/>
  <c r="I6736" i="16"/>
  <c r="I6737" i="16"/>
  <c r="I6738" i="16"/>
  <c r="I6739" i="16"/>
  <c r="I6740" i="16"/>
  <c r="I6741" i="16"/>
  <c r="I6742" i="16"/>
  <c r="I6743" i="16"/>
  <c r="I6744" i="16"/>
  <c r="I6745" i="16"/>
  <c r="I6746" i="16"/>
  <c r="I6747" i="16"/>
  <c r="I6748" i="16"/>
  <c r="I6749" i="16"/>
  <c r="I6750" i="16"/>
  <c r="I6751" i="16"/>
  <c r="I6752" i="16"/>
  <c r="I6753" i="16"/>
  <c r="I6754" i="16"/>
  <c r="I6755" i="16"/>
  <c r="I6756" i="16"/>
  <c r="I6757" i="16"/>
  <c r="I6758" i="16"/>
  <c r="I6759" i="16"/>
  <c r="I6760" i="16"/>
  <c r="I6761" i="16"/>
  <c r="I6762" i="16"/>
  <c r="I6763" i="16"/>
  <c r="I6764" i="16"/>
  <c r="I6765" i="16"/>
  <c r="I6766" i="16"/>
  <c r="I6767" i="16"/>
  <c r="I6768" i="16"/>
  <c r="I6769" i="16"/>
  <c r="I6770" i="16"/>
  <c r="I6771" i="16"/>
  <c r="I6772" i="16"/>
  <c r="I6773" i="16"/>
  <c r="I6774" i="16"/>
  <c r="I6775" i="16"/>
  <c r="I6776" i="16"/>
  <c r="I6777" i="16"/>
  <c r="I6778" i="16"/>
  <c r="I6779" i="16"/>
  <c r="I6780" i="16"/>
  <c r="I6781" i="16"/>
  <c r="I6782" i="16"/>
  <c r="I6783" i="16"/>
  <c r="I6784" i="16"/>
  <c r="I6785" i="16"/>
  <c r="I6786" i="16"/>
  <c r="I6787" i="16"/>
  <c r="I6788" i="16"/>
  <c r="I6789" i="16"/>
  <c r="I6790" i="16"/>
  <c r="I6791" i="16"/>
  <c r="I6792" i="16"/>
  <c r="I6793" i="16"/>
  <c r="I6794" i="16"/>
  <c r="I6795" i="16"/>
  <c r="I6796" i="16"/>
  <c r="I6797" i="16"/>
  <c r="I6798" i="16"/>
  <c r="I6799" i="16"/>
  <c r="I6800" i="16"/>
  <c r="I6801" i="16"/>
  <c r="I6802" i="16"/>
  <c r="I6803" i="16"/>
  <c r="I6804" i="16"/>
  <c r="I6805" i="16"/>
  <c r="I6806" i="16"/>
  <c r="I6807" i="16"/>
  <c r="I6808" i="16"/>
  <c r="I6809" i="16"/>
  <c r="I6810" i="16"/>
  <c r="I6811" i="16"/>
  <c r="I6812" i="16"/>
  <c r="I6813" i="16"/>
  <c r="I6814" i="16"/>
  <c r="I6815" i="16"/>
  <c r="I6816" i="16"/>
  <c r="I6817" i="16"/>
  <c r="I6818" i="16"/>
  <c r="I6819" i="16"/>
  <c r="I6820" i="16"/>
  <c r="I6821" i="16"/>
  <c r="I6822" i="16"/>
  <c r="I6823" i="16"/>
  <c r="I6824" i="16"/>
  <c r="I6825" i="16"/>
  <c r="I6826" i="16"/>
  <c r="I6827" i="16"/>
  <c r="I6828" i="16"/>
  <c r="I6829" i="16"/>
  <c r="I6830" i="16"/>
  <c r="I6831" i="16"/>
  <c r="I6832" i="16"/>
  <c r="I6833" i="16"/>
  <c r="I6834" i="16"/>
  <c r="I6835" i="16"/>
  <c r="I6836" i="16"/>
  <c r="I6837" i="16"/>
  <c r="I6838" i="16"/>
  <c r="I6839" i="16"/>
  <c r="I6840" i="16"/>
  <c r="I6841" i="16"/>
  <c r="I6842" i="16"/>
  <c r="I6843" i="16"/>
  <c r="I6844" i="16"/>
  <c r="I6845" i="16"/>
  <c r="I6846" i="16"/>
  <c r="I6847" i="16"/>
  <c r="I6848" i="16"/>
  <c r="I6849" i="16"/>
  <c r="I6850" i="16"/>
  <c r="I6851" i="16"/>
  <c r="I6852" i="16"/>
  <c r="I6853" i="16"/>
  <c r="I6854" i="16"/>
  <c r="I6855" i="16"/>
  <c r="I6856" i="16"/>
  <c r="I6857" i="16"/>
  <c r="I6858" i="16"/>
  <c r="I6859" i="16"/>
  <c r="I6860" i="16"/>
  <c r="I6861" i="16"/>
  <c r="I6862" i="16"/>
  <c r="I6863" i="16"/>
  <c r="I6864" i="16"/>
  <c r="I6865" i="16"/>
  <c r="I6866" i="16"/>
  <c r="I6867" i="16"/>
  <c r="I6868" i="16"/>
  <c r="I6869" i="16"/>
  <c r="I6870" i="16"/>
  <c r="I6871" i="16"/>
  <c r="I6872" i="16"/>
  <c r="I6873" i="16"/>
  <c r="I6874" i="16"/>
  <c r="I6875" i="16"/>
  <c r="I6876" i="16"/>
  <c r="I6877" i="16"/>
  <c r="I6878" i="16"/>
  <c r="I6879" i="16"/>
  <c r="I6880" i="16"/>
  <c r="I6881" i="16"/>
  <c r="I6882" i="16"/>
  <c r="I6883" i="16"/>
  <c r="I6884" i="16"/>
  <c r="I6885" i="16"/>
  <c r="I6886" i="16"/>
  <c r="I6887" i="16"/>
  <c r="I6888" i="16"/>
  <c r="I6889" i="16"/>
  <c r="I6890" i="16"/>
  <c r="I6891" i="16"/>
  <c r="I6892" i="16"/>
  <c r="I6893" i="16"/>
  <c r="I6894" i="16"/>
  <c r="I6895" i="16"/>
  <c r="I6896" i="16"/>
  <c r="I6897" i="16"/>
  <c r="I6898" i="16"/>
  <c r="I6899" i="16"/>
  <c r="I6900" i="16"/>
  <c r="I6901" i="16"/>
  <c r="I6902" i="16"/>
  <c r="I6903" i="16"/>
  <c r="I6904" i="16"/>
  <c r="I6905" i="16"/>
  <c r="I6906" i="16"/>
  <c r="I6907" i="16"/>
  <c r="I6908" i="16"/>
  <c r="I6909" i="16"/>
  <c r="I6910" i="16"/>
  <c r="I6911" i="16"/>
  <c r="I6912" i="16"/>
  <c r="I6913" i="16"/>
  <c r="I6914" i="16"/>
  <c r="I6915" i="16"/>
  <c r="I6916" i="16"/>
  <c r="I6917" i="16"/>
  <c r="I6918" i="16"/>
  <c r="I6919" i="16"/>
  <c r="I6920" i="16"/>
  <c r="I6921" i="16"/>
  <c r="I6922" i="16"/>
  <c r="I6923" i="16"/>
  <c r="I6924" i="16"/>
  <c r="I6925" i="16"/>
  <c r="I6926" i="16"/>
  <c r="I6927" i="16"/>
  <c r="I6928" i="16"/>
  <c r="I6929" i="16"/>
  <c r="I6930" i="16"/>
  <c r="I6931" i="16"/>
  <c r="I6932" i="16"/>
  <c r="I6933" i="16"/>
  <c r="I6934" i="16"/>
  <c r="I6935" i="16"/>
  <c r="I6936" i="16"/>
  <c r="I6937" i="16"/>
  <c r="I6938" i="16"/>
  <c r="I6939" i="16"/>
  <c r="I6940" i="16"/>
  <c r="I6941" i="16"/>
  <c r="I6942" i="16"/>
  <c r="I6943" i="16"/>
  <c r="I6944" i="16"/>
  <c r="I6945" i="16"/>
  <c r="I6946" i="16"/>
  <c r="I6947" i="16"/>
  <c r="I6948" i="16"/>
  <c r="I6949" i="16"/>
  <c r="I6950" i="16"/>
  <c r="I6951" i="16"/>
  <c r="I6952" i="16"/>
  <c r="I6953" i="16"/>
  <c r="I6954" i="16"/>
  <c r="I6955" i="16"/>
  <c r="I6956" i="16"/>
  <c r="I6957" i="16"/>
  <c r="I6958" i="16"/>
  <c r="I6959" i="16"/>
  <c r="I6960" i="16"/>
  <c r="I6961" i="16"/>
  <c r="I6962" i="16"/>
  <c r="I6963" i="16"/>
  <c r="I6964" i="16"/>
  <c r="I6965" i="16"/>
  <c r="I6966" i="16"/>
  <c r="I6967" i="16"/>
  <c r="I6968" i="16"/>
  <c r="I6969" i="16"/>
  <c r="I6970" i="16"/>
  <c r="I6971" i="16"/>
  <c r="I6972" i="16"/>
  <c r="I6973" i="16"/>
  <c r="I6974" i="16"/>
  <c r="I6975" i="16"/>
  <c r="I6976" i="16"/>
  <c r="I6977" i="16"/>
  <c r="I6978" i="16"/>
  <c r="I6979" i="16"/>
  <c r="I6980" i="16"/>
  <c r="I6981" i="16"/>
  <c r="I6982" i="16"/>
  <c r="I6983" i="16"/>
  <c r="I6984" i="16"/>
  <c r="I6985" i="16"/>
  <c r="I6986" i="16"/>
  <c r="I6987" i="16"/>
  <c r="I6988" i="16"/>
  <c r="I6989" i="16"/>
  <c r="I6990" i="16"/>
  <c r="I6991" i="16"/>
  <c r="I6992" i="16"/>
  <c r="I6993" i="16"/>
  <c r="I6994" i="16"/>
  <c r="I6995" i="16"/>
  <c r="I6996" i="16"/>
  <c r="I6997" i="16"/>
  <c r="I6998" i="16"/>
  <c r="I6999" i="16"/>
  <c r="I7000" i="16"/>
  <c r="I7001" i="16"/>
  <c r="I7002" i="16"/>
  <c r="I7003" i="16"/>
  <c r="I7004" i="16"/>
  <c r="I7005" i="16"/>
  <c r="I7006" i="16"/>
  <c r="I7007" i="16"/>
  <c r="I7008" i="16"/>
  <c r="I7009" i="16"/>
  <c r="I7010" i="16"/>
  <c r="I7011" i="16"/>
  <c r="I7012" i="16"/>
  <c r="I7013" i="16"/>
  <c r="I7014" i="16"/>
  <c r="I7015" i="16"/>
  <c r="I7016" i="16"/>
  <c r="I7017" i="16"/>
  <c r="I7018" i="16"/>
  <c r="I7019" i="16"/>
  <c r="I7020" i="16"/>
  <c r="I7021" i="16"/>
  <c r="I7022" i="16"/>
  <c r="I7023" i="16"/>
  <c r="I7024" i="16"/>
  <c r="I7025" i="16"/>
  <c r="I7026" i="16"/>
  <c r="I7027" i="16"/>
  <c r="I7028" i="16"/>
  <c r="I7029" i="16"/>
  <c r="I7030" i="16"/>
  <c r="I7031" i="16"/>
  <c r="I7032" i="16"/>
  <c r="I7033" i="16"/>
  <c r="I7034" i="16"/>
  <c r="I7035" i="16"/>
  <c r="I7036" i="16"/>
  <c r="I7037" i="16"/>
  <c r="I7038" i="16"/>
  <c r="I7039" i="16"/>
  <c r="I7040" i="16"/>
  <c r="I7041" i="16"/>
  <c r="I7042" i="16"/>
  <c r="I7043" i="16"/>
  <c r="I7044" i="16"/>
  <c r="I7045" i="16"/>
  <c r="I7046" i="16"/>
  <c r="I7047" i="16"/>
  <c r="I7048" i="16"/>
  <c r="I7049" i="16"/>
  <c r="I7050" i="16"/>
  <c r="I7051" i="16"/>
  <c r="I7052" i="16"/>
  <c r="I7053" i="16"/>
  <c r="I7054" i="16"/>
  <c r="I7055" i="16"/>
  <c r="I7056" i="16"/>
  <c r="I7057" i="16"/>
  <c r="I7058" i="16"/>
  <c r="I7059" i="16"/>
  <c r="I7060" i="16"/>
  <c r="I7061" i="16"/>
  <c r="I7062" i="16"/>
  <c r="I7063" i="16"/>
  <c r="I7064" i="16"/>
  <c r="I7065" i="16"/>
  <c r="I7066" i="16"/>
  <c r="I7067" i="16"/>
  <c r="I7068" i="16"/>
  <c r="I7069" i="16"/>
  <c r="I7070" i="16"/>
  <c r="I7071" i="16"/>
  <c r="I7072" i="16"/>
  <c r="I7073" i="16"/>
  <c r="I7074" i="16"/>
  <c r="I7075" i="16"/>
  <c r="I7076" i="16"/>
  <c r="I7077" i="16"/>
  <c r="I7078" i="16"/>
  <c r="I7079" i="16"/>
  <c r="I7080" i="16"/>
  <c r="I7081" i="16"/>
  <c r="I7082" i="16"/>
  <c r="I7083" i="16"/>
  <c r="I7084" i="16"/>
  <c r="I7085" i="16"/>
  <c r="I7086" i="16"/>
  <c r="I7087" i="16"/>
  <c r="I7088" i="16"/>
  <c r="I7089" i="16"/>
  <c r="I7090" i="16"/>
  <c r="I7091" i="16"/>
  <c r="I7092" i="16"/>
  <c r="I7093" i="16"/>
  <c r="I7094" i="16"/>
  <c r="I7095" i="16"/>
  <c r="I7096" i="16"/>
  <c r="I7097" i="16"/>
  <c r="I7098" i="16"/>
  <c r="I7099" i="16"/>
  <c r="I7100" i="16"/>
  <c r="I7101" i="16"/>
  <c r="I7102" i="16"/>
  <c r="I7103" i="16"/>
  <c r="I7104" i="16"/>
  <c r="I7105" i="16"/>
  <c r="I7106" i="16"/>
  <c r="I7107" i="16"/>
  <c r="I7108" i="16"/>
  <c r="I7109" i="16"/>
  <c r="I7110" i="16"/>
  <c r="I7111" i="16"/>
  <c r="I7112" i="16"/>
  <c r="I7113" i="16"/>
  <c r="I7114" i="16"/>
  <c r="I7115" i="16"/>
  <c r="I7116" i="16"/>
  <c r="I7117" i="16"/>
  <c r="I7118" i="16"/>
  <c r="I7119" i="16"/>
  <c r="I7120" i="16"/>
  <c r="I7121" i="16"/>
  <c r="I7122" i="16"/>
  <c r="I7123" i="16"/>
  <c r="I7124" i="16"/>
  <c r="I7125" i="16"/>
  <c r="I7126" i="16"/>
  <c r="I7127" i="16"/>
  <c r="I7128" i="16"/>
  <c r="I7129" i="16"/>
  <c r="I7130" i="16"/>
  <c r="I7131" i="16"/>
  <c r="I7132" i="16"/>
  <c r="I7133" i="16"/>
  <c r="I7134" i="16"/>
  <c r="I7135" i="16"/>
  <c r="I7136" i="16"/>
  <c r="I7137" i="16"/>
  <c r="I7138" i="16"/>
  <c r="I7139" i="16"/>
  <c r="I7140" i="16"/>
  <c r="I7141" i="16"/>
  <c r="I7142" i="16"/>
  <c r="I7143" i="16"/>
  <c r="I7144" i="16"/>
  <c r="I7145" i="16"/>
  <c r="I7146" i="16"/>
  <c r="I7147" i="16"/>
  <c r="I7148" i="16"/>
  <c r="I7149" i="16"/>
  <c r="I7150" i="16"/>
  <c r="I7151" i="16"/>
  <c r="I7152" i="16"/>
  <c r="I7153" i="16"/>
  <c r="I7154" i="16"/>
  <c r="I7155" i="16"/>
  <c r="I7156" i="16"/>
  <c r="I7157" i="16"/>
  <c r="I7158" i="16"/>
  <c r="I7159" i="16"/>
  <c r="I7160" i="16"/>
  <c r="I7161" i="16"/>
  <c r="I7162" i="16"/>
  <c r="I7163" i="16"/>
  <c r="I7164" i="16"/>
  <c r="I7165" i="16"/>
  <c r="I7166" i="16"/>
  <c r="I7167" i="16"/>
  <c r="I7168" i="16"/>
  <c r="I7169" i="16"/>
  <c r="I7170" i="16"/>
  <c r="I7171" i="16"/>
  <c r="I7172" i="16"/>
  <c r="I7173" i="16"/>
  <c r="I7174" i="16"/>
  <c r="I7175" i="16"/>
  <c r="I7176" i="16"/>
  <c r="I7177" i="16"/>
  <c r="I7178" i="16"/>
  <c r="I7179" i="16"/>
  <c r="I7180" i="16"/>
  <c r="I7181" i="16"/>
  <c r="I7182" i="16"/>
  <c r="I7183" i="16"/>
  <c r="I7184" i="16"/>
  <c r="I7185" i="16"/>
  <c r="I7186" i="16"/>
  <c r="I7187" i="16"/>
  <c r="I7188" i="16"/>
  <c r="I7189" i="16"/>
  <c r="I7190" i="16"/>
  <c r="I7191" i="16"/>
  <c r="I7192" i="16"/>
  <c r="I7193" i="16"/>
  <c r="I7194" i="16"/>
  <c r="I7195" i="16"/>
  <c r="I7196" i="16"/>
  <c r="I7197" i="16"/>
  <c r="I7198" i="16"/>
  <c r="I7199" i="16"/>
  <c r="I7200" i="16"/>
  <c r="I7201" i="16"/>
  <c r="I7202" i="16"/>
  <c r="I7203" i="16"/>
  <c r="I7204" i="16"/>
  <c r="I7205" i="16"/>
  <c r="I7206" i="16"/>
  <c r="I7207" i="16"/>
  <c r="I7208" i="16"/>
  <c r="I7209" i="16"/>
  <c r="I7210" i="16"/>
  <c r="I7211" i="16"/>
  <c r="I7212" i="16"/>
  <c r="I7213" i="16"/>
  <c r="I7214" i="16"/>
  <c r="I7215" i="16"/>
  <c r="I7216" i="16"/>
  <c r="I7217" i="16"/>
  <c r="I7218" i="16"/>
  <c r="I7219" i="16"/>
  <c r="I7220" i="16"/>
  <c r="I7221" i="16"/>
  <c r="I7222" i="16"/>
  <c r="I7223" i="16"/>
  <c r="I7224" i="16"/>
  <c r="I7225" i="16"/>
  <c r="I7226" i="16"/>
  <c r="I7227" i="16"/>
  <c r="I7228" i="16"/>
  <c r="I7229" i="16"/>
  <c r="I7230" i="16"/>
  <c r="I7231" i="16"/>
  <c r="I7232" i="16"/>
  <c r="I7233" i="16"/>
  <c r="I7234" i="16"/>
  <c r="I7235" i="16"/>
  <c r="I7236" i="16"/>
  <c r="I7237" i="16"/>
  <c r="I7238" i="16"/>
  <c r="I7239" i="16"/>
  <c r="I7240" i="16"/>
  <c r="I7241" i="16"/>
  <c r="I7242" i="16"/>
  <c r="I7243" i="16"/>
  <c r="I7244" i="16"/>
  <c r="I7245" i="16"/>
  <c r="I7246" i="16"/>
  <c r="I7247" i="16"/>
  <c r="I7248" i="16"/>
  <c r="I7249" i="16"/>
  <c r="I7250" i="16"/>
  <c r="I7251" i="16"/>
  <c r="I7252" i="16"/>
  <c r="I7253" i="16"/>
  <c r="I7254" i="16"/>
  <c r="I7255" i="16"/>
  <c r="I7256" i="16"/>
  <c r="I7257" i="16"/>
  <c r="I7258" i="16"/>
  <c r="I7259" i="16"/>
  <c r="I7260" i="16"/>
  <c r="I7261" i="16"/>
  <c r="I7262" i="16"/>
  <c r="I7263" i="16"/>
  <c r="I7264" i="16"/>
  <c r="I7265" i="16"/>
  <c r="I7266" i="16"/>
  <c r="I7267" i="16"/>
  <c r="I7268" i="16"/>
  <c r="I7269" i="16"/>
  <c r="I7270" i="16"/>
  <c r="I7271" i="16"/>
  <c r="I7272" i="16"/>
  <c r="I7273" i="16"/>
  <c r="I7274" i="16"/>
  <c r="I7275" i="16"/>
  <c r="I7276" i="16"/>
  <c r="I7277" i="16"/>
  <c r="I7278" i="16"/>
  <c r="I7279" i="16"/>
  <c r="I7280" i="16"/>
  <c r="I7281" i="16"/>
  <c r="I7282" i="16"/>
  <c r="I7283" i="16"/>
  <c r="I7284" i="16"/>
  <c r="I7285" i="16"/>
  <c r="I7286" i="16"/>
  <c r="I7287" i="16"/>
  <c r="I7288" i="16"/>
  <c r="I7289" i="16"/>
  <c r="I7290" i="16"/>
  <c r="I7291" i="16"/>
  <c r="I7292" i="16"/>
  <c r="I7293" i="16"/>
  <c r="I7294" i="16"/>
  <c r="I7295" i="16"/>
  <c r="I7296" i="16"/>
  <c r="I7297" i="16"/>
  <c r="I7298" i="16"/>
  <c r="I7299" i="16"/>
  <c r="I7300" i="16"/>
  <c r="I7301" i="16"/>
  <c r="I7302" i="16"/>
  <c r="I7303" i="16"/>
  <c r="I7304" i="16"/>
  <c r="I7305" i="16"/>
  <c r="I7306" i="16"/>
  <c r="I7307" i="16"/>
  <c r="I7308" i="16"/>
  <c r="I7309" i="16"/>
  <c r="I7310" i="16"/>
  <c r="I7311" i="16"/>
  <c r="I7312" i="16"/>
  <c r="I7313" i="16"/>
  <c r="I7314" i="16"/>
  <c r="I7315" i="16"/>
  <c r="I7316" i="16"/>
  <c r="I7317" i="16"/>
  <c r="I7318" i="16"/>
  <c r="I7319" i="16"/>
  <c r="I7320" i="16"/>
  <c r="I7321" i="16"/>
  <c r="I7322" i="16"/>
  <c r="I7323" i="16"/>
  <c r="I7324" i="16"/>
  <c r="I7325" i="16"/>
  <c r="I7326" i="16"/>
  <c r="I7327" i="16"/>
  <c r="I7328" i="16"/>
  <c r="I7329" i="16"/>
  <c r="I7330" i="16"/>
  <c r="I7331" i="16"/>
  <c r="I7332" i="16"/>
  <c r="I7333" i="16"/>
  <c r="I7334" i="16"/>
  <c r="I7335" i="16"/>
  <c r="I7336" i="16"/>
  <c r="I7337" i="16"/>
  <c r="I7338" i="16"/>
  <c r="I7339" i="16"/>
  <c r="I7340" i="16"/>
  <c r="I7341" i="16"/>
  <c r="I7342" i="16"/>
  <c r="I7343" i="16"/>
  <c r="I7344" i="16"/>
  <c r="I7345" i="16"/>
  <c r="I7346" i="16"/>
  <c r="I7347" i="16"/>
  <c r="I7348" i="16"/>
  <c r="I7349" i="16"/>
  <c r="I7350" i="16"/>
  <c r="I7351" i="16"/>
  <c r="I7352" i="16"/>
  <c r="I7353" i="16"/>
  <c r="I7354" i="16"/>
  <c r="I7355" i="16"/>
  <c r="I7356" i="16"/>
  <c r="I7357" i="16"/>
  <c r="I7358" i="16"/>
  <c r="I7359" i="16"/>
  <c r="I7360" i="16"/>
  <c r="I7361" i="16"/>
  <c r="I7362" i="16"/>
  <c r="I7363" i="16"/>
  <c r="I7364" i="16"/>
  <c r="I7365" i="16"/>
  <c r="I7366" i="16"/>
  <c r="I7367" i="16"/>
  <c r="I7368" i="16"/>
  <c r="I7369" i="16"/>
  <c r="I7370" i="16"/>
  <c r="I7371" i="16"/>
  <c r="I7372" i="16"/>
  <c r="I7373" i="16"/>
  <c r="I7374" i="16"/>
  <c r="I7375" i="16"/>
  <c r="I7376" i="16"/>
  <c r="I7377" i="16"/>
  <c r="I7378" i="16"/>
  <c r="I7379" i="16"/>
  <c r="I7380" i="16"/>
  <c r="I7381" i="16"/>
  <c r="I7382" i="16"/>
  <c r="I7383" i="16"/>
  <c r="I7384" i="16"/>
  <c r="I7385" i="16"/>
  <c r="I7386" i="16"/>
  <c r="I7387" i="16"/>
  <c r="I7388" i="16"/>
  <c r="I7389" i="16"/>
  <c r="I7390" i="16"/>
  <c r="I7391" i="16"/>
  <c r="I7392" i="16"/>
  <c r="I7393" i="16"/>
  <c r="I7394" i="16"/>
  <c r="I7395" i="16"/>
  <c r="I7396" i="16"/>
  <c r="I7397" i="16"/>
  <c r="I7398" i="16"/>
  <c r="I7399" i="16"/>
  <c r="I7400" i="16"/>
  <c r="I7401" i="16"/>
  <c r="I7402" i="16"/>
  <c r="I7403" i="16"/>
  <c r="I7404" i="16"/>
  <c r="I7405" i="16"/>
  <c r="I7406" i="16"/>
  <c r="I7407" i="16"/>
  <c r="I7408" i="16"/>
  <c r="I7409" i="16"/>
  <c r="I7410" i="16"/>
  <c r="I7411" i="16"/>
  <c r="I7412" i="16"/>
  <c r="I7413" i="16"/>
  <c r="I7414" i="16"/>
  <c r="I7415" i="16"/>
  <c r="I7416" i="16"/>
  <c r="I7417" i="16"/>
  <c r="I7418" i="16"/>
  <c r="I7419" i="16"/>
  <c r="I7420" i="16"/>
  <c r="I7421" i="16"/>
  <c r="I7422" i="16"/>
  <c r="I7423" i="16"/>
  <c r="I7424" i="16"/>
  <c r="I7425" i="16"/>
  <c r="I7426" i="16"/>
  <c r="I7427" i="16"/>
  <c r="I7428" i="16"/>
  <c r="I7429" i="16"/>
  <c r="I7430" i="16"/>
  <c r="I7431" i="16"/>
  <c r="I7432" i="16"/>
  <c r="I7433" i="16"/>
  <c r="I7434" i="16"/>
  <c r="I7435" i="16"/>
  <c r="I7436" i="16"/>
  <c r="I7437" i="16"/>
  <c r="I7438" i="16"/>
  <c r="I7439" i="16"/>
  <c r="I7440" i="16"/>
  <c r="I7441" i="16"/>
  <c r="I7442" i="16"/>
  <c r="I7443" i="16"/>
  <c r="I7444" i="16"/>
  <c r="I7445" i="16"/>
  <c r="I7446" i="16"/>
  <c r="I7447" i="16"/>
  <c r="I7448" i="16"/>
  <c r="I7449" i="16"/>
  <c r="I7450" i="16"/>
  <c r="I7451" i="16"/>
  <c r="I7452" i="16"/>
  <c r="I7453" i="16"/>
  <c r="I7454" i="16"/>
  <c r="I7455" i="16"/>
  <c r="I7456" i="16"/>
  <c r="I7457" i="16"/>
  <c r="I7458" i="16"/>
  <c r="I7459" i="16"/>
  <c r="I7460" i="16"/>
  <c r="I7461" i="16"/>
  <c r="I7462" i="16"/>
  <c r="I7463" i="16"/>
  <c r="I7464" i="16"/>
  <c r="I7465" i="16"/>
  <c r="I7466" i="16"/>
  <c r="I7467" i="16"/>
  <c r="I7468" i="16"/>
  <c r="I7469" i="16"/>
  <c r="I7470" i="16"/>
  <c r="I7471" i="16"/>
  <c r="I7472" i="16"/>
  <c r="I7473" i="16"/>
  <c r="I7474" i="16"/>
  <c r="I7475" i="16"/>
  <c r="I7476" i="16"/>
  <c r="I7477" i="16"/>
  <c r="I7478" i="16"/>
  <c r="I7479" i="16"/>
  <c r="I7480" i="16"/>
  <c r="I7481" i="16"/>
  <c r="I7482" i="16"/>
  <c r="I7483" i="16"/>
  <c r="I7484" i="16"/>
  <c r="I7485" i="16"/>
  <c r="I7486" i="16"/>
  <c r="I7487" i="16"/>
  <c r="I7488" i="16"/>
  <c r="I7489" i="16"/>
  <c r="I7490" i="16"/>
  <c r="I7491" i="16"/>
  <c r="I7492" i="16"/>
  <c r="I7493" i="16"/>
  <c r="I7494" i="16"/>
  <c r="I7495" i="16"/>
  <c r="I7496" i="16"/>
  <c r="I7497" i="16"/>
  <c r="I7498" i="16"/>
  <c r="I7499" i="16"/>
  <c r="I7500" i="16"/>
  <c r="I7501" i="16"/>
  <c r="I7502" i="16"/>
  <c r="I7503" i="16"/>
  <c r="I7504" i="16"/>
  <c r="I7505" i="16"/>
  <c r="I7506" i="16"/>
  <c r="I7507" i="16"/>
  <c r="I7508" i="16"/>
  <c r="I7509" i="16"/>
  <c r="I7510" i="16"/>
  <c r="I7511" i="16"/>
  <c r="I7512" i="16"/>
  <c r="I7513" i="16"/>
  <c r="I7514" i="16"/>
  <c r="I7515" i="16"/>
  <c r="I7516" i="16"/>
  <c r="I7517" i="16"/>
  <c r="I7518" i="16"/>
  <c r="I7519" i="16"/>
  <c r="I7520" i="16"/>
  <c r="I7521" i="16"/>
  <c r="I7522" i="16"/>
  <c r="I7523" i="16"/>
  <c r="I7524" i="16"/>
  <c r="I7525" i="16"/>
  <c r="I7526" i="16"/>
  <c r="I7527" i="16"/>
  <c r="I7528" i="16"/>
  <c r="I7529" i="16"/>
  <c r="I7530" i="16"/>
  <c r="I7531" i="16"/>
  <c r="I7532" i="16"/>
  <c r="I7533" i="16"/>
  <c r="I7534" i="16"/>
  <c r="I7535" i="16"/>
  <c r="I7536" i="16"/>
  <c r="I7537" i="16"/>
  <c r="I7538" i="16"/>
  <c r="I7539" i="16"/>
  <c r="I7540" i="16"/>
  <c r="I7541" i="16"/>
  <c r="I7542" i="16"/>
  <c r="I7543" i="16"/>
  <c r="I7544" i="16"/>
  <c r="I7545" i="16"/>
  <c r="I7546" i="16"/>
  <c r="I7547" i="16"/>
  <c r="I7548" i="16"/>
  <c r="I7549" i="16"/>
  <c r="I7550" i="16"/>
  <c r="I7551" i="16"/>
  <c r="I7552" i="16"/>
  <c r="I7553" i="16"/>
  <c r="I7554" i="16"/>
  <c r="I7555" i="16"/>
  <c r="I7556" i="16"/>
  <c r="I7557" i="16"/>
  <c r="I7558" i="16"/>
  <c r="I7559" i="16"/>
  <c r="I7560" i="16"/>
  <c r="I7561" i="16"/>
  <c r="I7562" i="16"/>
  <c r="I7563" i="16"/>
  <c r="I7564" i="16"/>
  <c r="I7565" i="16"/>
  <c r="I7566" i="16"/>
  <c r="I7567" i="16"/>
  <c r="I7568" i="16"/>
  <c r="I7569" i="16"/>
  <c r="I7570" i="16"/>
  <c r="I7571" i="16"/>
  <c r="I7572" i="16"/>
  <c r="I7573" i="16"/>
  <c r="I7574" i="16"/>
  <c r="I7575" i="16"/>
  <c r="I7576" i="16"/>
  <c r="I7577" i="16"/>
  <c r="I7578" i="16"/>
  <c r="I7579" i="16"/>
  <c r="I7580" i="16"/>
  <c r="I7581" i="16"/>
  <c r="I7582" i="16"/>
  <c r="I7583" i="16"/>
  <c r="I7584" i="16"/>
  <c r="I7585" i="16"/>
  <c r="I7586" i="16"/>
  <c r="I7587" i="16"/>
  <c r="I7588" i="16"/>
  <c r="I7589" i="16"/>
  <c r="I7590" i="16"/>
  <c r="I7591" i="16"/>
  <c r="I7592" i="16"/>
  <c r="I7593" i="16"/>
  <c r="I7594" i="16"/>
  <c r="I7595" i="16"/>
  <c r="I7596" i="16"/>
  <c r="I7597" i="16"/>
  <c r="I7598" i="16"/>
  <c r="I7599" i="16"/>
  <c r="I7600" i="16"/>
  <c r="I7601" i="16"/>
  <c r="I7602" i="16"/>
  <c r="I7603" i="16"/>
  <c r="I7604" i="16"/>
  <c r="I7605" i="16"/>
  <c r="I7606" i="16"/>
  <c r="I7607" i="16"/>
  <c r="I7608" i="16"/>
  <c r="I7609" i="16"/>
  <c r="I7610" i="16"/>
  <c r="I7611" i="16"/>
  <c r="I7612" i="16"/>
  <c r="I7613" i="16"/>
  <c r="I7614" i="16"/>
  <c r="I7615" i="16"/>
  <c r="I7616" i="16"/>
  <c r="I7617" i="16"/>
  <c r="I7618" i="16"/>
  <c r="I7619" i="16"/>
  <c r="I7620" i="16"/>
  <c r="I7621" i="16"/>
  <c r="I7622" i="16"/>
  <c r="I7623" i="16"/>
  <c r="I7624" i="16"/>
  <c r="I7625" i="16"/>
  <c r="I7626" i="16"/>
  <c r="I7627" i="16"/>
  <c r="I7628" i="16"/>
  <c r="I7629" i="16"/>
  <c r="I7630" i="16"/>
  <c r="I7631" i="16"/>
  <c r="I7632" i="16"/>
  <c r="I7633" i="16"/>
  <c r="I7634" i="16"/>
  <c r="I7635" i="16"/>
  <c r="I7636" i="16"/>
  <c r="I7637" i="16"/>
  <c r="I7638" i="16"/>
  <c r="I7639" i="16"/>
  <c r="I7640" i="16"/>
  <c r="I7641" i="16"/>
  <c r="I7642" i="16"/>
  <c r="I7643" i="16"/>
  <c r="J2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J109" i="16"/>
  <c r="J110" i="16"/>
  <c r="J111" i="16"/>
  <c r="J112" i="16"/>
  <c r="J113" i="16"/>
  <c r="J114" i="16"/>
  <c r="J115" i="16"/>
  <c r="J116" i="16"/>
  <c r="J117" i="16"/>
  <c r="J118" i="16"/>
  <c r="J119" i="16"/>
  <c r="J120" i="16"/>
  <c r="J121" i="16"/>
  <c r="J122" i="16"/>
  <c r="J123" i="16"/>
  <c r="J124" i="16"/>
  <c r="J125" i="16"/>
  <c r="J126" i="16"/>
  <c r="J127" i="16"/>
  <c r="J128" i="16"/>
  <c r="J129" i="16"/>
  <c r="J130" i="16"/>
  <c r="J131" i="16"/>
  <c r="J132" i="16"/>
  <c r="J133" i="16"/>
  <c r="J134" i="16"/>
  <c r="J135" i="16"/>
  <c r="J136" i="16"/>
  <c r="J137" i="16"/>
  <c r="J138" i="16"/>
  <c r="J139" i="16"/>
  <c r="J140" i="16"/>
  <c r="J141" i="16"/>
  <c r="J142" i="16"/>
  <c r="J143" i="16"/>
  <c r="J144" i="16"/>
  <c r="J145" i="16"/>
  <c r="J146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6" i="16"/>
  <c r="J167" i="16"/>
  <c r="J168" i="16"/>
  <c r="J169" i="16"/>
  <c r="J170" i="16"/>
  <c r="J171" i="16"/>
  <c r="J172" i="16"/>
  <c r="J173" i="16"/>
  <c r="J174" i="16"/>
  <c r="J175" i="16"/>
  <c r="J176" i="16"/>
  <c r="J177" i="16"/>
  <c r="J178" i="16"/>
  <c r="J179" i="16"/>
  <c r="J180" i="16"/>
  <c r="J181" i="16"/>
  <c r="J182" i="16"/>
  <c r="J183" i="16"/>
  <c r="J184" i="16"/>
  <c r="J185" i="16"/>
  <c r="J186" i="16"/>
  <c r="J187" i="16"/>
  <c r="J188" i="16"/>
  <c r="J189" i="16"/>
  <c r="J190" i="16"/>
  <c r="J191" i="16"/>
  <c r="J192" i="16"/>
  <c r="J193" i="16"/>
  <c r="J194" i="16"/>
  <c r="J195" i="16"/>
  <c r="J196" i="16"/>
  <c r="J197" i="16"/>
  <c r="J198" i="16"/>
  <c r="J199" i="16"/>
  <c r="J200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3" i="16"/>
  <c r="J214" i="16"/>
  <c r="J215" i="16"/>
  <c r="J216" i="16"/>
  <c r="J217" i="16"/>
  <c r="J218" i="16"/>
  <c r="J219" i="16"/>
  <c r="J220" i="16"/>
  <c r="J221" i="16"/>
  <c r="J222" i="16"/>
  <c r="J223" i="16"/>
  <c r="J224" i="16"/>
  <c r="J225" i="16"/>
  <c r="J226" i="16"/>
  <c r="J227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2" i="16"/>
  <c r="J243" i="16"/>
  <c r="J244" i="16"/>
  <c r="J245" i="16"/>
  <c r="J246" i="16"/>
  <c r="J247" i="16"/>
  <c r="J248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6" i="16"/>
  <c r="J267" i="16"/>
  <c r="J268" i="16"/>
  <c r="J269" i="16"/>
  <c r="J270" i="16"/>
  <c r="J271" i="16"/>
  <c r="J272" i="16"/>
  <c r="J273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5" i="16"/>
  <c r="J296" i="16"/>
  <c r="J297" i="16"/>
  <c r="J298" i="16"/>
  <c r="J299" i="16"/>
  <c r="J300" i="16"/>
  <c r="J301" i="16"/>
  <c r="J302" i="16"/>
  <c r="J303" i="16"/>
  <c r="J304" i="16"/>
  <c r="J305" i="16"/>
  <c r="J306" i="16"/>
  <c r="J307" i="16"/>
  <c r="J308" i="16"/>
  <c r="J309" i="16"/>
  <c r="J310" i="16"/>
  <c r="J311" i="16"/>
  <c r="J312" i="16"/>
  <c r="J313" i="16"/>
  <c r="J314" i="16"/>
  <c r="J315" i="16"/>
  <c r="J316" i="16"/>
  <c r="J317" i="16"/>
  <c r="J318" i="16"/>
  <c r="J319" i="16"/>
  <c r="J320" i="16"/>
  <c r="J321" i="16"/>
  <c r="J322" i="16"/>
  <c r="J323" i="16"/>
  <c r="J324" i="16"/>
  <c r="J325" i="16"/>
  <c r="J326" i="16"/>
  <c r="J327" i="16"/>
  <c r="J328" i="16"/>
  <c r="J329" i="16"/>
  <c r="J330" i="16"/>
  <c r="J331" i="16"/>
  <c r="J332" i="16"/>
  <c r="J333" i="16"/>
  <c r="J334" i="16"/>
  <c r="J335" i="16"/>
  <c r="J336" i="16"/>
  <c r="J337" i="16"/>
  <c r="J338" i="16"/>
  <c r="J339" i="16"/>
  <c r="J340" i="16"/>
  <c r="J341" i="16"/>
  <c r="J342" i="16"/>
  <c r="J343" i="16"/>
  <c r="J344" i="16"/>
  <c r="J345" i="16"/>
  <c r="J346" i="16"/>
  <c r="J347" i="16"/>
  <c r="J348" i="16"/>
  <c r="J349" i="16"/>
  <c r="J350" i="16"/>
  <c r="J351" i="16"/>
  <c r="J352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6" i="16"/>
  <c r="J367" i="16"/>
  <c r="J368" i="16"/>
  <c r="J369" i="16"/>
  <c r="J370" i="16"/>
  <c r="J371" i="16"/>
  <c r="J372" i="16"/>
  <c r="J373" i="16"/>
  <c r="J374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0" i="16"/>
  <c r="J401" i="16"/>
  <c r="J402" i="16"/>
  <c r="J403" i="16"/>
  <c r="J404" i="16"/>
  <c r="J405" i="16"/>
  <c r="J406" i="16"/>
  <c r="J407" i="16"/>
  <c r="J408" i="16"/>
  <c r="J409" i="16"/>
  <c r="J410" i="16"/>
  <c r="J411" i="16"/>
  <c r="J412" i="16"/>
  <c r="J413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6" i="16"/>
  <c r="J427" i="16"/>
  <c r="J428" i="16"/>
  <c r="J429" i="16"/>
  <c r="J430" i="16"/>
  <c r="J431" i="16"/>
  <c r="J432" i="16"/>
  <c r="J433" i="16"/>
  <c r="J434" i="16"/>
  <c r="J435" i="16"/>
  <c r="J436" i="16"/>
  <c r="J437" i="16"/>
  <c r="J438" i="16"/>
  <c r="J439" i="16"/>
  <c r="J440" i="16"/>
  <c r="J441" i="16"/>
  <c r="J442" i="16"/>
  <c r="J443" i="16"/>
  <c r="J444" i="16"/>
  <c r="J445" i="16"/>
  <c r="J446" i="16"/>
  <c r="J447" i="16"/>
  <c r="J448" i="16"/>
  <c r="J449" i="16"/>
  <c r="J450" i="16"/>
  <c r="J451" i="16"/>
  <c r="J452" i="16"/>
  <c r="J453" i="16"/>
  <c r="J454" i="16"/>
  <c r="J455" i="16"/>
  <c r="J456" i="16"/>
  <c r="J457" i="16"/>
  <c r="J458" i="16"/>
  <c r="J459" i="16"/>
  <c r="J460" i="16"/>
  <c r="J461" i="16"/>
  <c r="J462" i="16"/>
  <c r="J463" i="16"/>
  <c r="J464" i="16"/>
  <c r="J465" i="16"/>
  <c r="J466" i="16"/>
  <c r="J467" i="16"/>
  <c r="J468" i="16"/>
  <c r="J469" i="16"/>
  <c r="J470" i="16"/>
  <c r="J471" i="16"/>
  <c r="J472" i="16"/>
  <c r="J473" i="16"/>
  <c r="J474" i="16"/>
  <c r="J475" i="16"/>
  <c r="J476" i="16"/>
  <c r="J477" i="16"/>
  <c r="J478" i="16"/>
  <c r="J479" i="16"/>
  <c r="J480" i="16"/>
  <c r="J481" i="16"/>
  <c r="J482" i="16"/>
  <c r="J483" i="16"/>
  <c r="J484" i="16"/>
  <c r="J485" i="16"/>
  <c r="J486" i="16"/>
  <c r="J487" i="16"/>
  <c r="J488" i="16"/>
  <c r="J489" i="16"/>
  <c r="J490" i="16"/>
  <c r="J491" i="16"/>
  <c r="J492" i="16"/>
  <c r="J493" i="16"/>
  <c r="J494" i="16"/>
  <c r="J495" i="16"/>
  <c r="J496" i="16"/>
  <c r="J497" i="16"/>
  <c r="J498" i="16"/>
  <c r="J499" i="16"/>
  <c r="J500" i="16"/>
  <c r="J501" i="16"/>
  <c r="J502" i="16"/>
  <c r="J503" i="16"/>
  <c r="J504" i="16"/>
  <c r="J505" i="16"/>
  <c r="J506" i="16"/>
  <c r="J507" i="16"/>
  <c r="J508" i="16"/>
  <c r="J509" i="16"/>
  <c r="J510" i="16"/>
  <c r="J511" i="16"/>
  <c r="J512" i="16"/>
  <c r="J513" i="16"/>
  <c r="J514" i="16"/>
  <c r="J515" i="16"/>
  <c r="J516" i="16"/>
  <c r="J517" i="16"/>
  <c r="J518" i="16"/>
  <c r="J519" i="16"/>
  <c r="J520" i="16"/>
  <c r="J521" i="16"/>
  <c r="J522" i="16"/>
  <c r="J523" i="16"/>
  <c r="J524" i="16"/>
  <c r="J525" i="16"/>
  <c r="J526" i="16"/>
  <c r="J527" i="16"/>
  <c r="J528" i="16"/>
  <c r="J529" i="16"/>
  <c r="J530" i="16"/>
  <c r="J531" i="16"/>
  <c r="J532" i="16"/>
  <c r="J533" i="16"/>
  <c r="J534" i="16"/>
  <c r="J535" i="16"/>
  <c r="J536" i="16"/>
  <c r="J537" i="16"/>
  <c r="J538" i="16"/>
  <c r="J539" i="16"/>
  <c r="J540" i="16"/>
  <c r="J541" i="16"/>
  <c r="J542" i="16"/>
  <c r="J543" i="16"/>
  <c r="J544" i="16"/>
  <c r="J545" i="16"/>
  <c r="J546" i="16"/>
  <c r="J547" i="16"/>
  <c r="J548" i="16"/>
  <c r="J549" i="16"/>
  <c r="J550" i="16"/>
  <c r="J551" i="16"/>
  <c r="J552" i="16"/>
  <c r="J553" i="16"/>
  <c r="J554" i="16"/>
  <c r="J555" i="16"/>
  <c r="J556" i="16"/>
  <c r="J557" i="16"/>
  <c r="J558" i="16"/>
  <c r="J559" i="16"/>
  <c r="J560" i="16"/>
  <c r="J561" i="16"/>
  <c r="J562" i="16"/>
  <c r="J563" i="16"/>
  <c r="J564" i="16"/>
  <c r="J565" i="16"/>
  <c r="J566" i="16"/>
  <c r="J567" i="16"/>
  <c r="J568" i="16"/>
  <c r="J569" i="16"/>
  <c r="J570" i="16"/>
  <c r="J571" i="16"/>
  <c r="J572" i="16"/>
  <c r="J573" i="16"/>
  <c r="J574" i="16"/>
  <c r="J575" i="16"/>
  <c r="J576" i="16"/>
  <c r="J577" i="16"/>
  <c r="J578" i="16"/>
  <c r="J579" i="16"/>
  <c r="J580" i="16"/>
  <c r="J581" i="16"/>
  <c r="J582" i="16"/>
  <c r="J583" i="16"/>
  <c r="J584" i="16"/>
  <c r="J585" i="16"/>
  <c r="J586" i="16"/>
  <c r="J587" i="16"/>
  <c r="J588" i="16"/>
  <c r="J589" i="16"/>
  <c r="J590" i="16"/>
  <c r="J591" i="16"/>
  <c r="J592" i="16"/>
  <c r="J593" i="16"/>
  <c r="J594" i="16"/>
  <c r="J595" i="16"/>
  <c r="J596" i="16"/>
  <c r="J597" i="16"/>
  <c r="J598" i="16"/>
  <c r="J599" i="16"/>
  <c r="J600" i="16"/>
  <c r="J601" i="16"/>
  <c r="J602" i="16"/>
  <c r="J603" i="16"/>
  <c r="J604" i="16"/>
  <c r="J605" i="16"/>
  <c r="J606" i="16"/>
  <c r="J607" i="16"/>
  <c r="J608" i="16"/>
  <c r="J609" i="16"/>
  <c r="J610" i="16"/>
  <c r="J611" i="16"/>
  <c r="J612" i="16"/>
  <c r="J613" i="16"/>
  <c r="J614" i="16"/>
  <c r="J615" i="16"/>
  <c r="J616" i="16"/>
  <c r="J617" i="16"/>
  <c r="J618" i="16"/>
  <c r="J619" i="16"/>
  <c r="J620" i="16"/>
  <c r="J621" i="16"/>
  <c r="J622" i="16"/>
  <c r="J623" i="16"/>
  <c r="J624" i="16"/>
  <c r="J625" i="16"/>
  <c r="J626" i="16"/>
  <c r="J627" i="16"/>
  <c r="J628" i="16"/>
  <c r="J629" i="16"/>
  <c r="J630" i="16"/>
  <c r="J631" i="16"/>
  <c r="J632" i="16"/>
  <c r="J633" i="16"/>
  <c r="J634" i="16"/>
  <c r="J635" i="16"/>
  <c r="J636" i="16"/>
  <c r="J637" i="16"/>
  <c r="J638" i="16"/>
  <c r="J639" i="16"/>
  <c r="J640" i="16"/>
  <c r="J641" i="16"/>
  <c r="J642" i="16"/>
  <c r="J643" i="16"/>
  <c r="J644" i="16"/>
  <c r="J645" i="16"/>
  <c r="J646" i="16"/>
  <c r="J647" i="16"/>
  <c r="J648" i="16"/>
  <c r="J649" i="16"/>
  <c r="J650" i="16"/>
  <c r="J651" i="16"/>
  <c r="J652" i="16"/>
  <c r="J653" i="16"/>
  <c r="J654" i="16"/>
  <c r="J655" i="16"/>
  <c r="J656" i="16"/>
  <c r="J657" i="16"/>
  <c r="J658" i="16"/>
  <c r="J659" i="16"/>
  <c r="J660" i="16"/>
  <c r="J661" i="16"/>
  <c r="J662" i="16"/>
  <c r="J663" i="16"/>
  <c r="J664" i="16"/>
  <c r="J665" i="16"/>
  <c r="J666" i="16"/>
  <c r="J667" i="16"/>
  <c r="J668" i="16"/>
  <c r="J669" i="16"/>
  <c r="J670" i="16"/>
  <c r="J671" i="16"/>
  <c r="J672" i="16"/>
  <c r="J673" i="16"/>
  <c r="J674" i="16"/>
  <c r="J675" i="16"/>
  <c r="J676" i="16"/>
  <c r="J677" i="16"/>
  <c r="J678" i="16"/>
  <c r="J679" i="16"/>
  <c r="J680" i="16"/>
  <c r="J681" i="16"/>
  <c r="J682" i="16"/>
  <c r="J683" i="16"/>
  <c r="J684" i="16"/>
  <c r="J685" i="16"/>
  <c r="J686" i="16"/>
  <c r="J687" i="16"/>
  <c r="J688" i="16"/>
  <c r="J689" i="16"/>
  <c r="J690" i="16"/>
  <c r="J691" i="16"/>
  <c r="J692" i="16"/>
  <c r="J693" i="16"/>
  <c r="J694" i="16"/>
  <c r="J695" i="16"/>
  <c r="J696" i="16"/>
  <c r="J697" i="16"/>
  <c r="J698" i="16"/>
  <c r="J699" i="16"/>
  <c r="J700" i="16"/>
  <c r="J701" i="16"/>
  <c r="J702" i="16"/>
  <c r="J703" i="16"/>
  <c r="J704" i="16"/>
  <c r="J705" i="16"/>
  <c r="J706" i="16"/>
  <c r="J707" i="16"/>
  <c r="J708" i="16"/>
  <c r="J709" i="16"/>
  <c r="J710" i="16"/>
  <c r="J711" i="16"/>
  <c r="J712" i="16"/>
  <c r="J713" i="16"/>
  <c r="J714" i="16"/>
  <c r="J715" i="16"/>
  <c r="J716" i="16"/>
  <c r="J717" i="16"/>
  <c r="J718" i="16"/>
  <c r="J719" i="16"/>
  <c r="J720" i="16"/>
  <c r="J721" i="16"/>
  <c r="J722" i="16"/>
  <c r="J723" i="16"/>
  <c r="J724" i="16"/>
  <c r="J725" i="16"/>
  <c r="J726" i="16"/>
  <c r="J727" i="16"/>
  <c r="J728" i="16"/>
  <c r="J729" i="16"/>
  <c r="J730" i="16"/>
  <c r="J731" i="16"/>
  <c r="J732" i="16"/>
  <c r="J733" i="16"/>
  <c r="J734" i="16"/>
  <c r="J735" i="16"/>
  <c r="J736" i="16"/>
  <c r="J737" i="16"/>
  <c r="J738" i="16"/>
  <c r="J739" i="16"/>
  <c r="J740" i="16"/>
  <c r="J741" i="16"/>
  <c r="J742" i="16"/>
  <c r="J743" i="16"/>
  <c r="J744" i="16"/>
  <c r="J745" i="16"/>
  <c r="J746" i="16"/>
  <c r="J747" i="16"/>
  <c r="J748" i="16"/>
  <c r="J749" i="16"/>
  <c r="J750" i="16"/>
  <c r="J751" i="16"/>
  <c r="J752" i="16"/>
  <c r="J753" i="16"/>
  <c r="J754" i="16"/>
  <c r="J755" i="16"/>
  <c r="J756" i="16"/>
  <c r="J757" i="16"/>
  <c r="J758" i="16"/>
  <c r="J759" i="16"/>
  <c r="J760" i="16"/>
  <c r="J761" i="16"/>
  <c r="J762" i="16"/>
  <c r="J763" i="16"/>
  <c r="J764" i="16"/>
  <c r="J765" i="16"/>
  <c r="J766" i="16"/>
  <c r="J767" i="16"/>
  <c r="J768" i="16"/>
  <c r="J769" i="16"/>
  <c r="J770" i="16"/>
  <c r="J771" i="16"/>
  <c r="J772" i="16"/>
  <c r="J773" i="16"/>
  <c r="J774" i="16"/>
  <c r="J775" i="16"/>
  <c r="J776" i="16"/>
  <c r="J777" i="16"/>
  <c r="J778" i="16"/>
  <c r="J779" i="16"/>
  <c r="J780" i="16"/>
  <c r="J781" i="16"/>
  <c r="J782" i="16"/>
  <c r="J783" i="16"/>
  <c r="J784" i="16"/>
  <c r="J785" i="16"/>
  <c r="J786" i="16"/>
  <c r="J787" i="16"/>
  <c r="J788" i="16"/>
  <c r="J789" i="16"/>
  <c r="J790" i="16"/>
  <c r="J791" i="16"/>
  <c r="J792" i="16"/>
  <c r="J793" i="16"/>
  <c r="J794" i="16"/>
  <c r="J795" i="16"/>
  <c r="J796" i="16"/>
  <c r="J797" i="16"/>
  <c r="J798" i="16"/>
  <c r="J799" i="16"/>
  <c r="J800" i="16"/>
  <c r="J801" i="16"/>
  <c r="J802" i="16"/>
  <c r="J803" i="16"/>
  <c r="J804" i="16"/>
  <c r="J805" i="16"/>
  <c r="J806" i="16"/>
  <c r="J807" i="16"/>
  <c r="J808" i="16"/>
  <c r="J809" i="16"/>
  <c r="J810" i="16"/>
  <c r="J811" i="16"/>
  <c r="J812" i="16"/>
  <c r="J813" i="16"/>
  <c r="J814" i="16"/>
  <c r="J815" i="16"/>
  <c r="J816" i="16"/>
  <c r="J817" i="16"/>
  <c r="J818" i="16"/>
  <c r="J819" i="16"/>
  <c r="J820" i="16"/>
  <c r="J821" i="16"/>
  <c r="J822" i="16"/>
  <c r="J823" i="16"/>
  <c r="J824" i="16"/>
  <c r="J825" i="16"/>
  <c r="J826" i="16"/>
  <c r="J827" i="16"/>
  <c r="J828" i="16"/>
  <c r="J829" i="16"/>
  <c r="J830" i="16"/>
  <c r="J831" i="16"/>
  <c r="J832" i="16"/>
  <c r="J833" i="16"/>
  <c r="J834" i="16"/>
  <c r="J835" i="16"/>
  <c r="J836" i="16"/>
  <c r="J837" i="16"/>
  <c r="J838" i="16"/>
  <c r="J839" i="16"/>
  <c r="J840" i="16"/>
  <c r="J841" i="16"/>
  <c r="J842" i="16"/>
  <c r="J843" i="16"/>
  <c r="J844" i="16"/>
  <c r="J845" i="16"/>
  <c r="J846" i="16"/>
  <c r="J847" i="16"/>
  <c r="J848" i="16"/>
  <c r="J849" i="16"/>
  <c r="J850" i="16"/>
  <c r="J851" i="16"/>
  <c r="J852" i="16"/>
  <c r="J853" i="16"/>
  <c r="J854" i="16"/>
  <c r="J855" i="16"/>
  <c r="J856" i="16"/>
  <c r="J857" i="16"/>
  <c r="J858" i="16"/>
  <c r="J859" i="16"/>
  <c r="J860" i="16"/>
  <c r="J861" i="16"/>
  <c r="J862" i="16"/>
  <c r="J863" i="16"/>
  <c r="J864" i="16"/>
  <c r="J865" i="16"/>
  <c r="J866" i="16"/>
  <c r="J867" i="16"/>
  <c r="J868" i="16"/>
  <c r="J869" i="16"/>
  <c r="J870" i="16"/>
  <c r="J871" i="16"/>
  <c r="J872" i="16"/>
  <c r="J873" i="16"/>
  <c r="J874" i="16"/>
  <c r="J875" i="16"/>
  <c r="J876" i="16"/>
  <c r="J877" i="16"/>
  <c r="J878" i="16"/>
  <c r="J879" i="16"/>
  <c r="J880" i="16"/>
  <c r="J881" i="16"/>
  <c r="J882" i="16"/>
  <c r="J883" i="16"/>
  <c r="J884" i="16"/>
  <c r="J885" i="16"/>
  <c r="J886" i="16"/>
  <c r="J887" i="16"/>
  <c r="J888" i="16"/>
  <c r="J889" i="16"/>
  <c r="J890" i="16"/>
  <c r="J891" i="16"/>
  <c r="J892" i="16"/>
  <c r="J893" i="16"/>
  <c r="J894" i="16"/>
  <c r="J895" i="16"/>
  <c r="J896" i="16"/>
  <c r="J897" i="16"/>
  <c r="J898" i="16"/>
  <c r="J899" i="16"/>
  <c r="J900" i="16"/>
  <c r="J901" i="16"/>
  <c r="J902" i="16"/>
  <c r="J903" i="16"/>
  <c r="J904" i="16"/>
  <c r="J905" i="16"/>
  <c r="J906" i="16"/>
  <c r="J907" i="16"/>
  <c r="J908" i="16"/>
  <c r="J909" i="16"/>
  <c r="J910" i="16"/>
  <c r="J911" i="16"/>
  <c r="J912" i="16"/>
  <c r="J913" i="16"/>
  <c r="J914" i="16"/>
  <c r="J915" i="16"/>
  <c r="J916" i="16"/>
  <c r="J917" i="16"/>
  <c r="J918" i="16"/>
  <c r="J919" i="16"/>
  <c r="J920" i="16"/>
  <c r="J921" i="16"/>
  <c r="J922" i="16"/>
  <c r="J923" i="16"/>
  <c r="J924" i="16"/>
  <c r="J925" i="16"/>
  <c r="J926" i="16"/>
  <c r="J927" i="16"/>
  <c r="J928" i="16"/>
  <c r="J929" i="16"/>
  <c r="J930" i="16"/>
  <c r="J931" i="16"/>
  <c r="J932" i="16"/>
  <c r="J933" i="16"/>
  <c r="J934" i="16"/>
  <c r="J935" i="16"/>
  <c r="J936" i="16"/>
  <c r="J937" i="16"/>
  <c r="J938" i="16"/>
  <c r="J939" i="16"/>
  <c r="J940" i="16"/>
  <c r="J941" i="16"/>
  <c r="J942" i="16"/>
  <c r="J943" i="16"/>
  <c r="J944" i="16"/>
  <c r="J945" i="16"/>
  <c r="J946" i="16"/>
  <c r="J947" i="16"/>
  <c r="J948" i="16"/>
  <c r="J949" i="16"/>
  <c r="J950" i="16"/>
  <c r="J951" i="16"/>
  <c r="J952" i="16"/>
  <c r="J953" i="16"/>
  <c r="J954" i="16"/>
  <c r="J955" i="16"/>
  <c r="J956" i="16"/>
  <c r="J957" i="16"/>
  <c r="J958" i="16"/>
  <c r="J959" i="16"/>
  <c r="J960" i="16"/>
  <c r="J961" i="16"/>
  <c r="J962" i="16"/>
  <c r="J963" i="16"/>
  <c r="J964" i="16"/>
  <c r="J965" i="16"/>
  <c r="J966" i="16"/>
  <c r="J967" i="16"/>
  <c r="J968" i="16"/>
  <c r="J969" i="16"/>
  <c r="J970" i="16"/>
  <c r="J971" i="16"/>
  <c r="J972" i="16"/>
  <c r="J973" i="16"/>
  <c r="J974" i="16"/>
  <c r="J975" i="16"/>
  <c r="J976" i="16"/>
  <c r="J977" i="16"/>
  <c r="J978" i="16"/>
  <c r="J979" i="16"/>
  <c r="J980" i="16"/>
  <c r="J981" i="16"/>
  <c r="J982" i="16"/>
  <c r="J983" i="16"/>
  <c r="J984" i="16"/>
  <c r="J985" i="16"/>
  <c r="J986" i="16"/>
  <c r="J987" i="16"/>
  <c r="J988" i="16"/>
  <c r="J989" i="16"/>
  <c r="J990" i="16"/>
  <c r="J991" i="16"/>
  <c r="J992" i="16"/>
  <c r="J993" i="16"/>
  <c r="J994" i="16"/>
  <c r="J995" i="16"/>
  <c r="J996" i="16"/>
  <c r="J997" i="16"/>
  <c r="J998" i="16"/>
  <c r="J999" i="16"/>
  <c r="J1000" i="16"/>
  <c r="J1001" i="16"/>
  <c r="J1002" i="16"/>
  <c r="J1003" i="16"/>
  <c r="J1004" i="16"/>
  <c r="J1005" i="16"/>
  <c r="J1006" i="16"/>
  <c r="J1007" i="16"/>
  <c r="J1008" i="16"/>
  <c r="J1009" i="16"/>
  <c r="J1010" i="16"/>
  <c r="J1011" i="16"/>
  <c r="J1012" i="16"/>
  <c r="J1013" i="16"/>
  <c r="J1014" i="16"/>
  <c r="J1015" i="16"/>
  <c r="J1016" i="16"/>
  <c r="J1017" i="16"/>
  <c r="J1018" i="16"/>
  <c r="J1019" i="16"/>
  <c r="J1020" i="16"/>
  <c r="J1021" i="16"/>
  <c r="J1022" i="16"/>
  <c r="J1023" i="16"/>
  <c r="J1024" i="16"/>
  <c r="J1025" i="16"/>
  <c r="J1026" i="16"/>
  <c r="J1027" i="16"/>
  <c r="J1028" i="16"/>
  <c r="J1029" i="16"/>
  <c r="J1030" i="16"/>
  <c r="J1031" i="16"/>
  <c r="J1032" i="16"/>
  <c r="J1033" i="16"/>
  <c r="J1034" i="16"/>
  <c r="J1035" i="16"/>
  <c r="J1036" i="16"/>
  <c r="J1037" i="16"/>
  <c r="J1038" i="16"/>
  <c r="J1039" i="16"/>
  <c r="J1040" i="16"/>
  <c r="J1041" i="16"/>
  <c r="J1042" i="16"/>
  <c r="J1043" i="16"/>
  <c r="J1044" i="16"/>
  <c r="J1045" i="16"/>
  <c r="J1046" i="16"/>
  <c r="J1047" i="16"/>
  <c r="J1048" i="16"/>
  <c r="J1049" i="16"/>
  <c r="J1050" i="16"/>
  <c r="J1051" i="16"/>
  <c r="J1052" i="16"/>
  <c r="J1053" i="16"/>
  <c r="J1054" i="16"/>
  <c r="J1055" i="16"/>
  <c r="J1056" i="16"/>
  <c r="J1057" i="16"/>
  <c r="J1058" i="16"/>
  <c r="J1059" i="16"/>
  <c r="J1060" i="16"/>
  <c r="J1061" i="16"/>
  <c r="J1062" i="16"/>
  <c r="J1063" i="16"/>
  <c r="J1064" i="16"/>
  <c r="J1065" i="16"/>
  <c r="J1066" i="16"/>
  <c r="J1067" i="16"/>
  <c r="J1068" i="16"/>
  <c r="J1069" i="16"/>
  <c r="J1070" i="16"/>
  <c r="J1071" i="16"/>
  <c r="J1072" i="16"/>
  <c r="J1073" i="16"/>
  <c r="J1074" i="16"/>
  <c r="J1075" i="16"/>
  <c r="J1076" i="16"/>
  <c r="J1077" i="16"/>
  <c r="J1078" i="16"/>
  <c r="J1079" i="16"/>
  <c r="J1080" i="16"/>
  <c r="J1081" i="16"/>
  <c r="J1082" i="16"/>
  <c r="J1083" i="16"/>
  <c r="J1084" i="16"/>
  <c r="J1085" i="16"/>
  <c r="J1086" i="16"/>
  <c r="J1087" i="16"/>
  <c r="J1088" i="16"/>
  <c r="J1089" i="16"/>
  <c r="J1090" i="16"/>
  <c r="J1091" i="16"/>
  <c r="J1092" i="16"/>
  <c r="J1093" i="16"/>
  <c r="J1094" i="16"/>
  <c r="J1095" i="16"/>
  <c r="J1096" i="16"/>
  <c r="J1097" i="16"/>
  <c r="J1098" i="16"/>
  <c r="J1099" i="16"/>
  <c r="J1100" i="16"/>
  <c r="J1101" i="16"/>
  <c r="J1102" i="16"/>
  <c r="J1103" i="16"/>
  <c r="J1104" i="16"/>
  <c r="J1105" i="16"/>
  <c r="J1106" i="16"/>
  <c r="J1107" i="16"/>
  <c r="J1108" i="16"/>
  <c r="J1109" i="16"/>
  <c r="J1110" i="16"/>
  <c r="J1111" i="16"/>
  <c r="J1112" i="16"/>
  <c r="J1113" i="16"/>
  <c r="J1114" i="16"/>
  <c r="J1115" i="16"/>
  <c r="J1116" i="16"/>
  <c r="J1117" i="16"/>
  <c r="J1118" i="16"/>
  <c r="J1119" i="16"/>
  <c r="J1120" i="16"/>
  <c r="J1121" i="16"/>
  <c r="J1122" i="16"/>
  <c r="J1123" i="16"/>
  <c r="J1124" i="16"/>
  <c r="J1125" i="16"/>
  <c r="J1126" i="16"/>
  <c r="J1127" i="16"/>
  <c r="J1128" i="16"/>
  <c r="J1129" i="16"/>
  <c r="J1130" i="16"/>
  <c r="J1131" i="16"/>
  <c r="J1132" i="16"/>
  <c r="J1133" i="16"/>
  <c r="J1134" i="16"/>
  <c r="J1135" i="16"/>
  <c r="J1136" i="16"/>
  <c r="J1137" i="16"/>
  <c r="J1138" i="16"/>
  <c r="J1139" i="16"/>
  <c r="J1140" i="16"/>
  <c r="J1141" i="16"/>
  <c r="J1142" i="16"/>
  <c r="J1143" i="16"/>
  <c r="J1144" i="16"/>
  <c r="J1145" i="16"/>
  <c r="J1146" i="16"/>
  <c r="J1147" i="16"/>
  <c r="J1148" i="16"/>
  <c r="J1149" i="16"/>
  <c r="J1150" i="16"/>
  <c r="J1151" i="16"/>
  <c r="J1152" i="16"/>
  <c r="J1153" i="16"/>
  <c r="J1154" i="16"/>
  <c r="J1155" i="16"/>
  <c r="J1156" i="16"/>
  <c r="J1157" i="16"/>
  <c r="J1158" i="16"/>
  <c r="J1159" i="16"/>
  <c r="J1160" i="16"/>
  <c r="J1161" i="16"/>
  <c r="J1162" i="16"/>
  <c r="J1163" i="16"/>
  <c r="J1164" i="16"/>
  <c r="J1165" i="16"/>
  <c r="J1166" i="16"/>
  <c r="J1167" i="16"/>
  <c r="J1168" i="16"/>
  <c r="J1169" i="16"/>
  <c r="J1170" i="16"/>
  <c r="J1171" i="16"/>
  <c r="J1172" i="16"/>
  <c r="J1173" i="16"/>
  <c r="J1174" i="16"/>
  <c r="J1175" i="16"/>
  <c r="J1176" i="16"/>
  <c r="J1177" i="16"/>
  <c r="J1178" i="16"/>
  <c r="J1179" i="16"/>
  <c r="J1180" i="16"/>
  <c r="J1181" i="16"/>
  <c r="J1182" i="16"/>
  <c r="J1183" i="16"/>
  <c r="J1184" i="16"/>
  <c r="J1185" i="16"/>
  <c r="J1186" i="16"/>
  <c r="J1187" i="16"/>
  <c r="J1188" i="16"/>
  <c r="J1189" i="16"/>
  <c r="J1190" i="16"/>
  <c r="J1191" i="16"/>
  <c r="J1192" i="16"/>
  <c r="J1193" i="16"/>
  <c r="J1194" i="16"/>
  <c r="J1195" i="16"/>
  <c r="J1196" i="16"/>
  <c r="J1197" i="16"/>
  <c r="J1198" i="16"/>
  <c r="J1199" i="16"/>
  <c r="J1200" i="16"/>
  <c r="J1201" i="16"/>
  <c r="J1202" i="16"/>
  <c r="J1203" i="16"/>
  <c r="J1204" i="16"/>
  <c r="J1205" i="16"/>
  <c r="J1206" i="16"/>
  <c r="J1207" i="16"/>
  <c r="J1208" i="16"/>
  <c r="J1209" i="16"/>
  <c r="J1210" i="16"/>
  <c r="J1211" i="16"/>
  <c r="J1212" i="16"/>
  <c r="J1213" i="16"/>
  <c r="J1214" i="16"/>
  <c r="J1215" i="16"/>
  <c r="J1216" i="16"/>
  <c r="J1217" i="16"/>
  <c r="J1218" i="16"/>
  <c r="J1219" i="16"/>
  <c r="J1220" i="16"/>
  <c r="J1221" i="16"/>
  <c r="J1222" i="16"/>
  <c r="J1223" i="16"/>
  <c r="J1224" i="16"/>
  <c r="J1225" i="16"/>
  <c r="J1226" i="16"/>
  <c r="J1227" i="16"/>
  <c r="J1228" i="16"/>
  <c r="J1229" i="16"/>
  <c r="J1230" i="16"/>
  <c r="J1231" i="16"/>
  <c r="J1232" i="16"/>
  <c r="J1233" i="16"/>
  <c r="J1234" i="16"/>
  <c r="J1235" i="16"/>
  <c r="J1236" i="16"/>
  <c r="J1237" i="16"/>
  <c r="J1238" i="16"/>
  <c r="J1239" i="16"/>
  <c r="J1240" i="16"/>
  <c r="J1241" i="16"/>
  <c r="J1242" i="16"/>
  <c r="J1243" i="16"/>
  <c r="J1244" i="16"/>
  <c r="J1245" i="16"/>
  <c r="J1246" i="16"/>
  <c r="J1247" i="16"/>
  <c r="J1248" i="16"/>
  <c r="J1249" i="16"/>
  <c r="J1250" i="16"/>
  <c r="J1251" i="16"/>
  <c r="J1252" i="16"/>
  <c r="J1253" i="16"/>
  <c r="J1254" i="16"/>
  <c r="J1255" i="16"/>
  <c r="J1256" i="16"/>
  <c r="J1257" i="16"/>
  <c r="J1258" i="16"/>
  <c r="J1259" i="16"/>
  <c r="J1260" i="16"/>
  <c r="J1261" i="16"/>
  <c r="J1262" i="16"/>
  <c r="J1263" i="16"/>
  <c r="J1264" i="16"/>
  <c r="J1265" i="16"/>
  <c r="J1266" i="16"/>
  <c r="J1267" i="16"/>
  <c r="J1268" i="16"/>
  <c r="J1269" i="16"/>
  <c r="J1270" i="16"/>
  <c r="J1271" i="16"/>
  <c r="J1272" i="16"/>
  <c r="J1273" i="16"/>
  <c r="J1274" i="16"/>
  <c r="J1275" i="16"/>
  <c r="J1276" i="16"/>
  <c r="J1277" i="16"/>
  <c r="J1278" i="16"/>
  <c r="J1279" i="16"/>
  <c r="J1280" i="16"/>
  <c r="J1281" i="16"/>
  <c r="J1282" i="16"/>
  <c r="J1283" i="16"/>
  <c r="J1284" i="16"/>
  <c r="J1285" i="16"/>
  <c r="J1286" i="16"/>
  <c r="J1287" i="16"/>
  <c r="J1288" i="16"/>
  <c r="J1289" i="16"/>
  <c r="J1290" i="16"/>
  <c r="J1291" i="16"/>
  <c r="J1292" i="16"/>
  <c r="J1293" i="16"/>
  <c r="J1294" i="16"/>
  <c r="J1295" i="16"/>
  <c r="J1296" i="16"/>
  <c r="J1297" i="16"/>
  <c r="J1298" i="16"/>
  <c r="J1299" i="16"/>
  <c r="J1300" i="16"/>
  <c r="J1301" i="16"/>
  <c r="J1302" i="16"/>
  <c r="J1303" i="16"/>
  <c r="J1304" i="16"/>
  <c r="J1305" i="16"/>
  <c r="J1306" i="16"/>
  <c r="J1307" i="16"/>
  <c r="J1308" i="16"/>
  <c r="J1309" i="16"/>
  <c r="J1310" i="16"/>
  <c r="J1311" i="16"/>
  <c r="J1312" i="16"/>
  <c r="J1313" i="16"/>
  <c r="J1314" i="16"/>
  <c r="J1315" i="16"/>
  <c r="J1316" i="16"/>
  <c r="J1317" i="16"/>
  <c r="J1318" i="16"/>
  <c r="J1319" i="16"/>
  <c r="J1320" i="16"/>
  <c r="J1321" i="16"/>
  <c r="J1322" i="16"/>
  <c r="J1323" i="16"/>
  <c r="J1324" i="16"/>
  <c r="J1325" i="16"/>
  <c r="J1326" i="16"/>
  <c r="J1327" i="16"/>
  <c r="J1328" i="16"/>
  <c r="J1329" i="16"/>
  <c r="J1330" i="16"/>
  <c r="J1331" i="16"/>
  <c r="J1332" i="16"/>
  <c r="J1333" i="16"/>
  <c r="J1334" i="16"/>
  <c r="J1335" i="16"/>
  <c r="J1336" i="16"/>
  <c r="J1337" i="16"/>
  <c r="J1338" i="16"/>
  <c r="J1339" i="16"/>
  <c r="J1340" i="16"/>
  <c r="J1341" i="16"/>
  <c r="J1342" i="16"/>
  <c r="J1343" i="16"/>
  <c r="J1344" i="16"/>
  <c r="J1345" i="16"/>
  <c r="J1346" i="16"/>
  <c r="J1347" i="16"/>
  <c r="J1348" i="16"/>
  <c r="J1349" i="16"/>
  <c r="J1350" i="16"/>
  <c r="J1351" i="16"/>
  <c r="J1352" i="16"/>
  <c r="J1353" i="16"/>
  <c r="J1354" i="16"/>
  <c r="J1355" i="16"/>
  <c r="J1356" i="16"/>
  <c r="J1357" i="16"/>
  <c r="J1358" i="16"/>
  <c r="J1359" i="16"/>
  <c r="J1360" i="16"/>
  <c r="J1361" i="16"/>
  <c r="J1362" i="16"/>
  <c r="J1363" i="16"/>
  <c r="J1364" i="16"/>
  <c r="J1365" i="16"/>
  <c r="J1366" i="16"/>
  <c r="J1367" i="16"/>
  <c r="J1368" i="16"/>
  <c r="J1369" i="16"/>
  <c r="J1370" i="16"/>
  <c r="J1371" i="16"/>
  <c r="J1372" i="16"/>
  <c r="J1373" i="16"/>
  <c r="J1374" i="16"/>
  <c r="J1375" i="16"/>
  <c r="J1376" i="16"/>
  <c r="J1377" i="16"/>
  <c r="J1378" i="16"/>
  <c r="J1379" i="16"/>
  <c r="J1380" i="16"/>
  <c r="J1381" i="16"/>
  <c r="J1382" i="16"/>
  <c r="J1383" i="16"/>
  <c r="J1384" i="16"/>
  <c r="J1385" i="16"/>
  <c r="J1386" i="16"/>
  <c r="J1387" i="16"/>
  <c r="J1388" i="16"/>
  <c r="J1389" i="16"/>
  <c r="J1390" i="16"/>
  <c r="J1391" i="16"/>
  <c r="J1392" i="16"/>
  <c r="J1393" i="16"/>
  <c r="J1394" i="16"/>
  <c r="J1395" i="16"/>
  <c r="J1396" i="16"/>
  <c r="J1397" i="16"/>
  <c r="J1398" i="16"/>
  <c r="J1399" i="16"/>
  <c r="J1400" i="16"/>
  <c r="J1401" i="16"/>
  <c r="J1402" i="16"/>
  <c r="J1403" i="16"/>
  <c r="J1404" i="16"/>
  <c r="J1405" i="16"/>
  <c r="J1406" i="16"/>
  <c r="J1407" i="16"/>
  <c r="J1408" i="16"/>
  <c r="J1409" i="16"/>
  <c r="J1410" i="16"/>
  <c r="J1411" i="16"/>
  <c r="J1412" i="16"/>
  <c r="J1413" i="16"/>
  <c r="J1414" i="16"/>
  <c r="J1415" i="16"/>
  <c r="J1416" i="16"/>
  <c r="J1417" i="16"/>
  <c r="J1418" i="16"/>
  <c r="J1419" i="16"/>
  <c r="J1420" i="16"/>
  <c r="J1421" i="16"/>
  <c r="J1422" i="16"/>
  <c r="J1423" i="16"/>
  <c r="J1424" i="16"/>
  <c r="J1425" i="16"/>
  <c r="J1426" i="16"/>
  <c r="J1427" i="16"/>
  <c r="J1428" i="16"/>
  <c r="J1429" i="16"/>
  <c r="J1430" i="16"/>
  <c r="J1431" i="16"/>
  <c r="J1432" i="16"/>
  <c r="J1433" i="16"/>
  <c r="J1434" i="16"/>
  <c r="J1435" i="16"/>
  <c r="J1436" i="16"/>
  <c r="J1437" i="16"/>
  <c r="J1438" i="16"/>
  <c r="J1439" i="16"/>
  <c r="J1440" i="16"/>
  <c r="J1441" i="16"/>
  <c r="J1442" i="16"/>
  <c r="J1443" i="16"/>
  <c r="J1444" i="16"/>
  <c r="J1445" i="16"/>
  <c r="J1446" i="16"/>
  <c r="J1447" i="16"/>
  <c r="J1448" i="16"/>
  <c r="J1449" i="16"/>
  <c r="J1450" i="16"/>
  <c r="J1451" i="16"/>
  <c r="J1452" i="16"/>
  <c r="J1453" i="16"/>
  <c r="J1454" i="16"/>
  <c r="J1455" i="16"/>
  <c r="J1456" i="16"/>
  <c r="J1457" i="16"/>
  <c r="J1458" i="16"/>
  <c r="J1459" i="16"/>
  <c r="J1460" i="16"/>
  <c r="J1461" i="16"/>
  <c r="J1462" i="16"/>
  <c r="J1463" i="16"/>
  <c r="J1464" i="16"/>
  <c r="J1465" i="16"/>
  <c r="J1466" i="16"/>
  <c r="J1467" i="16"/>
  <c r="J1468" i="16"/>
  <c r="J1469" i="16"/>
  <c r="J1470" i="16"/>
  <c r="J1471" i="16"/>
  <c r="J1472" i="16"/>
  <c r="J1473" i="16"/>
  <c r="J1474" i="16"/>
  <c r="J1475" i="16"/>
  <c r="J1476" i="16"/>
  <c r="J1477" i="16"/>
  <c r="J1478" i="16"/>
  <c r="J1479" i="16"/>
  <c r="J1480" i="16"/>
  <c r="J1481" i="16"/>
  <c r="J1482" i="16"/>
  <c r="J1483" i="16"/>
  <c r="J1484" i="16"/>
  <c r="J1485" i="16"/>
  <c r="J1486" i="16"/>
  <c r="J1487" i="16"/>
  <c r="J1488" i="16"/>
  <c r="J1489" i="16"/>
  <c r="J1490" i="16"/>
  <c r="J1491" i="16"/>
  <c r="J1492" i="16"/>
  <c r="J1493" i="16"/>
  <c r="J1494" i="16"/>
  <c r="J1495" i="16"/>
  <c r="J1496" i="16"/>
  <c r="J1497" i="16"/>
  <c r="J1498" i="16"/>
  <c r="J1499" i="16"/>
  <c r="J1500" i="16"/>
  <c r="J1501" i="16"/>
  <c r="J1502" i="16"/>
  <c r="J1503" i="16"/>
  <c r="J1504" i="16"/>
  <c r="J1505" i="16"/>
  <c r="J1506" i="16"/>
  <c r="J1507" i="16"/>
  <c r="J1508" i="16"/>
  <c r="J1509" i="16"/>
  <c r="J1510" i="16"/>
  <c r="J1511" i="16"/>
  <c r="J1512" i="16"/>
  <c r="J1513" i="16"/>
  <c r="J1514" i="16"/>
  <c r="J1515" i="16"/>
  <c r="J1516" i="16"/>
  <c r="J1517" i="16"/>
  <c r="J1518" i="16"/>
  <c r="J1519" i="16"/>
  <c r="J1520" i="16"/>
  <c r="J1521" i="16"/>
  <c r="J1522" i="16"/>
  <c r="J1523" i="16"/>
  <c r="J1524" i="16"/>
  <c r="J1525" i="16"/>
  <c r="J1526" i="16"/>
  <c r="J1527" i="16"/>
  <c r="J1528" i="16"/>
  <c r="J1529" i="16"/>
  <c r="J1530" i="16"/>
  <c r="J1531" i="16"/>
  <c r="J1532" i="16"/>
  <c r="J1533" i="16"/>
  <c r="J1534" i="16"/>
  <c r="J1535" i="16"/>
  <c r="J1536" i="16"/>
  <c r="J1537" i="16"/>
  <c r="J1538" i="16"/>
  <c r="J1539" i="16"/>
  <c r="J1540" i="16"/>
  <c r="J1541" i="16"/>
  <c r="J1542" i="16"/>
  <c r="J1543" i="16"/>
  <c r="J1544" i="16"/>
  <c r="J1545" i="16"/>
  <c r="J1546" i="16"/>
  <c r="J1547" i="16"/>
  <c r="J1548" i="16"/>
  <c r="J1549" i="16"/>
  <c r="J1550" i="16"/>
  <c r="J1551" i="16"/>
  <c r="J1552" i="16"/>
  <c r="J1553" i="16"/>
  <c r="J1554" i="16"/>
  <c r="J1555" i="16"/>
  <c r="J1556" i="16"/>
  <c r="J1557" i="16"/>
  <c r="J1558" i="16"/>
  <c r="J1559" i="16"/>
  <c r="J1560" i="16"/>
  <c r="J1561" i="16"/>
  <c r="J1562" i="16"/>
  <c r="J1563" i="16"/>
  <c r="J1564" i="16"/>
  <c r="J1565" i="16"/>
  <c r="J1566" i="16"/>
  <c r="J1567" i="16"/>
  <c r="J1568" i="16"/>
  <c r="J1569" i="16"/>
  <c r="J1570" i="16"/>
  <c r="J1571" i="16"/>
  <c r="J1572" i="16"/>
  <c r="J1573" i="16"/>
  <c r="J1574" i="16"/>
  <c r="J1575" i="16"/>
  <c r="J1576" i="16"/>
  <c r="J1577" i="16"/>
  <c r="J1578" i="16"/>
  <c r="J1579" i="16"/>
  <c r="J1580" i="16"/>
  <c r="J1581" i="16"/>
  <c r="J1582" i="16"/>
  <c r="J1583" i="16"/>
  <c r="J1584" i="16"/>
  <c r="J1585" i="16"/>
  <c r="J1586" i="16"/>
  <c r="J1587" i="16"/>
  <c r="J1588" i="16"/>
  <c r="J1589" i="16"/>
  <c r="J1590" i="16"/>
  <c r="J1591" i="16"/>
  <c r="J1592" i="16"/>
  <c r="J1593" i="16"/>
  <c r="J1594" i="16"/>
  <c r="J1595" i="16"/>
  <c r="J1596" i="16"/>
  <c r="J1597" i="16"/>
  <c r="J1598" i="16"/>
  <c r="J1599" i="16"/>
  <c r="J1600" i="16"/>
  <c r="J1601" i="16"/>
  <c r="J1602" i="16"/>
  <c r="J1603" i="16"/>
  <c r="J1604" i="16"/>
  <c r="J1605" i="16"/>
  <c r="J1606" i="16"/>
  <c r="J1607" i="16"/>
  <c r="J1608" i="16"/>
  <c r="J1609" i="16"/>
  <c r="J1610" i="16"/>
  <c r="J1611" i="16"/>
  <c r="J1612" i="16"/>
  <c r="J1613" i="16"/>
  <c r="J1614" i="16"/>
  <c r="J1615" i="16"/>
  <c r="J1616" i="16"/>
  <c r="J1617" i="16"/>
  <c r="J1618" i="16"/>
  <c r="J1619" i="16"/>
  <c r="J1620" i="16"/>
  <c r="J1621" i="16"/>
  <c r="J1622" i="16"/>
  <c r="J1623" i="16"/>
  <c r="J1624" i="16"/>
  <c r="J1625" i="16"/>
  <c r="J1626" i="16"/>
  <c r="J1627" i="16"/>
  <c r="J1628" i="16"/>
  <c r="J1629" i="16"/>
  <c r="J1630" i="16"/>
  <c r="J1631" i="16"/>
  <c r="J1632" i="16"/>
  <c r="J1633" i="16"/>
  <c r="J1634" i="16"/>
  <c r="J1635" i="16"/>
  <c r="J1636" i="16"/>
  <c r="J1637" i="16"/>
  <c r="J1638" i="16"/>
  <c r="J1639" i="16"/>
  <c r="J1640" i="16"/>
  <c r="J1641" i="16"/>
  <c r="J1642" i="16"/>
  <c r="J1643" i="16"/>
  <c r="J1644" i="16"/>
  <c r="J1645" i="16"/>
  <c r="J1646" i="16"/>
  <c r="J1647" i="16"/>
  <c r="J1648" i="16"/>
  <c r="J1649" i="16"/>
  <c r="J1650" i="16"/>
  <c r="J1651" i="16"/>
  <c r="J1652" i="16"/>
  <c r="J1653" i="16"/>
  <c r="J1654" i="16"/>
  <c r="J1655" i="16"/>
  <c r="J1656" i="16"/>
  <c r="J1657" i="16"/>
  <c r="J1658" i="16"/>
  <c r="J1659" i="16"/>
  <c r="J1660" i="16"/>
  <c r="J1661" i="16"/>
  <c r="J1662" i="16"/>
  <c r="J1663" i="16"/>
  <c r="J1664" i="16"/>
  <c r="J1665" i="16"/>
  <c r="J1666" i="16"/>
  <c r="J1667" i="16"/>
  <c r="J1668" i="16"/>
  <c r="J1669" i="16"/>
  <c r="J1670" i="16"/>
  <c r="J1671" i="16"/>
  <c r="J1672" i="16"/>
  <c r="J1673" i="16"/>
  <c r="J1674" i="16"/>
  <c r="J1675" i="16"/>
  <c r="J1676" i="16"/>
  <c r="J1677" i="16"/>
  <c r="J1678" i="16"/>
  <c r="J1679" i="16"/>
  <c r="J1680" i="16"/>
  <c r="J1681" i="16"/>
  <c r="J1682" i="16"/>
  <c r="J1683" i="16"/>
  <c r="J1684" i="16"/>
  <c r="J1685" i="16"/>
  <c r="J1686" i="16"/>
  <c r="J1687" i="16"/>
  <c r="J1688" i="16"/>
  <c r="J1689" i="16"/>
  <c r="J1690" i="16"/>
  <c r="J1691" i="16"/>
  <c r="J1692" i="16"/>
  <c r="J1693" i="16"/>
  <c r="J1694" i="16"/>
  <c r="J1695" i="16"/>
  <c r="J1696" i="16"/>
  <c r="J1697" i="16"/>
  <c r="J1698" i="16"/>
  <c r="J1699" i="16"/>
  <c r="J1700" i="16"/>
  <c r="J1701" i="16"/>
  <c r="J1702" i="16"/>
  <c r="J1703" i="16"/>
  <c r="J1704" i="16"/>
  <c r="J1705" i="16"/>
  <c r="J1706" i="16"/>
  <c r="J1707" i="16"/>
  <c r="J1708" i="16"/>
  <c r="J1709" i="16"/>
  <c r="J1710" i="16"/>
  <c r="J1711" i="16"/>
  <c r="J1712" i="16"/>
  <c r="J1713" i="16"/>
  <c r="J1714" i="16"/>
  <c r="J1715" i="16"/>
  <c r="J1716" i="16"/>
  <c r="J1717" i="16"/>
  <c r="J1718" i="16"/>
  <c r="J1719" i="16"/>
  <c r="J1720" i="16"/>
  <c r="J1721" i="16"/>
  <c r="J1722" i="16"/>
  <c r="J1723" i="16"/>
  <c r="J1724" i="16"/>
  <c r="J1725" i="16"/>
  <c r="J1726" i="16"/>
  <c r="J1727" i="16"/>
  <c r="J1728" i="16"/>
  <c r="J1729" i="16"/>
  <c r="J1730" i="16"/>
  <c r="J1731" i="16"/>
  <c r="J1732" i="16"/>
  <c r="J1733" i="16"/>
  <c r="J1734" i="16"/>
  <c r="J1735" i="16"/>
  <c r="J1736" i="16"/>
  <c r="J1737" i="16"/>
  <c r="J1738" i="16"/>
  <c r="J1739" i="16"/>
  <c r="J1740" i="16"/>
  <c r="J1741" i="16"/>
  <c r="J1742" i="16"/>
  <c r="J1743" i="16"/>
  <c r="J1744" i="16"/>
  <c r="J1745" i="16"/>
  <c r="J1746" i="16"/>
  <c r="J1747" i="16"/>
  <c r="J1748" i="16"/>
  <c r="J1749" i="16"/>
  <c r="J1750" i="16"/>
  <c r="J1751" i="16"/>
  <c r="J1752" i="16"/>
  <c r="J1753" i="16"/>
  <c r="J1754" i="16"/>
  <c r="J1755" i="16"/>
  <c r="J1756" i="16"/>
  <c r="J1757" i="16"/>
  <c r="J1758" i="16"/>
  <c r="J1759" i="16"/>
  <c r="J1760" i="16"/>
  <c r="J1761" i="16"/>
  <c r="J1762" i="16"/>
  <c r="J1763" i="16"/>
  <c r="J1764" i="16"/>
  <c r="J1765" i="16"/>
  <c r="J1766" i="16"/>
  <c r="J1767" i="16"/>
  <c r="J1768" i="16"/>
  <c r="J1769" i="16"/>
  <c r="J1770" i="16"/>
  <c r="J1771" i="16"/>
  <c r="J1772" i="16"/>
  <c r="J1773" i="16"/>
  <c r="J1774" i="16"/>
  <c r="J1775" i="16"/>
  <c r="J1776" i="16"/>
  <c r="J1777" i="16"/>
  <c r="J1778" i="16"/>
  <c r="J1779" i="16"/>
  <c r="J1780" i="16"/>
  <c r="J1781" i="16"/>
  <c r="J1782" i="16"/>
  <c r="J1783" i="16"/>
  <c r="J1784" i="16"/>
  <c r="J1785" i="16"/>
  <c r="J1786" i="16"/>
  <c r="J1787" i="16"/>
  <c r="J1788" i="16"/>
  <c r="J1789" i="16"/>
  <c r="J1790" i="16"/>
  <c r="J1791" i="16"/>
  <c r="J1792" i="16"/>
  <c r="J1793" i="16"/>
  <c r="J1794" i="16"/>
  <c r="J1795" i="16"/>
  <c r="J1796" i="16"/>
  <c r="J1797" i="16"/>
  <c r="J1798" i="16"/>
  <c r="J1799" i="16"/>
  <c r="J1800" i="16"/>
  <c r="J1801" i="16"/>
  <c r="J1802" i="16"/>
  <c r="J1803" i="16"/>
  <c r="J1804" i="16"/>
  <c r="J1805" i="16"/>
  <c r="J1806" i="16"/>
  <c r="J1807" i="16"/>
  <c r="J1808" i="16"/>
  <c r="J1809" i="16"/>
  <c r="J1810" i="16"/>
  <c r="J1811" i="16"/>
  <c r="J1812" i="16"/>
  <c r="J1813" i="16"/>
  <c r="J1814" i="16"/>
  <c r="J1815" i="16"/>
  <c r="J1816" i="16"/>
  <c r="J1817" i="16"/>
  <c r="J1818" i="16"/>
  <c r="J1819" i="16"/>
  <c r="J1820" i="16"/>
  <c r="J1821" i="16"/>
  <c r="J1822" i="16"/>
  <c r="J1823" i="16"/>
  <c r="J1824" i="16"/>
  <c r="J1825" i="16"/>
  <c r="J1826" i="16"/>
  <c r="J1827" i="16"/>
  <c r="J1828" i="16"/>
  <c r="J1829" i="16"/>
  <c r="J1830" i="16"/>
  <c r="J1831" i="16"/>
  <c r="J1832" i="16"/>
  <c r="J1833" i="16"/>
  <c r="J1834" i="16"/>
  <c r="J1835" i="16"/>
  <c r="J1836" i="16"/>
  <c r="J1837" i="16"/>
  <c r="J1838" i="16"/>
  <c r="J1839" i="16"/>
  <c r="J1840" i="16"/>
  <c r="J1841" i="16"/>
  <c r="J1842" i="16"/>
  <c r="J1843" i="16"/>
  <c r="J1844" i="16"/>
  <c r="J1845" i="16"/>
  <c r="J1846" i="16"/>
  <c r="J1847" i="16"/>
  <c r="J1848" i="16"/>
  <c r="J1849" i="16"/>
  <c r="J1850" i="16"/>
  <c r="J1851" i="16"/>
  <c r="J1852" i="16"/>
  <c r="J1853" i="16"/>
  <c r="J1854" i="16"/>
  <c r="J1855" i="16"/>
  <c r="J1856" i="16"/>
  <c r="J1857" i="16"/>
  <c r="J1858" i="16"/>
  <c r="J1859" i="16"/>
  <c r="J1860" i="16"/>
  <c r="J1861" i="16"/>
  <c r="J1862" i="16"/>
  <c r="J1863" i="16"/>
  <c r="J1864" i="16"/>
  <c r="J1865" i="16"/>
  <c r="J1866" i="16"/>
  <c r="J1867" i="16"/>
  <c r="J1868" i="16"/>
  <c r="J1869" i="16"/>
  <c r="J1870" i="16"/>
  <c r="J1871" i="16"/>
  <c r="J1872" i="16"/>
  <c r="J1873" i="16"/>
  <c r="J1874" i="16"/>
  <c r="J1875" i="16"/>
  <c r="J1876" i="16"/>
  <c r="J1877" i="16"/>
  <c r="J1878" i="16"/>
  <c r="J1879" i="16"/>
  <c r="J1880" i="16"/>
  <c r="J1881" i="16"/>
  <c r="J1882" i="16"/>
  <c r="J1883" i="16"/>
  <c r="J1884" i="16"/>
  <c r="J1885" i="16"/>
  <c r="J1886" i="16"/>
  <c r="J1887" i="16"/>
  <c r="J1888" i="16"/>
  <c r="J1889" i="16"/>
  <c r="J1890" i="16"/>
  <c r="J1891" i="16"/>
  <c r="J1892" i="16"/>
  <c r="J1893" i="16"/>
  <c r="J1894" i="16"/>
  <c r="J1895" i="16"/>
  <c r="J1896" i="16"/>
  <c r="J1897" i="16"/>
  <c r="J1898" i="16"/>
  <c r="J1899" i="16"/>
  <c r="J1900" i="16"/>
  <c r="J1901" i="16"/>
  <c r="J1902" i="16"/>
  <c r="J1903" i="16"/>
  <c r="J1904" i="16"/>
  <c r="J1905" i="16"/>
  <c r="J1906" i="16"/>
  <c r="J1907" i="16"/>
  <c r="J1908" i="16"/>
  <c r="J1909" i="16"/>
  <c r="J1910" i="16"/>
  <c r="J1911" i="16"/>
  <c r="J1912" i="16"/>
  <c r="J1913" i="16"/>
  <c r="J1914" i="16"/>
  <c r="J1915" i="16"/>
  <c r="J1916" i="16"/>
  <c r="J1917" i="16"/>
  <c r="J1918" i="16"/>
  <c r="J1919" i="16"/>
  <c r="J1920" i="16"/>
  <c r="J1921" i="16"/>
  <c r="J1922" i="16"/>
  <c r="J1923" i="16"/>
  <c r="J1924" i="16"/>
  <c r="J1925" i="16"/>
  <c r="J1926" i="16"/>
  <c r="J1927" i="16"/>
  <c r="J1928" i="16"/>
  <c r="J1929" i="16"/>
  <c r="J1930" i="16"/>
  <c r="J1931" i="16"/>
  <c r="J1932" i="16"/>
  <c r="J1933" i="16"/>
  <c r="J1934" i="16"/>
  <c r="J1935" i="16"/>
  <c r="J1936" i="16"/>
  <c r="J1937" i="16"/>
  <c r="J1938" i="16"/>
  <c r="J1939" i="16"/>
  <c r="J1940" i="16"/>
  <c r="J1941" i="16"/>
  <c r="J1942" i="16"/>
  <c r="J1943" i="16"/>
  <c r="J1944" i="16"/>
  <c r="J1945" i="16"/>
  <c r="J1946" i="16"/>
  <c r="J1947" i="16"/>
  <c r="J1948" i="16"/>
  <c r="J1949" i="16"/>
  <c r="J1950" i="16"/>
  <c r="J1951" i="16"/>
  <c r="J1952" i="16"/>
  <c r="J1953" i="16"/>
  <c r="J1954" i="16"/>
  <c r="J1955" i="16"/>
  <c r="J1956" i="16"/>
  <c r="J1957" i="16"/>
  <c r="J1958" i="16"/>
  <c r="J1959" i="16"/>
  <c r="J1960" i="16"/>
  <c r="J1961" i="16"/>
  <c r="J1962" i="16"/>
  <c r="J1963" i="16"/>
  <c r="J1964" i="16"/>
  <c r="J1965" i="16"/>
  <c r="J1966" i="16"/>
  <c r="J1967" i="16"/>
  <c r="J1968" i="16"/>
  <c r="J1969" i="16"/>
  <c r="J1970" i="16"/>
  <c r="J1971" i="16"/>
  <c r="J1972" i="16"/>
  <c r="J1973" i="16"/>
  <c r="J1974" i="16"/>
  <c r="J1975" i="16"/>
  <c r="J1976" i="16"/>
  <c r="J1977" i="16"/>
  <c r="J1978" i="16"/>
  <c r="J1979" i="16"/>
  <c r="J1980" i="16"/>
  <c r="J1981" i="16"/>
  <c r="J1982" i="16"/>
  <c r="J1983" i="16"/>
  <c r="J1984" i="16"/>
  <c r="J1985" i="16"/>
  <c r="J1986" i="16"/>
  <c r="J1987" i="16"/>
  <c r="J1988" i="16"/>
  <c r="J1989" i="16"/>
  <c r="J1990" i="16"/>
  <c r="J1991" i="16"/>
  <c r="J1992" i="16"/>
  <c r="J1993" i="16"/>
  <c r="J1994" i="16"/>
  <c r="J1995" i="16"/>
  <c r="J1996" i="16"/>
  <c r="J1997" i="16"/>
  <c r="J1998" i="16"/>
  <c r="J1999" i="16"/>
  <c r="J2000" i="16"/>
  <c r="J2001" i="16"/>
  <c r="J2002" i="16"/>
  <c r="J2003" i="16"/>
  <c r="J2004" i="16"/>
  <c r="J2005" i="16"/>
  <c r="J2006" i="16"/>
  <c r="J2007" i="16"/>
  <c r="J2008" i="16"/>
  <c r="J2009" i="16"/>
  <c r="J2010" i="16"/>
  <c r="J2011" i="16"/>
  <c r="J2012" i="16"/>
  <c r="J2013" i="16"/>
  <c r="J2014" i="16"/>
  <c r="J2015" i="16"/>
  <c r="J2016" i="16"/>
  <c r="J2017" i="16"/>
  <c r="J2018" i="16"/>
  <c r="J2019" i="16"/>
  <c r="J2020" i="16"/>
  <c r="J2021" i="16"/>
  <c r="J2022" i="16"/>
  <c r="J2023" i="16"/>
  <c r="J2024" i="16"/>
  <c r="J2025" i="16"/>
  <c r="J2026" i="16"/>
  <c r="J2027" i="16"/>
  <c r="J2028" i="16"/>
  <c r="J2029" i="16"/>
  <c r="J2030" i="16"/>
  <c r="J2031" i="16"/>
  <c r="J2032" i="16"/>
  <c r="J2033" i="16"/>
  <c r="J2034" i="16"/>
  <c r="J2035" i="16"/>
  <c r="J2036" i="16"/>
  <c r="J2037" i="16"/>
  <c r="J2038" i="16"/>
  <c r="J2039" i="16"/>
  <c r="J2040" i="16"/>
  <c r="J2041" i="16"/>
  <c r="J2042" i="16"/>
  <c r="J2043" i="16"/>
  <c r="J2044" i="16"/>
  <c r="J2045" i="16"/>
  <c r="J2046" i="16"/>
  <c r="J2047" i="16"/>
  <c r="J2048" i="16"/>
  <c r="J2049" i="16"/>
  <c r="J2050" i="16"/>
  <c r="J2051" i="16"/>
  <c r="J2052" i="16"/>
  <c r="J2053" i="16"/>
  <c r="J2054" i="16"/>
  <c r="J2055" i="16"/>
  <c r="J2056" i="16"/>
  <c r="J2057" i="16"/>
  <c r="J2058" i="16"/>
  <c r="J2059" i="16"/>
  <c r="J2060" i="16"/>
  <c r="J2061" i="16"/>
  <c r="J2062" i="16"/>
  <c r="J2063" i="16"/>
  <c r="J2064" i="16"/>
  <c r="J2065" i="16"/>
  <c r="J2066" i="16"/>
  <c r="J2067" i="16"/>
  <c r="J2068" i="16"/>
  <c r="J2069" i="16"/>
  <c r="J2070" i="16"/>
  <c r="J2071" i="16"/>
  <c r="J2072" i="16"/>
  <c r="J2073" i="16"/>
  <c r="J2074" i="16"/>
  <c r="J2075" i="16"/>
  <c r="J2076" i="16"/>
  <c r="J2077" i="16"/>
  <c r="J2078" i="16"/>
  <c r="J2079" i="16"/>
  <c r="J2080" i="16"/>
  <c r="J2081" i="16"/>
  <c r="J2082" i="16"/>
  <c r="J2083" i="16"/>
  <c r="J2084" i="16"/>
  <c r="J2085" i="16"/>
  <c r="J2086" i="16"/>
  <c r="J2087" i="16"/>
  <c r="J2088" i="16"/>
  <c r="J2089" i="16"/>
  <c r="J2090" i="16"/>
  <c r="J2091" i="16"/>
  <c r="J2092" i="16"/>
  <c r="J2093" i="16"/>
  <c r="J2094" i="16"/>
  <c r="J2095" i="16"/>
  <c r="J2096" i="16"/>
  <c r="J2097" i="16"/>
  <c r="J2098" i="16"/>
  <c r="J2099" i="16"/>
  <c r="J2100" i="16"/>
  <c r="J2101" i="16"/>
  <c r="J2102" i="16"/>
  <c r="J2103" i="16"/>
  <c r="J2104" i="16"/>
  <c r="J2105" i="16"/>
  <c r="J2106" i="16"/>
  <c r="J2107" i="16"/>
  <c r="J2108" i="16"/>
  <c r="J2109" i="16"/>
  <c r="J2110" i="16"/>
  <c r="J2111" i="16"/>
  <c r="J2112" i="16"/>
  <c r="J2113" i="16"/>
  <c r="J2114" i="16"/>
  <c r="J2115" i="16"/>
  <c r="J2116" i="16"/>
  <c r="J2117" i="16"/>
  <c r="J2118" i="16"/>
  <c r="J2119" i="16"/>
  <c r="J2120" i="16"/>
  <c r="J2121" i="16"/>
  <c r="J2122" i="16"/>
  <c r="J2123" i="16"/>
  <c r="J2124" i="16"/>
  <c r="J2125" i="16"/>
  <c r="J2126" i="16"/>
  <c r="J2127" i="16"/>
  <c r="J2128" i="16"/>
  <c r="J2129" i="16"/>
  <c r="J2130" i="16"/>
  <c r="J2131" i="16"/>
  <c r="J2132" i="16"/>
  <c r="J2133" i="16"/>
  <c r="J2134" i="16"/>
  <c r="J2135" i="16"/>
  <c r="J2136" i="16"/>
  <c r="J2137" i="16"/>
  <c r="J2138" i="16"/>
  <c r="J2139" i="16"/>
  <c r="J2140" i="16"/>
  <c r="J2141" i="16"/>
  <c r="J2142" i="16"/>
  <c r="J2143" i="16"/>
  <c r="J2144" i="16"/>
  <c r="J2145" i="16"/>
  <c r="J2146" i="16"/>
  <c r="J2147" i="16"/>
  <c r="J2148" i="16"/>
  <c r="J2149" i="16"/>
  <c r="J2150" i="16"/>
  <c r="J2151" i="16"/>
  <c r="J2152" i="16"/>
  <c r="J2153" i="16"/>
  <c r="J2154" i="16"/>
  <c r="J2155" i="16"/>
  <c r="J2156" i="16"/>
  <c r="J2157" i="16"/>
  <c r="J2158" i="16"/>
  <c r="J2159" i="16"/>
  <c r="J2160" i="16"/>
  <c r="J2161" i="16"/>
  <c r="J2162" i="16"/>
  <c r="J2163" i="16"/>
  <c r="J2164" i="16"/>
  <c r="J2165" i="16"/>
  <c r="J2166" i="16"/>
  <c r="J2167" i="16"/>
  <c r="J2168" i="16"/>
  <c r="J2169" i="16"/>
  <c r="J2170" i="16"/>
  <c r="J2171" i="16"/>
  <c r="J2172" i="16"/>
  <c r="J2173" i="16"/>
  <c r="J2174" i="16"/>
  <c r="J2175" i="16"/>
  <c r="J2176" i="16"/>
  <c r="J2177" i="16"/>
  <c r="J2178" i="16"/>
  <c r="J2179" i="16"/>
  <c r="J2180" i="16"/>
  <c r="J2181" i="16"/>
  <c r="J2182" i="16"/>
  <c r="J2183" i="16"/>
  <c r="J2184" i="16"/>
  <c r="J2185" i="16"/>
  <c r="J2186" i="16"/>
  <c r="J2187" i="16"/>
  <c r="J2188" i="16"/>
  <c r="J2189" i="16"/>
  <c r="J2190" i="16"/>
  <c r="J2191" i="16"/>
  <c r="J2192" i="16"/>
  <c r="J2193" i="16"/>
  <c r="J2194" i="16"/>
  <c r="J2195" i="16"/>
  <c r="J2196" i="16"/>
  <c r="J2197" i="16"/>
  <c r="J2198" i="16"/>
  <c r="J2199" i="16"/>
  <c r="J2200" i="16"/>
  <c r="J2201" i="16"/>
  <c r="J2202" i="16"/>
  <c r="J2203" i="16"/>
  <c r="J2204" i="16"/>
  <c r="J2205" i="16"/>
  <c r="J2206" i="16"/>
  <c r="J2207" i="16"/>
  <c r="J2208" i="16"/>
  <c r="J2209" i="16"/>
  <c r="J2210" i="16"/>
  <c r="J2211" i="16"/>
  <c r="J2212" i="16"/>
  <c r="J2213" i="16"/>
  <c r="J2214" i="16"/>
  <c r="J2215" i="16"/>
  <c r="J2216" i="16"/>
  <c r="J2217" i="16"/>
  <c r="J2218" i="16"/>
  <c r="J2219" i="16"/>
  <c r="J2220" i="16"/>
  <c r="J2221" i="16"/>
  <c r="J2222" i="16"/>
  <c r="J2223" i="16"/>
  <c r="J2224" i="16"/>
  <c r="J2225" i="16"/>
  <c r="J2226" i="16"/>
  <c r="J2227" i="16"/>
  <c r="J2228" i="16"/>
  <c r="J2229" i="16"/>
  <c r="J2230" i="16"/>
  <c r="J2231" i="16"/>
  <c r="J2232" i="16"/>
  <c r="J2233" i="16"/>
  <c r="J2234" i="16"/>
  <c r="J2235" i="16"/>
  <c r="J2236" i="16"/>
  <c r="J2237" i="16"/>
  <c r="J2238" i="16"/>
  <c r="J2239" i="16"/>
  <c r="J2240" i="16"/>
  <c r="J2241" i="16"/>
  <c r="J2242" i="16"/>
  <c r="J2243" i="16"/>
  <c r="J2244" i="16"/>
  <c r="J2245" i="16"/>
  <c r="J2246" i="16"/>
  <c r="J2247" i="16"/>
  <c r="J2248" i="16"/>
  <c r="J2249" i="16"/>
  <c r="J2250" i="16"/>
  <c r="J2251" i="16"/>
  <c r="J2252" i="16"/>
  <c r="J2253" i="16"/>
  <c r="J2254" i="16"/>
  <c r="J2255" i="16"/>
  <c r="J2256" i="16"/>
  <c r="J2257" i="16"/>
  <c r="J2258" i="16"/>
  <c r="J2259" i="16"/>
  <c r="J2260" i="16"/>
  <c r="J2261" i="16"/>
  <c r="J2262" i="16"/>
  <c r="J2263" i="16"/>
  <c r="J2264" i="16"/>
  <c r="J2265" i="16"/>
  <c r="J2266" i="16"/>
  <c r="J2267" i="16"/>
  <c r="J2268" i="16"/>
  <c r="J2269" i="16"/>
  <c r="J2270" i="16"/>
  <c r="J2271" i="16"/>
  <c r="J2272" i="16"/>
  <c r="J2273" i="16"/>
  <c r="J2274" i="16"/>
  <c r="J2275" i="16"/>
  <c r="J2276" i="16"/>
  <c r="J2277" i="16"/>
  <c r="J2278" i="16"/>
  <c r="J2279" i="16"/>
  <c r="J2280" i="16"/>
  <c r="J2281" i="16"/>
  <c r="J2282" i="16"/>
  <c r="J2283" i="16"/>
  <c r="J2284" i="16"/>
  <c r="J2285" i="16"/>
  <c r="J2286" i="16"/>
  <c r="J2287" i="16"/>
  <c r="J2288" i="16"/>
  <c r="J2289" i="16"/>
  <c r="J2290" i="16"/>
  <c r="J2291" i="16"/>
  <c r="J2292" i="16"/>
  <c r="J2293" i="16"/>
  <c r="J2294" i="16"/>
  <c r="J2295" i="16"/>
  <c r="J2296" i="16"/>
  <c r="J2297" i="16"/>
  <c r="J2298" i="16"/>
  <c r="J2299" i="16"/>
  <c r="J2300" i="16"/>
  <c r="J2301" i="16"/>
  <c r="J2302" i="16"/>
  <c r="J2303" i="16"/>
  <c r="J2304" i="16"/>
  <c r="J2305" i="16"/>
  <c r="J2306" i="16"/>
  <c r="J2307" i="16"/>
  <c r="J2308" i="16"/>
  <c r="J2309" i="16"/>
  <c r="J2310" i="16"/>
  <c r="J2311" i="16"/>
  <c r="J2312" i="16"/>
  <c r="J2313" i="16"/>
  <c r="J2314" i="16"/>
  <c r="J2315" i="16"/>
  <c r="J2316" i="16"/>
  <c r="J2317" i="16"/>
  <c r="J2318" i="16"/>
  <c r="J2319" i="16"/>
  <c r="J2320" i="16"/>
  <c r="J2321" i="16"/>
  <c r="J2322" i="16"/>
  <c r="J2323" i="16"/>
  <c r="J2324" i="16"/>
  <c r="J2325" i="16"/>
  <c r="J2326" i="16"/>
  <c r="J2327" i="16"/>
  <c r="J2328" i="16"/>
  <c r="J2329" i="16"/>
  <c r="J2330" i="16"/>
  <c r="J2331" i="16"/>
  <c r="J2332" i="16"/>
  <c r="J2333" i="16"/>
  <c r="J2334" i="16"/>
  <c r="J2335" i="16"/>
  <c r="J2336" i="16"/>
  <c r="J2337" i="16"/>
  <c r="J2338" i="16"/>
  <c r="J2339" i="16"/>
  <c r="J2340" i="16"/>
  <c r="J2341" i="16"/>
  <c r="J2342" i="16"/>
  <c r="J2343" i="16"/>
  <c r="J2344" i="16"/>
  <c r="J2345" i="16"/>
  <c r="J2346" i="16"/>
  <c r="J2347" i="16"/>
  <c r="J2348" i="16"/>
  <c r="J2349" i="16"/>
  <c r="J2350" i="16"/>
  <c r="J2351" i="16"/>
  <c r="J2352" i="16"/>
  <c r="J2353" i="16"/>
  <c r="J2354" i="16"/>
  <c r="J2355" i="16"/>
  <c r="J2356" i="16"/>
  <c r="J2357" i="16"/>
  <c r="J2358" i="16"/>
  <c r="J2359" i="16"/>
  <c r="J2360" i="16"/>
  <c r="J2361" i="16"/>
  <c r="J2362" i="16"/>
  <c r="J2363" i="16"/>
  <c r="J2364" i="16"/>
  <c r="J2365" i="16"/>
  <c r="J2366" i="16"/>
  <c r="J2367" i="16"/>
  <c r="J2368" i="16"/>
  <c r="J2369" i="16"/>
  <c r="J2370" i="16"/>
  <c r="J2371" i="16"/>
  <c r="J2372" i="16"/>
  <c r="J2373" i="16"/>
  <c r="J2374" i="16"/>
  <c r="J2375" i="16"/>
  <c r="J2376" i="16"/>
  <c r="J2377" i="16"/>
  <c r="J2378" i="16"/>
  <c r="J2379" i="16"/>
  <c r="J2380" i="16"/>
  <c r="J2381" i="16"/>
  <c r="J2382" i="16"/>
  <c r="J2383" i="16"/>
  <c r="J2384" i="16"/>
  <c r="J2385" i="16"/>
  <c r="J2386" i="16"/>
  <c r="J2387" i="16"/>
  <c r="J2388" i="16"/>
  <c r="J2389" i="16"/>
  <c r="J2390" i="16"/>
  <c r="J2391" i="16"/>
  <c r="J2392" i="16"/>
  <c r="J2393" i="16"/>
  <c r="J2394" i="16"/>
  <c r="J2395" i="16"/>
  <c r="J2396" i="16"/>
  <c r="J2397" i="16"/>
  <c r="J2398" i="16"/>
  <c r="J2399" i="16"/>
  <c r="J2400" i="16"/>
  <c r="J2401" i="16"/>
  <c r="J2402" i="16"/>
  <c r="J2403" i="16"/>
  <c r="J2404" i="16"/>
  <c r="J2405" i="16"/>
  <c r="J2406" i="16"/>
  <c r="J2407" i="16"/>
  <c r="J2408" i="16"/>
  <c r="J2409" i="16"/>
  <c r="J2410" i="16"/>
  <c r="J2411" i="16"/>
  <c r="J2412" i="16"/>
  <c r="J2413" i="16"/>
  <c r="J2414" i="16"/>
  <c r="J2415" i="16"/>
  <c r="J2416" i="16"/>
  <c r="J2417" i="16"/>
  <c r="J2418" i="16"/>
  <c r="J2419" i="16"/>
  <c r="J2420" i="16"/>
  <c r="J2421" i="16"/>
  <c r="J2422" i="16"/>
  <c r="J2423" i="16"/>
  <c r="J2424" i="16"/>
  <c r="J2425" i="16"/>
  <c r="J2426" i="16"/>
  <c r="J2427" i="16"/>
  <c r="J2428" i="16"/>
  <c r="J2429" i="16"/>
  <c r="J2430" i="16"/>
  <c r="J2431" i="16"/>
  <c r="J2432" i="16"/>
  <c r="J2433" i="16"/>
  <c r="J2434" i="16"/>
  <c r="J2435" i="16"/>
  <c r="J2436" i="16"/>
  <c r="J2437" i="16"/>
  <c r="J2438" i="16"/>
  <c r="J2439" i="16"/>
  <c r="J2440" i="16"/>
  <c r="J2441" i="16"/>
  <c r="J2442" i="16"/>
  <c r="J2443" i="16"/>
  <c r="J2444" i="16"/>
  <c r="J2445" i="16"/>
  <c r="J2446" i="16"/>
  <c r="J2447" i="16"/>
  <c r="J2448" i="16"/>
  <c r="J2449" i="16"/>
  <c r="J2450" i="16"/>
  <c r="J2451" i="16"/>
  <c r="J2452" i="16"/>
  <c r="J2453" i="16"/>
  <c r="J2454" i="16"/>
  <c r="J2455" i="16"/>
  <c r="J2456" i="16"/>
  <c r="J2457" i="16"/>
  <c r="J2458" i="16"/>
  <c r="J2459" i="16"/>
  <c r="J2460" i="16"/>
  <c r="J2461" i="16"/>
  <c r="J2462" i="16"/>
  <c r="J2463" i="16"/>
  <c r="J2464" i="16"/>
  <c r="J2465" i="16"/>
  <c r="J2466" i="16"/>
  <c r="J2467" i="16"/>
  <c r="J2468" i="16"/>
  <c r="J2469" i="16"/>
  <c r="J2470" i="16"/>
  <c r="J2471" i="16"/>
  <c r="J2472" i="16"/>
  <c r="J2473" i="16"/>
  <c r="J2474" i="16"/>
  <c r="J2475" i="16"/>
  <c r="J2476" i="16"/>
  <c r="J2477" i="16"/>
  <c r="J2478" i="16"/>
  <c r="J2479" i="16"/>
  <c r="J2480" i="16"/>
  <c r="J2481" i="16"/>
  <c r="J2482" i="16"/>
  <c r="J2483" i="16"/>
  <c r="J2484" i="16"/>
  <c r="J2485" i="16"/>
  <c r="J2486" i="16"/>
  <c r="J2487" i="16"/>
  <c r="J2488" i="16"/>
  <c r="J2489" i="16"/>
  <c r="J2490" i="16"/>
  <c r="J2491" i="16"/>
  <c r="J2492" i="16"/>
  <c r="J2493" i="16"/>
  <c r="J2494" i="16"/>
  <c r="J2495" i="16"/>
  <c r="J2496" i="16"/>
  <c r="J2497" i="16"/>
  <c r="J2498" i="16"/>
  <c r="J2499" i="16"/>
  <c r="J2500" i="16"/>
  <c r="J2501" i="16"/>
  <c r="J2502" i="16"/>
  <c r="J2503" i="16"/>
  <c r="J2504" i="16"/>
  <c r="J2505" i="16"/>
  <c r="J2506" i="16"/>
  <c r="J2507" i="16"/>
  <c r="J2508" i="16"/>
  <c r="J2509" i="16"/>
  <c r="J2510" i="16"/>
  <c r="J2511" i="16"/>
  <c r="J2512" i="16"/>
  <c r="J2513" i="16"/>
  <c r="J2514" i="16"/>
  <c r="J2515" i="16"/>
  <c r="J2516" i="16"/>
  <c r="J2517" i="16"/>
  <c r="J2518" i="16"/>
  <c r="J2519" i="16"/>
  <c r="J2520" i="16"/>
  <c r="J2521" i="16"/>
  <c r="J2522" i="16"/>
  <c r="J2523" i="16"/>
  <c r="J2524" i="16"/>
  <c r="J2525" i="16"/>
  <c r="J2526" i="16"/>
  <c r="J2527" i="16"/>
  <c r="J2528" i="16"/>
  <c r="J2529" i="16"/>
  <c r="J2530" i="16"/>
  <c r="J2531" i="16"/>
  <c r="J2532" i="16"/>
  <c r="J2533" i="16"/>
  <c r="J2534" i="16"/>
  <c r="J2535" i="16"/>
  <c r="J2536" i="16"/>
  <c r="J2537" i="16"/>
  <c r="J2538" i="16"/>
  <c r="J2539" i="16"/>
  <c r="J2540" i="16"/>
  <c r="J2541" i="16"/>
  <c r="J2542" i="16"/>
  <c r="J2543" i="16"/>
  <c r="J2544" i="16"/>
  <c r="J2545" i="16"/>
  <c r="J2546" i="16"/>
  <c r="J2547" i="16"/>
  <c r="J2548" i="16"/>
  <c r="J2549" i="16"/>
  <c r="J2550" i="16"/>
  <c r="J2551" i="16"/>
  <c r="J2552" i="16"/>
  <c r="J2553" i="16"/>
  <c r="J2554" i="16"/>
  <c r="J2555" i="16"/>
  <c r="J2556" i="16"/>
  <c r="J2557" i="16"/>
  <c r="J2558" i="16"/>
  <c r="J2559" i="16"/>
  <c r="J2560" i="16"/>
  <c r="J2561" i="16"/>
  <c r="J2562" i="16"/>
  <c r="J2563" i="16"/>
  <c r="J2564" i="16"/>
  <c r="J2565" i="16"/>
  <c r="J2566" i="16"/>
  <c r="J2567" i="16"/>
  <c r="J2568" i="16"/>
  <c r="J2569" i="16"/>
  <c r="J2570" i="16"/>
  <c r="J2571" i="16"/>
  <c r="J2572" i="16"/>
  <c r="J2573" i="16"/>
  <c r="J2574" i="16"/>
  <c r="J2575" i="16"/>
  <c r="J2576" i="16"/>
  <c r="J2577" i="16"/>
  <c r="J2578" i="16"/>
  <c r="J2579" i="16"/>
  <c r="J2580" i="16"/>
  <c r="J2581" i="16"/>
  <c r="J2582" i="16"/>
  <c r="J2583" i="16"/>
  <c r="J2584" i="16"/>
  <c r="J2585" i="16"/>
  <c r="J2586" i="16"/>
  <c r="J2587" i="16"/>
  <c r="J2588" i="16"/>
  <c r="J2589" i="16"/>
  <c r="J2590" i="16"/>
  <c r="J2591" i="16"/>
  <c r="J2592" i="16"/>
  <c r="J2593" i="16"/>
  <c r="J2594" i="16"/>
  <c r="J2595" i="16"/>
  <c r="J2596" i="16"/>
  <c r="J2597" i="16"/>
  <c r="J2598" i="16"/>
  <c r="J2599" i="16"/>
  <c r="J2600" i="16"/>
  <c r="J2601" i="16"/>
  <c r="J2602" i="16"/>
  <c r="J2603" i="16"/>
  <c r="J2604" i="16"/>
  <c r="J2605" i="16"/>
  <c r="J2606" i="16"/>
  <c r="J2607" i="16"/>
  <c r="J2608" i="16"/>
  <c r="J2609" i="16"/>
  <c r="J2610" i="16"/>
  <c r="J2611" i="16"/>
  <c r="J2612" i="16"/>
  <c r="J2613" i="16"/>
  <c r="J2614" i="16"/>
  <c r="J2615" i="16"/>
  <c r="J2616" i="16"/>
  <c r="J2617" i="16"/>
  <c r="J2618" i="16"/>
  <c r="J2619" i="16"/>
  <c r="J2620" i="16"/>
  <c r="J2621" i="16"/>
  <c r="J2622" i="16"/>
  <c r="J2623" i="16"/>
  <c r="J2624" i="16"/>
  <c r="J2625" i="16"/>
  <c r="J2626" i="16"/>
  <c r="J2627" i="16"/>
  <c r="J2628" i="16"/>
  <c r="J2629" i="16"/>
  <c r="J2630" i="16"/>
  <c r="J2631" i="16"/>
  <c r="J2632" i="16"/>
  <c r="J2633" i="16"/>
  <c r="J2634" i="16"/>
  <c r="J2635" i="16"/>
  <c r="J2636" i="16"/>
  <c r="J2637" i="16"/>
  <c r="J2638" i="16"/>
  <c r="J2639" i="16"/>
  <c r="J2640" i="16"/>
  <c r="J2641" i="16"/>
  <c r="J2642" i="16"/>
  <c r="J2643" i="16"/>
  <c r="J2644" i="16"/>
  <c r="J2645" i="16"/>
  <c r="J2646" i="16"/>
  <c r="J2647" i="16"/>
  <c r="J2648" i="16"/>
  <c r="J2649" i="16"/>
  <c r="J2650" i="16"/>
  <c r="J2651" i="16"/>
  <c r="J2652" i="16"/>
  <c r="J2653" i="16"/>
  <c r="J2654" i="16"/>
  <c r="J2655" i="16"/>
  <c r="J2656" i="16"/>
  <c r="J2657" i="16"/>
  <c r="J2658" i="16"/>
  <c r="J2659" i="16"/>
  <c r="J2660" i="16"/>
  <c r="J2661" i="16"/>
  <c r="J2662" i="16"/>
  <c r="J2663" i="16"/>
  <c r="J2664" i="16"/>
  <c r="J2665" i="16"/>
  <c r="J2666" i="16"/>
  <c r="J2667" i="16"/>
  <c r="J2668" i="16"/>
  <c r="J2669" i="16"/>
  <c r="J2670" i="16"/>
  <c r="J2671" i="16"/>
  <c r="J2672" i="16"/>
  <c r="J2673" i="16"/>
  <c r="J2674" i="16"/>
  <c r="J2675" i="16"/>
  <c r="J2676" i="16"/>
  <c r="J2677" i="16"/>
  <c r="J2678" i="16"/>
  <c r="J2679" i="16"/>
  <c r="J2680" i="16"/>
  <c r="J2681" i="16"/>
  <c r="J2682" i="16"/>
  <c r="J2683" i="16"/>
  <c r="J2684" i="16"/>
  <c r="J2685" i="16"/>
  <c r="J2686" i="16"/>
  <c r="J2687" i="16"/>
  <c r="J2688" i="16"/>
  <c r="J2689" i="16"/>
  <c r="J2690" i="16"/>
  <c r="J2691" i="16"/>
  <c r="J2692" i="16"/>
  <c r="J2693" i="16"/>
  <c r="J2694" i="16"/>
  <c r="J2695" i="16"/>
  <c r="J2696" i="16"/>
  <c r="J2697" i="16"/>
  <c r="J2698" i="16"/>
  <c r="J2699" i="16"/>
  <c r="J2700" i="16"/>
  <c r="J2701" i="16"/>
  <c r="J2702" i="16"/>
  <c r="J2703" i="16"/>
  <c r="J2704" i="16"/>
  <c r="J2705" i="16"/>
  <c r="J2706" i="16"/>
  <c r="J2707" i="16"/>
  <c r="J2708" i="16"/>
  <c r="J2709" i="16"/>
  <c r="J2710" i="16"/>
  <c r="J2711" i="16"/>
  <c r="J2712" i="16"/>
  <c r="J2713" i="16"/>
  <c r="J2714" i="16"/>
  <c r="J2715" i="16"/>
  <c r="J2716" i="16"/>
  <c r="J2717" i="16"/>
  <c r="J2718" i="16"/>
  <c r="J2719" i="16"/>
  <c r="J2720" i="16"/>
  <c r="J2721" i="16"/>
  <c r="J2722" i="16"/>
  <c r="J2723" i="16"/>
  <c r="J2724" i="16"/>
  <c r="J2725" i="16"/>
  <c r="J2726" i="16"/>
  <c r="J2727" i="16"/>
  <c r="J2728" i="16"/>
  <c r="J2729" i="16"/>
  <c r="J2730" i="16"/>
  <c r="J2731" i="16"/>
  <c r="J2732" i="16"/>
  <c r="J2733" i="16"/>
  <c r="J2734" i="16"/>
  <c r="J2735" i="16"/>
  <c r="J2736" i="16"/>
  <c r="J2737" i="16"/>
  <c r="J2738" i="16"/>
  <c r="J2739" i="16"/>
  <c r="J2740" i="16"/>
  <c r="J2741" i="16"/>
  <c r="J2742" i="16"/>
  <c r="J2743" i="16"/>
  <c r="J2744" i="16"/>
  <c r="J2745" i="16"/>
  <c r="J2746" i="16"/>
  <c r="J2747" i="16"/>
  <c r="J2748" i="16"/>
  <c r="J2749" i="16"/>
  <c r="J2750" i="16"/>
  <c r="J2751" i="16"/>
  <c r="J2752" i="16"/>
  <c r="J2753" i="16"/>
  <c r="J2754" i="16"/>
  <c r="J2755" i="16"/>
  <c r="J2756" i="16"/>
  <c r="J2757" i="16"/>
  <c r="J2758" i="16"/>
  <c r="J2759" i="16"/>
  <c r="J2760" i="16"/>
  <c r="J2761" i="16"/>
  <c r="J2762" i="16"/>
  <c r="J2763" i="16"/>
  <c r="J2764" i="16"/>
  <c r="J2765" i="16"/>
  <c r="J2766" i="16"/>
  <c r="J2767" i="16"/>
  <c r="J2768" i="16"/>
  <c r="J2769" i="16"/>
  <c r="J2770" i="16"/>
  <c r="J2771" i="16"/>
  <c r="J2772" i="16"/>
  <c r="J2773" i="16"/>
  <c r="J2774" i="16"/>
  <c r="J2775" i="16"/>
  <c r="J2776" i="16"/>
  <c r="J2777" i="16"/>
  <c r="J2778" i="16"/>
  <c r="J2779" i="16"/>
  <c r="J2780" i="16"/>
  <c r="J2781" i="16"/>
  <c r="J2782" i="16"/>
  <c r="J2783" i="16"/>
  <c r="J2784" i="16"/>
  <c r="J2785" i="16"/>
  <c r="J2786" i="16"/>
  <c r="J2787" i="16"/>
  <c r="J2788" i="16"/>
  <c r="J2789" i="16"/>
  <c r="J2790" i="16"/>
  <c r="J2791" i="16"/>
  <c r="J2792" i="16"/>
  <c r="J2793" i="16"/>
  <c r="J2794" i="16"/>
  <c r="J2795" i="16"/>
  <c r="J2796" i="16"/>
  <c r="J2797" i="16"/>
  <c r="J2798" i="16"/>
  <c r="J2799" i="16"/>
  <c r="J2800" i="16"/>
  <c r="J2801" i="16"/>
  <c r="J2802" i="16"/>
  <c r="J2803" i="16"/>
  <c r="J2804" i="16"/>
  <c r="J2805" i="16"/>
  <c r="J2806" i="16"/>
  <c r="J2807" i="16"/>
  <c r="J2808" i="16"/>
  <c r="J2809" i="16"/>
  <c r="J2810" i="16"/>
  <c r="J2811" i="16"/>
  <c r="J2812" i="16"/>
  <c r="J2813" i="16"/>
  <c r="J2814" i="16"/>
  <c r="J2815" i="16"/>
  <c r="J2816" i="16"/>
  <c r="J2817" i="16"/>
  <c r="J2818" i="16"/>
  <c r="J2819" i="16"/>
  <c r="J2820" i="16"/>
  <c r="J2821" i="16"/>
  <c r="J2822" i="16"/>
  <c r="J2823" i="16"/>
  <c r="J2824" i="16"/>
  <c r="J2825" i="16"/>
  <c r="J2826" i="16"/>
  <c r="J2827" i="16"/>
  <c r="J2828" i="16"/>
  <c r="J2829" i="16"/>
  <c r="J2830" i="16"/>
  <c r="J2831" i="16"/>
  <c r="J2832" i="16"/>
  <c r="J2833" i="16"/>
  <c r="J2834" i="16"/>
  <c r="J2835" i="16"/>
  <c r="J2836" i="16"/>
  <c r="J2837" i="16"/>
  <c r="J2838" i="16"/>
  <c r="J2839" i="16"/>
  <c r="J2840" i="16"/>
  <c r="J2841" i="16"/>
  <c r="J2842" i="16"/>
  <c r="J2843" i="16"/>
  <c r="J2844" i="16"/>
  <c r="J2845" i="16"/>
  <c r="J2846" i="16"/>
  <c r="J2847" i="16"/>
  <c r="J2848" i="16"/>
  <c r="J2849" i="16"/>
  <c r="J2850" i="16"/>
  <c r="J2851" i="16"/>
  <c r="J2852" i="16"/>
  <c r="J2853" i="16"/>
  <c r="J2854" i="16"/>
  <c r="J2855" i="16"/>
  <c r="J2856" i="16"/>
  <c r="J2857" i="16"/>
  <c r="J2858" i="16"/>
  <c r="J2859" i="16"/>
  <c r="J2860" i="16"/>
  <c r="J2861" i="16"/>
  <c r="J2862" i="16"/>
  <c r="J2863" i="16"/>
  <c r="J2864" i="16"/>
  <c r="J2865" i="16"/>
  <c r="J2866" i="16"/>
  <c r="J2867" i="16"/>
  <c r="J2868" i="16"/>
  <c r="J2869" i="16"/>
  <c r="J2870" i="16"/>
  <c r="J2871" i="16"/>
  <c r="J2872" i="16"/>
  <c r="J2873" i="16"/>
  <c r="J2874" i="16"/>
  <c r="J2875" i="16"/>
  <c r="J2876" i="16"/>
  <c r="J2877" i="16"/>
  <c r="J2878" i="16"/>
  <c r="J2879" i="16"/>
  <c r="J2880" i="16"/>
  <c r="J2881" i="16"/>
  <c r="J2882" i="16"/>
  <c r="J2883" i="16"/>
  <c r="J2884" i="16"/>
  <c r="J2885" i="16"/>
  <c r="J2886" i="16"/>
  <c r="J2887" i="16"/>
  <c r="J2888" i="16"/>
  <c r="J2889" i="16"/>
  <c r="J2890" i="16"/>
  <c r="J2891" i="16"/>
  <c r="J2892" i="16"/>
  <c r="J2893" i="16"/>
  <c r="J2894" i="16"/>
  <c r="J2895" i="16"/>
  <c r="J2896" i="16"/>
  <c r="J2897" i="16"/>
  <c r="J2898" i="16"/>
  <c r="J2899" i="16"/>
  <c r="J2900" i="16"/>
  <c r="J2901" i="16"/>
  <c r="J2902" i="16"/>
  <c r="J2903" i="16"/>
  <c r="J2904" i="16"/>
  <c r="J2905" i="16"/>
  <c r="J2906" i="16"/>
  <c r="J2907" i="16"/>
  <c r="J2908" i="16"/>
  <c r="J2909" i="16"/>
  <c r="J2910" i="16"/>
  <c r="J2911" i="16"/>
  <c r="J2912" i="16"/>
  <c r="J2913" i="16"/>
  <c r="J2914" i="16"/>
  <c r="J2915" i="16"/>
  <c r="J2916" i="16"/>
  <c r="J2917" i="16"/>
  <c r="J2918" i="16"/>
  <c r="J2919" i="16"/>
  <c r="J2920" i="16"/>
  <c r="J2921" i="16"/>
  <c r="J2922" i="16"/>
  <c r="J2923" i="16"/>
  <c r="J2924" i="16"/>
  <c r="J2925" i="16"/>
  <c r="J2926" i="16"/>
  <c r="J2927" i="16"/>
  <c r="J2928" i="16"/>
  <c r="J2929" i="16"/>
  <c r="J2930" i="16"/>
  <c r="J2931" i="16"/>
  <c r="J2932" i="16"/>
  <c r="J2933" i="16"/>
  <c r="J2934" i="16"/>
  <c r="J2935" i="16"/>
  <c r="J2936" i="16"/>
  <c r="J2937" i="16"/>
  <c r="J2938" i="16"/>
  <c r="J2939" i="16"/>
  <c r="J2940" i="16"/>
  <c r="J2941" i="16"/>
  <c r="J2942" i="16"/>
  <c r="J2943" i="16"/>
  <c r="J2944" i="16"/>
  <c r="J2945" i="16"/>
  <c r="J2946" i="16"/>
  <c r="J2947" i="16"/>
  <c r="J2948" i="16"/>
  <c r="J2949" i="16"/>
  <c r="J2950" i="16"/>
  <c r="J2951" i="16"/>
  <c r="J2952" i="16"/>
  <c r="J2953" i="16"/>
  <c r="J2954" i="16"/>
  <c r="J2955" i="16"/>
  <c r="J2956" i="16"/>
  <c r="J2957" i="16"/>
  <c r="J2958" i="16"/>
  <c r="J2959" i="16"/>
  <c r="J2960" i="16"/>
  <c r="J2961" i="16"/>
  <c r="J2962" i="16"/>
  <c r="J2963" i="16"/>
  <c r="J2964" i="16"/>
  <c r="J2965" i="16"/>
  <c r="J2966" i="16"/>
  <c r="J2967" i="16"/>
  <c r="J2968" i="16"/>
  <c r="J2969" i="16"/>
  <c r="J2970" i="16"/>
  <c r="J2971" i="16"/>
  <c r="J2972" i="16"/>
  <c r="J2973" i="16"/>
  <c r="J2974" i="16"/>
  <c r="J2975" i="16"/>
  <c r="J2976" i="16"/>
  <c r="J2977" i="16"/>
  <c r="J2978" i="16"/>
  <c r="J2979" i="16"/>
  <c r="J2980" i="16"/>
  <c r="J2981" i="16"/>
  <c r="J2982" i="16"/>
  <c r="J2983" i="16"/>
  <c r="J2984" i="16"/>
  <c r="J2985" i="16"/>
  <c r="J2986" i="16"/>
  <c r="J2987" i="16"/>
  <c r="J2988" i="16"/>
  <c r="J2989" i="16"/>
  <c r="J2990" i="16"/>
  <c r="J2991" i="16"/>
  <c r="J2992" i="16"/>
  <c r="J2993" i="16"/>
  <c r="J2994" i="16"/>
  <c r="J2995" i="16"/>
  <c r="J2996" i="16"/>
  <c r="J2997" i="16"/>
  <c r="J2998" i="16"/>
  <c r="J2999" i="16"/>
  <c r="J3000" i="16"/>
  <c r="J3001" i="16"/>
  <c r="J3002" i="16"/>
  <c r="J3003" i="16"/>
  <c r="J3004" i="16"/>
  <c r="J3005" i="16"/>
  <c r="J3006" i="16"/>
  <c r="J3007" i="16"/>
  <c r="J3008" i="16"/>
  <c r="J3009" i="16"/>
  <c r="J3010" i="16"/>
  <c r="J3011" i="16"/>
  <c r="J3012" i="16"/>
  <c r="J3013" i="16"/>
  <c r="J3014" i="16"/>
  <c r="J3015" i="16"/>
  <c r="J3016" i="16"/>
  <c r="J3017" i="16"/>
  <c r="J3018" i="16"/>
  <c r="J3019" i="16"/>
  <c r="J3020" i="16"/>
  <c r="J3021" i="16"/>
  <c r="J3022" i="16"/>
  <c r="J3023" i="16"/>
  <c r="J3024" i="16"/>
  <c r="J3025" i="16"/>
  <c r="J3026" i="16"/>
  <c r="J3027" i="16"/>
  <c r="J3028" i="16"/>
  <c r="J3029" i="16"/>
  <c r="J3030" i="16"/>
  <c r="J3031" i="16"/>
  <c r="J3032" i="16"/>
  <c r="J3033" i="16"/>
  <c r="J3034" i="16"/>
  <c r="J3035" i="16"/>
  <c r="J3036" i="16"/>
  <c r="J3037" i="16"/>
  <c r="J3038" i="16"/>
  <c r="J3039" i="16"/>
  <c r="J3040" i="16"/>
  <c r="J3041" i="16"/>
  <c r="J3042" i="16"/>
  <c r="J3043" i="16"/>
  <c r="J3044" i="16"/>
  <c r="J3045" i="16"/>
  <c r="J3046" i="16"/>
  <c r="J3047" i="16"/>
  <c r="J3048" i="16"/>
  <c r="J3049" i="16"/>
  <c r="J3050" i="16"/>
  <c r="J3051" i="16"/>
  <c r="J3052" i="16"/>
  <c r="J3053" i="16"/>
  <c r="J3054" i="16"/>
  <c r="J3055" i="16"/>
  <c r="J3056" i="16"/>
  <c r="J3057" i="16"/>
  <c r="J3058" i="16"/>
  <c r="J3059" i="16"/>
  <c r="J3060" i="16"/>
  <c r="J3061" i="16"/>
  <c r="J3062" i="16"/>
  <c r="J3063" i="16"/>
  <c r="J3064" i="16"/>
  <c r="J3065" i="16"/>
  <c r="J3066" i="16"/>
  <c r="J3067" i="16"/>
  <c r="J3068" i="16"/>
  <c r="J3069" i="16"/>
  <c r="J3070" i="16"/>
  <c r="J3071" i="16"/>
  <c r="J3072" i="16"/>
  <c r="J3073" i="16"/>
  <c r="J3074" i="16"/>
  <c r="J3075" i="16"/>
  <c r="J3076" i="16"/>
  <c r="J3077" i="16"/>
  <c r="J3078" i="16"/>
  <c r="J3079" i="16"/>
  <c r="J3080" i="16"/>
  <c r="J3081" i="16"/>
  <c r="J3082" i="16"/>
  <c r="J3083" i="16"/>
  <c r="J3084" i="16"/>
  <c r="J3085" i="16"/>
  <c r="J3086" i="16"/>
  <c r="J3087" i="16"/>
  <c r="J3088" i="16"/>
  <c r="J3089" i="16"/>
  <c r="J3090" i="16"/>
  <c r="J3091" i="16"/>
  <c r="J3092" i="16"/>
  <c r="J3093" i="16"/>
  <c r="J3094" i="16"/>
  <c r="J3095" i="16"/>
  <c r="J3096" i="16"/>
  <c r="J3097" i="16"/>
  <c r="J3098" i="16"/>
  <c r="J3099" i="16"/>
  <c r="J3100" i="16"/>
  <c r="J3101" i="16"/>
  <c r="J3102" i="16"/>
  <c r="J3103" i="16"/>
  <c r="J3104" i="16"/>
  <c r="J3105" i="16"/>
  <c r="J3106" i="16"/>
  <c r="J3107" i="16"/>
  <c r="J3108" i="16"/>
  <c r="J3109" i="16"/>
  <c r="J3110" i="16"/>
  <c r="J3111" i="16"/>
  <c r="J3112" i="16"/>
  <c r="J3113" i="16"/>
  <c r="J3114" i="16"/>
  <c r="J3115" i="16"/>
  <c r="J3116" i="16"/>
  <c r="J3117" i="16"/>
  <c r="J3118" i="16"/>
  <c r="J3119" i="16"/>
  <c r="J3120" i="16"/>
  <c r="J3121" i="16"/>
  <c r="J3122" i="16"/>
  <c r="J3123" i="16"/>
  <c r="J3124" i="16"/>
  <c r="J3125" i="16"/>
  <c r="J3126" i="16"/>
  <c r="J3127" i="16"/>
  <c r="J3128" i="16"/>
  <c r="J3129" i="16"/>
  <c r="J3130" i="16"/>
  <c r="J3131" i="16"/>
  <c r="J3132" i="16"/>
  <c r="J3133" i="16"/>
  <c r="J3134" i="16"/>
  <c r="J3135" i="16"/>
  <c r="J3136" i="16"/>
  <c r="J3137" i="16"/>
  <c r="J3138" i="16"/>
  <c r="J3139" i="16"/>
  <c r="J3140" i="16"/>
  <c r="J3141" i="16"/>
  <c r="J3142" i="16"/>
  <c r="J3143" i="16"/>
  <c r="J3144" i="16"/>
  <c r="J3145" i="16"/>
  <c r="J3146" i="16"/>
  <c r="J3147" i="16"/>
  <c r="J3148" i="16"/>
  <c r="J3149" i="16"/>
  <c r="J3150" i="16"/>
  <c r="J3151" i="16"/>
  <c r="J3152" i="16"/>
  <c r="J3153" i="16"/>
  <c r="J3154" i="16"/>
  <c r="J3155" i="16"/>
  <c r="J3156" i="16"/>
  <c r="J3157" i="16"/>
  <c r="J3158" i="16"/>
  <c r="J3159" i="16"/>
  <c r="J3160" i="16"/>
  <c r="J3161" i="16"/>
  <c r="J3162" i="16"/>
  <c r="J3163" i="16"/>
  <c r="J3164" i="16"/>
  <c r="J3165" i="16"/>
  <c r="J3166" i="16"/>
  <c r="J3167" i="16"/>
  <c r="J3168" i="16"/>
  <c r="J3169" i="16"/>
  <c r="J3170" i="16"/>
  <c r="J3171" i="16"/>
  <c r="J3172" i="16"/>
  <c r="J3173" i="16"/>
  <c r="J3174" i="16"/>
  <c r="J3175" i="16"/>
  <c r="J3176" i="16"/>
  <c r="J3177" i="16"/>
  <c r="J3178" i="16"/>
  <c r="J3179" i="16"/>
  <c r="J3180" i="16"/>
  <c r="J3181" i="16"/>
  <c r="J3182" i="16"/>
  <c r="J3183" i="16"/>
  <c r="J3184" i="16"/>
  <c r="J3185" i="16"/>
  <c r="J3186" i="16"/>
  <c r="J3187" i="16"/>
  <c r="J3188" i="16"/>
  <c r="J3189" i="16"/>
  <c r="J3190" i="16"/>
  <c r="J3191" i="16"/>
  <c r="J3192" i="16"/>
  <c r="J3193" i="16"/>
  <c r="J3194" i="16"/>
  <c r="J3195" i="16"/>
  <c r="J3196" i="16"/>
  <c r="J3197" i="16"/>
  <c r="J3198" i="16"/>
  <c r="J3199" i="16"/>
  <c r="J3200" i="16"/>
  <c r="J3201" i="16"/>
  <c r="J3202" i="16"/>
  <c r="J3203" i="16"/>
  <c r="J3204" i="16"/>
  <c r="J3205" i="16"/>
  <c r="J3206" i="16"/>
  <c r="J3207" i="16"/>
  <c r="J3208" i="16"/>
  <c r="J3209" i="16"/>
  <c r="J3210" i="16"/>
  <c r="J3211" i="16"/>
  <c r="J3212" i="16"/>
  <c r="J3213" i="16"/>
  <c r="J3214" i="16"/>
  <c r="J3215" i="16"/>
  <c r="J3216" i="16"/>
  <c r="J3217" i="16"/>
  <c r="J3218" i="16"/>
  <c r="J3219" i="16"/>
  <c r="J3220" i="16"/>
  <c r="J3221" i="16"/>
  <c r="J3222" i="16"/>
  <c r="J3223" i="16"/>
  <c r="J3224" i="16"/>
  <c r="J3225" i="16"/>
  <c r="J3226" i="16"/>
  <c r="J3227" i="16"/>
  <c r="J3228" i="16"/>
  <c r="J3229" i="16"/>
  <c r="J3230" i="16"/>
  <c r="J3231" i="16"/>
  <c r="J3232" i="16"/>
  <c r="J3233" i="16"/>
  <c r="J3234" i="16"/>
  <c r="J3235" i="16"/>
  <c r="J3236" i="16"/>
  <c r="J3237" i="16"/>
  <c r="J3238" i="16"/>
  <c r="J3239" i="16"/>
  <c r="J3240" i="16"/>
  <c r="J3241" i="16"/>
  <c r="J3242" i="16"/>
  <c r="J3243" i="16"/>
  <c r="J3244" i="16"/>
  <c r="J3245" i="16"/>
  <c r="J3246" i="16"/>
  <c r="J3247" i="16"/>
  <c r="J3248" i="16"/>
  <c r="J3249" i="16"/>
  <c r="J3250" i="16"/>
  <c r="J3251" i="16"/>
  <c r="J3252" i="16"/>
  <c r="J3253" i="16"/>
  <c r="J3254" i="16"/>
  <c r="J3255" i="16"/>
  <c r="J3256" i="16"/>
  <c r="J3257" i="16"/>
  <c r="J3258" i="16"/>
  <c r="J3259" i="16"/>
  <c r="J3260" i="16"/>
  <c r="J3261" i="16"/>
  <c r="J3262" i="16"/>
  <c r="J3263" i="16"/>
  <c r="J3264" i="16"/>
  <c r="J3265" i="16"/>
  <c r="J3266" i="16"/>
  <c r="J3267" i="16"/>
  <c r="J3268" i="16"/>
  <c r="J3269" i="16"/>
  <c r="J3270" i="16"/>
  <c r="J3271" i="16"/>
  <c r="J3272" i="16"/>
  <c r="J3273" i="16"/>
  <c r="J3274" i="16"/>
  <c r="J3275" i="16"/>
  <c r="J3276" i="16"/>
  <c r="J3277" i="16"/>
  <c r="J3278" i="16"/>
  <c r="J3279" i="16"/>
  <c r="J3280" i="16"/>
  <c r="J3281" i="16"/>
  <c r="J3282" i="16"/>
  <c r="J3283" i="16"/>
  <c r="J3284" i="16"/>
  <c r="J3285" i="16"/>
  <c r="J3286" i="16"/>
  <c r="J3287" i="16"/>
  <c r="J3288" i="16"/>
  <c r="J3289" i="16"/>
  <c r="J3290" i="16"/>
  <c r="J3291" i="16"/>
  <c r="J3292" i="16"/>
  <c r="J3293" i="16"/>
  <c r="J3294" i="16"/>
  <c r="J3295" i="16"/>
  <c r="J3296" i="16"/>
  <c r="J3297" i="16"/>
  <c r="J3298" i="16"/>
  <c r="J3299" i="16"/>
  <c r="J3300" i="16"/>
  <c r="J3301" i="16"/>
  <c r="J3302" i="16"/>
  <c r="J3303" i="16"/>
  <c r="J3304" i="16"/>
  <c r="J3305" i="16"/>
  <c r="J3306" i="16"/>
  <c r="J3307" i="16"/>
  <c r="J3308" i="16"/>
  <c r="J3309" i="16"/>
  <c r="J3310" i="16"/>
  <c r="J3311" i="16"/>
  <c r="J3312" i="16"/>
  <c r="J3313" i="16"/>
  <c r="J3314" i="16"/>
  <c r="J3315" i="16"/>
  <c r="J3316" i="16"/>
  <c r="J3317" i="16"/>
  <c r="J3318" i="16"/>
  <c r="J3319" i="16"/>
  <c r="J3320" i="16"/>
  <c r="J3321" i="16"/>
  <c r="J3322" i="16"/>
  <c r="J3323" i="16"/>
  <c r="J3324" i="16"/>
  <c r="J3325" i="16"/>
  <c r="J3326" i="16"/>
  <c r="J3327" i="16"/>
  <c r="J3328" i="16"/>
  <c r="J3329" i="16"/>
  <c r="J3330" i="16"/>
  <c r="J3331" i="16"/>
  <c r="J3332" i="16"/>
  <c r="J3333" i="16"/>
  <c r="J3334" i="16"/>
  <c r="J3335" i="16"/>
  <c r="J3336" i="16"/>
  <c r="J3337" i="16"/>
  <c r="J3338" i="16"/>
  <c r="J3339" i="16"/>
  <c r="J3340" i="16"/>
  <c r="J3341" i="16"/>
  <c r="J3342" i="16"/>
  <c r="J3343" i="16"/>
  <c r="J3344" i="16"/>
  <c r="J3345" i="16"/>
  <c r="J3346" i="16"/>
  <c r="J3347" i="16"/>
  <c r="J3348" i="16"/>
  <c r="J3349" i="16"/>
  <c r="J3350" i="16"/>
  <c r="J3351" i="16"/>
  <c r="J3352" i="16"/>
  <c r="J3353" i="16"/>
  <c r="J3354" i="16"/>
  <c r="J3355" i="16"/>
  <c r="J3356" i="16"/>
  <c r="J3357" i="16"/>
  <c r="J3358" i="16"/>
  <c r="J3359" i="16"/>
  <c r="J3360" i="16"/>
  <c r="J3361" i="16"/>
  <c r="J3362" i="16"/>
  <c r="J3363" i="16"/>
  <c r="J3364" i="16"/>
  <c r="J3365" i="16"/>
  <c r="J3366" i="16"/>
  <c r="J3367" i="16"/>
  <c r="J3368" i="16"/>
  <c r="J3369" i="16"/>
  <c r="J3370" i="16"/>
  <c r="J3371" i="16"/>
  <c r="J3372" i="16"/>
  <c r="J3373" i="16"/>
  <c r="J3374" i="16"/>
  <c r="J3375" i="16"/>
  <c r="J3376" i="16"/>
  <c r="J3377" i="16"/>
  <c r="J3378" i="16"/>
  <c r="J3379" i="16"/>
  <c r="J3380" i="16"/>
  <c r="J3381" i="16"/>
  <c r="J3382" i="16"/>
  <c r="J3383" i="16"/>
  <c r="J3384" i="16"/>
  <c r="J3385" i="16"/>
  <c r="J3386" i="16"/>
  <c r="J3387" i="16"/>
  <c r="J3388" i="16"/>
  <c r="J3389" i="16"/>
  <c r="J3390" i="16"/>
  <c r="J3391" i="16"/>
  <c r="J3392" i="16"/>
  <c r="J3393" i="16"/>
  <c r="J3394" i="16"/>
  <c r="J3395" i="16"/>
  <c r="J3396" i="16"/>
  <c r="J3397" i="16"/>
  <c r="J3398" i="16"/>
  <c r="J3399" i="16"/>
  <c r="J3400" i="16"/>
  <c r="J3401" i="16"/>
  <c r="J3402" i="16"/>
  <c r="J3403" i="16"/>
  <c r="J3404" i="16"/>
  <c r="J3405" i="16"/>
  <c r="J3406" i="16"/>
  <c r="J3407" i="16"/>
  <c r="J3408" i="16"/>
  <c r="J3409" i="16"/>
  <c r="J3410" i="16"/>
  <c r="J3411" i="16"/>
  <c r="J3412" i="16"/>
  <c r="J3413" i="16"/>
  <c r="J3414" i="16"/>
  <c r="J3415" i="16"/>
  <c r="J3416" i="16"/>
  <c r="J3417" i="16"/>
  <c r="J3418" i="16"/>
  <c r="J3419" i="16"/>
  <c r="J3420" i="16"/>
  <c r="J3421" i="16"/>
  <c r="J3422" i="16"/>
  <c r="J3423" i="16"/>
  <c r="J3424" i="16"/>
  <c r="J3425" i="16"/>
  <c r="J3426" i="16"/>
  <c r="J3427" i="16"/>
  <c r="J3428" i="16"/>
  <c r="J3429" i="16"/>
  <c r="J3430" i="16"/>
  <c r="J3431" i="16"/>
  <c r="J3432" i="16"/>
  <c r="J3433" i="16"/>
  <c r="J3434" i="16"/>
  <c r="J3435" i="16"/>
  <c r="J3436" i="16"/>
  <c r="J3437" i="16"/>
  <c r="J3438" i="16"/>
  <c r="J3439" i="16"/>
  <c r="J3440" i="16"/>
  <c r="J3441" i="16"/>
  <c r="J3442" i="16"/>
  <c r="J3443" i="16"/>
  <c r="J3444" i="16"/>
  <c r="J3445" i="16"/>
  <c r="J3446" i="16"/>
  <c r="J3447" i="16"/>
  <c r="J3448" i="16"/>
  <c r="J3449" i="16"/>
  <c r="J3450" i="16"/>
  <c r="J3451" i="16"/>
  <c r="J3452" i="16"/>
  <c r="J3453" i="16"/>
  <c r="J3454" i="16"/>
  <c r="J3455" i="16"/>
  <c r="J3456" i="16"/>
  <c r="J3457" i="16"/>
  <c r="J3458" i="16"/>
  <c r="J3459" i="16"/>
  <c r="J3460" i="16"/>
  <c r="J3461" i="16"/>
  <c r="J3462" i="16"/>
  <c r="J3463" i="16"/>
  <c r="J3464" i="16"/>
  <c r="J3465" i="16"/>
  <c r="J3466" i="16"/>
  <c r="J3467" i="16"/>
  <c r="J3468" i="16"/>
  <c r="J3469" i="16"/>
  <c r="J3470" i="16"/>
  <c r="J3471" i="16"/>
  <c r="J3472" i="16"/>
  <c r="J3473" i="16"/>
  <c r="J3474" i="16"/>
  <c r="J3475" i="16"/>
  <c r="J3476" i="16"/>
  <c r="J3477" i="16"/>
  <c r="J3478" i="16"/>
  <c r="J3479" i="16"/>
  <c r="J3480" i="16"/>
  <c r="J3481" i="16"/>
  <c r="J3482" i="16"/>
  <c r="J3483" i="16"/>
  <c r="J3484" i="16"/>
  <c r="J3485" i="16"/>
  <c r="J3486" i="16"/>
  <c r="J3487" i="16"/>
  <c r="J3488" i="16"/>
  <c r="J3489" i="16"/>
  <c r="J3490" i="16"/>
  <c r="J3491" i="16"/>
  <c r="J3492" i="16"/>
  <c r="J3493" i="16"/>
  <c r="J3494" i="16"/>
  <c r="J3495" i="16"/>
  <c r="J3496" i="16"/>
  <c r="J3497" i="16"/>
  <c r="J3498" i="16"/>
  <c r="J3499" i="16"/>
  <c r="J3500" i="16"/>
  <c r="J3501" i="16"/>
  <c r="J3502" i="16"/>
  <c r="J3503" i="16"/>
  <c r="J3504" i="16"/>
  <c r="J3505" i="16"/>
  <c r="J3506" i="16"/>
  <c r="J3507" i="16"/>
  <c r="J3508" i="16"/>
  <c r="J3509" i="16"/>
  <c r="J3510" i="16"/>
  <c r="J3511" i="16"/>
  <c r="J3512" i="16"/>
  <c r="J3513" i="16"/>
  <c r="J3514" i="16"/>
  <c r="J3515" i="16"/>
  <c r="J3516" i="16"/>
  <c r="J3517" i="16"/>
  <c r="J3518" i="16"/>
  <c r="J3519" i="16"/>
  <c r="J3520" i="16"/>
  <c r="J3521" i="16"/>
  <c r="J3522" i="16"/>
  <c r="J3523" i="16"/>
  <c r="J3524" i="16"/>
  <c r="J3525" i="16"/>
  <c r="J3526" i="16"/>
  <c r="J3527" i="16"/>
  <c r="J3528" i="16"/>
  <c r="J3529" i="16"/>
  <c r="J3530" i="16"/>
  <c r="J3531" i="16"/>
  <c r="J3532" i="16"/>
  <c r="J3533" i="16"/>
  <c r="J3534" i="16"/>
  <c r="J3535" i="16"/>
  <c r="J3536" i="16"/>
  <c r="J3537" i="16"/>
  <c r="J3538" i="16"/>
  <c r="J3539" i="16"/>
  <c r="J3540" i="16"/>
  <c r="J3541" i="16"/>
  <c r="J3542" i="16"/>
  <c r="J3543" i="16"/>
  <c r="J3544" i="16"/>
  <c r="J3545" i="16"/>
  <c r="J3546" i="16"/>
  <c r="J3547" i="16"/>
  <c r="J3548" i="16"/>
  <c r="J3549" i="16"/>
  <c r="J3550" i="16"/>
  <c r="J3551" i="16"/>
  <c r="J3552" i="16"/>
  <c r="J3553" i="16"/>
  <c r="J3554" i="16"/>
  <c r="J3555" i="16"/>
  <c r="J3556" i="16"/>
  <c r="J3557" i="16"/>
  <c r="J3558" i="16"/>
  <c r="J3559" i="16"/>
  <c r="J3560" i="16"/>
  <c r="J3561" i="16"/>
  <c r="J3562" i="16"/>
  <c r="J3563" i="16"/>
  <c r="J3564" i="16"/>
  <c r="J3565" i="16"/>
  <c r="J3566" i="16"/>
  <c r="J3567" i="16"/>
  <c r="J3568" i="16"/>
  <c r="J3569" i="16"/>
  <c r="J3570" i="16"/>
  <c r="J3571" i="16"/>
  <c r="J3572" i="16"/>
  <c r="J3573" i="16"/>
  <c r="J3574" i="16"/>
  <c r="J3575" i="16"/>
  <c r="J3576" i="16"/>
  <c r="J3577" i="16"/>
  <c r="J3578" i="16"/>
  <c r="J3579" i="16"/>
  <c r="J3580" i="16"/>
  <c r="J3581" i="16"/>
  <c r="J3582" i="16"/>
  <c r="J3583" i="16"/>
  <c r="J3584" i="16"/>
  <c r="J3585" i="16"/>
  <c r="J3586" i="16"/>
  <c r="J3587" i="16"/>
  <c r="J3588" i="16"/>
  <c r="J3589" i="16"/>
  <c r="J3590" i="16"/>
  <c r="J3591" i="16"/>
  <c r="J3592" i="16"/>
  <c r="J3593" i="16"/>
  <c r="J3594" i="16"/>
  <c r="J3595" i="16"/>
  <c r="J3596" i="16"/>
  <c r="J3597" i="16"/>
  <c r="J3598" i="16"/>
  <c r="J3599" i="16"/>
  <c r="J3600" i="16"/>
  <c r="J3601" i="16"/>
  <c r="J3602" i="16"/>
  <c r="J3603" i="16"/>
  <c r="J3604" i="16"/>
  <c r="J3605" i="16"/>
  <c r="J3606" i="16"/>
  <c r="J3607" i="16"/>
  <c r="J3608" i="16"/>
  <c r="J3609" i="16"/>
  <c r="J3610" i="16"/>
  <c r="J3611" i="16"/>
  <c r="J3612" i="16"/>
  <c r="J3613" i="16"/>
  <c r="J3614" i="16"/>
  <c r="J3615" i="16"/>
  <c r="J3616" i="16"/>
  <c r="J3617" i="16"/>
  <c r="J3618" i="16"/>
  <c r="J3619" i="16"/>
  <c r="J3620" i="16"/>
  <c r="J3621" i="16"/>
  <c r="J3622" i="16"/>
  <c r="J3623" i="16"/>
  <c r="J3624" i="16"/>
  <c r="J3625" i="16"/>
  <c r="J3626" i="16"/>
  <c r="J3627" i="16"/>
  <c r="J3628" i="16"/>
  <c r="J3629" i="16"/>
  <c r="J3630" i="16"/>
  <c r="J3631" i="16"/>
  <c r="J3632" i="16"/>
  <c r="J3633" i="16"/>
  <c r="J3634" i="16"/>
  <c r="J3635" i="16"/>
  <c r="J3636" i="16"/>
  <c r="J3637" i="16"/>
  <c r="J3638" i="16"/>
  <c r="J3639" i="16"/>
  <c r="J3640" i="16"/>
  <c r="J3641" i="16"/>
  <c r="J3642" i="16"/>
  <c r="J3643" i="16"/>
  <c r="J3644" i="16"/>
  <c r="J3645" i="16"/>
  <c r="J3646" i="16"/>
  <c r="J3647" i="16"/>
  <c r="J3648" i="16"/>
  <c r="J3649" i="16"/>
  <c r="J3650" i="16"/>
  <c r="J3651" i="16"/>
  <c r="J3652" i="16"/>
  <c r="J3653" i="16"/>
  <c r="J3654" i="16"/>
  <c r="J3655" i="16"/>
  <c r="J3656" i="16"/>
  <c r="J3657" i="16"/>
  <c r="J3658" i="16"/>
  <c r="J3659" i="16"/>
  <c r="J3660" i="16"/>
  <c r="J3661" i="16"/>
  <c r="J3662" i="16"/>
  <c r="J3663" i="16"/>
  <c r="J3664" i="16"/>
  <c r="J3665" i="16"/>
  <c r="J3666" i="16"/>
  <c r="J3667" i="16"/>
  <c r="J3668" i="16"/>
  <c r="J3669" i="16"/>
  <c r="J3670" i="16"/>
  <c r="J3671" i="16"/>
  <c r="J3672" i="16"/>
  <c r="J3673" i="16"/>
  <c r="J3674" i="16"/>
  <c r="J3675" i="16"/>
  <c r="J3676" i="16"/>
  <c r="J3677" i="16"/>
  <c r="J3678" i="16"/>
  <c r="J3679" i="16"/>
  <c r="J3680" i="16"/>
  <c r="J3681" i="16"/>
  <c r="J3682" i="16"/>
  <c r="J3683" i="16"/>
  <c r="J3684" i="16"/>
  <c r="J3685" i="16"/>
  <c r="J3686" i="16"/>
  <c r="J3687" i="16"/>
  <c r="J3688" i="16"/>
  <c r="J3689" i="16"/>
  <c r="J3690" i="16"/>
  <c r="J3691" i="16"/>
  <c r="J3692" i="16"/>
  <c r="J3693" i="16"/>
  <c r="J3694" i="16"/>
  <c r="J3695" i="16"/>
  <c r="J3696" i="16"/>
  <c r="J3697" i="16"/>
  <c r="J3698" i="16"/>
  <c r="J3699" i="16"/>
  <c r="J3700" i="16"/>
  <c r="J3701" i="16"/>
  <c r="J3702" i="16"/>
  <c r="J3703" i="16"/>
  <c r="J3704" i="16"/>
  <c r="J3705" i="16"/>
  <c r="J3706" i="16"/>
  <c r="J3707" i="16"/>
  <c r="J3708" i="16"/>
  <c r="J3709" i="16"/>
  <c r="J3710" i="16"/>
  <c r="J3711" i="16"/>
  <c r="J3712" i="16"/>
  <c r="J3713" i="16"/>
  <c r="J3714" i="16"/>
  <c r="J3715" i="16"/>
  <c r="J3716" i="16"/>
  <c r="J3717" i="16"/>
  <c r="J3718" i="16"/>
  <c r="J3719" i="16"/>
  <c r="J3720" i="16"/>
  <c r="J3721" i="16"/>
  <c r="J3722" i="16"/>
  <c r="J3723" i="16"/>
  <c r="J3724" i="16"/>
  <c r="J3725" i="16"/>
  <c r="J3726" i="16"/>
  <c r="J3727" i="16"/>
  <c r="J3728" i="16"/>
  <c r="J3729" i="16"/>
  <c r="J3730" i="16"/>
  <c r="J3731" i="16"/>
  <c r="J3732" i="16"/>
  <c r="J3733" i="16"/>
  <c r="J3734" i="16"/>
  <c r="J3735" i="16"/>
  <c r="J3736" i="16"/>
  <c r="J3737" i="16"/>
  <c r="J3738" i="16"/>
  <c r="J3739" i="16"/>
  <c r="J3740" i="16"/>
  <c r="J3741" i="16"/>
  <c r="J3742" i="16"/>
  <c r="J3743" i="16"/>
  <c r="J3744" i="16"/>
  <c r="J3745" i="16"/>
  <c r="J3746" i="16"/>
  <c r="J3747" i="16"/>
  <c r="J3748" i="16"/>
  <c r="J3749" i="16"/>
  <c r="J3750" i="16"/>
  <c r="J3751" i="16"/>
  <c r="J3752" i="16"/>
  <c r="J3753" i="16"/>
  <c r="J3754" i="16"/>
  <c r="J3755" i="16"/>
  <c r="J3756" i="16"/>
  <c r="J3757" i="16"/>
  <c r="J3758" i="16"/>
  <c r="J3759" i="16"/>
  <c r="J3760" i="16"/>
  <c r="J3761" i="16"/>
  <c r="J3762" i="16"/>
  <c r="J3763" i="16"/>
  <c r="J3764" i="16"/>
  <c r="J3765" i="16"/>
  <c r="J3766" i="16"/>
  <c r="J3767" i="16"/>
  <c r="J3768" i="16"/>
  <c r="J3769" i="16"/>
  <c r="J3770" i="16"/>
  <c r="J3771" i="16"/>
  <c r="J3772" i="16"/>
  <c r="J3773" i="16"/>
  <c r="J3774" i="16"/>
  <c r="J3775" i="16"/>
  <c r="J3776" i="16"/>
  <c r="J3777" i="16"/>
  <c r="J3778" i="16"/>
  <c r="J3779" i="16"/>
  <c r="J3780" i="16"/>
  <c r="J3781" i="16"/>
  <c r="J3782" i="16"/>
  <c r="J3783" i="16"/>
  <c r="J3784" i="16"/>
  <c r="J3785" i="16"/>
  <c r="J3786" i="16"/>
  <c r="J3787" i="16"/>
  <c r="J3788" i="16"/>
  <c r="J3789" i="16"/>
  <c r="J3790" i="16"/>
  <c r="J3791" i="16"/>
  <c r="J3792" i="16"/>
  <c r="J3793" i="16"/>
  <c r="J3794" i="16"/>
  <c r="J3795" i="16"/>
  <c r="J3796" i="16"/>
  <c r="J3797" i="16"/>
  <c r="J3798" i="16"/>
  <c r="J3799" i="16"/>
  <c r="J3800" i="16"/>
  <c r="J3801" i="16"/>
  <c r="J3802" i="16"/>
  <c r="J3803" i="16"/>
  <c r="J3804" i="16"/>
  <c r="J3805" i="16"/>
  <c r="J3806" i="16"/>
  <c r="J3807" i="16"/>
  <c r="J3808" i="16"/>
  <c r="J3809" i="16"/>
  <c r="J3810" i="16"/>
  <c r="J3811" i="16"/>
  <c r="J3812" i="16"/>
  <c r="J3813" i="16"/>
  <c r="J3814" i="16"/>
  <c r="J3815" i="16"/>
  <c r="J3816" i="16"/>
  <c r="J3817" i="16"/>
  <c r="J3818" i="16"/>
  <c r="J3819" i="16"/>
  <c r="J3820" i="16"/>
  <c r="J3821" i="16"/>
  <c r="J3822" i="16"/>
  <c r="J3823" i="16"/>
  <c r="J3824" i="16"/>
  <c r="J3825" i="16"/>
  <c r="J3826" i="16"/>
  <c r="J3827" i="16"/>
  <c r="J3828" i="16"/>
  <c r="J3829" i="16"/>
  <c r="J3830" i="16"/>
  <c r="J3831" i="16"/>
  <c r="J3832" i="16"/>
  <c r="J3833" i="16"/>
  <c r="J3834" i="16"/>
  <c r="J3835" i="16"/>
  <c r="J3836" i="16"/>
  <c r="J3837" i="16"/>
  <c r="J3838" i="16"/>
  <c r="J3839" i="16"/>
  <c r="J3840" i="16"/>
  <c r="J3841" i="16"/>
  <c r="J3842" i="16"/>
  <c r="J3843" i="16"/>
  <c r="J3844" i="16"/>
  <c r="J3845" i="16"/>
  <c r="J3846" i="16"/>
  <c r="J3847" i="16"/>
  <c r="J3848" i="16"/>
  <c r="J3849" i="16"/>
  <c r="J3850" i="16"/>
  <c r="J3851" i="16"/>
  <c r="J3852" i="16"/>
  <c r="J3853" i="16"/>
  <c r="J3854" i="16"/>
  <c r="J3855" i="16"/>
  <c r="J3856" i="16"/>
  <c r="J3857" i="16"/>
  <c r="J3858" i="16"/>
  <c r="J3859" i="16"/>
  <c r="J3860" i="16"/>
  <c r="J3861" i="16"/>
  <c r="J3862" i="16"/>
  <c r="J3863" i="16"/>
  <c r="J3864" i="16"/>
  <c r="J3865" i="16"/>
  <c r="J3866" i="16"/>
  <c r="J3867" i="16"/>
  <c r="J3868" i="16"/>
  <c r="J3869" i="16"/>
  <c r="J3870" i="16"/>
  <c r="J3871" i="16"/>
  <c r="J3872" i="16"/>
  <c r="J3873" i="16"/>
  <c r="J3874" i="16"/>
  <c r="J3875" i="16"/>
  <c r="J3876" i="16"/>
  <c r="J3877" i="16"/>
  <c r="J3878" i="16"/>
  <c r="J3879" i="16"/>
  <c r="J3880" i="16"/>
  <c r="J3881" i="16"/>
  <c r="J3882" i="16"/>
  <c r="J3883" i="16"/>
  <c r="J3884" i="16"/>
  <c r="J3885" i="16"/>
  <c r="J3886" i="16"/>
  <c r="J3887" i="16"/>
  <c r="J3888" i="16"/>
  <c r="J3889" i="16"/>
  <c r="J3890" i="16"/>
  <c r="J3891" i="16"/>
  <c r="J3892" i="16"/>
  <c r="J3893" i="16"/>
  <c r="J3894" i="16"/>
  <c r="J3895" i="16"/>
  <c r="J3896" i="16"/>
  <c r="J3897" i="16"/>
  <c r="J3898" i="16"/>
  <c r="J3899" i="16"/>
  <c r="J3900" i="16"/>
  <c r="J3901" i="16"/>
  <c r="J3902" i="16"/>
  <c r="J3903" i="16"/>
  <c r="J3904" i="16"/>
  <c r="J3905" i="16"/>
  <c r="J3906" i="16"/>
  <c r="J3907" i="16"/>
  <c r="J3908" i="16"/>
  <c r="J3909" i="16"/>
  <c r="J3910" i="16"/>
  <c r="J3911" i="16"/>
  <c r="J3912" i="16"/>
  <c r="J3913" i="16"/>
  <c r="J3914" i="16"/>
  <c r="J3915" i="16"/>
  <c r="J3916" i="16"/>
  <c r="J3917" i="16"/>
  <c r="J3918" i="16"/>
  <c r="J3919" i="16"/>
  <c r="J3920" i="16"/>
  <c r="J3921" i="16"/>
  <c r="J3922" i="16"/>
  <c r="J3923" i="16"/>
  <c r="J3924" i="16"/>
  <c r="J3925" i="16"/>
  <c r="J3926" i="16"/>
  <c r="J3927" i="16"/>
  <c r="J3928" i="16"/>
  <c r="J3929" i="16"/>
  <c r="J3930" i="16"/>
  <c r="J3931" i="16"/>
  <c r="J3932" i="16"/>
  <c r="J3933" i="16"/>
  <c r="J3934" i="16"/>
  <c r="J3935" i="16"/>
  <c r="J3936" i="16"/>
  <c r="J3937" i="16"/>
  <c r="J3938" i="16"/>
  <c r="J3939" i="16"/>
  <c r="J3940" i="16"/>
  <c r="J3941" i="16"/>
  <c r="J3942" i="16"/>
  <c r="J3943" i="16"/>
  <c r="J3944" i="16"/>
  <c r="J3945" i="16"/>
  <c r="J3946" i="16"/>
  <c r="J3947" i="16"/>
  <c r="J3948" i="16"/>
  <c r="J3949" i="16"/>
  <c r="J3950" i="16"/>
  <c r="J3951" i="16"/>
  <c r="J3952" i="16"/>
  <c r="J3953" i="16"/>
  <c r="J3954" i="16"/>
  <c r="J3955" i="16"/>
  <c r="J3956" i="16"/>
  <c r="J3957" i="16"/>
  <c r="J3958" i="16"/>
  <c r="J3959" i="16"/>
  <c r="J3960" i="16"/>
  <c r="J3961" i="16"/>
  <c r="J3962" i="16"/>
  <c r="J3963" i="16"/>
  <c r="J3964" i="16"/>
  <c r="J3965" i="16"/>
  <c r="J3966" i="16"/>
  <c r="J3967" i="16"/>
  <c r="J3968" i="16"/>
  <c r="J3969" i="16"/>
  <c r="J3970" i="16"/>
  <c r="J3971" i="16"/>
  <c r="J3972" i="16"/>
  <c r="J3973" i="16"/>
  <c r="J3974" i="16"/>
  <c r="J3975" i="16"/>
  <c r="J3976" i="16"/>
  <c r="J3977" i="16"/>
  <c r="J3978" i="16"/>
  <c r="J3979" i="16"/>
  <c r="J3980" i="16"/>
  <c r="J3981" i="16"/>
  <c r="J3982" i="16"/>
  <c r="J3983" i="16"/>
  <c r="J3984" i="16"/>
  <c r="J3985" i="16"/>
  <c r="J3986" i="16"/>
  <c r="J3987" i="16"/>
  <c r="J3988" i="16"/>
  <c r="J3989" i="16"/>
  <c r="J3990" i="16"/>
  <c r="J3991" i="16"/>
  <c r="J3992" i="16"/>
  <c r="J3993" i="16"/>
  <c r="J3994" i="16"/>
  <c r="J3995" i="16"/>
  <c r="J3996" i="16"/>
  <c r="J3997" i="16"/>
  <c r="J3998" i="16"/>
  <c r="J3999" i="16"/>
  <c r="J4000" i="16"/>
  <c r="J4001" i="16"/>
  <c r="J4002" i="16"/>
  <c r="J4003" i="16"/>
  <c r="J4004" i="16"/>
  <c r="J4005" i="16"/>
  <c r="J4006" i="16"/>
  <c r="J4007" i="16"/>
  <c r="J4008" i="16"/>
  <c r="J4009" i="16"/>
  <c r="J4010" i="16"/>
  <c r="J4011" i="16"/>
  <c r="J4012" i="16"/>
  <c r="J4013" i="16"/>
  <c r="J4014" i="16"/>
  <c r="J4015" i="16"/>
  <c r="J4016" i="16"/>
  <c r="J4017" i="16"/>
  <c r="J4018" i="16"/>
  <c r="J4019" i="16"/>
  <c r="J4020" i="16"/>
  <c r="J4021" i="16"/>
  <c r="J4022" i="16"/>
  <c r="J4023" i="16"/>
  <c r="J4024" i="16"/>
  <c r="J4025" i="16"/>
  <c r="J4026" i="16"/>
  <c r="J4027" i="16"/>
  <c r="J4028" i="16"/>
  <c r="J4029" i="16"/>
  <c r="J4030" i="16"/>
  <c r="J4031" i="16"/>
  <c r="J4032" i="16"/>
  <c r="J4033" i="16"/>
  <c r="J4034" i="16"/>
  <c r="J4035" i="16"/>
  <c r="J4036" i="16"/>
  <c r="J4037" i="16"/>
  <c r="J4038" i="16"/>
  <c r="J4039" i="16"/>
  <c r="J4040" i="16"/>
  <c r="J4041" i="16"/>
  <c r="J4042" i="16"/>
  <c r="J4043" i="16"/>
  <c r="J4044" i="16"/>
  <c r="J4045" i="16"/>
  <c r="J4046" i="16"/>
  <c r="J4047" i="16"/>
  <c r="J4048" i="16"/>
  <c r="J4049" i="16"/>
  <c r="J4050" i="16"/>
  <c r="J4051" i="16"/>
  <c r="J4052" i="16"/>
  <c r="J4053" i="16"/>
  <c r="J4054" i="16"/>
  <c r="J4055" i="16"/>
  <c r="J4056" i="16"/>
  <c r="J4057" i="16"/>
  <c r="J4058" i="16"/>
  <c r="J4059" i="16"/>
  <c r="J4060" i="16"/>
  <c r="J4061" i="16"/>
  <c r="J4062" i="16"/>
  <c r="J4063" i="16"/>
  <c r="J4064" i="16"/>
  <c r="J4065" i="16"/>
  <c r="J4066" i="16"/>
  <c r="J4067" i="16"/>
  <c r="J4068" i="16"/>
  <c r="J4069" i="16"/>
  <c r="J4070" i="16"/>
  <c r="J4071" i="16"/>
  <c r="J4072" i="16"/>
  <c r="J4073" i="16"/>
  <c r="J4074" i="16"/>
  <c r="J4075" i="16"/>
  <c r="J4076" i="16"/>
  <c r="J4077" i="16"/>
  <c r="J4078" i="16"/>
  <c r="J4079" i="16"/>
  <c r="J4080" i="16"/>
  <c r="J4081" i="16"/>
  <c r="J4082" i="16"/>
  <c r="J4083" i="16"/>
  <c r="J4084" i="16"/>
  <c r="J4085" i="16"/>
  <c r="J4086" i="16"/>
  <c r="J4087" i="16"/>
  <c r="J4088" i="16"/>
  <c r="J4089" i="16"/>
  <c r="J4090" i="16"/>
  <c r="J4091" i="16"/>
  <c r="J4092" i="16"/>
  <c r="J4093" i="16"/>
  <c r="J4094" i="16"/>
  <c r="J4095" i="16"/>
  <c r="J4096" i="16"/>
  <c r="J4097" i="16"/>
  <c r="J4098" i="16"/>
  <c r="J4099" i="16"/>
  <c r="J4100" i="16"/>
  <c r="J4101" i="16"/>
  <c r="J4102" i="16"/>
  <c r="J4103" i="16"/>
  <c r="J4104" i="16"/>
  <c r="J4105" i="16"/>
  <c r="J4106" i="16"/>
  <c r="J4107" i="16"/>
  <c r="J4108" i="16"/>
  <c r="J4109" i="16"/>
  <c r="J4110" i="16"/>
  <c r="J4111" i="16"/>
  <c r="J4112" i="16"/>
  <c r="J4113" i="16"/>
  <c r="J4114" i="16"/>
  <c r="J4115" i="16"/>
  <c r="J4116" i="16"/>
  <c r="J4117" i="16"/>
  <c r="J4118" i="16"/>
  <c r="J4119" i="16"/>
  <c r="J4120" i="16"/>
  <c r="J4121" i="16"/>
  <c r="J4122" i="16"/>
  <c r="J4123" i="16"/>
  <c r="J4124" i="16"/>
  <c r="J4125" i="16"/>
  <c r="J4126" i="16"/>
  <c r="J4127" i="16"/>
  <c r="J4128" i="16"/>
  <c r="J4129" i="16"/>
  <c r="J4130" i="16"/>
  <c r="J4131" i="16"/>
  <c r="J4132" i="16"/>
  <c r="J4133" i="16"/>
  <c r="J4134" i="16"/>
  <c r="J4135" i="16"/>
  <c r="J4136" i="16"/>
  <c r="J4137" i="16"/>
  <c r="J4138" i="16"/>
  <c r="J4139" i="16"/>
  <c r="J4140" i="16"/>
  <c r="J4141" i="16"/>
  <c r="J4142" i="16"/>
  <c r="J4143" i="16"/>
  <c r="J4144" i="16"/>
  <c r="J4145" i="16"/>
  <c r="J4146" i="16"/>
  <c r="J4147" i="16"/>
  <c r="J4148" i="16"/>
  <c r="J4149" i="16"/>
  <c r="J4150" i="16"/>
  <c r="J4151" i="16"/>
  <c r="J4152" i="16"/>
  <c r="J4153" i="16"/>
  <c r="J4154" i="16"/>
  <c r="J4155" i="16"/>
  <c r="J4156" i="16"/>
  <c r="J4157" i="16"/>
  <c r="J4158" i="16"/>
  <c r="J4159" i="16"/>
  <c r="J4160" i="16"/>
  <c r="J4161" i="16"/>
  <c r="J4162" i="16"/>
  <c r="J4163" i="16"/>
  <c r="J4164" i="16"/>
  <c r="J4165" i="16"/>
  <c r="J4166" i="16"/>
  <c r="J4167" i="16"/>
  <c r="J4168" i="16"/>
  <c r="J4169" i="16"/>
  <c r="J4170" i="16"/>
  <c r="J4171" i="16"/>
  <c r="J4172" i="16"/>
  <c r="J4173" i="16"/>
  <c r="J4174" i="16"/>
  <c r="J4175" i="16"/>
  <c r="J4176" i="16"/>
  <c r="J4177" i="16"/>
  <c r="J4178" i="16"/>
  <c r="J4179" i="16"/>
  <c r="J4180" i="16"/>
  <c r="J4181" i="16"/>
  <c r="J4182" i="16"/>
  <c r="J4183" i="16"/>
  <c r="J4184" i="16"/>
  <c r="J4185" i="16"/>
  <c r="J4186" i="16"/>
  <c r="J4187" i="16"/>
  <c r="J4188" i="16"/>
  <c r="J4189" i="16"/>
  <c r="J4190" i="16"/>
  <c r="J4191" i="16"/>
  <c r="J4192" i="16"/>
  <c r="J4193" i="16"/>
  <c r="J4194" i="16"/>
  <c r="J4195" i="16"/>
  <c r="J4196" i="16"/>
  <c r="J4197" i="16"/>
  <c r="J4198" i="16"/>
  <c r="J4199" i="16"/>
  <c r="J4200" i="16"/>
  <c r="J4201" i="16"/>
  <c r="J4202" i="16"/>
  <c r="J4203" i="16"/>
  <c r="J4204" i="16"/>
  <c r="J4205" i="16"/>
  <c r="J4206" i="16"/>
  <c r="J4207" i="16"/>
  <c r="J4208" i="16"/>
  <c r="J4209" i="16"/>
  <c r="J4210" i="16"/>
  <c r="J4211" i="16"/>
  <c r="J4212" i="16"/>
  <c r="J4213" i="16"/>
  <c r="J4214" i="16"/>
  <c r="J4215" i="16"/>
  <c r="J4216" i="16"/>
  <c r="J4217" i="16"/>
  <c r="J4218" i="16"/>
  <c r="J4219" i="16"/>
  <c r="J4220" i="16"/>
  <c r="J4221" i="16"/>
  <c r="J4222" i="16"/>
  <c r="J4223" i="16"/>
  <c r="J4224" i="16"/>
  <c r="J4225" i="16"/>
  <c r="J4226" i="16"/>
  <c r="J4227" i="16"/>
  <c r="J4228" i="16"/>
  <c r="J4229" i="16"/>
  <c r="J4230" i="16"/>
  <c r="J4231" i="16"/>
  <c r="J4232" i="16"/>
  <c r="J4233" i="16"/>
  <c r="J4234" i="16"/>
  <c r="J4235" i="16"/>
  <c r="J4236" i="16"/>
  <c r="J4237" i="16"/>
  <c r="J4238" i="16"/>
  <c r="J4239" i="16"/>
  <c r="J4240" i="16"/>
  <c r="J4241" i="16"/>
  <c r="J4242" i="16"/>
  <c r="J4243" i="16"/>
  <c r="J4244" i="16"/>
  <c r="J4245" i="16"/>
  <c r="J4246" i="16"/>
  <c r="J4247" i="16"/>
  <c r="J4248" i="16"/>
  <c r="J4249" i="16"/>
  <c r="J4250" i="16"/>
  <c r="J4251" i="16"/>
  <c r="J4252" i="16"/>
  <c r="J4253" i="16"/>
  <c r="J4254" i="16"/>
  <c r="J4255" i="16"/>
  <c r="J4256" i="16"/>
  <c r="J4257" i="16"/>
  <c r="J4258" i="16"/>
  <c r="J4259" i="16"/>
  <c r="J4260" i="16"/>
  <c r="J4261" i="16"/>
  <c r="J4262" i="16"/>
  <c r="J4263" i="16"/>
  <c r="J4264" i="16"/>
  <c r="J4265" i="16"/>
  <c r="J4266" i="16"/>
  <c r="J4267" i="16"/>
  <c r="J4268" i="16"/>
  <c r="J4269" i="16"/>
  <c r="J4270" i="16"/>
  <c r="J4271" i="16"/>
  <c r="J4272" i="16"/>
  <c r="J4273" i="16"/>
  <c r="J4274" i="16"/>
  <c r="J4275" i="16"/>
  <c r="J4276" i="16"/>
  <c r="J4277" i="16"/>
  <c r="J4278" i="16"/>
  <c r="J4279" i="16"/>
  <c r="J4280" i="16"/>
  <c r="J4281" i="16"/>
  <c r="J4282" i="16"/>
  <c r="J4283" i="16"/>
  <c r="J4284" i="16"/>
  <c r="J4285" i="16"/>
  <c r="J4286" i="16"/>
  <c r="J4287" i="16"/>
  <c r="J4288" i="16"/>
  <c r="J4289" i="16"/>
  <c r="J4290" i="16"/>
  <c r="J4291" i="16"/>
  <c r="J4292" i="16"/>
  <c r="J4293" i="16"/>
  <c r="J4294" i="16"/>
  <c r="J4295" i="16"/>
  <c r="J4296" i="16"/>
  <c r="J4297" i="16"/>
  <c r="J4298" i="16"/>
  <c r="J4299" i="16"/>
  <c r="J4300" i="16"/>
  <c r="J4301" i="16"/>
  <c r="J4302" i="16"/>
  <c r="J4303" i="16"/>
  <c r="J4304" i="16"/>
  <c r="J4305" i="16"/>
  <c r="J4306" i="16"/>
  <c r="J4307" i="16"/>
  <c r="J4308" i="16"/>
  <c r="J4309" i="16"/>
  <c r="J4310" i="16"/>
  <c r="J4311" i="16"/>
  <c r="J4312" i="16"/>
  <c r="J4313" i="16"/>
  <c r="J4314" i="16"/>
  <c r="J4315" i="16"/>
  <c r="J4316" i="16"/>
  <c r="J4317" i="16"/>
  <c r="J4318" i="16"/>
  <c r="J4319" i="16"/>
  <c r="J4320" i="16"/>
  <c r="J4321" i="16"/>
  <c r="J4322" i="16"/>
  <c r="J4323" i="16"/>
  <c r="J4324" i="16"/>
  <c r="J4325" i="16"/>
  <c r="J4326" i="16"/>
  <c r="J4327" i="16"/>
  <c r="J4328" i="16"/>
  <c r="J4329" i="16"/>
  <c r="J4330" i="16"/>
  <c r="J4331" i="16"/>
  <c r="J4332" i="16"/>
  <c r="J4333" i="16"/>
  <c r="J4334" i="16"/>
  <c r="J4335" i="16"/>
  <c r="J4336" i="16"/>
  <c r="J4337" i="16"/>
  <c r="J4338" i="16"/>
  <c r="J4339" i="16"/>
  <c r="J4340" i="16"/>
  <c r="J4341" i="16"/>
  <c r="J4342" i="16"/>
  <c r="J4343" i="16"/>
  <c r="J4344" i="16"/>
  <c r="J4345" i="16"/>
  <c r="J4346" i="16"/>
  <c r="J4347" i="16"/>
  <c r="J4348" i="16"/>
  <c r="J4349" i="16"/>
  <c r="J4350" i="16"/>
  <c r="J4351" i="16"/>
  <c r="J4352" i="16"/>
  <c r="J4353" i="16"/>
  <c r="J4354" i="16"/>
  <c r="J4355" i="16"/>
  <c r="J4356" i="16"/>
  <c r="J4357" i="16"/>
  <c r="J4358" i="16"/>
  <c r="J4359" i="16"/>
  <c r="J4360" i="16"/>
  <c r="J4361" i="16"/>
  <c r="J4362" i="16"/>
  <c r="J4363" i="16"/>
  <c r="J4364" i="16"/>
  <c r="J4365" i="16"/>
  <c r="J4366" i="16"/>
  <c r="J4367" i="16"/>
  <c r="J4368" i="16"/>
  <c r="J4369" i="16"/>
  <c r="J4370" i="16"/>
  <c r="J4371" i="16"/>
  <c r="J4372" i="16"/>
  <c r="J4373" i="16"/>
  <c r="J4374" i="16"/>
  <c r="J4375" i="16"/>
  <c r="J4376" i="16"/>
  <c r="J4377" i="16"/>
  <c r="J4378" i="16"/>
  <c r="J4379" i="16"/>
  <c r="J4380" i="16"/>
  <c r="J4381" i="16"/>
  <c r="J4382" i="16"/>
  <c r="J4383" i="16"/>
  <c r="J4384" i="16"/>
  <c r="J4385" i="16"/>
  <c r="J4386" i="16"/>
  <c r="J4387" i="16"/>
  <c r="J4388" i="16"/>
  <c r="J4389" i="16"/>
  <c r="J4390" i="16"/>
  <c r="J4391" i="16"/>
  <c r="J4392" i="16"/>
  <c r="J4393" i="16"/>
  <c r="J4394" i="16"/>
  <c r="J4395" i="16"/>
  <c r="J4396" i="16"/>
  <c r="J4397" i="16"/>
  <c r="J4398" i="16"/>
  <c r="J4399" i="16"/>
  <c r="J4400" i="16"/>
  <c r="J4401" i="16"/>
  <c r="J4402" i="16"/>
  <c r="J4403" i="16"/>
  <c r="J4404" i="16"/>
  <c r="J4405" i="16"/>
  <c r="J4406" i="16"/>
  <c r="J4407" i="16"/>
  <c r="J4408" i="16"/>
  <c r="J4409" i="16"/>
  <c r="J4410" i="16"/>
  <c r="J4411" i="16"/>
  <c r="J4412" i="16"/>
  <c r="J4413" i="16"/>
  <c r="J4414" i="16"/>
  <c r="J4415" i="16"/>
  <c r="J4416" i="16"/>
  <c r="J4417" i="16"/>
  <c r="J4418" i="16"/>
  <c r="J4419" i="16"/>
  <c r="J4420" i="16"/>
  <c r="J4421" i="16"/>
  <c r="J4422" i="16"/>
  <c r="J4423" i="16"/>
  <c r="J4424" i="16"/>
  <c r="J4425" i="16"/>
  <c r="J4426" i="16"/>
  <c r="J4427" i="16"/>
  <c r="J4428" i="16"/>
  <c r="J4429" i="16"/>
  <c r="J4430" i="16"/>
  <c r="J4431" i="16"/>
  <c r="J4432" i="16"/>
  <c r="J4433" i="16"/>
  <c r="J4434" i="16"/>
  <c r="J4435" i="16"/>
  <c r="J4436" i="16"/>
  <c r="J4437" i="16"/>
  <c r="J4438" i="16"/>
  <c r="J4439" i="16"/>
  <c r="J4440" i="16"/>
  <c r="J4441" i="16"/>
  <c r="J4442" i="16"/>
  <c r="J4443" i="16"/>
  <c r="J4444" i="16"/>
  <c r="J4445" i="16"/>
  <c r="J4446" i="16"/>
  <c r="J4447" i="16"/>
  <c r="J4448" i="16"/>
  <c r="J4449" i="16"/>
  <c r="J4450" i="16"/>
  <c r="J4451" i="16"/>
  <c r="J4452" i="16"/>
  <c r="J4453" i="16"/>
  <c r="J4454" i="16"/>
  <c r="J4455" i="16"/>
  <c r="J4456" i="16"/>
  <c r="J4457" i="16"/>
  <c r="J4458" i="16"/>
  <c r="J4459" i="16"/>
  <c r="J4460" i="16"/>
  <c r="J4461" i="16"/>
  <c r="J4462" i="16"/>
  <c r="J4463" i="16"/>
  <c r="J4464" i="16"/>
  <c r="J4465" i="16"/>
  <c r="J4466" i="16"/>
  <c r="J4467" i="16"/>
  <c r="J4468" i="16"/>
  <c r="J4469" i="16"/>
  <c r="J4470" i="16"/>
  <c r="J4471" i="16"/>
  <c r="J4472" i="16"/>
  <c r="J4473" i="16"/>
  <c r="J4474" i="16"/>
  <c r="J4475" i="16"/>
  <c r="J4476" i="16"/>
  <c r="J4477" i="16"/>
  <c r="J4478" i="16"/>
  <c r="J4479" i="16"/>
  <c r="J4480" i="16"/>
  <c r="J4481" i="16"/>
  <c r="J4482" i="16"/>
  <c r="J4483" i="16"/>
  <c r="J4484" i="16"/>
  <c r="J4485" i="16"/>
  <c r="J4486" i="16"/>
  <c r="J4487" i="16"/>
  <c r="J4488" i="16"/>
  <c r="J4489" i="16"/>
  <c r="J4490" i="16"/>
  <c r="J4491" i="16"/>
  <c r="J4492" i="16"/>
  <c r="J4493" i="16"/>
  <c r="J4494" i="16"/>
  <c r="J4495" i="16"/>
  <c r="J4496" i="16"/>
  <c r="J4497" i="16"/>
  <c r="J4498" i="16"/>
  <c r="J4499" i="16"/>
  <c r="J4500" i="16"/>
  <c r="J4501" i="16"/>
  <c r="J4502" i="16"/>
  <c r="J4503" i="16"/>
  <c r="J4504" i="16"/>
  <c r="J4505" i="16"/>
  <c r="J4506" i="16"/>
  <c r="J4507" i="16"/>
  <c r="J4508" i="16"/>
  <c r="J4509" i="16"/>
  <c r="J4510" i="16"/>
  <c r="J4511" i="16"/>
  <c r="J4512" i="16"/>
  <c r="J4513" i="16"/>
  <c r="J4514" i="16"/>
  <c r="J4515" i="16"/>
  <c r="J4516" i="16"/>
  <c r="J4517" i="16"/>
  <c r="J4518" i="16"/>
  <c r="J4519" i="16"/>
  <c r="J4520" i="16"/>
  <c r="J4521" i="16"/>
  <c r="J4522" i="16"/>
  <c r="J4523" i="16"/>
  <c r="J4524" i="16"/>
  <c r="J4525" i="16"/>
  <c r="J4526" i="16"/>
  <c r="J4527" i="16"/>
  <c r="J4528" i="16"/>
  <c r="J4529" i="16"/>
  <c r="J4530" i="16"/>
  <c r="J4531" i="16"/>
  <c r="J4532" i="16"/>
  <c r="J4533" i="16"/>
  <c r="J4534" i="16"/>
  <c r="J4535" i="16"/>
  <c r="J4536" i="16"/>
  <c r="J4537" i="16"/>
  <c r="J4538" i="16"/>
  <c r="J4539" i="16"/>
  <c r="J4540" i="16"/>
  <c r="J4541" i="16"/>
  <c r="J4542" i="16"/>
  <c r="J4543" i="16"/>
  <c r="J4544" i="16"/>
  <c r="J4545" i="16"/>
  <c r="J4546" i="16"/>
  <c r="J4547" i="16"/>
  <c r="J4548" i="16"/>
  <c r="J4549" i="16"/>
  <c r="J4550" i="16"/>
  <c r="J4551" i="16"/>
  <c r="J4552" i="16"/>
  <c r="J4553" i="16"/>
  <c r="J4554" i="16"/>
  <c r="J4555" i="16"/>
  <c r="J4556" i="16"/>
  <c r="J4557" i="16"/>
  <c r="J4558" i="16"/>
  <c r="J4559" i="16"/>
  <c r="J4560" i="16"/>
  <c r="J4561" i="16"/>
  <c r="J4562" i="16"/>
  <c r="J4563" i="16"/>
  <c r="J4564" i="16"/>
  <c r="J4565" i="16"/>
  <c r="J4566" i="16"/>
  <c r="J4567" i="16"/>
  <c r="J4568" i="16"/>
  <c r="J4569" i="16"/>
  <c r="J4570" i="16"/>
  <c r="J4571" i="16"/>
  <c r="J4572" i="16"/>
  <c r="J4573" i="16"/>
  <c r="J4574" i="16"/>
  <c r="J4575" i="16"/>
  <c r="J4576" i="16"/>
  <c r="J4577" i="16"/>
  <c r="J4578" i="16"/>
  <c r="J4579" i="16"/>
  <c r="J4580" i="16"/>
  <c r="J4581" i="16"/>
  <c r="J4582" i="16"/>
  <c r="J4583" i="16"/>
  <c r="J4584" i="16"/>
  <c r="J4585" i="16"/>
  <c r="J4586" i="16"/>
  <c r="J4587" i="16"/>
  <c r="J4588" i="16"/>
  <c r="J4589" i="16"/>
  <c r="J4590" i="16"/>
  <c r="J4591" i="16"/>
  <c r="J4592" i="16"/>
  <c r="J4593" i="16"/>
  <c r="J4594" i="16"/>
  <c r="J4595" i="16"/>
  <c r="J4596" i="16"/>
  <c r="J4597" i="16"/>
  <c r="J4598" i="16"/>
  <c r="J4599" i="16"/>
  <c r="J4600" i="16"/>
  <c r="J4601" i="16"/>
  <c r="J4602" i="16"/>
  <c r="J4603" i="16"/>
  <c r="J4604" i="16"/>
  <c r="J4605" i="16"/>
  <c r="J4606" i="16"/>
  <c r="J4607" i="16"/>
  <c r="J4608" i="16"/>
  <c r="J4609" i="16"/>
  <c r="J4610" i="16"/>
  <c r="J4611" i="16"/>
  <c r="J4612" i="16"/>
  <c r="J4613" i="16"/>
  <c r="J4614" i="16"/>
  <c r="J4615" i="16"/>
  <c r="J4616" i="16"/>
  <c r="J4617" i="16"/>
  <c r="J4618" i="16"/>
  <c r="J4619" i="16"/>
  <c r="J4620" i="16"/>
  <c r="J4621" i="16"/>
  <c r="J4622" i="16"/>
  <c r="J4623" i="16"/>
  <c r="J4624" i="16"/>
  <c r="J4625" i="16"/>
  <c r="J4626" i="16"/>
  <c r="J4627" i="16"/>
  <c r="J4628" i="16"/>
  <c r="J4629" i="16"/>
  <c r="J4630" i="16"/>
  <c r="J4631" i="16"/>
  <c r="J4632" i="16"/>
  <c r="J4633" i="16"/>
  <c r="J4634" i="16"/>
  <c r="J4635" i="16"/>
  <c r="J4636" i="16"/>
  <c r="J4637" i="16"/>
  <c r="J4638" i="16"/>
  <c r="J4639" i="16"/>
  <c r="J4640" i="16"/>
  <c r="J4641" i="16"/>
  <c r="J4642" i="16"/>
  <c r="J4643" i="16"/>
  <c r="J4644" i="16"/>
  <c r="J4645" i="16"/>
  <c r="J4646" i="16"/>
  <c r="J4647" i="16"/>
  <c r="J4648" i="16"/>
  <c r="J4649" i="16"/>
  <c r="J4650" i="16"/>
  <c r="J4651" i="16"/>
  <c r="J4652" i="16"/>
  <c r="J4653" i="16"/>
  <c r="J4654" i="16"/>
  <c r="J4655" i="16"/>
  <c r="J4656" i="16"/>
  <c r="J4657" i="16"/>
  <c r="J4658" i="16"/>
  <c r="J4659" i="16"/>
  <c r="J4660" i="16"/>
  <c r="J4661" i="16"/>
  <c r="J4662" i="16"/>
  <c r="J4663" i="16"/>
  <c r="J4664" i="16"/>
  <c r="J4665" i="16"/>
  <c r="J4666" i="16"/>
  <c r="J4667" i="16"/>
  <c r="J4668" i="16"/>
  <c r="J4669" i="16"/>
  <c r="J4670" i="16"/>
  <c r="J4671" i="16"/>
  <c r="J4672" i="16"/>
  <c r="J4673" i="16"/>
  <c r="J4674" i="16"/>
  <c r="J4675" i="16"/>
  <c r="J4676" i="16"/>
  <c r="J4677" i="16"/>
  <c r="J4678" i="16"/>
  <c r="J4679" i="16"/>
  <c r="J4680" i="16"/>
  <c r="J4681" i="16"/>
  <c r="J4682" i="16"/>
  <c r="J4683" i="16"/>
  <c r="J4684" i="16"/>
  <c r="J4685" i="16"/>
  <c r="J4686" i="16"/>
  <c r="J4687" i="16"/>
  <c r="J4688" i="16"/>
  <c r="J4689" i="16"/>
  <c r="J4690" i="16"/>
  <c r="J4691" i="16"/>
  <c r="J4692" i="16"/>
  <c r="J4693" i="16"/>
  <c r="J4694" i="16"/>
  <c r="J4695" i="16"/>
  <c r="J4696" i="16"/>
  <c r="J4697" i="16"/>
  <c r="J4698" i="16"/>
  <c r="J4699" i="16"/>
  <c r="J4700" i="16"/>
  <c r="J4701" i="16"/>
  <c r="J4702" i="16"/>
  <c r="J4703" i="16"/>
  <c r="J4704" i="16"/>
  <c r="J4705" i="16"/>
  <c r="J4706" i="16"/>
  <c r="J4707" i="16"/>
  <c r="J4708" i="16"/>
  <c r="J4709" i="16"/>
  <c r="J4710" i="16"/>
  <c r="J4711" i="16"/>
  <c r="J4712" i="16"/>
  <c r="J4713" i="16"/>
  <c r="J4714" i="16"/>
  <c r="J4715" i="16"/>
  <c r="J4716" i="16"/>
  <c r="J4717" i="16"/>
  <c r="J4718" i="16"/>
  <c r="J4719" i="16"/>
  <c r="J4720" i="16"/>
  <c r="J4721" i="16"/>
  <c r="J4722" i="16"/>
  <c r="J4723" i="16"/>
  <c r="J4724" i="16"/>
  <c r="J4725" i="16"/>
  <c r="J4726" i="16"/>
  <c r="J4727" i="16"/>
  <c r="J4728" i="16"/>
  <c r="J4729" i="16"/>
  <c r="J4730" i="16"/>
  <c r="J4731" i="16"/>
  <c r="J4732" i="16"/>
  <c r="J4733" i="16"/>
  <c r="J4734" i="16"/>
  <c r="J4735" i="16"/>
  <c r="J4736" i="16"/>
  <c r="J4737" i="16"/>
  <c r="J4738" i="16"/>
  <c r="J4739" i="16"/>
  <c r="J4740" i="16"/>
  <c r="J4741" i="16"/>
  <c r="J4742" i="16"/>
  <c r="J4743" i="16"/>
  <c r="J4744" i="16"/>
  <c r="J4745" i="16"/>
  <c r="J4746" i="16"/>
  <c r="J4747" i="16"/>
  <c r="J4748" i="16"/>
  <c r="J4749" i="16"/>
  <c r="J4750" i="16"/>
  <c r="J4751" i="16"/>
  <c r="J4752" i="16"/>
  <c r="J4753" i="16"/>
  <c r="J4754" i="16"/>
  <c r="J4755" i="16"/>
  <c r="J4756" i="16"/>
  <c r="J4757" i="16"/>
  <c r="J4758" i="16"/>
  <c r="J4759" i="16"/>
  <c r="J4760" i="16"/>
  <c r="J4761" i="16"/>
  <c r="J4762" i="16"/>
  <c r="J4763" i="16"/>
  <c r="J4764" i="16"/>
  <c r="J4765" i="16"/>
  <c r="J4766" i="16"/>
  <c r="J4767" i="16"/>
  <c r="J4768" i="16"/>
  <c r="J4769" i="16"/>
  <c r="J4770" i="16"/>
  <c r="J4771" i="16"/>
  <c r="J4772" i="16"/>
  <c r="J4773" i="16"/>
  <c r="J4774" i="16"/>
  <c r="J4775" i="16"/>
  <c r="J4776" i="16"/>
  <c r="J4777" i="16"/>
  <c r="J4778" i="16"/>
  <c r="J4779" i="16"/>
  <c r="J4780" i="16"/>
  <c r="J4781" i="16"/>
  <c r="J4782" i="16"/>
  <c r="J4783" i="16"/>
  <c r="J4784" i="16"/>
  <c r="J4785" i="16"/>
  <c r="J4786" i="16"/>
  <c r="J4787" i="16"/>
  <c r="J4788" i="16"/>
  <c r="J4789" i="16"/>
  <c r="J4790" i="16"/>
  <c r="J4791" i="16"/>
  <c r="J4792" i="16"/>
  <c r="J4793" i="16"/>
  <c r="J4794" i="16"/>
  <c r="J4795" i="16"/>
  <c r="J4796" i="16"/>
  <c r="J4797" i="16"/>
  <c r="J4798" i="16"/>
  <c r="J4799" i="16"/>
  <c r="J4800" i="16"/>
  <c r="J4801" i="16"/>
  <c r="J4802" i="16"/>
  <c r="J4803" i="16"/>
  <c r="J4804" i="16"/>
  <c r="J4805" i="16"/>
  <c r="J4806" i="16"/>
  <c r="J4807" i="16"/>
  <c r="J4808" i="16"/>
  <c r="J4809" i="16"/>
  <c r="J4810" i="16"/>
  <c r="J4811" i="16"/>
  <c r="J4812" i="16"/>
  <c r="J4813" i="16"/>
  <c r="J4814" i="16"/>
  <c r="J4815" i="16"/>
  <c r="J4816" i="16"/>
  <c r="J4817" i="16"/>
  <c r="J4818" i="16"/>
  <c r="J4819" i="16"/>
  <c r="J4820" i="16"/>
  <c r="J4821" i="16"/>
  <c r="J4822" i="16"/>
  <c r="J4823" i="16"/>
  <c r="J4824" i="16"/>
  <c r="J4825" i="16"/>
  <c r="J4826" i="16"/>
  <c r="J4827" i="16"/>
  <c r="J4828" i="16"/>
  <c r="J4829" i="16"/>
  <c r="J4830" i="16"/>
  <c r="J4831" i="16"/>
  <c r="J4832" i="16"/>
  <c r="J4833" i="16"/>
  <c r="J4834" i="16"/>
  <c r="J4835" i="16"/>
  <c r="J4836" i="16"/>
  <c r="J4837" i="16"/>
  <c r="J4838" i="16"/>
  <c r="J4839" i="16"/>
  <c r="J4840" i="16"/>
  <c r="J4841" i="16"/>
  <c r="J4842" i="16"/>
  <c r="J4843" i="16"/>
  <c r="J4844" i="16"/>
  <c r="J4845" i="16"/>
  <c r="J4846" i="16"/>
  <c r="J4847" i="16"/>
  <c r="J4848" i="16"/>
  <c r="J4849" i="16"/>
  <c r="J4850" i="16"/>
  <c r="J4851" i="16"/>
  <c r="J4852" i="16"/>
  <c r="J4853" i="16"/>
  <c r="J4854" i="16"/>
  <c r="J4855" i="16"/>
  <c r="J4856" i="16"/>
  <c r="J4857" i="16"/>
  <c r="J4858" i="16"/>
  <c r="J4859" i="16"/>
  <c r="J4860" i="16"/>
  <c r="J4861" i="16"/>
  <c r="J4862" i="16"/>
  <c r="J4863" i="16"/>
  <c r="J4864" i="16"/>
  <c r="J4865" i="16"/>
  <c r="J4866" i="16"/>
  <c r="J4867" i="16"/>
  <c r="J4868" i="16"/>
  <c r="J4869" i="16"/>
  <c r="J4870" i="16"/>
  <c r="J4871" i="16"/>
  <c r="J4872" i="16"/>
  <c r="J4873" i="16"/>
  <c r="J4874" i="16"/>
  <c r="J4875" i="16"/>
  <c r="J4876" i="16"/>
  <c r="J4877" i="16"/>
  <c r="J4878" i="16"/>
  <c r="J4879" i="16"/>
  <c r="J4880" i="16"/>
  <c r="J4881" i="16"/>
  <c r="J4882" i="16"/>
  <c r="J4883" i="16"/>
  <c r="J4884" i="16"/>
  <c r="J4885" i="16"/>
  <c r="J4886" i="16"/>
  <c r="J4887" i="16"/>
  <c r="J4888" i="16"/>
  <c r="J4889" i="16"/>
  <c r="J4890" i="16"/>
  <c r="J4891" i="16"/>
  <c r="J4892" i="16"/>
  <c r="J4893" i="16"/>
  <c r="J4894" i="16"/>
  <c r="J4895" i="16"/>
  <c r="J4896" i="16"/>
  <c r="J4897" i="16"/>
  <c r="J4898" i="16"/>
  <c r="J4899" i="16"/>
  <c r="J4900" i="16"/>
  <c r="J4901" i="16"/>
  <c r="J4902" i="16"/>
  <c r="J4903" i="16"/>
  <c r="J4904" i="16"/>
  <c r="J4905" i="16"/>
  <c r="J4906" i="16"/>
  <c r="J4907" i="16"/>
  <c r="J4908" i="16"/>
  <c r="J4909" i="16"/>
  <c r="J4910" i="16"/>
  <c r="J4911" i="16"/>
  <c r="J4912" i="16"/>
  <c r="J4913" i="16"/>
  <c r="J4914" i="16"/>
  <c r="J4915" i="16"/>
  <c r="J4916" i="16"/>
  <c r="J4917" i="16"/>
  <c r="J4918" i="16"/>
  <c r="J4919" i="16"/>
  <c r="J4920" i="16"/>
  <c r="J4921" i="16"/>
  <c r="J4922" i="16"/>
  <c r="J4923" i="16"/>
  <c r="J4924" i="16"/>
  <c r="J4925" i="16"/>
  <c r="J4926" i="16"/>
  <c r="J4927" i="16"/>
  <c r="J4928" i="16"/>
  <c r="J4929" i="16"/>
  <c r="J4930" i="16"/>
  <c r="J4931" i="16"/>
  <c r="J4932" i="16"/>
  <c r="J4933" i="16"/>
  <c r="J4934" i="16"/>
  <c r="J4935" i="16"/>
  <c r="J4936" i="16"/>
  <c r="J4937" i="16"/>
  <c r="J4938" i="16"/>
  <c r="J4939" i="16"/>
  <c r="J4940" i="16"/>
  <c r="J4941" i="16"/>
  <c r="J4942" i="16"/>
  <c r="J4943" i="16"/>
  <c r="J4944" i="16"/>
  <c r="J4945" i="16"/>
  <c r="J4946" i="16"/>
  <c r="J4947" i="16"/>
  <c r="J4948" i="16"/>
  <c r="J4949" i="16"/>
  <c r="J4950" i="16"/>
  <c r="J4951" i="16"/>
  <c r="J4952" i="16"/>
  <c r="J4953" i="16"/>
  <c r="J4954" i="16"/>
  <c r="J4955" i="16"/>
  <c r="J4956" i="16"/>
  <c r="J4957" i="16"/>
  <c r="J4958" i="16"/>
  <c r="J4959" i="16"/>
  <c r="J4960" i="16"/>
  <c r="J4961" i="16"/>
  <c r="J4962" i="16"/>
  <c r="J4963" i="16"/>
  <c r="J4964" i="16"/>
  <c r="J4965" i="16"/>
  <c r="J4966" i="16"/>
  <c r="J4967" i="16"/>
  <c r="J4968" i="16"/>
  <c r="J4969" i="16"/>
  <c r="J4970" i="16"/>
  <c r="J4971" i="16"/>
  <c r="J4972" i="16"/>
  <c r="J4973" i="16"/>
  <c r="J4974" i="16"/>
  <c r="J4975" i="16"/>
  <c r="J4976" i="16"/>
  <c r="J4977" i="16"/>
  <c r="J4978" i="16"/>
  <c r="J4979" i="16"/>
  <c r="J4980" i="16"/>
  <c r="J4981" i="16"/>
  <c r="J4982" i="16"/>
  <c r="J4983" i="16"/>
  <c r="J4984" i="16"/>
  <c r="J4985" i="16"/>
  <c r="J4986" i="16"/>
  <c r="J4987" i="16"/>
  <c r="J4988" i="16"/>
  <c r="J4989" i="16"/>
  <c r="J4990" i="16"/>
  <c r="J4991" i="16"/>
  <c r="J4992" i="16"/>
  <c r="J4993" i="16"/>
  <c r="J4994" i="16"/>
  <c r="J4995" i="16"/>
  <c r="J4996" i="16"/>
  <c r="J4997" i="16"/>
  <c r="J4998" i="16"/>
  <c r="J4999" i="16"/>
  <c r="J5000" i="16"/>
  <c r="J5001" i="16"/>
  <c r="J5002" i="16"/>
  <c r="J5003" i="16"/>
  <c r="J5004" i="16"/>
  <c r="J5005" i="16"/>
  <c r="J5006" i="16"/>
  <c r="J5007" i="16"/>
  <c r="J5008" i="16"/>
  <c r="J5009" i="16"/>
  <c r="J5010" i="16"/>
  <c r="J5011" i="16"/>
  <c r="J5012" i="16"/>
  <c r="J5013" i="16"/>
  <c r="J5014" i="16"/>
  <c r="J5015" i="16"/>
  <c r="J5016" i="16"/>
  <c r="J5017" i="16"/>
  <c r="J5018" i="16"/>
  <c r="J5019" i="16"/>
  <c r="J5020" i="16"/>
  <c r="J5021" i="16"/>
  <c r="J5022" i="16"/>
  <c r="J5023" i="16"/>
  <c r="J5024" i="16"/>
  <c r="J5025" i="16"/>
  <c r="J5026" i="16"/>
  <c r="J5027" i="16"/>
  <c r="J5028" i="16"/>
  <c r="J5029" i="16"/>
  <c r="J5030" i="16"/>
  <c r="J5031" i="16"/>
  <c r="J5032" i="16"/>
  <c r="J5033" i="16"/>
  <c r="J5034" i="16"/>
  <c r="J5035" i="16"/>
  <c r="J5036" i="16"/>
  <c r="J5037" i="16"/>
  <c r="J5038" i="16"/>
  <c r="J5039" i="16"/>
  <c r="J5040" i="16"/>
  <c r="J5041" i="16"/>
  <c r="J5042" i="16"/>
  <c r="J5043" i="16"/>
  <c r="J5044" i="16"/>
  <c r="J5045" i="16"/>
  <c r="J5046" i="16"/>
  <c r="J5047" i="16"/>
  <c r="J5048" i="16"/>
  <c r="J5049" i="16"/>
  <c r="J5050" i="16"/>
  <c r="J5051" i="16"/>
  <c r="J5052" i="16"/>
  <c r="J5053" i="16"/>
  <c r="J5054" i="16"/>
  <c r="J5055" i="16"/>
  <c r="J5056" i="16"/>
  <c r="J5057" i="16"/>
  <c r="J5058" i="16"/>
  <c r="J5059" i="16"/>
  <c r="J5060" i="16"/>
  <c r="J5061" i="16"/>
  <c r="J5062" i="16"/>
  <c r="J5063" i="16"/>
  <c r="J5064" i="16"/>
  <c r="J5065" i="16"/>
  <c r="J5066" i="16"/>
  <c r="J5067" i="16"/>
  <c r="J5068" i="16"/>
  <c r="J5069" i="16"/>
  <c r="J5070" i="16"/>
  <c r="J5071" i="16"/>
  <c r="J5072" i="16"/>
  <c r="J5073" i="16"/>
  <c r="J5074" i="16"/>
  <c r="J5075" i="16"/>
  <c r="J5076" i="16"/>
  <c r="J5077" i="16"/>
  <c r="J5078" i="16"/>
  <c r="J5079" i="16"/>
  <c r="J5080" i="16"/>
  <c r="J5081" i="16"/>
  <c r="J5082" i="16"/>
  <c r="J5083" i="16"/>
  <c r="J5084" i="16"/>
  <c r="J5085" i="16"/>
  <c r="J5086" i="16"/>
  <c r="J5087" i="16"/>
  <c r="J5088" i="16"/>
  <c r="J5089" i="16"/>
  <c r="J5090" i="16"/>
  <c r="J5091" i="16"/>
  <c r="J5092" i="16"/>
  <c r="J5093" i="16"/>
  <c r="J5094" i="16"/>
  <c r="J5095" i="16"/>
  <c r="J5096" i="16"/>
  <c r="J5097" i="16"/>
  <c r="J5098" i="16"/>
  <c r="J5099" i="16"/>
  <c r="J5100" i="16"/>
  <c r="J5101" i="16"/>
  <c r="J5102" i="16"/>
  <c r="J5103" i="16"/>
  <c r="J5104" i="16"/>
  <c r="J5105" i="16"/>
  <c r="J5106" i="16"/>
  <c r="J5107" i="16"/>
  <c r="J5108" i="16"/>
  <c r="J5109" i="16"/>
  <c r="J5110" i="16"/>
  <c r="J5111" i="16"/>
  <c r="J5112" i="16"/>
  <c r="J5113" i="16"/>
  <c r="J5114" i="16"/>
  <c r="J5115" i="16"/>
  <c r="J5116" i="16"/>
  <c r="J5117" i="16"/>
  <c r="J5118" i="16"/>
  <c r="J5119" i="16"/>
  <c r="J5120" i="16"/>
  <c r="J5121" i="16"/>
  <c r="J5122" i="16"/>
  <c r="J5123" i="16"/>
  <c r="J5124" i="16"/>
  <c r="J5125" i="16"/>
  <c r="J5126" i="16"/>
  <c r="J5127" i="16"/>
  <c r="J5128" i="16"/>
  <c r="J5129" i="16"/>
  <c r="J5130" i="16"/>
  <c r="J5131" i="16"/>
  <c r="J5132" i="16"/>
  <c r="J5133" i="16"/>
  <c r="J5134" i="16"/>
  <c r="J5135" i="16"/>
  <c r="J5136" i="16"/>
  <c r="J5137" i="16"/>
  <c r="J5138" i="16"/>
  <c r="J5139" i="16"/>
  <c r="J5140" i="16"/>
  <c r="J5141" i="16"/>
  <c r="J5142" i="16"/>
  <c r="J5143" i="16"/>
  <c r="J5144" i="16"/>
  <c r="J5145" i="16"/>
  <c r="J5146" i="16"/>
  <c r="J5147" i="16"/>
  <c r="J5148" i="16"/>
  <c r="J5149" i="16"/>
  <c r="J5150" i="16"/>
  <c r="J5151" i="16"/>
  <c r="J5152" i="16"/>
  <c r="J5153" i="16"/>
  <c r="J5154" i="16"/>
  <c r="J5155" i="16"/>
  <c r="J5156" i="16"/>
  <c r="J5157" i="16"/>
  <c r="J5158" i="16"/>
  <c r="J5159" i="16"/>
  <c r="J5160" i="16"/>
  <c r="J5161" i="16"/>
  <c r="J5162" i="16"/>
  <c r="J5163" i="16"/>
  <c r="J5164" i="16"/>
  <c r="J5165" i="16"/>
  <c r="J5166" i="16"/>
  <c r="J5167" i="16"/>
  <c r="J5168" i="16"/>
  <c r="J5169" i="16"/>
  <c r="J5170" i="16"/>
  <c r="J5171" i="16"/>
  <c r="J5172" i="16"/>
  <c r="J5173" i="16"/>
  <c r="J5174" i="16"/>
  <c r="J5175" i="16"/>
  <c r="J5176" i="16"/>
  <c r="J5177" i="16"/>
  <c r="J5178" i="16"/>
  <c r="J5179" i="16"/>
  <c r="J5180" i="16"/>
  <c r="J5181" i="16"/>
  <c r="J5182" i="16"/>
  <c r="J5183" i="16"/>
  <c r="J5184" i="16"/>
  <c r="J5185" i="16"/>
  <c r="J5186" i="16"/>
  <c r="J5187" i="16"/>
  <c r="J5188" i="16"/>
  <c r="J5189" i="16"/>
  <c r="J5190" i="16"/>
  <c r="J5191" i="16"/>
  <c r="J5192" i="16"/>
  <c r="J5193" i="16"/>
  <c r="J5194" i="16"/>
  <c r="J5195" i="16"/>
  <c r="J5196" i="16"/>
  <c r="J5197" i="16"/>
  <c r="J5198" i="16"/>
  <c r="J5199" i="16"/>
  <c r="J5200" i="16"/>
  <c r="J5201" i="16"/>
  <c r="J5202" i="16"/>
  <c r="J5203" i="16"/>
  <c r="J5204" i="16"/>
  <c r="J5205" i="16"/>
  <c r="J5206" i="16"/>
  <c r="J5207" i="16"/>
  <c r="J5208" i="16"/>
  <c r="J5209" i="16"/>
  <c r="J5210" i="16"/>
  <c r="J5211" i="16"/>
  <c r="J5212" i="16"/>
  <c r="J5213" i="16"/>
  <c r="J5214" i="16"/>
  <c r="J5215" i="16"/>
  <c r="J5216" i="16"/>
  <c r="J5217" i="16"/>
  <c r="J5218" i="16"/>
  <c r="J5219" i="16"/>
  <c r="J5220" i="16"/>
  <c r="J5221" i="16"/>
  <c r="J5222" i="16"/>
  <c r="J5223" i="16"/>
  <c r="J5224" i="16"/>
  <c r="J5225" i="16"/>
  <c r="J5226" i="16"/>
  <c r="J5227" i="16"/>
  <c r="J5228" i="16"/>
  <c r="J5229" i="16"/>
  <c r="J5230" i="16"/>
  <c r="J5231" i="16"/>
  <c r="J5232" i="16"/>
  <c r="J5233" i="16"/>
  <c r="J5234" i="16"/>
  <c r="J5235" i="16"/>
  <c r="J5236" i="16"/>
  <c r="J5237" i="16"/>
  <c r="J5238" i="16"/>
  <c r="J5239" i="16"/>
  <c r="J5240" i="16"/>
  <c r="J5241" i="16"/>
  <c r="J5242" i="16"/>
  <c r="J5243" i="16"/>
  <c r="J5244" i="16"/>
  <c r="J5245" i="16"/>
  <c r="J5246" i="16"/>
  <c r="J5247" i="16"/>
  <c r="J5248" i="16"/>
  <c r="J5249" i="16"/>
  <c r="J5250" i="16"/>
  <c r="J5251" i="16"/>
  <c r="J5252" i="16"/>
  <c r="J5253" i="16"/>
  <c r="J5254" i="16"/>
  <c r="J5255" i="16"/>
  <c r="J5256" i="16"/>
  <c r="J5257" i="16"/>
  <c r="J5258" i="16"/>
  <c r="J5259" i="16"/>
  <c r="J5260" i="16"/>
  <c r="J5261" i="16"/>
  <c r="J5262" i="16"/>
  <c r="J5263" i="16"/>
  <c r="J5264" i="16"/>
  <c r="J5265" i="16"/>
  <c r="J5266" i="16"/>
  <c r="J5267" i="16"/>
  <c r="J5268" i="16"/>
  <c r="J5269" i="16"/>
  <c r="J5270" i="16"/>
  <c r="J5271" i="16"/>
  <c r="J5272" i="16"/>
  <c r="J5273" i="16"/>
  <c r="J5274" i="16"/>
  <c r="J5275" i="16"/>
  <c r="J5276" i="16"/>
  <c r="J5277" i="16"/>
  <c r="J5278" i="16"/>
  <c r="J5279" i="16"/>
  <c r="J5280" i="16"/>
  <c r="J5281" i="16"/>
  <c r="J5282" i="16"/>
  <c r="J5283" i="16"/>
  <c r="J5284" i="16"/>
  <c r="J5285" i="16"/>
  <c r="J5286" i="16"/>
  <c r="J5287" i="16"/>
  <c r="J5288" i="16"/>
  <c r="J5289" i="16"/>
  <c r="J5290" i="16"/>
  <c r="J5291" i="16"/>
  <c r="J5292" i="16"/>
  <c r="J5293" i="16"/>
  <c r="J5294" i="16"/>
  <c r="J5295" i="16"/>
  <c r="J5296" i="16"/>
  <c r="J5297" i="16"/>
  <c r="J5298" i="16"/>
  <c r="J5299" i="16"/>
  <c r="J5300" i="16"/>
  <c r="J5301" i="16"/>
  <c r="J5302" i="16"/>
  <c r="J5303" i="16"/>
  <c r="J5304" i="16"/>
  <c r="J5305" i="16"/>
  <c r="J5306" i="16"/>
  <c r="J5307" i="16"/>
  <c r="J5308" i="16"/>
  <c r="J5309" i="16"/>
  <c r="J5310" i="16"/>
  <c r="J5311" i="16"/>
  <c r="J5312" i="16"/>
  <c r="J5313" i="16"/>
  <c r="J5314" i="16"/>
  <c r="J5315" i="16"/>
  <c r="J5316" i="16"/>
  <c r="J5317" i="16"/>
  <c r="J5318" i="16"/>
  <c r="J5319" i="16"/>
  <c r="J5320" i="16"/>
  <c r="J5321" i="16"/>
  <c r="J5322" i="16"/>
  <c r="J5323" i="16"/>
  <c r="J5324" i="16"/>
  <c r="J5325" i="16"/>
  <c r="J5326" i="16"/>
  <c r="J5327" i="16"/>
  <c r="J5328" i="16"/>
  <c r="J5329" i="16"/>
  <c r="J5330" i="16"/>
  <c r="J5331" i="16"/>
  <c r="J5332" i="16"/>
  <c r="J5333" i="16"/>
  <c r="J5334" i="16"/>
  <c r="J5335" i="16"/>
  <c r="J5336" i="16"/>
  <c r="J5337" i="16"/>
  <c r="J5338" i="16"/>
  <c r="J5339" i="16"/>
  <c r="J5340" i="16"/>
  <c r="J5341" i="16"/>
  <c r="J5342" i="16"/>
  <c r="J5343" i="16"/>
  <c r="J5344" i="16"/>
  <c r="J5345" i="16"/>
  <c r="J5346" i="16"/>
  <c r="J5347" i="16"/>
  <c r="J5348" i="16"/>
  <c r="J5349" i="16"/>
  <c r="J5350" i="16"/>
  <c r="J5351" i="16"/>
  <c r="J5352" i="16"/>
  <c r="J5353" i="16"/>
  <c r="J5354" i="16"/>
  <c r="J5355" i="16"/>
  <c r="J5356" i="16"/>
  <c r="J5357" i="16"/>
  <c r="J5358" i="16"/>
  <c r="J5359" i="16"/>
  <c r="J5360" i="16"/>
  <c r="J5361" i="16"/>
  <c r="J5362" i="16"/>
  <c r="J5363" i="16"/>
  <c r="J5364" i="16"/>
  <c r="J5365" i="16"/>
  <c r="J5366" i="16"/>
  <c r="J5367" i="16"/>
  <c r="J5368" i="16"/>
  <c r="J5369" i="16"/>
  <c r="J5370" i="16"/>
  <c r="J5371" i="16"/>
  <c r="J5372" i="16"/>
  <c r="J5373" i="16"/>
  <c r="J5374" i="16"/>
  <c r="J5375" i="16"/>
  <c r="J5376" i="16"/>
  <c r="J5377" i="16"/>
  <c r="J5378" i="16"/>
  <c r="J5379" i="16"/>
  <c r="J5380" i="16"/>
  <c r="J5381" i="16"/>
  <c r="J5382" i="16"/>
  <c r="J5383" i="16"/>
  <c r="J5384" i="16"/>
  <c r="J5385" i="16"/>
  <c r="J5386" i="16"/>
  <c r="J5387" i="16"/>
  <c r="J5388" i="16"/>
  <c r="J5389" i="16"/>
  <c r="J5390" i="16"/>
  <c r="J5391" i="16"/>
  <c r="J5392" i="16"/>
  <c r="J5393" i="16"/>
  <c r="J5394" i="16"/>
  <c r="J5395" i="16"/>
  <c r="J5396" i="16"/>
  <c r="J5397" i="16"/>
  <c r="J5398" i="16"/>
  <c r="J5399" i="16"/>
  <c r="J5400" i="16"/>
  <c r="J5401" i="16"/>
  <c r="J5402" i="16"/>
  <c r="J5403" i="16"/>
  <c r="J5404" i="16"/>
  <c r="J5405" i="16"/>
  <c r="J5406" i="16"/>
  <c r="J5407" i="16"/>
  <c r="J5408" i="16"/>
  <c r="J5409" i="16"/>
  <c r="J5410" i="16"/>
  <c r="J5411" i="16"/>
  <c r="J5412" i="16"/>
  <c r="J5413" i="16"/>
  <c r="J5414" i="16"/>
  <c r="J5415" i="16"/>
  <c r="J5416" i="16"/>
  <c r="J5417" i="16"/>
  <c r="J5418" i="16"/>
  <c r="J5419" i="16"/>
  <c r="J5420" i="16"/>
  <c r="J5421" i="16"/>
  <c r="J5422" i="16"/>
  <c r="J5423" i="16"/>
  <c r="J5424" i="16"/>
  <c r="J5425" i="16"/>
  <c r="J5426" i="16"/>
  <c r="J5427" i="16"/>
  <c r="J5428" i="16"/>
  <c r="J5429" i="16"/>
  <c r="J5430" i="16"/>
  <c r="J5431" i="16"/>
  <c r="J5432" i="16"/>
  <c r="J5433" i="16"/>
  <c r="J5434" i="16"/>
  <c r="J5435" i="16"/>
  <c r="J5436" i="16"/>
  <c r="J5437" i="16"/>
  <c r="J5438" i="16"/>
  <c r="J5439" i="16"/>
  <c r="J5440" i="16"/>
  <c r="J5441" i="16"/>
  <c r="J5442" i="16"/>
  <c r="J5443" i="16"/>
  <c r="J5444" i="16"/>
  <c r="J5445" i="16"/>
  <c r="J5446" i="16"/>
  <c r="J5447" i="16"/>
  <c r="J5448" i="16"/>
  <c r="J5449" i="16"/>
  <c r="J5450" i="16"/>
  <c r="J5451" i="16"/>
  <c r="J5452" i="16"/>
  <c r="J5453" i="16"/>
  <c r="J5454" i="16"/>
  <c r="J5455" i="16"/>
  <c r="J5456" i="16"/>
  <c r="J5457" i="16"/>
  <c r="J5458" i="16"/>
  <c r="J5459" i="16"/>
  <c r="J5460" i="16"/>
  <c r="J5461" i="16"/>
  <c r="J5462" i="16"/>
  <c r="J5463" i="16"/>
  <c r="J5464" i="16"/>
  <c r="J5465" i="16"/>
  <c r="J5466" i="16"/>
  <c r="J5467" i="16"/>
  <c r="J5468" i="16"/>
  <c r="J5469" i="16"/>
  <c r="J5470" i="16"/>
  <c r="J5471" i="16"/>
  <c r="J5472" i="16"/>
  <c r="J5473" i="16"/>
  <c r="J5474" i="16"/>
  <c r="J5475" i="16"/>
  <c r="J5476" i="16"/>
  <c r="J5477" i="16"/>
  <c r="J5478" i="16"/>
  <c r="J5479" i="16"/>
  <c r="J5480" i="16"/>
  <c r="J5481" i="16"/>
  <c r="J5482" i="16"/>
  <c r="J5483" i="16"/>
  <c r="J5484" i="16"/>
  <c r="J5485" i="16"/>
  <c r="J5486" i="16"/>
  <c r="J5487" i="16"/>
  <c r="J5488" i="16"/>
  <c r="J5489" i="16"/>
  <c r="J5490" i="16"/>
  <c r="J5491" i="16"/>
  <c r="J5492" i="16"/>
  <c r="J5493" i="16"/>
  <c r="J5494" i="16"/>
  <c r="J5495" i="16"/>
  <c r="J5496" i="16"/>
  <c r="J5497" i="16"/>
  <c r="J5498" i="16"/>
  <c r="J5499" i="16"/>
  <c r="J5500" i="16"/>
  <c r="J5501" i="16"/>
  <c r="J5502" i="16"/>
  <c r="J5503" i="16"/>
  <c r="J5504" i="16"/>
  <c r="J5505" i="16"/>
  <c r="J5506" i="16"/>
  <c r="J5507" i="16"/>
  <c r="J5508" i="16"/>
  <c r="J5509" i="16"/>
  <c r="J5510" i="16"/>
  <c r="J5511" i="16"/>
  <c r="J5512" i="16"/>
  <c r="J5513" i="16"/>
  <c r="J5514" i="16"/>
  <c r="J5515" i="16"/>
  <c r="J5516" i="16"/>
  <c r="J5517" i="16"/>
  <c r="J5518" i="16"/>
  <c r="J5519" i="16"/>
  <c r="J5520" i="16"/>
  <c r="J5521" i="16"/>
  <c r="J5522" i="16"/>
  <c r="J5523" i="16"/>
  <c r="J5524" i="16"/>
  <c r="J5525" i="16"/>
  <c r="J5526" i="16"/>
  <c r="J5527" i="16"/>
  <c r="J5528" i="16"/>
  <c r="J5529" i="16"/>
  <c r="J5530" i="16"/>
  <c r="J5531" i="16"/>
  <c r="J5532" i="16"/>
  <c r="J5533" i="16"/>
  <c r="J5534" i="16"/>
  <c r="J5535" i="16"/>
  <c r="J5536" i="16"/>
  <c r="J5537" i="16"/>
  <c r="J5538" i="16"/>
  <c r="J5539" i="16"/>
  <c r="J5540" i="16"/>
  <c r="J5541" i="16"/>
  <c r="J5542" i="16"/>
  <c r="J5543" i="16"/>
  <c r="J5544" i="16"/>
  <c r="J5545" i="16"/>
  <c r="J5546" i="16"/>
  <c r="J5547" i="16"/>
  <c r="J5548" i="16"/>
  <c r="J5549" i="16"/>
  <c r="J5550" i="16"/>
  <c r="J5551" i="16"/>
  <c r="J5552" i="16"/>
  <c r="J5553" i="16"/>
  <c r="J5554" i="16"/>
  <c r="J5555" i="16"/>
  <c r="J5556" i="16"/>
  <c r="J5557" i="16"/>
  <c r="J5558" i="16"/>
  <c r="J5559" i="16"/>
  <c r="J5560" i="16"/>
  <c r="J5561" i="16"/>
  <c r="J5562" i="16"/>
  <c r="J5563" i="16"/>
  <c r="J5564" i="16"/>
  <c r="J5565" i="16"/>
  <c r="J5566" i="16"/>
  <c r="J5567" i="16"/>
  <c r="J5568" i="16"/>
  <c r="J5569" i="16"/>
  <c r="J5570" i="16"/>
  <c r="J5571" i="16"/>
  <c r="J5572" i="16"/>
  <c r="J5573" i="16"/>
  <c r="J5574" i="16"/>
  <c r="J5575" i="16"/>
  <c r="J5576" i="16"/>
  <c r="J5577" i="16"/>
  <c r="J5578" i="16"/>
  <c r="J5579" i="16"/>
  <c r="J5580" i="16"/>
  <c r="J5581" i="16"/>
  <c r="J5582" i="16"/>
  <c r="J5583" i="16"/>
  <c r="J5584" i="16"/>
  <c r="J5585" i="16"/>
  <c r="J5586" i="16"/>
  <c r="J5587" i="16"/>
  <c r="J5588" i="16"/>
  <c r="J5589" i="16"/>
  <c r="J5590" i="16"/>
  <c r="J5591" i="16"/>
  <c r="J5592" i="16"/>
  <c r="J5593" i="16"/>
  <c r="J5594" i="16"/>
  <c r="J5595" i="16"/>
  <c r="J5596" i="16"/>
  <c r="J5597" i="16"/>
  <c r="J5598" i="16"/>
  <c r="J5599" i="16"/>
  <c r="J5600" i="16"/>
  <c r="J5601" i="16"/>
  <c r="J5602" i="16"/>
  <c r="J5603" i="16"/>
  <c r="J5604" i="16"/>
  <c r="J5605" i="16"/>
  <c r="J5606" i="16"/>
  <c r="J5607" i="16"/>
  <c r="J5608" i="16"/>
  <c r="J5609" i="16"/>
  <c r="J5610" i="16"/>
  <c r="J5611" i="16"/>
  <c r="J5612" i="16"/>
  <c r="J5613" i="16"/>
  <c r="J5614" i="16"/>
  <c r="J5615" i="16"/>
  <c r="J5616" i="16"/>
  <c r="J5617" i="16"/>
  <c r="J5618" i="16"/>
  <c r="J5619" i="16"/>
  <c r="J5620" i="16"/>
  <c r="J5621" i="16"/>
  <c r="J5622" i="16"/>
  <c r="J5623" i="16"/>
  <c r="J5624" i="16"/>
  <c r="J5625" i="16"/>
  <c r="J5626" i="16"/>
  <c r="J5627" i="16"/>
  <c r="J5628" i="16"/>
  <c r="J5629" i="16"/>
  <c r="J5630" i="16"/>
  <c r="J5631" i="16"/>
  <c r="J5632" i="16"/>
  <c r="J5633" i="16"/>
  <c r="J5634" i="16"/>
  <c r="J5635" i="16"/>
  <c r="J5636" i="16"/>
  <c r="J5637" i="16"/>
  <c r="J5638" i="16"/>
  <c r="J5639" i="16"/>
  <c r="J5640" i="16"/>
  <c r="J5641" i="16"/>
  <c r="J5642" i="16"/>
  <c r="J5643" i="16"/>
  <c r="J5644" i="16"/>
  <c r="J5645" i="16"/>
  <c r="J5646" i="16"/>
  <c r="J5647" i="16"/>
  <c r="J5648" i="16"/>
  <c r="J5649" i="16"/>
  <c r="J5650" i="16"/>
  <c r="J5651" i="16"/>
  <c r="J5652" i="16"/>
  <c r="J5653" i="16"/>
  <c r="J5654" i="16"/>
  <c r="J5655" i="16"/>
  <c r="J5656" i="16"/>
  <c r="J5657" i="16"/>
  <c r="J5658" i="16"/>
  <c r="J5659" i="16"/>
  <c r="J5660" i="16"/>
  <c r="J5661" i="16"/>
  <c r="J5662" i="16"/>
  <c r="J5663" i="16"/>
  <c r="J5664" i="16"/>
  <c r="J5665" i="16"/>
  <c r="J5666" i="16"/>
  <c r="J5667" i="16"/>
  <c r="J5668" i="16"/>
  <c r="J5669" i="16"/>
  <c r="J5670" i="16"/>
  <c r="J5671" i="16"/>
  <c r="J5672" i="16"/>
  <c r="J5673" i="16"/>
  <c r="J5674" i="16"/>
  <c r="J5675" i="16"/>
  <c r="J5676" i="16"/>
  <c r="J5677" i="16"/>
  <c r="J5678" i="16"/>
  <c r="J5679" i="16"/>
  <c r="J5680" i="16"/>
  <c r="J5681" i="16"/>
  <c r="J5682" i="16"/>
  <c r="J5683" i="16"/>
  <c r="J5684" i="16"/>
  <c r="J5685" i="16"/>
  <c r="J5686" i="16"/>
  <c r="J5687" i="16"/>
  <c r="J5688" i="16"/>
  <c r="J5689" i="16"/>
  <c r="J5690" i="16"/>
  <c r="J5691" i="16"/>
  <c r="J5692" i="16"/>
  <c r="J5693" i="16"/>
  <c r="J5694" i="16"/>
  <c r="J5695" i="16"/>
  <c r="J5696" i="16"/>
  <c r="J5697" i="16"/>
  <c r="J5698" i="16"/>
  <c r="J5699" i="16"/>
  <c r="J5700" i="16"/>
  <c r="J5701" i="16"/>
  <c r="J5702" i="16"/>
  <c r="J5703" i="16"/>
  <c r="J5704" i="16"/>
  <c r="J5705" i="16"/>
  <c r="J5706" i="16"/>
  <c r="J5707" i="16"/>
  <c r="J5708" i="16"/>
  <c r="J5709" i="16"/>
  <c r="J5710" i="16"/>
  <c r="J5711" i="16"/>
  <c r="J5712" i="16"/>
  <c r="J5713" i="16"/>
  <c r="J5714" i="16"/>
  <c r="J5715" i="16"/>
  <c r="J5716" i="16"/>
  <c r="J5717" i="16"/>
  <c r="J5718" i="16"/>
  <c r="J5719" i="16"/>
  <c r="J5720" i="16"/>
  <c r="J5721" i="16"/>
  <c r="J5722" i="16"/>
  <c r="J5723" i="16"/>
  <c r="J5724" i="16"/>
  <c r="J5725" i="16"/>
  <c r="J5726" i="16"/>
  <c r="J5727" i="16"/>
  <c r="J5728" i="16"/>
  <c r="J5729" i="16"/>
  <c r="J5730" i="16"/>
  <c r="J5731" i="16"/>
  <c r="J5732" i="16"/>
  <c r="J5733" i="16"/>
  <c r="J5734" i="16"/>
  <c r="J5735" i="16"/>
  <c r="J5736" i="16"/>
  <c r="J5737" i="16"/>
  <c r="J5738" i="16"/>
  <c r="J5739" i="16"/>
  <c r="J5740" i="16"/>
  <c r="J5741" i="16"/>
  <c r="J5742" i="16"/>
  <c r="J5743" i="16"/>
  <c r="J5744" i="16"/>
  <c r="J5745" i="16"/>
  <c r="J5746" i="16"/>
  <c r="J5747" i="16"/>
  <c r="J5748" i="16"/>
  <c r="J5749" i="16"/>
  <c r="J5750" i="16"/>
  <c r="J5751" i="16"/>
  <c r="J5752" i="16"/>
  <c r="J5753" i="16"/>
  <c r="J5754" i="16"/>
  <c r="J5755" i="16"/>
  <c r="J5756" i="16"/>
  <c r="J5757" i="16"/>
  <c r="J5758" i="16"/>
  <c r="J5759" i="16"/>
  <c r="J5760" i="16"/>
  <c r="J5761" i="16"/>
  <c r="J5762" i="16"/>
  <c r="J5763" i="16"/>
  <c r="J5764" i="16"/>
  <c r="J5765" i="16"/>
  <c r="J5766" i="16"/>
  <c r="J5767" i="16"/>
  <c r="J5768" i="16"/>
  <c r="J5769" i="16"/>
  <c r="J5770" i="16"/>
  <c r="J5771" i="16"/>
  <c r="J5772" i="16"/>
  <c r="J5773" i="16"/>
  <c r="J5774" i="16"/>
  <c r="J5775" i="16"/>
  <c r="J5776" i="16"/>
  <c r="J5777" i="16"/>
  <c r="J5778" i="16"/>
  <c r="J5779" i="16"/>
  <c r="J5780" i="16"/>
  <c r="J5781" i="16"/>
  <c r="J5782" i="16"/>
  <c r="J5783" i="16"/>
  <c r="J5784" i="16"/>
  <c r="J5785" i="16"/>
  <c r="J5786" i="16"/>
  <c r="J5787" i="16"/>
  <c r="J5788" i="16"/>
  <c r="J5789" i="16"/>
  <c r="J5790" i="16"/>
  <c r="J5791" i="16"/>
  <c r="J5792" i="16"/>
  <c r="J5793" i="16"/>
  <c r="J5794" i="16"/>
  <c r="J5795" i="16"/>
  <c r="J5796" i="16"/>
  <c r="J5797" i="16"/>
  <c r="J5798" i="16"/>
  <c r="J5799" i="16"/>
  <c r="J5800" i="16"/>
  <c r="J5801" i="16"/>
  <c r="J5802" i="16"/>
  <c r="J5803" i="16"/>
  <c r="J5804" i="16"/>
  <c r="J5805" i="16"/>
  <c r="J5806" i="16"/>
  <c r="J5807" i="16"/>
  <c r="J5808" i="16"/>
  <c r="J5809" i="16"/>
  <c r="J5810" i="16"/>
  <c r="J5811" i="16"/>
  <c r="J5812" i="16"/>
  <c r="J5813" i="16"/>
  <c r="J5814" i="16"/>
  <c r="J5815" i="16"/>
  <c r="J5816" i="16"/>
  <c r="J5817" i="16"/>
  <c r="J5818" i="16"/>
  <c r="J5819" i="16"/>
  <c r="J5820" i="16"/>
  <c r="J5821" i="16"/>
  <c r="J5822" i="16"/>
  <c r="J5823" i="16"/>
  <c r="J5824" i="16"/>
  <c r="J5825" i="16"/>
  <c r="J5826" i="16"/>
  <c r="J5827" i="16"/>
  <c r="J5828" i="16"/>
  <c r="J5829" i="16"/>
  <c r="J5830" i="16"/>
  <c r="J5831" i="16"/>
  <c r="J5832" i="16"/>
  <c r="J5833" i="16"/>
  <c r="J5834" i="16"/>
  <c r="J5835" i="16"/>
  <c r="J5836" i="16"/>
  <c r="J5837" i="16"/>
  <c r="J5838" i="16"/>
  <c r="J5839" i="16"/>
  <c r="J5840" i="16"/>
  <c r="J5841" i="16"/>
  <c r="J5842" i="16"/>
  <c r="J5843" i="16"/>
  <c r="J5844" i="16"/>
  <c r="J5845" i="16"/>
  <c r="J5846" i="16"/>
  <c r="J5847" i="16"/>
  <c r="J5848" i="16"/>
  <c r="J5849" i="16"/>
  <c r="J5850" i="16"/>
  <c r="J5851" i="16"/>
  <c r="J5852" i="16"/>
  <c r="J5853" i="16"/>
  <c r="J5854" i="16"/>
  <c r="J5855" i="16"/>
  <c r="J5856" i="16"/>
  <c r="J5857" i="16"/>
  <c r="J5858" i="16"/>
  <c r="J5859" i="16"/>
  <c r="J5860" i="16"/>
  <c r="J5861" i="16"/>
  <c r="J5862" i="16"/>
  <c r="J5863" i="16"/>
  <c r="J5864" i="16"/>
  <c r="J5865" i="16"/>
  <c r="J5866" i="16"/>
  <c r="J5867" i="16"/>
  <c r="J5868" i="16"/>
  <c r="J5869" i="16"/>
  <c r="J5870" i="16"/>
  <c r="J5871" i="16"/>
  <c r="J5872" i="16"/>
  <c r="J5873" i="16"/>
  <c r="J5874" i="16"/>
  <c r="J5875" i="16"/>
  <c r="J5876" i="16"/>
  <c r="J5877" i="16"/>
  <c r="J5878" i="16"/>
  <c r="J5879" i="16"/>
  <c r="J5880" i="16"/>
  <c r="J5881" i="16"/>
  <c r="J5882" i="16"/>
  <c r="J5883" i="16"/>
  <c r="J5884" i="16"/>
  <c r="J5885" i="16"/>
  <c r="J5886" i="16"/>
  <c r="J5887" i="16"/>
  <c r="J5888" i="16"/>
  <c r="J5889" i="16"/>
  <c r="J5890" i="16"/>
  <c r="J5891" i="16"/>
  <c r="J5892" i="16"/>
  <c r="J5893" i="16"/>
  <c r="J5894" i="16"/>
  <c r="J5895" i="16"/>
  <c r="J5896" i="16"/>
  <c r="J5897" i="16"/>
  <c r="J5898" i="16"/>
  <c r="J5899" i="16"/>
  <c r="J5900" i="16"/>
  <c r="J5901" i="16"/>
  <c r="J5902" i="16"/>
  <c r="J5903" i="16"/>
  <c r="J5904" i="16"/>
  <c r="J5905" i="16"/>
  <c r="J5906" i="16"/>
  <c r="J5907" i="16"/>
  <c r="J5908" i="16"/>
  <c r="J5909" i="16"/>
  <c r="J5910" i="16"/>
  <c r="J5911" i="16"/>
  <c r="J5912" i="16"/>
  <c r="J5913" i="16"/>
  <c r="J5914" i="16"/>
  <c r="J5915" i="16"/>
  <c r="J5916" i="16"/>
  <c r="J5917" i="16"/>
  <c r="J5918" i="16"/>
  <c r="J5919" i="16"/>
  <c r="J5920" i="16"/>
  <c r="J5921" i="16"/>
  <c r="J5922" i="16"/>
  <c r="J5923" i="16"/>
  <c r="J5924" i="16"/>
  <c r="J5925" i="16"/>
  <c r="J5926" i="16"/>
  <c r="J5927" i="16"/>
  <c r="J5928" i="16"/>
  <c r="J5929" i="16"/>
  <c r="J5930" i="16"/>
  <c r="J5931" i="16"/>
  <c r="J5932" i="16"/>
  <c r="J5933" i="16"/>
  <c r="J5934" i="16"/>
  <c r="J5935" i="16"/>
  <c r="J5936" i="16"/>
  <c r="J5937" i="16"/>
  <c r="J5938" i="16"/>
  <c r="J5939" i="16"/>
  <c r="J5940" i="16"/>
  <c r="J5941" i="16"/>
  <c r="J5942" i="16"/>
  <c r="J5943" i="16"/>
  <c r="J5944" i="16"/>
  <c r="J5945" i="16"/>
  <c r="J5946" i="16"/>
  <c r="J5947" i="16"/>
  <c r="J5948" i="16"/>
  <c r="J5949" i="16"/>
  <c r="J5950" i="16"/>
  <c r="J5951" i="16"/>
  <c r="J5952" i="16"/>
  <c r="J5953" i="16"/>
  <c r="J5954" i="16"/>
  <c r="J5955" i="16"/>
  <c r="J5956" i="16"/>
  <c r="J5957" i="16"/>
  <c r="J5958" i="16"/>
  <c r="J5959" i="16"/>
  <c r="J5960" i="16"/>
  <c r="J5961" i="16"/>
  <c r="J5962" i="16"/>
  <c r="J5963" i="16"/>
  <c r="J5964" i="16"/>
  <c r="J5965" i="16"/>
  <c r="J5966" i="16"/>
  <c r="J5967" i="16"/>
  <c r="J5968" i="16"/>
  <c r="J5969" i="16"/>
  <c r="J5970" i="16"/>
  <c r="J5971" i="16"/>
  <c r="J5972" i="16"/>
  <c r="J5973" i="16"/>
  <c r="J5974" i="16"/>
  <c r="J5975" i="16"/>
  <c r="J5976" i="16"/>
  <c r="J5977" i="16"/>
  <c r="J5978" i="16"/>
  <c r="J5979" i="16"/>
  <c r="J5980" i="16"/>
  <c r="J5981" i="16"/>
  <c r="J5982" i="16"/>
  <c r="J5983" i="16"/>
  <c r="J5984" i="16"/>
  <c r="J5985" i="16"/>
  <c r="J5986" i="16"/>
  <c r="J5987" i="16"/>
  <c r="J5988" i="16"/>
  <c r="J5989" i="16"/>
  <c r="J5990" i="16"/>
  <c r="J5991" i="16"/>
  <c r="J5992" i="16"/>
  <c r="J5993" i="16"/>
  <c r="J5994" i="16"/>
  <c r="J5995" i="16"/>
  <c r="J5996" i="16"/>
  <c r="J5997" i="16"/>
  <c r="J5998" i="16"/>
  <c r="J5999" i="16"/>
  <c r="J6000" i="16"/>
  <c r="J6001" i="16"/>
  <c r="J6002" i="16"/>
  <c r="J6003" i="16"/>
  <c r="J6004" i="16"/>
  <c r="J6005" i="16"/>
  <c r="J6006" i="16"/>
  <c r="J6007" i="16"/>
  <c r="J6008" i="16"/>
  <c r="J6009" i="16"/>
  <c r="J6010" i="16"/>
  <c r="J6011" i="16"/>
  <c r="J6012" i="16"/>
  <c r="J6013" i="16"/>
  <c r="J6014" i="16"/>
  <c r="J6015" i="16"/>
  <c r="J6016" i="16"/>
  <c r="J6017" i="16"/>
  <c r="J6018" i="16"/>
  <c r="J6019" i="16"/>
  <c r="J6020" i="16"/>
  <c r="J6021" i="16"/>
  <c r="J6022" i="16"/>
  <c r="J6023" i="16"/>
  <c r="J6024" i="16"/>
  <c r="J6025" i="16"/>
  <c r="J6026" i="16"/>
  <c r="J6027" i="16"/>
  <c r="J6028" i="16"/>
  <c r="J6029" i="16"/>
  <c r="J6030" i="16"/>
  <c r="J6031" i="16"/>
  <c r="J6032" i="16"/>
  <c r="J6033" i="16"/>
  <c r="J6034" i="16"/>
  <c r="J6035" i="16"/>
  <c r="J6036" i="16"/>
  <c r="J6037" i="16"/>
  <c r="J6038" i="16"/>
  <c r="J6039" i="16"/>
  <c r="J6040" i="16"/>
  <c r="J6041" i="16"/>
  <c r="J6042" i="16"/>
  <c r="J6043" i="16"/>
  <c r="J6044" i="16"/>
  <c r="J6045" i="16"/>
  <c r="J6046" i="16"/>
  <c r="J6047" i="16"/>
  <c r="J6048" i="16"/>
  <c r="J6049" i="16"/>
  <c r="J6050" i="16"/>
  <c r="J6051" i="16"/>
  <c r="J6052" i="16"/>
  <c r="J6053" i="16"/>
  <c r="J6054" i="16"/>
  <c r="J6055" i="16"/>
  <c r="J6056" i="16"/>
  <c r="J6057" i="16"/>
  <c r="J6058" i="16"/>
  <c r="J6059" i="16"/>
  <c r="J6060" i="16"/>
  <c r="J6061" i="16"/>
  <c r="J6062" i="16"/>
  <c r="J6063" i="16"/>
  <c r="J6064" i="16"/>
  <c r="J6065" i="16"/>
  <c r="J6066" i="16"/>
  <c r="J6067" i="16"/>
  <c r="J6068" i="16"/>
  <c r="J6069" i="16"/>
  <c r="J6070" i="16"/>
  <c r="J6071" i="16"/>
  <c r="J6072" i="16"/>
  <c r="J6073" i="16"/>
  <c r="J6074" i="16"/>
  <c r="J6075" i="16"/>
  <c r="J6076" i="16"/>
  <c r="J6077" i="16"/>
  <c r="J6078" i="16"/>
  <c r="J6079" i="16"/>
  <c r="J6080" i="16"/>
  <c r="J6081" i="16"/>
  <c r="J6082" i="16"/>
  <c r="J6083" i="16"/>
  <c r="J6084" i="16"/>
  <c r="J6085" i="16"/>
  <c r="J6086" i="16"/>
  <c r="J6087" i="16"/>
  <c r="J6088" i="16"/>
  <c r="J6089" i="16"/>
  <c r="J6090" i="16"/>
  <c r="J6091" i="16"/>
  <c r="J6092" i="16"/>
  <c r="J6093" i="16"/>
  <c r="J6094" i="16"/>
  <c r="J6095" i="16"/>
  <c r="J6096" i="16"/>
  <c r="J6097" i="16"/>
  <c r="J6098" i="16"/>
  <c r="J6099" i="16"/>
  <c r="J6100" i="16"/>
  <c r="J6101" i="16"/>
  <c r="J6102" i="16"/>
  <c r="J6103" i="16"/>
  <c r="J6104" i="16"/>
  <c r="J6105" i="16"/>
  <c r="J6106" i="16"/>
  <c r="J6107" i="16"/>
  <c r="J6108" i="16"/>
  <c r="J6109" i="16"/>
  <c r="J6110" i="16"/>
  <c r="J6111" i="16"/>
  <c r="J6112" i="16"/>
  <c r="J6113" i="16"/>
  <c r="J6114" i="16"/>
  <c r="J6115" i="16"/>
  <c r="J6116" i="16"/>
  <c r="J6117" i="16"/>
  <c r="J6118" i="16"/>
  <c r="J6119" i="16"/>
  <c r="J6120" i="16"/>
  <c r="J6121" i="16"/>
  <c r="J6122" i="16"/>
  <c r="J6123" i="16"/>
  <c r="J6124" i="16"/>
  <c r="J6125" i="16"/>
  <c r="J6126" i="16"/>
  <c r="J6127" i="16"/>
  <c r="J6128" i="16"/>
  <c r="J6129" i="16"/>
  <c r="J6130" i="16"/>
  <c r="J6131" i="16"/>
  <c r="J6132" i="16"/>
  <c r="J6133" i="16"/>
  <c r="J6134" i="16"/>
  <c r="J6135" i="16"/>
  <c r="J6136" i="16"/>
  <c r="J6137" i="16"/>
  <c r="J6138" i="16"/>
  <c r="J6139" i="16"/>
  <c r="J6140" i="16"/>
  <c r="J6141" i="16"/>
  <c r="J6142" i="16"/>
  <c r="J6143" i="16"/>
  <c r="J6144" i="16"/>
  <c r="J6145" i="16"/>
  <c r="J6146" i="16"/>
  <c r="J6147" i="16"/>
  <c r="J6148" i="16"/>
  <c r="J6149" i="16"/>
  <c r="J6150" i="16"/>
  <c r="J6151" i="16"/>
  <c r="J6152" i="16"/>
  <c r="J6153" i="16"/>
  <c r="J6154" i="16"/>
  <c r="J6155" i="16"/>
  <c r="J6156" i="16"/>
  <c r="J6157" i="16"/>
  <c r="J6158" i="16"/>
  <c r="J6159" i="16"/>
  <c r="J6160" i="16"/>
  <c r="J6161" i="16"/>
  <c r="J6162" i="16"/>
  <c r="J6163" i="16"/>
  <c r="J6164" i="16"/>
  <c r="J6165" i="16"/>
  <c r="J6166" i="16"/>
  <c r="J6167" i="16"/>
  <c r="J6168" i="16"/>
  <c r="J6169" i="16"/>
  <c r="J6170" i="16"/>
  <c r="J6171" i="16"/>
  <c r="J6172" i="16"/>
  <c r="J6173" i="16"/>
  <c r="J6174" i="16"/>
  <c r="J6175" i="16"/>
  <c r="J6176" i="16"/>
  <c r="J6177" i="16"/>
  <c r="J6178" i="16"/>
  <c r="J6179" i="16"/>
  <c r="J6180" i="16"/>
  <c r="J6181" i="16"/>
  <c r="J6182" i="16"/>
  <c r="J6183" i="16"/>
  <c r="J6184" i="16"/>
  <c r="J6185" i="16"/>
  <c r="J6186" i="16"/>
  <c r="J6187" i="16"/>
  <c r="J6188" i="16"/>
  <c r="J6189" i="16"/>
  <c r="J6190" i="16"/>
  <c r="J6191" i="16"/>
  <c r="J6192" i="16"/>
  <c r="J6193" i="16"/>
  <c r="J6194" i="16"/>
  <c r="J6195" i="16"/>
  <c r="J6196" i="16"/>
  <c r="J6197" i="16"/>
  <c r="J6198" i="16"/>
  <c r="J6199" i="16"/>
  <c r="J6200" i="16"/>
  <c r="J6201" i="16"/>
  <c r="J6202" i="16"/>
  <c r="J6203" i="16"/>
  <c r="J6204" i="16"/>
  <c r="J6205" i="16"/>
  <c r="J6206" i="16"/>
  <c r="J6207" i="16"/>
  <c r="J6208" i="16"/>
  <c r="J6209" i="16"/>
  <c r="J6210" i="16"/>
  <c r="J6211" i="16"/>
  <c r="J6212" i="16"/>
  <c r="J6213" i="16"/>
  <c r="J6214" i="16"/>
  <c r="J6215" i="16"/>
  <c r="J6216" i="16"/>
  <c r="J6217" i="16"/>
  <c r="J6218" i="16"/>
  <c r="J6219" i="16"/>
  <c r="J6220" i="16"/>
  <c r="J6221" i="16"/>
  <c r="J6222" i="16"/>
  <c r="J6223" i="16"/>
  <c r="J6224" i="16"/>
  <c r="J6225" i="16"/>
  <c r="J6226" i="16"/>
  <c r="J6227" i="16"/>
  <c r="J6228" i="16"/>
  <c r="J6229" i="16"/>
  <c r="J6230" i="16"/>
  <c r="J6231" i="16"/>
  <c r="J6232" i="16"/>
  <c r="J6233" i="16"/>
  <c r="J6234" i="16"/>
  <c r="J6235" i="16"/>
  <c r="J6236" i="16"/>
  <c r="J6237" i="16"/>
  <c r="J6238" i="16"/>
  <c r="J6239" i="16"/>
  <c r="J6240" i="16"/>
  <c r="J6241" i="16"/>
  <c r="J6242" i="16"/>
  <c r="J6243" i="16"/>
  <c r="J6244" i="16"/>
  <c r="J6245" i="16"/>
  <c r="J6246" i="16"/>
  <c r="J6247" i="16"/>
  <c r="J6248" i="16"/>
  <c r="J6249" i="16"/>
  <c r="J6250" i="16"/>
  <c r="J6251" i="16"/>
  <c r="J6252" i="16"/>
  <c r="J6253" i="16"/>
  <c r="J6254" i="16"/>
  <c r="J6255" i="16"/>
  <c r="J6256" i="16"/>
  <c r="J6257" i="16"/>
  <c r="J6258" i="16"/>
  <c r="J6259" i="16"/>
  <c r="J6260" i="16"/>
  <c r="J6261" i="16"/>
  <c r="J6262" i="16"/>
  <c r="J6263" i="16"/>
  <c r="J6264" i="16"/>
  <c r="J6265" i="16"/>
  <c r="J6266" i="16"/>
  <c r="J6267" i="16"/>
  <c r="J6268" i="16"/>
  <c r="J6269" i="16"/>
  <c r="J6270" i="16"/>
  <c r="J6271" i="16"/>
  <c r="J6272" i="16"/>
  <c r="J6273" i="16"/>
  <c r="J6274" i="16"/>
  <c r="J6275" i="16"/>
  <c r="J6276" i="16"/>
  <c r="J6277" i="16"/>
  <c r="J6278" i="16"/>
  <c r="J6279" i="16"/>
  <c r="J6280" i="16"/>
  <c r="J6281" i="16"/>
  <c r="J6282" i="16"/>
  <c r="J6283" i="16"/>
  <c r="J6284" i="16"/>
  <c r="J6285" i="16"/>
  <c r="J6286" i="16"/>
  <c r="J6287" i="16"/>
  <c r="J6288" i="16"/>
  <c r="J6289" i="16"/>
  <c r="J6290" i="16"/>
  <c r="J6291" i="16"/>
  <c r="J6292" i="16"/>
  <c r="J6293" i="16"/>
  <c r="J6294" i="16"/>
  <c r="J6295" i="16"/>
  <c r="J6296" i="16"/>
  <c r="J6297" i="16"/>
  <c r="J6298" i="16"/>
  <c r="J6299" i="16"/>
  <c r="J6300" i="16"/>
  <c r="J6301" i="16"/>
  <c r="J6302" i="16"/>
  <c r="J6303" i="16"/>
  <c r="J6304" i="16"/>
  <c r="J6305" i="16"/>
  <c r="J6306" i="16"/>
  <c r="J6307" i="16"/>
  <c r="J6308" i="16"/>
  <c r="J6309" i="16"/>
  <c r="J6310" i="16"/>
  <c r="J6311" i="16"/>
  <c r="J6312" i="16"/>
  <c r="J6313" i="16"/>
  <c r="J6314" i="16"/>
  <c r="J6315" i="16"/>
  <c r="J6316" i="16"/>
  <c r="J6317" i="16"/>
  <c r="J6318" i="16"/>
  <c r="J6319" i="16"/>
  <c r="J6320" i="16"/>
  <c r="J6321" i="16"/>
  <c r="J6322" i="16"/>
  <c r="J6323" i="16"/>
  <c r="J6324" i="16"/>
  <c r="J6325" i="16"/>
  <c r="J6326" i="16"/>
  <c r="J6327" i="16"/>
  <c r="J6328" i="16"/>
  <c r="J6329" i="16"/>
  <c r="J6330" i="16"/>
  <c r="J6331" i="16"/>
  <c r="J6332" i="16"/>
  <c r="J6333" i="16"/>
  <c r="J6334" i="16"/>
  <c r="J6335" i="16"/>
  <c r="J6336" i="16"/>
  <c r="J6337" i="16"/>
  <c r="J6338" i="16"/>
  <c r="J6339" i="16"/>
  <c r="J6340" i="16"/>
  <c r="J6341" i="16"/>
  <c r="J6342" i="16"/>
  <c r="J6343" i="16"/>
  <c r="J6344" i="16"/>
  <c r="J6345" i="16"/>
  <c r="J6346" i="16"/>
  <c r="J6347" i="16"/>
  <c r="J6348" i="16"/>
  <c r="J6349" i="16"/>
  <c r="J6350" i="16"/>
  <c r="J6351" i="16"/>
  <c r="J6352" i="16"/>
  <c r="J6353" i="16"/>
  <c r="J6354" i="16"/>
  <c r="J6355" i="16"/>
  <c r="J6356" i="16"/>
  <c r="J6357" i="16"/>
  <c r="J6358" i="16"/>
  <c r="J6359" i="16"/>
  <c r="J6360" i="16"/>
  <c r="J6361" i="16"/>
  <c r="J6362" i="16"/>
  <c r="J6363" i="16"/>
  <c r="J6364" i="16"/>
  <c r="J6365" i="16"/>
  <c r="J6366" i="16"/>
  <c r="J6367" i="16"/>
  <c r="J6368" i="16"/>
  <c r="J6369" i="16"/>
  <c r="J6370" i="16"/>
  <c r="J6371" i="16"/>
  <c r="J6372" i="16"/>
  <c r="J6373" i="16"/>
  <c r="J6374" i="16"/>
  <c r="J6375" i="16"/>
  <c r="J6376" i="16"/>
  <c r="J6377" i="16"/>
  <c r="J6378" i="16"/>
  <c r="J6379" i="16"/>
  <c r="J6380" i="16"/>
  <c r="J6381" i="16"/>
  <c r="J6382" i="16"/>
  <c r="J6383" i="16"/>
  <c r="J6384" i="16"/>
  <c r="J6385" i="16"/>
  <c r="J6386" i="16"/>
  <c r="J6387" i="16"/>
  <c r="J6388" i="16"/>
  <c r="J6389" i="16"/>
  <c r="J6390" i="16"/>
  <c r="J6391" i="16"/>
  <c r="J6392" i="16"/>
  <c r="J6393" i="16"/>
  <c r="J6394" i="16"/>
  <c r="J6395" i="16"/>
  <c r="J6396" i="16"/>
  <c r="J6397" i="16"/>
  <c r="J6398" i="16"/>
  <c r="J6399" i="16"/>
  <c r="J6400" i="16"/>
  <c r="J6401" i="16"/>
  <c r="J6402" i="16"/>
  <c r="J6403" i="16"/>
  <c r="J6404" i="16"/>
  <c r="J6405" i="16"/>
  <c r="J6406" i="16"/>
  <c r="J6407" i="16"/>
  <c r="J6408" i="16"/>
  <c r="J6409" i="16"/>
  <c r="J6410" i="16"/>
  <c r="J6411" i="16"/>
  <c r="J6412" i="16"/>
  <c r="J6413" i="16"/>
  <c r="J6414" i="16"/>
  <c r="J6415" i="16"/>
  <c r="J6416" i="16"/>
  <c r="J6417" i="16"/>
  <c r="J6418" i="16"/>
  <c r="J6419" i="16"/>
  <c r="J6420" i="16"/>
  <c r="J6421" i="16"/>
  <c r="J6422" i="16"/>
  <c r="J6423" i="16"/>
  <c r="J6424" i="16"/>
  <c r="J6425" i="16"/>
  <c r="J6426" i="16"/>
  <c r="J6427" i="16"/>
  <c r="J6428" i="16"/>
  <c r="J6429" i="16"/>
  <c r="J6430" i="16"/>
  <c r="J6431" i="16"/>
  <c r="J6432" i="16"/>
  <c r="J6433" i="16"/>
  <c r="J6434" i="16"/>
  <c r="J6435" i="16"/>
  <c r="J6436" i="16"/>
  <c r="J6437" i="16"/>
  <c r="J6438" i="16"/>
  <c r="J6439" i="16"/>
  <c r="J6440" i="16"/>
  <c r="J6441" i="16"/>
  <c r="J6442" i="16"/>
  <c r="J6443" i="16"/>
  <c r="J6444" i="16"/>
  <c r="J6445" i="16"/>
  <c r="J6446" i="16"/>
  <c r="J6447" i="16"/>
  <c r="J6448" i="16"/>
  <c r="J6449" i="16"/>
  <c r="J6450" i="16"/>
  <c r="J6451" i="16"/>
  <c r="J6452" i="16"/>
  <c r="J6453" i="16"/>
  <c r="J6454" i="16"/>
  <c r="J6455" i="16"/>
  <c r="J6456" i="16"/>
  <c r="J6457" i="16"/>
  <c r="J6458" i="16"/>
  <c r="J6459" i="16"/>
  <c r="J6460" i="16"/>
  <c r="J6461" i="16"/>
  <c r="J6462" i="16"/>
  <c r="J6463" i="16"/>
  <c r="J6464" i="16"/>
  <c r="J6465" i="16"/>
  <c r="J6466" i="16"/>
  <c r="J6467" i="16"/>
  <c r="J6468" i="16"/>
  <c r="J6469" i="16"/>
  <c r="J6470" i="16"/>
  <c r="J6471" i="16"/>
  <c r="J6472" i="16"/>
  <c r="J6473" i="16"/>
  <c r="J6474" i="16"/>
  <c r="J6475" i="16"/>
  <c r="J6476" i="16"/>
  <c r="J6477" i="16"/>
  <c r="J6478" i="16"/>
  <c r="J6479" i="16"/>
  <c r="J6480" i="16"/>
  <c r="J6481" i="16"/>
  <c r="J6482" i="16"/>
  <c r="J6483" i="16"/>
  <c r="J6484" i="16"/>
  <c r="J6485" i="16"/>
  <c r="J6486" i="16"/>
  <c r="J6487" i="16"/>
  <c r="J6488" i="16"/>
  <c r="J6489" i="16"/>
  <c r="J6490" i="16"/>
  <c r="J6491" i="16"/>
  <c r="J6492" i="16"/>
  <c r="J6493" i="16"/>
  <c r="J6494" i="16"/>
  <c r="J6495" i="16"/>
  <c r="J6496" i="16"/>
  <c r="J6497" i="16"/>
  <c r="J6498" i="16"/>
  <c r="J6499" i="16"/>
  <c r="J6500" i="16"/>
  <c r="J6501" i="16"/>
  <c r="J6502" i="16"/>
  <c r="J6503" i="16"/>
  <c r="J6504" i="16"/>
  <c r="J6505" i="16"/>
  <c r="J6506" i="16"/>
  <c r="J6507" i="16"/>
  <c r="J6508" i="16"/>
  <c r="J6509" i="16"/>
  <c r="J6510" i="16"/>
  <c r="J6511" i="16"/>
  <c r="J6512" i="16"/>
  <c r="J6513" i="16"/>
  <c r="J6514" i="16"/>
  <c r="J6515" i="16"/>
  <c r="J6516" i="16"/>
  <c r="J6517" i="16"/>
  <c r="J6518" i="16"/>
  <c r="J6519" i="16"/>
  <c r="J6520" i="16"/>
  <c r="J6521" i="16"/>
  <c r="J6522" i="16"/>
  <c r="J6523" i="16"/>
  <c r="J6524" i="16"/>
  <c r="J6525" i="16"/>
  <c r="J6526" i="16"/>
  <c r="J6527" i="16"/>
  <c r="J6528" i="16"/>
  <c r="J6529" i="16"/>
  <c r="J6530" i="16"/>
  <c r="J6531" i="16"/>
  <c r="J6532" i="16"/>
  <c r="J6533" i="16"/>
  <c r="J6534" i="16"/>
  <c r="J6535" i="16"/>
  <c r="J6536" i="16"/>
  <c r="J6537" i="16"/>
  <c r="J6538" i="16"/>
  <c r="J6539" i="16"/>
  <c r="J6540" i="16"/>
  <c r="J6541" i="16"/>
  <c r="J6542" i="16"/>
  <c r="J6543" i="16"/>
  <c r="J6544" i="16"/>
  <c r="J6545" i="16"/>
  <c r="J6546" i="16"/>
  <c r="J6547" i="16"/>
  <c r="J6548" i="16"/>
  <c r="J6549" i="16"/>
  <c r="J6550" i="16"/>
  <c r="J6551" i="16"/>
  <c r="J6552" i="16"/>
  <c r="J6553" i="16"/>
  <c r="J6554" i="16"/>
  <c r="J6555" i="16"/>
  <c r="J6556" i="16"/>
  <c r="J6557" i="16"/>
  <c r="J6558" i="16"/>
  <c r="J6559" i="16"/>
  <c r="J6560" i="16"/>
  <c r="J6561" i="16"/>
  <c r="J6562" i="16"/>
  <c r="J6563" i="16"/>
  <c r="J6564" i="16"/>
  <c r="J6565" i="16"/>
  <c r="J6566" i="16"/>
  <c r="J6567" i="16"/>
  <c r="J6568" i="16"/>
  <c r="J6569" i="16"/>
  <c r="J6570" i="16"/>
  <c r="J6571" i="16"/>
  <c r="J6572" i="16"/>
  <c r="J6573" i="16"/>
  <c r="J6574" i="16"/>
  <c r="J6575" i="16"/>
  <c r="J6576" i="16"/>
  <c r="J6577" i="16"/>
  <c r="J6578" i="16"/>
  <c r="J6579" i="16"/>
  <c r="J6580" i="16"/>
  <c r="J6581" i="16"/>
  <c r="J6582" i="16"/>
  <c r="J6583" i="16"/>
  <c r="J6584" i="16"/>
  <c r="J6585" i="16"/>
  <c r="J6586" i="16"/>
  <c r="J6587" i="16"/>
  <c r="J6588" i="16"/>
  <c r="J6589" i="16"/>
  <c r="J6590" i="16"/>
  <c r="J6591" i="16"/>
  <c r="J6592" i="16"/>
  <c r="J6593" i="16"/>
  <c r="J6594" i="16"/>
  <c r="J6595" i="16"/>
  <c r="J6596" i="16"/>
  <c r="J6597" i="16"/>
  <c r="J6598" i="16"/>
  <c r="J6599" i="16"/>
  <c r="J6600" i="16"/>
  <c r="J6601" i="16"/>
  <c r="J6602" i="16"/>
  <c r="J6603" i="16"/>
  <c r="J6604" i="16"/>
  <c r="J6605" i="16"/>
  <c r="J6606" i="16"/>
  <c r="J6607" i="16"/>
  <c r="J6608" i="16"/>
  <c r="J6609" i="16"/>
  <c r="J6610" i="16"/>
  <c r="J6611" i="16"/>
  <c r="J6612" i="16"/>
  <c r="J6613" i="16"/>
  <c r="J6614" i="16"/>
  <c r="J6615" i="16"/>
  <c r="J6616" i="16"/>
  <c r="J6617" i="16"/>
  <c r="J6618" i="16"/>
  <c r="J6619" i="16"/>
  <c r="J6620" i="16"/>
  <c r="J6621" i="16"/>
  <c r="J6622" i="16"/>
  <c r="J6623" i="16"/>
  <c r="J6624" i="16"/>
  <c r="J6625" i="16"/>
  <c r="J6626" i="16"/>
  <c r="J6627" i="16"/>
  <c r="J6628" i="16"/>
  <c r="J6629" i="16"/>
  <c r="J6630" i="16"/>
  <c r="J6631" i="16"/>
  <c r="J6632" i="16"/>
  <c r="J6633" i="16"/>
  <c r="J6634" i="16"/>
  <c r="J6635" i="16"/>
  <c r="J6636" i="16"/>
  <c r="J6637" i="16"/>
  <c r="J6638" i="16"/>
  <c r="J6639" i="16"/>
  <c r="J6640" i="16"/>
  <c r="J6641" i="16"/>
  <c r="J6642" i="16"/>
  <c r="J6643" i="16"/>
  <c r="J6644" i="16"/>
  <c r="J6645" i="16"/>
  <c r="J6646" i="16"/>
  <c r="J6647" i="16"/>
  <c r="J6648" i="16"/>
  <c r="J6649" i="16"/>
  <c r="J6650" i="16"/>
  <c r="J6651" i="16"/>
  <c r="J6652" i="16"/>
  <c r="J6653" i="16"/>
  <c r="J6654" i="16"/>
  <c r="J6655" i="16"/>
  <c r="J6656" i="16"/>
  <c r="J6657" i="16"/>
  <c r="J6658" i="16"/>
  <c r="J6659" i="16"/>
  <c r="J6660" i="16"/>
  <c r="J6661" i="16"/>
  <c r="J6662" i="16"/>
  <c r="J6663" i="16"/>
  <c r="J6664" i="16"/>
  <c r="J6665" i="16"/>
  <c r="J6666" i="16"/>
  <c r="J6667" i="16"/>
  <c r="J6668" i="16"/>
  <c r="J6669" i="16"/>
  <c r="J6670" i="16"/>
  <c r="J6671" i="16"/>
  <c r="J6672" i="16"/>
  <c r="J6673" i="16"/>
  <c r="J6674" i="16"/>
  <c r="J6675" i="16"/>
  <c r="J6676" i="16"/>
  <c r="J6677" i="16"/>
  <c r="J6678" i="16"/>
  <c r="J6679" i="16"/>
  <c r="J6680" i="16"/>
  <c r="J6681" i="16"/>
  <c r="J6682" i="16"/>
  <c r="J6683" i="16"/>
  <c r="J6684" i="16"/>
  <c r="J6685" i="16"/>
  <c r="J6686" i="16"/>
  <c r="J6687" i="16"/>
  <c r="J6688" i="16"/>
  <c r="J6689" i="16"/>
  <c r="J6690" i="16"/>
  <c r="J6691" i="16"/>
  <c r="J6692" i="16"/>
  <c r="J6693" i="16"/>
  <c r="J6694" i="16"/>
  <c r="J6695" i="16"/>
  <c r="J6696" i="16"/>
  <c r="J6697" i="16"/>
  <c r="J6698" i="16"/>
  <c r="J6699" i="16"/>
  <c r="J6700" i="16"/>
  <c r="J6701" i="16"/>
  <c r="J6702" i="16"/>
  <c r="J6703" i="16"/>
  <c r="J6704" i="16"/>
  <c r="J6705" i="16"/>
  <c r="J6706" i="16"/>
  <c r="J6707" i="16"/>
  <c r="J6708" i="16"/>
  <c r="J6709" i="16"/>
  <c r="J6710" i="16"/>
  <c r="J6711" i="16"/>
  <c r="J6712" i="16"/>
  <c r="J6713" i="16"/>
  <c r="J6714" i="16"/>
  <c r="J6715" i="16"/>
  <c r="J6716" i="16"/>
  <c r="J6717" i="16"/>
  <c r="J6718" i="16"/>
  <c r="J6719" i="16"/>
  <c r="J6720" i="16"/>
  <c r="J6721" i="16"/>
  <c r="J6722" i="16"/>
  <c r="J6723" i="16"/>
  <c r="J6724" i="16"/>
  <c r="J6725" i="16"/>
  <c r="J6726" i="16"/>
  <c r="J6727" i="16"/>
  <c r="J6728" i="16"/>
  <c r="J6729" i="16"/>
  <c r="J6730" i="16"/>
  <c r="J6731" i="16"/>
  <c r="J6732" i="16"/>
  <c r="J6733" i="16"/>
  <c r="J6734" i="16"/>
  <c r="J6735" i="16"/>
  <c r="J6736" i="16"/>
  <c r="J6737" i="16"/>
  <c r="J6738" i="16"/>
  <c r="J6739" i="16"/>
  <c r="J6740" i="16"/>
  <c r="J6741" i="16"/>
  <c r="J6742" i="16"/>
  <c r="J6743" i="16"/>
  <c r="J6744" i="16"/>
  <c r="J6745" i="16"/>
  <c r="J6746" i="16"/>
  <c r="J6747" i="16"/>
  <c r="J6748" i="16"/>
  <c r="J6749" i="16"/>
  <c r="J6750" i="16"/>
  <c r="J6751" i="16"/>
  <c r="J6752" i="16"/>
  <c r="J6753" i="16"/>
  <c r="J6754" i="16"/>
  <c r="J6755" i="16"/>
  <c r="J6756" i="16"/>
  <c r="J6757" i="16"/>
  <c r="J6758" i="16"/>
  <c r="J6759" i="16"/>
  <c r="J6760" i="16"/>
  <c r="J6761" i="16"/>
  <c r="J6762" i="16"/>
  <c r="J6763" i="16"/>
  <c r="J6764" i="16"/>
  <c r="J6765" i="16"/>
  <c r="J6766" i="16"/>
  <c r="J6767" i="16"/>
  <c r="J6768" i="16"/>
  <c r="J6769" i="16"/>
  <c r="J6770" i="16"/>
  <c r="J6771" i="16"/>
  <c r="J6772" i="16"/>
  <c r="J6773" i="16"/>
  <c r="J6774" i="16"/>
  <c r="J6775" i="16"/>
  <c r="J6776" i="16"/>
  <c r="J6777" i="16"/>
  <c r="J6778" i="16"/>
  <c r="J6779" i="16"/>
  <c r="J6780" i="16"/>
  <c r="J6781" i="16"/>
  <c r="J6782" i="16"/>
  <c r="J6783" i="16"/>
  <c r="J6784" i="16"/>
  <c r="J6785" i="16"/>
  <c r="J6786" i="16"/>
  <c r="J6787" i="16"/>
  <c r="J6788" i="16"/>
  <c r="J6789" i="16"/>
  <c r="J6790" i="16"/>
  <c r="J6791" i="16"/>
  <c r="J6792" i="16"/>
  <c r="J6793" i="16"/>
  <c r="J6794" i="16"/>
  <c r="J6795" i="16"/>
  <c r="J6796" i="16"/>
  <c r="J6797" i="16"/>
  <c r="J6798" i="16"/>
  <c r="J6799" i="16"/>
  <c r="J6800" i="16"/>
  <c r="J6801" i="16"/>
  <c r="J6802" i="16"/>
  <c r="J6803" i="16"/>
  <c r="J6804" i="16"/>
  <c r="J6805" i="16"/>
  <c r="J6806" i="16"/>
  <c r="J6807" i="16"/>
  <c r="J6808" i="16"/>
  <c r="J6809" i="16"/>
  <c r="J6810" i="16"/>
  <c r="J6811" i="16"/>
  <c r="J6812" i="16"/>
  <c r="J6813" i="16"/>
  <c r="J6814" i="16"/>
  <c r="J6815" i="16"/>
  <c r="J6816" i="16"/>
  <c r="J6817" i="16"/>
  <c r="J6818" i="16"/>
  <c r="J6819" i="16"/>
  <c r="J6820" i="16"/>
  <c r="J6821" i="16"/>
  <c r="J6822" i="16"/>
  <c r="J6823" i="16"/>
  <c r="J6824" i="16"/>
  <c r="J6825" i="16"/>
  <c r="J6826" i="16"/>
  <c r="J6827" i="16"/>
  <c r="J6828" i="16"/>
  <c r="J6829" i="16"/>
  <c r="J6830" i="16"/>
  <c r="J6831" i="16"/>
  <c r="J6832" i="16"/>
  <c r="J6833" i="16"/>
  <c r="J6834" i="16"/>
  <c r="J6835" i="16"/>
  <c r="J6836" i="16"/>
  <c r="J6837" i="16"/>
  <c r="J6838" i="16"/>
  <c r="J6839" i="16"/>
  <c r="J6840" i="16"/>
  <c r="J6841" i="16"/>
  <c r="J6842" i="16"/>
  <c r="J6843" i="16"/>
  <c r="J6844" i="16"/>
  <c r="J6845" i="16"/>
  <c r="J6846" i="16"/>
  <c r="J6847" i="16"/>
  <c r="J6848" i="16"/>
  <c r="J6849" i="16"/>
  <c r="J6850" i="16"/>
  <c r="J6851" i="16"/>
  <c r="J6852" i="16"/>
  <c r="J6853" i="16"/>
  <c r="J6854" i="16"/>
  <c r="J6855" i="16"/>
  <c r="J6856" i="16"/>
  <c r="J6857" i="16"/>
  <c r="J6858" i="16"/>
  <c r="J6859" i="16"/>
  <c r="J6860" i="16"/>
  <c r="J6861" i="16"/>
  <c r="J6862" i="16"/>
  <c r="J6863" i="16"/>
  <c r="J6864" i="16"/>
  <c r="J6865" i="16"/>
  <c r="J6866" i="16"/>
  <c r="J6867" i="16"/>
  <c r="J6868" i="16"/>
  <c r="J6869" i="16"/>
  <c r="J6870" i="16"/>
  <c r="J6871" i="16"/>
  <c r="J6872" i="16"/>
  <c r="J6873" i="16"/>
  <c r="J6874" i="16"/>
  <c r="J6875" i="16"/>
  <c r="J6876" i="16"/>
  <c r="J6877" i="16"/>
  <c r="J6878" i="16"/>
  <c r="J6879" i="16"/>
  <c r="J6880" i="16"/>
  <c r="J6881" i="16"/>
  <c r="J6882" i="16"/>
  <c r="J6883" i="16"/>
  <c r="J6884" i="16"/>
  <c r="J6885" i="16"/>
  <c r="J6886" i="16"/>
  <c r="J6887" i="16"/>
  <c r="J6888" i="16"/>
  <c r="J6889" i="16"/>
  <c r="J6890" i="16"/>
  <c r="J6891" i="16"/>
  <c r="J6892" i="16"/>
  <c r="J6893" i="16"/>
  <c r="J6894" i="16"/>
  <c r="J6895" i="16"/>
  <c r="J6896" i="16"/>
  <c r="J6897" i="16"/>
  <c r="J6898" i="16"/>
  <c r="J6899" i="16"/>
  <c r="J6900" i="16"/>
  <c r="J6901" i="16"/>
  <c r="J6902" i="16"/>
  <c r="J6903" i="16"/>
  <c r="J6904" i="16"/>
  <c r="J6905" i="16"/>
  <c r="J6906" i="16"/>
  <c r="J6907" i="16"/>
  <c r="J6908" i="16"/>
  <c r="J6909" i="16"/>
  <c r="J6910" i="16"/>
  <c r="J6911" i="16"/>
  <c r="J6912" i="16"/>
  <c r="J6913" i="16"/>
  <c r="J6914" i="16"/>
  <c r="J6915" i="16"/>
  <c r="J6916" i="16"/>
  <c r="J6917" i="16"/>
  <c r="J6918" i="16"/>
  <c r="J6919" i="16"/>
  <c r="J6920" i="16"/>
  <c r="J6921" i="16"/>
  <c r="J6922" i="16"/>
  <c r="J6923" i="16"/>
  <c r="J6924" i="16"/>
  <c r="J6925" i="16"/>
  <c r="J6926" i="16"/>
  <c r="J6927" i="16"/>
  <c r="J6928" i="16"/>
  <c r="J6929" i="16"/>
  <c r="J6930" i="16"/>
  <c r="J6931" i="16"/>
  <c r="J6932" i="16"/>
  <c r="J6933" i="16"/>
  <c r="J6934" i="16"/>
  <c r="J6935" i="16"/>
  <c r="J6936" i="16"/>
  <c r="J6937" i="16"/>
  <c r="J6938" i="16"/>
  <c r="J6939" i="16"/>
  <c r="J6940" i="16"/>
  <c r="J6941" i="16"/>
  <c r="J6942" i="16"/>
  <c r="J6943" i="16"/>
  <c r="J6944" i="16"/>
  <c r="J6945" i="16"/>
  <c r="J6946" i="16"/>
  <c r="J6947" i="16"/>
  <c r="J6948" i="16"/>
  <c r="J6949" i="16"/>
  <c r="J6950" i="16"/>
  <c r="J6951" i="16"/>
  <c r="J6952" i="16"/>
  <c r="J6953" i="16"/>
  <c r="J6954" i="16"/>
  <c r="J6955" i="16"/>
  <c r="J6956" i="16"/>
  <c r="J6957" i="16"/>
  <c r="J6958" i="16"/>
  <c r="J6959" i="16"/>
  <c r="J6960" i="16"/>
  <c r="J6961" i="16"/>
  <c r="J6962" i="16"/>
  <c r="J6963" i="16"/>
  <c r="J6964" i="16"/>
  <c r="J6965" i="16"/>
  <c r="J6966" i="16"/>
  <c r="J6967" i="16"/>
  <c r="J6968" i="16"/>
  <c r="J6969" i="16"/>
  <c r="J6970" i="16"/>
  <c r="J6971" i="16"/>
  <c r="J6972" i="16"/>
  <c r="J6973" i="16"/>
  <c r="J6974" i="16"/>
  <c r="J6975" i="16"/>
  <c r="J6976" i="16"/>
  <c r="J6977" i="16"/>
  <c r="J6978" i="16"/>
  <c r="J6979" i="16"/>
  <c r="J6980" i="16"/>
  <c r="J6981" i="16"/>
  <c r="J6982" i="16"/>
  <c r="J6983" i="16"/>
  <c r="J6984" i="16"/>
  <c r="J6985" i="16"/>
  <c r="J6986" i="16"/>
  <c r="J6987" i="16"/>
  <c r="J6988" i="16"/>
  <c r="J6989" i="16"/>
  <c r="J6990" i="16"/>
  <c r="J6991" i="16"/>
  <c r="J6992" i="16"/>
  <c r="J6993" i="16"/>
  <c r="J6994" i="16"/>
  <c r="J6995" i="16"/>
  <c r="J6996" i="16"/>
  <c r="J6997" i="16"/>
  <c r="J6998" i="16"/>
  <c r="J6999" i="16"/>
  <c r="J7000" i="16"/>
  <c r="J7001" i="16"/>
  <c r="J7002" i="16"/>
  <c r="J7003" i="16"/>
  <c r="J7004" i="16"/>
  <c r="J7005" i="16"/>
  <c r="J7006" i="16"/>
  <c r="J7007" i="16"/>
  <c r="J7008" i="16"/>
  <c r="J7009" i="16"/>
  <c r="J7010" i="16"/>
  <c r="J7011" i="16"/>
  <c r="J7012" i="16"/>
  <c r="J7013" i="16"/>
  <c r="J7014" i="16"/>
  <c r="J7015" i="16"/>
  <c r="J7016" i="16"/>
  <c r="J7017" i="16"/>
  <c r="J7018" i="16"/>
  <c r="J7019" i="16"/>
  <c r="J7020" i="16"/>
  <c r="J7021" i="16"/>
  <c r="J7022" i="16"/>
  <c r="J7023" i="16"/>
  <c r="J7024" i="16"/>
  <c r="J7025" i="16"/>
  <c r="J7026" i="16"/>
  <c r="J7027" i="16"/>
  <c r="J7028" i="16"/>
  <c r="J7029" i="16"/>
  <c r="J7030" i="16"/>
  <c r="J7031" i="16"/>
  <c r="J7032" i="16"/>
  <c r="J7033" i="16"/>
  <c r="J7034" i="16"/>
  <c r="J7035" i="16"/>
  <c r="J7036" i="16"/>
  <c r="J7037" i="16"/>
  <c r="J7038" i="16"/>
  <c r="J7039" i="16"/>
  <c r="J7040" i="16"/>
  <c r="J7041" i="16"/>
  <c r="J7042" i="16"/>
  <c r="J7043" i="16"/>
  <c r="J7044" i="16"/>
  <c r="J7045" i="16"/>
  <c r="J7046" i="16"/>
  <c r="J7047" i="16"/>
  <c r="J7048" i="16"/>
  <c r="J7049" i="16"/>
  <c r="J7050" i="16"/>
  <c r="J7051" i="16"/>
  <c r="J7052" i="16"/>
  <c r="J7053" i="16"/>
  <c r="J7054" i="16"/>
  <c r="J7055" i="16"/>
  <c r="J7056" i="16"/>
  <c r="J7057" i="16"/>
  <c r="J7058" i="16"/>
  <c r="J7059" i="16"/>
  <c r="J7060" i="16"/>
  <c r="J7061" i="16"/>
  <c r="J7062" i="16"/>
  <c r="J7063" i="16"/>
  <c r="J7064" i="16"/>
  <c r="J7065" i="16"/>
  <c r="J7066" i="16"/>
  <c r="J7067" i="16"/>
  <c r="J7068" i="16"/>
  <c r="J7069" i="16"/>
  <c r="J7070" i="16"/>
  <c r="J7071" i="16"/>
  <c r="J7072" i="16"/>
  <c r="J7073" i="16"/>
  <c r="J7074" i="16"/>
  <c r="J7075" i="16"/>
  <c r="J7076" i="16"/>
  <c r="J7077" i="16"/>
  <c r="J7078" i="16"/>
  <c r="J7079" i="16"/>
  <c r="J7080" i="16"/>
  <c r="J7081" i="16"/>
  <c r="J7082" i="16"/>
  <c r="J7083" i="16"/>
  <c r="J7084" i="16"/>
  <c r="J7085" i="16"/>
  <c r="J7086" i="16"/>
  <c r="J7087" i="16"/>
  <c r="J7088" i="16"/>
  <c r="J7089" i="16"/>
  <c r="J7090" i="16"/>
  <c r="J7091" i="16"/>
  <c r="J7092" i="16"/>
  <c r="J7093" i="16"/>
  <c r="J7094" i="16"/>
  <c r="J7095" i="16"/>
  <c r="J7096" i="16"/>
  <c r="J7097" i="16"/>
  <c r="J7098" i="16"/>
  <c r="J7099" i="16"/>
  <c r="J7100" i="16"/>
  <c r="J7101" i="16"/>
  <c r="J7102" i="16"/>
  <c r="J7103" i="16"/>
  <c r="J7104" i="16"/>
  <c r="J7105" i="16"/>
  <c r="J7106" i="16"/>
  <c r="J7107" i="16"/>
  <c r="J7108" i="16"/>
  <c r="J7109" i="16"/>
  <c r="J7110" i="16"/>
  <c r="J7111" i="16"/>
  <c r="J7112" i="16"/>
  <c r="J7113" i="16"/>
  <c r="J7114" i="16"/>
  <c r="J7115" i="16"/>
  <c r="J7116" i="16"/>
  <c r="J7117" i="16"/>
  <c r="J7118" i="16"/>
  <c r="J7119" i="16"/>
  <c r="J7120" i="16"/>
  <c r="J7121" i="16"/>
  <c r="J7122" i="16"/>
  <c r="J7123" i="16"/>
  <c r="J7124" i="16"/>
  <c r="J7125" i="16"/>
  <c r="J7126" i="16"/>
  <c r="J7127" i="16"/>
  <c r="J7128" i="16"/>
  <c r="J7129" i="16"/>
  <c r="J7130" i="16"/>
  <c r="J7131" i="16"/>
  <c r="J7132" i="16"/>
  <c r="J7133" i="16"/>
  <c r="J7134" i="16"/>
  <c r="J7135" i="16"/>
  <c r="J7136" i="16"/>
  <c r="J7137" i="16"/>
  <c r="J7138" i="16"/>
  <c r="J7139" i="16"/>
  <c r="J7140" i="16"/>
  <c r="J7141" i="16"/>
  <c r="J7142" i="16"/>
  <c r="J7143" i="16"/>
  <c r="J7144" i="16"/>
  <c r="J7145" i="16"/>
  <c r="J7146" i="16"/>
  <c r="J7147" i="16"/>
  <c r="J7148" i="16"/>
  <c r="J7149" i="16"/>
  <c r="J7150" i="16"/>
  <c r="J7151" i="16"/>
  <c r="J7152" i="16"/>
  <c r="J7153" i="16"/>
  <c r="J7154" i="16"/>
  <c r="J7155" i="16"/>
  <c r="J7156" i="16"/>
  <c r="J7157" i="16"/>
  <c r="J7158" i="16"/>
  <c r="J7159" i="16"/>
  <c r="J7160" i="16"/>
  <c r="J7161" i="16"/>
  <c r="J7162" i="16"/>
  <c r="J7163" i="16"/>
  <c r="J7164" i="16"/>
  <c r="J7165" i="16"/>
  <c r="J7166" i="16"/>
  <c r="J7167" i="16"/>
  <c r="J7168" i="16"/>
  <c r="J7169" i="16"/>
  <c r="J7170" i="16"/>
  <c r="J7171" i="16"/>
  <c r="J7172" i="16"/>
  <c r="J7173" i="16"/>
  <c r="J7174" i="16"/>
  <c r="J7175" i="16"/>
  <c r="J7176" i="16"/>
  <c r="J7177" i="16"/>
  <c r="J7178" i="16"/>
  <c r="J7179" i="16"/>
  <c r="J7180" i="16"/>
  <c r="J7181" i="16"/>
  <c r="J7182" i="16"/>
  <c r="J7183" i="16"/>
  <c r="J7184" i="16"/>
  <c r="J7185" i="16"/>
  <c r="J7186" i="16"/>
  <c r="J7187" i="16"/>
  <c r="J7188" i="16"/>
  <c r="J7189" i="16"/>
  <c r="J7190" i="16"/>
  <c r="J7191" i="16"/>
  <c r="J7192" i="16"/>
  <c r="J7193" i="16"/>
  <c r="J7194" i="16"/>
  <c r="J7195" i="16"/>
  <c r="J7196" i="16"/>
  <c r="J7197" i="16"/>
  <c r="J7198" i="16"/>
  <c r="J7199" i="16"/>
  <c r="J7200" i="16"/>
  <c r="J7201" i="16"/>
  <c r="J7202" i="16"/>
  <c r="J7203" i="16"/>
  <c r="J7204" i="16"/>
  <c r="J7205" i="16"/>
  <c r="J7206" i="16"/>
  <c r="J7207" i="16"/>
  <c r="J7208" i="16"/>
  <c r="J7209" i="16"/>
  <c r="J7210" i="16"/>
  <c r="J7211" i="16"/>
  <c r="J7212" i="16"/>
  <c r="J7213" i="16"/>
  <c r="J7214" i="16"/>
  <c r="J7215" i="16"/>
  <c r="J7216" i="16"/>
  <c r="J7217" i="16"/>
  <c r="J7218" i="16"/>
  <c r="J7219" i="16"/>
  <c r="J7220" i="16"/>
  <c r="J7221" i="16"/>
  <c r="J7222" i="16"/>
  <c r="J7223" i="16"/>
  <c r="J7224" i="16"/>
  <c r="J7225" i="16"/>
  <c r="J7226" i="16"/>
  <c r="J7227" i="16"/>
  <c r="J7228" i="16"/>
  <c r="J7229" i="16"/>
  <c r="J7230" i="16"/>
  <c r="J7231" i="16"/>
  <c r="J7232" i="16"/>
  <c r="J7233" i="16"/>
  <c r="J7234" i="16"/>
  <c r="J7235" i="16"/>
  <c r="J7236" i="16"/>
  <c r="J7237" i="16"/>
  <c r="J7238" i="16"/>
  <c r="J7239" i="16"/>
  <c r="J7240" i="16"/>
  <c r="J7241" i="16"/>
  <c r="J7242" i="16"/>
  <c r="J7243" i="16"/>
  <c r="J7244" i="16"/>
  <c r="J7245" i="16"/>
  <c r="J7246" i="16"/>
  <c r="J7247" i="16"/>
  <c r="J7248" i="16"/>
  <c r="J7249" i="16"/>
  <c r="J7250" i="16"/>
  <c r="J7251" i="16"/>
  <c r="J7252" i="16"/>
  <c r="J7253" i="16"/>
  <c r="J7254" i="16"/>
  <c r="J7255" i="16"/>
  <c r="J7256" i="16"/>
  <c r="J7257" i="16"/>
  <c r="J7258" i="16"/>
  <c r="J7259" i="16"/>
  <c r="J7260" i="16"/>
  <c r="J7261" i="16"/>
  <c r="J7262" i="16"/>
  <c r="J7263" i="16"/>
  <c r="J7264" i="16"/>
  <c r="J7265" i="16"/>
  <c r="J7266" i="16"/>
  <c r="J7267" i="16"/>
  <c r="J7268" i="16"/>
  <c r="J7269" i="16"/>
  <c r="J7270" i="16"/>
  <c r="J7271" i="16"/>
  <c r="J7272" i="16"/>
  <c r="J7273" i="16"/>
  <c r="J7274" i="16"/>
  <c r="J7275" i="16"/>
  <c r="J7276" i="16"/>
  <c r="J7277" i="16"/>
  <c r="J7278" i="16"/>
  <c r="J7279" i="16"/>
  <c r="J7280" i="16"/>
  <c r="J7281" i="16"/>
  <c r="J7282" i="16"/>
  <c r="J7283" i="16"/>
  <c r="J7284" i="16"/>
  <c r="J7285" i="16"/>
  <c r="J7286" i="16"/>
  <c r="J7287" i="16"/>
  <c r="J7288" i="16"/>
  <c r="J7289" i="16"/>
  <c r="J7290" i="16"/>
  <c r="J7291" i="16"/>
  <c r="J7292" i="16"/>
  <c r="J7293" i="16"/>
  <c r="J7294" i="16"/>
  <c r="J7295" i="16"/>
  <c r="J7296" i="16"/>
  <c r="J7297" i="16"/>
  <c r="J7298" i="16"/>
  <c r="J7299" i="16"/>
  <c r="J7300" i="16"/>
  <c r="J7301" i="16"/>
  <c r="J7302" i="16"/>
  <c r="J7303" i="16"/>
  <c r="J7304" i="16"/>
  <c r="J7305" i="16"/>
  <c r="J7306" i="16"/>
  <c r="J7307" i="16"/>
  <c r="J7308" i="16"/>
  <c r="J7309" i="16"/>
  <c r="J7310" i="16"/>
  <c r="J7311" i="16"/>
  <c r="J7312" i="16"/>
  <c r="J7313" i="16"/>
  <c r="J7314" i="16"/>
  <c r="J7315" i="16"/>
  <c r="J7316" i="16"/>
  <c r="J7317" i="16"/>
  <c r="J7318" i="16"/>
  <c r="J7319" i="16"/>
  <c r="J7320" i="16"/>
  <c r="J7321" i="16"/>
  <c r="J7322" i="16"/>
  <c r="J7323" i="16"/>
  <c r="J7324" i="16"/>
  <c r="J7325" i="16"/>
  <c r="J7326" i="16"/>
  <c r="J7327" i="16"/>
  <c r="J7328" i="16"/>
  <c r="J7329" i="16"/>
  <c r="J7330" i="16"/>
  <c r="J7331" i="16"/>
  <c r="J7332" i="16"/>
  <c r="J7333" i="16"/>
  <c r="J7334" i="16"/>
  <c r="J7335" i="16"/>
  <c r="J7336" i="16"/>
  <c r="J7337" i="16"/>
  <c r="J7338" i="16"/>
  <c r="J7339" i="16"/>
  <c r="J7340" i="16"/>
  <c r="J7341" i="16"/>
  <c r="J7342" i="16"/>
  <c r="J7343" i="16"/>
  <c r="J7344" i="16"/>
  <c r="J7345" i="16"/>
  <c r="J7346" i="16"/>
  <c r="J7347" i="16"/>
  <c r="J7348" i="16"/>
  <c r="J7349" i="16"/>
  <c r="J7350" i="16"/>
  <c r="J7351" i="16"/>
  <c r="J7352" i="16"/>
  <c r="J7353" i="16"/>
  <c r="J7354" i="16"/>
  <c r="J7355" i="16"/>
  <c r="J7356" i="16"/>
  <c r="J7357" i="16"/>
  <c r="J7358" i="16"/>
  <c r="J7359" i="16"/>
  <c r="J7360" i="16"/>
  <c r="J7361" i="16"/>
  <c r="J7362" i="16"/>
  <c r="J7363" i="16"/>
  <c r="J7364" i="16"/>
  <c r="J7365" i="16"/>
  <c r="J7366" i="16"/>
  <c r="J7367" i="16"/>
  <c r="J7368" i="16"/>
  <c r="J7369" i="16"/>
  <c r="J7370" i="16"/>
  <c r="J7371" i="16"/>
  <c r="J7372" i="16"/>
  <c r="J7373" i="16"/>
  <c r="J7374" i="16"/>
  <c r="J7375" i="16"/>
  <c r="J7376" i="16"/>
  <c r="J7377" i="16"/>
  <c r="J7378" i="16"/>
  <c r="J7379" i="16"/>
  <c r="J7380" i="16"/>
  <c r="J7381" i="16"/>
  <c r="J7382" i="16"/>
  <c r="J7383" i="16"/>
  <c r="J7384" i="16"/>
  <c r="J7385" i="16"/>
  <c r="J7386" i="16"/>
  <c r="J7387" i="16"/>
  <c r="J7388" i="16"/>
  <c r="J7389" i="16"/>
  <c r="J7390" i="16"/>
  <c r="J7391" i="16"/>
  <c r="J7392" i="16"/>
  <c r="J7393" i="16"/>
  <c r="J7394" i="16"/>
  <c r="J7395" i="16"/>
  <c r="J7396" i="16"/>
  <c r="J7397" i="16"/>
  <c r="J7398" i="16"/>
  <c r="J7399" i="16"/>
  <c r="J7400" i="16"/>
  <c r="J7401" i="16"/>
  <c r="J7402" i="16"/>
  <c r="J7403" i="16"/>
  <c r="J7404" i="16"/>
  <c r="J7405" i="16"/>
  <c r="J7406" i="16"/>
  <c r="J7407" i="16"/>
  <c r="J7408" i="16"/>
  <c r="J7409" i="16"/>
  <c r="J7410" i="16"/>
  <c r="J7411" i="16"/>
  <c r="J7412" i="16"/>
  <c r="J7413" i="16"/>
  <c r="J7414" i="16"/>
  <c r="J7415" i="16"/>
  <c r="J7416" i="16"/>
  <c r="J7417" i="16"/>
  <c r="J7418" i="16"/>
  <c r="J7419" i="16"/>
  <c r="J7420" i="16"/>
  <c r="J7421" i="16"/>
  <c r="J7422" i="16"/>
  <c r="J7423" i="16"/>
  <c r="J7424" i="16"/>
  <c r="J7425" i="16"/>
  <c r="J7426" i="16"/>
  <c r="J7427" i="16"/>
  <c r="J7428" i="16"/>
  <c r="J7429" i="16"/>
  <c r="J7430" i="16"/>
  <c r="J7431" i="16"/>
  <c r="J7432" i="16"/>
  <c r="J7433" i="16"/>
  <c r="J7434" i="16"/>
  <c r="J7435" i="16"/>
  <c r="J7436" i="16"/>
  <c r="J7437" i="16"/>
  <c r="J7438" i="16"/>
  <c r="J7439" i="16"/>
  <c r="J7440" i="16"/>
  <c r="J7441" i="16"/>
  <c r="J7442" i="16"/>
  <c r="J7443" i="16"/>
  <c r="J7444" i="16"/>
  <c r="J7445" i="16"/>
  <c r="J7446" i="16"/>
  <c r="J7447" i="16"/>
  <c r="J7448" i="16"/>
  <c r="J7449" i="16"/>
  <c r="J7450" i="16"/>
  <c r="J7451" i="16"/>
  <c r="J7452" i="16"/>
  <c r="J7453" i="16"/>
  <c r="J7454" i="16"/>
  <c r="J7455" i="16"/>
  <c r="J7456" i="16"/>
  <c r="J7457" i="16"/>
  <c r="J7458" i="16"/>
  <c r="J7459" i="16"/>
  <c r="J7460" i="16"/>
  <c r="J7461" i="16"/>
  <c r="J7462" i="16"/>
  <c r="J7463" i="16"/>
  <c r="J7464" i="16"/>
  <c r="J7465" i="16"/>
  <c r="J7466" i="16"/>
  <c r="J7467" i="16"/>
  <c r="J7468" i="16"/>
  <c r="J7469" i="16"/>
  <c r="J7470" i="16"/>
  <c r="J7471" i="16"/>
  <c r="J7472" i="16"/>
  <c r="J7473" i="16"/>
  <c r="J7474" i="16"/>
  <c r="J7475" i="16"/>
  <c r="J7476" i="16"/>
  <c r="J7477" i="16"/>
  <c r="J7478" i="16"/>
  <c r="J7479" i="16"/>
  <c r="J7480" i="16"/>
  <c r="J7481" i="16"/>
  <c r="J7482" i="16"/>
  <c r="J7483" i="16"/>
  <c r="J7484" i="16"/>
  <c r="J7485" i="16"/>
  <c r="J7486" i="16"/>
  <c r="J7487" i="16"/>
  <c r="J7488" i="16"/>
  <c r="J7489" i="16"/>
  <c r="J7490" i="16"/>
  <c r="J7491" i="16"/>
  <c r="J7492" i="16"/>
  <c r="J7493" i="16"/>
  <c r="J7494" i="16"/>
  <c r="J7495" i="16"/>
  <c r="J7496" i="16"/>
  <c r="J7497" i="16"/>
  <c r="J7498" i="16"/>
  <c r="J7499" i="16"/>
  <c r="J7500" i="16"/>
  <c r="J7501" i="16"/>
  <c r="J7502" i="16"/>
  <c r="J7503" i="16"/>
  <c r="J7504" i="16"/>
  <c r="J7505" i="16"/>
  <c r="J7506" i="16"/>
  <c r="J7507" i="16"/>
  <c r="J7508" i="16"/>
  <c r="J7509" i="16"/>
  <c r="J7510" i="16"/>
  <c r="J7511" i="16"/>
  <c r="J7512" i="16"/>
  <c r="J7513" i="16"/>
  <c r="J7514" i="16"/>
  <c r="J7515" i="16"/>
  <c r="J7516" i="16"/>
  <c r="J7517" i="16"/>
  <c r="J7518" i="16"/>
  <c r="J7519" i="16"/>
  <c r="J7520" i="16"/>
  <c r="J7521" i="16"/>
  <c r="J7522" i="16"/>
  <c r="J7523" i="16"/>
  <c r="J7524" i="16"/>
  <c r="J7525" i="16"/>
  <c r="J7526" i="16"/>
  <c r="J7527" i="16"/>
  <c r="J7528" i="16"/>
  <c r="J7529" i="16"/>
  <c r="J7530" i="16"/>
  <c r="J7531" i="16"/>
  <c r="J7532" i="16"/>
  <c r="J7533" i="16"/>
  <c r="J7534" i="16"/>
  <c r="J7535" i="16"/>
  <c r="J7536" i="16"/>
  <c r="J7537" i="16"/>
  <c r="J7538" i="16"/>
  <c r="J7539" i="16"/>
  <c r="J7540" i="16"/>
  <c r="J7541" i="16"/>
  <c r="J7542" i="16"/>
  <c r="J7543" i="16"/>
  <c r="J7544" i="16"/>
  <c r="J7545" i="16"/>
  <c r="J7546" i="16"/>
  <c r="J7547" i="16"/>
  <c r="J7548" i="16"/>
  <c r="J7549" i="16"/>
  <c r="J7550" i="16"/>
  <c r="J7551" i="16"/>
  <c r="J7552" i="16"/>
  <c r="J7553" i="16"/>
  <c r="J7554" i="16"/>
  <c r="J7555" i="16"/>
  <c r="J7556" i="16"/>
  <c r="J7557" i="16"/>
  <c r="J7558" i="16"/>
  <c r="J7559" i="16"/>
  <c r="J7560" i="16"/>
  <c r="J7561" i="16"/>
  <c r="J7562" i="16"/>
  <c r="J7563" i="16"/>
  <c r="J7564" i="16"/>
  <c r="J7565" i="16"/>
  <c r="J7566" i="16"/>
  <c r="J7567" i="16"/>
  <c r="J7568" i="16"/>
  <c r="J7569" i="16"/>
  <c r="J7570" i="16"/>
  <c r="J7571" i="16"/>
  <c r="J7572" i="16"/>
  <c r="J7573" i="16"/>
  <c r="J7574" i="16"/>
  <c r="J7575" i="16"/>
  <c r="J7576" i="16"/>
  <c r="J7577" i="16"/>
  <c r="J7578" i="16"/>
  <c r="J7579" i="16"/>
  <c r="J7580" i="16"/>
  <c r="J7581" i="16"/>
  <c r="J7582" i="16"/>
  <c r="J7583" i="16"/>
  <c r="J7584" i="16"/>
  <c r="J7585" i="16"/>
  <c r="J7586" i="16"/>
  <c r="J7587" i="16"/>
  <c r="J7588" i="16"/>
  <c r="J7589" i="16"/>
  <c r="J7590" i="16"/>
  <c r="J7591" i="16"/>
  <c r="J7592" i="16"/>
  <c r="J7593" i="16"/>
  <c r="J7594" i="16"/>
  <c r="J7595" i="16"/>
  <c r="J7596" i="16"/>
  <c r="J7597" i="16"/>
  <c r="J7598" i="16"/>
  <c r="J7599" i="16"/>
  <c r="J7600" i="16"/>
  <c r="J7601" i="16"/>
  <c r="J7602" i="16"/>
  <c r="J7603" i="16"/>
  <c r="J7604" i="16"/>
  <c r="J7605" i="16"/>
  <c r="J7606" i="16"/>
  <c r="J7607" i="16"/>
  <c r="J7608" i="16"/>
  <c r="J7609" i="16"/>
  <c r="J7610" i="16"/>
  <c r="J7611" i="16"/>
  <c r="J7612" i="16"/>
  <c r="J7613" i="16"/>
  <c r="J7614" i="16"/>
  <c r="J7615" i="16"/>
  <c r="J7616" i="16"/>
  <c r="J7617" i="16"/>
  <c r="J7618" i="16"/>
  <c r="J7619" i="16"/>
  <c r="J7620" i="16"/>
  <c r="J7621" i="16"/>
  <c r="J7622" i="16"/>
  <c r="J7623" i="16"/>
  <c r="J7624" i="16"/>
  <c r="J7625" i="16"/>
  <c r="J7626" i="16"/>
  <c r="J7627" i="16"/>
  <c r="J7628" i="16"/>
  <c r="J7629" i="16"/>
  <c r="J7630" i="16"/>
  <c r="J7631" i="16"/>
  <c r="J7632" i="16"/>
  <c r="J7633" i="16"/>
  <c r="J7634" i="16"/>
  <c r="J7635" i="16"/>
  <c r="J7636" i="16"/>
  <c r="J7637" i="16"/>
  <c r="J7638" i="16"/>
  <c r="J7639" i="16"/>
  <c r="J7640" i="16"/>
  <c r="J7641" i="16"/>
  <c r="J7642" i="16"/>
  <c r="J7643" i="16"/>
  <c r="K2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875" i="16"/>
  <c r="K2876" i="16"/>
  <c r="K2877" i="16"/>
  <c r="K2878" i="16"/>
  <c r="K2879" i="16"/>
  <c r="K2880" i="16"/>
  <c r="K2881" i="16"/>
  <c r="K2882" i="16"/>
  <c r="K2883" i="16"/>
  <c r="K2884" i="16"/>
  <c r="K2885" i="16"/>
  <c r="K2886" i="16"/>
  <c r="K2887" i="16"/>
  <c r="K2888" i="16"/>
  <c r="K2889" i="16"/>
  <c r="K2890" i="16"/>
  <c r="K2891" i="16"/>
  <c r="K2892" i="16"/>
  <c r="K2893" i="16"/>
  <c r="K2894" i="16"/>
  <c r="K2895" i="16"/>
  <c r="K2896" i="16"/>
  <c r="K2897" i="16"/>
  <c r="K2898" i="16"/>
  <c r="K2899" i="16"/>
  <c r="K2900" i="16"/>
  <c r="K2901" i="16"/>
  <c r="K2902" i="16"/>
  <c r="K2903" i="16"/>
  <c r="K2904" i="16"/>
  <c r="K2905" i="16"/>
  <c r="K2906" i="16"/>
  <c r="K2907" i="16"/>
  <c r="K2908" i="16"/>
  <c r="K2909" i="16"/>
  <c r="K2910" i="16"/>
  <c r="K2911" i="16"/>
  <c r="K2912" i="16"/>
  <c r="K2913" i="16"/>
  <c r="K2914" i="16"/>
  <c r="K2915" i="16"/>
  <c r="K2916" i="16"/>
  <c r="K2917" i="16"/>
  <c r="K2918" i="16"/>
  <c r="K2919" i="16"/>
  <c r="K2920" i="16"/>
  <c r="K2921" i="16"/>
  <c r="K2922" i="16"/>
  <c r="K2923" i="16"/>
  <c r="K2924" i="16"/>
  <c r="K2925" i="16"/>
  <c r="K2926" i="16"/>
  <c r="K2927" i="16"/>
  <c r="K2928" i="16"/>
  <c r="K2929" i="16"/>
  <c r="K2930" i="16"/>
  <c r="K2931" i="16"/>
  <c r="K2932" i="16"/>
  <c r="K2933" i="16"/>
  <c r="K2934" i="16"/>
  <c r="K2935" i="16"/>
  <c r="K2936" i="16"/>
  <c r="K2937" i="16"/>
  <c r="K2938" i="16"/>
  <c r="K2939" i="16"/>
  <c r="K2940" i="16"/>
  <c r="K2941" i="16"/>
  <c r="K2942" i="16"/>
  <c r="K2943" i="16"/>
  <c r="K2944" i="16"/>
  <c r="K2945" i="16"/>
  <c r="K2946" i="16"/>
  <c r="K2947" i="16"/>
  <c r="K2948" i="16"/>
  <c r="K2949" i="16"/>
  <c r="K2950" i="16"/>
  <c r="K2951" i="16"/>
  <c r="K2952" i="16"/>
  <c r="K2953" i="16"/>
  <c r="K2954" i="16"/>
  <c r="K2955" i="16"/>
  <c r="K2956" i="16"/>
  <c r="K2957" i="16"/>
  <c r="K2958" i="16"/>
  <c r="K2959" i="16"/>
  <c r="K2960" i="16"/>
  <c r="K2961" i="16"/>
  <c r="K2962" i="16"/>
  <c r="K2963" i="16"/>
  <c r="K2964" i="16"/>
  <c r="K2965" i="16"/>
  <c r="K2966" i="16"/>
  <c r="K2967" i="16"/>
  <c r="K2968" i="16"/>
  <c r="K2969" i="16"/>
  <c r="K2970" i="16"/>
  <c r="K2971" i="16"/>
  <c r="K2972" i="16"/>
  <c r="K2973" i="16"/>
  <c r="K2974" i="16"/>
  <c r="K2975" i="16"/>
  <c r="K2976" i="16"/>
  <c r="K2977" i="16"/>
  <c r="K2978" i="16"/>
  <c r="K2979" i="16"/>
  <c r="K2980" i="16"/>
  <c r="K2981" i="16"/>
  <c r="K2982" i="16"/>
  <c r="K2983" i="16"/>
  <c r="K2984" i="16"/>
  <c r="K2985" i="16"/>
  <c r="K2986" i="16"/>
  <c r="K2987" i="16"/>
  <c r="K2988" i="16"/>
  <c r="K2989" i="16"/>
  <c r="K2990" i="16"/>
  <c r="K2991" i="16"/>
  <c r="K2992" i="16"/>
  <c r="K2993" i="16"/>
  <c r="K2994" i="16"/>
  <c r="K2995" i="16"/>
  <c r="K2996" i="16"/>
  <c r="K2997" i="16"/>
  <c r="K2998" i="16"/>
  <c r="K2999" i="16"/>
  <c r="K3000" i="16"/>
  <c r="K3001" i="16"/>
  <c r="K3002" i="16"/>
  <c r="K3003" i="16"/>
  <c r="K3004" i="16"/>
  <c r="K3005" i="16"/>
  <c r="K3006" i="16"/>
  <c r="K3007" i="16"/>
  <c r="K3008" i="16"/>
  <c r="K3009" i="16"/>
  <c r="K3010" i="16"/>
  <c r="K3011" i="16"/>
  <c r="K3012" i="16"/>
  <c r="K3013" i="16"/>
  <c r="K3014" i="16"/>
  <c r="K3015" i="16"/>
  <c r="K3016" i="16"/>
  <c r="K3017" i="16"/>
  <c r="K3018" i="16"/>
  <c r="K3019" i="16"/>
  <c r="K3020" i="16"/>
  <c r="K3021" i="16"/>
  <c r="K3022" i="16"/>
  <c r="K3023" i="16"/>
  <c r="K3024" i="16"/>
  <c r="K3025" i="16"/>
  <c r="K3026" i="16"/>
  <c r="K3027" i="16"/>
  <c r="K3028" i="16"/>
  <c r="K3029" i="16"/>
  <c r="K3030" i="16"/>
  <c r="K3031" i="16"/>
  <c r="K3032" i="16"/>
  <c r="K3033" i="16"/>
  <c r="K3034" i="16"/>
  <c r="K3035" i="16"/>
  <c r="K3036" i="16"/>
  <c r="K3037" i="16"/>
  <c r="K3038" i="16"/>
  <c r="K3039" i="16"/>
  <c r="K3040" i="16"/>
  <c r="K3041" i="16"/>
  <c r="K3042" i="16"/>
  <c r="K3043" i="16"/>
  <c r="K3044" i="16"/>
  <c r="K3045" i="16"/>
  <c r="K3046" i="16"/>
  <c r="K3047" i="16"/>
  <c r="K3048" i="16"/>
  <c r="K3049" i="16"/>
  <c r="K3050" i="16"/>
  <c r="K3051" i="16"/>
  <c r="K3052" i="16"/>
  <c r="K3053" i="16"/>
  <c r="K3054" i="16"/>
  <c r="K3055" i="16"/>
  <c r="K3056" i="16"/>
  <c r="K3057" i="16"/>
  <c r="K3058" i="16"/>
  <c r="K3059" i="16"/>
  <c r="K3060" i="16"/>
  <c r="K3061" i="16"/>
  <c r="K3062" i="16"/>
  <c r="K3063" i="16"/>
  <c r="K3064" i="16"/>
  <c r="K3065" i="16"/>
  <c r="K3066" i="16"/>
  <c r="K3067" i="16"/>
  <c r="K3068" i="16"/>
  <c r="K3069" i="16"/>
  <c r="K3070" i="16"/>
  <c r="K3071" i="16"/>
  <c r="K3072" i="16"/>
  <c r="K3073" i="16"/>
  <c r="K3074" i="16"/>
  <c r="K3075" i="16"/>
  <c r="K3076" i="16"/>
  <c r="K3077" i="16"/>
  <c r="K3078" i="16"/>
  <c r="K3079" i="16"/>
  <c r="K3080" i="16"/>
  <c r="K3081" i="16"/>
  <c r="K3082" i="16"/>
  <c r="K3083" i="16"/>
  <c r="K3084" i="16"/>
  <c r="K3085" i="16"/>
  <c r="K3086" i="16"/>
  <c r="K3087" i="16"/>
  <c r="K3088" i="16"/>
  <c r="K3089" i="16"/>
  <c r="K3090" i="16"/>
  <c r="K3091" i="16"/>
  <c r="K3092" i="16"/>
  <c r="K3093" i="16"/>
  <c r="K3094" i="16"/>
  <c r="K3095" i="16"/>
  <c r="K3096" i="16"/>
  <c r="K3097" i="16"/>
  <c r="K3098" i="16"/>
  <c r="K3099" i="16"/>
  <c r="K3100" i="16"/>
  <c r="K3101" i="16"/>
  <c r="K3102" i="16"/>
  <c r="K3103" i="16"/>
  <c r="K3104" i="16"/>
  <c r="K3105" i="16"/>
  <c r="K3106" i="16"/>
  <c r="K3107" i="16"/>
  <c r="K3108" i="16"/>
  <c r="K3109" i="16"/>
  <c r="K3110" i="16"/>
  <c r="K3111" i="16"/>
  <c r="K3112" i="16"/>
  <c r="K3113" i="16"/>
  <c r="K3114" i="16"/>
  <c r="K3115" i="16"/>
  <c r="K3116" i="16"/>
  <c r="K3117" i="16"/>
  <c r="K3118" i="16"/>
  <c r="K3119" i="16"/>
  <c r="K3120" i="16"/>
  <c r="K3121" i="16"/>
  <c r="K3122" i="16"/>
  <c r="K3123" i="16"/>
  <c r="K3124" i="16"/>
  <c r="K3125" i="16"/>
  <c r="K3126" i="16"/>
  <c r="K3127" i="16"/>
  <c r="K3128" i="16"/>
  <c r="K3129" i="16"/>
  <c r="K3130" i="16"/>
  <c r="K3131" i="16"/>
  <c r="K3132" i="16"/>
  <c r="K3133" i="16"/>
  <c r="K3134" i="16"/>
  <c r="K3135" i="16"/>
  <c r="K3136" i="16"/>
  <c r="K3137" i="16"/>
  <c r="K3138" i="16"/>
  <c r="K3139" i="16"/>
  <c r="K3140" i="16"/>
  <c r="K3141" i="16"/>
  <c r="K3142" i="16"/>
  <c r="K3143" i="16"/>
  <c r="K3144" i="16"/>
  <c r="K3145" i="16"/>
  <c r="K3146" i="16"/>
  <c r="K3147" i="16"/>
  <c r="K3148" i="16"/>
  <c r="K3149" i="16"/>
  <c r="K3150" i="16"/>
  <c r="K3151" i="16"/>
  <c r="K3152" i="16"/>
  <c r="K3153" i="16"/>
  <c r="K3154" i="16"/>
  <c r="K3155" i="16"/>
  <c r="K3156" i="16"/>
  <c r="K3157" i="16"/>
  <c r="K3158" i="16"/>
  <c r="K3159" i="16"/>
  <c r="K3160" i="16"/>
  <c r="K3161" i="16"/>
  <c r="K3162" i="16"/>
  <c r="K3163" i="16"/>
  <c r="K3164" i="16"/>
  <c r="K3165" i="16"/>
  <c r="K3166" i="16"/>
  <c r="K3167" i="16"/>
  <c r="K3168" i="16"/>
  <c r="K3169" i="16"/>
  <c r="K3170" i="16"/>
  <c r="K3171" i="16"/>
  <c r="K3172" i="16"/>
  <c r="K3173" i="16"/>
  <c r="K3174" i="16"/>
  <c r="K3175" i="16"/>
  <c r="K3176" i="16"/>
  <c r="K3177" i="16"/>
  <c r="K3178" i="16"/>
  <c r="K3179" i="16"/>
  <c r="K3180" i="16"/>
  <c r="K3181" i="16"/>
  <c r="K3182" i="16"/>
  <c r="K3183" i="16"/>
  <c r="K3184" i="16"/>
  <c r="K3185" i="16"/>
  <c r="K3186" i="16"/>
  <c r="K3187" i="16"/>
  <c r="K3188" i="16"/>
  <c r="K3189" i="16"/>
  <c r="K3190" i="16"/>
  <c r="K3191" i="16"/>
  <c r="K3192" i="16"/>
  <c r="K3193" i="16"/>
  <c r="K3194" i="16"/>
  <c r="K3195" i="16"/>
  <c r="K3196" i="16"/>
  <c r="K3197" i="16"/>
  <c r="K3198" i="16"/>
  <c r="K3199" i="16"/>
  <c r="K3200" i="16"/>
  <c r="K3201" i="16"/>
  <c r="K3202" i="16"/>
  <c r="K3203" i="16"/>
  <c r="K3204" i="16"/>
  <c r="K3205" i="16"/>
  <c r="K3206" i="16"/>
  <c r="K3207" i="16"/>
  <c r="K3208" i="16"/>
  <c r="K3209" i="16"/>
  <c r="K3210" i="16"/>
  <c r="K3211" i="16"/>
  <c r="K3212" i="16"/>
  <c r="K3213" i="16"/>
  <c r="K3214" i="16"/>
  <c r="K3215" i="16"/>
  <c r="K3216" i="16"/>
  <c r="K3217" i="16"/>
  <c r="K3218" i="16"/>
  <c r="K3219" i="16"/>
  <c r="K3220" i="16"/>
  <c r="K3221" i="16"/>
  <c r="K3222" i="16"/>
  <c r="K3223" i="16"/>
  <c r="K3224" i="16"/>
  <c r="K3225" i="16"/>
  <c r="K3226" i="16"/>
  <c r="K3227" i="16"/>
  <c r="K3228" i="16"/>
  <c r="K3229" i="16"/>
  <c r="K3230" i="16"/>
  <c r="K3231" i="16"/>
  <c r="K3232" i="16"/>
  <c r="K3233" i="16"/>
  <c r="K3234" i="16"/>
  <c r="K3235" i="16"/>
  <c r="K3236" i="16"/>
  <c r="K3237" i="16"/>
  <c r="K3238" i="16"/>
  <c r="K3239" i="16"/>
  <c r="K3240" i="16"/>
  <c r="K3241" i="16"/>
  <c r="K3242" i="16"/>
  <c r="K3243" i="16"/>
  <c r="K3244" i="16"/>
  <c r="K3245" i="16"/>
  <c r="K3246" i="16"/>
  <c r="K3247" i="16"/>
  <c r="K3248" i="16"/>
  <c r="K3249" i="16"/>
  <c r="K3250" i="16"/>
  <c r="K3251" i="16"/>
  <c r="K3252" i="16"/>
  <c r="K3253" i="16"/>
  <c r="K3254" i="16"/>
  <c r="K3255" i="16"/>
  <c r="K3256" i="16"/>
  <c r="K3257" i="16"/>
  <c r="K3258" i="16"/>
  <c r="K3259" i="16"/>
  <c r="K3260" i="16"/>
  <c r="K3261" i="16"/>
  <c r="K3262" i="16"/>
  <c r="K3263" i="16"/>
  <c r="K3264" i="16"/>
  <c r="K3265" i="16"/>
  <c r="K3266" i="16"/>
  <c r="K3267" i="16"/>
  <c r="K3268" i="16"/>
  <c r="K3269" i="16"/>
  <c r="K3270" i="16"/>
  <c r="K3271" i="16"/>
  <c r="K3272" i="16"/>
  <c r="K3273" i="16"/>
  <c r="K3274" i="16"/>
  <c r="K3275" i="16"/>
  <c r="K3276" i="16"/>
  <c r="K3277" i="16"/>
  <c r="K3278" i="16"/>
  <c r="K3279" i="16"/>
  <c r="K3280" i="16"/>
  <c r="K3281" i="16"/>
  <c r="K3282" i="16"/>
  <c r="K3283" i="16"/>
  <c r="K3284" i="16"/>
  <c r="K3285" i="16"/>
  <c r="K3286" i="16"/>
  <c r="K3287" i="16"/>
  <c r="K3288" i="16"/>
  <c r="K3289" i="16"/>
  <c r="K3290" i="16"/>
  <c r="K3291" i="16"/>
  <c r="K3292" i="16"/>
  <c r="K3293" i="16"/>
  <c r="K3294" i="16"/>
  <c r="K3295" i="16"/>
  <c r="K3296" i="16"/>
  <c r="K3297" i="16"/>
  <c r="K3298" i="16"/>
  <c r="K3299" i="16"/>
  <c r="K3300" i="16"/>
  <c r="K3301" i="16"/>
  <c r="K3302" i="16"/>
  <c r="K3303" i="16"/>
  <c r="K3304" i="16"/>
  <c r="K3305" i="16"/>
  <c r="K3306" i="16"/>
  <c r="K3307" i="16"/>
  <c r="K3308" i="16"/>
  <c r="K3309" i="16"/>
  <c r="K3310" i="16"/>
  <c r="K3311" i="16"/>
  <c r="K3312" i="16"/>
  <c r="K3313" i="16"/>
  <c r="K3314" i="16"/>
  <c r="K3315" i="16"/>
  <c r="K3316" i="16"/>
  <c r="K3317" i="16"/>
  <c r="K3318" i="16"/>
  <c r="K3319" i="16"/>
  <c r="K3320" i="16"/>
  <c r="K3321" i="16"/>
  <c r="K3322" i="16"/>
  <c r="K3323" i="16"/>
  <c r="K3324" i="16"/>
  <c r="K3325" i="16"/>
  <c r="K3326" i="16"/>
  <c r="K3327" i="16"/>
  <c r="K3328" i="16"/>
  <c r="K3329" i="16"/>
  <c r="K3330" i="16"/>
  <c r="K3331" i="16"/>
  <c r="K3332" i="16"/>
  <c r="K3333" i="16"/>
  <c r="K3334" i="16"/>
  <c r="K3335" i="16"/>
  <c r="K3336" i="16"/>
  <c r="K3337" i="16"/>
  <c r="K3338" i="16"/>
  <c r="K3339" i="16"/>
  <c r="K3340" i="16"/>
  <c r="K3341" i="16"/>
  <c r="K3342" i="16"/>
  <c r="K3343" i="16"/>
  <c r="K3344" i="16"/>
  <c r="K3345" i="16"/>
  <c r="K3346" i="16"/>
  <c r="K3347" i="16"/>
  <c r="K3348" i="16"/>
  <c r="K3349" i="16"/>
  <c r="K3350" i="16"/>
  <c r="K3351" i="16"/>
  <c r="K3352" i="16"/>
  <c r="K3353" i="16"/>
  <c r="K3354" i="16"/>
  <c r="K3355" i="16"/>
  <c r="K3356" i="16"/>
  <c r="K3357" i="16"/>
  <c r="K3358" i="16"/>
  <c r="K3359" i="16"/>
  <c r="K3360" i="16"/>
  <c r="K3361" i="16"/>
  <c r="K3362" i="16"/>
  <c r="K3363" i="16"/>
  <c r="K3364" i="16"/>
  <c r="K3365" i="16"/>
  <c r="K3366" i="16"/>
  <c r="K3367" i="16"/>
  <c r="K3368" i="16"/>
  <c r="K3369" i="16"/>
  <c r="K3370" i="16"/>
  <c r="K3371" i="16"/>
  <c r="K3372" i="16"/>
  <c r="K3373" i="16"/>
  <c r="K3374" i="16"/>
  <c r="K3375" i="16"/>
  <c r="K3376" i="16"/>
  <c r="K3377" i="16"/>
  <c r="K3378" i="16"/>
  <c r="K3379" i="16"/>
  <c r="K3380" i="16"/>
  <c r="K3381" i="16"/>
  <c r="K3382" i="16"/>
  <c r="K3383" i="16"/>
  <c r="K3384" i="16"/>
  <c r="K3385" i="16"/>
  <c r="K3386" i="16"/>
  <c r="K3387" i="16"/>
  <c r="K3388" i="16"/>
  <c r="K3389" i="16"/>
  <c r="K3390" i="16"/>
  <c r="K3391" i="16"/>
  <c r="K3392" i="16"/>
  <c r="K3393" i="16"/>
  <c r="K3394" i="16"/>
  <c r="K3395" i="16"/>
  <c r="K3396" i="16"/>
  <c r="K3397" i="16"/>
  <c r="K3398" i="16"/>
  <c r="K3399" i="16"/>
  <c r="K3400" i="16"/>
  <c r="K3401" i="16"/>
  <c r="K3402" i="16"/>
  <c r="K3403" i="16"/>
  <c r="K3404" i="16"/>
  <c r="K3405" i="16"/>
  <c r="K3406" i="16"/>
  <c r="K3407" i="16"/>
  <c r="K3408" i="16"/>
  <c r="K3409" i="16"/>
  <c r="K3410" i="16"/>
  <c r="K3411" i="16"/>
  <c r="K3412" i="16"/>
  <c r="K3413" i="16"/>
  <c r="K3414" i="16"/>
  <c r="K3415" i="16"/>
  <c r="K3416" i="16"/>
  <c r="K3417" i="16"/>
  <c r="K3418" i="16"/>
  <c r="K3419" i="16"/>
  <c r="K3420" i="16"/>
  <c r="K3421" i="16"/>
  <c r="K3422" i="16"/>
  <c r="K3423" i="16"/>
  <c r="K3424" i="16"/>
  <c r="K3425" i="16"/>
  <c r="K3426" i="16"/>
  <c r="K3427" i="16"/>
  <c r="K3428" i="16"/>
  <c r="K3429" i="16"/>
  <c r="K3430" i="16"/>
  <c r="K3431" i="16"/>
  <c r="K3432" i="16"/>
  <c r="K3433" i="16"/>
  <c r="K3434" i="16"/>
  <c r="K3435" i="16"/>
  <c r="K3436" i="16"/>
  <c r="K3437" i="16"/>
  <c r="K3438" i="16"/>
  <c r="K3439" i="16"/>
  <c r="K3440" i="16"/>
  <c r="K3441" i="16"/>
  <c r="K3442" i="16"/>
  <c r="K3443" i="16"/>
  <c r="K3444" i="16"/>
  <c r="K3445" i="16"/>
  <c r="K3446" i="16"/>
  <c r="K3447" i="16"/>
  <c r="K3448" i="16"/>
  <c r="K3449" i="16"/>
  <c r="K3450" i="16"/>
  <c r="K3451" i="16"/>
  <c r="K3452" i="16"/>
  <c r="K3453" i="16"/>
  <c r="K3454" i="16"/>
  <c r="K3455" i="16"/>
  <c r="K3456" i="16"/>
  <c r="K3457" i="16"/>
  <c r="K3458" i="16"/>
  <c r="K3459" i="16"/>
  <c r="K3460" i="16"/>
  <c r="K3461" i="16"/>
  <c r="K3462" i="16"/>
  <c r="K3463" i="16"/>
  <c r="K3464" i="16"/>
  <c r="K3465" i="16"/>
  <c r="K3466" i="16"/>
  <c r="K3467" i="16"/>
  <c r="K3468" i="16"/>
  <c r="K3469" i="16"/>
  <c r="K3470" i="16"/>
  <c r="K3471" i="16"/>
  <c r="K3472" i="16"/>
  <c r="K3473" i="16"/>
  <c r="K3474" i="16"/>
  <c r="K3475" i="16"/>
  <c r="K3476" i="16"/>
  <c r="K3477" i="16"/>
  <c r="K3478" i="16"/>
  <c r="K3479" i="16"/>
  <c r="K3480" i="16"/>
  <c r="K3481" i="16"/>
  <c r="K3482" i="16"/>
  <c r="K3483" i="16"/>
  <c r="K3484" i="16"/>
  <c r="K3485" i="16"/>
  <c r="K3486" i="16"/>
  <c r="K3487" i="16"/>
  <c r="K3488" i="16"/>
  <c r="K3489" i="16"/>
  <c r="K3490" i="16"/>
  <c r="K3491" i="16"/>
  <c r="K3492" i="16"/>
  <c r="K3493" i="16"/>
  <c r="K3494" i="16"/>
  <c r="K3495" i="16"/>
  <c r="K3496" i="16"/>
  <c r="K3497" i="16"/>
  <c r="K3498" i="16"/>
  <c r="K3499" i="16"/>
  <c r="K3500" i="16"/>
  <c r="K3501" i="16"/>
  <c r="K3502" i="16"/>
  <c r="K3503" i="16"/>
  <c r="K3504" i="16"/>
  <c r="K3505" i="16"/>
  <c r="K3506" i="16"/>
  <c r="K3507" i="16"/>
  <c r="K3508" i="16"/>
  <c r="K3509" i="16"/>
  <c r="K3510" i="16"/>
  <c r="K3511" i="16"/>
  <c r="K3512" i="16"/>
  <c r="K3513" i="16"/>
  <c r="K3514" i="16"/>
  <c r="K3515" i="16"/>
  <c r="K3516" i="16"/>
  <c r="K3517" i="16"/>
  <c r="K3518" i="16"/>
  <c r="K3519" i="16"/>
  <c r="K3520" i="16"/>
  <c r="K3521" i="16"/>
  <c r="K3522" i="16"/>
  <c r="K3523" i="16"/>
  <c r="K3524" i="16"/>
  <c r="K3525" i="16"/>
  <c r="K3526" i="16"/>
  <c r="K3527" i="16"/>
  <c r="K3528" i="16"/>
  <c r="K3529" i="16"/>
  <c r="K3530" i="16"/>
  <c r="K3531" i="16"/>
  <c r="K3532" i="16"/>
  <c r="K3533" i="16"/>
  <c r="K3534" i="16"/>
  <c r="K3535" i="16"/>
  <c r="K3536" i="16"/>
  <c r="K3537" i="16"/>
  <c r="K3538" i="16"/>
  <c r="K3539" i="16"/>
  <c r="K3540" i="16"/>
  <c r="K3541" i="16"/>
  <c r="K3542" i="16"/>
  <c r="K3543" i="16"/>
  <c r="K3544" i="16"/>
  <c r="K3545" i="16"/>
  <c r="K3546" i="16"/>
  <c r="K3547" i="16"/>
  <c r="K3548" i="16"/>
  <c r="K3549" i="16"/>
  <c r="K3550" i="16"/>
  <c r="K3551" i="16"/>
  <c r="K3552" i="16"/>
  <c r="K3553" i="16"/>
  <c r="K3554" i="16"/>
  <c r="K3555" i="16"/>
  <c r="K3556" i="16"/>
  <c r="K3557" i="16"/>
  <c r="K3558" i="16"/>
  <c r="K3559" i="16"/>
  <c r="K3560" i="16"/>
  <c r="K3561" i="16"/>
  <c r="K3562" i="16"/>
  <c r="K3563" i="16"/>
  <c r="K3564" i="16"/>
  <c r="K3565" i="16"/>
  <c r="K3566" i="16"/>
  <c r="K3567" i="16"/>
  <c r="K3568" i="16"/>
  <c r="K3569" i="16"/>
  <c r="K3570" i="16"/>
  <c r="K3571" i="16"/>
  <c r="K3572" i="16"/>
  <c r="K3573" i="16"/>
  <c r="K3574" i="16"/>
  <c r="K3575" i="16"/>
  <c r="K3576" i="16"/>
  <c r="K3577" i="16"/>
  <c r="K3578" i="16"/>
  <c r="K3579" i="16"/>
  <c r="K3580" i="16"/>
  <c r="K3581" i="16"/>
  <c r="K3582" i="16"/>
  <c r="K3583" i="16"/>
  <c r="K3584" i="16"/>
  <c r="K3585" i="16"/>
  <c r="K3586" i="16"/>
  <c r="K3587" i="16"/>
  <c r="K3588" i="16"/>
  <c r="K3589" i="16"/>
  <c r="K3590" i="16"/>
  <c r="K3591" i="16"/>
  <c r="K3592" i="16"/>
  <c r="K3593" i="16"/>
  <c r="K3594" i="16"/>
  <c r="K3595" i="16"/>
  <c r="K3596" i="16"/>
  <c r="K3597" i="16"/>
  <c r="K3598" i="16"/>
  <c r="K3599" i="16"/>
  <c r="K3600" i="16"/>
  <c r="K3601" i="16"/>
  <c r="K3602" i="16"/>
  <c r="K3603" i="16"/>
  <c r="K3604" i="16"/>
  <c r="K3605" i="16"/>
  <c r="K3606" i="16"/>
  <c r="K3607" i="16"/>
  <c r="K3608" i="16"/>
  <c r="K3609" i="16"/>
  <c r="K3610" i="16"/>
  <c r="K3611" i="16"/>
  <c r="K3612" i="16"/>
  <c r="K3613" i="16"/>
  <c r="K3614" i="16"/>
  <c r="K3615" i="16"/>
  <c r="K3616" i="16"/>
  <c r="K3617" i="16"/>
  <c r="K3618" i="16"/>
  <c r="K3619" i="16"/>
  <c r="K3620" i="16"/>
  <c r="K3621" i="16"/>
  <c r="K3622" i="16"/>
  <c r="K3623" i="16"/>
  <c r="K3624" i="16"/>
  <c r="K3625" i="16"/>
  <c r="K3626" i="16"/>
  <c r="K3627" i="16"/>
  <c r="K3628" i="16"/>
  <c r="K3629" i="16"/>
  <c r="K3630" i="16"/>
  <c r="K3631" i="16"/>
  <c r="K3632" i="16"/>
  <c r="K3633" i="16"/>
  <c r="K3634" i="16"/>
  <c r="K3635" i="16"/>
  <c r="K3636" i="16"/>
  <c r="K3637" i="16"/>
  <c r="K3638" i="16"/>
  <c r="K3639" i="16"/>
  <c r="K3640" i="16"/>
  <c r="K3641" i="16"/>
  <c r="K3642" i="16"/>
  <c r="K3643" i="16"/>
  <c r="K3644" i="16"/>
  <c r="K3645" i="16"/>
  <c r="K3646" i="16"/>
  <c r="K3647" i="16"/>
  <c r="K3648" i="16"/>
  <c r="K3649" i="16"/>
  <c r="K3650" i="16"/>
  <c r="K3651" i="16"/>
  <c r="K3652" i="16"/>
  <c r="K3653" i="16"/>
  <c r="K3654" i="16"/>
  <c r="K3655" i="16"/>
  <c r="K3656" i="16"/>
  <c r="K3657" i="16"/>
  <c r="K3658" i="16"/>
  <c r="K3659" i="16"/>
  <c r="K3660" i="16"/>
  <c r="K3661" i="16"/>
  <c r="K3662" i="16"/>
  <c r="K3663" i="16"/>
  <c r="K3664" i="16"/>
  <c r="K3665" i="16"/>
  <c r="K3666" i="16"/>
  <c r="K3667" i="16"/>
  <c r="K3668" i="16"/>
  <c r="K3669" i="16"/>
  <c r="K3670" i="16"/>
  <c r="K3671" i="16"/>
  <c r="K3672" i="16"/>
  <c r="K3673" i="16"/>
  <c r="K3674" i="16"/>
  <c r="K3675" i="16"/>
  <c r="K3676" i="16"/>
  <c r="K3677" i="16"/>
  <c r="K3678" i="16"/>
  <c r="K3679" i="16"/>
  <c r="K3680" i="16"/>
  <c r="K3681" i="16"/>
  <c r="K3682" i="16"/>
  <c r="K3683" i="16"/>
  <c r="K3684" i="16"/>
  <c r="K3685" i="16"/>
  <c r="K3686" i="16"/>
  <c r="K3687" i="16"/>
  <c r="K3688" i="16"/>
  <c r="K3689" i="16"/>
  <c r="K3690" i="16"/>
  <c r="K3691" i="16"/>
  <c r="K3692" i="16"/>
  <c r="K3693" i="16"/>
  <c r="K3694" i="16"/>
  <c r="K3695" i="16"/>
  <c r="K3696" i="16"/>
  <c r="K3697" i="16"/>
  <c r="K3698" i="16"/>
  <c r="K3699" i="16"/>
  <c r="K3700" i="16"/>
  <c r="K3701" i="16"/>
  <c r="K3702" i="16"/>
  <c r="K3703" i="16"/>
  <c r="K3704" i="16"/>
  <c r="K3705" i="16"/>
  <c r="K3706" i="16"/>
  <c r="K3707" i="16"/>
  <c r="K3708" i="16"/>
  <c r="K3709" i="16"/>
  <c r="K3710" i="16"/>
  <c r="K3711" i="16"/>
  <c r="K3712" i="16"/>
  <c r="K3713" i="16"/>
  <c r="K3714" i="16"/>
  <c r="K3715" i="16"/>
  <c r="K3716" i="16"/>
  <c r="K3717" i="16"/>
  <c r="K3718" i="16"/>
  <c r="K3719" i="16"/>
  <c r="K3720" i="16"/>
  <c r="K3721" i="16"/>
  <c r="K3722" i="16"/>
  <c r="K3723" i="16"/>
  <c r="K3724" i="16"/>
  <c r="K3725" i="16"/>
  <c r="K3726" i="16"/>
  <c r="K3727" i="16"/>
  <c r="K3728" i="16"/>
  <c r="K3729" i="16"/>
  <c r="K3730" i="16"/>
  <c r="K3731" i="16"/>
  <c r="K3732" i="16"/>
  <c r="K3733" i="16"/>
  <c r="K3734" i="16"/>
  <c r="K3735" i="16"/>
  <c r="K3736" i="16"/>
  <c r="K3737" i="16"/>
  <c r="K3738" i="16"/>
  <c r="K3739" i="16"/>
  <c r="K3740" i="16"/>
  <c r="K3741" i="16"/>
  <c r="K3742" i="16"/>
  <c r="K3743" i="16"/>
  <c r="K3744" i="16"/>
  <c r="K3745" i="16"/>
  <c r="K3746" i="16"/>
  <c r="K3747" i="16"/>
  <c r="K3748" i="16"/>
  <c r="K3749" i="16"/>
  <c r="K3750" i="16"/>
  <c r="K3751" i="16"/>
  <c r="K3752" i="16"/>
  <c r="K3753" i="16"/>
  <c r="K3754" i="16"/>
  <c r="K3755" i="16"/>
  <c r="K3756" i="16"/>
  <c r="K3757" i="16"/>
  <c r="K3758" i="16"/>
  <c r="K3759" i="16"/>
  <c r="K3760" i="16"/>
  <c r="K3761" i="16"/>
  <c r="K3762" i="16"/>
  <c r="K3763" i="16"/>
  <c r="K3764" i="16"/>
  <c r="K3765" i="16"/>
  <c r="K3766" i="16"/>
  <c r="K3767" i="16"/>
  <c r="K3768" i="16"/>
  <c r="K3769" i="16"/>
  <c r="K3770" i="16"/>
  <c r="K3771" i="16"/>
  <c r="K3772" i="16"/>
  <c r="K3773" i="16"/>
  <c r="K3774" i="16"/>
  <c r="K3775" i="16"/>
  <c r="K3776" i="16"/>
  <c r="K3777" i="16"/>
  <c r="K3778" i="16"/>
  <c r="K3779" i="16"/>
  <c r="K3780" i="16"/>
  <c r="K3781" i="16"/>
  <c r="K3782" i="16"/>
  <c r="K3783" i="16"/>
  <c r="K3784" i="16"/>
  <c r="K3785" i="16"/>
  <c r="K3786" i="16"/>
  <c r="K3787" i="16"/>
  <c r="K3788" i="16"/>
  <c r="K3789" i="16"/>
  <c r="K3790" i="16"/>
  <c r="K3791" i="16"/>
  <c r="K3792" i="16"/>
  <c r="K3793" i="16"/>
  <c r="K3794" i="16"/>
  <c r="K3795" i="16"/>
  <c r="K3796" i="16"/>
  <c r="K3797" i="16"/>
  <c r="K3798" i="16"/>
  <c r="K3799" i="16"/>
  <c r="K3800" i="16"/>
  <c r="K3801" i="16"/>
  <c r="K3802" i="16"/>
  <c r="K3803" i="16"/>
  <c r="K3804" i="16"/>
  <c r="K3805" i="16"/>
  <c r="K3806" i="16"/>
  <c r="K3807" i="16"/>
  <c r="K3808" i="16"/>
  <c r="K3809" i="16"/>
  <c r="K3810" i="16"/>
  <c r="K3811" i="16"/>
  <c r="K3812" i="16"/>
  <c r="K3813" i="16"/>
  <c r="K3814" i="16"/>
  <c r="K3815" i="16"/>
  <c r="K3816" i="16"/>
  <c r="K3817" i="16"/>
  <c r="K3818" i="16"/>
  <c r="K3819" i="16"/>
  <c r="K3820" i="16"/>
  <c r="K3821" i="16"/>
  <c r="K3822" i="16"/>
  <c r="K3823" i="16"/>
  <c r="K3824" i="16"/>
  <c r="K3825" i="16"/>
  <c r="K3826" i="16"/>
  <c r="K3827" i="16"/>
  <c r="K3828" i="16"/>
  <c r="K3829" i="16"/>
  <c r="K3830" i="16"/>
  <c r="K3831" i="16"/>
  <c r="K3832" i="16"/>
  <c r="K3833" i="16"/>
  <c r="K3834" i="16"/>
  <c r="K3835" i="16"/>
  <c r="K3836" i="16"/>
  <c r="K3837" i="16"/>
  <c r="K3838" i="16"/>
  <c r="K3839" i="16"/>
  <c r="K3840" i="16"/>
  <c r="K3841" i="16"/>
  <c r="K3842" i="16"/>
  <c r="K3843" i="16"/>
  <c r="K3844" i="16"/>
  <c r="K3845" i="16"/>
  <c r="K3846" i="16"/>
  <c r="K3847" i="16"/>
  <c r="K3848" i="16"/>
  <c r="K3849" i="16"/>
  <c r="K3850" i="16"/>
  <c r="K3851" i="16"/>
  <c r="K3852" i="16"/>
  <c r="K3853" i="16"/>
  <c r="K3854" i="16"/>
  <c r="K3855" i="16"/>
  <c r="K3856" i="16"/>
  <c r="K3857" i="16"/>
  <c r="K3858" i="16"/>
  <c r="K3859" i="16"/>
  <c r="K3860" i="16"/>
  <c r="K3861" i="16"/>
  <c r="K3862" i="16"/>
  <c r="K3863" i="16"/>
  <c r="K3864" i="16"/>
  <c r="K3865" i="16"/>
  <c r="K3866" i="16"/>
  <c r="K3867" i="16"/>
  <c r="K3868" i="16"/>
  <c r="K3869" i="16"/>
  <c r="K3870" i="16"/>
  <c r="K3871" i="16"/>
  <c r="K3872" i="16"/>
  <c r="K3873" i="16"/>
  <c r="K3874" i="16"/>
  <c r="K3875" i="16"/>
  <c r="K3876" i="16"/>
  <c r="K3877" i="16"/>
  <c r="K3878" i="16"/>
  <c r="K3879" i="16"/>
  <c r="K3880" i="16"/>
  <c r="K3881" i="16"/>
  <c r="K3882" i="16"/>
  <c r="K3883" i="16"/>
  <c r="K3884" i="16"/>
  <c r="K3885" i="16"/>
  <c r="K3886" i="16"/>
  <c r="K3887" i="16"/>
  <c r="K3888" i="16"/>
  <c r="K3889" i="16"/>
  <c r="K3890" i="16"/>
  <c r="K3891" i="16"/>
  <c r="K3892" i="16"/>
  <c r="K3893" i="16"/>
  <c r="K3894" i="16"/>
  <c r="K3895" i="16"/>
  <c r="K3896" i="16"/>
  <c r="K3897" i="16"/>
  <c r="K3898" i="16"/>
  <c r="K3899" i="16"/>
  <c r="K3900" i="16"/>
  <c r="K3901" i="16"/>
  <c r="K3902" i="16"/>
  <c r="K3903" i="16"/>
  <c r="K3904" i="16"/>
  <c r="K3905" i="16"/>
  <c r="K3906" i="16"/>
  <c r="K3907" i="16"/>
  <c r="K3908" i="16"/>
  <c r="K3909" i="16"/>
  <c r="K3910" i="16"/>
  <c r="K3911" i="16"/>
  <c r="K3912" i="16"/>
  <c r="K3913" i="16"/>
  <c r="K3914" i="16"/>
  <c r="K3915" i="16"/>
  <c r="K3916" i="16"/>
  <c r="K3917" i="16"/>
  <c r="K3918" i="16"/>
  <c r="K3919" i="16"/>
  <c r="K3920" i="16"/>
  <c r="K3921" i="16"/>
  <c r="K3922" i="16"/>
  <c r="K3923" i="16"/>
  <c r="K3924" i="16"/>
  <c r="K3925" i="16"/>
  <c r="K3926" i="16"/>
  <c r="K3927" i="16"/>
  <c r="K3928" i="16"/>
  <c r="K3929" i="16"/>
  <c r="K3930" i="16"/>
  <c r="K3931" i="16"/>
  <c r="K3932" i="16"/>
  <c r="K3933" i="16"/>
  <c r="K3934" i="16"/>
  <c r="K3935" i="16"/>
  <c r="K3936" i="16"/>
  <c r="K3937" i="16"/>
  <c r="K3938" i="16"/>
  <c r="K3939" i="16"/>
  <c r="K3940" i="16"/>
  <c r="K3941" i="16"/>
  <c r="K3942" i="16"/>
  <c r="K3943" i="16"/>
  <c r="K3944" i="16"/>
  <c r="K3945" i="16"/>
  <c r="K3946" i="16"/>
  <c r="K3947" i="16"/>
  <c r="K3948" i="16"/>
  <c r="K3949" i="16"/>
  <c r="K3950" i="16"/>
  <c r="K3951" i="16"/>
  <c r="K3952" i="16"/>
  <c r="K3953" i="16"/>
  <c r="K3954" i="16"/>
  <c r="K3955" i="16"/>
  <c r="K3956" i="16"/>
  <c r="K3957" i="16"/>
  <c r="K3958" i="16"/>
  <c r="K3959" i="16"/>
  <c r="K3960" i="16"/>
  <c r="K3961" i="16"/>
  <c r="K3962" i="16"/>
  <c r="K3963" i="16"/>
  <c r="K3964" i="16"/>
  <c r="K3965" i="16"/>
  <c r="K3966" i="16"/>
  <c r="K3967" i="16"/>
  <c r="K3968" i="16"/>
  <c r="K3969" i="16"/>
  <c r="K3970" i="16"/>
  <c r="K3971" i="16"/>
  <c r="K3972" i="16"/>
  <c r="K3973" i="16"/>
  <c r="K3974" i="16"/>
  <c r="K3975" i="16"/>
  <c r="K3976" i="16"/>
  <c r="K3977" i="16"/>
  <c r="K3978" i="16"/>
  <c r="K3979" i="16"/>
  <c r="K3980" i="16"/>
  <c r="K3981" i="16"/>
  <c r="K3982" i="16"/>
  <c r="K3983" i="16"/>
  <c r="K3984" i="16"/>
  <c r="K3985" i="16"/>
  <c r="K3986" i="16"/>
  <c r="K3987" i="16"/>
  <c r="K3988" i="16"/>
  <c r="K3989" i="16"/>
  <c r="K3990" i="16"/>
  <c r="K3991" i="16"/>
  <c r="K3992" i="16"/>
  <c r="K3993" i="16"/>
  <c r="K3994" i="16"/>
  <c r="K3995" i="16"/>
  <c r="K3996" i="16"/>
  <c r="K3997" i="16"/>
  <c r="K3998" i="16"/>
  <c r="K3999" i="16"/>
  <c r="K4000" i="16"/>
  <c r="K4001" i="16"/>
  <c r="K4002" i="16"/>
  <c r="K4003" i="16"/>
  <c r="K4004" i="16"/>
  <c r="K4005" i="16"/>
  <c r="K4006" i="16"/>
  <c r="K4007" i="16"/>
  <c r="K4008" i="16"/>
  <c r="K4009" i="16"/>
  <c r="K4010" i="16"/>
  <c r="K4011" i="16"/>
  <c r="K4012" i="16"/>
  <c r="K4013" i="16"/>
  <c r="K4014" i="16"/>
  <c r="K4015" i="16"/>
  <c r="K4016" i="16"/>
  <c r="K4017" i="16"/>
  <c r="K4018" i="16"/>
  <c r="K4019" i="16"/>
  <c r="K4020" i="16"/>
  <c r="K4021" i="16"/>
  <c r="K4022" i="16"/>
  <c r="K4023" i="16"/>
  <c r="K4024" i="16"/>
  <c r="K4025" i="16"/>
  <c r="K4026" i="16"/>
  <c r="K4027" i="16"/>
  <c r="K4028" i="16"/>
  <c r="K4029" i="16"/>
  <c r="K4030" i="16"/>
  <c r="K4031" i="16"/>
  <c r="K4032" i="16"/>
  <c r="K4033" i="16"/>
  <c r="K4034" i="16"/>
  <c r="K4035" i="16"/>
  <c r="K4036" i="16"/>
  <c r="K4037" i="16"/>
  <c r="K4038" i="16"/>
  <c r="K4039" i="16"/>
  <c r="K4040" i="16"/>
  <c r="K4041" i="16"/>
  <c r="K4042" i="16"/>
  <c r="K4043" i="16"/>
  <c r="K4044" i="16"/>
  <c r="K4045" i="16"/>
  <c r="K4046" i="16"/>
  <c r="K4047" i="16"/>
  <c r="K4048" i="16"/>
  <c r="K4049" i="16"/>
  <c r="K4050" i="16"/>
  <c r="K4051" i="16"/>
  <c r="K4052" i="16"/>
  <c r="K4053" i="16"/>
  <c r="K4054" i="16"/>
  <c r="K4055" i="16"/>
  <c r="K4056" i="16"/>
  <c r="K4057" i="16"/>
  <c r="K4058" i="16"/>
  <c r="K4059" i="16"/>
  <c r="K4060" i="16"/>
  <c r="K4061" i="16"/>
  <c r="K4062" i="16"/>
  <c r="K4063" i="16"/>
  <c r="K4064" i="16"/>
  <c r="K4065" i="16"/>
  <c r="K4066" i="16"/>
  <c r="K4067" i="16"/>
  <c r="K4068" i="16"/>
  <c r="K4069" i="16"/>
  <c r="K4070" i="16"/>
  <c r="K4071" i="16"/>
  <c r="K4072" i="16"/>
  <c r="K4073" i="16"/>
  <c r="K4074" i="16"/>
  <c r="K4075" i="16"/>
  <c r="K4076" i="16"/>
  <c r="K4077" i="16"/>
  <c r="K4078" i="16"/>
  <c r="K4079" i="16"/>
  <c r="K4080" i="16"/>
  <c r="K4081" i="16"/>
  <c r="K4082" i="16"/>
  <c r="K4083" i="16"/>
  <c r="K4084" i="16"/>
  <c r="K4085" i="16"/>
  <c r="K4086" i="16"/>
  <c r="K4087" i="16"/>
  <c r="K4088" i="16"/>
  <c r="K4089" i="16"/>
  <c r="K4090" i="16"/>
  <c r="K4091" i="16"/>
  <c r="K4092" i="16"/>
  <c r="K4093" i="16"/>
  <c r="K4094" i="16"/>
  <c r="K4095" i="16"/>
  <c r="K4096" i="16"/>
  <c r="K4097" i="16"/>
  <c r="K4098" i="16"/>
  <c r="K4099" i="16"/>
  <c r="K4100" i="16"/>
  <c r="K4101" i="16"/>
  <c r="K4102" i="16"/>
  <c r="K4103" i="16"/>
  <c r="K4104" i="16"/>
  <c r="K4105" i="16"/>
  <c r="K4106" i="16"/>
  <c r="K4107" i="16"/>
  <c r="K4108" i="16"/>
  <c r="K4109" i="16"/>
  <c r="K4110" i="16"/>
  <c r="K4111" i="16"/>
  <c r="K4112" i="16"/>
  <c r="K4113" i="16"/>
  <c r="K4114" i="16"/>
  <c r="K4115" i="16"/>
  <c r="K4116" i="16"/>
  <c r="K4117" i="16"/>
  <c r="K4118" i="16"/>
  <c r="K4119" i="16"/>
  <c r="K4120" i="16"/>
  <c r="K4121" i="16"/>
  <c r="K4122" i="16"/>
  <c r="K4123" i="16"/>
  <c r="K4124" i="16"/>
  <c r="K4125" i="16"/>
  <c r="K4126" i="16"/>
  <c r="K4127" i="16"/>
  <c r="K4128" i="16"/>
  <c r="K4129" i="16"/>
  <c r="K4130" i="16"/>
  <c r="K4131" i="16"/>
  <c r="K4132" i="16"/>
  <c r="K4133" i="16"/>
  <c r="K4134" i="16"/>
  <c r="K4135" i="16"/>
  <c r="K4136" i="16"/>
  <c r="K4137" i="16"/>
  <c r="K4138" i="16"/>
  <c r="K4139" i="16"/>
  <c r="K4140" i="16"/>
  <c r="K4141" i="16"/>
  <c r="K4142" i="16"/>
  <c r="K4143" i="16"/>
  <c r="K4144" i="16"/>
  <c r="K4145" i="16"/>
  <c r="K4146" i="16"/>
  <c r="K4147" i="16"/>
  <c r="K4148" i="16"/>
  <c r="K4149" i="16"/>
  <c r="K4150" i="16"/>
  <c r="K4151" i="16"/>
  <c r="K4152" i="16"/>
  <c r="K4153" i="16"/>
  <c r="K4154" i="16"/>
  <c r="K4155" i="16"/>
  <c r="K4156" i="16"/>
  <c r="K4157" i="16"/>
  <c r="K4158" i="16"/>
  <c r="K4159" i="16"/>
  <c r="K4160" i="16"/>
  <c r="K4161" i="16"/>
  <c r="K4162" i="16"/>
  <c r="K4163" i="16"/>
  <c r="K4164" i="16"/>
  <c r="K4165" i="16"/>
  <c r="K4166" i="16"/>
  <c r="K4167" i="16"/>
  <c r="K4168" i="16"/>
  <c r="K4169" i="16"/>
  <c r="K4170" i="16"/>
  <c r="K4171" i="16"/>
  <c r="K4172" i="16"/>
  <c r="K4173" i="16"/>
  <c r="K4174" i="16"/>
  <c r="K4175" i="16"/>
  <c r="K4176" i="16"/>
  <c r="K4177" i="16"/>
  <c r="K4178" i="16"/>
  <c r="K4179" i="16"/>
  <c r="K4180" i="16"/>
  <c r="K4181" i="16"/>
  <c r="K4182" i="16"/>
  <c r="K4183" i="16"/>
  <c r="K4184" i="16"/>
  <c r="K4185" i="16"/>
  <c r="K4186" i="16"/>
  <c r="K4187" i="16"/>
  <c r="K4188" i="16"/>
  <c r="K4189" i="16"/>
  <c r="K4190" i="16"/>
  <c r="K4191" i="16"/>
  <c r="K4192" i="16"/>
  <c r="K4193" i="16"/>
  <c r="K4194" i="16"/>
  <c r="K4195" i="16"/>
  <c r="K4196" i="16"/>
  <c r="K4197" i="16"/>
  <c r="K4198" i="16"/>
  <c r="K4199" i="16"/>
  <c r="K4200" i="16"/>
  <c r="K4201" i="16"/>
  <c r="K4202" i="16"/>
  <c r="K4203" i="16"/>
  <c r="K4204" i="16"/>
  <c r="K4205" i="16"/>
  <c r="K4206" i="16"/>
  <c r="K4207" i="16"/>
  <c r="K4208" i="16"/>
  <c r="K4209" i="16"/>
  <c r="K4210" i="16"/>
  <c r="K4211" i="16"/>
  <c r="K4212" i="16"/>
  <c r="K4213" i="16"/>
  <c r="K4214" i="16"/>
  <c r="K4215" i="16"/>
  <c r="K4216" i="16"/>
  <c r="K4217" i="16"/>
  <c r="K4218" i="16"/>
  <c r="K4219" i="16"/>
  <c r="K4220" i="16"/>
  <c r="K4221" i="16"/>
  <c r="K4222" i="16"/>
  <c r="K4223" i="16"/>
  <c r="K4224" i="16"/>
  <c r="K4225" i="16"/>
  <c r="K4226" i="16"/>
  <c r="K4227" i="16"/>
  <c r="K4228" i="16"/>
  <c r="K4229" i="16"/>
  <c r="K4230" i="16"/>
  <c r="K4231" i="16"/>
  <c r="K4232" i="16"/>
  <c r="K4233" i="16"/>
  <c r="K4234" i="16"/>
  <c r="K4235" i="16"/>
  <c r="K4236" i="16"/>
  <c r="K4237" i="16"/>
  <c r="K4238" i="16"/>
  <c r="K4239" i="16"/>
  <c r="K4240" i="16"/>
  <c r="K4241" i="16"/>
  <c r="K4242" i="16"/>
  <c r="K4243" i="16"/>
  <c r="K4244" i="16"/>
  <c r="K4245" i="16"/>
  <c r="K4246" i="16"/>
  <c r="K4247" i="16"/>
  <c r="K4248" i="16"/>
  <c r="K4249" i="16"/>
  <c r="K4250" i="16"/>
  <c r="K4251" i="16"/>
  <c r="K4252" i="16"/>
  <c r="K4253" i="16"/>
  <c r="K4254" i="16"/>
  <c r="K4255" i="16"/>
  <c r="K4256" i="16"/>
  <c r="K4257" i="16"/>
  <c r="K4258" i="16"/>
  <c r="K4259" i="16"/>
  <c r="K4260" i="16"/>
  <c r="K4261" i="16"/>
  <c r="K4262" i="16"/>
  <c r="K4263" i="16"/>
  <c r="K4264" i="16"/>
  <c r="K4265" i="16"/>
  <c r="K4266" i="16"/>
  <c r="K4267" i="16"/>
  <c r="K4268" i="16"/>
  <c r="K4269" i="16"/>
  <c r="K4270" i="16"/>
  <c r="K4271" i="16"/>
  <c r="K4272" i="16"/>
  <c r="K4273" i="16"/>
  <c r="K4274" i="16"/>
  <c r="K4275" i="16"/>
  <c r="K4276" i="16"/>
  <c r="K4277" i="16"/>
  <c r="K4278" i="16"/>
  <c r="K4279" i="16"/>
  <c r="K4280" i="16"/>
  <c r="K4281" i="16"/>
  <c r="K4282" i="16"/>
  <c r="K4283" i="16"/>
  <c r="K4284" i="16"/>
  <c r="K4285" i="16"/>
  <c r="K4286" i="16"/>
  <c r="K4287" i="16"/>
  <c r="K4288" i="16"/>
  <c r="K4289" i="16"/>
  <c r="K4290" i="16"/>
  <c r="K4291" i="16"/>
  <c r="K4292" i="16"/>
  <c r="K4293" i="16"/>
  <c r="K4294" i="16"/>
  <c r="K4295" i="16"/>
  <c r="K4296" i="16"/>
  <c r="K4297" i="16"/>
  <c r="K4298" i="16"/>
  <c r="K4299" i="16"/>
  <c r="K4300" i="16"/>
  <c r="K4301" i="16"/>
  <c r="K4302" i="16"/>
  <c r="K4303" i="16"/>
  <c r="K4304" i="16"/>
  <c r="K4305" i="16"/>
  <c r="K4306" i="16"/>
  <c r="K4307" i="16"/>
  <c r="K4308" i="16"/>
  <c r="K4309" i="16"/>
  <c r="K4310" i="16"/>
  <c r="K4311" i="16"/>
  <c r="K4312" i="16"/>
  <c r="K4313" i="16"/>
  <c r="K4314" i="16"/>
  <c r="K4315" i="16"/>
  <c r="K4316" i="16"/>
  <c r="K4317" i="16"/>
  <c r="K4318" i="16"/>
  <c r="K4319" i="16"/>
  <c r="K4320" i="16"/>
  <c r="K4321" i="16"/>
  <c r="K4322" i="16"/>
  <c r="K4323" i="16"/>
  <c r="K4324" i="16"/>
  <c r="K4325" i="16"/>
  <c r="K4326" i="16"/>
  <c r="K4327" i="16"/>
  <c r="K4328" i="16"/>
  <c r="K4329" i="16"/>
  <c r="K4330" i="16"/>
  <c r="K4331" i="16"/>
  <c r="K4332" i="16"/>
  <c r="K4333" i="16"/>
  <c r="K4334" i="16"/>
  <c r="K4335" i="16"/>
  <c r="K4336" i="16"/>
  <c r="K4337" i="16"/>
  <c r="K4338" i="16"/>
  <c r="K4339" i="16"/>
  <c r="K4340" i="16"/>
  <c r="K4341" i="16"/>
  <c r="K4342" i="16"/>
  <c r="K4343" i="16"/>
  <c r="K4344" i="16"/>
  <c r="K4345" i="16"/>
  <c r="K4346" i="16"/>
  <c r="K4347" i="16"/>
  <c r="K4348" i="16"/>
  <c r="K4349" i="16"/>
  <c r="K4350" i="16"/>
  <c r="K4351" i="16"/>
  <c r="K4352" i="16"/>
  <c r="K4353" i="16"/>
  <c r="K4354" i="16"/>
  <c r="K4355" i="16"/>
  <c r="K4356" i="16"/>
  <c r="K4357" i="16"/>
  <c r="K4358" i="16"/>
  <c r="K4359" i="16"/>
  <c r="K4360" i="16"/>
  <c r="K4361" i="16"/>
  <c r="K4362" i="16"/>
  <c r="K4363" i="16"/>
  <c r="K4364" i="16"/>
  <c r="K4365" i="16"/>
  <c r="K4366" i="16"/>
  <c r="K4367" i="16"/>
  <c r="K4368" i="16"/>
  <c r="K4369" i="16"/>
  <c r="K4370" i="16"/>
  <c r="K4371" i="16"/>
  <c r="K4372" i="16"/>
  <c r="K4373" i="16"/>
  <c r="K4374" i="16"/>
  <c r="K4375" i="16"/>
  <c r="K4376" i="16"/>
  <c r="K4377" i="16"/>
  <c r="K4378" i="16"/>
  <c r="K4379" i="16"/>
  <c r="K4380" i="16"/>
  <c r="K4381" i="16"/>
  <c r="K4382" i="16"/>
  <c r="K4383" i="16"/>
  <c r="K4384" i="16"/>
  <c r="K4385" i="16"/>
  <c r="K4386" i="16"/>
  <c r="K4387" i="16"/>
  <c r="K4388" i="16"/>
  <c r="K4389" i="16"/>
  <c r="K4390" i="16"/>
  <c r="K4391" i="16"/>
  <c r="K4392" i="16"/>
  <c r="K4393" i="16"/>
  <c r="K4394" i="16"/>
  <c r="K4395" i="16"/>
  <c r="K4396" i="16"/>
  <c r="K4397" i="16"/>
  <c r="K4398" i="16"/>
  <c r="K4399" i="16"/>
  <c r="K4400" i="16"/>
  <c r="K4401" i="16"/>
  <c r="K4402" i="16"/>
  <c r="K4403" i="16"/>
  <c r="K4404" i="16"/>
  <c r="K4405" i="16"/>
  <c r="K4406" i="16"/>
  <c r="K4407" i="16"/>
  <c r="K4408" i="16"/>
  <c r="K4409" i="16"/>
  <c r="K4410" i="16"/>
  <c r="K4411" i="16"/>
  <c r="K4412" i="16"/>
  <c r="K4413" i="16"/>
  <c r="K4414" i="16"/>
  <c r="K4415" i="16"/>
  <c r="K4416" i="16"/>
  <c r="K4417" i="16"/>
  <c r="K4418" i="16"/>
  <c r="K4419" i="16"/>
  <c r="K4420" i="16"/>
  <c r="K4421" i="16"/>
  <c r="K4422" i="16"/>
  <c r="K4423" i="16"/>
  <c r="K4424" i="16"/>
  <c r="K4425" i="16"/>
  <c r="K4426" i="16"/>
  <c r="K4427" i="16"/>
  <c r="K4428" i="16"/>
  <c r="K4429" i="16"/>
  <c r="K4430" i="16"/>
  <c r="K4431" i="16"/>
  <c r="K4432" i="16"/>
  <c r="K4433" i="16"/>
  <c r="K4434" i="16"/>
  <c r="K4435" i="16"/>
  <c r="K4436" i="16"/>
  <c r="K4437" i="16"/>
  <c r="K4438" i="16"/>
  <c r="K4439" i="16"/>
  <c r="K4440" i="16"/>
  <c r="K4441" i="16"/>
  <c r="K4442" i="16"/>
  <c r="K4443" i="16"/>
  <c r="K4444" i="16"/>
  <c r="K4445" i="16"/>
  <c r="K4446" i="16"/>
  <c r="K4447" i="16"/>
  <c r="K4448" i="16"/>
  <c r="K4449" i="16"/>
  <c r="K4450" i="16"/>
  <c r="K4451" i="16"/>
  <c r="K4452" i="16"/>
  <c r="K4453" i="16"/>
  <c r="K4454" i="16"/>
  <c r="K4455" i="16"/>
  <c r="K4456" i="16"/>
  <c r="K4457" i="16"/>
  <c r="K4458" i="16"/>
  <c r="K4459" i="16"/>
  <c r="K4460" i="16"/>
  <c r="K4461" i="16"/>
  <c r="K4462" i="16"/>
  <c r="K4463" i="16"/>
  <c r="K4464" i="16"/>
  <c r="K4465" i="16"/>
  <c r="K4466" i="16"/>
  <c r="K4467" i="16"/>
  <c r="K4468" i="16"/>
  <c r="K4469" i="16"/>
  <c r="K4470" i="16"/>
  <c r="K4471" i="16"/>
  <c r="K4472" i="16"/>
  <c r="K4473" i="16"/>
  <c r="K4474" i="16"/>
  <c r="K4475" i="16"/>
  <c r="K4476" i="16"/>
  <c r="K4477" i="16"/>
  <c r="K4478" i="16"/>
  <c r="K4479" i="16"/>
  <c r="K4480" i="16"/>
  <c r="K4481" i="16"/>
  <c r="K4482" i="16"/>
  <c r="K4483" i="16"/>
  <c r="K4484" i="16"/>
  <c r="K4485" i="16"/>
  <c r="K4486" i="16"/>
  <c r="K4487" i="16"/>
  <c r="K4488" i="16"/>
  <c r="K4489" i="16"/>
  <c r="K4490" i="16"/>
  <c r="K4491" i="16"/>
  <c r="K4492" i="16"/>
  <c r="K4493" i="16"/>
  <c r="K4494" i="16"/>
  <c r="K4495" i="16"/>
  <c r="K4496" i="16"/>
  <c r="K4497" i="16"/>
  <c r="K4498" i="16"/>
  <c r="K4499" i="16"/>
  <c r="K4500" i="16"/>
  <c r="K4501" i="16"/>
  <c r="K4502" i="16"/>
  <c r="K4503" i="16"/>
  <c r="K4504" i="16"/>
  <c r="K4505" i="16"/>
  <c r="K4506" i="16"/>
  <c r="K4507" i="16"/>
  <c r="K4508" i="16"/>
  <c r="K4509" i="16"/>
  <c r="K4510" i="16"/>
  <c r="K4511" i="16"/>
  <c r="K4512" i="16"/>
  <c r="K4513" i="16"/>
  <c r="K4514" i="16"/>
  <c r="K4515" i="16"/>
  <c r="K4516" i="16"/>
  <c r="K4517" i="16"/>
  <c r="K4518" i="16"/>
  <c r="K4519" i="16"/>
  <c r="K4520" i="16"/>
  <c r="K4521" i="16"/>
  <c r="K4522" i="16"/>
  <c r="K4523" i="16"/>
  <c r="K4524" i="16"/>
  <c r="K4525" i="16"/>
  <c r="K4526" i="16"/>
  <c r="K4527" i="16"/>
  <c r="K4528" i="16"/>
  <c r="K4529" i="16"/>
  <c r="K4530" i="16"/>
  <c r="K4531" i="16"/>
  <c r="K4532" i="16"/>
  <c r="K4533" i="16"/>
  <c r="K4534" i="16"/>
  <c r="K4535" i="16"/>
  <c r="K4536" i="16"/>
  <c r="K4537" i="16"/>
  <c r="K4538" i="16"/>
  <c r="K4539" i="16"/>
  <c r="K4540" i="16"/>
  <c r="K4541" i="16"/>
  <c r="K4542" i="16"/>
  <c r="K4543" i="16"/>
  <c r="K4544" i="16"/>
  <c r="K4545" i="16"/>
  <c r="K4546" i="16"/>
  <c r="K4547" i="16"/>
  <c r="K4548" i="16"/>
  <c r="K4549" i="16"/>
  <c r="K4550" i="16"/>
  <c r="K4551" i="16"/>
  <c r="K4552" i="16"/>
  <c r="K4553" i="16"/>
  <c r="K4554" i="16"/>
  <c r="K4555" i="16"/>
  <c r="K4556" i="16"/>
  <c r="K4557" i="16"/>
  <c r="K4558" i="16"/>
  <c r="K4559" i="16"/>
  <c r="K4560" i="16"/>
  <c r="K4561" i="16"/>
  <c r="K4562" i="16"/>
  <c r="K4563" i="16"/>
  <c r="K4564" i="16"/>
  <c r="K4565" i="16"/>
  <c r="K4566" i="16"/>
  <c r="K4567" i="16"/>
  <c r="K4568" i="16"/>
  <c r="K4569" i="16"/>
  <c r="K4570" i="16"/>
  <c r="K4571" i="16"/>
  <c r="K4572" i="16"/>
  <c r="K4573" i="16"/>
  <c r="K4574" i="16"/>
  <c r="K4575" i="16"/>
  <c r="K4576" i="16"/>
  <c r="K4577" i="16"/>
  <c r="K4578" i="16"/>
  <c r="K4579" i="16"/>
  <c r="K4580" i="16"/>
  <c r="K4581" i="16"/>
  <c r="K4582" i="16"/>
  <c r="K4583" i="16"/>
  <c r="K4584" i="16"/>
  <c r="K4585" i="16"/>
  <c r="K4586" i="16"/>
  <c r="K4587" i="16"/>
  <c r="K4588" i="16"/>
  <c r="K4589" i="16"/>
  <c r="K4590" i="16"/>
  <c r="K4591" i="16"/>
  <c r="K4592" i="16"/>
  <c r="K4593" i="16"/>
  <c r="K4594" i="16"/>
  <c r="K4595" i="16"/>
  <c r="K4596" i="16"/>
  <c r="K4597" i="16"/>
  <c r="K4598" i="16"/>
  <c r="K4599" i="16"/>
  <c r="K4600" i="16"/>
  <c r="K4601" i="16"/>
  <c r="K4602" i="16"/>
  <c r="K4603" i="16"/>
  <c r="K4604" i="16"/>
  <c r="K4605" i="16"/>
  <c r="K4606" i="16"/>
  <c r="K4607" i="16"/>
  <c r="K4608" i="16"/>
  <c r="K4609" i="16"/>
  <c r="K4610" i="16"/>
  <c r="K4611" i="16"/>
  <c r="K4612" i="16"/>
  <c r="K4613" i="16"/>
  <c r="K4614" i="16"/>
  <c r="K4615" i="16"/>
  <c r="K4616" i="16"/>
  <c r="K4617" i="16"/>
  <c r="K4618" i="16"/>
  <c r="K4619" i="16"/>
  <c r="K4620" i="16"/>
  <c r="K4621" i="16"/>
  <c r="K4622" i="16"/>
  <c r="K4623" i="16"/>
  <c r="K4624" i="16"/>
  <c r="K4625" i="16"/>
  <c r="K4626" i="16"/>
  <c r="K4627" i="16"/>
  <c r="K4628" i="16"/>
  <c r="K4629" i="16"/>
  <c r="K4630" i="16"/>
  <c r="K4631" i="16"/>
  <c r="K4632" i="16"/>
  <c r="K4633" i="16"/>
  <c r="K4634" i="16"/>
  <c r="K4635" i="16"/>
  <c r="K4636" i="16"/>
  <c r="K4637" i="16"/>
  <c r="K4638" i="16"/>
  <c r="K4639" i="16"/>
  <c r="K4640" i="16"/>
  <c r="K4641" i="16"/>
  <c r="K4642" i="16"/>
  <c r="K4643" i="16"/>
  <c r="K4644" i="16"/>
  <c r="K4645" i="16"/>
  <c r="K4646" i="16"/>
  <c r="K4647" i="16"/>
  <c r="K4648" i="16"/>
  <c r="K4649" i="16"/>
  <c r="K4650" i="16"/>
  <c r="K4651" i="16"/>
  <c r="K4652" i="16"/>
  <c r="K4653" i="16"/>
  <c r="K4654" i="16"/>
  <c r="K4655" i="16"/>
  <c r="K4656" i="16"/>
  <c r="K4657" i="16"/>
  <c r="K4658" i="16"/>
  <c r="K4659" i="16"/>
  <c r="K4660" i="16"/>
  <c r="K4661" i="16"/>
  <c r="K4662" i="16"/>
  <c r="K4663" i="16"/>
  <c r="K4664" i="16"/>
  <c r="K4665" i="16"/>
  <c r="K4666" i="16"/>
  <c r="K4667" i="16"/>
  <c r="K4668" i="16"/>
  <c r="K4669" i="16"/>
  <c r="K4670" i="16"/>
  <c r="K4671" i="16"/>
  <c r="K4672" i="16"/>
  <c r="K4673" i="16"/>
  <c r="K4674" i="16"/>
  <c r="K4675" i="16"/>
  <c r="K4676" i="16"/>
  <c r="K4677" i="16"/>
  <c r="K4678" i="16"/>
  <c r="K4679" i="16"/>
  <c r="K4680" i="16"/>
  <c r="K4681" i="16"/>
  <c r="K4682" i="16"/>
  <c r="K4683" i="16"/>
  <c r="K4684" i="16"/>
  <c r="K4685" i="16"/>
  <c r="K4686" i="16"/>
  <c r="K4687" i="16"/>
  <c r="K4688" i="16"/>
  <c r="K4689" i="16"/>
  <c r="K4690" i="16"/>
  <c r="K4691" i="16"/>
  <c r="K4692" i="16"/>
  <c r="K4693" i="16"/>
  <c r="K4694" i="16"/>
  <c r="K4695" i="16"/>
  <c r="K4696" i="16"/>
  <c r="K4697" i="16"/>
  <c r="K4698" i="16"/>
  <c r="K4699" i="16"/>
  <c r="K4700" i="16"/>
  <c r="K4701" i="16"/>
  <c r="K4702" i="16"/>
  <c r="K4703" i="16"/>
  <c r="K4704" i="16"/>
  <c r="K4705" i="16"/>
  <c r="K4706" i="16"/>
  <c r="K4707" i="16"/>
  <c r="K4708" i="16"/>
  <c r="K4709" i="16"/>
  <c r="K4710" i="16"/>
  <c r="K4711" i="16"/>
  <c r="K4712" i="16"/>
  <c r="K4713" i="16"/>
  <c r="K4714" i="16"/>
  <c r="K4715" i="16"/>
  <c r="K4716" i="16"/>
  <c r="K4717" i="16"/>
  <c r="K4718" i="16"/>
  <c r="K4719" i="16"/>
  <c r="K4720" i="16"/>
  <c r="K4721" i="16"/>
  <c r="K4722" i="16"/>
  <c r="K4723" i="16"/>
  <c r="K4724" i="16"/>
  <c r="K4725" i="16"/>
  <c r="K4726" i="16"/>
  <c r="K4727" i="16"/>
  <c r="K4728" i="16"/>
  <c r="K4729" i="16"/>
  <c r="K4730" i="16"/>
  <c r="K4731" i="16"/>
  <c r="K4732" i="16"/>
  <c r="K4733" i="16"/>
  <c r="K4734" i="16"/>
  <c r="K4735" i="16"/>
  <c r="K4736" i="16"/>
  <c r="K4737" i="16"/>
  <c r="K4738" i="16"/>
  <c r="K4739" i="16"/>
  <c r="K4740" i="16"/>
  <c r="K4741" i="16"/>
  <c r="K4742" i="16"/>
  <c r="K4743" i="16"/>
  <c r="K4744" i="16"/>
  <c r="K4745" i="16"/>
  <c r="K4746" i="16"/>
  <c r="K4747" i="16"/>
  <c r="K4748" i="16"/>
  <c r="K4749" i="16"/>
  <c r="K4750" i="16"/>
  <c r="K4751" i="16"/>
  <c r="K4752" i="16"/>
  <c r="K4753" i="16"/>
  <c r="K4754" i="16"/>
  <c r="K4755" i="16"/>
  <c r="K4756" i="16"/>
  <c r="K4757" i="16"/>
  <c r="K4758" i="16"/>
  <c r="K4759" i="16"/>
  <c r="K4760" i="16"/>
  <c r="K4761" i="16"/>
  <c r="K4762" i="16"/>
  <c r="K4763" i="16"/>
  <c r="K4764" i="16"/>
  <c r="K4765" i="16"/>
  <c r="K4766" i="16"/>
  <c r="K4767" i="16"/>
  <c r="K4768" i="16"/>
  <c r="K4769" i="16"/>
  <c r="K4770" i="16"/>
  <c r="K4771" i="16"/>
  <c r="K4772" i="16"/>
  <c r="K4773" i="16"/>
  <c r="K4774" i="16"/>
  <c r="K4775" i="16"/>
  <c r="K4776" i="16"/>
  <c r="K4777" i="16"/>
  <c r="K4778" i="16"/>
  <c r="K4779" i="16"/>
  <c r="K4780" i="16"/>
  <c r="K4781" i="16"/>
  <c r="K4782" i="16"/>
  <c r="K4783" i="16"/>
  <c r="K4784" i="16"/>
  <c r="K4785" i="16"/>
  <c r="K4786" i="16"/>
  <c r="K4787" i="16"/>
  <c r="K4788" i="16"/>
  <c r="K4789" i="16"/>
  <c r="K4790" i="16"/>
  <c r="K4791" i="16"/>
  <c r="K4792" i="16"/>
  <c r="K4793" i="16"/>
  <c r="K4794" i="16"/>
  <c r="K4795" i="16"/>
  <c r="K4796" i="16"/>
  <c r="K4797" i="16"/>
  <c r="K4798" i="16"/>
  <c r="K4799" i="16"/>
  <c r="K4800" i="16"/>
  <c r="K4801" i="16"/>
  <c r="K4802" i="16"/>
  <c r="K4803" i="16"/>
  <c r="K4804" i="16"/>
  <c r="K4805" i="16"/>
  <c r="K4806" i="16"/>
  <c r="K4807" i="16"/>
  <c r="K4808" i="16"/>
  <c r="K4809" i="16"/>
  <c r="K4810" i="16"/>
  <c r="K4811" i="16"/>
  <c r="K4812" i="16"/>
  <c r="K4813" i="16"/>
  <c r="K4814" i="16"/>
  <c r="K4815" i="16"/>
  <c r="K4816" i="16"/>
  <c r="K4817" i="16"/>
  <c r="K4818" i="16"/>
  <c r="K4819" i="16"/>
  <c r="K4820" i="16"/>
  <c r="K4821" i="16"/>
  <c r="K4822" i="16"/>
  <c r="K4823" i="16"/>
  <c r="K4824" i="16"/>
  <c r="K4825" i="16"/>
  <c r="K4826" i="16"/>
  <c r="K4827" i="16"/>
  <c r="K4828" i="16"/>
  <c r="K4829" i="16"/>
  <c r="K4830" i="16"/>
  <c r="K4831" i="16"/>
  <c r="K4832" i="16"/>
  <c r="K4833" i="16"/>
  <c r="K4834" i="16"/>
  <c r="K4835" i="16"/>
  <c r="K4836" i="16"/>
  <c r="K4837" i="16"/>
  <c r="K4838" i="16"/>
  <c r="K4839" i="16"/>
  <c r="K4840" i="16"/>
  <c r="K4841" i="16"/>
  <c r="K4842" i="16"/>
  <c r="K4843" i="16"/>
  <c r="K4844" i="16"/>
  <c r="K4845" i="16"/>
  <c r="K4846" i="16"/>
  <c r="K4847" i="16"/>
  <c r="K4848" i="16"/>
  <c r="K4849" i="16"/>
  <c r="K4850" i="16"/>
  <c r="K4851" i="16"/>
  <c r="K4852" i="16"/>
  <c r="K4853" i="16"/>
  <c r="K4854" i="16"/>
  <c r="K4855" i="16"/>
  <c r="K4856" i="16"/>
  <c r="K4857" i="16"/>
  <c r="K4858" i="16"/>
  <c r="K4859" i="16"/>
  <c r="K4860" i="16"/>
  <c r="K4861" i="16"/>
  <c r="K4862" i="16"/>
  <c r="K4863" i="16"/>
  <c r="K4864" i="16"/>
  <c r="K4865" i="16"/>
  <c r="K4866" i="16"/>
  <c r="K4867" i="16"/>
  <c r="K4868" i="16"/>
  <c r="K4869" i="16"/>
  <c r="K4870" i="16"/>
  <c r="K4871" i="16"/>
  <c r="K4872" i="16"/>
  <c r="K4873" i="16"/>
  <c r="K4874" i="16"/>
  <c r="K4875" i="16"/>
  <c r="K4876" i="16"/>
  <c r="K4877" i="16"/>
  <c r="K4878" i="16"/>
  <c r="K4879" i="16"/>
  <c r="K4880" i="16"/>
  <c r="K4881" i="16"/>
  <c r="K4882" i="16"/>
  <c r="K4883" i="16"/>
  <c r="K4884" i="16"/>
  <c r="K4885" i="16"/>
  <c r="K4886" i="16"/>
  <c r="K4887" i="16"/>
  <c r="K4888" i="16"/>
  <c r="K4889" i="16"/>
  <c r="K4890" i="16"/>
  <c r="K4891" i="16"/>
  <c r="K4892" i="16"/>
  <c r="K4893" i="16"/>
  <c r="K4894" i="16"/>
  <c r="K4895" i="16"/>
  <c r="K4896" i="16"/>
  <c r="K4897" i="16"/>
  <c r="K4898" i="16"/>
  <c r="K4899" i="16"/>
  <c r="K4900" i="16"/>
  <c r="K4901" i="16"/>
  <c r="K4902" i="16"/>
  <c r="K4903" i="16"/>
  <c r="K4904" i="16"/>
  <c r="K4905" i="16"/>
  <c r="K4906" i="16"/>
  <c r="K4907" i="16"/>
  <c r="K4908" i="16"/>
  <c r="K4909" i="16"/>
  <c r="K4910" i="16"/>
  <c r="K4911" i="16"/>
  <c r="K4912" i="16"/>
  <c r="K4913" i="16"/>
  <c r="K4914" i="16"/>
  <c r="K4915" i="16"/>
  <c r="K4916" i="16"/>
  <c r="K4917" i="16"/>
  <c r="K4918" i="16"/>
  <c r="K4919" i="16"/>
  <c r="K4920" i="16"/>
  <c r="K4921" i="16"/>
  <c r="K4922" i="16"/>
  <c r="K4923" i="16"/>
  <c r="K4924" i="16"/>
  <c r="K4925" i="16"/>
  <c r="K4926" i="16"/>
  <c r="K4927" i="16"/>
  <c r="K4928" i="16"/>
  <c r="K4929" i="16"/>
  <c r="K4930" i="16"/>
  <c r="K4931" i="16"/>
  <c r="K4932" i="16"/>
  <c r="K4933" i="16"/>
  <c r="K4934" i="16"/>
  <c r="K4935" i="16"/>
  <c r="K4936" i="16"/>
  <c r="K4937" i="16"/>
  <c r="K4938" i="16"/>
  <c r="K4939" i="16"/>
  <c r="K4940" i="16"/>
  <c r="K4941" i="16"/>
  <c r="K4942" i="16"/>
  <c r="K4943" i="16"/>
  <c r="K4944" i="16"/>
  <c r="K4945" i="16"/>
  <c r="K4946" i="16"/>
  <c r="K4947" i="16"/>
  <c r="K4948" i="16"/>
  <c r="K4949" i="16"/>
  <c r="K4950" i="16"/>
  <c r="K4951" i="16"/>
  <c r="K4952" i="16"/>
  <c r="K4953" i="16"/>
  <c r="K4954" i="16"/>
  <c r="K4955" i="16"/>
  <c r="K4956" i="16"/>
  <c r="K4957" i="16"/>
  <c r="K4958" i="16"/>
  <c r="K4959" i="16"/>
  <c r="K4960" i="16"/>
  <c r="K4961" i="16"/>
  <c r="K4962" i="16"/>
  <c r="K4963" i="16"/>
  <c r="K4964" i="16"/>
  <c r="K4965" i="16"/>
  <c r="K4966" i="16"/>
  <c r="K4967" i="16"/>
  <c r="K4968" i="16"/>
  <c r="K4969" i="16"/>
  <c r="K4970" i="16"/>
  <c r="K4971" i="16"/>
  <c r="K4972" i="16"/>
  <c r="K4973" i="16"/>
  <c r="K4974" i="16"/>
  <c r="K4975" i="16"/>
  <c r="K4976" i="16"/>
  <c r="K4977" i="16"/>
  <c r="K4978" i="16"/>
  <c r="K4979" i="16"/>
  <c r="K4980" i="16"/>
  <c r="K4981" i="16"/>
  <c r="K4982" i="16"/>
  <c r="K4983" i="16"/>
  <c r="K4984" i="16"/>
  <c r="K4985" i="16"/>
  <c r="K4986" i="16"/>
  <c r="K4987" i="16"/>
  <c r="K4988" i="16"/>
  <c r="K4989" i="16"/>
  <c r="K4990" i="16"/>
  <c r="K4991" i="16"/>
  <c r="K4992" i="16"/>
  <c r="K4993" i="16"/>
  <c r="K4994" i="16"/>
  <c r="K4995" i="16"/>
  <c r="K4996" i="16"/>
  <c r="K4997" i="16"/>
  <c r="K4998" i="16"/>
  <c r="K4999" i="16"/>
  <c r="K5000" i="16"/>
  <c r="K5001" i="16"/>
  <c r="K5002" i="16"/>
  <c r="K5003" i="16"/>
  <c r="K5004" i="16"/>
  <c r="K5005" i="16"/>
  <c r="K5006" i="16"/>
  <c r="K5007" i="16"/>
  <c r="K5008" i="16"/>
  <c r="K5009" i="16"/>
  <c r="K5010" i="16"/>
  <c r="K5011" i="16"/>
  <c r="K5012" i="16"/>
  <c r="K5013" i="16"/>
  <c r="K5014" i="16"/>
  <c r="K5015" i="16"/>
  <c r="K5016" i="16"/>
  <c r="K5017" i="16"/>
  <c r="K5018" i="16"/>
  <c r="K5019" i="16"/>
  <c r="K5020" i="16"/>
  <c r="K5021" i="16"/>
  <c r="K5022" i="16"/>
  <c r="K5023" i="16"/>
  <c r="K5024" i="16"/>
  <c r="K5025" i="16"/>
  <c r="K5026" i="16"/>
  <c r="K5027" i="16"/>
  <c r="K5028" i="16"/>
  <c r="K5029" i="16"/>
  <c r="K5030" i="16"/>
  <c r="K5031" i="16"/>
  <c r="K5032" i="16"/>
  <c r="K5033" i="16"/>
  <c r="K5034" i="16"/>
  <c r="K5035" i="16"/>
  <c r="K5036" i="16"/>
  <c r="K5037" i="16"/>
  <c r="K5038" i="16"/>
  <c r="K5039" i="16"/>
  <c r="K5040" i="16"/>
  <c r="K5041" i="16"/>
  <c r="K5042" i="16"/>
  <c r="K5043" i="16"/>
  <c r="K5044" i="16"/>
  <c r="K5045" i="16"/>
  <c r="K5046" i="16"/>
  <c r="K5047" i="16"/>
  <c r="K5048" i="16"/>
  <c r="K5049" i="16"/>
  <c r="K5050" i="16"/>
  <c r="K5051" i="16"/>
  <c r="K5052" i="16"/>
  <c r="K5053" i="16"/>
  <c r="K5054" i="16"/>
  <c r="K5055" i="16"/>
  <c r="K5056" i="16"/>
  <c r="K5057" i="16"/>
  <c r="K5058" i="16"/>
  <c r="K5059" i="16"/>
  <c r="K5060" i="16"/>
  <c r="K5061" i="16"/>
  <c r="K5062" i="16"/>
  <c r="K5063" i="16"/>
  <c r="K5064" i="16"/>
  <c r="K5065" i="16"/>
  <c r="K5066" i="16"/>
  <c r="K5067" i="16"/>
  <c r="K5068" i="16"/>
  <c r="K5069" i="16"/>
  <c r="K5070" i="16"/>
  <c r="K5071" i="16"/>
  <c r="K5072" i="16"/>
  <c r="K5073" i="16"/>
  <c r="K5074" i="16"/>
  <c r="K5075" i="16"/>
  <c r="K5076" i="16"/>
  <c r="K5077" i="16"/>
  <c r="K5078" i="16"/>
  <c r="K5079" i="16"/>
  <c r="K5080" i="16"/>
  <c r="K5081" i="16"/>
  <c r="K5082" i="16"/>
  <c r="K5083" i="16"/>
  <c r="K5084" i="16"/>
  <c r="K5085" i="16"/>
  <c r="K5086" i="16"/>
  <c r="K5087" i="16"/>
  <c r="K5088" i="16"/>
  <c r="K5089" i="16"/>
  <c r="K5090" i="16"/>
  <c r="K5091" i="16"/>
  <c r="K5092" i="16"/>
  <c r="K5093" i="16"/>
  <c r="K5094" i="16"/>
  <c r="K5095" i="16"/>
  <c r="K5096" i="16"/>
  <c r="K5097" i="16"/>
  <c r="K5098" i="16"/>
  <c r="K5099" i="16"/>
  <c r="K5100" i="16"/>
  <c r="K5101" i="16"/>
  <c r="K5102" i="16"/>
  <c r="K5103" i="16"/>
  <c r="K5104" i="16"/>
  <c r="K5105" i="16"/>
  <c r="K5106" i="16"/>
  <c r="K5107" i="16"/>
  <c r="K5108" i="16"/>
  <c r="K5109" i="16"/>
  <c r="K5110" i="16"/>
  <c r="K5111" i="16"/>
  <c r="K5112" i="16"/>
  <c r="K5113" i="16"/>
  <c r="K5114" i="16"/>
  <c r="K5115" i="16"/>
  <c r="K5116" i="16"/>
  <c r="K5117" i="16"/>
  <c r="K5118" i="16"/>
  <c r="K5119" i="16"/>
  <c r="K5120" i="16"/>
  <c r="K5121" i="16"/>
  <c r="K5122" i="16"/>
  <c r="K5123" i="16"/>
  <c r="K5124" i="16"/>
  <c r="K5125" i="16"/>
  <c r="K5126" i="16"/>
  <c r="K5127" i="16"/>
  <c r="K5128" i="16"/>
  <c r="K5129" i="16"/>
  <c r="K5130" i="16"/>
  <c r="K5131" i="16"/>
  <c r="K5132" i="16"/>
  <c r="K5133" i="16"/>
  <c r="K5134" i="16"/>
  <c r="K5135" i="16"/>
  <c r="K5136" i="16"/>
  <c r="K5137" i="16"/>
  <c r="K5138" i="16"/>
  <c r="K5139" i="16"/>
  <c r="K5140" i="16"/>
  <c r="K5141" i="16"/>
  <c r="K5142" i="16"/>
  <c r="K5143" i="16"/>
  <c r="K5144" i="16"/>
  <c r="K5145" i="16"/>
  <c r="K5146" i="16"/>
  <c r="K5147" i="16"/>
  <c r="K5148" i="16"/>
  <c r="K5149" i="16"/>
  <c r="K5150" i="16"/>
  <c r="K5151" i="16"/>
  <c r="K5152" i="16"/>
  <c r="K5153" i="16"/>
  <c r="K5154" i="16"/>
  <c r="K5155" i="16"/>
  <c r="K5156" i="16"/>
  <c r="K5157" i="16"/>
  <c r="K5158" i="16"/>
  <c r="K5159" i="16"/>
  <c r="K5160" i="16"/>
  <c r="K5161" i="16"/>
  <c r="K5162" i="16"/>
  <c r="K5163" i="16"/>
  <c r="K5164" i="16"/>
  <c r="K5165" i="16"/>
  <c r="K5166" i="16"/>
  <c r="K5167" i="16"/>
  <c r="K5168" i="16"/>
  <c r="K5169" i="16"/>
  <c r="K5170" i="16"/>
  <c r="K5171" i="16"/>
  <c r="K5172" i="16"/>
  <c r="K5173" i="16"/>
  <c r="K5174" i="16"/>
  <c r="K5175" i="16"/>
  <c r="K5176" i="16"/>
  <c r="K5177" i="16"/>
  <c r="K5178" i="16"/>
  <c r="K5179" i="16"/>
  <c r="K5180" i="16"/>
  <c r="K5181" i="16"/>
  <c r="K5182" i="16"/>
  <c r="K5183" i="16"/>
  <c r="K5184" i="16"/>
  <c r="K5185" i="16"/>
  <c r="K5186" i="16"/>
  <c r="K5187" i="16"/>
  <c r="K5188" i="16"/>
  <c r="K5189" i="16"/>
  <c r="K5190" i="16"/>
  <c r="K5191" i="16"/>
  <c r="K5192" i="16"/>
  <c r="K5193" i="16"/>
  <c r="K5194" i="16"/>
  <c r="K5195" i="16"/>
  <c r="K5196" i="16"/>
  <c r="K5197" i="16"/>
  <c r="K5198" i="16"/>
  <c r="K5199" i="16"/>
  <c r="K5200" i="16"/>
  <c r="K5201" i="16"/>
  <c r="K5202" i="16"/>
  <c r="K5203" i="16"/>
  <c r="K5204" i="16"/>
  <c r="K5205" i="16"/>
  <c r="K5206" i="16"/>
  <c r="K5207" i="16"/>
  <c r="K5208" i="16"/>
  <c r="K5209" i="16"/>
  <c r="K5210" i="16"/>
  <c r="K5211" i="16"/>
  <c r="K5212" i="16"/>
  <c r="K5213" i="16"/>
  <c r="K5214" i="16"/>
  <c r="K5215" i="16"/>
  <c r="K5216" i="16"/>
  <c r="K5217" i="16"/>
  <c r="K5218" i="16"/>
  <c r="K5219" i="16"/>
  <c r="K5220" i="16"/>
  <c r="K5221" i="16"/>
  <c r="K5222" i="16"/>
  <c r="K5223" i="16"/>
  <c r="K5224" i="16"/>
  <c r="K5225" i="16"/>
  <c r="K5226" i="16"/>
  <c r="K5227" i="16"/>
  <c r="K5228" i="16"/>
  <c r="K5229" i="16"/>
  <c r="K5230" i="16"/>
  <c r="K5231" i="16"/>
  <c r="K5232" i="16"/>
  <c r="K5233" i="16"/>
  <c r="K5234" i="16"/>
  <c r="K5235" i="16"/>
  <c r="K5236" i="16"/>
  <c r="K5237" i="16"/>
  <c r="K5238" i="16"/>
  <c r="K5239" i="16"/>
  <c r="K5240" i="16"/>
  <c r="K5241" i="16"/>
  <c r="K5242" i="16"/>
  <c r="K5243" i="16"/>
  <c r="K5244" i="16"/>
  <c r="K5245" i="16"/>
  <c r="K5246" i="16"/>
  <c r="K5247" i="16"/>
  <c r="K5248" i="16"/>
  <c r="K5249" i="16"/>
  <c r="K5250" i="16"/>
  <c r="K5251" i="16"/>
  <c r="K5252" i="16"/>
  <c r="K5253" i="16"/>
  <c r="K5254" i="16"/>
  <c r="K5255" i="16"/>
  <c r="K5256" i="16"/>
  <c r="K5257" i="16"/>
  <c r="K5258" i="16"/>
  <c r="K5259" i="16"/>
  <c r="K5260" i="16"/>
  <c r="K5261" i="16"/>
  <c r="K5262" i="16"/>
  <c r="K5263" i="16"/>
  <c r="K5264" i="16"/>
  <c r="K5265" i="16"/>
  <c r="K5266" i="16"/>
  <c r="K5267" i="16"/>
  <c r="K5268" i="16"/>
  <c r="K5269" i="16"/>
  <c r="K5270" i="16"/>
  <c r="K5271" i="16"/>
  <c r="K5272" i="16"/>
  <c r="K5273" i="16"/>
  <c r="K5274" i="16"/>
  <c r="K5275" i="16"/>
  <c r="K5276" i="16"/>
  <c r="K5277" i="16"/>
  <c r="K5278" i="16"/>
  <c r="K5279" i="16"/>
  <c r="K5280" i="16"/>
  <c r="K5281" i="16"/>
  <c r="K5282" i="16"/>
  <c r="K5283" i="16"/>
  <c r="K5284" i="16"/>
  <c r="K5285" i="16"/>
  <c r="K5286" i="16"/>
  <c r="K5287" i="16"/>
  <c r="K5288" i="16"/>
  <c r="K5289" i="16"/>
  <c r="K5290" i="16"/>
  <c r="K5291" i="16"/>
  <c r="K5292" i="16"/>
  <c r="K5293" i="16"/>
  <c r="K5294" i="16"/>
  <c r="K5295" i="16"/>
  <c r="K5296" i="16"/>
  <c r="K5297" i="16"/>
  <c r="K5298" i="16"/>
  <c r="K5299" i="16"/>
  <c r="K5300" i="16"/>
  <c r="K5301" i="16"/>
  <c r="K5302" i="16"/>
  <c r="K5303" i="16"/>
  <c r="K5304" i="16"/>
  <c r="K5305" i="16"/>
  <c r="K5306" i="16"/>
  <c r="K5307" i="16"/>
  <c r="K5308" i="16"/>
  <c r="K5309" i="16"/>
  <c r="K5310" i="16"/>
  <c r="K5311" i="16"/>
  <c r="K5312" i="16"/>
  <c r="K5313" i="16"/>
  <c r="K5314" i="16"/>
  <c r="K5315" i="16"/>
  <c r="K5316" i="16"/>
  <c r="K5317" i="16"/>
  <c r="K5318" i="16"/>
  <c r="K5319" i="16"/>
  <c r="K5320" i="16"/>
  <c r="K5321" i="16"/>
  <c r="K5322" i="16"/>
  <c r="K5323" i="16"/>
  <c r="K5324" i="16"/>
  <c r="K5325" i="16"/>
  <c r="K5326" i="16"/>
  <c r="K5327" i="16"/>
  <c r="K5328" i="16"/>
  <c r="K5329" i="16"/>
  <c r="K5330" i="16"/>
  <c r="K5331" i="16"/>
  <c r="K5332" i="16"/>
  <c r="K5333" i="16"/>
  <c r="K5334" i="16"/>
  <c r="K5335" i="16"/>
  <c r="K5336" i="16"/>
  <c r="K5337" i="16"/>
  <c r="K5338" i="16"/>
  <c r="K5339" i="16"/>
  <c r="K5340" i="16"/>
  <c r="K5341" i="16"/>
  <c r="K5342" i="16"/>
  <c r="K5343" i="16"/>
  <c r="K5344" i="16"/>
  <c r="K5345" i="16"/>
  <c r="K5346" i="16"/>
  <c r="K5347" i="16"/>
  <c r="K5348" i="16"/>
  <c r="K5349" i="16"/>
  <c r="K5350" i="16"/>
  <c r="K5351" i="16"/>
  <c r="K5352" i="16"/>
  <c r="K5353" i="16"/>
  <c r="K5354" i="16"/>
  <c r="K5355" i="16"/>
  <c r="K5356" i="16"/>
  <c r="K5357" i="16"/>
  <c r="K5358" i="16"/>
  <c r="K5359" i="16"/>
  <c r="K5360" i="16"/>
  <c r="K5361" i="16"/>
  <c r="K5362" i="16"/>
  <c r="K5363" i="16"/>
  <c r="K5364" i="16"/>
  <c r="K5365" i="16"/>
  <c r="K5366" i="16"/>
  <c r="K5367" i="16"/>
  <c r="K5368" i="16"/>
  <c r="K5369" i="16"/>
  <c r="K5370" i="16"/>
  <c r="K5371" i="16"/>
  <c r="K5372" i="16"/>
  <c r="K5373" i="16"/>
  <c r="K5374" i="16"/>
  <c r="K5375" i="16"/>
  <c r="K5376" i="16"/>
  <c r="K5377" i="16"/>
  <c r="K5378" i="16"/>
  <c r="K5379" i="16"/>
  <c r="K5380" i="16"/>
  <c r="K5381" i="16"/>
  <c r="K5382" i="16"/>
  <c r="K5383" i="16"/>
  <c r="K5384" i="16"/>
  <c r="K5385" i="16"/>
  <c r="K5386" i="16"/>
  <c r="K5387" i="16"/>
  <c r="K5388" i="16"/>
  <c r="K5389" i="16"/>
  <c r="K5390" i="16"/>
  <c r="K5391" i="16"/>
  <c r="K5392" i="16"/>
  <c r="K5393" i="16"/>
  <c r="K5394" i="16"/>
  <c r="K5395" i="16"/>
  <c r="K5396" i="16"/>
  <c r="K5397" i="16"/>
  <c r="K5398" i="16"/>
  <c r="K5399" i="16"/>
  <c r="K5400" i="16"/>
  <c r="K5401" i="16"/>
  <c r="K5402" i="16"/>
  <c r="K5403" i="16"/>
  <c r="K5404" i="16"/>
  <c r="K5405" i="16"/>
  <c r="K5406" i="16"/>
  <c r="K5407" i="16"/>
  <c r="K5408" i="16"/>
  <c r="K5409" i="16"/>
  <c r="K5410" i="16"/>
  <c r="K5411" i="16"/>
  <c r="K5412" i="16"/>
  <c r="K5413" i="16"/>
  <c r="K5414" i="16"/>
  <c r="K5415" i="16"/>
  <c r="K5416" i="16"/>
  <c r="K5417" i="16"/>
  <c r="K5418" i="16"/>
  <c r="K5419" i="16"/>
  <c r="K5420" i="16"/>
  <c r="K5421" i="16"/>
  <c r="K5422" i="16"/>
  <c r="K5423" i="16"/>
  <c r="K5424" i="16"/>
  <c r="K5425" i="16"/>
  <c r="K5426" i="16"/>
  <c r="K5427" i="16"/>
  <c r="K5428" i="16"/>
  <c r="K5429" i="16"/>
  <c r="K5430" i="16"/>
  <c r="K5431" i="16"/>
  <c r="K5432" i="16"/>
  <c r="K5433" i="16"/>
  <c r="K5434" i="16"/>
  <c r="K5435" i="16"/>
  <c r="K5436" i="16"/>
  <c r="K5437" i="16"/>
  <c r="K5438" i="16"/>
  <c r="K5439" i="16"/>
  <c r="K5440" i="16"/>
  <c r="K5441" i="16"/>
  <c r="K5442" i="16"/>
  <c r="K5443" i="16"/>
  <c r="K5444" i="16"/>
  <c r="K5445" i="16"/>
  <c r="K5446" i="16"/>
  <c r="K5447" i="16"/>
  <c r="K5448" i="16"/>
  <c r="K5449" i="16"/>
  <c r="K5450" i="16"/>
  <c r="K5451" i="16"/>
  <c r="K5452" i="16"/>
  <c r="K5453" i="16"/>
  <c r="K5454" i="16"/>
  <c r="K5455" i="16"/>
  <c r="K5456" i="16"/>
  <c r="K5457" i="16"/>
  <c r="K5458" i="16"/>
  <c r="K5459" i="16"/>
  <c r="K5460" i="16"/>
  <c r="K5461" i="16"/>
  <c r="K5462" i="16"/>
  <c r="K5463" i="16"/>
  <c r="K5464" i="16"/>
  <c r="K5465" i="16"/>
  <c r="K5466" i="16"/>
  <c r="K5467" i="16"/>
  <c r="K5468" i="16"/>
  <c r="K5469" i="16"/>
  <c r="K5470" i="16"/>
  <c r="K5471" i="16"/>
  <c r="K5472" i="16"/>
  <c r="K5473" i="16"/>
  <c r="K5474" i="16"/>
  <c r="K5475" i="16"/>
  <c r="K5476" i="16"/>
  <c r="K5477" i="16"/>
  <c r="K5478" i="16"/>
  <c r="K5479" i="16"/>
  <c r="K5480" i="16"/>
  <c r="K5481" i="16"/>
  <c r="K5482" i="16"/>
  <c r="K5483" i="16"/>
  <c r="K5484" i="16"/>
  <c r="K5485" i="16"/>
  <c r="K5486" i="16"/>
  <c r="K5487" i="16"/>
  <c r="K5488" i="16"/>
  <c r="K5489" i="16"/>
  <c r="K5490" i="16"/>
  <c r="K5491" i="16"/>
  <c r="K5492" i="16"/>
  <c r="K5493" i="16"/>
  <c r="K5494" i="16"/>
  <c r="K5495" i="16"/>
  <c r="K5496" i="16"/>
  <c r="K5497" i="16"/>
  <c r="K5498" i="16"/>
  <c r="K5499" i="16"/>
  <c r="K5500" i="16"/>
  <c r="K5501" i="16"/>
  <c r="K5502" i="16"/>
  <c r="K5503" i="16"/>
  <c r="K5504" i="16"/>
  <c r="K5505" i="16"/>
  <c r="K5506" i="16"/>
  <c r="K5507" i="16"/>
  <c r="K5508" i="16"/>
  <c r="K5509" i="16"/>
  <c r="K5510" i="16"/>
  <c r="K5511" i="16"/>
  <c r="K5512" i="16"/>
  <c r="K5513" i="16"/>
  <c r="K5514" i="16"/>
  <c r="K5515" i="16"/>
  <c r="K5516" i="16"/>
  <c r="K5517" i="16"/>
  <c r="K5518" i="16"/>
  <c r="K5519" i="16"/>
  <c r="K5520" i="16"/>
  <c r="K5521" i="16"/>
  <c r="K5522" i="16"/>
  <c r="K5523" i="16"/>
  <c r="K5524" i="16"/>
  <c r="K5525" i="16"/>
  <c r="K5526" i="16"/>
  <c r="K5527" i="16"/>
  <c r="K5528" i="16"/>
  <c r="K5529" i="16"/>
  <c r="K5530" i="16"/>
  <c r="K5531" i="16"/>
  <c r="K5532" i="16"/>
  <c r="K5533" i="16"/>
  <c r="K5534" i="16"/>
  <c r="K5535" i="16"/>
  <c r="K5536" i="16"/>
  <c r="K5537" i="16"/>
  <c r="K5538" i="16"/>
  <c r="K5539" i="16"/>
  <c r="K5540" i="16"/>
  <c r="K5541" i="16"/>
  <c r="K5542" i="16"/>
  <c r="K5543" i="16"/>
  <c r="K5544" i="16"/>
  <c r="K5545" i="16"/>
  <c r="K5546" i="16"/>
  <c r="K5547" i="16"/>
  <c r="K5548" i="16"/>
  <c r="K5549" i="16"/>
  <c r="K5550" i="16"/>
  <c r="K5551" i="16"/>
  <c r="K5552" i="16"/>
  <c r="K5553" i="16"/>
  <c r="K5554" i="16"/>
  <c r="K5555" i="16"/>
  <c r="K5556" i="16"/>
  <c r="K5557" i="16"/>
  <c r="K5558" i="16"/>
  <c r="K5559" i="16"/>
  <c r="K5560" i="16"/>
  <c r="K5561" i="16"/>
  <c r="K5562" i="16"/>
  <c r="K5563" i="16"/>
  <c r="K5564" i="16"/>
  <c r="K5565" i="16"/>
  <c r="K5566" i="16"/>
  <c r="K5567" i="16"/>
  <c r="K5568" i="16"/>
  <c r="K5569" i="16"/>
  <c r="K5570" i="16"/>
  <c r="K5571" i="16"/>
  <c r="K5572" i="16"/>
  <c r="K5573" i="16"/>
  <c r="K5574" i="16"/>
  <c r="K5575" i="16"/>
  <c r="K5576" i="16"/>
  <c r="K5577" i="16"/>
  <c r="K5578" i="16"/>
  <c r="K5579" i="16"/>
  <c r="K5580" i="16"/>
  <c r="K5581" i="16"/>
  <c r="K5582" i="16"/>
  <c r="K5583" i="16"/>
  <c r="K5584" i="16"/>
  <c r="K5585" i="16"/>
  <c r="K5586" i="16"/>
  <c r="K5587" i="16"/>
  <c r="K5588" i="16"/>
  <c r="K5589" i="16"/>
  <c r="K5590" i="16"/>
  <c r="K5591" i="16"/>
  <c r="K5592" i="16"/>
  <c r="K5593" i="16"/>
  <c r="K5594" i="16"/>
  <c r="K5595" i="16"/>
  <c r="K5596" i="16"/>
  <c r="K5597" i="16"/>
  <c r="K5598" i="16"/>
  <c r="K5599" i="16"/>
  <c r="K5600" i="16"/>
  <c r="K5601" i="16"/>
  <c r="K5602" i="16"/>
  <c r="K5603" i="16"/>
  <c r="K5604" i="16"/>
  <c r="K5605" i="16"/>
  <c r="K5606" i="16"/>
  <c r="K5607" i="16"/>
  <c r="K5608" i="16"/>
  <c r="K5609" i="16"/>
  <c r="K5610" i="16"/>
  <c r="K5611" i="16"/>
  <c r="K5612" i="16"/>
  <c r="K5613" i="16"/>
  <c r="K5614" i="16"/>
  <c r="K5615" i="16"/>
  <c r="K5616" i="16"/>
  <c r="K5617" i="16"/>
  <c r="K5618" i="16"/>
  <c r="K5619" i="16"/>
  <c r="K5620" i="16"/>
  <c r="K5621" i="16"/>
  <c r="K5622" i="16"/>
  <c r="K5623" i="16"/>
  <c r="K5624" i="16"/>
  <c r="K5625" i="16"/>
  <c r="K5626" i="16"/>
  <c r="K5627" i="16"/>
  <c r="K5628" i="16"/>
  <c r="K5629" i="16"/>
  <c r="K5630" i="16"/>
  <c r="K5631" i="16"/>
  <c r="K5632" i="16"/>
  <c r="K5633" i="16"/>
  <c r="K5634" i="16"/>
  <c r="K5635" i="16"/>
  <c r="K5636" i="16"/>
  <c r="K5637" i="16"/>
  <c r="K5638" i="16"/>
  <c r="K5639" i="16"/>
  <c r="K5640" i="16"/>
  <c r="K5641" i="16"/>
  <c r="K5642" i="16"/>
  <c r="K5643" i="16"/>
  <c r="K5644" i="16"/>
  <c r="K5645" i="16"/>
  <c r="K5646" i="16"/>
  <c r="K5647" i="16"/>
  <c r="K5648" i="16"/>
  <c r="K5649" i="16"/>
  <c r="K5650" i="16"/>
  <c r="K5651" i="16"/>
  <c r="K5652" i="16"/>
  <c r="K5653" i="16"/>
  <c r="K5654" i="16"/>
  <c r="K5655" i="16"/>
  <c r="K5656" i="16"/>
  <c r="K5657" i="16"/>
  <c r="K5658" i="16"/>
  <c r="K5659" i="16"/>
  <c r="K5660" i="16"/>
  <c r="K5661" i="16"/>
  <c r="K5662" i="16"/>
  <c r="K5663" i="16"/>
  <c r="K5664" i="16"/>
  <c r="K5665" i="16"/>
  <c r="K5666" i="16"/>
  <c r="K5667" i="16"/>
  <c r="K5668" i="16"/>
  <c r="K5669" i="16"/>
  <c r="K5670" i="16"/>
  <c r="K5671" i="16"/>
  <c r="K5672" i="16"/>
  <c r="K5673" i="16"/>
  <c r="K5674" i="16"/>
  <c r="K5675" i="16"/>
  <c r="K5676" i="16"/>
  <c r="K5677" i="16"/>
  <c r="K5678" i="16"/>
  <c r="K5679" i="16"/>
  <c r="K5680" i="16"/>
  <c r="K5681" i="16"/>
  <c r="K5682" i="16"/>
  <c r="K5683" i="16"/>
  <c r="K5684" i="16"/>
  <c r="K5685" i="16"/>
  <c r="K5686" i="16"/>
  <c r="K5687" i="16"/>
  <c r="K5688" i="16"/>
  <c r="K5689" i="16"/>
  <c r="K5690" i="16"/>
  <c r="K5691" i="16"/>
  <c r="K5692" i="16"/>
  <c r="K5693" i="16"/>
  <c r="K5694" i="16"/>
  <c r="K5695" i="16"/>
  <c r="K5696" i="16"/>
  <c r="K5697" i="16"/>
  <c r="K5698" i="16"/>
  <c r="K5699" i="16"/>
  <c r="K5700" i="16"/>
  <c r="K5701" i="16"/>
  <c r="K5702" i="16"/>
  <c r="K5703" i="16"/>
  <c r="K5704" i="16"/>
  <c r="K5705" i="16"/>
  <c r="K5706" i="16"/>
  <c r="K5707" i="16"/>
  <c r="K5708" i="16"/>
  <c r="K5709" i="16"/>
  <c r="K5710" i="16"/>
  <c r="K5711" i="16"/>
  <c r="K5712" i="16"/>
  <c r="K5713" i="16"/>
  <c r="K5714" i="16"/>
  <c r="K5715" i="16"/>
  <c r="K5716" i="16"/>
  <c r="K5717" i="16"/>
  <c r="K5718" i="16"/>
  <c r="K5719" i="16"/>
  <c r="K5720" i="16"/>
  <c r="K5721" i="16"/>
  <c r="K5722" i="16"/>
  <c r="K5723" i="16"/>
  <c r="K5724" i="16"/>
  <c r="K5725" i="16"/>
  <c r="K5726" i="16"/>
  <c r="K5727" i="16"/>
  <c r="K5728" i="16"/>
  <c r="K5729" i="16"/>
  <c r="K5730" i="16"/>
  <c r="K5731" i="16"/>
  <c r="K5732" i="16"/>
  <c r="K5733" i="16"/>
  <c r="K5734" i="16"/>
  <c r="K5735" i="16"/>
  <c r="K5736" i="16"/>
  <c r="K5737" i="16"/>
  <c r="K5738" i="16"/>
  <c r="K5739" i="16"/>
  <c r="K5740" i="16"/>
  <c r="K5741" i="16"/>
  <c r="K5742" i="16"/>
  <c r="K5743" i="16"/>
  <c r="K5744" i="16"/>
  <c r="K5745" i="16"/>
  <c r="K5746" i="16"/>
  <c r="K5747" i="16"/>
  <c r="K5748" i="16"/>
  <c r="K5749" i="16"/>
  <c r="K5750" i="16"/>
  <c r="K5751" i="16"/>
  <c r="K5752" i="16"/>
  <c r="K5753" i="16"/>
  <c r="K5754" i="16"/>
  <c r="K5755" i="16"/>
  <c r="K5756" i="16"/>
  <c r="K5757" i="16"/>
  <c r="K5758" i="16"/>
  <c r="K5759" i="16"/>
  <c r="K5760" i="16"/>
  <c r="K5761" i="16"/>
  <c r="K5762" i="16"/>
  <c r="K5763" i="16"/>
  <c r="K5764" i="16"/>
  <c r="K5765" i="16"/>
  <c r="K5766" i="16"/>
  <c r="K5767" i="16"/>
  <c r="K5768" i="16"/>
  <c r="K5769" i="16"/>
  <c r="K5770" i="16"/>
  <c r="K5771" i="16"/>
  <c r="K5772" i="16"/>
  <c r="K5773" i="16"/>
  <c r="K5774" i="16"/>
  <c r="K5775" i="16"/>
  <c r="K5776" i="16"/>
  <c r="K5777" i="16"/>
  <c r="K5778" i="16"/>
  <c r="K5779" i="16"/>
  <c r="K5780" i="16"/>
  <c r="K5781" i="16"/>
  <c r="K5782" i="16"/>
  <c r="K5783" i="16"/>
  <c r="K5784" i="16"/>
  <c r="K5785" i="16"/>
  <c r="K5786" i="16"/>
  <c r="K5787" i="16"/>
  <c r="K5788" i="16"/>
  <c r="K5789" i="16"/>
  <c r="K5790" i="16"/>
  <c r="K5791" i="16"/>
  <c r="K5792" i="16"/>
  <c r="K5793" i="16"/>
  <c r="K5794" i="16"/>
  <c r="K5795" i="16"/>
  <c r="K5796" i="16"/>
  <c r="K5797" i="16"/>
  <c r="K5798" i="16"/>
  <c r="K5799" i="16"/>
  <c r="K5800" i="16"/>
  <c r="K5801" i="16"/>
  <c r="K5802" i="16"/>
  <c r="K5803" i="16"/>
  <c r="K5804" i="16"/>
  <c r="K5805" i="16"/>
  <c r="K5806" i="16"/>
  <c r="K5807" i="16"/>
  <c r="K5808" i="16"/>
  <c r="K5809" i="16"/>
  <c r="K5810" i="16"/>
  <c r="K5811" i="16"/>
  <c r="K5812" i="16"/>
  <c r="K5813" i="16"/>
  <c r="K5814" i="16"/>
  <c r="K5815" i="16"/>
  <c r="K5816" i="16"/>
  <c r="K5817" i="16"/>
  <c r="K5818" i="16"/>
  <c r="K5819" i="16"/>
  <c r="K5820" i="16"/>
  <c r="K5821" i="16"/>
  <c r="K5822" i="16"/>
  <c r="K5823" i="16"/>
  <c r="K5824" i="16"/>
  <c r="K5825" i="16"/>
  <c r="K5826" i="16"/>
  <c r="K5827" i="16"/>
  <c r="K5828" i="16"/>
  <c r="K5829" i="16"/>
  <c r="K5830" i="16"/>
  <c r="K5831" i="16"/>
  <c r="K5832" i="16"/>
  <c r="K5833" i="16"/>
  <c r="K5834" i="16"/>
  <c r="K5835" i="16"/>
  <c r="K5836" i="16"/>
  <c r="K5837" i="16"/>
  <c r="K5838" i="16"/>
  <c r="K5839" i="16"/>
  <c r="K5840" i="16"/>
  <c r="K5841" i="16"/>
  <c r="K5842" i="16"/>
  <c r="K5843" i="16"/>
  <c r="K5844" i="16"/>
  <c r="K5845" i="16"/>
  <c r="K5846" i="16"/>
  <c r="K5847" i="16"/>
  <c r="K5848" i="16"/>
  <c r="K5849" i="16"/>
  <c r="K5850" i="16"/>
  <c r="K5851" i="16"/>
  <c r="K5852" i="16"/>
  <c r="K5853" i="16"/>
  <c r="K5854" i="16"/>
  <c r="K5855" i="16"/>
  <c r="K5856" i="16"/>
  <c r="K5857" i="16"/>
  <c r="K5858" i="16"/>
  <c r="K5859" i="16"/>
  <c r="K5860" i="16"/>
  <c r="K5861" i="16"/>
  <c r="K5862" i="16"/>
  <c r="K5863" i="16"/>
  <c r="K5864" i="16"/>
  <c r="K5865" i="16"/>
  <c r="K5866" i="16"/>
  <c r="K5867" i="16"/>
  <c r="K5868" i="16"/>
  <c r="K5869" i="16"/>
  <c r="K5870" i="16"/>
  <c r="K5871" i="16"/>
  <c r="K5872" i="16"/>
  <c r="K5873" i="16"/>
  <c r="K5874" i="16"/>
  <c r="K5875" i="16"/>
  <c r="K5876" i="16"/>
  <c r="K5877" i="16"/>
  <c r="K5878" i="16"/>
  <c r="K5879" i="16"/>
  <c r="K5880" i="16"/>
  <c r="K5881" i="16"/>
  <c r="K5882" i="16"/>
  <c r="K5883" i="16"/>
  <c r="K5884" i="16"/>
  <c r="K5885" i="16"/>
  <c r="K5886" i="16"/>
  <c r="K5887" i="16"/>
  <c r="K5888" i="16"/>
  <c r="K5889" i="16"/>
  <c r="K5890" i="16"/>
  <c r="K5891" i="16"/>
  <c r="K5892" i="16"/>
  <c r="K5893" i="16"/>
  <c r="K5894" i="16"/>
  <c r="K5895" i="16"/>
  <c r="K5896" i="16"/>
  <c r="K5897" i="16"/>
  <c r="K5898" i="16"/>
  <c r="K5899" i="16"/>
  <c r="K5900" i="16"/>
  <c r="K5901" i="16"/>
  <c r="K5902" i="16"/>
  <c r="K5903" i="16"/>
  <c r="K5904" i="16"/>
  <c r="K5905" i="16"/>
  <c r="K5906" i="16"/>
  <c r="K5907" i="16"/>
  <c r="K5908" i="16"/>
  <c r="K5909" i="16"/>
  <c r="K5910" i="16"/>
  <c r="K5911" i="16"/>
  <c r="K5912" i="16"/>
  <c r="K5913" i="16"/>
  <c r="K5914" i="16"/>
  <c r="K5915" i="16"/>
  <c r="K5916" i="16"/>
  <c r="K5917" i="16"/>
  <c r="K5918" i="16"/>
  <c r="K5919" i="16"/>
  <c r="K5920" i="16"/>
  <c r="K5921" i="16"/>
  <c r="K5922" i="16"/>
  <c r="K5923" i="16"/>
  <c r="K5924" i="16"/>
  <c r="K5925" i="16"/>
  <c r="K5926" i="16"/>
  <c r="K5927" i="16"/>
  <c r="K5928" i="16"/>
  <c r="K5929" i="16"/>
  <c r="K5930" i="16"/>
  <c r="K5931" i="16"/>
  <c r="K5932" i="16"/>
  <c r="K5933" i="16"/>
  <c r="K5934" i="16"/>
  <c r="K5935" i="16"/>
  <c r="K5936" i="16"/>
  <c r="K5937" i="16"/>
  <c r="K5938" i="16"/>
  <c r="K5939" i="16"/>
  <c r="K5940" i="16"/>
  <c r="K5941" i="16"/>
  <c r="K5942" i="16"/>
  <c r="K5943" i="16"/>
  <c r="K5944" i="16"/>
  <c r="K5945" i="16"/>
  <c r="K5946" i="16"/>
  <c r="K5947" i="16"/>
  <c r="K5948" i="16"/>
  <c r="K5949" i="16"/>
  <c r="K5950" i="16"/>
  <c r="K5951" i="16"/>
  <c r="K5952" i="16"/>
  <c r="K5953" i="16"/>
  <c r="K5954" i="16"/>
  <c r="K5955" i="16"/>
  <c r="K5956" i="16"/>
  <c r="K5957" i="16"/>
  <c r="K5958" i="16"/>
  <c r="K5959" i="16"/>
  <c r="K5960" i="16"/>
  <c r="K5961" i="16"/>
  <c r="K5962" i="16"/>
  <c r="K5963" i="16"/>
  <c r="K5964" i="16"/>
  <c r="K5965" i="16"/>
  <c r="K5966" i="16"/>
  <c r="K5967" i="16"/>
  <c r="K5968" i="16"/>
  <c r="K5969" i="16"/>
  <c r="K5970" i="16"/>
  <c r="K5971" i="16"/>
  <c r="K5972" i="16"/>
  <c r="K5973" i="16"/>
  <c r="K5974" i="16"/>
  <c r="K5975" i="16"/>
  <c r="K5976" i="16"/>
  <c r="K5977" i="16"/>
  <c r="K5978" i="16"/>
  <c r="K5979" i="16"/>
  <c r="K5980" i="16"/>
  <c r="K5981" i="16"/>
  <c r="K5982" i="16"/>
  <c r="K5983" i="16"/>
  <c r="K5984" i="16"/>
  <c r="K5985" i="16"/>
  <c r="K5986" i="16"/>
  <c r="K5987" i="16"/>
  <c r="K5988" i="16"/>
  <c r="K5989" i="16"/>
  <c r="K5990" i="16"/>
  <c r="K5991" i="16"/>
  <c r="K5992" i="16"/>
  <c r="K5993" i="16"/>
  <c r="K5994" i="16"/>
  <c r="K5995" i="16"/>
  <c r="K5996" i="16"/>
  <c r="K5997" i="16"/>
  <c r="K5998" i="16"/>
  <c r="K5999" i="16"/>
  <c r="K6000" i="16"/>
  <c r="K6001" i="16"/>
  <c r="K6002" i="16"/>
  <c r="K6003" i="16"/>
  <c r="K6004" i="16"/>
  <c r="K6005" i="16"/>
  <c r="K6006" i="16"/>
  <c r="K6007" i="16"/>
  <c r="K6008" i="16"/>
  <c r="K6009" i="16"/>
  <c r="K6010" i="16"/>
  <c r="K6011" i="16"/>
  <c r="K6012" i="16"/>
  <c r="K6013" i="16"/>
  <c r="K6014" i="16"/>
  <c r="K6015" i="16"/>
  <c r="K6016" i="16"/>
  <c r="K6017" i="16"/>
  <c r="K6018" i="16"/>
  <c r="K6019" i="16"/>
  <c r="K6020" i="16"/>
  <c r="K6021" i="16"/>
  <c r="K6022" i="16"/>
  <c r="K6023" i="16"/>
  <c r="K6024" i="16"/>
  <c r="K6025" i="16"/>
  <c r="K6026" i="16"/>
  <c r="K6027" i="16"/>
  <c r="K6028" i="16"/>
  <c r="K6029" i="16"/>
  <c r="K6030" i="16"/>
  <c r="K6031" i="16"/>
  <c r="K6032" i="16"/>
  <c r="K6033" i="16"/>
  <c r="K6034" i="16"/>
  <c r="K6035" i="16"/>
  <c r="K6036" i="16"/>
  <c r="K6037" i="16"/>
  <c r="K6038" i="16"/>
  <c r="K6039" i="16"/>
  <c r="K6040" i="16"/>
  <c r="K6041" i="16"/>
  <c r="K6042" i="16"/>
  <c r="K6043" i="16"/>
  <c r="K6044" i="16"/>
  <c r="K6045" i="16"/>
  <c r="K6046" i="16"/>
  <c r="K6047" i="16"/>
  <c r="K6048" i="16"/>
  <c r="K6049" i="16"/>
  <c r="K6050" i="16"/>
  <c r="K6051" i="16"/>
  <c r="K6052" i="16"/>
  <c r="K6053" i="16"/>
  <c r="K6054" i="16"/>
  <c r="K6055" i="16"/>
  <c r="K6056" i="16"/>
  <c r="K6057" i="16"/>
  <c r="K6058" i="16"/>
  <c r="K6059" i="16"/>
  <c r="K6060" i="16"/>
  <c r="K6061" i="16"/>
  <c r="K6062" i="16"/>
  <c r="K6063" i="16"/>
  <c r="K6064" i="16"/>
  <c r="K6065" i="16"/>
  <c r="K6066" i="16"/>
  <c r="K6067" i="16"/>
  <c r="K6068" i="16"/>
  <c r="K6069" i="16"/>
  <c r="K6070" i="16"/>
  <c r="K6071" i="16"/>
  <c r="K6072" i="16"/>
  <c r="K6073" i="16"/>
  <c r="K6074" i="16"/>
  <c r="K6075" i="16"/>
  <c r="K6076" i="16"/>
  <c r="K6077" i="16"/>
  <c r="K6078" i="16"/>
  <c r="K6079" i="16"/>
  <c r="K6080" i="16"/>
  <c r="K6081" i="16"/>
  <c r="K6082" i="16"/>
  <c r="K6083" i="16"/>
  <c r="K6084" i="16"/>
  <c r="K6085" i="16"/>
  <c r="K6086" i="16"/>
  <c r="K6087" i="16"/>
  <c r="K6088" i="16"/>
  <c r="K6089" i="16"/>
  <c r="K6090" i="16"/>
  <c r="K6091" i="16"/>
  <c r="K6092" i="16"/>
  <c r="K6093" i="16"/>
  <c r="K6094" i="16"/>
  <c r="K6095" i="16"/>
  <c r="K6096" i="16"/>
  <c r="K6097" i="16"/>
  <c r="K6098" i="16"/>
  <c r="K6099" i="16"/>
  <c r="K6100" i="16"/>
  <c r="K6101" i="16"/>
  <c r="K6102" i="16"/>
  <c r="K6103" i="16"/>
  <c r="K6104" i="16"/>
  <c r="K6105" i="16"/>
  <c r="K6106" i="16"/>
  <c r="K6107" i="16"/>
  <c r="K6108" i="16"/>
  <c r="K6109" i="16"/>
  <c r="K6110" i="16"/>
  <c r="K6111" i="16"/>
  <c r="K6112" i="16"/>
  <c r="K6113" i="16"/>
  <c r="K6114" i="16"/>
  <c r="K6115" i="16"/>
  <c r="K6116" i="16"/>
  <c r="K6117" i="16"/>
  <c r="K6118" i="16"/>
  <c r="K6119" i="16"/>
  <c r="K6120" i="16"/>
  <c r="K6121" i="16"/>
  <c r="K6122" i="16"/>
  <c r="K6123" i="16"/>
  <c r="K6124" i="16"/>
  <c r="K6125" i="16"/>
  <c r="K6126" i="16"/>
  <c r="K6127" i="16"/>
  <c r="K6128" i="16"/>
  <c r="K6129" i="16"/>
  <c r="K6130" i="16"/>
  <c r="K6131" i="16"/>
  <c r="K6132" i="16"/>
  <c r="K6133" i="16"/>
  <c r="K6134" i="16"/>
  <c r="K6135" i="16"/>
  <c r="K6136" i="16"/>
  <c r="K6137" i="16"/>
  <c r="K6138" i="16"/>
  <c r="K6139" i="16"/>
  <c r="K6140" i="16"/>
  <c r="K6141" i="16"/>
  <c r="K6142" i="16"/>
  <c r="K6143" i="16"/>
  <c r="K6144" i="16"/>
  <c r="K6145" i="16"/>
  <c r="K6146" i="16"/>
  <c r="K6147" i="16"/>
  <c r="K6148" i="16"/>
  <c r="K6149" i="16"/>
  <c r="K6150" i="16"/>
  <c r="K6151" i="16"/>
  <c r="K6152" i="16"/>
  <c r="K6153" i="16"/>
  <c r="K6154" i="16"/>
  <c r="K6155" i="16"/>
  <c r="K6156" i="16"/>
  <c r="K6157" i="16"/>
  <c r="K6158" i="16"/>
  <c r="K6159" i="16"/>
  <c r="K6160" i="16"/>
  <c r="K6161" i="16"/>
  <c r="K6162" i="16"/>
  <c r="K6163" i="16"/>
  <c r="K6164" i="16"/>
  <c r="K6165" i="16"/>
  <c r="K6166" i="16"/>
  <c r="K6167" i="16"/>
  <c r="K6168" i="16"/>
  <c r="K6169" i="16"/>
  <c r="K6170" i="16"/>
  <c r="K6171" i="16"/>
  <c r="K6172" i="16"/>
  <c r="K6173" i="16"/>
  <c r="K6174" i="16"/>
  <c r="K6175" i="16"/>
  <c r="K6176" i="16"/>
  <c r="K6177" i="16"/>
  <c r="K6178" i="16"/>
  <c r="K6179" i="16"/>
  <c r="K6180" i="16"/>
  <c r="K6181" i="16"/>
  <c r="K6182" i="16"/>
  <c r="K6183" i="16"/>
  <c r="K6184" i="16"/>
  <c r="K6185" i="16"/>
  <c r="K6186" i="16"/>
  <c r="K6187" i="16"/>
  <c r="K6188" i="16"/>
  <c r="K6189" i="16"/>
  <c r="K6190" i="16"/>
  <c r="K6191" i="16"/>
  <c r="K6192" i="16"/>
  <c r="K6193" i="16"/>
  <c r="K6194" i="16"/>
  <c r="K6195" i="16"/>
  <c r="K6196" i="16"/>
  <c r="K6197" i="16"/>
  <c r="K6198" i="16"/>
  <c r="K6199" i="16"/>
  <c r="K6200" i="16"/>
  <c r="K6201" i="16"/>
  <c r="K6202" i="16"/>
  <c r="K6203" i="16"/>
  <c r="K6204" i="16"/>
  <c r="K6205" i="16"/>
  <c r="K6206" i="16"/>
  <c r="K6207" i="16"/>
  <c r="K6208" i="16"/>
  <c r="K6209" i="16"/>
  <c r="K6210" i="16"/>
  <c r="K6211" i="16"/>
  <c r="K6212" i="16"/>
  <c r="K6213" i="16"/>
  <c r="K6214" i="16"/>
  <c r="K6215" i="16"/>
  <c r="K6216" i="16"/>
  <c r="K6217" i="16"/>
  <c r="K6218" i="16"/>
  <c r="K6219" i="16"/>
  <c r="K6220" i="16"/>
  <c r="K6221" i="16"/>
  <c r="K6222" i="16"/>
  <c r="K6223" i="16"/>
  <c r="K6224" i="16"/>
  <c r="K6225" i="16"/>
  <c r="K6226" i="16"/>
  <c r="K6227" i="16"/>
  <c r="K6228" i="16"/>
  <c r="K6229" i="16"/>
  <c r="K6230" i="16"/>
  <c r="K6231" i="16"/>
  <c r="K6232" i="16"/>
  <c r="K6233" i="16"/>
  <c r="K6234" i="16"/>
  <c r="K6235" i="16"/>
  <c r="K6236" i="16"/>
  <c r="K6237" i="16"/>
  <c r="K6238" i="16"/>
  <c r="K6239" i="16"/>
  <c r="K6240" i="16"/>
  <c r="K6241" i="16"/>
  <c r="K6242" i="16"/>
  <c r="K6243" i="16"/>
  <c r="K6244" i="16"/>
  <c r="K6245" i="16"/>
  <c r="K6246" i="16"/>
  <c r="K6247" i="16"/>
  <c r="K6248" i="16"/>
  <c r="K6249" i="16"/>
  <c r="K6250" i="16"/>
  <c r="K6251" i="16"/>
  <c r="K6252" i="16"/>
  <c r="K6253" i="16"/>
  <c r="K6254" i="16"/>
  <c r="K6255" i="16"/>
  <c r="K6256" i="16"/>
  <c r="K6257" i="16"/>
  <c r="K6258" i="16"/>
  <c r="K6259" i="16"/>
  <c r="K6260" i="16"/>
  <c r="K6261" i="16"/>
  <c r="K6262" i="16"/>
  <c r="K6263" i="16"/>
  <c r="K6264" i="16"/>
  <c r="K6265" i="16"/>
  <c r="K6266" i="16"/>
  <c r="K6267" i="16"/>
  <c r="K6268" i="16"/>
  <c r="K6269" i="16"/>
  <c r="K6270" i="16"/>
  <c r="K6271" i="16"/>
  <c r="K6272" i="16"/>
  <c r="K6273" i="16"/>
  <c r="K6274" i="16"/>
  <c r="K6275" i="16"/>
  <c r="K6276" i="16"/>
  <c r="K6277" i="16"/>
  <c r="K6278" i="16"/>
  <c r="K6279" i="16"/>
  <c r="K6280" i="16"/>
  <c r="K6281" i="16"/>
  <c r="K6282" i="16"/>
  <c r="K6283" i="16"/>
  <c r="K6284" i="16"/>
  <c r="K6285" i="16"/>
  <c r="K6286" i="16"/>
  <c r="K6287" i="16"/>
  <c r="K6288" i="16"/>
  <c r="K6289" i="16"/>
  <c r="K6290" i="16"/>
  <c r="K6291" i="16"/>
  <c r="K6292" i="16"/>
  <c r="K6293" i="16"/>
  <c r="K6294" i="16"/>
  <c r="K6295" i="16"/>
  <c r="K6296" i="16"/>
  <c r="K6297" i="16"/>
  <c r="K6298" i="16"/>
  <c r="K6299" i="16"/>
  <c r="K6300" i="16"/>
  <c r="K6301" i="16"/>
  <c r="K6302" i="16"/>
  <c r="K6303" i="16"/>
  <c r="K6304" i="16"/>
  <c r="K6305" i="16"/>
  <c r="K6306" i="16"/>
  <c r="K6307" i="16"/>
  <c r="K6308" i="16"/>
  <c r="K6309" i="16"/>
  <c r="K6310" i="16"/>
  <c r="K6311" i="16"/>
  <c r="K6312" i="16"/>
  <c r="K6313" i="16"/>
  <c r="K6314" i="16"/>
  <c r="K6315" i="16"/>
  <c r="K6316" i="16"/>
  <c r="K6317" i="16"/>
  <c r="K6318" i="16"/>
  <c r="K6319" i="16"/>
  <c r="K6320" i="16"/>
  <c r="K6321" i="16"/>
  <c r="K6322" i="16"/>
  <c r="K6323" i="16"/>
  <c r="K6324" i="16"/>
  <c r="K6325" i="16"/>
  <c r="K6326" i="16"/>
  <c r="K6327" i="16"/>
  <c r="K6328" i="16"/>
  <c r="K6329" i="16"/>
  <c r="K6330" i="16"/>
  <c r="K6331" i="16"/>
  <c r="K6332" i="16"/>
  <c r="K6333" i="16"/>
  <c r="K6334" i="16"/>
  <c r="K6335" i="16"/>
  <c r="K6336" i="16"/>
  <c r="K6337" i="16"/>
  <c r="K6338" i="16"/>
  <c r="K6339" i="16"/>
  <c r="K6340" i="16"/>
  <c r="K6341" i="16"/>
  <c r="K6342" i="16"/>
  <c r="K6343" i="16"/>
  <c r="K6344" i="16"/>
  <c r="K6345" i="16"/>
  <c r="K6346" i="16"/>
  <c r="K6347" i="16"/>
  <c r="K6348" i="16"/>
  <c r="K6349" i="16"/>
  <c r="K6350" i="16"/>
  <c r="K6351" i="16"/>
  <c r="K6352" i="16"/>
  <c r="K6353" i="16"/>
  <c r="K6354" i="16"/>
  <c r="K6355" i="16"/>
  <c r="K6356" i="16"/>
  <c r="K6357" i="16"/>
  <c r="K6358" i="16"/>
  <c r="K6359" i="16"/>
  <c r="K6360" i="16"/>
  <c r="K6361" i="16"/>
  <c r="K6362" i="16"/>
  <c r="K6363" i="16"/>
  <c r="K6364" i="16"/>
  <c r="K6365" i="16"/>
  <c r="K6366" i="16"/>
  <c r="K6367" i="16"/>
  <c r="K6368" i="16"/>
  <c r="K6369" i="16"/>
  <c r="K6370" i="16"/>
  <c r="K6371" i="16"/>
  <c r="K6372" i="16"/>
  <c r="K6373" i="16"/>
  <c r="K6374" i="16"/>
  <c r="K6375" i="16"/>
  <c r="K6376" i="16"/>
  <c r="K6377" i="16"/>
  <c r="K6378" i="16"/>
  <c r="K6379" i="16"/>
  <c r="K6380" i="16"/>
  <c r="K6381" i="16"/>
  <c r="K6382" i="16"/>
  <c r="K6383" i="16"/>
  <c r="K6384" i="16"/>
  <c r="K6385" i="16"/>
  <c r="K6386" i="16"/>
  <c r="K6387" i="16"/>
  <c r="K6388" i="16"/>
  <c r="K6389" i="16"/>
  <c r="K6390" i="16"/>
  <c r="K6391" i="16"/>
  <c r="K6392" i="16"/>
  <c r="K6393" i="16"/>
  <c r="K6394" i="16"/>
  <c r="K6395" i="16"/>
  <c r="K6396" i="16"/>
  <c r="K6397" i="16"/>
  <c r="K6398" i="16"/>
  <c r="K6399" i="16"/>
  <c r="K6400" i="16"/>
  <c r="K6401" i="16"/>
  <c r="K6402" i="16"/>
  <c r="K6403" i="16"/>
  <c r="K6404" i="16"/>
  <c r="K6405" i="16"/>
  <c r="K6406" i="16"/>
  <c r="K6407" i="16"/>
  <c r="K6408" i="16"/>
  <c r="K6409" i="16"/>
  <c r="K6410" i="16"/>
  <c r="K6411" i="16"/>
  <c r="K6412" i="16"/>
  <c r="K6413" i="16"/>
  <c r="K6414" i="16"/>
  <c r="K6415" i="16"/>
  <c r="K6416" i="16"/>
  <c r="K6417" i="16"/>
  <c r="K6418" i="16"/>
  <c r="K6419" i="16"/>
  <c r="K6420" i="16"/>
  <c r="K6421" i="16"/>
  <c r="K6422" i="16"/>
  <c r="K6423" i="16"/>
  <c r="K6424" i="16"/>
  <c r="K6425" i="16"/>
  <c r="K6426" i="16"/>
  <c r="K6427" i="16"/>
  <c r="K6428" i="16"/>
  <c r="K6429" i="16"/>
  <c r="K6430" i="16"/>
  <c r="K6431" i="16"/>
  <c r="K6432" i="16"/>
  <c r="K6433" i="16"/>
  <c r="K6434" i="16"/>
  <c r="K6435" i="16"/>
  <c r="K6436" i="16"/>
  <c r="K6437" i="16"/>
  <c r="K6438" i="16"/>
  <c r="K6439" i="16"/>
  <c r="K6440" i="16"/>
  <c r="K6441" i="16"/>
  <c r="K6442" i="16"/>
  <c r="K6443" i="16"/>
  <c r="K6444" i="16"/>
  <c r="K6445" i="16"/>
  <c r="K6446" i="16"/>
  <c r="K6447" i="16"/>
  <c r="K6448" i="16"/>
  <c r="K6449" i="16"/>
  <c r="K6450" i="16"/>
  <c r="K6451" i="16"/>
  <c r="K6452" i="16"/>
  <c r="K6453" i="16"/>
  <c r="K6454" i="16"/>
  <c r="K6455" i="16"/>
  <c r="K6456" i="16"/>
  <c r="K6457" i="16"/>
  <c r="K6458" i="16"/>
  <c r="K6459" i="16"/>
  <c r="K6460" i="16"/>
  <c r="K6461" i="16"/>
  <c r="K6462" i="16"/>
  <c r="K6463" i="16"/>
  <c r="K6464" i="16"/>
  <c r="K6465" i="16"/>
  <c r="K6466" i="16"/>
  <c r="K6467" i="16"/>
  <c r="K6468" i="16"/>
  <c r="K6469" i="16"/>
  <c r="K6470" i="16"/>
  <c r="K6471" i="16"/>
  <c r="K6472" i="16"/>
  <c r="K6473" i="16"/>
  <c r="K6474" i="16"/>
  <c r="K6475" i="16"/>
  <c r="K6476" i="16"/>
  <c r="K6477" i="16"/>
  <c r="K6478" i="16"/>
  <c r="K6479" i="16"/>
  <c r="K6480" i="16"/>
  <c r="K6481" i="16"/>
  <c r="K6482" i="16"/>
  <c r="K6483" i="16"/>
  <c r="K6484" i="16"/>
  <c r="K6485" i="16"/>
  <c r="K6486" i="16"/>
  <c r="K6487" i="16"/>
  <c r="K6488" i="16"/>
  <c r="K6489" i="16"/>
  <c r="K6490" i="16"/>
  <c r="K6491" i="16"/>
  <c r="K6492" i="16"/>
  <c r="K6493" i="16"/>
  <c r="K6494" i="16"/>
  <c r="K6495" i="16"/>
  <c r="K6496" i="16"/>
  <c r="K6497" i="16"/>
  <c r="K6498" i="16"/>
  <c r="K6499" i="16"/>
  <c r="K6500" i="16"/>
  <c r="K6501" i="16"/>
  <c r="K6502" i="16"/>
  <c r="K6503" i="16"/>
  <c r="K6504" i="16"/>
  <c r="K6505" i="16"/>
  <c r="K6506" i="16"/>
  <c r="K6507" i="16"/>
  <c r="K6508" i="16"/>
  <c r="K6509" i="16"/>
  <c r="K6510" i="16"/>
  <c r="K6511" i="16"/>
  <c r="K6512" i="16"/>
  <c r="K6513" i="16"/>
  <c r="K6514" i="16"/>
  <c r="K6515" i="16"/>
  <c r="K6516" i="16"/>
  <c r="K6517" i="16"/>
  <c r="K6518" i="16"/>
  <c r="K6519" i="16"/>
  <c r="K6520" i="16"/>
  <c r="K6521" i="16"/>
  <c r="K6522" i="16"/>
  <c r="K6523" i="16"/>
  <c r="K6524" i="16"/>
  <c r="K6525" i="16"/>
  <c r="K6526" i="16"/>
  <c r="K6527" i="16"/>
  <c r="K6528" i="16"/>
  <c r="K6529" i="16"/>
  <c r="K6530" i="16"/>
  <c r="K6531" i="16"/>
  <c r="K6532" i="16"/>
  <c r="K6533" i="16"/>
  <c r="K6534" i="16"/>
  <c r="K6535" i="16"/>
  <c r="K6536" i="16"/>
  <c r="K6537" i="16"/>
  <c r="K6538" i="16"/>
  <c r="K6539" i="16"/>
  <c r="K6540" i="16"/>
  <c r="K6541" i="16"/>
  <c r="K6542" i="16"/>
  <c r="K6543" i="16"/>
  <c r="K6544" i="16"/>
  <c r="K6545" i="16"/>
  <c r="K6546" i="16"/>
  <c r="K6547" i="16"/>
  <c r="K6548" i="16"/>
  <c r="K6549" i="16"/>
  <c r="K6550" i="16"/>
  <c r="K6551" i="16"/>
  <c r="K6552" i="16"/>
  <c r="K6553" i="16"/>
  <c r="K6554" i="16"/>
  <c r="K6555" i="16"/>
  <c r="K6556" i="16"/>
  <c r="K6557" i="16"/>
  <c r="K6558" i="16"/>
  <c r="K6559" i="16"/>
  <c r="K6560" i="16"/>
  <c r="K6561" i="16"/>
  <c r="K6562" i="16"/>
  <c r="K6563" i="16"/>
  <c r="K6564" i="16"/>
  <c r="K6565" i="16"/>
  <c r="K6566" i="16"/>
  <c r="K6567" i="16"/>
  <c r="K6568" i="16"/>
  <c r="K6569" i="16"/>
  <c r="K6570" i="16"/>
  <c r="K6571" i="16"/>
  <c r="K6572" i="16"/>
  <c r="K6573" i="16"/>
  <c r="K6574" i="16"/>
  <c r="K6575" i="16"/>
  <c r="K6576" i="16"/>
  <c r="K6577" i="16"/>
  <c r="K6578" i="16"/>
  <c r="K6579" i="16"/>
  <c r="K6580" i="16"/>
  <c r="K6581" i="16"/>
  <c r="K6582" i="16"/>
  <c r="K6583" i="16"/>
  <c r="K6584" i="16"/>
  <c r="K6585" i="16"/>
  <c r="K6586" i="16"/>
  <c r="K6587" i="16"/>
  <c r="K6588" i="16"/>
  <c r="K6589" i="16"/>
  <c r="K6590" i="16"/>
  <c r="K6591" i="16"/>
  <c r="K6592" i="16"/>
  <c r="K6593" i="16"/>
  <c r="K6594" i="16"/>
  <c r="K6595" i="16"/>
  <c r="K6596" i="16"/>
  <c r="K6597" i="16"/>
  <c r="K6598" i="16"/>
  <c r="K6599" i="16"/>
  <c r="K6600" i="16"/>
  <c r="K6601" i="16"/>
  <c r="K6602" i="16"/>
  <c r="K6603" i="16"/>
  <c r="K6604" i="16"/>
  <c r="K6605" i="16"/>
  <c r="K6606" i="16"/>
  <c r="K6607" i="16"/>
  <c r="K6608" i="16"/>
  <c r="K6609" i="16"/>
  <c r="K6610" i="16"/>
  <c r="K6611" i="16"/>
  <c r="K6612" i="16"/>
  <c r="K6613" i="16"/>
  <c r="K6614" i="16"/>
  <c r="K6615" i="16"/>
  <c r="K6616" i="16"/>
  <c r="K6617" i="16"/>
  <c r="K6618" i="16"/>
  <c r="K6619" i="16"/>
  <c r="K6620" i="16"/>
  <c r="K6621" i="16"/>
  <c r="K6622" i="16"/>
  <c r="K6623" i="16"/>
  <c r="K6624" i="16"/>
  <c r="K6625" i="16"/>
  <c r="K6626" i="16"/>
  <c r="K6627" i="16"/>
  <c r="K6628" i="16"/>
  <c r="K6629" i="16"/>
  <c r="K6630" i="16"/>
  <c r="K6631" i="16"/>
  <c r="K6632" i="16"/>
  <c r="K6633" i="16"/>
  <c r="K6634" i="16"/>
  <c r="K6635" i="16"/>
  <c r="K6636" i="16"/>
  <c r="K6637" i="16"/>
  <c r="K6638" i="16"/>
  <c r="K6639" i="16"/>
  <c r="K6640" i="16"/>
  <c r="K6641" i="16"/>
  <c r="K6642" i="16"/>
  <c r="K6643" i="16"/>
  <c r="K6644" i="16"/>
  <c r="K6645" i="16"/>
  <c r="K6646" i="16"/>
  <c r="K6647" i="16"/>
  <c r="K6648" i="16"/>
  <c r="K6649" i="16"/>
  <c r="K6650" i="16"/>
  <c r="K6651" i="16"/>
  <c r="K6652" i="16"/>
  <c r="K6653" i="16"/>
  <c r="K6654" i="16"/>
  <c r="K6655" i="16"/>
  <c r="K6656" i="16"/>
  <c r="K6657" i="16"/>
  <c r="K6658" i="16"/>
  <c r="K6659" i="16"/>
  <c r="K6660" i="16"/>
  <c r="K6661" i="16"/>
  <c r="K6662" i="16"/>
  <c r="K6663" i="16"/>
  <c r="K6664" i="16"/>
  <c r="K6665" i="16"/>
  <c r="K6666" i="16"/>
  <c r="K6667" i="16"/>
  <c r="K6668" i="16"/>
  <c r="K6669" i="16"/>
  <c r="K6670" i="16"/>
  <c r="K6671" i="16"/>
  <c r="K6672" i="16"/>
  <c r="K6673" i="16"/>
  <c r="K6674" i="16"/>
  <c r="K6675" i="16"/>
  <c r="K6676" i="16"/>
  <c r="K6677" i="16"/>
  <c r="K6678" i="16"/>
  <c r="K6679" i="16"/>
  <c r="K6680" i="16"/>
  <c r="K6681" i="16"/>
  <c r="K6682" i="16"/>
  <c r="K6683" i="16"/>
  <c r="K6684" i="16"/>
  <c r="K6685" i="16"/>
  <c r="K6686" i="16"/>
  <c r="K6687" i="16"/>
  <c r="K6688" i="16"/>
  <c r="K6689" i="16"/>
  <c r="K6690" i="16"/>
  <c r="K6691" i="16"/>
  <c r="K6692" i="16"/>
  <c r="K6693" i="16"/>
  <c r="K6694" i="16"/>
  <c r="K6695" i="16"/>
  <c r="K6696" i="16"/>
  <c r="K6697" i="16"/>
  <c r="K6698" i="16"/>
  <c r="K6699" i="16"/>
  <c r="K6700" i="16"/>
  <c r="K6701" i="16"/>
  <c r="K6702" i="16"/>
  <c r="K6703" i="16"/>
  <c r="K6704" i="16"/>
  <c r="K6705" i="16"/>
  <c r="K6706" i="16"/>
  <c r="K6707" i="16"/>
  <c r="K6708" i="16"/>
  <c r="K6709" i="16"/>
  <c r="K6710" i="16"/>
  <c r="K6711" i="16"/>
  <c r="K6712" i="16"/>
  <c r="K6713" i="16"/>
  <c r="K6714" i="16"/>
  <c r="K6715" i="16"/>
  <c r="K6716" i="16"/>
  <c r="K6717" i="16"/>
  <c r="K6718" i="16"/>
  <c r="K6719" i="16"/>
  <c r="K6720" i="16"/>
  <c r="K6721" i="16"/>
  <c r="K6722" i="16"/>
  <c r="K6723" i="16"/>
  <c r="K6724" i="16"/>
  <c r="K6725" i="16"/>
  <c r="K6726" i="16"/>
  <c r="K6727" i="16"/>
  <c r="K6728" i="16"/>
  <c r="K6729" i="16"/>
  <c r="K6730" i="16"/>
  <c r="K6731" i="16"/>
  <c r="K6732" i="16"/>
  <c r="K6733" i="16"/>
  <c r="K6734" i="16"/>
  <c r="K6735" i="16"/>
  <c r="K6736" i="16"/>
  <c r="K6737" i="16"/>
  <c r="K6738" i="16"/>
  <c r="K6739" i="16"/>
  <c r="K6740" i="16"/>
  <c r="K6741" i="16"/>
  <c r="K6742" i="16"/>
  <c r="K6743" i="16"/>
  <c r="K6744" i="16"/>
  <c r="K6745" i="16"/>
  <c r="K6746" i="16"/>
  <c r="K6747" i="16"/>
  <c r="K6748" i="16"/>
  <c r="K6749" i="16"/>
  <c r="K6750" i="16"/>
  <c r="K6751" i="16"/>
  <c r="K6752" i="16"/>
  <c r="K6753" i="16"/>
  <c r="K6754" i="16"/>
  <c r="K6755" i="16"/>
  <c r="K6756" i="16"/>
  <c r="K6757" i="16"/>
  <c r="K6758" i="16"/>
  <c r="K6759" i="16"/>
  <c r="K6760" i="16"/>
  <c r="K6761" i="16"/>
  <c r="K6762" i="16"/>
  <c r="K6763" i="16"/>
  <c r="K6764" i="16"/>
  <c r="K6765" i="16"/>
  <c r="K6766" i="16"/>
  <c r="K6767" i="16"/>
  <c r="K6768" i="16"/>
  <c r="K6769" i="16"/>
  <c r="K6770" i="16"/>
  <c r="K6771" i="16"/>
  <c r="K6772" i="16"/>
  <c r="K6773" i="16"/>
  <c r="K6774" i="16"/>
  <c r="K6775" i="16"/>
  <c r="K6776" i="16"/>
  <c r="K6777" i="16"/>
  <c r="K6778" i="16"/>
  <c r="K6779" i="16"/>
  <c r="K6780" i="16"/>
  <c r="K6781" i="16"/>
  <c r="K6782" i="16"/>
  <c r="K6783" i="16"/>
  <c r="K6784" i="16"/>
  <c r="K6785" i="16"/>
  <c r="K6786" i="16"/>
  <c r="K6787" i="16"/>
  <c r="K6788" i="16"/>
  <c r="K6789" i="16"/>
  <c r="K6790" i="16"/>
  <c r="K6791" i="16"/>
  <c r="K6792" i="16"/>
  <c r="K6793" i="16"/>
  <c r="K6794" i="16"/>
  <c r="K6795" i="16"/>
  <c r="K6796" i="16"/>
  <c r="K6797" i="16"/>
  <c r="K6798" i="16"/>
  <c r="K6799" i="16"/>
  <c r="K6800" i="16"/>
  <c r="K6801" i="16"/>
  <c r="K6802" i="16"/>
  <c r="K6803" i="16"/>
  <c r="K6804" i="16"/>
  <c r="K6805" i="16"/>
  <c r="K6806" i="16"/>
  <c r="K6807" i="16"/>
  <c r="K6808" i="16"/>
  <c r="K6809" i="16"/>
  <c r="K6810" i="16"/>
  <c r="K6811" i="16"/>
  <c r="K6812" i="16"/>
  <c r="K6813" i="16"/>
  <c r="K6814" i="16"/>
  <c r="K6815" i="16"/>
  <c r="K6816" i="16"/>
  <c r="K6817" i="16"/>
  <c r="K6818" i="16"/>
  <c r="K6819" i="16"/>
  <c r="K6820" i="16"/>
  <c r="K6821" i="16"/>
  <c r="K6822" i="16"/>
  <c r="K6823" i="16"/>
  <c r="K6824" i="16"/>
  <c r="K6825" i="16"/>
  <c r="K6826" i="16"/>
  <c r="K6827" i="16"/>
  <c r="K6828" i="16"/>
  <c r="K6829" i="16"/>
  <c r="K6830" i="16"/>
  <c r="K6831" i="16"/>
  <c r="K6832" i="16"/>
  <c r="K6833" i="16"/>
  <c r="K6834" i="16"/>
  <c r="K6835" i="16"/>
  <c r="K6836" i="16"/>
  <c r="K6837" i="16"/>
  <c r="K6838" i="16"/>
  <c r="K6839" i="16"/>
  <c r="K6840" i="16"/>
  <c r="K6841" i="16"/>
  <c r="K6842" i="16"/>
  <c r="K6843" i="16"/>
  <c r="K6844" i="16"/>
  <c r="K6845" i="16"/>
  <c r="K6846" i="16"/>
  <c r="K6847" i="16"/>
  <c r="K6848" i="16"/>
  <c r="K6849" i="16"/>
  <c r="K6850" i="16"/>
  <c r="K6851" i="16"/>
  <c r="K6852" i="16"/>
  <c r="K6853" i="16"/>
  <c r="K6854" i="16"/>
  <c r="K6855" i="16"/>
  <c r="K6856" i="16"/>
  <c r="K6857" i="16"/>
  <c r="K6858" i="16"/>
  <c r="K6859" i="16"/>
  <c r="K6860" i="16"/>
  <c r="K6861" i="16"/>
  <c r="K6862" i="16"/>
  <c r="K6863" i="16"/>
  <c r="K6864" i="16"/>
  <c r="K6865" i="16"/>
  <c r="K6866" i="16"/>
  <c r="K6867" i="16"/>
  <c r="K6868" i="16"/>
  <c r="K6869" i="16"/>
  <c r="K6870" i="16"/>
  <c r="K6871" i="16"/>
  <c r="K6872" i="16"/>
  <c r="K6873" i="16"/>
  <c r="K6874" i="16"/>
  <c r="K6875" i="16"/>
  <c r="K6876" i="16"/>
  <c r="K6877" i="16"/>
  <c r="K6878" i="16"/>
  <c r="K6879" i="16"/>
  <c r="K6880" i="16"/>
  <c r="K6881" i="16"/>
  <c r="K6882" i="16"/>
  <c r="K6883" i="16"/>
  <c r="K6884" i="16"/>
  <c r="K6885" i="16"/>
  <c r="K6886" i="16"/>
  <c r="K6887" i="16"/>
  <c r="K6888" i="16"/>
  <c r="K6889" i="16"/>
  <c r="K6890" i="16"/>
  <c r="K6891" i="16"/>
  <c r="K6892" i="16"/>
  <c r="K6893" i="16"/>
  <c r="K6894" i="16"/>
  <c r="K6895" i="16"/>
  <c r="K6896" i="16"/>
  <c r="K6897" i="16"/>
  <c r="K6898" i="16"/>
  <c r="K6899" i="16"/>
  <c r="K6900" i="16"/>
  <c r="K6901" i="16"/>
  <c r="K6902" i="16"/>
  <c r="K6903" i="16"/>
  <c r="K6904" i="16"/>
  <c r="K6905" i="16"/>
  <c r="K6906" i="16"/>
  <c r="K6907" i="16"/>
  <c r="K6908" i="16"/>
  <c r="K6909" i="16"/>
  <c r="K6910" i="16"/>
  <c r="K6911" i="16"/>
  <c r="K6912" i="16"/>
  <c r="K6913" i="16"/>
  <c r="K6914" i="16"/>
  <c r="K6915" i="16"/>
  <c r="K6916" i="16"/>
  <c r="K6917" i="16"/>
  <c r="K6918" i="16"/>
  <c r="K6919" i="16"/>
  <c r="K6920" i="16"/>
  <c r="K6921" i="16"/>
  <c r="K6922" i="16"/>
  <c r="K6923" i="16"/>
  <c r="K6924" i="16"/>
  <c r="K6925" i="16"/>
  <c r="K6926" i="16"/>
  <c r="K6927" i="16"/>
  <c r="K6928" i="16"/>
  <c r="K6929" i="16"/>
  <c r="K6930" i="16"/>
  <c r="K6931" i="16"/>
  <c r="K6932" i="16"/>
  <c r="K6933" i="16"/>
  <c r="K6934" i="16"/>
  <c r="K6935" i="16"/>
  <c r="K6936" i="16"/>
  <c r="K6937" i="16"/>
  <c r="K6938" i="16"/>
  <c r="K6939" i="16"/>
  <c r="K6940" i="16"/>
  <c r="K6941" i="16"/>
  <c r="K6942" i="16"/>
  <c r="K6943" i="16"/>
  <c r="K6944" i="16"/>
  <c r="K6945" i="16"/>
  <c r="K6946" i="16"/>
  <c r="K6947" i="16"/>
  <c r="K6948" i="16"/>
  <c r="K6949" i="16"/>
  <c r="K6950" i="16"/>
  <c r="K6951" i="16"/>
  <c r="K6952" i="16"/>
  <c r="K6953" i="16"/>
  <c r="K6954" i="16"/>
  <c r="K6955" i="16"/>
  <c r="K6956" i="16"/>
  <c r="K6957" i="16"/>
  <c r="K6958" i="16"/>
  <c r="K6959" i="16"/>
  <c r="K6960" i="16"/>
  <c r="K6961" i="16"/>
  <c r="K6962" i="16"/>
  <c r="K6963" i="16"/>
  <c r="K6964" i="16"/>
  <c r="K6965" i="16"/>
  <c r="K6966" i="16"/>
  <c r="K6967" i="16"/>
  <c r="K6968" i="16"/>
  <c r="K6969" i="16"/>
  <c r="K6970" i="16"/>
  <c r="K6971" i="16"/>
  <c r="K6972" i="16"/>
  <c r="K6973" i="16"/>
  <c r="K6974" i="16"/>
  <c r="K6975" i="16"/>
  <c r="K6976" i="16"/>
  <c r="K6977" i="16"/>
  <c r="K6978" i="16"/>
  <c r="K6979" i="16"/>
  <c r="K6980" i="16"/>
  <c r="K6981" i="16"/>
  <c r="K6982" i="16"/>
  <c r="K6983" i="16"/>
  <c r="K6984" i="16"/>
  <c r="K6985" i="16"/>
  <c r="K6986" i="16"/>
  <c r="K6987" i="16"/>
  <c r="K6988" i="16"/>
  <c r="K6989" i="16"/>
  <c r="K6990" i="16"/>
  <c r="K6991" i="16"/>
  <c r="K6992" i="16"/>
  <c r="K6993" i="16"/>
  <c r="K6994" i="16"/>
  <c r="K6995" i="16"/>
  <c r="K6996" i="16"/>
  <c r="K6997" i="16"/>
  <c r="K6998" i="16"/>
  <c r="K6999" i="16"/>
  <c r="K7000" i="16"/>
  <c r="K7001" i="16"/>
  <c r="K7002" i="16"/>
  <c r="K7003" i="16"/>
  <c r="K7004" i="16"/>
  <c r="K7005" i="16"/>
  <c r="K7006" i="16"/>
  <c r="K7007" i="16"/>
  <c r="K7008" i="16"/>
  <c r="K7009" i="16"/>
  <c r="K7010" i="16"/>
  <c r="K7011" i="16"/>
  <c r="K7012" i="16"/>
  <c r="K7013" i="16"/>
  <c r="K7014" i="16"/>
  <c r="K7015" i="16"/>
  <c r="K7016" i="16"/>
  <c r="K7017" i="16"/>
  <c r="K7018" i="16"/>
  <c r="K7019" i="16"/>
  <c r="K7020" i="16"/>
  <c r="K7021" i="16"/>
  <c r="K7022" i="16"/>
  <c r="K7023" i="16"/>
  <c r="K7024" i="16"/>
  <c r="K7025" i="16"/>
  <c r="K7026" i="16"/>
  <c r="K7027" i="16"/>
  <c r="K7028" i="16"/>
  <c r="K7029" i="16"/>
  <c r="K7030" i="16"/>
  <c r="K7031" i="16"/>
  <c r="K7032" i="16"/>
  <c r="K7033" i="16"/>
  <c r="K7034" i="16"/>
  <c r="K7035" i="16"/>
  <c r="K7036" i="16"/>
  <c r="K7037" i="16"/>
  <c r="K7038" i="16"/>
  <c r="K7039" i="16"/>
  <c r="K7040" i="16"/>
  <c r="K7041" i="16"/>
  <c r="K7042" i="16"/>
  <c r="K7043" i="16"/>
  <c r="K7044" i="16"/>
  <c r="K7045" i="16"/>
  <c r="K7046" i="16"/>
  <c r="K7047" i="16"/>
  <c r="K7048" i="16"/>
  <c r="K7049" i="16"/>
  <c r="K7050" i="16"/>
  <c r="K7051" i="16"/>
  <c r="K7052" i="16"/>
  <c r="K7053" i="16"/>
  <c r="K7054" i="16"/>
  <c r="K7055" i="16"/>
  <c r="K7056" i="16"/>
  <c r="K7057" i="16"/>
  <c r="K7058" i="16"/>
  <c r="K7059" i="16"/>
  <c r="K7060" i="16"/>
  <c r="K7061" i="16"/>
  <c r="K7062" i="16"/>
  <c r="K7063" i="16"/>
  <c r="K7064" i="16"/>
  <c r="K7065" i="16"/>
  <c r="K7066" i="16"/>
  <c r="K7067" i="16"/>
  <c r="K7068" i="16"/>
  <c r="K7069" i="16"/>
  <c r="K7070" i="16"/>
  <c r="K7071" i="16"/>
  <c r="K7072" i="16"/>
  <c r="K7073" i="16"/>
  <c r="K7074" i="16"/>
  <c r="K7075" i="16"/>
  <c r="K7076" i="16"/>
  <c r="K7077" i="16"/>
  <c r="K7078" i="16"/>
  <c r="K7079" i="16"/>
  <c r="K7080" i="16"/>
  <c r="K7081" i="16"/>
  <c r="K7082" i="16"/>
  <c r="K7083" i="16"/>
  <c r="K7084" i="16"/>
  <c r="K7085" i="16"/>
  <c r="K7086" i="16"/>
  <c r="K7087" i="16"/>
  <c r="K7088" i="16"/>
  <c r="K7089" i="16"/>
  <c r="K7090" i="16"/>
  <c r="K7091" i="16"/>
  <c r="K7092" i="16"/>
  <c r="K7093" i="16"/>
  <c r="K7094" i="16"/>
  <c r="K7095" i="16"/>
  <c r="K7096" i="16"/>
  <c r="K7097" i="16"/>
  <c r="K7098" i="16"/>
  <c r="K7099" i="16"/>
  <c r="K7100" i="16"/>
  <c r="K7101" i="16"/>
  <c r="K7102" i="16"/>
  <c r="K7103" i="16"/>
  <c r="K7104" i="16"/>
  <c r="K7105" i="16"/>
  <c r="K7106" i="16"/>
  <c r="K7107" i="16"/>
  <c r="K7108" i="16"/>
  <c r="K7109" i="16"/>
  <c r="K7110" i="16"/>
  <c r="K7111" i="16"/>
  <c r="K7112" i="16"/>
  <c r="K7113" i="16"/>
  <c r="K7114" i="16"/>
  <c r="K7115" i="16"/>
  <c r="K7116" i="16"/>
  <c r="K7117" i="16"/>
  <c r="K7118" i="16"/>
  <c r="K7119" i="16"/>
  <c r="K7120" i="16"/>
  <c r="K7121" i="16"/>
  <c r="K7122" i="16"/>
  <c r="K7123" i="16"/>
  <c r="K7124" i="16"/>
  <c r="K7125" i="16"/>
  <c r="K7126" i="16"/>
  <c r="K7127" i="16"/>
  <c r="K7128" i="16"/>
  <c r="K7129" i="16"/>
  <c r="K7130" i="16"/>
  <c r="K7131" i="16"/>
  <c r="K7132" i="16"/>
  <c r="K7133" i="16"/>
  <c r="K7134" i="16"/>
  <c r="K7135" i="16"/>
  <c r="K7136" i="16"/>
  <c r="K7137" i="16"/>
  <c r="K7138" i="16"/>
  <c r="K7139" i="16"/>
  <c r="K7140" i="16"/>
  <c r="K7141" i="16"/>
  <c r="K7142" i="16"/>
  <c r="K7143" i="16"/>
  <c r="K7144" i="16"/>
  <c r="K7145" i="16"/>
  <c r="K7146" i="16"/>
  <c r="K7147" i="16"/>
  <c r="K7148" i="16"/>
  <c r="K7149" i="16"/>
  <c r="K7150" i="16"/>
  <c r="K7151" i="16"/>
  <c r="K7152" i="16"/>
  <c r="K7153" i="16"/>
  <c r="K7154" i="16"/>
  <c r="K7155" i="16"/>
  <c r="K7156" i="16"/>
  <c r="K7157" i="16"/>
  <c r="K7158" i="16"/>
  <c r="K7159" i="16"/>
  <c r="K7160" i="16"/>
  <c r="K7161" i="16"/>
  <c r="K7162" i="16"/>
  <c r="K7163" i="16"/>
  <c r="K7164" i="16"/>
  <c r="K7165" i="16"/>
  <c r="K7166" i="16"/>
  <c r="K7167" i="16"/>
  <c r="K7168" i="16"/>
  <c r="K7169" i="16"/>
  <c r="K7170" i="16"/>
  <c r="K7171" i="16"/>
  <c r="K7172" i="16"/>
  <c r="K7173" i="16"/>
  <c r="K7174" i="16"/>
  <c r="K7175" i="16"/>
  <c r="K7176" i="16"/>
  <c r="K7177" i="16"/>
  <c r="K7178" i="16"/>
  <c r="K7179" i="16"/>
  <c r="K7180" i="16"/>
  <c r="K7181" i="16"/>
  <c r="K7182" i="16"/>
  <c r="K7183" i="16"/>
  <c r="K7184" i="16"/>
  <c r="K7185" i="16"/>
  <c r="K7186" i="16"/>
  <c r="K7187" i="16"/>
  <c r="K7188" i="16"/>
  <c r="K7189" i="16"/>
  <c r="K7190" i="16"/>
  <c r="K7191" i="16"/>
  <c r="K7192" i="16"/>
  <c r="K7193" i="16"/>
  <c r="K7194" i="16"/>
  <c r="K7195" i="16"/>
  <c r="K7196" i="16"/>
  <c r="K7197" i="16"/>
  <c r="K7198" i="16"/>
  <c r="K7199" i="16"/>
  <c r="K7200" i="16"/>
  <c r="K7201" i="16"/>
  <c r="K7202" i="16"/>
  <c r="K7203" i="16"/>
  <c r="K7204" i="16"/>
  <c r="K7205" i="16"/>
  <c r="K7206" i="16"/>
  <c r="K7207" i="16"/>
  <c r="K7208" i="16"/>
  <c r="K7209" i="16"/>
  <c r="K7210" i="16"/>
  <c r="K7211" i="16"/>
  <c r="K7212" i="16"/>
  <c r="K7213" i="16"/>
  <c r="K7214" i="16"/>
  <c r="K7215" i="16"/>
  <c r="K7216" i="16"/>
  <c r="K7217" i="16"/>
  <c r="K7218" i="16"/>
  <c r="K7219" i="16"/>
  <c r="K7220" i="16"/>
  <c r="K7221" i="16"/>
  <c r="K7222" i="16"/>
  <c r="K7223" i="16"/>
  <c r="K7224" i="16"/>
  <c r="K7225" i="16"/>
  <c r="K7226" i="16"/>
  <c r="K7227" i="16"/>
  <c r="K7228" i="16"/>
  <c r="K7229" i="16"/>
  <c r="K7230" i="16"/>
  <c r="K7231" i="16"/>
  <c r="K7232" i="16"/>
  <c r="K7233" i="16"/>
  <c r="K7234" i="16"/>
  <c r="K7235" i="16"/>
  <c r="K7236" i="16"/>
  <c r="K7237" i="16"/>
  <c r="K7238" i="16"/>
  <c r="K7239" i="16"/>
  <c r="K7240" i="16"/>
  <c r="K7241" i="16"/>
  <c r="K7242" i="16"/>
  <c r="K7243" i="16"/>
  <c r="K7244" i="16"/>
  <c r="K7245" i="16"/>
  <c r="K7246" i="16"/>
  <c r="K7247" i="16"/>
  <c r="K7248" i="16"/>
  <c r="K7249" i="16"/>
  <c r="K7250" i="16"/>
  <c r="K7251" i="16"/>
  <c r="K7252" i="16"/>
  <c r="K7253" i="16"/>
  <c r="K7254" i="16"/>
  <c r="K7255" i="16"/>
  <c r="K7256" i="16"/>
  <c r="K7257" i="16"/>
  <c r="K7258" i="16"/>
  <c r="K7259" i="16"/>
  <c r="K7260" i="16"/>
  <c r="K7261" i="16"/>
  <c r="K7262" i="16"/>
  <c r="K7263" i="16"/>
  <c r="K7264" i="16"/>
  <c r="K7265" i="16"/>
  <c r="K7266" i="16"/>
  <c r="K7267" i="16"/>
  <c r="K7268" i="16"/>
  <c r="K7269" i="16"/>
  <c r="K7270" i="16"/>
  <c r="K7271" i="16"/>
  <c r="K7272" i="16"/>
  <c r="K7273" i="16"/>
  <c r="K7274" i="16"/>
  <c r="K7275" i="16"/>
  <c r="K7276" i="16"/>
  <c r="K7277" i="16"/>
  <c r="K7278" i="16"/>
  <c r="K7279" i="16"/>
  <c r="K7280" i="16"/>
  <c r="K7281" i="16"/>
  <c r="K7282" i="16"/>
  <c r="K7283" i="16"/>
  <c r="K7284" i="16"/>
  <c r="K7285" i="16"/>
  <c r="K7286" i="16"/>
  <c r="K7287" i="16"/>
  <c r="K7288" i="16"/>
  <c r="K7289" i="16"/>
  <c r="K7290" i="16"/>
  <c r="K7291" i="16"/>
  <c r="K7292" i="16"/>
  <c r="K7293" i="16"/>
  <c r="K7294" i="16"/>
  <c r="K7295" i="16"/>
  <c r="K7296" i="16"/>
  <c r="K7297" i="16"/>
  <c r="K7298" i="16"/>
  <c r="K7299" i="16"/>
  <c r="K7300" i="16"/>
  <c r="K7301" i="16"/>
  <c r="K7302" i="16"/>
  <c r="K7303" i="16"/>
  <c r="K7304" i="16"/>
  <c r="K7305" i="16"/>
  <c r="K7306" i="16"/>
  <c r="K7307" i="16"/>
  <c r="K7308" i="16"/>
  <c r="K7309" i="16"/>
  <c r="K7310" i="16"/>
  <c r="K7311" i="16"/>
  <c r="K7312" i="16"/>
  <c r="K7313" i="16"/>
  <c r="K7314" i="16"/>
  <c r="K7315" i="16"/>
  <c r="K7316" i="16"/>
  <c r="K7317" i="16"/>
  <c r="K7318" i="16"/>
  <c r="K7319" i="16"/>
  <c r="K7320" i="16"/>
  <c r="K7321" i="16"/>
  <c r="K7322" i="16"/>
  <c r="K7323" i="16"/>
  <c r="K7324" i="16"/>
  <c r="K7325" i="16"/>
  <c r="K7326" i="16"/>
  <c r="K7327" i="16"/>
  <c r="K7328" i="16"/>
  <c r="K7329" i="16"/>
  <c r="K7330" i="16"/>
  <c r="K7331" i="16"/>
  <c r="K7332" i="16"/>
  <c r="K7333" i="16"/>
  <c r="K7334" i="16"/>
  <c r="K7335" i="16"/>
  <c r="K7336" i="16"/>
  <c r="K7337" i="16"/>
  <c r="K7338" i="16"/>
  <c r="K7339" i="16"/>
  <c r="K7340" i="16"/>
  <c r="K7341" i="16"/>
  <c r="K7342" i="16"/>
  <c r="K7343" i="16"/>
  <c r="K7344" i="16"/>
  <c r="K7345" i="16"/>
  <c r="K7346" i="16"/>
  <c r="K7347" i="16"/>
  <c r="K7348" i="16"/>
  <c r="K7349" i="16"/>
  <c r="K7350" i="16"/>
  <c r="K7351" i="16"/>
  <c r="K7352" i="16"/>
  <c r="K7353" i="16"/>
  <c r="K7354" i="16"/>
  <c r="K7355" i="16"/>
  <c r="K7356" i="16"/>
  <c r="K7357" i="16"/>
  <c r="K7358" i="16"/>
  <c r="K7359" i="16"/>
  <c r="K7360" i="16"/>
  <c r="K7361" i="16"/>
  <c r="K7362" i="16"/>
  <c r="K7363" i="16"/>
  <c r="K7364" i="16"/>
  <c r="K7365" i="16"/>
  <c r="K7366" i="16"/>
  <c r="K7367" i="16"/>
  <c r="K7368" i="16"/>
  <c r="K7369" i="16"/>
  <c r="K7370" i="16"/>
  <c r="K7371" i="16"/>
  <c r="K7372" i="16"/>
  <c r="K7373" i="16"/>
  <c r="K7374" i="16"/>
  <c r="K7375" i="16"/>
  <c r="K7376" i="16"/>
  <c r="K7377" i="16"/>
  <c r="K7378" i="16"/>
  <c r="K7379" i="16"/>
  <c r="K7380" i="16"/>
  <c r="K7381" i="16"/>
  <c r="K7382" i="16"/>
  <c r="K7383" i="16"/>
  <c r="K7384" i="16"/>
  <c r="K7385" i="16"/>
  <c r="K7386" i="16"/>
  <c r="K7387" i="16"/>
  <c r="K7388" i="16"/>
  <c r="K7389" i="16"/>
  <c r="K7390" i="16"/>
  <c r="K7391" i="16"/>
  <c r="K7392" i="16"/>
  <c r="K7393" i="16"/>
  <c r="K7394" i="16"/>
  <c r="K7395" i="16"/>
  <c r="K7396" i="16"/>
  <c r="K7397" i="16"/>
  <c r="K7398" i="16"/>
  <c r="K7399" i="16"/>
  <c r="K7400" i="16"/>
  <c r="K7401" i="16"/>
  <c r="K7402" i="16"/>
  <c r="K7403" i="16"/>
  <c r="K7404" i="16"/>
  <c r="K7405" i="16"/>
  <c r="K7406" i="16"/>
  <c r="K7407" i="16"/>
  <c r="K7408" i="16"/>
  <c r="K7409" i="16"/>
  <c r="K7410" i="16"/>
  <c r="K7411" i="16"/>
  <c r="K7412" i="16"/>
  <c r="K7413" i="16"/>
  <c r="K7414" i="16"/>
  <c r="K7415" i="16"/>
  <c r="K7416" i="16"/>
  <c r="K7417" i="16"/>
  <c r="K7418" i="16"/>
  <c r="K7419" i="16"/>
  <c r="K7420" i="16"/>
  <c r="K7421" i="16"/>
  <c r="K7422" i="16"/>
  <c r="K7423" i="16"/>
  <c r="K7424" i="16"/>
  <c r="K7425" i="16"/>
  <c r="K7426" i="16"/>
  <c r="K7427" i="16"/>
  <c r="K7428" i="16"/>
  <c r="K7429" i="16"/>
  <c r="K7430" i="16"/>
  <c r="K7431" i="16"/>
  <c r="K7432" i="16"/>
  <c r="K7433" i="16"/>
  <c r="K7434" i="16"/>
  <c r="K7435" i="16"/>
  <c r="K7436" i="16"/>
  <c r="K7437" i="16"/>
  <c r="K7438" i="16"/>
  <c r="K7439" i="16"/>
  <c r="K7440" i="16"/>
  <c r="K7441" i="16"/>
  <c r="K7442" i="16"/>
  <c r="K7443" i="16"/>
  <c r="K7444" i="16"/>
  <c r="K7445" i="16"/>
  <c r="K7446" i="16"/>
  <c r="K7447" i="16"/>
  <c r="K7448" i="16"/>
  <c r="K7449" i="16"/>
  <c r="K7450" i="16"/>
  <c r="K7451" i="16"/>
  <c r="K7452" i="16"/>
  <c r="K7453" i="16"/>
  <c r="K7454" i="16"/>
  <c r="K7455" i="16"/>
  <c r="K7456" i="16"/>
  <c r="K7457" i="16"/>
  <c r="K7458" i="16"/>
  <c r="K7459" i="16"/>
  <c r="K7460" i="16"/>
  <c r="K7461" i="16"/>
  <c r="K7462" i="16"/>
  <c r="K7463" i="16"/>
  <c r="K7464" i="16"/>
  <c r="K7465" i="16"/>
  <c r="K7466" i="16"/>
  <c r="K7467" i="16"/>
  <c r="K7468" i="16"/>
  <c r="K7469" i="16"/>
  <c r="K7470" i="16"/>
  <c r="K7471" i="16"/>
  <c r="K7472" i="16"/>
  <c r="K7473" i="16"/>
  <c r="K7474" i="16"/>
  <c r="K7475" i="16"/>
  <c r="K7476" i="16"/>
  <c r="K7477" i="16"/>
  <c r="K7478" i="16"/>
  <c r="K7479" i="16"/>
  <c r="K7480" i="16"/>
  <c r="K7481" i="16"/>
  <c r="K7482" i="16"/>
  <c r="K7483" i="16"/>
  <c r="K7484" i="16"/>
  <c r="K7485" i="16"/>
  <c r="K7486" i="16"/>
  <c r="K7487" i="16"/>
  <c r="K7488" i="16"/>
  <c r="K7489" i="16"/>
  <c r="K7490" i="16"/>
  <c r="K7491" i="16"/>
  <c r="K7492" i="16"/>
  <c r="K7493" i="16"/>
  <c r="K7494" i="16"/>
  <c r="K7495" i="16"/>
  <c r="K7496" i="16"/>
  <c r="K7497" i="16"/>
  <c r="K7498" i="16"/>
  <c r="K7499" i="16"/>
  <c r="K7500" i="16"/>
  <c r="K7501" i="16"/>
  <c r="K7502" i="16"/>
  <c r="K7503" i="16"/>
  <c r="K7504" i="16"/>
  <c r="K7505" i="16"/>
  <c r="K7506" i="16"/>
  <c r="K7507" i="16"/>
  <c r="K7508" i="16"/>
  <c r="K7509" i="16"/>
  <c r="K7510" i="16"/>
  <c r="K7511" i="16"/>
  <c r="K7512" i="16"/>
  <c r="K7513" i="16"/>
  <c r="K7514" i="16"/>
  <c r="K7515" i="16"/>
  <c r="K7516" i="16"/>
  <c r="K7517" i="16"/>
  <c r="K7518" i="16"/>
  <c r="K7519" i="16"/>
  <c r="K7520" i="16"/>
  <c r="K7521" i="16"/>
  <c r="K7522" i="16"/>
  <c r="K7523" i="16"/>
  <c r="K7524" i="16"/>
  <c r="K7525" i="16"/>
  <c r="K7526" i="16"/>
  <c r="K7527" i="16"/>
  <c r="K7528" i="16"/>
  <c r="K7529" i="16"/>
  <c r="K7530" i="16"/>
  <c r="K7531" i="16"/>
  <c r="K7532" i="16"/>
  <c r="K7533" i="16"/>
  <c r="K7534" i="16"/>
  <c r="K7535" i="16"/>
  <c r="K7536" i="16"/>
  <c r="K7537" i="16"/>
  <c r="K7538" i="16"/>
  <c r="K7539" i="16"/>
  <c r="K7540" i="16"/>
  <c r="K7541" i="16"/>
  <c r="K7542" i="16"/>
  <c r="K7543" i="16"/>
  <c r="K7544" i="16"/>
  <c r="K7545" i="16"/>
  <c r="K7546" i="16"/>
  <c r="K7547" i="16"/>
  <c r="K7548" i="16"/>
  <c r="K7549" i="16"/>
  <c r="K7550" i="16"/>
  <c r="K7551" i="16"/>
  <c r="K7552" i="16"/>
  <c r="K7553" i="16"/>
  <c r="K7554" i="16"/>
  <c r="K7555" i="16"/>
  <c r="K7556" i="16"/>
  <c r="K7557" i="16"/>
  <c r="K7558" i="16"/>
  <c r="K7559" i="16"/>
  <c r="K7560" i="16"/>
  <c r="K7561" i="16"/>
  <c r="K7562" i="16"/>
  <c r="K7563" i="16"/>
  <c r="K7564" i="16"/>
  <c r="K7565" i="16"/>
  <c r="K7566" i="16"/>
  <c r="K7567" i="16"/>
  <c r="K7568" i="16"/>
  <c r="K7569" i="16"/>
  <c r="K7570" i="16"/>
  <c r="K7571" i="16"/>
  <c r="K7572" i="16"/>
  <c r="K7573" i="16"/>
  <c r="K7574" i="16"/>
  <c r="K7575" i="16"/>
  <c r="K7576" i="16"/>
  <c r="K7577" i="16"/>
  <c r="K7578" i="16"/>
  <c r="K7579" i="16"/>
  <c r="K7580" i="16"/>
  <c r="K7581" i="16"/>
  <c r="K7582" i="16"/>
  <c r="K7583" i="16"/>
  <c r="K7584" i="16"/>
  <c r="K7585" i="16"/>
  <c r="K7586" i="16"/>
  <c r="K7587" i="16"/>
  <c r="K7588" i="16"/>
  <c r="K7589" i="16"/>
  <c r="K7590" i="16"/>
  <c r="K7591" i="16"/>
  <c r="K7592" i="16"/>
  <c r="K7593" i="16"/>
  <c r="K7594" i="16"/>
  <c r="K7595" i="16"/>
  <c r="K7596" i="16"/>
  <c r="K7597" i="16"/>
  <c r="K7598" i="16"/>
  <c r="K7599" i="16"/>
  <c r="K7600" i="16"/>
  <c r="K7601" i="16"/>
  <c r="K7602" i="16"/>
  <c r="K7603" i="16"/>
  <c r="K7604" i="16"/>
  <c r="K7605" i="16"/>
  <c r="K7606" i="16"/>
  <c r="K7607" i="16"/>
  <c r="K7608" i="16"/>
  <c r="K7609" i="16"/>
  <c r="K7610" i="16"/>
  <c r="K7611" i="16"/>
  <c r="K7612" i="16"/>
  <c r="K7613" i="16"/>
  <c r="K7614" i="16"/>
  <c r="K7615" i="16"/>
  <c r="K7616" i="16"/>
  <c r="K7617" i="16"/>
  <c r="K7618" i="16"/>
  <c r="K7619" i="16"/>
  <c r="K7620" i="16"/>
  <c r="K7621" i="16"/>
  <c r="K7622" i="16"/>
  <c r="K7623" i="16"/>
  <c r="K7624" i="16"/>
  <c r="K7625" i="16"/>
  <c r="K7626" i="16"/>
  <c r="K7627" i="16"/>
  <c r="K7628" i="16"/>
  <c r="K7629" i="16"/>
  <c r="K7630" i="16"/>
  <c r="K7631" i="16"/>
  <c r="K7632" i="16"/>
  <c r="K7633" i="16"/>
  <c r="K7634" i="16"/>
  <c r="K7635" i="16"/>
  <c r="K7636" i="16"/>
  <c r="K7637" i="16"/>
  <c r="K7638" i="16"/>
  <c r="K7639" i="16"/>
  <c r="K7640" i="16"/>
  <c r="K7641" i="16"/>
  <c r="K7642" i="16"/>
  <c r="K7643" i="16"/>
  <c r="H1199" i="1" a="1"/>
  <c r="H1199" i="1" s="1"/>
  <c r="H116" i="1" a="1"/>
  <c r="H116" i="1" s="1"/>
  <c r="H1058" i="1" a="1"/>
  <c r="H1058" i="1" s="1"/>
  <c r="H1472" i="1" a="1"/>
  <c r="H1472" i="1" s="1"/>
  <c r="H421" i="1" a="1"/>
  <c r="H421" i="1" s="1"/>
  <c r="H1709" i="1" a="1"/>
  <c r="H1709" i="1" s="1"/>
  <c r="H883" i="1" a="1"/>
  <c r="H883" i="1" s="1"/>
  <c r="H1399" i="1" a="1"/>
  <c r="H1399" i="1" s="1"/>
  <c r="H950" i="1" a="1"/>
  <c r="H950" i="1" s="1"/>
  <c r="H448" i="1" a="1"/>
  <c r="H448" i="1" s="1"/>
  <c r="H314" i="1" a="1"/>
  <c r="H314" i="1" s="1"/>
  <c r="H1432" i="1" a="1"/>
  <c r="H1432" i="1" s="1"/>
  <c r="H1398" i="1" a="1"/>
  <c r="H1398" i="1" s="1"/>
  <c r="H951" i="1" a="1"/>
  <c r="H951" i="1" s="1"/>
  <c r="H887" i="1" a="1"/>
  <c r="H887" i="1" s="1"/>
  <c r="H704" i="1" a="1"/>
  <c r="H704" i="1" s="1"/>
  <c r="H567" i="1" a="1"/>
  <c r="H567" i="1" s="1"/>
  <c r="H363" i="1" a="1"/>
  <c r="H363" i="1" s="1"/>
  <c r="H126" i="1" a="1"/>
  <c r="H126" i="1" s="1"/>
  <c r="H1442" i="1" a="1"/>
  <c r="H1442" i="1" s="1"/>
  <c r="H782" i="1" a="1"/>
  <c r="H782" i="1" s="1"/>
  <c r="H241" i="1" a="1"/>
  <c r="H241" i="1" s="1"/>
  <c r="H766" i="1" a="1"/>
  <c r="H766" i="1" s="1"/>
  <c r="H79" i="1" a="1"/>
  <c r="H79" i="1" s="1"/>
  <c r="H1530" i="1" a="1"/>
  <c r="H1530" i="1" s="1"/>
  <c r="H408" i="1" a="1"/>
  <c r="H408" i="1" s="1"/>
  <c r="H1462" i="1" a="1"/>
  <c r="H1462" i="1" s="1"/>
  <c r="H143" i="1" a="1"/>
  <c r="H143" i="1" s="1"/>
  <c r="H1787" i="1" a="1"/>
  <c r="H1787" i="1" s="1"/>
  <c r="H1458" i="1" a="1"/>
  <c r="H1458" i="1" s="1"/>
  <c r="H1416" i="1" a="1"/>
  <c r="H1416" i="1" s="1"/>
  <c r="H1261" i="1" a="1"/>
  <c r="H1261" i="1" s="1"/>
  <c r="H1198" i="1" a="1"/>
  <c r="H1198" i="1" s="1"/>
  <c r="H1128" i="1" a="1"/>
  <c r="H1128" i="1" s="1"/>
  <c r="H1042" i="1" a="1"/>
  <c r="H1042" i="1" s="1"/>
  <c r="H1034" i="1" a="1"/>
  <c r="H1034" i="1" s="1"/>
  <c r="H1016" i="1" a="1"/>
  <c r="H1016" i="1" s="1"/>
  <c r="H827" i="1" a="1"/>
  <c r="H827" i="1" s="1"/>
  <c r="H816" i="1" a="1"/>
  <c r="H816" i="1" s="1"/>
  <c r="H793" i="1" a="1"/>
  <c r="H793" i="1" s="1"/>
  <c r="H290" i="1" a="1"/>
  <c r="H290" i="1" s="1"/>
  <c r="H192" i="1" a="1"/>
  <c r="H192" i="1" s="1"/>
  <c r="H77" i="1" a="1"/>
  <c r="H77" i="1" s="1"/>
  <c r="H1087" i="1" a="1"/>
  <c r="H1087" i="1" s="1"/>
  <c r="H1244" i="1" a="1"/>
  <c r="H1244" i="1" s="1"/>
  <c r="H1267" i="1" a="1"/>
  <c r="H1267" i="1" s="1"/>
  <c r="H772" i="1" a="1"/>
  <c r="H772" i="1" s="1"/>
  <c r="H819" i="1" a="1"/>
  <c r="H819" i="1" s="1"/>
  <c r="H1253" i="1" a="1"/>
  <c r="H1253" i="1" s="1"/>
  <c r="H1717" i="1" a="1"/>
  <c r="H1717" i="1" s="1"/>
  <c r="H1540" i="1" a="1"/>
  <c r="H1540" i="1" s="1"/>
  <c r="H1902" i="1" a="1"/>
  <c r="H1902" i="1" s="1"/>
  <c r="H1806" i="1" a="1"/>
  <c r="H1806" i="1" s="1"/>
  <c r="H1146" i="1" a="1"/>
  <c r="H1146" i="1" s="1"/>
  <c r="H831" i="1" a="1"/>
  <c r="H831" i="1" s="1"/>
  <c r="H594" i="1" a="1"/>
  <c r="H594" i="1" s="1"/>
  <c r="H339" i="1" a="1"/>
  <c r="H339" i="1" s="1"/>
  <c r="H42" i="1" a="1"/>
  <c r="H42" i="1" s="1"/>
  <c r="H3" i="1" a="1"/>
  <c r="H3" i="1" s="1"/>
  <c r="H1881" i="1" a="1"/>
  <c r="H1881" i="1" s="1"/>
  <c r="H1764" i="1" a="1"/>
  <c r="H1764" i="1" s="1"/>
  <c r="H1002" i="1" a="1"/>
  <c r="H1002" i="1" s="1"/>
  <c r="H640" i="1" a="1"/>
  <c r="H640" i="1" s="1"/>
  <c r="H560" i="1" a="1"/>
  <c r="H560" i="1" s="1"/>
  <c r="H319" i="1" a="1"/>
  <c r="H319" i="1" s="1"/>
  <c r="H55" i="1" a="1"/>
  <c r="H55" i="1" s="1"/>
  <c r="H1452" i="1" a="1"/>
  <c r="H1452" i="1" s="1"/>
  <c r="H1426" i="1" a="1"/>
  <c r="H1426" i="1" s="1"/>
  <c r="H1561" i="1" a="1"/>
  <c r="H1561" i="1" s="1"/>
  <c r="H1698" i="1" a="1"/>
  <c r="H1698" i="1" s="1"/>
  <c r="H1461" i="1" a="1"/>
  <c r="H1461" i="1" s="1"/>
  <c r="H1308" i="1" a="1"/>
  <c r="H1308" i="1" s="1"/>
  <c r="H1346" i="1" a="1"/>
  <c r="H1346" i="1" s="1"/>
  <c r="H1240" i="1" a="1"/>
  <c r="H1240" i="1" s="1"/>
  <c r="H1236" i="1" a="1"/>
  <c r="H1236" i="1" s="1"/>
  <c r="H964" i="1" a="1"/>
  <c r="H964" i="1" s="1"/>
  <c r="H602" i="1" a="1"/>
  <c r="H602" i="1" s="1"/>
  <c r="H383" i="1" a="1"/>
  <c r="H383" i="1" s="1"/>
  <c r="H365" i="1" a="1"/>
  <c r="H365" i="1" s="1"/>
  <c r="H223" i="1" a="1"/>
  <c r="H223" i="1" s="1"/>
  <c r="H197" i="1" a="1"/>
  <c r="H197" i="1" s="1"/>
  <c r="H177" i="1" a="1"/>
  <c r="H177" i="1" s="1"/>
  <c r="H86" i="1" a="1"/>
  <c r="H86" i="1" s="1"/>
  <c r="H176" i="1" a="1"/>
  <c r="H176" i="1" s="1"/>
  <c r="H96" i="1" a="1"/>
  <c r="H96" i="1" s="1"/>
  <c r="H1080" i="1" a="1"/>
  <c r="H1080" i="1" s="1"/>
  <c r="H701" i="1" a="1"/>
  <c r="H701" i="1" s="1"/>
  <c r="H1134" i="1" a="1"/>
  <c r="H1134" i="1" s="1"/>
  <c r="H1338" i="1" a="1"/>
  <c r="H1338" i="1" s="1"/>
  <c r="H1293" i="1" a="1"/>
  <c r="H1293" i="1" s="1"/>
  <c r="H1108" i="1" a="1"/>
  <c r="H1108" i="1" s="1"/>
  <c r="H971" i="1" a="1"/>
  <c r="H971" i="1" s="1"/>
  <c r="H744" i="1" a="1"/>
  <c r="H744" i="1" s="1"/>
  <c r="H574" i="1" a="1"/>
  <c r="H574" i="1" s="1"/>
  <c r="H436" i="1" a="1"/>
  <c r="H436" i="1" s="1"/>
  <c r="H425" i="1" a="1"/>
  <c r="H425" i="1" s="1"/>
  <c r="H355" i="1" a="1"/>
  <c r="H355" i="1" s="1"/>
  <c r="H1534" i="1" a="1"/>
  <c r="H1534" i="1" s="1"/>
  <c r="H835" i="1" a="1"/>
  <c r="H835" i="1" s="1"/>
  <c r="H185" i="1" a="1"/>
  <c r="H185" i="1" s="1"/>
  <c r="H103" i="1" a="1"/>
  <c r="H103" i="1" s="1"/>
  <c r="H400" i="1" a="1"/>
  <c r="H400" i="1" s="1"/>
  <c r="H1802" i="1" a="1"/>
  <c r="H1802" i="1" s="1"/>
  <c r="H1543" i="1" a="1"/>
  <c r="H1543" i="1" s="1"/>
  <c r="H301" i="1" a="1"/>
  <c r="H301" i="1" s="1"/>
  <c r="H1725" i="1" a="1"/>
  <c r="H1725" i="1" s="1"/>
  <c r="H1200" i="1" a="1"/>
  <c r="H1200" i="1" s="1"/>
  <c r="H129" i="1" a="1"/>
  <c r="H129" i="1" s="1"/>
  <c r="H986" i="1" a="1"/>
  <c r="H986" i="1" s="1"/>
  <c r="H1875" i="1" a="1"/>
  <c r="H1875" i="1" s="1"/>
  <c r="H1559" i="1" a="1"/>
  <c r="H1559" i="1" s="1"/>
  <c r="H1150" i="1" a="1"/>
  <c r="H1150" i="1" s="1"/>
  <c r="H874" i="1" a="1"/>
  <c r="H874" i="1" s="1"/>
  <c r="H800" i="1" a="1"/>
  <c r="H800" i="1" s="1"/>
  <c r="H34" i="1" a="1"/>
  <c r="H34" i="1" s="1"/>
  <c r="H2" i="1" a="1"/>
  <c r="H2" i="1" s="1"/>
  <c r="H1098" i="1" a="1"/>
  <c r="H1098" i="1" s="1"/>
  <c r="H1251" i="1" a="1"/>
  <c r="H1251" i="1" s="1"/>
  <c r="H1664" i="1" a="1"/>
  <c r="H1664" i="1" s="1"/>
  <c r="H1484" i="1" a="1"/>
  <c r="H1484" i="1" s="1"/>
  <c r="H979" i="1" a="1"/>
  <c r="H979" i="1" s="1"/>
  <c r="H15" i="1" a="1"/>
  <c r="H15" i="1" s="1"/>
  <c r="H320" i="1" a="1"/>
  <c r="H320" i="1" s="1"/>
  <c r="H233" i="1" a="1"/>
  <c r="H233" i="1" s="1"/>
  <c r="H1075" i="1" a="1"/>
  <c r="H1075" i="1" s="1"/>
  <c r="H165" i="1" a="1"/>
  <c r="H165" i="1" s="1"/>
  <c r="H36" i="1" a="1"/>
  <c r="H36" i="1" s="1"/>
  <c r="H1208" i="1" a="1"/>
  <c r="H1208" i="1" s="1"/>
  <c r="H1122" i="1" a="1"/>
  <c r="H1122" i="1" s="1"/>
  <c r="H1724" i="1" a="1"/>
  <c r="H1724" i="1" s="1"/>
  <c r="H1615" i="1" a="1"/>
  <c r="H1615" i="1" s="1"/>
  <c r="H475" i="1" a="1"/>
  <c r="H475" i="1" s="1"/>
  <c r="H470" i="1" a="1"/>
  <c r="H470" i="1" s="1"/>
  <c r="H1839" i="1" a="1"/>
  <c r="H1839" i="1" s="1"/>
  <c r="H373" i="1" a="1"/>
  <c r="H373" i="1" s="1"/>
  <c r="H686" i="1" a="1"/>
  <c r="H686" i="1" s="1"/>
  <c r="H1608" i="1" a="1"/>
  <c r="H1608" i="1" s="1"/>
  <c r="H1024" i="1" a="1"/>
  <c r="H1024" i="1" s="1"/>
  <c r="H1127" i="1" a="1"/>
  <c r="H1127" i="1" s="1"/>
  <c r="H1319" i="1" a="1"/>
  <c r="H1319" i="1" s="1"/>
  <c r="H1144" i="1" a="1"/>
  <c r="H1144" i="1" s="1"/>
  <c r="H863" i="1" a="1"/>
  <c r="H863" i="1" s="1"/>
  <c r="H695" i="1" a="1"/>
  <c r="H695" i="1" s="1"/>
  <c r="H652" i="1" a="1"/>
  <c r="H652" i="1" s="1"/>
  <c r="H649" i="1" a="1"/>
  <c r="H649" i="1" s="1"/>
  <c r="H593" i="1" a="1"/>
  <c r="H593" i="1" s="1"/>
  <c r="H282" i="1" a="1"/>
  <c r="H282" i="1" s="1"/>
  <c r="H59" i="1" a="1"/>
  <c r="H59" i="1" s="1"/>
  <c r="H170" i="1" a="1"/>
  <c r="H170" i="1" s="1"/>
  <c r="H1104" i="1" a="1"/>
  <c r="H1104" i="1" s="1"/>
  <c r="H589" i="1" a="1"/>
  <c r="H589" i="1" s="1"/>
  <c r="H543" i="1" a="1"/>
  <c r="H543" i="1" s="1"/>
  <c r="H531" i="1" a="1"/>
  <c r="H531" i="1" s="1"/>
  <c r="H354" i="1" a="1"/>
  <c r="H354" i="1" s="1"/>
  <c r="H289" i="1" a="1"/>
  <c r="H289" i="1" s="1"/>
  <c r="H376" i="1" a="1"/>
  <c r="H376" i="1" s="1"/>
  <c r="H707" i="1" a="1"/>
  <c r="H707" i="1" s="1"/>
  <c r="H1884" i="1" a="1"/>
  <c r="H1884" i="1" s="1"/>
  <c r="H956" i="1" a="1"/>
  <c r="H956" i="1" s="1"/>
  <c r="H7" i="1" a="1"/>
  <c r="H7" i="1" s="1"/>
  <c r="H1443" i="1" a="1"/>
  <c r="H1443" i="1" s="1"/>
  <c r="H1097" i="1" a="1"/>
  <c r="H1097" i="1" s="1"/>
  <c r="H122" i="1" a="1"/>
  <c r="H122" i="1" s="1"/>
  <c r="H451" i="1" a="1"/>
  <c r="H451" i="1" s="1"/>
  <c r="H1147" i="1" a="1"/>
  <c r="H1147" i="1" s="1"/>
  <c r="H1119" i="1" a="1"/>
  <c r="H1119" i="1" s="1"/>
  <c r="H1050" i="1" a="1"/>
  <c r="H1050" i="1" s="1"/>
  <c r="H1029" i="1" a="1"/>
  <c r="H1029" i="1" s="1"/>
  <c r="H892" i="1" a="1"/>
  <c r="H892" i="1" s="1"/>
  <c r="H546" i="1" a="1"/>
  <c r="H546" i="1" s="1"/>
  <c r="H388" i="1" a="1"/>
  <c r="H388" i="1" s="1"/>
  <c r="H349" i="1" a="1"/>
  <c r="H349" i="1" s="1"/>
  <c r="H886" i="1" a="1"/>
  <c r="H886" i="1" s="1"/>
  <c r="H729" i="1" a="1"/>
  <c r="H729" i="1" s="1"/>
  <c r="H1076" i="1" a="1"/>
  <c r="H1076" i="1" s="1"/>
  <c r="H1011" i="1" a="1"/>
  <c r="H1011" i="1" s="1"/>
  <c r="H1655" i="1" a="1"/>
  <c r="H1655" i="1" s="1"/>
  <c r="H1192" i="1" a="1"/>
  <c r="H1192" i="1" s="1"/>
  <c r="H661" i="1" a="1"/>
  <c r="H661" i="1" s="1"/>
  <c r="H576" i="1" a="1"/>
  <c r="H576" i="1" s="1"/>
  <c r="H556" i="1" a="1"/>
  <c r="H556" i="1" s="1"/>
  <c r="H362" i="1" a="1"/>
  <c r="H362" i="1" s="1"/>
  <c r="H112" i="1" a="1"/>
  <c r="H112" i="1" s="1"/>
  <c r="H613" i="1" a="1"/>
  <c r="H613" i="1" s="1"/>
  <c r="H538" i="1" a="1"/>
  <c r="H538" i="1" s="1"/>
  <c r="H1780" i="1" a="1"/>
  <c r="H1780" i="1" s="1"/>
  <c r="H1159" i="1" a="1"/>
  <c r="H1159" i="1" s="1"/>
  <c r="H1143" i="1" a="1"/>
  <c r="H1143" i="1" s="1"/>
  <c r="H646" i="1" a="1"/>
  <c r="H646" i="1" s="1"/>
  <c r="H440" i="1" a="1"/>
  <c r="H440" i="1" s="1"/>
  <c r="H1059" i="1" a="1"/>
  <c r="H1059" i="1" s="1"/>
  <c r="H1473" i="1" a="1"/>
  <c r="H1473" i="1" s="1"/>
  <c r="H422" i="1" a="1"/>
  <c r="H422" i="1" s="1"/>
  <c r="H1710" i="1" a="1"/>
  <c r="H1710" i="1" s="1"/>
  <c r="H1684" i="1" a="1"/>
  <c r="H1684" i="1" s="1"/>
  <c r="H364" i="1" a="1"/>
  <c r="H364" i="1" s="1"/>
  <c r="H1531" i="1" a="1"/>
  <c r="H1531" i="1" s="1"/>
  <c r="H996" i="1" a="1"/>
  <c r="H996" i="1" s="1"/>
  <c r="H767" i="1" a="1"/>
  <c r="H767" i="1" s="1"/>
  <c r="H242" i="1" a="1"/>
  <c r="H242" i="1" s="1"/>
  <c r="H83" i="1" a="1"/>
  <c r="H83" i="1" s="1"/>
  <c r="H80" i="1" a="1"/>
  <c r="H80" i="1" s="1"/>
  <c r="H773" i="1" a="1"/>
  <c r="H773" i="1" s="1"/>
  <c r="H1088" i="1" a="1"/>
  <c r="H1088" i="1" s="1"/>
  <c r="H1784" i="1" a="1"/>
  <c r="H1784" i="1" s="1"/>
  <c r="H1268" i="1" a="1"/>
  <c r="H1268" i="1" s="1"/>
  <c r="H1129" i="1" a="1"/>
  <c r="H1129" i="1" s="1"/>
  <c r="H1035" i="1" a="1"/>
  <c r="H1035" i="1" s="1"/>
  <c r="H820" i="1" a="1"/>
  <c r="H820" i="1" s="1"/>
  <c r="H193" i="1" a="1"/>
  <c r="H193" i="1" s="1"/>
  <c r="H78" i="1" a="1"/>
  <c r="H78" i="1" s="1"/>
  <c r="H48" i="1" a="1"/>
  <c r="H48" i="1" s="1"/>
  <c r="H1678" i="1" a="1"/>
  <c r="H1678" i="1" s="1"/>
  <c r="H1243" i="1" a="1"/>
  <c r="H1243" i="1" s="1"/>
  <c r="H1017" i="1" a="1"/>
  <c r="H1017" i="1" s="1"/>
  <c r="H1718" i="1" a="1"/>
  <c r="H1718" i="1" s="1"/>
  <c r="H67" i="1" a="1"/>
  <c r="H67" i="1" s="1"/>
  <c r="H1903" i="1" a="1"/>
  <c r="H1903" i="1" s="1"/>
  <c r="H1765" i="1" a="1"/>
  <c r="H1765" i="1" s="1"/>
  <c r="H1562" i="1" a="1"/>
  <c r="H1562" i="1" s="1"/>
  <c r="H832" i="1" a="1"/>
  <c r="H832" i="1" s="1"/>
  <c r="H595" i="1" a="1"/>
  <c r="H595" i="1" s="1"/>
  <c r="H340" i="1" a="1"/>
  <c r="H340" i="1" s="1"/>
  <c r="H56" i="1" a="1"/>
  <c r="H56" i="1" s="1"/>
  <c r="H4" i="1" a="1"/>
  <c r="H4" i="1" s="1"/>
  <c r="H561" i="1" a="1"/>
  <c r="H561" i="1"/>
  <c r="H1699" i="1" a="1"/>
  <c r="H1699" i="1" s="1"/>
  <c r="H465" i="1" a="1"/>
  <c r="H465" i="1" s="1"/>
  <c r="H43" i="1" a="1"/>
  <c r="H43" i="1" s="1"/>
  <c r="H1309" i="1" a="1"/>
  <c r="H1309" i="1" s="1"/>
  <c r="H1427" i="1" a="1"/>
  <c r="H1427" i="1" s="1"/>
  <c r="H178" i="1" a="1"/>
  <c r="H178" i="1" s="1"/>
  <c r="H1513" i="1" a="1"/>
  <c r="H1513" i="1" s="1"/>
  <c r="H366" i="1" a="1"/>
  <c r="H366" i="1" s="1"/>
  <c r="H87" i="1" a="1"/>
  <c r="H87" i="1" s="1"/>
  <c r="H198" i="1" a="1"/>
  <c r="H198" i="1" s="1"/>
  <c r="H1237" i="1" a="1"/>
  <c r="H1237" i="1" s="1"/>
  <c r="H401" i="1" a="1"/>
  <c r="H401" i="1" s="1"/>
  <c r="H1803" i="1" a="1"/>
  <c r="H1803" i="1" s="1"/>
  <c r="H1726" i="1" a="1"/>
  <c r="H1726" i="1" s="1"/>
  <c r="H1535" i="1" a="1"/>
  <c r="H1535" i="1" s="1"/>
  <c r="H1339" i="1" a="1"/>
  <c r="H1339" i="1" s="1"/>
  <c r="H1109" i="1" a="1"/>
  <c r="H1109" i="1" s="1"/>
  <c r="H790" i="1" a="1"/>
  <c r="H790" i="1" s="1"/>
  <c r="H745" i="1" a="1"/>
  <c r="H745" i="1" s="1"/>
  <c r="H575" i="1" a="1"/>
  <c r="H575" i="1" s="1"/>
  <c r="H1294" i="1" a="1"/>
  <c r="H1294" i="1" s="1"/>
  <c r="H437" i="1" a="1"/>
  <c r="H437" i="1" s="1"/>
  <c r="H302" i="1" a="1"/>
  <c r="H302" i="1" s="1"/>
  <c r="H1201" i="1" a="1"/>
  <c r="H1201" i="1" s="1"/>
  <c r="H1560" i="1" a="1"/>
  <c r="H1560" i="1" s="1"/>
  <c r="H1252" i="1" a="1"/>
  <c r="H1252" i="1" s="1"/>
  <c r="H980" i="1" a="1"/>
  <c r="H980" i="1" s="1"/>
  <c r="H234" i="1" a="1"/>
  <c r="H234" i="1" s="1"/>
  <c r="H35" i="1" a="1"/>
  <c r="H35" i="1" s="1"/>
  <c r="H1554" i="1" a="1"/>
  <c r="H1554" i="1" s="1"/>
  <c r="H987" i="1" a="1"/>
  <c r="H987" i="1" s="1"/>
  <c r="H29" i="1" a="1"/>
  <c r="H29" i="1" s="1"/>
  <c r="H1661" i="1" a="1"/>
  <c r="H1661" i="1" s="1"/>
  <c r="H1609" i="1" a="1"/>
  <c r="H1609" i="1" s="1"/>
  <c r="H698" i="1" a="1"/>
  <c r="H698" i="1" s="1"/>
  <c r="H1840" i="1" a="1"/>
  <c r="H1840" i="1" s="1"/>
  <c r="H1025" i="1" a="1"/>
  <c r="H1025" i="1" s="1"/>
  <c r="H1527" i="1" a="1"/>
  <c r="H1527" i="1" s="1"/>
  <c r="H1145" i="1" a="1"/>
  <c r="H1145" i="1" s="1"/>
  <c r="H864" i="1" a="1"/>
  <c r="H864" i="1" s="1"/>
  <c r="H8" i="1" a="1"/>
  <c r="H8" i="1" s="1"/>
  <c r="H708" i="1" a="1"/>
  <c r="H708" i="1" s="1"/>
  <c r="H93" i="1" a="1"/>
  <c r="H93" i="1" s="1"/>
  <c r="H22" i="1" a="1"/>
  <c r="H22" i="1" s="1"/>
  <c r="H1885" i="1" a="1"/>
  <c r="H1885" i="1" s="1"/>
  <c r="H1235" i="1" a="1"/>
  <c r="H1235" i="1" s="1"/>
  <c r="H377" i="1" a="1"/>
  <c r="H377" i="1" s="1"/>
  <c r="H737" i="1" a="1"/>
  <c r="H737" i="1" s="1"/>
  <c r="H1880" i="1" a="1"/>
  <c r="H1880" i="1" s="1"/>
  <c r="H452" i="1" a="1"/>
  <c r="H452" i="1" s="1"/>
  <c r="H1077" i="1" a="1"/>
  <c r="H1077" i="1" s="1"/>
  <c r="H730" i="1" a="1"/>
  <c r="H730" i="1" s="1"/>
  <c r="H893" i="1" a="1"/>
  <c r="H893" i="1" s="1"/>
  <c r="H1640" i="1" a="1"/>
  <c r="H1640" i="1" s="1"/>
  <c r="H662" i="1" a="1"/>
  <c r="H662" i="1" s="1"/>
  <c r="H14" i="1" a="1"/>
  <c r="H14" i="1" s="1"/>
  <c r="H1343" i="1" a="1"/>
  <c r="H1343" i="1" s="1"/>
  <c r="H614" i="1" a="1"/>
  <c r="H614" i="1" s="1"/>
  <c r="H557" i="1" a="1"/>
  <c r="H557" i="1" s="1"/>
  <c r="H459" i="1" a="1"/>
  <c r="H459" i="1" s="1"/>
  <c r="H1160" i="1" a="1"/>
  <c r="H1160" i="1" s="1"/>
  <c r="H1262" i="1" a="1"/>
  <c r="H1262" i="1" s="1"/>
  <c r="H1089" i="1" a="1"/>
  <c r="H1089" i="1" s="1"/>
  <c r="H144" i="1" a="1"/>
  <c r="H144" i="1" s="1"/>
  <c r="H774" i="1" a="1"/>
  <c r="H774" i="1" s="1"/>
  <c r="H1018" i="1" a="1"/>
  <c r="H1018" i="1" s="1"/>
  <c r="H603" i="1" a="1"/>
  <c r="H603" i="1" s="1"/>
  <c r="H1110" i="1" a="1"/>
  <c r="H1110" i="1" s="1"/>
  <c r="H972" i="1" a="1"/>
  <c r="H972" i="1" s="1"/>
  <c r="H981" i="1" a="1"/>
  <c r="H981" i="1" s="1"/>
  <c r="H1099" i="1" a="1"/>
  <c r="H1099" i="1" s="1"/>
  <c r="H235" i="1" a="1"/>
  <c r="H235" i="1" s="1"/>
  <c r="H60" i="1" a="1"/>
  <c r="H60" i="1" s="1"/>
  <c r="H865" i="1" a="1"/>
  <c r="H865" i="1" s="1"/>
  <c r="H453" i="1" a="1"/>
  <c r="H453" i="1" s="1"/>
  <c r="H1474" i="1" a="1"/>
  <c r="H1474" i="1" s="1"/>
  <c r="H847" i="1" a="1"/>
  <c r="H847" i="1" s="1"/>
  <c r="H783" i="1" a="1"/>
  <c r="H783" i="1" s="1"/>
  <c r="H753" i="1" a="1"/>
  <c r="H753" i="1" s="1"/>
  <c r="H291" i="1" a="1"/>
  <c r="H291" i="1" s="1"/>
  <c r="H1563" i="1" a="1"/>
  <c r="H1563" i="1" s="1"/>
  <c r="H179" i="1" a="1"/>
  <c r="H179" i="1" s="1"/>
  <c r="H328" i="1" a="1"/>
  <c r="H328" i="1" s="1"/>
  <c r="H1544" i="1" a="1"/>
  <c r="H1544" i="1" s="1"/>
  <c r="H1151" i="1" a="1"/>
  <c r="H1151" i="1" s="1"/>
  <c r="H801" i="1" a="1"/>
  <c r="H801" i="1"/>
  <c r="H725" i="1" a="1"/>
  <c r="H725" i="1" s="1"/>
  <c r="H631" i="1" a="1"/>
  <c r="H631" i="1" s="1"/>
  <c r="H532" i="1" a="1"/>
  <c r="H532" i="1" s="1"/>
  <c r="H1648" i="1" a="1"/>
  <c r="H1648" i="1" s="1"/>
  <c r="H1137" i="1" a="1"/>
  <c r="H1137" i="1" s="1"/>
  <c r="H336" i="1" a="1"/>
  <c r="H336" i="1" s="1"/>
  <c r="H350" i="1" a="1"/>
  <c r="H350" i="1" s="1"/>
  <c r="H663" i="1" a="1"/>
  <c r="H663" i="1" s="1"/>
  <c r="H1873" i="1" a="1"/>
  <c r="H1873" i="1" s="1"/>
  <c r="H759" i="1" a="1"/>
  <c r="H759" i="1" s="1"/>
  <c r="H1475" i="1" a="1"/>
  <c r="H1475" i="1" s="1"/>
  <c r="H1043" i="1" a="1"/>
  <c r="H1043" i="1" s="1"/>
  <c r="H1090" i="1" a="1"/>
  <c r="H1090" i="1" s="1"/>
  <c r="H754" i="1" a="1"/>
  <c r="H754" i="1" s="1"/>
  <c r="H799" i="1" a="1"/>
  <c r="H799" i="1" s="1"/>
  <c r="H604" i="1" a="1"/>
  <c r="H604" i="1" s="1"/>
  <c r="H329" i="1" a="1"/>
  <c r="H329" i="1"/>
  <c r="H1545" i="1" a="1"/>
  <c r="H1545" i="1" s="1"/>
  <c r="H303" i="1" a="1"/>
  <c r="H303" i="1" s="1"/>
  <c r="H746" i="1" a="1"/>
  <c r="H746" i="1" s="1"/>
  <c r="H1111" i="1" a="1"/>
  <c r="H1111" i="1" s="1"/>
  <c r="H1152" i="1" a="1"/>
  <c r="H1152" i="1" s="1"/>
  <c r="H639" i="1" a="1"/>
  <c r="H639" i="1" s="1"/>
  <c r="H687" i="1" a="1"/>
  <c r="H687" i="1" s="1"/>
  <c r="H751" i="1" a="1"/>
  <c r="H751" i="1" s="1"/>
  <c r="H435" i="1" a="1"/>
  <c r="H435" i="1" s="1"/>
  <c r="H994" i="1" a="1"/>
  <c r="H994" i="1" s="1"/>
  <c r="H533" i="1" a="1"/>
  <c r="H533" i="1" s="1"/>
  <c r="H378" i="1" a="1"/>
  <c r="H378" i="1" s="1"/>
  <c r="H723" i="1" a="1"/>
  <c r="H723" i="1" s="1"/>
  <c r="H389" i="1" a="1"/>
  <c r="H389" i="1" s="1"/>
  <c r="H337" i="1" a="1"/>
  <c r="H337" i="1" s="1"/>
  <c r="H1191" i="1" a="1"/>
  <c r="H1191" i="1" s="1"/>
  <c r="H194" i="1" a="1"/>
  <c r="H194" i="1" s="1"/>
  <c r="H195" i="1" a="1"/>
  <c r="H195" i="1" s="1"/>
  <c r="H1551" i="1" a="1"/>
  <c r="H1551" i="1" s="1"/>
  <c r="H884" i="1" a="1"/>
  <c r="H884" i="1" s="1"/>
  <c r="H1459" i="1" a="1"/>
  <c r="H1459" i="1" s="1"/>
  <c r="H1514" i="1" a="1"/>
  <c r="H1514" i="1" s="1"/>
  <c r="H726" i="1" a="1"/>
  <c r="H726" i="1" s="1"/>
  <c r="H351" i="1" a="1"/>
  <c r="H351" i="1" s="1"/>
  <c r="H1148" i="1" a="1"/>
  <c r="H1148" i="1" s="1"/>
  <c r="H1552" i="1" a="1"/>
  <c r="H1552" i="1" s="1"/>
  <c r="H885" i="1" a="1"/>
  <c r="H885" i="1" s="1"/>
  <c r="H1460" i="1" a="1"/>
  <c r="H1460" i="1" s="1"/>
  <c r="H1515" i="1" a="1"/>
  <c r="H1515" i="1" s="1"/>
  <c r="H727" i="1" a="1"/>
  <c r="H727" i="1" s="1"/>
  <c r="H352" i="1" a="1"/>
  <c r="H352" i="1" s="1"/>
  <c r="H1149" i="1" a="1"/>
  <c r="H1149" i="1" s="1"/>
  <c r="H1553" i="1" a="1"/>
  <c r="H1553" i="1"/>
  <c r="H44" i="1" a="1"/>
  <c r="H44" i="1" s="1"/>
  <c r="H45" i="1" a="1"/>
  <c r="H45" i="1" s="1"/>
  <c r="H196" i="1" a="1"/>
  <c r="H196" i="1" s="1"/>
  <c r="H728" i="1" a="1"/>
  <c r="H728" i="1" s="1"/>
  <c r="H353" i="1" a="1"/>
  <c r="H353" i="1" s="1"/>
  <c r="H117" i="1" a="1"/>
  <c r="H117" i="1" s="1"/>
  <c r="H118" i="1" a="1"/>
  <c r="H118" i="1" s="1"/>
  <c r="H119" i="1" a="1"/>
  <c r="H119" i="1" s="1"/>
  <c r="H1685" i="1" a="1"/>
  <c r="H1685" i="1" s="1"/>
  <c r="H154" i="1" a="1"/>
  <c r="H154" i="1" s="1"/>
  <c r="H1686" i="1" a="1"/>
  <c r="H1686" i="1" s="1"/>
  <c r="H1807" i="1" a="1"/>
  <c r="H1807" i="1" s="1"/>
  <c r="H1485" i="1" a="1"/>
  <c r="H1485" i="1" s="1"/>
  <c r="H1616" i="1" a="1"/>
  <c r="H1616" i="1" s="1"/>
  <c r="H476" i="1" a="1"/>
  <c r="H476" i="1" s="1"/>
  <c r="H206" i="1" a="1"/>
  <c r="H206" i="1" s="1"/>
  <c r="H1433" i="1" a="1"/>
  <c r="H1433" i="1" s="1"/>
  <c r="H802" i="1" a="1"/>
  <c r="H802" i="1" s="1"/>
  <c r="H1486" i="1" a="1"/>
  <c r="H1486" i="1" s="1"/>
  <c r="H477" i="1" a="1"/>
  <c r="H477" i="1" s="1"/>
  <c r="H1617" i="1" a="1"/>
  <c r="H1617" i="1" s="1"/>
  <c r="H653" i="1" a="1"/>
  <c r="H653" i="1" s="1"/>
  <c r="H1808" i="1" a="1"/>
  <c r="H1808" i="1" s="1"/>
  <c r="H1487" i="1" a="1"/>
  <c r="H1487" i="1" s="1"/>
  <c r="H1618" i="1" a="1"/>
  <c r="H1618" i="1" s="1"/>
  <c r="H478" i="1" a="1"/>
  <c r="H478" i="1" s="1"/>
  <c r="H409" i="1" a="1"/>
  <c r="H409" i="1" s="1"/>
  <c r="H1809" i="1" a="1"/>
  <c r="H1809" i="1" s="1"/>
  <c r="H1488" i="1" a="1"/>
  <c r="H1488" i="1" s="1"/>
  <c r="H1841" i="1" a="1"/>
  <c r="H1841" i="1" s="1"/>
  <c r="H1619" i="1" a="1"/>
  <c r="H1619" i="1" s="1"/>
  <c r="H632" i="1" a="1"/>
  <c r="H632" i="1" s="1"/>
  <c r="H410" i="1" a="1"/>
  <c r="H410" i="1" s="1"/>
  <c r="H1810" i="1" a="1"/>
  <c r="H1810" i="1" s="1"/>
  <c r="H803" i="1" a="1"/>
  <c r="H803" i="1" s="1"/>
  <c r="H1489" i="1" a="1"/>
  <c r="H1489" i="1" s="1"/>
  <c r="H1209" i="1" a="1"/>
  <c r="H1209" i="1" s="1"/>
  <c r="H1824" i="1" a="1"/>
  <c r="H1824" i="1" s="1"/>
  <c r="H1210" i="1" a="1"/>
  <c r="H1210" i="1" s="1"/>
  <c r="H1490" i="1" a="1"/>
  <c r="H1490" i="1" s="1"/>
  <c r="H1687" i="1" a="1"/>
  <c r="H1687" i="1" s="1"/>
  <c r="H1688" i="1" a="1"/>
  <c r="H1688" i="1" s="1"/>
  <c r="H1491" i="1" a="1"/>
  <c r="H1491" i="1" s="1"/>
  <c r="H479" i="1" a="1"/>
  <c r="H479" i="1" s="1"/>
  <c r="H957" i="1" a="1"/>
  <c r="H957" i="1" s="1"/>
  <c r="H1656" i="1" a="1"/>
  <c r="H1656" i="1" s="1"/>
  <c r="H1620" i="1" a="1"/>
  <c r="H1620" i="1" s="1"/>
  <c r="H1689" i="1" a="1"/>
  <c r="H1689" i="1" s="1"/>
  <c r="H207" i="1" a="1"/>
  <c r="H207" i="1" s="1"/>
  <c r="H243" i="1" a="1"/>
  <c r="H243" i="1" s="1"/>
  <c r="H1811" i="1" a="1"/>
  <c r="H1811" i="1" s="1"/>
  <c r="H155" i="1" a="1"/>
  <c r="H155" i="1"/>
  <c r="H1727" i="1" a="1"/>
  <c r="H1727" i="1" s="1"/>
  <c r="H804" i="1" a="1"/>
  <c r="H804" i="1" s="1"/>
  <c r="H1492" i="1" a="1"/>
  <c r="H1492" i="1" s="1"/>
  <c r="H1571" i="1" a="1"/>
  <c r="H1571" i="1" s="1"/>
  <c r="H1621" i="1" a="1"/>
  <c r="H1621" i="1" s="1"/>
  <c r="H1842" i="1" a="1"/>
  <c r="H1842" i="1" s="1"/>
  <c r="H480" i="1" a="1"/>
  <c r="H480" i="1" s="1"/>
  <c r="H1649" i="1" a="1"/>
  <c r="H1649" i="1" s="1"/>
  <c r="H894" i="1" a="1"/>
  <c r="H894" i="1" s="1"/>
  <c r="H1274" i="1" a="1"/>
  <c r="H1274" i="1" s="1"/>
  <c r="H244" i="1" a="1"/>
  <c r="H244" i="1" s="1"/>
  <c r="H1812" i="1" a="1"/>
  <c r="H1812" i="1" s="1"/>
  <c r="H1728" i="1" a="1"/>
  <c r="H1728" i="1" s="1"/>
  <c r="H1493" i="1" a="1"/>
  <c r="H1493" i="1" s="1"/>
  <c r="H1572" i="1" a="1"/>
  <c r="H1572" i="1" s="1"/>
  <c r="H1843" i="1" a="1"/>
  <c r="H1843" i="1" s="1"/>
  <c r="H481" i="1" a="1"/>
  <c r="H481" i="1" s="1"/>
  <c r="H895" i="1" a="1"/>
  <c r="H895" i="1" s="1"/>
  <c r="H1275" i="1" a="1"/>
  <c r="H1275" i="1" s="1"/>
  <c r="H245" i="1" a="1"/>
  <c r="H245" i="1" s="1"/>
  <c r="H1825" i="1" a="1"/>
  <c r="H1825" i="1" s="1"/>
  <c r="H1813" i="1" a="1"/>
  <c r="H1813" i="1" s="1"/>
  <c r="H1494" i="1" a="1"/>
  <c r="H1494" i="1"/>
  <c r="H1844" i="1" a="1"/>
  <c r="H1844" i="1" s="1"/>
  <c r="H1622" i="1" a="1"/>
  <c r="H1622" i="1" s="1"/>
  <c r="H482" i="1" a="1"/>
  <c r="H482" i="1" s="1"/>
  <c r="H411" i="1" a="1"/>
  <c r="H411" i="1" s="1"/>
  <c r="H246" i="1" a="1"/>
  <c r="H246" i="1" s="1"/>
  <c r="H483" i="1" a="1"/>
  <c r="H483" i="1" s="1"/>
  <c r="H1623" i="1" a="1"/>
  <c r="H1623" i="1" s="1"/>
  <c r="H412" i="1" a="1"/>
  <c r="H412" i="1" s="1"/>
  <c r="H1690" i="1" a="1"/>
  <c r="H1690" i="1" s="1"/>
  <c r="H1691" i="1" a="1"/>
  <c r="H1691" i="1" s="1"/>
  <c r="H1495" i="1" a="1"/>
  <c r="H1495" i="1" s="1"/>
  <c r="H958" i="1" a="1"/>
  <c r="H958" i="1" s="1"/>
  <c r="H247" i="1" a="1"/>
  <c r="H247" i="1" s="1"/>
  <c r="H1826" i="1" a="1"/>
  <c r="H1826" i="1" s="1"/>
  <c r="H1347" i="1" a="1"/>
  <c r="H1347" i="1" s="1"/>
  <c r="H1729" i="1" a="1"/>
  <c r="H1729" i="1" s="1"/>
  <c r="H484" i="1" a="1"/>
  <c r="H484" i="1" s="1"/>
  <c r="H1573" i="1" a="1"/>
  <c r="H1573" i="1" s="1"/>
  <c r="H1845" i="1" a="1"/>
  <c r="H1845" i="1" s="1"/>
  <c r="H896" i="1" a="1"/>
  <c r="H896" i="1" s="1"/>
  <c r="H577" i="1" a="1"/>
  <c r="H577" i="1" s="1"/>
  <c r="H1161" i="1" a="1"/>
  <c r="H1161" i="1" s="1"/>
  <c r="H413" i="1" a="1"/>
  <c r="H413" i="1" s="1"/>
  <c r="H248" i="1" a="1"/>
  <c r="H248" i="1" s="1"/>
  <c r="H1730" i="1" a="1"/>
  <c r="H1730" i="1" s="1"/>
  <c r="H1496" i="1" a="1"/>
  <c r="H1496" i="1" s="1"/>
  <c r="H485" i="1" a="1"/>
  <c r="H485" i="1" s="1"/>
  <c r="H1574" i="1" a="1"/>
  <c r="H1574" i="1" s="1"/>
  <c r="H1846" i="1" a="1"/>
  <c r="H1846" i="1" s="1"/>
  <c r="H897" i="1" a="1"/>
  <c r="H897" i="1" s="1"/>
  <c r="H664" i="1" a="1"/>
  <c r="H664" i="1" s="1"/>
  <c r="H1276" i="1" a="1"/>
  <c r="H1276" i="1" s="1"/>
  <c r="H1162" i="1" a="1"/>
  <c r="H1162" i="1" s="1"/>
  <c r="H1904" i="1" a="1"/>
  <c r="H1904" i="1" s="1"/>
  <c r="H1348" i="1" a="1"/>
  <c r="H1348" i="1"/>
  <c r="H1731" i="1" a="1"/>
  <c r="H1731" i="1" s="1"/>
  <c r="H1575" i="1" a="1"/>
  <c r="H1575" i="1" s="1"/>
  <c r="H898" i="1" a="1"/>
  <c r="H898" i="1" s="1"/>
  <c r="H665" i="1" a="1"/>
  <c r="H665" i="1" s="1"/>
  <c r="H1277" i="1" a="1"/>
  <c r="H1277" i="1" s="1"/>
  <c r="H578" i="1" a="1"/>
  <c r="H578" i="1" s="1"/>
  <c r="H1163" i="1" a="1"/>
  <c r="H1163" i="1" s="1"/>
  <c r="H1732" i="1" a="1"/>
  <c r="H1732" i="1" s="1"/>
  <c r="H1576" i="1" a="1"/>
  <c r="H1576" i="1" s="1"/>
  <c r="H666" i="1" a="1"/>
  <c r="H666" i="1" s="1"/>
  <c r="H1692" i="1" a="1"/>
  <c r="H1692" i="1" s="1"/>
  <c r="H1693" i="1" a="1"/>
  <c r="H1693" i="1" s="1"/>
  <c r="H959" i="1" a="1"/>
  <c r="H959" i="1" s="1"/>
  <c r="H249" i="1" a="1"/>
  <c r="H249" i="1" s="1"/>
  <c r="H1814" i="1" a="1"/>
  <c r="H1814" i="1" s="1"/>
  <c r="H1905" i="1" a="1"/>
  <c r="H1905" i="1" s="1"/>
  <c r="H1349" i="1" a="1"/>
  <c r="H1349" i="1" s="1"/>
  <c r="H1733" i="1" a="1"/>
  <c r="H1733" i="1" s="1"/>
  <c r="H1665" i="1" a="1"/>
  <c r="H1665" i="1" s="1"/>
  <c r="H1497" i="1" a="1"/>
  <c r="H1497" i="1" s="1"/>
  <c r="H1876" i="1" a="1"/>
  <c r="H1876" i="1" s="1"/>
  <c r="H1577" i="1" a="1"/>
  <c r="H1577" i="1" s="1"/>
  <c r="H1847" i="1" a="1"/>
  <c r="H1847" i="1" s="1"/>
  <c r="H1624" i="1" a="1"/>
  <c r="H1624" i="1" s="1"/>
  <c r="H1650" i="1" a="1"/>
  <c r="H1650" i="1" s="1"/>
  <c r="H899" i="1" a="1"/>
  <c r="H899" i="1" s="1"/>
  <c r="H250" i="1" a="1"/>
  <c r="H250" i="1" s="1"/>
  <c r="H1815" i="1" a="1"/>
  <c r="H1815" i="1" s="1"/>
  <c r="H1906" i="1" a="1"/>
  <c r="H1906" i="1" s="1"/>
  <c r="H1350" i="1" a="1"/>
  <c r="H1350" i="1" s="1"/>
  <c r="H1734" i="1" a="1"/>
  <c r="H1734" i="1" s="1"/>
  <c r="H1578" i="1" a="1"/>
  <c r="H1578" i="1" s="1"/>
  <c r="H1848" i="1" a="1"/>
  <c r="H1848" i="1" s="1"/>
  <c r="H1625" i="1" a="1"/>
  <c r="H1625" i="1" s="1"/>
  <c r="H1651" i="1" a="1"/>
  <c r="H1651" i="1" s="1"/>
  <c r="H900" i="1" a="1"/>
  <c r="H900" i="1" s="1"/>
  <c r="H667" i="1" a="1"/>
  <c r="H667" i="1" s="1"/>
  <c r="H1351" i="1" a="1"/>
  <c r="H1351" i="1" s="1"/>
  <c r="H1579" i="1" a="1"/>
  <c r="H1579" i="1" s="1"/>
  <c r="H901" i="1" a="1"/>
  <c r="H901" i="1" s="1"/>
  <c r="H1626" i="1" a="1"/>
  <c r="H1626" i="1" s="1"/>
  <c r="H1657" i="1" a="1"/>
  <c r="H1657" i="1" s="1"/>
  <c r="H1627" i="1" a="1"/>
  <c r="H1627" i="1" s="1"/>
  <c r="H414" i="1" a="1"/>
  <c r="H414" i="1" s="1"/>
  <c r="H1498" i="1" a="1"/>
  <c r="H1498" i="1" s="1"/>
  <c r="H208" i="1" a="1"/>
  <c r="H208" i="1" s="1"/>
  <c r="H415" i="1" a="1"/>
  <c r="H415" i="1" s="1"/>
  <c r="H1907" i="1" a="1"/>
  <c r="H1907" i="1" s="1"/>
  <c r="H330" i="1" a="1"/>
  <c r="H330" i="1" s="1"/>
  <c r="H1628" i="1" a="1"/>
  <c r="H1628" i="1"/>
  <c r="H486" i="1" a="1"/>
  <c r="H486" i="1" s="1"/>
  <c r="H654" i="1" a="1"/>
  <c r="H654" i="1" s="1"/>
  <c r="H1908" i="1" a="1"/>
  <c r="H1908" i="1" s="1"/>
  <c r="H1629" i="1" a="1"/>
  <c r="H1629" i="1" s="1"/>
  <c r="H505" i="1" a="1"/>
  <c r="H505" i="1" s="1"/>
  <c r="H1352" i="1" a="1"/>
  <c r="H1352" i="1" s="1"/>
  <c r="H1735" i="1" a="1"/>
  <c r="H1735" i="1" s="1"/>
  <c r="H1630" i="1" a="1"/>
  <c r="H1630" i="1" s="1"/>
  <c r="H1580" i="1" a="1"/>
  <c r="H1580" i="1" s="1"/>
  <c r="H902" i="1" a="1"/>
  <c r="H902" i="1" s="1"/>
  <c r="H1278" i="1" a="1"/>
  <c r="H1278" i="1" s="1"/>
  <c r="H1353" i="1" a="1"/>
  <c r="H1353" i="1" s="1"/>
  <c r="H156" i="1" a="1"/>
  <c r="H156" i="1" s="1"/>
  <c r="H1211" i="1" a="1"/>
  <c r="H1211" i="1" s="1"/>
  <c r="H1581" i="1" a="1"/>
  <c r="H1581" i="1" s="1"/>
  <c r="H960" i="1" a="1"/>
  <c r="H960" i="1" s="1"/>
  <c r="H903" i="1" a="1"/>
  <c r="H903" i="1" s="1"/>
  <c r="H1279" i="1" a="1"/>
  <c r="H1279" i="1" s="1"/>
  <c r="H1354" i="1" a="1"/>
  <c r="H1354" i="1" s="1"/>
  <c r="H1582" i="1" a="1"/>
  <c r="H1582" i="1" s="1"/>
  <c r="H904" i="1" a="1"/>
  <c r="H904" i="1" s="1"/>
  <c r="H416" i="1" a="1"/>
  <c r="H416" i="1" s="1"/>
  <c r="H1631" i="1" a="1"/>
  <c r="H1631" i="1" s="1"/>
  <c r="H1652" i="1" a="1"/>
  <c r="H1652" i="1" s="1"/>
  <c r="H417" i="1" a="1"/>
  <c r="H417" i="1" s="1"/>
  <c r="H1816" i="1" a="1"/>
  <c r="H1816" i="1" s="1"/>
  <c r="H1909" i="1" a="1"/>
  <c r="H1909" i="1" s="1"/>
  <c r="H752" i="1" a="1"/>
  <c r="H752" i="1" s="1"/>
  <c r="H487" i="1" a="1"/>
  <c r="H487" i="1" s="1"/>
  <c r="H1632" i="1" a="1"/>
  <c r="H1632" i="1" s="1"/>
  <c r="H995" i="1" a="1"/>
  <c r="H995" i="1" s="1"/>
  <c r="H961" i="1" a="1"/>
  <c r="H961" i="1" s="1"/>
  <c r="H1653" i="1" a="1"/>
  <c r="H1653" i="1" s="1"/>
  <c r="H418" i="1" a="1"/>
  <c r="H418" i="1" s="1"/>
  <c r="H209" i="1" a="1"/>
  <c r="H209" i="1" s="1"/>
  <c r="H251" i="1" a="1"/>
  <c r="H251" i="1" s="1"/>
  <c r="H1355" i="1" a="1"/>
  <c r="H1355" i="1" s="1"/>
  <c r="H805" i="1" a="1"/>
  <c r="H805" i="1"/>
  <c r="H1499" i="1" a="1"/>
  <c r="H1499" i="1" s="1"/>
  <c r="H1633" i="1" a="1"/>
  <c r="H1633" i="1" s="1"/>
  <c r="H1849" i="1" a="1"/>
  <c r="H1849" i="1" s="1"/>
  <c r="H488" i="1" a="1"/>
  <c r="H488" i="1" s="1"/>
  <c r="H419" i="1" a="1"/>
  <c r="H419" i="1" s="1"/>
  <c r="H252" i="1" a="1"/>
  <c r="H252" i="1" s="1"/>
  <c r="H1827" i="1" a="1"/>
  <c r="H1827" i="1" s="1"/>
  <c r="H1817" i="1" a="1"/>
  <c r="H1817" i="1" s="1"/>
  <c r="H1500" i="1" a="1"/>
  <c r="H1500" i="1" s="1"/>
  <c r="H1850" i="1" a="1"/>
  <c r="H1850" i="1" s="1"/>
  <c r="H489" i="1" a="1"/>
  <c r="H489" i="1" s="1"/>
  <c r="H1356" i="1" a="1"/>
  <c r="H1356" i="1" s="1"/>
  <c r="H962" i="1" a="1"/>
  <c r="H962" i="1" s="1"/>
  <c r="H1694" i="1" a="1"/>
  <c r="H1694" i="1" s="1"/>
  <c r="H490" i="1" a="1"/>
  <c r="H490" i="1" s="1"/>
  <c r="H1634" i="1" a="1"/>
  <c r="H1634" i="1" s="1"/>
  <c r="H1658" i="1" a="1"/>
  <c r="H1658" i="1" s="1"/>
  <c r="H1501" i="1" a="1"/>
  <c r="H1501" i="1" s="1"/>
  <c r="H491" i="1" a="1"/>
  <c r="H491" i="1" s="1"/>
  <c r="H1818" i="1" a="1"/>
  <c r="H1818" i="1" s="1"/>
  <c r="H1502" i="1" a="1"/>
  <c r="H1502" i="1" s="1"/>
  <c r="H492" i="1" a="1"/>
  <c r="H492" i="1" s="1"/>
  <c r="H1635" i="1" a="1"/>
  <c r="H1635" i="1"/>
  <c r="H493" i="1" a="1"/>
  <c r="H493" i="1" s="1"/>
  <c r="H1659" i="1" a="1"/>
  <c r="H1659" i="1" s="1"/>
  <c r="H1503" i="1" a="1"/>
  <c r="H1503" i="1" s="1"/>
  <c r="H494" i="1" a="1"/>
  <c r="H494" i="1" s="1"/>
  <c r="H1654" i="1" a="1"/>
  <c r="H1654" i="1" s="1"/>
  <c r="H495" i="1" a="1"/>
  <c r="H495" i="1" s="1"/>
  <c r="H253" i="1" a="1"/>
  <c r="H253" i="1" s="1"/>
  <c r="H905" i="1" a="1"/>
  <c r="H905" i="1" s="1"/>
  <c r="H1695" i="1" a="1"/>
  <c r="H1695" i="1" s="1"/>
  <c r="H1504" i="1" a="1"/>
  <c r="H1504" i="1" s="1"/>
  <c r="H496" i="1" a="1"/>
  <c r="H496" i="1" s="1"/>
  <c r="H963" i="1" a="1"/>
  <c r="H963" i="1" s="1"/>
  <c r="H1660" i="1" a="1"/>
  <c r="H1660" i="1" s="1"/>
  <c r="H1696" i="1" a="1"/>
  <c r="H1696" i="1" s="1"/>
  <c r="H254" i="1" a="1"/>
  <c r="H254" i="1"/>
  <c r="H1819" i="1" a="1"/>
  <c r="H1819" i="1" s="1"/>
  <c r="H1736" i="1" a="1"/>
  <c r="H1736" i="1" s="1"/>
  <c r="H1505" i="1" a="1"/>
  <c r="H1505" i="1"/>
  <c r="H1851" i="1" a="1"/>
  <c r="H1851" i="1" s="1"/>
  <c r="H1583" i="1" a="1"/>
  <c r="H1583" i="1" s="1"/>
  <c r="H497" i="1" a="1"/>
  <c r="H497" i="1"/>
  <c r="H255" i="1" a="1"/>
  <c r="H255" i="1" s="1"/>
  <c r="H1820" i="1" a="1"/>
  <c r="H1820" i="1" s="1"/>
  <c r="H1506" i="1" a="1"/>
  <c r="H1506" i="1" s="1"/>
  <c r="H1852" i="1" a="1"/>
  <c r="H1852" i="1" s="1"/>
  <c r="H1584" i="1" a="1"/>
  <c r="H1584" i="1" s="1"/>
  <c r="H498" i="1" a="1"/>
  <c r="H498" i="1" s="1"/>
  <c r="H668" i="1" a="1"/>
  <c r="H668" i="1" s="1"/>
  <c r="H256" i="1" a="1"/>
  <c r="H256" i="1" s="1"/>
  <c r="H1828" i="1" a="1"/>
  <c r="H1828" i="1" s="1"/>
  <c r="H1910" i="1" a="1"/>
  <c r="H1910" i="1" s="1"/>
  <c r="H1357" i="1" a="1"/>
  <c r="H1357" i="1" s="1"/>
  <c r="H1737" i="1" a="1"/>
  <c r="H1737" i="1" s="1"/>
  <c r="H806" i="1" a="1"/>
  <c r="H806" i="1" s="1"/>
  <c r="H1853" i="1" a="1"/>
  <c r="H1853" i="1" s="1"/>
  <c r="H1585" i="1" a="1"/>
  <c r="H1585" i="1" s="1"/>
  <c r="H906" i="1" a="1"/>
  <c r="H906" i="1" s="1"/>
  <c r="H615" i="1" a="1"/>
  <c r="H615" i="1" s="1"/>
  <c r="H1280" i="1" a="1"/>
  <c r="H1280" i="1" s="1"/>
  <c r="H579" i="1" a="1"/>
  <c r="H579" i="1" s="1"/>
  <c r="H1164" i="1" a="1"/>
  <c r="H1164" i="1" s="1"/>
  <c r="H257" i="1" a="1"/>
  <c r="H257" i="1" s="1"/>
  <c r="H1911" i="1" a="1"/>
  <c r="H1911" i="1" s="1"/>
  <c r="H1738" i="1" a="1"/>
  <c r="H1738" i="1" s="1"/>
  <c r="H807" i="1" a="1"/>
  <c r="H807" i="1" s="1"/>
  <c r="H1854" i="1" a="1"/>
  <c r="H1854" i="1" s="1"/>
  <c r="H1586" i="1" a="1"/>
  <c r="H1586" i="1" s="1"/>
  <c r="H907" i="1" a="1"/>
  <c r="H907" i="1" s="1"/>
  <c r="H669" i="1" a="1"/>
  <c r="H669" i="1" s="1"/>
  <c r="H580" i="1" a="1"/>
  <c r="H580" i="1" s="1"/>
  <c r="H1281" i="1" a="1"/>
  <c r="H1281" i="1" s="1"/>
  <c r="H1507" i="1" a="1"/>
  <c r="H1507" i="1" s="1"/>
  <c r="H499" i="1" a="1"/>
  <c r="H499" i="1" s="1"/>
  <c r="H1697" i="1" a="1"/>
  <c r="H1697" i="1" s="1"/>
  <c r="H500" i="1" a="1"/>
  <c r="H500" i="1" s="1"/>
  <c r="H506" i="1" a="1"/>
  <c r="H506" i="1" s="1"/>
  <c r="H210" i="1" a="1"/>
  <c r="H210" i="1" s="1"/>
  <c r="H258" i="1" a="1"/>
  <c r="H258" i="1" s="1"/>
  <c r="H1829" i="1" a="1"/>
  <c r="H1829" i="1" s="1"/>
  <c r="H1821" i="1" a="1"/>
  <c r="H1821" i="1" s="1"/>
  <c r="H1739" i="1" a="1"/>
  <c r="H1739" i="1" s="1"/>
  <c r="H808" i="1" a="1"/>
  <c r="H808" i="1" s="1"/>
  <c r="H1508" i="1" a="1"/>
  <c r="H1508" i="1" s="1"/>
  <c r="H1587" i="1" a="1"/>
  <c r="H1587" i="1" s="1"/>
  <c r="H501" i="1" a="1"/>
  <c r="H501" i="1" s="1"/>
  <c r="H1855" i="1" a="1"/>
  <c r="H1855" i="1" s="1"/>
  <c r="H1636" i="1" a="1"/>
  <c r="H1636" i="1" s="1"/>
  <c r="H908" i="1" a="1"/>
  <c r="H908" i="1" s="1"/>
  <c r="H259" i="1" a="1"/>
  <c r="H259" i="1" s="1"/>
  <c r="H1822" i="1" a="1"/>
  <c r="H1822" i="1" s="1"/>
  <c r="H1740" i="1" a="1"/>
  <c r="H1740" i="1" s="1"/>
  <c r="H1509" i="1" a="1"/>
  <c r="H1509" i="1"/>
  <c r="H502" i="1" a="1"/>
  <c r="H502" i="1" s="1"/>
  <c r="H1588" i="1" a="1"/>
  <c r="H1588" i="1" s="1"/>
  <c r="H1856" i="1" a="1"/>
  <c r="H1856" i="1" s="1"/>
  <c r="H909" i="1" a="1"/>
  <c r="H909" i="1" s="1"/>
  <c r="H1282" i="1" a="1"/>
  <c r="H1282" i="1" s="1"/>
  <c r="H1510" i="1" a="1"/>
  <c r="H1510" i="1" s="1"/>
  <c r="H503" i="1" a="1"/>
  <c r="H503" i="1" s="1"/>
  <c r="H260" i="1" a="1"/>
  <c r="H260" i="1" s="1"/>
  <c r="H1830" i="1" a="1"/>
  <c r="H1830" i="1" s="1"/>
  <c r="H1511" i="1" a="1"/>
  <c r="H1511" i="1" s="1"/>
  <c r="H504" i="1" a="1"/>
  <c r="H504" i="1" s="1"/>
  <c r="H1637" i="1" a="1"/>
  <c r="H1637" i="1" s="1"/>
  <c r="H420" i="1" a="1"/>
  <c r="H420" i="1" s="1"/>
  <c r="H261" i="1" a="1"/>
  <c r="H261" i="1" s="1"/>
  <c r="H1823" i="1" a="1"/>
  <c r="H1823" i="1" s="1"/>
  <c r="H1512" i="1" a="1"/>
  <c r="H1512" i="1" s="1"/>
  <c r="H1857" i="1" a="1"/>
  <c r="H1857" i="1" s="1"/>
  <c r="H97" i="1" a="1"/>
  <c r="H97" i="1" s="1"/>
  <c r="H98" i="1" a="1"/>
  <c r="H98" i="1" s="1"/>
  <c r="H1886" i="1" a="1"/>
  <c r="H1886" i="1" s="1"/>
  <c r="H1887" i="1" a="1"/>
  <c r="H1887" i="1" s="1"/>
  <c r="H1888" i="1" a="1"/>
  <c r="H1888" i="1" s="1"/>
  <c r="H1889" i="1" a="1"/>
  <c r="H1889" i="1" s="1"/>
  <c r="H1890" i="1" a="1"/>
  <c r="H1890" i="1" s="1"/>
  <c r="H1400" i="1" a="1"/>
  <c r="H1400" i="1" s="1"/>
  <c r="H1401" i="1" a="1"/>
  <c r="H1401" i="1" s="1"/>
  <c r="H49" i="1" a="1"/>
  <c r="H49" i="1" s="1"/>
  <c r="H610" i="1" a="1"/>
  <c r="H610" i="1" s="1"/>
  <c r="H50" i="1" a="1"/>
  <c r="H50" i="1" s="1"/>
  <c r="H1071" i="1" a="1"/>
  <c r="H1071" i="1" s="1"/>
  <c r="H1541" i="1" a="1"/>
  <c r="H1541" i="1" s="1"/>
  <c r="H51" i="1" a="1"/>
  <c r="H51" i="1" s="1"/>
  <c r="H1072" i="1" a="1"/>
  <c r="H1072" i="1" s="1"/>
  <c r="H1073" i="1" a="1"/>
  <c r="H1073" i="1" s="1"/>
  <c r="H99" i="1" a="1"/>
  <c r="H99" i="1" s="1"/>
  <c r="H1882" i="1" a="1"/>
  <c r="H1882" i="1" s="1"/>
  <c r="H1295" i="1" a="1"/>
  <c r="H1295" i="1" s="1"/>
  <c r="H304" i="1" a="1"/>
  <c r="H304" i="1" s="1"/>
  <c r="H130" i="1" a="1"/>
  <c r="H130" i="1" s="1"/>
  <c r="H305" i="1" a="1"/>
  <c r="H305" i="1" s="1"/>
  <c r="H100" i="1" a="1"/>
  <c r="H100" i="1" s="1"/>
  <c r="H131" i="1" a="1"/>
  <c r="H131" i="1" s="1"/>
  <c r="H1296" i="1" a="1"/>
  <c r="H1296" i="1" s="1"/>
  <c r="H306" i="1" a="1"/>
  <c r="H306" i="1" s="1"/>
  <c r="H1891" i="1" a="1"/>
  <c r="H1891" i="1"/>
  <c r="H307" i="1" a="1"/>
  <c r="H307" i="1" s="1"/>
  <c r="H1892" i="1" a="1"/>
  <c r="H1892" i="1" s="1"/>
  <c r="H1893" i="1" a="1"/>
  <c r="H1893" i="1" s="1"/>
  <c r="H1297" i="1" a="1"/>
  <c r="H1297" i="1" s="1"/>
  <c r="H1894" i="1" a="1"/>
  <c r="H1894" i="1" s="1"/>
  <c r="H1895" i="1" a="1"/>
  <c r="H1895" i="1" s="1"/>
  <c r="H1896" i="1" a="1"/>
  <c r="H1896" i="1" s="1"/>
  <c r="H1402" i="1" a="1"/>
  <c r="H1402" i="1" s="1"/>
  <c r="H1403" i="1" a="1"/>
  <c r="H1403" i="1" s="1"/>
  <c r="H52" i="1" a="1"/>
  <c r="H52" i="1"/>
  <c r="H611" i="1" a="1"/>
  <c r="H611" i="1" s="1"/>
  <c r="H53" i="1" a="1"/>
  <c r="H53" i="1" s="1"/>
  <c r="H54" i="1" a="1"/>
  <c r="H54" i="1" s="1"/>
  <c r="H1074" i="1" a="1"/>
  <c r="H1074" i="1" s="1"/>
  <c r="H101" i="1" a="1"/>
  <c r="H101" i="1" s="1"/>
  <c r="H1883" i="1" a="1"/>
  <c r="H1883" i="1" s="1"/>
  <c r="H1298" i="1" a="1"/>
  <c r="H1298" i="1" s="1"/>
  <c r="H308" i="1" a="1"/>
  <c r="H308" i="1" s="1"/>
  <c r="H309" i="1" a="1"/>
  <c r="H309" i="1" s="1"/>
  <c r="H132" i="1" a="1"/>
  <c r="H132" i="1" s="1"/>
  <c r="H310" i="1" a="1"/>
  <c r="H310" i="1" s="1"/>
  <c r="H102" i="1" a="1"/>
  <c r="H102" i="1" s="1"/>
  <c r="H311" i="1" a="1"/>
  <c r="H311" i="1" s="1"/>
  <c r="H133" i="1" a="1"/>
  <c r="H133" i="1" s="1"/>
  <c r="H1299" i="1" a="1"/>
  <c r="H1299" i="1" s="1"/>
  <c r="H312" i="1" a="1"/>
  <c r="H312" i="1" s="1"/>
  <c r="H313" i="1" a="1"/>
  <c r="H313" i="1" s="1"/>
  <c r="H1897" i="1" a="1"/>
  <c r="H1897" i="1" s="1"/>
  <c r="H1898" i="1" a="1"/>
  <c r="H1898" i="1" s="1"/>
  <c r="H1899" i="1" a="1"/>
  <c r="H1899" i="1" s="1"/>
  <c r="H1300" i="1" a="1"/>
  <c r="H1300" i="1" s="1"/>
  <c r="H1900" i="1" a="1"/>
  <c r="H1900" i="1" s="1"/>
  <c r="H1901" i="1" a="1"/>
  <c r="H1901" i="1" s="1"/>
  <c r="H952" i="1" a="1"/>
  <c r="H952" i="1" s="1"/>
  <c r="H127" i="1" a="1"/>
  <c r="H127" i="1" s="1"/>
  <c r="H1877" i="1" a="1"/>
  <c r="H1877" i="1" s="1"/>
  <c r="H875" i="1" a="1"/>
  <c r="H875" i="1" s="1"/>
  <c r="H1320" i="1" a="1"/>
  <c r="H1320" i="1" s="1"/>
  <c r="H650" i="1" a="1"/>
  <c r="H650" i="1" s="1"/>
  <c r="H953" i="1" a="1"/>
  <c r="H953" i="1" s="1"/>
  <c r="H128" i="1" a="1"/>
  <c r="H128" i="1" s="1"/>
  <c r="H876" i="1" a="1"/>
  <c r="H876" i="1" s="1"/>
  <c r="H1878" i="1" a="1"/>
  <c r="H1878" i="1" s="1"/>
  <c r="H1321" i="1" a="1"/>
  <c r="H1321" i="1" s="1"/>
  <c r="H651" i="1" a="1"/>
  <c r="H651" i="1" s="1"/>
  <c r="H1404" i="1" a="1"/>
  <c r="H1404" i="1" s="1"/>
  <c r="H1269" i="1" a="1"/>
  <c r="H1269" i="1" s="1"/>
  <c r="H612" i="1" a="1"/>
  <c r="H612" i="1" s="1"/>
  <c r="H970" i="1" a="1"/>
  <c r="H970" i="1" s="1"/>
  <c r="H562" i="1" a="1"/>
  <c r="H562" i="1" s="1"/>
  <c r="H641" i="1" a="1"/>
  <c r="H641" i="1"/>
  <c r="H1358" i="1" a="1"/>
  <c r="H1358" i="1" s="1"/>
  <c r="H331" i="1" a="1"/>
  <c r="H331" i="1" s="1"/>
  <c r="H134" i="1" a="1"/>
  <c r="H134" i="1" s="1"/>
  <c r="H21" i="1" a="1"/>
  <c r="H21" i="1" s="1"/>
  <c r="H590" i="1" a="1"/>
  <c r="H590" i="1" s="1"/>
  <c r="H738" i="1" a="1"/>
  <c r="H738" i="1" s="1"/>
  <c r="H202" i="1" a="1"/>
  <c r="H202" i="1" s="1"/>
  <c r="H547" i="1" a="1"/>
  <c r="H547" i="1" s="1"/>
  <c r="H1120" i="1" a="1"/>
  <c r="H1120" i="1" s="1"/>
  <c r="H1768" i="1" a="1"/>
  <c r="H1768" i="1" s="1"/>
  <c r="H616" i="1" a="1"/>
  <c r="H616" i="1" s="1"/>
  <c r="H1781" i="1" a="1"/>
  <c r="H1781" i="1" s="1"/>
  <c r="H1405" i="1" a="1"/>
  <c r="H1405" i="1" s="1"/>
  <c r="H145" i="1" a="1"/>
  <c r="H145" i="1" s="1"/>
  <c r="H1270" i="1" a="1"/>
  <c r="H1270" i="1" s="1"/>
  <c r="H642" i="1" a="1"/>
  <c r="H642" i="1" s="1"/>
  <c r="H563" i="1" a="1"/>
  <c r="H563" i="1" s="1"/>
  <c r="H1359" i="1" a="1"/>
  <c r="H1359" i="1" s="1"/>
  <c r="H332" i="1" a="1"/>
  <c r="H332" i="1" s="1"/>
  <c r="H724" i="1" a="1"/>
  <c r="H724" i="1" s="1"/>
  <c r="H203" i="1" a="1"/>
  <c r="H203" i="1" s="1"/>
  <c r="H1121" i="1" a="1"/>
  <c r="H1121" i="1" s="1"/>
  <c r="H1769" i="1" a="1"/>
  <c r="H1769" i="1" s="1"/>
  <c r="H1782" i="1" a="1"/>
  <c r="H1782" i="1" s="1"/>
  <c r="H617" i="1" a="1"/>
  <c r="H617" i="1" s="1"/>
  <c r="H1165" i="1" a="1"/>
  <c r="H1165" i="1" s="1"/>
  <c r="H910" i="1" a="1"/>
  <c r="H910" i="1" s="1"/>
  <c r="H1406" i="1" a="1"/>
  <c r="H1406" i="1" s="1"/>
  <c r="H1518" i="1" a="1"/>
  <c r="H1518" i="1" s="1"/>
  <c r="H1417" i="1" a="1"/>
  <c r="H1417" i="1" s="1"/>
  <c r="H1360" i="1" a="1"/>
  <c r="H1360" i="1" s="1"/>
  <c r="H333" i="1" a="1"/>
  <c r="H333" i="1" s="1"/>
  <c r="H739" i="1" a="1"/>
  <c r="H739" i="1" s="1"/>
  <c r="H911" i="1" a="1"/>
  <c r="H911" i="1" s="1"/>
  <c r="H1030" i="1" a="1"/>
  <c r="H1030" i="1" s="1"/>
  <c r="H1770" i="1" a="1"/>
  <c r="H1770" i="1" s="1"/>
  <c r="H1361" i="1" a="1"/>
  <c r="H1361" i="1" s="1"/>
  <c r="H1362" i="1" a="1"/>
  <c r="H1362" i="1" s="1"/>
  <c r="H423" i="1" a="1"/>
  <c r="H423" i="1" s="1"/>
  <c r="H848" i="1" a="1"/>
  <c r="H848" i="1" s="1"/>
  <c r="H1831" i="1" a="1"/>
  <c r="H1831" i="1" s="1"/>
  <c r="H1363" i="1" a="1"/>
  <c r="H1363" i="1" s="1"/>
  <c r="H1516" i="1" a="1"/>
  <c r="H1516" i="1" s="1"/>
  <c r="H809" i="1" a="1"/>
  <c r="H809" i="1" s="1"/>
  <c r="H655" i="1" a="1"/>
  <c r="H655" i="1" s="1"/>
  <c r="H912" i="1" a="1"/>
  <c r="H912" i="1" s="1"/>
  <c r="H1641" i="1" a="1"/>
  <c r="H1641" i="1" s="1"/>
  <c r="H1193" i="1" a="1"/>
  <c r="H1193" i="1" s="1"/>
  <c r="H618" i="1" a="1"/>
  <c r="H618" i="1" s="1"/>
  <c r="H1166" i="1" a="1"/>
  <c r="H1166" i="1" s="1"/>
  <c r="H789" i="1" a="1"/>
  <c r="H789" i="1" s="1"/>
  <c r="H424" i="1" a="1"/>
  <c r="H424" i="1" s="1"/>
  <c r="H798" i="1" a="1"/>
  <c r="H798" i="1" s="1"/>
  <c r="H969" i="1" a="1"/>
  <c r="H969" i="1" s="1"/>
  <c r="H1832" i="1" a="1"/>
  <c r="H1832" i="1" s="1"/>
  <c r="H1364" i="1" a="1"/>
  <c r="H1364" i="1" s="1"/>
  <c r="H1517" i="1" a="1"/>
  <c r="H1517" i="1" s="1"/>
  <c r="H656" i="1" a="1"/>
  <c r="H656" i="1" s="1"/>
  <c r="H1307" i="1" a="1"/>
  <c r="H1307" i="1" s="1"/>
  <c r="H913" i="1" a="1"/>
  <c r="H913" i="1" s="1"/>
  <c r="H1642" i="1" a="1"/>
  <c r="H1642" i="1" s="1"/>
  <c r="H1194" i="1" a="1"/>
  <c r="H1194" i="1" s="1"/>
  <c r="H338" i="1" a="1"/>
  <c r="H338" i="1" s="1"/>
  <c r="H784" i="1" a="1"/>
  <c r="H784" i="1" s="1"/>
  <c r="H768" i="1" a="1"/>
  <c r="H768" i="1" s="1"/>
  <c r="H1091" i="1" a="1"/>
  <c r="H1091" i="1" s="1"/>
  <c r="H1044" i="1" a="1"/>
  <c r="H1044" i="1" s="1"/>
  <c r="H1564" i="1" a="1"/>
  <c r="H1564" i="1" s="1"/>
  <c r="H88" i="1" a="1"/>
  <c r="H88" i="1" s="1"/>
  <c r="H180" i="1" a="1"/>
  <c r="H180" i="1" s="1"/>
  <c r="H1202" i="1" a="1"/>
  <c r="H1202" i="1" s="1"/>
  <c r="H1112" i="1" a="1"/>
  <c r="H1112" i="1" s="1"/>
  <c r="H402" i="1" a="1"/>
  <c r="H402" i="1" s="1"/>
  <c r="H37" i="1" a="1"/>
  <c r="H37" i="1" s="1"/>
  <c r="H988" i="1" a="1"/>
  <c r="H988" i="1" s="1"/>
  <c r="H1153" i="1" a="1"/>
  <c r="H1153" i="1" s="1"/>
  <c r="H688" i="1" a="1"/>
  <c r="H688" i="1" s="1"/>
  <c r="H61" i="1" a="1"/>
  <c r="H61" i="1" s="1"/>
  <c r="H866" i="1" a="1"/>
  <c r="H866" i="1" s="1"/>
  <c r="H23" i="1" a="1"/>
  <c r="H23" i="1" s="1"/>
  <c r="H9" i="1" a="1"/>
  <c r="H9" i="1" s="1"/>
  <c r="H1051" i="1" a="1"/>
  <c r="H1051" i="1" s="1"/>
  <c r="H390" i="1" a="1"/>
  <c r="H390" i="1" s="1"/>
  <c r="H785" i="1" a="1"/>
  <c r="H785" i="1" s="1"/>
  <c r="H769" i="1" a="1"/>
  <c r="H769" i="1" s="1"/>
  <c r="H1045" i="1" a="1"/>
  <c r="H1045" i="1" s="1"/>
  <c r="H1092" i="1" a="1"/>
  <c r="H1092" i="1" s="1"/>
  <c r="H1565" i="1" a="1"/>
  <c r="H1565" i="1" s="1"/>
  <c r="H89" i="1" a="1"/>
  <c r="H89" i="1"/>
  <c r="H181" i="1" a="1"/>
  <c r="H181" i="1" s="1"/>
  <c r="H1203" i="1" a="1"/>
  <c r="H1203" i="1" s="1"/>
  <c r="H403" i="1" a="1"/>
  <c r="H403" i="1" s="1"/>
  <c r="H1113" i="1" a="1"/>
  <c r="H1113" i="1" s="1"/>
  <c r="H989" i="1" a="1"/>
  <c r="H989" i="1" s="1"/>
  <c r="H38" i="1" a="1"/>
  <c r="H38" i="1" s="1"/>
  <c r="H1154" i="1" a="1"/>
  <c r="H1154" i="1" s="1"/>
  <c r="H471" i="1" a="1"/>
  <c r="H471" i="1" s="1"/>
  <c r="H689" i="1" a="1"/>
  <c r="H689" i="1" s="1"/>
  <c r="H867" i="1" a="1"/>
  <c r="H867" i="1" s="1"/>
  <c r="H62" i="1" a="1"/>
  <c r="H62" i="1" s="1"/>
  <c r="H10" i="1" a="1"/>
  <c r="H10" i="1" s="1"/>
  <c r="H534" i="1" a="1"/>
  <c r="H534" i="1" s="1"/>
  <c r="H24" i="1" a="1"/>
  <c r="H24" i="1" s="1"/>
  <c r="H454" i="1" a="1"/>
  <c r="H454" i="1" s="1"/>
  <c r="H731" i="1" a="1"/>
  <c r="H731" i="1" s="1"/>
  <c r="H1052" i="1" a="1"/>
  <c r="H1052" i="1" s="1"/>
  <c r="H391" i="1" a="1"/>
  <c r="H391" i="1"/>
  <c r="H786" i="1" a="1"/>
  <c r="H786" i="1" s="1"/>
  <c r="H770" i="1" a="1"/>
  <c r="H770" i="1"/>
  <c r="H1046" i="1" a="1"/>
  <c r="H1046" i="1" s="1"/>
  <c r="H1093" i="1" a="1"/>
  <c r="H1093" i="1" s="1"/>
  <c r="H1566" i="1" a="1"/>
  <c r="H1566" i="1" s="1"/>
  <c r="H90" i="1" a="1"/>
  <c r="H90" i="1" s="1"/>
  <c r="H182" i="1" a="1"/>
  <c r="H182" i="1" s="1"/>
  <c r="H1114" i="1" a="1"/>
  <c r="H1114" i="1" s="1"/>
  <c r="H404" i="1" a="1"/>
  <c r="H404" i="1" s="1"/>
  <c r="H1204" i="1" a="1"/>
  <c r="H1204" i="1" s="1"/>
  <c r="H990" i="1" a="1"/>
  <c r="H990" i="1" s="1"/>
  <c r="H39" i="1" a="1"/>
  <c r="H39" i="1" s="1"/>
  <c r="H1155" i="1" a="1"/>
  <c r="H1155" i="1"/>
  <c r="H690" i="1" a="1"/>
  <c r="H690" i="1" s="1"/>
  <c r="H63" i="1" a="1"/>
  <c r="H63" i="1" s="1"/>
  <c r="H868" i="1" a="1"/>
  <c r="H868" i="1" s="1"/>
  <c r="H11" i="1" a="1"/>
  <c r="H11" i="1" s="1"/>
  <c r="H535" i="1" a="1"/>
  <c r="H535" i="1" s="1"/>
  <c r="H25" i="1" a="1"/>
  <c r="H25" i="1" s="1"/>
  <c r="H455" i="1" a="1"/>
  <c r="H455" i="1" s="1"/>
  <c r="H732" i="1" a="1"/>
  <c r="H732" i="1" s="1"/>
  <c r="H392" i="1" a="1"/>
  <c r="H392" i="1" s="1"/>
  <c r="H1053" i="1" a="1"/>
  <c r="H1053" i="1" s="1"/>
  <c r="H1700" i="1" a="1"/>
  <c r="H1700" i="1" s="1"/>
  <c r="H596" i="1" a="1"/>
  <c r="H596" i="1" s="1"/>
  <c r="H597" i="1" a="1"/>
  <c r="H597" i="1" s="1"/>
  <c r="H1701" i="1" a="1"/>
  <c r="H1701" i="1" s="1"/>
  <c r="H1711" i="1" a="1"/>
  <c r="H1711" i="1" s="1"/>
  <c r="H1741" i="1" a="1"/>
  <c r="H1741" i="1" s="1"/>
  <c r="H1712" i="1" a="1"/>
  <c r="H1712" i="1" s="1"/>
  <c r="H1742" i="1" a="1"/>
  <c r="H1742" i="1" s="1"/>
  <c r="H262" i="1" a="1"/>
  <c r="H262" i="1" s="1"/>
  <c r="H507" i="1" a="1"/>
  <c r="H507" i="1" s="1"/>
  <c r="H263" i="1" a="1"/>
  <c r="H263" i="1" s="1"/>
  <c r="H1365" i="1" a="1"/>
  <c r="H1365" i="1"/>
  <c r="H264" i="1" a="1"/>
  <c r="H264" i="1" s="1"/>
  <c r="H508" i="1" a="1"/>
  <c r="H508" i="1" s="1"/>
  <c r="H1743" i="1" a="1"/>
  <c r="H1743" i="1" s="1"/>
  <c r="H1366" i="1" a="1"/>
  <c r="H1366" i="1" s="1"/>
  <c r="H1589" i="1" a="1"/>
  <c r="H1589" i="1" s="1"/>
  <c r="H1858" i="1" a="1"/>
  <c r="H1858" i="1" s="1"/>
  <c r="H1367" i="1" a="1"/>
  <c r="H1367" i="1" s="1"/>
  <c r="H265" i="1" a="1"/>
  <c r="H265" i="1" s="1"/>
  <c r="H1859" i="1" a="1"/>
  <c r="H1859" i="1" s="1"/>
  <c r="H1860" i="1" a="1"/>
  <c r="H1860" i="1" s="1"/>
  <c r="H914" i="1" a="1"/>
  <c r="H914" i="1" s="1"/>
  <c r="H1368" i="1" a="1"/>
  <c r="H1368" i="1" s="1"/>
  <c r="H266" i="1" a="1"/>
  <c r="H266" i="1" s="1"/>
  <c r="H670" i="1" a="1"/>
  <c r="H670" i="1" s="1"/>
  <c r="H509" i="1" a="1"/>
  <c r="H509" i="1" s="1"/>
  <c r="H267" i="1" a="1"/>
  <c r="H267" i="1" s="1"/>
  <c r="H1283" i="1" a="1"/>
  <c r="H1283" i="1" s="1"/>
  <c r="H1833" i="1" a="1"/>
  <c r="H1833" i="1" s="1"/>
  <c r="H1167" i="1" a="1"/>
  <c r="H1167" i="1" s="1"/>
  <c r="H1369" i="1" a="1"/>
  <c r="H1369" i="1"/>
  <c r="H671" i="1" a="1"/>
  <c r="H671" i="1" s="1"/>
  <c r="H1744" i="1" a="1"/>
  <c r="H1744" i="1" s="1"/>
  <c r="H1168" i="1" a="1"/>
  <c r="H1168" i="1" s="1"/>
  <c r="H1169" i="1" a="1"/>
  <c r="H1169" i="1" s="1"/>
  <c r="H1861" i="1" a="1"/>
  <c r="H1861" i="1" s="1"/>
  <c r="H672" i="1" a="1"/>
  <c r="H672" i="1" s="1"/>
  <c r="H915" i="1" a="1"/>
  <c r="H915" i="1" s="1"/>
  <c r="H1195" i="1" a="1"/>
  <c r="H1195" i="1" s="1"/>
  <c r="H673" i="1" a="1"/>
  <c r="H673" i="1" s="1"/>
  <c r="H1170" i="1" a="1"/>
  <c r="H1170" i="1" s="1"/>
  <c r="H510" i="1" a="1"/>
  <c r="H510" i="1" s="1"/>
  <c r="H268" i="1" a="1"/>
  <c r="H268" i="1" s="1"/>
  <c r="H1834" i="1" a="1"/>
  <c r="H1834" i="1" s="1"/>
  <c r="H269" i="1" a="1"/>
  <c r="H269" i="1" s="1"/>
  <c r="H270" i="1" a="1"/>
  <c r="H270" i="1" s="1"/>
  <c r="H1370" i="1" a="1"/>
  <c r="H1370" i="1" s="1"/>
  <c r="H511" i="1" a="1"/>
  <c r="H511" i="1" s="1"/>
  <c r="H1590" i="1" a="1"/>
  <c r="H1590" i="1" s="1"/>
  <c r="H1862" i="1" a="1"/>
  <c r="H1862" i="1" s="1"/>
  <c r="H1371" i="1" a="1"/>
  <c r="H1371" i="1" s="1"/>
  <c r="H1372" i="1" a="1"/>
  <c r="H1372" i="1" s="1"/>
  <c r="H271" i="1" a="1"/>
  <c r="H271" i="1" s="1"/>
  <c r="H1863" i="1" a="1"/>
  <c r="H1863" i="1" s="1"/>
  <c r="H1864" i="1" a="1"/>
  <c r="H1864" i="1" s="1"/>
  <c r="H916" i="1" a="1"/>
  <c r="H916" i="1" s="1"/>
  <c r="H674" i="1" a="1"/>
  <c r="H674" i="1" s="1"/>
  <c r="H1865" i="1" a="1"/>
  <c r="H1865" i="1" s="1"/>
  <c r="H272" i="1" a="1"/>
  <c r="H272" i="1" s="1"/>
  <c r="H512" i="1" a="1"/>
  <c r="H512" i="1" s="1"/>
  <c r="H273" i="1" a="1"/>
  <c r="H273" i="1"/>
  <c r="H1284" i="1" a="1"/>
  <c r="H1284" i="1"/>
  <c r="H1835" i="1" a="1"/>
  <c r="H1835" i="1" s="1"/>
  <c r="H1171" i="1" a="1"/>
  <c r="H1171" i="1" s="1"/>
  <c r="H1373" i="1" a="1"/>
  <c r="H1373" i="1" s="1"/>
  <c r="H1285" i="1" a="1"/>
  <c r="H1285" i="1" s="1"/>
  <c r="H1745" i="1" a="1"/>
  <c r="H1745" i="1" s="1"/>
  <c r="H1866" i="1" a="1"/>
  <c r="H1866" i="1" s="1"/>
  <c r="H1172" i="1" a="1"/>
  <c r="H1172" i="1" s="1"/>
  <c r="H917" i="1" a="1"/>
  <c r="H917" i="1" s="1"/>
  <c r="H1196" i="1" a="1"/>
  <c r="H1196" i="1" s="1"/>
  <c r="H675" i="1" a="1"/>
  <c r="H675" i="1" s="1"/>
  <c r="H1173" i="1" a="1"/>
  <c r="H1173" i="1" s="1"/>
  <c r="H1374" i="1" a="1"/>
  <c r="H1374" i="1" s="1"/>
  <c r="H918" i="1" a="1"/>
  <c r="H918" i="1" s="1"/>
  <c r="H1375" i="1" a="1"/>
  <c r="H1375" i="1" s="1"/>
  <c r="H513" i="1" a="1"/>
  <c r="H513" i="1" s="1"/>
  <c r="H1376" i="1" a="1"/>
  <c r="H1376" i="1" s="1"/>
  <c r="H1591" i="1" a="1"/>
  <c r="H1591" i="1" s="1"/>
  <c r="H919" i="1" a="1"/>
  <c r="H919" i="1" s="1"/>
  <c r="H676" i="1" a="1"/>
  <c r="H676" i="1" s="1"/>
  <c r="H581" i="1" a="1"/>
  <c r="H581" i="1" s="1"/>
  <c r="H1174" i="1" a="1"/>
  <c r="H1174" i="1" s="1"/>
  <c r="H514" i="1" a="1"/>
  <c r="H514" i="1" s="1"/>
  <c r="H1377" i="1" a="1"/>
  <c r="H1377" i="1" s="1"/>
  <c r="H356" i="1" a="1"/>
  <c r="H356" i="1" s="1"/>
  <c r="H1592" i="1" a="1"/>
  <c r="H1592" i="1" s="1"/>
  <c r="H920" i="1" a="1"/>
  <c r="H920" i="1" s="1"/>
  <c r="H677" i="1" a="1"/>
  <c r="H677" i="1" s="1"/>
  <c r="H1286" i="1" a="1"/>
  <c r="H1286" i="1" s="1"/>
  <c r="H1175" i="1" a="1"/>
  <c r="H1175" i="1" s="1"/>
  <c r="H357" i="1" a="1"/>
  <c r="H357" i="1" s="1"/>
  <c r="H515" i="1" a="1"/>
  <c r="H515" i="1" s="1"/>
  <c r="H1047" i="1" a="1"/>
  <c r="H1047" i="1" s="1"/>
  <c r="H1378" i="1" a="1"/>
  <c r="H1378" i="1" s="1"/>
  <c r="H1746" i="1" a="1"/>
  <c r="H1746" i="1" s="1"/>
  <c r="H1593" i="1" a="1"/>
  <c r="H1593" i="1" s="1"/>
  <c r="H393" i="1" a="1"/>
  <c r="H393" i="1" s="1"/>
  <c r="H921" i="1" a="1"/>
  <c r="H921" i="1" s="1"/>
  <c r="H678" i="1" a="1"/>
  <c r="H678" i="1" s="1"/>
  <c r="H1176" i="1" a="1"/>
  <c r="H1176" i="1" s="1"/>
  <c r="H516" i="1" a="1"/>
  <c r="H516" i="1" s="1"/>
  <c r="H1379" i="1" a="1"/>
  <c r="H1379" i="1" s="1"/>
  <c r="H1594" i="1" a="1"/>
  <c r="H1594" i="1" s="1"/>
  <c r="H922" i="1" a="1"/>
  <c r="H922" i="1" s="1"/>
  <c r="H394" i="1" a="1"/>
  <c r="H394" i="1" s="1"/>
  <c r="H679" i="1" a="1"/>
  <c r="H679" i="1" s="1"/>
  <c r="H1177" i="1" a="1"/>
  <c r="H1177" i="1" s="1"/>
  <c r="H274" i="1" a="1"/>
  <c r="H274" i="1" s="1"/>
  <c r="H46" i="1" a="1"/>
  <c r="H46" i="1" s="1"/>
  <c r="H1595" i="1" a="1"/>
  <c r="H1595" i="1" s="1"/>
  <c r="H923" i="1" a="1"/>
  <c r="H923" i="1" s="1"/>
  <c r="H619" i="1" a="1"/>
  <c r="H619" i="1" s="1"/>
  <c r="H275" i="1" a="1"/>
  <c r="H275" i="1" s="1"/>
  <c r="H47" i="1" a="1"/>
  <c r="H47" i="1" s="1"/>
  <c r="H1596" i="1" a="1"/>
  <c r="H1596" i="1" s="1"/>
  <c r="H924" i="1" a="1"/>
  <c r="H924" i="1" s="1"/>
  <c r="H1212" i="1" a="1"/>
  <c r="H1212" i="1" s="1"/>
  <c r="H1213" i="1" a="1"/>
  <c r="H1213" i="1" s="1"/>
  <c r="H1434" i="1" a="1"/>
  <c r="H1434" i="1" s="1"/>
  <c r="H157" i="1" a="1"/>
  <c r="H157" i="1" s="1"/>
  <c r="H1214" i="1" a="1"/>
  <c r="H1214" i="1" s="1"/>
  <c r="H1435" i="1" a="1"/>
  <c r="H1435" i="1" s="1"/>
  <c r="H158" i="1" a="1"/>
  <c r="H158" i="1" s="1"/>
  <c r="H211" i="1" a="1"/>
  <c r="H211" i="1" s="1"/>
  <c r="H1747" i="1" a="1"/>
  <c r="H1747" i="1" s="1"/>
  <c r="H1867" i="1" a="1"/>
  <c r="H1867" i="1" s="1"/>
  <c r="H1643" i="1" a="1"/>
  <c r="H1643" i="1" s="1"/>
  <c r="H1380" i="1" a="1"/>
  <c r="H1380" i="1" s="1"/>
  <c r="H1748" i="1" a="1"/>
  <c r="H1748" i="1" s="1"/>
  <c r="H1868" i="1" a="1"/>
  <c r="H1868" i="1" s="1"/>
  <c r="H925" i="1" a="1"/>
  <c r="H925" i="1" s="1"/>
  <c r="H1644" i="1" a="1"/>
  <c r="H1644" i="1" s="1"/>
  <c r="H1381" i="1" a="1"/>
  <c r="H1381" i="1" s="1"/>
  <c r="H1597" i="1" a="1"/>
  <c r="H1597" i="1" s="1"/>
  <c r="H1869" i="1" a="1"/>
  <c r="H1869" i="1" s="1"/>
  <c r="H1178" i="1" a="1"/>
  <c r="H1178" i="1" s="1"/>
  <c r="H1215" i="1" a="1"/>
  <c r="H1215" i="1" s="1"/>
  <c r="H810" i="1" a="1"/>
  <c r="H810" i="1" s="1"/>
  <c r="H1216" i="1" a="1"/>
  <c r="H1216" i="1" s="1"/>
  <c r="H159" i="1" a="1"/>
  <c r="H159" i="1" s="1"/>
  <c r="H811" i="1" a="1"/>
  <c r="H811" i="1"/>
  <c r="H1217" i="1" a="1"/>
  <c r="H1217" i="1" s="1"/>
  <c r="H212" i="1" a="1"/>
  <c r="H212" i="1" s="1"/>
  <c r="H160" i="1" a="1"/>
  <c r="H160" i="1" s="1"/>
  <c r="H1218" i="1" a="1"/>
  <c r="H1218" i="1" s="1"/>
  <c r="H1219" i="1" a="1"/>
  <c r="H1219" i="1" s="1"/>
  <c r="H1220" i="1" a="1"/>
  <c r="H1220" i="1" s="1"/>
  <c r="H633" i="1" a="1"/>
  <c r="H633" i="1"/>
  <c r="H213" i="1" a="1"/>
  <c r="H213" i="1" s="1"/>
  <c r="H1221" i="1" a="1"/>
  <c r="H1221" i="1" s="1"/>
  <c r="H214" i="1" a="1"/>
  <c r="H214" i="1" s="1"/>
  <c r="H1222" i="1" a="1"/>
  <c r="H1222" i="1" s="1"/>
  <c r="H657" i="1" a="1"/>
  <c r="H657" i="1" s="1"/>
  <c r="H658" i="1" a="1"/>
  <c r="H658" i="1" s="1"/>
  <c r="H1645" i="1" a="1"/>
  <c r="H1645" i="1" s="1"/>
  <c r="H1436" i="1" a="1"/>
  <c r="H1436" i="1" s="1"/>
  <c r="H215" i="1" a="1"/>
  <c r="H215" i="1" s="1"/>
  <c r="H1223" i="1" a="1"/>
  <c r="H1223" i="1" s="1"/>
  <c r="H541" i="1" a="1"/>
  <c r="H541" i="1" s="1"/>
  <c r="H216" i="1" a="1"/>
  <c r="H216" i="1" s="1"/>
  <c r="H542" i="1" a="1"/>
  <c r="H542" i="1" s="1"/>
  <c r="H1224" i="1" a="1"/>
  <c r="H1224" i="1" s="1"/>
  <c r="H1225" i="1" a="1"/>
  <c r="H1225" i="1" s="1"/>
  <c r="H1226" i="1" a="1"/>
  <c r="H1226" i="1" s="1"/>
  <c r="H812" i="1" a="1"/>
  <c r="H812" i="1" s="1"/>
  <c r="H217" i="1" a="1"/>
  <c r="H217" i="1" s="1"/>
  <c r="H634" i="1" a="1"/>
  <c r="H634" i="1" s="1"/>
  <c r="H1836" i="1" a="1"/>
  <c r="H1836" i="1" s="1"/>
  <c r="H659" i="1" a="1"/>
  <c r="H659" i="1" s="1"/>
  <c r="H218" i="1" a="1"/>
  <c r="H218" i="1" s="1"/>
  <c r="H954" i="1" a="1"/>
  <c r="H954" i="1" s="1"/>
  <c r="H1749" i="1" a="1"/>
  <c r="H1749" i="1" s="1"/>
  <c r="H1227" i="1" a="1"/>
  <c r="H1227" i="1" s="1"/>
  <c r="H877" i="1" a="1"/>
  <c r="H877" i="1" s="1"/>
  <c r="H813" i="1" a="1"/>
  <c r="H813" i="1" s="1"/>
  <c r="H926" i="1" a="1"/>
  <c r="H926" i="1" s="1"/>
  <c r="H219" i="1" a="1"/>
  <c r="H219" i="1" s="1"/>
  <c r="H1228" i="1" a="1"/>
  <c r="H1228" i="1" s="1"/>
  <c r="H1382" i="1" a="1"/>
  <c r="H1382" i="1" s="1"/>
  <c r="H1750" i="1" a="1"/>
  <c r="H1750" i="1" s="1"/>
  <c r="H1229" i="1" a="1"/>
  <c r="H1229" i="1" s="1"/>
  <c r="H878" i="1" a="1"/>
  <c r="H878" i="1" s="1"/>
  <c r="H1879" i="1" a="1"/>
  <c r="H1879" i="1" s="1"/>
  <c r="H1598" i="1" a="1"/>
  <c r="H1598" i="1" s="1"/>
  <c r="H927" i="1" a="1"/>
  <c r="H927" i="1" s="1"/>
  <c r="H680" i="1" a="1"/>
  <c r="H680" i="1" s="1"/>
  <c r="H1646" i="1" a="1"/>
  <c r="H1646" i="1" s="1"/>
  <c r="H582" i="1" a="1"/>
  <c r="H582" i="1" s="1"/>
  <c r="H1179" i="1" a="1"/>
  <c r="H1179" i="1" s="1"/>
  <c r="H1383" i="1" a="1"/>
  <c r="H1383" i="1" s="1"/>
  <c r="H334" i="1" a="1"/>
  <c r="H334" i="1" s="1"/>
  <c r="H1751" i="1" a="1"/>
  <c r="H1751" i="1" s="1"/>
  <c r="H1230" i="1" a="1"/>
  <c r="H1230" i="1" s="1"/>
  <c r="H879" i="1" a="1"/>
  <c r="H879" i="1" s="1"/>
  <c r="H1599" i="1" a="1"/>
  <c r="H1599" i="1" s="1"/>
  <c r="H660" i="1" a="1"/>
  <c r="H660" i="1" s="1"/>
  <c r="H928" i="1" a="1"/>
  <c r="H928" i="1" s="1"/>
  <c r="H1197" i="1" a="1"/>
  <c r="H1197" i="1" s="1"/>
  <c r="H681" i="1" a="1"/>
  <c r="H681" i="1" s="1"/>
  <c r="H1647" i="1" a="1"/>
  <c r="H1647" i="1" s="1"/>
  <c r="H1287" i="1" a="1"/>
  <c r="H1287" i="1" s="1"/>
  <c r="H583" i="1" a="1"/>
  <c r="H583" i="1"/>
  <c r="H1180" i="1" a="1"/>
  <c r="H1180" i="1" s="1"/>
  <c r="H1437" i="1" a="1"/>
  <c r="H1437" i="1" s="1"/>
  <c r="H1231" i="1" a="1"/>
  <c r="H1231" i="1" s="1"/>
  <c r="H1438" i="1" a="1"/>
  <c r="H1438" i="1" s="1"/>
  <c r="H1232" i="1" a="1"/>
  <c r="H1232" i="1" s="1"/>
  <c r="H220" i="1" a="1"/>
  <c r="H220" i="1"/>
  <c r="H161" i="1" a="1"/>
  <c r="H161" i="1" s="1"/>
  <c r="H162" i="1" a="1"/>
  <c r="H162" i="1" s="1"/>
  <c r="H955" i="1" a="1"/>
  <c r="H955" i="1" s="1"/>
  <c r="H1439" i="1" a="1"/>
  <c r="H1439" i="1" s="1"/>
  <c r="H1384" i="1" a="1"/>
  <c r="H1384" i="1" s="1"/>
  <c r="H1752" i="1" a="1"/>
  <c r="H1752" i="1" s="1"/>
  <c r="H880" i="1" a="1"/>
  <c r="H880" i="1" s="1"/>
  <c r="H814" i="1" a="1"/>
  <c r="H814" i="1" s="1"/>
  <c r="H635" i="1" a="1"/>
  <c r="H635" i="1" s="1"/>
  <c r="H929" i="1" a="1"/>
  <c r="H929" i="1" s="1"/>
  <c r="H1181" i="1" a="1"/>
  <c r="H1181" i="1"/>
  <c r="H1440" i="1" a="1"/>
  <c r="H1440" i="1" s="1"/>
  <c r="H1753" i="1" a="1"/>
  <c r="H1753" i="1" s="1"/>
  <c r="H636" i="1" a="1"/>
  <c r="H636" i="1" s="1"/>
  <c r="H930" i="1" a="1"/>
  <c r="H930" i="1" s="1"/>
  <c r="H1288" i="1" a="1"/>
  <c r="H1288" i="1" s="1"/>
  <c r="H1182" i="1" a="1"/>
  <c r="H1182" i="1" s="1"/>
  <c r="H815" i="1" a="1"/>
  <c r="H815" i="1" s="1"/>
  <c r="H221" i="1" a="1"/>
  <c r="H221" i="1" s="1"/>
  <c r="H163" i="1" a="1"/>
  <c r="H163" i="1" s="1"/>
  <c r="H1233" i="1" a="1"/>
  <c r="H1233" i="1" s="1"/>
  <c r="H637" i="1" a="1"/>
  <c r="H637" i="1" s="1"/>
  <c r="H222" i="1" a="1"/>
  <c r="H222" i="1" s="1"/>
  <c r="H164" i="1" a="1"/>
  <c r="H164" i="1" s="1"/>
  <c r="H1234" i="1" a="1"/>
  <c r="H1234" i="1" s="1"/>
  <c r="H638" i="1" a="1"/>
  <c r="H638" i="1"/>
  <c r="H1754" i="1" a="1"/>
  <c r="H1754" i="1" s="1"/>
  <c r="H1441" i="1" a="1"/>
  <c r="H1441" i="1" s="1"/>
  <c r="H1837" i="1" a="1"/>
  <c r="H1837" i="1" s="1"/>
  <c r="H276" i="1" a="1"/>
  <c r="H276" i="1" s="1"/>
  <c r="H1130" i="1" a="1"/>
  <c r="H1130" i="1" s="1"/>
  <c r="H1131" i="1" a="1"/>
  <c r="H1131" i="1" s="1"/>
  <c r="H335" i="1" a="1"/>
  <c r="H335" i="1" s="1"/>
  <c r="H123" i="1" a="1"/>
  <c r="H123" i="1" s="1"/>
  <c r="H449" i="1" a="1"/>
  <c r="H449" i="1" s="1"/>
  <c r="H1532" i="1" a="1"/>
  <c r="H1532" i="1" s="1"/>
  <c r="H81" i="1" a="1"/>
  <c r="H81" i="1" s="1"/>
  <c r="H84" i="1" a="1"/>
  <c r="H84" i="1" s="1"/>
  <c r="H568" i="1" a="1"/>
  <c r="H568" i="1" s="1"/>
  <c r="H1132" i="1" a="1"/>
  <c r="H1132" i="1" s="1"/>
  <c r="H1785" i="1" a="1"/>
  <c r="H1785" i="1" s="1"/>
  <c r="H94" i="1" a="1"/>
  <c r="H94" i="1" s="1"/>
  <c r="H833" i="1" a="1"/>
  <c r="H833" i="1" s="1"/>
  <c r="H836" i="1" a="1"/>
  <c r="H836" i="1" s="1"/>
  <c r="H1662" i="1" a="1"/>
  <c r="H1662" i="1" s="1"/>
  <c r="H699" i="1" a="1"/>
  <c r="H699" i="1" s="1"/>
  <c r="H696" i="1" a="1"/>
  <c r="H696" i="1" s="1"/>
  <c r="H124" i="1" a="1"/>
  <c r="H124" i="1" s="1"/>
  <c r="H1078" i="1" a="1"/>
  <c r="H1078" i="1" s="1"/>
  <c r="H539" i="1" a="1"/>
  <c r="H539" i="1" s="1"/>
  <c r="H558" i="1" a="1"/>
  <c r="H558" i="1" s="1"/>
  <c r="H647" i="1" a="1"/>
  <c r="H647" i="1" s="1"/>
  <c r="H450" i="1" a="1"/>
  <c r="H450" i="1" s="1"/>
  <c r="H82" i="1" a="1"/>
  <c r="H82" i="1" s="1"/>
  <c r="H85" i="1" a="1"/>
  <c r="H85" i="1" s="1"/>
  <c r="H1533" i="1" a="1"/>
  <c r="H1533" i="1"/>
  <c r="H569" i="1" a="1"/>
  <c r="H569" i="1" s="1"/>
  <c r="H1133" i="1" a="1"/>
  <c r="H1133" i="1" s="1"/>
  <c r="H1786" i="1" a="1"/>
  <c r="H1786" i="1" s="1"/>
  <c r="H834" i="1" a="1"/>
  <c r="H834" i="1" s="1"/>
  <c r="H95" i="1" a="1"/>
  <c r="H95" i="1" s="1"/>
  <c r="H837" i="1" a="1"/>
  <c r="H837" i="1" s="1"/>
  <c r="H1663" i="1" a="1"/>
  <c r="H1663" i="1"/>
  <c r="H700" i="1" a="1"/>
  <c r="H700" i="1" s="1"/>
  <c r="H697" i="1" a="1"/>
  <c r="H697" i="1" s="1"/>
  <c r="H125" i="1" a="1"/>
  <c r="H125" i="1" s="1"/>
  <c r="H1079" i="1" a="1"/>
  <c r="H1079" i="1" s="1"/>
  <c r="H559" i="1" a="1"/>
  <c r="H559" i="1" s="1"/>
  <c r="H540" i="1" a="1"/>
  <c r="H540" i="1" s="1"/>
  <c r="H648" i="1" a="1"/>
  <c r="H648" i="1" s="1"/>
  <c r="H30" i="1" a="1"/>
  <c r="H30" i="1" s="1"/>
  <c r="H31" i="1" a="1"/>
  <c r="H31" i="1" s="1"/>
  <c r="H1870" i="1" a="1"/>
  <c r="H1870" i="1" s="1"/>
  <c r="H1838" i="1" a="1"/>
  <c r="H1838" i="1" s="1"/>
  <c r="H849" i="1" a="1"/>
  <c r="H849" i="1" s="1"/>
  <c r="H1407" i="1" a="1"/>
  <c r="H1407" i="1" s="1"/>
  <c r="H1519" i="1" a="1"/>
  <c r="H1519" i="1" s="1"/>
  <c r="H135" i="1" a="1"/>
  <c r="H135" i="1" s="1"/>
  <c r="H1771" i="1" a="1"/>
  <c r="H1771" i="1" s="1"/>
  <c r="H620" i="1" a="1"/>
  <c r="H620" i="1" s="1"/>
  <c r="H1301" i="1" a="1"/>
  <c r="H1301" i="1" s="1"/>
  <c r="H136" i="1" a="1"/>
  <c r="H136" i="1" s="1"/>
  <c r="H1302" i="1" a="1"/>
  <c r="H1302" i="1" s="1"/>
  <c r="H850" i="1" a="1"/>
  <c r="H850" i="1" s="1"/>
  <c r="H851" i="1" a="1"/>
  <c r="H851" i="1" s="1"/>
  <c r="H1340" i="1" a="1"/>
  <c r="H1340" i="1" s="1"/>
  <c r="H621" i="1" a="1"/>
  <c r="H621" i="1" s="1"/>
  <c r="H852" i="1" a="1"/>
  <c r="H852" i="1" s="1"/>
  <c r="H853" i="1" a="1"/>
  <c r="H853" i="1" s="1"/>
  <c r="H622" i="1" a="1"/>
  <c r="H622" i="1" s="1"/>
  <c r="H623" i="1" a="1"/>
  <c r="H623" i="1" s="1"/>
  <c r="H624" i="1" a="1"/>
  <c r="H624" i="1" s="1"/>
  <c r="H1761" i="1" a="1"/>
  <c r="H1761" i="1" s="1"/>
  <c r="H1310" i="1" a="1"/>
  <c r="H1310" i="1" s="1"/>
  <c r="H1666" i="1" a="1"/>
  <c r="H1666" i="1" s="1"/>
  <c r="H1772" i="1" a="1"/>
  <c r="H1772" i="1" s="1"/>
  <c r="H643" i="1" a="1"/>
  <c r="H643" i="1" s="1"/>
  <c r="H358" i="1" a="1"/>
  <c r="H358" i="1" s="1"/>
  <c r="H1667" i="1" a="1"/>
  <c r="H1667" i="1" s="1"/>
  <c r="H548" i="1" a="1"/>
  <c r="H548" i="1" s="1"/>
  <c r="H1031" i="1" a="1"/>
  <c r="H1031" i="1" s="1"/>
  <c r="H625" i="1" a="1"/>
  <c r="H625" i="1" s="1"/>
  <c r="H854" i="1" a="1"/>
  <c r="H854" i="1" s="1"/>
  <c r="H997" i="1" a="1"/>
  <c r="H997" i="1" s="1"/>
  <c r="H1418" i="1" a="1"/>
  <c r="H1418" i="1" s="1"/>
  <c r="H1003" i="1" a="1"/>
  <c r="H1003" i="1" s="1"/>
  <c r="H426" i="1" a="1"/>
  <c r="H426" i="1" s="1"/>
  <c r="H1668" i="1" a="1"/>
  <c r="H1668" i="1"/>
  <c r="H1773" i="1" a="1"/>
  <c r="H1773" i="1" s="1"/>
  <c r="H855" i="1" a="1"/>
  <c r="H855" i="1"/>
  <c r="H315" i="1" a="1"/>
  <c r="H315" i="1" s="1"/>
  <c r="H998" i="1" a="1"/>
  <c r="H998" i="1" s="1"/>
  <c r="H1419" i="1" a="1"/>
  <c r="H1419" i="1" s="1"/>
  <c r="H1324" i="1" a="1"/>
  <c r="H1324" i="1" s="1"/>
  <c r="H1520" i="1" a="1"/>
  <c r="H1520" i="1" s="1"/>
  <c r="H427" i="1" a="1"/>
  <c r="H427" i="1" s="1"/>
  <c r="H1669" i="1" a="1"/>
  <c r="H1669" i="1" s="1"/>
  <c r="H549" i="1" a="1"/>
  <c r="H549" i="1" s="1"/>
  <c r="H1774" i="1" a="1"/>
  <c r="H1774" i="1" s="1"/>
  <c r="H626" i="1" a="1"/>
  <c r="H626" i="1" s="1"/>
  <c r="H316" i="1" a="1"/>
  <c r="H316" i="1" s="1"/>
  <c r="H856" i="1" a="1"/>
  <c r="H856" i="1" s="1"/>
  <c r="H999" i="1" a="1"/>
  <c r="H999" i="1" s="1"/>
  <c r="H1420" i="1" a="1"/>
  <c r="H1420" i="1" s="1"/>
  <c r="H1325" i="1" a="1"/>
  <c r="H1325" i="1" s="1"/>
  <c r="H1521" i="1" a="1"/>
  <c r="H1521" i="1" s="1"/>
  <c r="H428" i="1" a="1"/>
  <c r="H428" i="1" s="1"/>
  <c r="H1670" i="1" a="1"/>
  <c r="H1670" i="1" s="1"/>
  <c r="H1026" i="1" a="1"/>
  <c r="H1026" i="1"/>
  <c r="H550" i="1" a="1"/>
  <c r="H550" i="1" s="1"/>
  <c r="H1775" i="1" a="1"/>
  <c r="H1775" i="1" s="1"/>
  <c r="H1303" i="1" a="1"/>
  <c r="H1303" i="1" s="1"/>
  <c r="H120" i="1" a="1"/>
  <c r="H120" i="1" s="1"/>
  <c r="H277" i="1" a="1"/>
  <c r="H277" i="1" s="1"/>
  <c r="H1463" i="1" a="1"/>
  <c r="H1463" i="1" s="1"/>
  <c r="H570" i="1" a="1"/>
  <c r="H570" i="1" s="1"/>
  <c r="H794" i="1" a="1"/>
  <c r="H794" i="1" s="1"/>
  <c r="H1679" i="1" a="1"/>
  <c r="H1679" i="1" s="1"/>
  <c r="H1796" i="1" a="1"/>
  <c r="H1796" i="1" s="1"/>
  <c r="H1428" i="1" a="1"/>
  <c r="H1428" i="1"/>
  <c r="H466" i="1" a="1"/>
  <c r="H466" i="1" s="1"/>
  <c r="H965" i="1" a="1"/>
  <c r="H965" i="1" s="1"/>
  <c r="H1238" i="1" a="1"/>
  <c r="H1238" i="1" s="1"/>
  <c r="H888" i="1" a="1"/>
  <c r="H888" i="1" s="1"/>
  <c r="H32" i="1" a="1"/>
  <c r="H32" i="1" s="1"/>
  <c r="H1123" i="1" a="1"/>
  <c r="H1123" i="1" s="1"/>
  <c r="H1012" i="1" a="1"/>
  <c r="H1012" i="1" s="1"/>
  <c r="H1067" i="1" a="1"/>
  <c r="H1067" i="1" s="1"/>
  <c r="H121" i="1" a="1"/>
  <c r="H121" i="1" s="1"/>
  <c r="H278" i="1" a="1"/>
  <c r="H278" i="1" s="1"/>
  <c r="H571" i="1" a="1"/>
  <c r="H571" i="1" s="1"/>
  <c r="H1464" i="1" a="1"/>
  <c r="H1464" i="1" s="1"/>
  <c r="H795" i="1" a="1"/>
  <c r="H795" i="1"/>
  <c r="H1680" i="1" a="1"/>
  <c r="H1680" i="1" s="1"/>
  <c r="H1429" i="1" a="1"/>
  <c r="H1429" i="1" s="1"/>
  <c r="H1797" i="1" a="1"/>
  <c r="H1797" i="1" s="1"/>
  <c r="H467" i="1" a="1"/>
  <c r="H467" i="1" s="1"/>
  <c r="H1239" i="1" a="1"/>
  <c r="H1239" i="1" s="1"/>
  <c r="H966" i="1" a="1"/>
  <c r="H966" i="1" s="1"/>
  <c r="H889" i="1" a="1"/>
  <c r="H889" i="1" s="1"/>
  <c r="H33" i="1" a="1"/>
  <c r="H33" i="1" s="1"/>
  <c r="H1124" i="1" a="1"/>
  <c r="H1124" i="1" s="1"/>
  <c r="H1013" i="1" a="1"/>
  <c r="H1013" i="1" s="1"/>
  <c r="H1068" i="1" a="1"/>
  <c r="H1068" i="1" s="1"/>
  <c r="H572" i="1" a="1"/>
  <c r="H572" i="1" s="1"/>
  <c r="H1465" i="1" a="1"/>
  <c r="H1465" i="1" s="1"/>
  <c r="H796" i="1" a="1"/>
  <c r="H796" i="1" s="1"/>
  <c r="H1681" i="1" a="1"/>
  <c r="H1681" i="1" s="1"/>
  <c r="H468" i="1" a="1"/>
  <c r="H468" i="1" s="1"/>
  <c r="H1430" i="1" a="1"/>
  <c r="H1430" i="1" s="1"/>
  <c r="H1798" i="1" a="1"/>
  <c r="H1798" i="1" s="1"/>
  <c r="H967" i="1" a="1"/>
  <c r="H967" i="1" s="1"/>
  <c r="H890" i="1" a="1"/>
  <c r="H890" i="1" s="1"/>
  <c r="H1125" i="1" a="1"/>
  <c r="H1125" i="1"/>
  <c r="H1069" i="1" a="1"/>
  <c r="H1069" i="1" s="1"/>
  <c r="H1014" i="1" a="1"/>
  <c r="H1014" i="1" s="1"/>
  <c r="H573" i="1" a="1"/>
  <c r="H573" i="1" s="1"/>
  <c r="H1466" i="1" a="1"/>
  <c r="H1466" i="1" s="1"/>
  <c r="H828" i="1" a="1"/>
  <c r="H828" i="1" s="1"/>
  <c r="H797" i="1" a="1"/>
  <c r="H797" i="1" s="1"/>
  <c r="H1682" i="1" a="1"/>
  <c r="H1682" i="1" s="1"/>
  <c r="H1431" i="1" a="1"/>
  <c r="H1431" i="1" s="1"/>
  <c r="H469" i="1" a="1"/>
  <c r="H469" i="1" s="1"/>
  <c r="H1799" i="1" a="1"/>
  <c r="H1799" i="1" s="1"/>
  <c r="H968" i="1" a="1"/>
  <c r="H968" i="1"/>
  <c r="H891" i="1" a="1"/>
  <c r="H891" i="1" s="1"/>
  <c r="H1126" i="1" a="1"/>
  <c r="H1126" i="1" s="1"/>
  <c r="H1070" i="1" a="1"/>
  <c r="H1070" i="1" s="1"/>
  <c r="H1015" i="1" a="1"/>
  <c r="H1015" i="1" s="1"/>
  <c r="H829" i="1" a="1"/>
  <c r="H829" i="1" s="1"/>
  <c r="H1135" i="1" a="1"/>
  <c r="H1135" i="1" s="1"/>
  <c r="H1804" i="1" a="1"/>
  <c r="H1804" i="1" s="1"/>
  <c r="H791" i="1" a="1"/>
  <c r="H791" i="1" s="1"/>
  <c r="H1344" i="1" a="1"/>
  <c r="H1344" i="1" s="1"/>
  <c r="H830" i="1" a="1"/>
  <c r="H830" i="1" s="1"/>
  <c r="H1136" i="1" a="1"/>
  <c r="H1136" i="1" s="1"/>
  <c r="H792" i="1" a="1"/>
  <c r="H792" i="1" s="1"/>
  <c r="H1805" i="1" a="1"/>
  <c r="H1805" i="1" s="1"/>
  <c r="H1345" i="1" a="1"/>
  <c r="H1345" i="1" s="1"/>
  <c r="H1060" i="1" a="1"/>
  <c r="H1060" i="1" s="1"/>
  <c r="H838" i="1" a="1"/>
  <c r="H838" i="1" s="1"/>
  <c r="H317" i="1" a="1"/>
  <c r="H317" i="1" s="1"/>
  <c r="H857" i="1" a="1"/>
  <c r="H857" i="1" s="1"/>
  <c r="H517" i="1" a="1"/>
  <c r="H517" i="1"/>
  <c r="H292" i="1" a="1"/>
  <c r="H292" i="1" s="1"/>
  <c r="H1522" i="1" a="1"/>
  <c r="H1522" i="1" s="1"/>
  <c r="H1048" i="1" a="1"/>
  <c r="H1048" i="1" s="1"/>
  <c r="H1421" i="1" a="1"/>
  <c r="H1421" i="1" s="1"/>
  <c r="H817" i="1" a="1"/>
  <c r="H817" i="1" s="1"/>
  <c r="H1326" i="1" a="1"/>
  <c r="H1326" i="1" s="1"/>
  <c r="H598" i="1" a="1"/>
  <c r="H598" i="1" s="1"/>
  <c r="H384" i="1" a="1"/>
  <c r="H384" i="1" s="1"/>
  <c r="H1385" i="1" a="1"/>
  <c r="H1385" i="1" s="1"/>
  <c r="H1241" i="1" a="1"/>
  <c r="H1241" i="1" s="1"/>
  <c r="H1755" i="1" a="1"/>
  <c r="H1755" i="1" s="1"/>
  <c r="H137" i="1" a="1"/>
  <c r="H137" i="1" s="1"/>
  <c r="H359" i="1" a="1"/>
  <c r="H359" i="1" s="1"/>
  <c r="H1341" i="1" a="1"/>
  <c r="H1341" i="1" s="1"/>
  <c r="H1600" i="1" a="1"/>
  <c r="H1600" i="1" s="1"/>
  <c r="H1027" i="1" a="1"/>
  <c r="H1027" i="1" s="1"/>
  <c r="H1105" i="1" a="1"/>
  <c r="H1105" i="1" s="1"/>
  <c r="H591" i="1" a="1"/>
  <c r="H591" i="1" s="1"/>
  <c r="H544" i="1" a="1"/>
  <c r="H544" i="1" s="1"/>
  <c r="H1444" i="1" a="1"/>
  <c r="H1444" i="1" s="1"/>
  <c r="H931" i="1" a="1"/>
  <c r="H931" i="1" s="1"/>
  <c r="H395" i="1" a="1"/>
  <c r="H395" i="1" s="1"/>
  <c r="H551" i="1" a="1"/>
  <c r="H551" i="1" s="1"/>
  <c r="H733" i="1" a="1"/>
  <c r="H733" i="1" s="1"/>
  <c r="H1032" i="1" a="1"/>
  <c r="H1032" i="1" s="1"/>
  <c r="H1638" i="1" a="1"/>
  <c r="H1638" i="1" s="1"/>
  <c r="H682" i="1" a="1"/>
  <c r="H682" i="1" s="1"/>
  <c r="H1776" i="1" a="1"/>
  <c r="H1776" i="1" s="1"/>
  <c r="H1762" i="1" a="1"/>
  <c r="H1762" i="1" s="1"/>
  <c r="H1289" i="1" a="1"/>
  <c r="H1289" i="1" s="1"/>
  <c r="H584" i="1" a="1"/>
  <c r="H584" i="1" s="1"/>
  <c r="H1183" i="1" a="1"/>
  <c r="H1183" i="1" s="1"/>
  <c r="H1061" i="1" a="1"/>
  <c r="H1061" i="1" s="1"/>
  <c r="H839" i="1" a="1"/>
  <c r="H839" i="1" s="1"/>
  <c r="H318" i="1" a="1"/>
  <c r="H318" i="1" s="1"/>
  <c r="H858" i="1" a="1"/>
  <c r="H858" i="1" s="1"/>
  <c r="H518" i="1" a="1"/>
  <c r="H518" i="1" s="1"/>
  <c r="H993" i="1" a="1"/>
  <c r="H993" i="1" s="1"/>
  <c r="H293" i="1" a="1"/>
  <c r="H293" i="1" s="1"/>
  <c r="H1271" i="1" a="1"/>
  <c r="H1271" i="1" s="1"/>
  <c r="H1422" i="1" a="1"/>
  <c r="H1422" i="1" s="1"/>
  <c r="H1523" i="1" a="1"/>
  <c r="H1523" i="1" s="1"/>
  <c r="H1049" i="1" a="1"/>
  <c r="H1049" i="1" s="1"/>
  <c r="H1327" i="1" a="1"/>
  <c r="H1327" i="1" s="1"/>
  <c r="H818" i="1" a="1"/>
  <c r="H818" i="1" s="1"/>
  <c r="H385" i="1" a="1"/>
  <c r="H385" i="1" s="1"/>
  <c r="H599" i="1" a="1"/>
  <c r="H599" i="1" s="1"/>
  <c r="H644" i="1" a="1"/>
  <c r="H644" i="1" s="1"/>
  <c r="H224" i="1" a="1"/>
  <c r="H224" i="1" s="1"/>
  <c r="H367" i="1" a="1"/>
  <c r="H367" i="1" s="1"/>
  <c r="H1386" i="1" a="1"/>
  <c r="H1386" i="1" s="1"/>
  <c r="H1242" i="1" a="1"/>
  <c r="H1242" i="1" s="1"/>
  <c r="H1756" i="1" a="1"/>
  <c r="H1756" i="1" s="1"/>
  <c r="H973" i="1" a="1"/>
  <c r="H973" i="1" s="1"/>
  <c r="H138" i="1" a="1"/>
  <c r="H138" i="1" s="1"/>
  <c r="H360" i="1" a="1"/>
  <c r="H360" i="1"/>
  <c r="H1342" i="1" a="1"/>
  <c r="H1342" i="1" s="1"/>
  <c r="H1601" i="1" a="1"/>
  <c r="H1601" i="1" s="1"/>
  <c r="H1028" i="1" a="1"/>
  <c r="H1028" i="1" s="1"/>
  <c r="H1106" i="1" a="1"/>
  <c r="H1106" i="1" s="1"/>
  <c r="H709" i="1" a="1"/>
  <c r="H709" i="1" s="1"/>
  <c r="H592" i="1" a="1"/>
  <c r="H592" i="1" s="1"/>
  <c r="H545" i="1" a="1"/>
  <c r="H545" i="1" s="1"/>
  <c r="H1445" i="1" a="1"/>
  <c r="H1445" i="1" s="1"/>
  <c r="H204" i="1" a="1"/>
  <c r="H204" i="1" s="1"/>
  <c r="H740" i="1" a="1"/>
  <c r="H740" i="1" s="1"/>
  <c r="H1033" i="1" a="1"/>
  <c r="H1033" i="1" s="1"/>
  <c r="H932" i="1" a="1"/>
  <c r="H932" i="1" s="1"/>
  <c r="H552" i="1" a="1"/>
  <c r="H552" i="1" s="1"/>
  <c r="H396" i="1" a="1"/>
  <c r="H396" i="1" s="1"/>
  <c r="H734" i="1" a="1"/>
  <c r="H734" i="1" s="1"/>
  <c r="H1639" i="1" a="1"/>
  <c r="H1639" i="1" s="1"/>
  <c r="H1777" i="1" a="1"/>
  <c r="H1777" i="1" s="1"/>
  <c r="H683" i="1" a="1"/>
  <c r="H683" i="1" s="1"/>
  <c r="H1763" i="1" a="1"/>
  <c r="H1763" i="1" s="1"/>
  <c r="H1290" i="1" a="1"/>
  <c r="H1290" i="1" s="1"/>
  <c r="H1304" i="1" a="1"/>
  <c r="H1304" i="1" s="1"/>
  <c r="H585" i="1" a="1"/>
  <c r="H585" i="1" s="1"/>
  <c r="H1783" i="1" a="1"/>
  <c r="H1783" i="1" s="1"/>
  <c r="H1184" i="1" a="1"/>
  <c r="H1184" i="1" s="1"/>
  <c r="H1874" i="1" a="1"/>
  <c r="H1874" i="1" s="1"/>
  <c r="H386" i="1" a="1"/>
  <c r="H386" i="1" s="1"/>
  <c r="H1800" i="1" a="1"/>
  <c r="H1800" i="1" s="1"/>
  <c r="H1107" i="1" a="1"/>
  <c r="H1107" i="1" s="1"/>
  <c r="H387" i="1" a="1"/>
  <c r="H387" i="1" s="1"/>
  <c r="H1801" i="1" a="1"/>
  <c r="H1801" i="1" s="1"/>
  <c r="H1555" i="1" a="1"/>
  <c r="H1555" i="1" s="1"/>
  <c r="H1556" i="1" a="1"/>
  <c r="H1556" i="1" s="1"/>
  <c r="H1387" i="1" a="1"/>
  <c r="H1387" i="1" s="1"/>
  <c r="H1602" i="1" a="1"/>
  <c r="H1602" i="1" s="1"/>
  <c r="H113" i="1" a="1"/>
  <c r="H113" i="1" s="1"/>
  <c r="H586" i="1" a="1"/>
  <c r="H586" i="1" s="1"/>
  <c r="H1388" i="1" a="1"/>
  <c r="H1388" i="1"/>
  <c r="H1671" i="1" a="1"/>
  <c r="H1671" i="1" s="1"/>
  <c r="H1603" i="1" a="1"/>
  <c r="H1603" i="1" s="1"/>
  <c r="H933" i="1" a="1"/>
  <c r="H933" i="1" s="1"/>
  <c r="H1389" i="1" a="1"/>
  <c r="H1389" i="1" s="1"/>
  <c r="H735" i="1" a="1"/>
  <c r="H735" i="1" s="1"/>
  <c r="H1390" i="1" a="1"/>
  <c r="H1390" i="1" s="1"/>
  <c r="H934" i="1" a="1"/>
  <c r="H934" i="1" s="1"/>
  <c r="H1408" i="1" a="1"/>
  <c r="H1408" i="1" s="1"/>
  <c r="H519" i="1" a="1"/>
  <c r="H519" i="1" s="1"/>
  <c r="H1311" i="1" a="1"/>
  <c r="H1311" i="1"/>
  <c r="H1391" i="1" a="1"/>
  <c r="H1391" i="1" s="1"/>
  <c r="H429" i="1" a="1"/>
  <c r="H429" i="1" s="1"/>
  <c r="H1672" i="1" a="1"/>
  <c r="H1672" i="1" s="1"/>
  <c r="H1446" i="1" a="1"/>
  <c r="H1446" i="1"/>
  <c r="H935" i="1" a="1"/>
  <c r="H935" i="1" s="1"/>
  <c r="H1409" i="1" a="1"/>
  <c r="H1409" i="1" s="1"/>
  <c r="H520" i="1" a="1"/>
  <c r="H520" i="1" s="1"/>
  <c r="H1312" i="1" a="1"/>
  <c r="H1312" i="1" s="1"/>
  <c r="H1392" i="1" a="1"/>
  <c r="H1392" i="1" s="1"/>
  <c r="H430" i="1" a="1"/>
  <c r="H430" i="1"/>
  <c r="H1673" i="1" a="1"/>
  <c r="H1673" i="1" s="1"/>
  <c r="H1447" i="1" a="1"/>
  <c r="H1447" i="1" s="1"/>
  <c r="H936" i="1" a="1"/>
  <c r="H936" i="1" s="1"/>
  <c r="H684" i="1" a="1"/>
  <c r="H684" i="1" s="1"/>
  <c r="H1410" i="1" a="1"/>
  <c r="H1410" i="1" s="1"/>
  <c r="H521" i="1" a="1"/>
  <c r="H521" i="1" s="1"/>
  <c r="H1313" i="1" a="1"/>
  <c r="H1313" i="1" s="1"/>
  <c r="H1757" i="1" a="1"/>
  <c r="H1757" i="1" s="1"/>
  <c r="H431" i="1" a="1"/>
  <c r="H431" i="1" s="1"/>
  <c r="H1674" i="1" a="1"/>
  <c r="H1674" i="1"/>
  <c r="H1448" i="1" a="1"/>
  <c r="H1448" i="1" s="1"/>
  <c r="H937" i="1" a="1"/>
  <c r="H937" i="1" s="1"/>
  <c r="H1185" i="1" a="1"/>
  <c r="H1185" i="1" s="1"/>
  <c r="H1411" i="1" a="1"/>
  <c r="H1411" i="1" s="1"/>
  <c r="H522" i="1" a="1"/>
  <c r="H522" i="1" s="1"/>
  <c r="H1314" i="1" a="1"/>
  <c r="H1314" i="1" s="1"/>
  <c r="H432" i="1" a="1"/>
  <c r="H432" i="1" s="1"/>
  <c r="H1675" i="1" a="1"/>
  <c r="H1675" i="1" s="1"/>
  <c r="H1604" i="1" a="1"/>
  <c r="H1604" i="1" s="1"/>
  <c r="H1449" i="1" a="1"/>
  <c r="H1449" i="1" s="1"/>
  <c r="H938" i="1" a="1"/>
  <c r="H938" i="1" s="1"/>
  <c r="H685" i="1" a="1"/>
  <c r="H685" i="1" s="1"/>
  <c r="H1186" i="1" a="1"/>
  <c r="H1186" i="1" s="1"/>
  <c r="H859" i="1" a="1"/>
  <c r="H859" i="1" s="1"/>
  <c r="H1412" i="1" a="1"/>
  <c r="H1412" i="1" s="1"/>
  <c r="H523" i="1" a="1"/>
  <c r="H523" i="1" s="1"/>
  <c r="H1315" i="1" a="1"/>
  <c r="H1315" i="1" s="1"/>
  <c r="H1393" i="1" a="1"/>
  <c r="H1393" i="1" s="1"/>
  <c r="H1758" i="1" a="1"/>
  <c r="H1758" i="1" s="1"/>
  <c r="H433" i="1" a="1"/>
  <c r="H433" i="1" s="1"/>
  <c r="H1676" i="1" a="1"/>
  <c r="H1676" i="1" s="1"/>
  <c r="H1605" i="1" a="1"/>
  <c r="H1605" i="1" s="1"/>
  <c r="H1322" i="1" a="1"/>
  <c r="H1322" i="1" s="1"/>
  <c r="H1450" i="1" a="1"/>
  <c r="H1450" i="1" s="1"/>
  <c r="H397" i="1" a="1"/>
  <c r="H397" i="1" s="1"/>
  <c r="H939" i="1" a="1"/>
  <c r="H939" i="1" s="1"/>
  <c r="H627" i="1" a="1"/>
  <c r="H627" i="1" s="1"/>
  <c r="H587" i="1" a="1"/>
  <c r="H587" i="1" s="1"/>
  <c r="H1187" i="1" a="1"/>
  <c r="H1187" i="1" s="1"/>
  <c r="H1413" i="1" a="1"/>
  <c r="H1413" i="1" s="1"/>
  <c r="H524" i="1" a="1"/>
  <c r="H524" i="1" s="1"/>
  <c r="H1316" i="1" a="1"/>
  <c r="H1316" i="1" s="1"/>
  <c r="H1394" i="1" a="1"/>
  <c r="H1394" i="1" s="1"/>
  <c r="H1759" i="1" a="1"/>
  <c r="H1759" i="1" s="1"/>
  <c r="H434" i="1" a="1"/>
  <c r="H434" i="1" s="1"/>
  <c r="H881" i="1" a="1"/>
  <c r="H881" i="1" s="1"/>
  <c r="H1677" i="1" a="1"/>
  <c r="H1677" i="1" s="1"/>
  <c r="H1606" i="1" a="1"/>
  <c r="H1606" i="1" s="1"/>
  <c r="H1323" i="1" a="1"/>
  <c r="H1323" i="1" s="1"/>
  <c r="H1451" i="1" a="1"/>
  <c r="H1451" i="1" s="1"/>
  <c r="H940" i="1" a="1"/>
  <c r="H940" i="1" s="1"/>
  <c r="H588" i="1" a="1"/>
  <c r="H588" i="1" s="1"/>
  <c r="H1557" i="1" a="1"/>
  <c r="H1557" i="1" s="1"/>
  <c r="H1528" i="1" a="1"/>
  <c r="H1528" i="1" s="1"/>
  <c r="H114" i="1" a="1"/>
  <c r="H114" i="1" s="1"/>
  <c r="H1558" i="1" a="1"/>
  <c r="H1558" i="1" s="1"/>
  <c r="H1529" i="1" a="1"/>
  <c r="H1529" i="1" s="1"/>
  <c r="H115" i="1" a="1"/>
  <c r="H115" i="1" s="1"/>
  <c r="H525" i="1" a="1"/>
  <c r="H525" i="1" s="1"/>
  <c r="H1317" i="1" a="1"/>
  <c r="H1317" i="1" s="1"/>
  <c r="H941" i="1" a="1"/>
  <c r="H941" i="1" s="1"/>
  <c r="H1607" i="1" a="1"/>
  <c r="H1607" i="1" s="1"/>
  <c r="H942" i="1" a="1"/>
  <c r="H942" i="1" s="1"/>
  <c r="H1703" i="1" a="1"/>
  <c r="H1703" i="1" s="1"/>
  <c r="H441" i="1" a="1"/>
  <c r="H441" i="1" s="1"/>
  <c r="H1328" i="1" a="1"/>
  <c r="H1328" i="1" s="1"/>
  <c r="H1476" i="1" a="1"/>
  <c r="H1476" i="1" s="1"/>
  <c r="H840" i="1" a="1"/>
  <c r="H840" i="1" s="1"/>
  <c r="H1062" i="1" a="1"/>
  <c r="H1062" i="1" s="1"/>
  <c r="H146" i="1" a="1"/>
  <c r="H146" i="1" s="1"/>
  <c r="H294" i="1" a="1"/>
  <c r="H294" i="1" s="1"/>
  <c r="H104" i="1" a="1"/>
  <c r="H104" i="1" s="1"/>
  <c r="H1704" i="1" a="1"/>
  <c r="H1704" i="1" s="1"/>
  <c r="H442" i="1" a="1"/>
  <c r="H442" i="1" s="1"/>
  <c r="H1329" i="1" a="1"/>
  <c r="H1329" i="1" s="1"/>
  <c r="H1477" i="1" a="1"/>
  <c r="H1477" i="1"/>
  <c r="H1063" i="1" a="1"/>
  <c r="H1063" i="1" s="1"/>
  <c r="H147" i="1" a="1"/>
  <c r="H147" i="1" s="1"/>
  <c r="H295" i="1" a="1"/>
  <c r="H295" i="1" s="1"/>
  <c r="H225" i="1" a="1"/>
  <c r="H225" i="1" s="1"/>
  <c r="H1546" i="1" a="1"/>
  <c r="H1546" i="1" s="1"/>
  <c r="H105" i="1" a="1"/>
  <c r="H105" i="1" s="1"/>
  <c r="H1705" i="1" a="1"/>
  <c r="H1705" i="1" s="1"/>
  <c r="H443" i="1" a="1"/>
  <c r="H443" i="1" s="1"/>
  <c r="H1006" i="1" a="1"/>
  <c r="H1006" i="1" s="1"/>
  <c r="H174" i="1" a="1"/>
  <c r="H174" i="1" s="1"/>
  <c r="H1330" i="1" a="1"/>
  <c r="H1330" i="1"/>
  <c r="H1467" i="1" a="1"/>
  <c r="H1467" i="1" s="1"/>
  <c r="H1713" i="1" a="1"/>
  <c r="H1713" i="1" s="1"/>
  <c r="H1478" i="1" a="1"/>
  <c r="H1478" i="1" s="1"/>
  <c r="H841" i="1" a="1"/>
  <c r="H841" i="1" s="1"/>
  <c r="H526" i="1" a="1"/>
  <c r="H526" i="1" s="1"/>
  <c r="H787" i="1" a="1"/>
  <c r="H787" i="1" s="1"/>
  <c r="H705" i="1" a="1"/>
  <c r="H705" i="1" s="1"/>
  <c r="H1064" i="1" a="1"/>
  <c r="H1064" i="1" s="1"/>
  <c r="H1719" i="1" a="1"/>
  <c r="H1719" i="1" s="1"/>
  <c r="H1254" i="1" a="1"/>
  <c r="H1254" i="1" s="1"/>
  <c r="H821" i="1" a="1"/>
  <c r="H821" i="1" s="1"/>
  <c r="H775" i="1" a="1"/>
  <c r="H775" i="1" s="1"/>
  <c r="H1019" i="1" a="1"/>
  <c r="H1019" i="1" s="1"/>
  <c r="H1094" i="1" a="1"/>
  <c r="H1094" i="1" s="1"/>
  <c r="H1788" i="1" a="1"/>
  <c r="H1788" i="1" s="1"/>
  <c r="H148" i="1" a="1"/>
  <c r="H148" i="1" s="1"/>
  <c r="H1245" i="1" a="1"/>
  <c r="H1245" i="1" s="1"/>
  <c r="H755" i="1" a="1"/>
  <c r="H755" i="1" s="1"/>
  <c r="H296" i="1" a="1"/>
  <c r="H296" i="1" s="1"/>
  <c r="H1263" i="1" a="1"/>
  <c r="H1263" i="1" s="1"/>
  <c r="H600" i="1" a="1"/>
  <c r="H600" i="1" s="1"/>
  <c r="H564" i="1" a="1"/>
  <c r="H564" i="1" s="1"/>
  <c r="H341" i="1" a="1"/>
  <c r="H341" i="1" s="1"/>
  <c r="H1567" i="1" a="1"/>
  <c r="H1567" i="1" s="1"/>
  <c r="H1453" i="1" a="1"/>
  <c r="H1453" i="1" s="1"/>
  <c r="H57" i="1" a="1"/>
  <c r="H57" i="1" s="1"/>
  <c r="H1766" i="1" a="1"/>
  <c r="H1766" i="1" s="1"/>
  <c r="H5" i="1" a="1"/>
  <c r="H5" i="1" s="1"/>
  <c r="H368" i="1" a="1"/>
  <c r="H368" i="1" s="1"/>
  <c r="H226" i="1" a="1"/>
  <c r="H226" i="1" s="1"/>
  <c r="H183" i="1" a="1"/>
  <c r="H183" i="1" s="1"/>
  <c r="H702" i="1" a="1"/>
  <c r="H702" i="1" s="1"/>
  <c r="H605" i="1" a="1"/>
  <c r="H605" i="1" s="1"/>
  <c r="H1081" i="1" a="1"/>
  <c r="H1081" i="1" s="1"/>
  <c r="H91" i="1" a="1"/>
  <c r="H91" i="1" s="1"/>
  <c r="H199" i="1" a="1"/>
  <c r="H199" i="1" s="1"/>
  <c r="H186" i="1" a="1"/>
  <c r="H186" i="1" s="1"/>
  <c r="H1536" i="1" a="1"/>
  <c r="H1536" i="1" s="1"/>
  <c r="H715" i="1" a="1"/>
  <c r="H715" i="1" s="1"/>
  <c r="H1205" i="1" a="1"/>
  <c r="H1205" i="1" s="1"/>
  <c r="H405" i="1" a="1"/>
  <c r="H405" i="1" s="1"/>
  <c r="H974" i="1" a="1"/>
  <c r="H974" i="1" s="1"/>
  <c r="H1115" i="1" a="1"/>
  <c r="H1115" i="1" s="1"/>
  <c r="H747" i="1" a="1"/>
  <c r="H747" i="1" s="1"/>
  <c r="H1036" i="1" a="1"/>
  <c r="H1036" i="1" s="1"/>
  <c r="H106" i="1" a="1"/>
  <c r="H106" i="1" s="1"/>
  <c r="H1547" i="1" a="1"/>
  <c r="H1547" i="1" s="1"/>
  <c r="H438" i="1" a="1"/>
  <c r="H438" i="1" s="1"/>
  <c r="H40" i="1" a="1"/>
  <c r="H40" i="1" s="1"/>
  <c r="H1156" i="1" a="1"/>
  <c r="H1156" i="1" s="1"/>
  <c r="H236" i="1" a="1"/>
  <c r="H236" i="1" s="1"/>
  <c r="H321" i="1" a="1"/>
  <c r="H321" i="1" s="1"/>
  <c r="H166" i="1" a="1"/>
  <c r="H166" i="1" s="1"/>
  <c r="H982" i="1" a="1"/>
  <c r="H982" i="1" s="1"/>
  <c r="H1100" i="1" a="1"/>
  <c r="H1100" i="1" s="1"/>
  <c r="H991" i="1" a="1"/>
  <c r="H991" i="1" s="1"/>
  <c r="H16" i="1" a="1"/>
  <c r="H16" i="1" s="1"/>
  <c r="H374" i="1" a="1"/>
  <c r="H374" i="1" s="1"/>
  <c r="H1610" i="1" a="1"/>
  <c r="H1610" i="1" s="1"/>
  <c r="H691" i="1" a="1"/>
  <c r="H691" i="1" s="1"/>
  <c r="H472" i="1" a="1"/>
  <c r="H472" i="1" s="1"/>
  <c r="H1794" i="1" a="1"/>
  <c r="H1794" i="1" s="1"/>
  <c r="H171" i="1" a="1"/>
  <c r="H171" i="1" s="1"/>
  <c r="H64" i="1" a="1"/>
  <c r="H64" i="1" s="1"/>
  <c r="H283" i="1" a="1"/>
  <c r="H283" i="1" s="1"/>
  <c r="H869" i="1" a="1"/>
  <c r="H869" i="1" s="1"/>
  <c r="H710" i="1" a="1"/>
  <c r="H710" i="1" s="1"/>
  <c r="H536" i="1" a="1"/>
  <c r="H536" i="1" s="1"/>
  <c r="H26" i="1" a="1"/>
  <c r="H26" i="1" s="1"/>
  <c r="H12" i="1" a="1"/>
  <c r="H12" i="1" s="1"/>
  <c r="H379" i="1" a="1"/>
  <c r="H379" i="1" s="1"/>
  <c r="H456" i="1" a="1"/>
  <c r="H456" i="1" s="1"/>
  <c r="H1138" i="1" a="1"/>
  <c r="H1138" i="1" s="1"/>
  <c r="H943" i="1" a="1"/>
  <c r="H943" i="1" s="1"/>
  <c r="H1054" i="1" a="1"/>
  <c r="H1054" i="1" s="1"/>
  <c r="H460" i="1" a="1"/>
  <c r="H460" i="1" s="1"/>
  <c r="H760" i="1" a="1"/>
  <c r="H760" i="1" s="1"/>
  <c r="H1683" i="1" a="1"/>
  <c r="H1683" i="1" s="1"/>
  <c r="H1706" i="1" a="1"/>
  <c r="H1706" i="1" s="1"/>
  <c r="H444" i="1" a="1"/>
  <c r="H444" i="1" s="1"/>
  <c r="H1007" i="1" a="1"/>
  <c r="H1007" i="1" s="1"/>
  <c r="H175" i="1" a="1"/>
  <c r="H175" i="1" s="1"/>
  <c r="H1331" i="1" a="1"/>
  <c r="H1331" i="1" s="1"/>
  <c r="H1468" i="1" a="1"/>
  <c r="H1468" i="1" s="1"/>
  <c r="H1479" i="1" a="1"/>
  <c r="H1479" i="1" s="1"/>
  <c r="H1714" i="1" a="1"/>
  <c r="H1714" i="1" s="1"/>
  <c r="H842" i="1" a="1"/>
  <c r="H842" i="1" s="1"/>
  <c r="H771" i="1" a="1"/>
  <c r="H771" i="1" s="1"/>
  <c r="H527" i="1" a="1"/>
  <c r="H527" i="1" s="1"/>
  <c r="H788" i="1" a="1"/>
  <c r="H788" i="1" s="1"/>
  <c r="H1065" i="1" a="1"/>
  <c r="H1065" i="1" s="1"/>
  <c r="H706" i="1" a="1"/>
  <c r="H706" i="1" s="1"/>
  <c r="H1720" i="1" a="1"/>
  <c r="H1720" i="1" s="1"/>
  <c r="H1020" i="1" a="1"/>
  <c r="H1020" i="1" s="1"/>
  <c r="H822" i="1" a="1"/>
  <c r="H822" i="1" s="1"/>
  <c r="H149" i="1" a="1"/>
  <c r="H149" i="1" s="1"/>
  <c r="H776" i="1" a="1"/>
  <c r="H776" i="1" s="1"/>
  <c r="H756" i="1" a="1"/>
  <c r="H756" i="1" s="1"/>
  <c r="H1789" i="1" a="1"/>
  <c r="H1789" i="1" s="1"/>
  <c r="H297" i="1" a="1"/>
  <c r="H297" i="1" s="1"/>
  <c r="H1095" i="1" a="1"/>
  <c r="H1095" i="1" s="1"/>
  <c r="H1255" i="1" a="1"/>
  <c r="H1255" i="1" s="1"/>
  <c r="H1264" i="1" a="1"/>
  <c r="H1264" i="1" s="1"/>
  <c r="H1246" i="1" a="1"/>
  <c r="H1246" i="1" s="1"/>
  <c r="H1702" i="1" a="1"/>
  <c r="H1702" i="1" s="1"/>
  <c r="H342" i="1" a="1"/>
  <c r="H342" i="1" s="1"/>
  <c r="H601" i="1" a="1"/>
  <c r="H601" i="1" s="1"/>
  <c r="H1454" i="1" a="1"/>
  <c r="H1454" i="1" s="1"/>
  <c r="H1568" i="1" a="1"/>
  <c r="H1568" i="1" s="1"/>
  <c r="H1767" i="1" a="1"/>
  <c r="H1767" i="1" s="1"/>
  <c r="H58" i="1" a="1"/>
  <c r="H58" i="1" s="1"/>
  <c r="H6" i="1" a="1"/>
  <c r="H6" i="1" s="1"/>
  <c r="H369" i="1" a="1"/>
  <c r="H369" i="1" s="1"/>
  <c r="H227" i="1" a="1"/>
  <c r="H227" i="1" s="1"/>
  <c r="H200" i="1" a="1"/>
  <c r="H200" i="1" s="1"/>
  <c r="H184" i="1" a="1"/>
  <c r="H184" i="1" s="1"/>
  <c r="H92" i="1" a="1"/>
  <c r="H92" i="1" s="1"/>
  <c r="H606" i="1" a="1"/>
  <c r="H606" i="1" s="1"/>
  <c r="H1082" i="1" a="1"/>
  <c r="H1082" i="1" s="1"/>
  <c r="H703" i="1" a="1"/>
  <c r="H703" i="1" s="1"/>
  <c r="H716" i="1" a="1"/>
  <c r="H716" i="1"/>
  <c r="H187" i="1" a="1"/>
  <c r="H187" i="1" s="1"/>
  <c r="H439" i="1" a="1"/>
  <c r="H439" i="1" s="1"/>
  <c r="H1206" i="1" a="1"/>
  <c r="H1206" i="1" s="1"/>
  <c r="H748" i="1" a="1"/>
  <c r="H748" i="1" s="1"/>
  <c r="H1537" i="1" a="1"/>
  <c r="H1537" i="1" s="1"/>
  <c r="H1037" i="1" a="1"/>
  <c r="H1037" i="1" s="1"/>
  <c r="H1116" i="1" a="1"/>
  <c r="H1116" i="1" s="1"/>
  <c r="H107" i="1" a="1"/>
  <c r="H107" i="1" s="1"/>
  <c r="H406" i="1" a="1"/>
  <c r="H406" i="1" s="1"/>
  <c r="H975" i="1" a="1"/>
  <c r="H975" i="1" s="1"/>
  <c r="H1548" i="1" a="1"/>
  <c r="H1548" i="1" s="1"/>
  <c r="H1157" i="1" a="1"/>
  <c r="H1157" i="1" s="1"/>
  <c r="H992" i="1" a="1"/>
  <c r="H992" i="1" s="1"/>
  <c r="H41" i="1" a="1"/>
  <c r="H41" i="1" s="1"/>
  <c r="H167" i="1" a="1"/>
  <c r="H167" i="1" s="1"/>
  <c r="H237" i="1" a="1"/>
  <c r="H237" i="1" s="1"/>
  <c r="H1101" i="1" a="1"/>
  <c r="H1101" i="1" s="1"/>
  <c r="H983" i="1" a="1"/>
  <c r="H983" i="1" s="1"/>
  <c r="H322" i="1" a="1"/>
  <c r="H322" i="1" s="1"/>
  <c r="H17" i="1" a="1"/>
  <c r="H17" i="1" s="1"/>
  <c r="H1611" i="1" a="1"/>
  <c r="H1611" i="1" s="1"/>
  <c r="H692" i="1" a="1"/>
  <c r="H692" i="1" s="1"/>
  <c r="H1795" i="1" a="1"/>
  <c r="H1795" i="1" s="1"/>
  <c r="H473" i="1" a="1"/>
  <c r="H473" i="1" s="1"/>
  <c r="H870" i="1" a="1"/>
  <c r="H870" i="1" s="1"/>
  <c r="H65" i="1" a="1"/>
  <c r="H65" i="1" s="1"/>
  <c r="H284" i="1" a="1"/>
  <c r="H284" i="1" s="1"/>
  <c r="H27" i="1" a="1"/>
  <c r="H27" i="1" s="1"/>
  <c r="H537" i="1" a="1"/>
  <c r="H537" i="1" s="1"/>
  <c r="H380" i="1" a="1"/>
  <c r="H380" i="1" s="1"/>
  <c r="H13" i="1" a="1"/>
  <c r="H13" i="1"/>
  <c r="H1139" i="1" a="1"/>
  <c r="H1139" i="1" s="1"/>
  <c r="H457" i="1" a="1"/>
  <c r="H457" i="1" s="1"/>
  <c r="H1055" i="1" a="1"/>
  <c r="H1055" i="1" s="1"/>
  <c r="H461" i="1" a="1"/>
  <c r="H461" i="1" s="1"/>
  <c r="H761" i="1" a="1"/>
  <c r="H761" i="1" s="1"/>
  <c r="H445" i="1" a="1"/>
  <c r="H445" i="1" s="1"/>
  <c r="H1332" i="1" a="1"/>
  <c r="H1332" i="1" s="1"/>
  <c r="H1469" i="1" a="1"/>
  <c r="H1469" i="1" s="1"/>
  <c r="H1480" i="1" a="1"/>
  <c r="H1480" i="1" s="1"/>
  <c r="H843" i="1" a="1"/>
  <c r="H843" i="1" s="1"/>
  <c r="H823" i="1" a="1"/>
  <c r="H823" i="1" s="1"/>
  <c r="H1721" i="1" a="1"/>
  <c r="H1721" i="1" s="1"/>
  <c r="H1790" i="1" a="1"/>
  <c r="H1790" i="1" s="1"/>
  <c r="H1569" i="1" a="1"/>
  <c r="H1569" i="1" s="1"/>
  <c r="H343" i="1" a="1"/>
  <c r="H343" i="1" s="1"/>
  <c r="H1083" i="1" a="1"/>
  <c r="H1083" i="1" s="1"/>
  <c r="H607" i="1" a="1"/>
  <c r="H607" i="1" s="1"/>
  <c r="H108" i="1" a="1"/>
  <c r="H108" i="1" s="1"/>
  <c r="H1117" i="1" a="1"/>
  <c r="H1117" i="1" s="1"/>
  <c r="H1207" i="1" a="1"/>
  <c r="H1207" i="1" s="1"/>
  <c r="H1038" i="1" a="1"/>
  <c r="H1038" i="1" s="1"/>
  <c r="H717" i="1" a="1"/>
  <c r="H717" i="1" s="1"/>
  <c r="H407" i="1" a="1"/>
  <c r="H407" i="1"/>
  <c r="H984" i="1" a="1"/>
  <c r="H984" i="1" s="1"/>
  <c r="H238" i="1" a="1"/>
  <c r="H238" i="1" s="1"/>
  <c r="H693" i="1" a="1"/>
  <c r="H693" i="1" s="1"/>
  <c r="H474" i="1" a="1"/>
  <c r="H474" i="1" s="1"/>
  <c r="H375" i="1" a="1"/>
  <c r="H375" i="1" s="1"/>
  <c r="H66" i="1" a="1"/>
  <c r="H66" i="1" s="1"/>
  <c r="H871" i="1" a="1"/>
  <c r="H871" i="1" s="1"/>
  <c r="H28" i="1" a="1"/>
  <c r="H28" i="1" s="1"/>
  <c r="H458" i="1" a="1"/>
  <c r="H458" i="1" s="1"/>
  <c r="H1056" i="1" a="1"/>
  <c r="H1056" i="1" s="1"/>
  <c r="H762" i="1" a="1"/>
  <c r="H762" i="1" s="1"/>
  <c r="H1707" i="1" a="1"/>
  <c r="H1707" i="1"/>
  <c r="H446" i="1" a="1"/>
  <c r="H446" i="1" s="1"/>
  <c r="H1008" i="1" a="1"/>
  <c r="H1008" i="1" s="1"/>
  <c r="H1333" i="1" a="1"/>
  <c r="H1333" i="1" s="1"/>
  <c r="H1481" i="1" a="1"/>
  <c r="H1481" i="1" s="1"/>
  <c r="H1715" i="1" a="1"/>
  <c r="H1715" i="1" s="1"/>
  <c r="H844" i="1" a="1"/>
  <c r="H844" i="1" s="1"/>
  <c r="H1265" i="1" a="1"/>
  <c r="H1265" i="1" s="1"/>
  <c r="H777" i="1" a="1"/>
  <c r="H777" i="1" s="1"/>
  <c r="H1021" i="1" a="1"/>
  <c r="H1021" i="1" s="1"/>
  <c r="H1791" i="1" a="1"/>
  <c r="H1791" i="1" s="1"/>
  <c r="H150" i="1" a="1"/>
  <c r="H150" i="1" s="1"/>
  <c r="H757" i="1" a="1"/>
  <c r="H757" i="1"/>
  <c r="H1256" i="1" a="1"/>
  <c r="H1256" i="1" s="1"/>
  <c r="H1247" i="1" a="1"/>
  <c r="H1247" i="1" s="1"/>
  <c r="H824" i="1" a="1"/>
  <c r="H824" i="1" s="1"/>
  <c r="H298" i="1" a="1"/>
  <c r="H298" i="1" s="1"/>
  <c r="H1722" i="1" a="1"/>
  <c r="H1722" i="1" s="1"/>
  <c r="H1455" i="1" a="1"/>
  <c r="H1455" i="1"/>
  <c r="H344" i="1" a="1"/>
  <c r="H344" i="1" s="1"/>
  <c r="H228" i="1" a="1"/>
  <c r="H228" i="1" s="1"/>
  <c r="H608" i="1" a="1"/>
  <c r="H608" i="1" s="1"/>
  <c r="H1084" i="1" a="1"/>
  <c r="H1084" i="1" s="1"/>
  <c r="H201" i="1" a="1"/>
  <c r="H201" i="1" s="1"/>
  <c r="H109" i="1" a="1"/>
  <c r="H109" i="1" s="1"/>
  <c r="H1549" i="1" a="1"/>
  <c r="H1549" i="1" s="1"/>
  <c r="H976" i="1" a="1"/>
  <c r="H976" i="1" s="1"/>
  <c r="H718" i="1" a="1"/>
  <c r="H718" i="1" s="1"/>
  <c r="H749" i="1" a="1"/>
  <c r="H749" i="1" s="1"/>
  <c r="H1538" i="1" a="1"/>
  <c r="H1538" i="1" s="1"/>
  <c r="H1102" i="1" a="1"/>
  <c r="H1102" i="1"/>
  <c r="H323" i="1" a="1"/>
  <c r="H323" i="1" s="1"/>
  <c r="H239" i="1" a="1"/>
  <c r="H239" i="1" s="1"/>
  <c r="H172" i="1" a="1"/>
  <c r="H172" i="1" s="1"/>
  <c r="H285" i="1" a="1"/>
  <c r="H285" i="1" s="1"/>
  <c r="H711" i="1" a="1"/>
  <c r="H711" i="1" s="1"/>
  <c r="H1140" i="1" a="1"/>
  <c r="H1140" i="1" s="1"/>
  <c r="H462" i="1" a="1"/>
  <c r="H462" i="1" s="1"/>
  <c r="H763" i="1" a="1"/>
  <c r="H763" i="1" s="1"/>
  <c r="H1708" i="1" a="1"/>
  <c r="H1708" i="1" s="1"/>
  <c r="H447" i="1" a="1"/>
  <c r="H447" i="1" s="1"/>
  <c r="H1009" i="1" a="1"/>
  <c r="H1009" i="1" s="1"/>
  <c r="H1334" i="1" a="1"/>
  <c r="H1334" i="1" s="1"/>
  <c r="H1482" i="1" a="1"/>
  <c r="H1482" i="1" s="1"/>
  <c r="H1716" i="1" a="1"/>
  <c r="H1716" i="1" s="1"/>
  <c r="H845" i="1" a="1"/>
  <c r="H845" i="1" s="1"/>
  <c r="H1066" i="1" a="1"/>
  <c r="H1066" i="1" s="1"/>
  <c r="H1257" i="1" a="1"/>
  <c r="H1257" i="1" s="1"/>
  <c r="H1248" i="1" a="1"/>
  <c r="H1248" i="1" s="1"/>
  <c r="H151" i="1" a="1"/>
  <c r="H151" i="1" s="1"/>
  <c r="H1266" i="1" a="1"/>
  <c r="H1266" i="1" s="1"/>
  <c r="H1272" i="1" a="1"/>
  <c r="H1272" i="1" s="1"/>
  <c r="H778" i="1" a="1"/>
  <c r="H778" i="1" s="1"/>
  <c r="H758" i="1" a="1"/>
  <c r="H758" i="1" s="1"/>
  <c r="H299" i="1" a="1"/>
  <c r="H299" i="1" s="1"/>
  <c r="H1723" i="1" a="1"/>
  <c r="H1723" i="1" s="1"/>
  <c r="H1022" i="1" a="1"/>
  <c r="H1022" i="1" s="1"/>
  <c r="H825" i="1" a="1"/>
  <c r="H825" i="1" s="1"/>
  <c r="H565" i="1" a="1"/>
  <c r="H565" i="1" s="1"/>
  <c r="H345" i="1" a="1"/>
  <c r="H345" i="1" s="1"/>
  <c r="H229" i="1" a="1"/>
  <c r="H229" i="1" s="1"/>
  <c r="H609" i="1" a="1"/>
  <c r="H609" i="1" s="1"/>
  <c r="H1085" i="1" a="1"/>
  <c r="H1085" i="1" s="1"/>
  <c r="H188" i="1" a="1"/>
  <c r="H188" i="1" s="1"/>
  <c r="H977" i="1" a="1"/>
  <c r="H977" i="1" s="1"/>
  <c r="H719" i="1" a="1"/>
  <c r="H719" i="1"/>
  <c r="H1539" i="1" a="1"/>
  <c r="H1539" i="1" s="1"/>
  <c r="H1550" i="1" a="1"/>
  <c r="H1550" i="1" s="1"/>
  <c r="H750" i="1" a="1"/>
  <c r="H750" i="1" s="1"/>
  <c r="H240" i="1" a="1"/>
  <c r="H240" i="1" s="1"/>
  <c r="H324" i="1" a="1"/>
  <c r="H324" i="1" s="1"/>
  <c r="H286" i="1" a="1"/>
  <c r="H286" i="1" s="1"/>
  <c r="H1141" i="1" a="1"/>
  <c r="H1141" i="1" s="1"/>
  <c r="H463" i="1" a="1"/>
  <c r="H463" i="1" s="1"/>
  <c r="H764" i="1" a="1"/>
  <c r="H764" i="1"/>
  <c r="H1335" i="1" a="1"/>
  <c r="H1335" i="1" s="1"/>
  <c r="H1470" i="1" a="1"/>
  <c r="H1470" i="1" s="1"/>
  <c r="H152" i="1" a="1"/>
  <c r="H152" i="1" s="1"/>
  <c r="H1249" i="1" a="1"/>
  <c r="H1249" i="1" s="1"/>
  <c r="H1792" i="1" a="1"/>
  <c r="H1792" i="1" s="1"/>
  <c r="H826" i="1" a="1"/>
  <c r="H826" i="1" s="1"/>
  <c r="H779" i="1" a="1"/>
  <c r="H779" i="1" s="1"/>
  <c r="H1023" i="1" a="1"/>
  <c r="H1023" i="1" s="1"/>
  <c r="H1258" i="1" a="1"/>
  <c r="H1258" i="1" s="1"/>
  <c r="H1273" i="1" a="1"/>
  <c r="H1273" i="1"/>
  <c r="H566" i="1" a="1"/>
  <c r="H566" i="1" s="1"/>
  <c r="H346" i="1" a="1"/>
  <c r="H346" i="1" s="1"/>
  <c r="H1456" i="1" a="1"/>
  <c r="H1456" i="1" s="1"/>
  <c r="H230" i="1" a="1"/>
  <c r="H230" i="1" s="1"/>
  <c r="H370" i="1" a="1"/>
  <c r="H370" i="1" s="1"/>
  <c r="H1039" i="1" a="1"/>
  <c r="H1039" i="1" s="1"/>
  <c r="H978" i="1" a="1"/>
  <c r="H978" i="1" s="1"/>
  <c r="H720" i="1" a="1"/>
  <c r="H720" i="1" s="1"/>
  <c r="H189" i="1" a="1"/>
  <c r="H189" i="1" s="1"/>
  <c r="H985" i="1" a="1"/>
  <c r="H985" i="1" s="1"/>
  <c r="H325" i="1" a="1"/>
  <c r="H325" i="1" s="1"/>
  <c r="H168" i="1" a="1"/>
  <c r="H168" i="1" s="1"/>
  <c r="H18" i="1" a="1"/>
  <c r="H18" i="1" s="1"/>
  <c r="H1612" i="1" a="1"/>
  <c r="H1612" i="1"/>
  <c r="H287" i="1" a="1"/>
  <c r="H287" i="1" s="1"/>
  <c r="H173" i="1" a="1"/>
  <c r="H173" i="1" s="1"/>
  <c r="H712" i="1" a="1"/>
  <c r="H712" i="1" s="1"/>
  <c r="H1336" i="1" a="1"/>
  <c r="H1336" i="1" s="1"/>
  <c r="H153" i="1" a="1"/>
  <c r="H153" i="1" s="1"/>
  <c r="H1259" i="1" a="1"/>
  <c r="H1259" i="1" s="1"/>
  <c r="H780" i="1" a="1"/>
  <c r="H780" i="1" s="1"/>
  <c r="H347" i="1" a="1"/>
  <c r="H347" i="1" s="1"/>
  <c r="H231" i="1" a="1"/>
  <c r="H231" i="1" s="1"/>
  <c r="H371" i="1" a="1"/>
  <c r="H371" i="1" s="1"/>
  <c r="H110" i="1" a="1"/>
  <c r="H110" i="1" s="1"/>
  <c r="H1040" i="1" a="1"/>
  <c r="H1040" i="1" s="1"/>
  <c r="H721" i="1" a="1"/>
  <c r="H721" i="1" s="1"/>
  <c r="H190" i="1" a="1"/>
  <c r="H190" i="1" s="1"/>
  <c r="H19" i="1" a="1"/>
  <c r="H19" i="1" s="1"/>
  <c r="H1613" i="1" a="1"/>
  <c r="H1613" i="1" s="1"/>
  <c r="H381" i="1" a="1"/>
  <c r="H381" i="1" s="1"/>
  <c r="H713" i="1" a="1"/>
  <c r="H713" i="1" s="1"/>
  <c r="H1010" i="1" a="1"/>
  <c r="H1010" i="1" s="1"/>
  <c r="H1471" i="1" a="1"/>
  <c r="H1471" i="1" s="1"/>
  <c r="H1337" i="1" a="1"/>
  <c r="H1337" i="1" s="1"/>
  <c r="H1483" i="1" a="1"/>
  <c r="H1483" i="1" s="1"/>
  <c r="H300" i="1" a="1"/>
  <c r="H300" i="1" s="1"/>
  <c r="H1260" i="1" a="1"/>
  <c r="H1260" i="1" s="1"/>
  <c r="H1250" i="1" a="1"/>
  <c r="H1250" i="1"/>
  <c r="H781" i="1" a="1"/>
  <c r="H781" i="1" s="1"/>
  <c r="H1793" i="1" a="1"/>
  <c r="H1793" i="1" s="1"/>
  <c r="H1570" i="1" a="1"/>
  <c r="H1570" i="1" s="1"/>
  <c r="H348" i="1" a="1"/>
  <c r="H348" i="1" s="1"/>
  <c r="H1457" i="1" a="1"/>
  <c r="H1457" i="1" s="1"/>
  <c r="H232" i="1" a="1"/>
  <c r="H232" i="1" s="1"/>
  <c r="H372" i="1" a="1"/>
  <c r="H372" i="1" s="1"/>
  <c r="H1118" i="1" a="1"/>
  <c r="H1118" i="1" s="1"/>
  <c r="H111" i="1" a="1"/>
  <c r="H111" i="1" s="1"/>
  <c r="H1041" i="1" a="1"/>
  <c r="H1041" i="1"/>
  <c r="H722" i="1" a="1"/>
  <c r="H722" i="1" s="1"/>
  <c r="H191" i="1" a="1"/>
  <c r="H191" i="1" s="1"/>
  <c r="H1158" i="1" a="1"/>
  <c r="H1158" i="1" s="1"/>
  <c r="H326" i="1" a="1"/>
  <c r="H326" i="1" s="1"/>
  <c r="H1103" i="1" a="1"/>
  <c r="H1103" i="1" s="1"/>
  <c r="H169" i="1" a="1"/>
  <c r="H169" i="1" s="1"/>
  <c r="H20" i="1" a="1"/>
  <c r="H20" i="1" s="1"/>
  <c r="H694" i="1" a="1"/>
  <c r="H694" i="1" s="1"/>
  <c r="H1614" i="1" a="1"/>
  <c r="H1614" i="1" s="1"/>
  <c r="H288" i="1" a="1"/>
  <c r="H288" i="1" s="1"/>
  <c r="H872" i="1" a="1"/>
  <c r="H872" i="1" s="1"/>
  <c r="H382" i="1" a="1"/>
  <c r="H382" i="1" s="1"/>
  <c r="H714" i="1" a="1"/>
  <c r="H714" i="1" s="1"/>
  <c r="H1142" i="1" a="1"/>
  <c r="H1142" i="1" s="1"/>
  <c r="H1057" i="1" a="1"/>
  <c r="H1057" i="1" s="1"/>
  <c r="H464" i="1" a="1"/>
  <c r="H464" i="1" s="1"/>
  <c r="H765" i="1" a="1"/>
  <c r="H765" i="1" s="1"/>
  <c r="H327" i="1" a="1"/>
  <c r="H327" i="1" s="1"/>
  <c r="H1760" i="1" a="1"/>
  <c r="H1760" i="1" s="1"/>
  <c r="H279" i="1" a="1"/>
  <c r="H279" i="1" s="1"/>
  <c r="H944" i="1" a="1"/>
  <c r="H944" i="1" s="1"/>
  <c r="H860" i="1" a="1"/>
  <c r="H860" i="1" s="1"/>
  <c r="H1414" i="1" a="1"/>
  <c r="H1414" i="1" s="1"/>
  <c r="H528" i="1" a="1"/>
  <c r="H528" i="1"/>
  <c r="H280" i="1" a="1"/>
  <c r="H280" i="1" s="1"/>
  <c r="H1000" i="1" a="1"/>
  <c r="H1000" i="1" s="1"/>
  <c r="H1423" i="1" a="1"/>
  <c r="H1423" i="1" s="1"/>
  <c r="H1004" i="1" a="1"/>
  <c r="H1004" i="1" s="1"/>
  <c r="H139" i="1" a="1"/>
  <c r="H139" i="1" s="1"/>
  <c r="H1871" i="1" a="1"/>
  <c r="H1871" i="1" s="1"/>
  <c r="H398" i="1" a="1"/>
  <c r="H398" i="1" s="1"/>
  <c r="H553" i="1" a="1"/>
  <c r="H553" i="1" s="1"/>
  <c r="H945" i="1" a="1"/>
  <c r="H945" i="1" s="1"/>
  <c r="H1778" i="1" a="1"/>
  <c r="H1778" i="1" s="1"/>
  <c r="H628" i="1" a="1"/>
  <c r="H628" i="1" s="1"/>
  <c r="H1291" i="1" a="1"/>
  <c r="H1291" i="1" s="1"/>
  <c r="H1188" i="1" a="1"/>
  <c r="H1188" i="1" s="1"/>
  <c r="H861" i="1" a="1"/>
  <c r="H861" i="1" s="1"/>
  <c r="H1415" i="1" a="1"/>
  <c r="H1415" i="1" s="1"/>
  <c r="H281" i="1" a="1"/>
  <c r="H281" i="1" s="1"/>
  <c r="H529" i="1" a="1"/>
  <c r="H529" i="1" s="1"/>
  <c r="H1001" i="1" a="1"/>
  <c r="H1001" i="1" s="1"/>
  <c r="H1524" i="1" a="1"/>
  <c r="H1524" i="1" s="1"/>
  <c r="H645" i="1" a="1"/>
  <c r="H645" i="1" s="1"/>
  <c r="H1005" i="1" a="1"/>
  <c r="H1005" i="1" s="1"/>
  <c r="H1395" i="1" a="1"/>
  <c r="H1395" i="1" s="1"/>
  <c r="H140" i="1" a="1"/>
  <c r="H140" i="1" s="1"/>
  <c r="H1872" i="1" a="1"/>
  <c r="H1872" i="1" s="1"/>
  <c r="H741" i="1" a="1"/>
  <c r="H741" i="1" s="1"/>
  <c r="H205" i="1" a="1"/>
  <c r="H205" i="1" s="1"/>
  <c r="H946" i="1" a="1"/>
  <c r="H946" i="1" s="1"/>
  <c r="H554" i="1" a="1"/>
  <c r="H554" i="1" s="1"/>
  <c r="H399" i="1" a="1"/>
  <c r="H399" i="1" s="1"/>
  <c r="H1779" i="1" a="1"/>
  <c r="H1779" i="1" s="1"/>
  <c r="H1292" i="1" a="1"/>
  <c r="H1292" i="1" s="1"/>
  <c r="H1189" i="1" a="1"/>
  <c r="H1189" i="1" s="1"/>
  <c r="H862" i="1" a="1"/>
  <c r="H862" i="1" s="1"/>
  <c r="H1424" i="1" a="1"/>
  <c r="H1424" i="1"/>
  <c r="H1525" i="1" a="1"/>
  <c r="H1525" i="1" s="1"/>
  <c r="H141" i="1" a="1"/>
  <c r="H141" i="1" s="1"/>
  <c r="H742" i="1" a="1"/>
  <c r="H742" i="1" s="1"/>
  <c r="H555" i="1" a="1"/>
  <c r="H555" i="1" s="1"/>
  <c r="H629" i="1" a="1"/>
  <c r="H629" i="1" s="1"/>
  <c r="H1305" i="1" a="1"/>
  <c r="H1305" i="1" s="1"/>
  <c r="H1526" i="1" a="1"/>
  <c r="H1526" i="1" s="1"/>
  <c r="H142" i="1" a="1"/>
  <c r="H142" i="1" s="1"/>
  <c r="H743" i="1" a="1"/>
  <c r="H743" i="1" s="1"/>
  <c r="H630" i="1" a="1"/>
  <c r="H630" i="1" s="1"/>
  <c r="H1306" i="1" a="1"/>
  <c r="H1306" i="1" s="1"/>
  <c r="H68" i="1" a="1"/>
  <c r="H68" i="1" s="1"/>
  <c r="H69" i="1" a="1"/>
  <c r="H69" i="1" s="1"/>
  <c r="H1396" i="1" a="1"/>
  <c r="H1396" i="1" s="1"/>
  <c r="H1397" i="1" a="1"/>
  <c r="H1397" i="1" s="1"/>
  <c r="H947" i="1" a="1"/>
  <c r="H947" i="1" s="1"/>
  <c r="H1190" i="1" a="1"/>
  <c r="H1190" i="1" s="1"/>
  <c r="H846" i="1" a="1"/>
  <c r="H846" i="1"/>
  <c r="H70" i="1" a="1"/>
  <c r="H70" i="1" s="1"/>
  <c r="H948" i="1" a="1"/>
  <c r="H948" i="1" s="1"/>
  <c r="H1096" i="1" a="1"/>
  <c r="H1096" i="1" s="1"/>
  <c r="H1086" i="1" a="1"/>
  <c r="H1086" i="1" s="1"/>
  <c r="H873" i="1" a="1"/>
  <c r="H873" i="1" s="1"/>
  <c r="H736" i="1" a="1"/>
  <c r="H736" i="1" s="1"/>
  <c r="H71" i="1" a="1"/>
  <c r="H71" i="1" s="1"/>
  <c r="H530" i="1" a="1"/>
  <c r="H530" i="1" s="1"/>
  <c r="H1425" i="1" a="1"/>
  <c r="H1425" i="1" s="1"/>
  <c r="H72" i="1" a="1"/>
  <c r="H72" i="1" s="1"/>
  <c r="H1318" i="1" a="1"/>
  <c r="H1318" i="1" s="1"/>
  <c r="H361" i="1" a="1"/>
  <c r="H361" i="1" s="1"/>
  <c r="H882" i="1" a="1"/>
  <c r="H882" i="1" s="1"/>
  <c r="H1542" i="1" a="1"/>
  <c r="H1542" i="1" s="1"/>
  <c r="H73" i="1" a="1"/>
  <c r="H73" i="1" s="1"/>
  <c r="H949" i="1" a="1"/>
  <c r="H949" i="1" s="1"/>
  <c r="H74" i="1" a="1"/>
  <c r="H74" i="1" s="1"/>
  <c r="H75" i="1" a="1"/>
  <c r="H75" i="1" s="1"/>
  <c r="H76" i="1" a="1"/>
  <c r="H76" i="1" s="1"/>
  <c r="E50" i="3"/>
  <c r="E27" i="5" a="1"/>
  <c r="E27" i="5" s="1"/>
  <c r="O14" i="16" a="1"/>
  <c r="O14" i="16" s="1"/>
  <c r="U29" i="5" a="1"/>
  <c r="U29" i="5" s="1"/>
  <c r="A2" i="17" a="1"/>
  <c r="A2" i="17" s="1"/>
  <c r="A2" i="19" a="1"/>
  <c r="A2" i="19" s="1"/>
  <c r="AG126" i="4" l="1"/>
  <c r="AF36" i="10"/>
  <c r="J33" i="3" l="1"/>
  <c r="J31" i="3"/>
  <c r="J30" i="3"/>
  <c r="J28" i="3"/>
  <c r="J27" i="3"/>
  <c r="J26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AI91" i="4"/>
  <c r="AI92" i="4" s="1"/>
  <c r="AI93" i="4" s="1"/>
  <c r="AI94" i="4" s="1"/>
  <c r="G1" i="14" a="1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Q36" i="10"/>
  <c r="AG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J29" i="3" l="1"/>
  <c r="J25" i="3"/>
  <c r="G1" i="14"/>
  <c r="G314" i="1" l="1" a="1"/>
  <c r="G314" i="1" s="1"/>
  <c r="G766" i="1" a="1"/>
  <c r="G766" i="1" s="1"/>
  <c r="G1042" i="1" a="1"/>
  <c r="G1042" i="1" s="1"/>
  <c r="G772" i="1" a="1"/>
  <c r="G772" i="1" s="1"/>
  <c r="G3" i="1" a="1"/>
  <c r="G3" i="1" s="1"/>
  <c r="G1698" i="1" a="1"/>
  <c r="G1698" i="1" s="1"/>
  <c r="G177" i="1" a="1"/>
  <c r="G177" i="1" s="1"/>
  <c r="G744" i="1" a="1"/>
  <c r="G744" i="1" s="1"/>
  <c r="G301" i="1" a="1"/>
  <c r="G301" i="1" s="1"/>
  <c r="G2" i="1" a="1"/>
  <c r="G2" i="1" s="1"/>
  <c r="G1208" i="1" a="1"/>
  <c r="G1208" i="1" s="1"/>
  <c r="G1319" i="1" a="1"/>
  <c r="G1319" i="1" s="1"/>
  <c r="G543" i="1" a="1"/>
  <c r="G543" i="1" s="1"/>
  <c r="G451" i="1" a="1"/>
  <c r="G451" i="1" s="1"/>
  <c r="G1076" i="1" a="1"/>
  <c r="G1076" i="1" s="1"/>
  <c r="G1159" i="1" a="1"/>
  <c r="G1159" i="1" s="1"/>
  <c r="G767" i="1" a="1"/>
  <c r="G767" i="1" s="1"/>
  <c r="G78" i="1" a="1"/>
  <c r="G78" i="1" s="1"/>
  <c r="G595" i="1" a="1"/>
  <c r="G595" i="1" s="1"/>
  <c r="G366" i="1" a="1"/>
  <c r="G366" i="1" s="1"/>
  <c r="G745" i="1" a="1"/>
  <c r="G745" i="1" s="1"/>
  <c r="G1554" i="1" a="1"/>
  <c r="G1554" i="1" s="1"/>
  <c r="G8" i="1" a="1"/>
  <c r="G8" i="1" s="1"/>
  <c r="G893" i="1" a="1"/>
  <c r="G893" i="1" s="1"/>
  <c r="G144" i="1" a="1"/>
  <c r="G144" i="1" s="1"/>
  <c r="G453" i="1" a="1"/>
  <c r="G453" i="1" s="1"/>
  <c r="G801" i="1" a="1"/>
  <c r="G801" i="1" s="1"/>
  <c r="G759" i="1" a="1"/>
  <c r="G759" i="1" s="1"/>
  <c r="G746" i="1" a="1"/>
  <c r="G746" i="1" s="1"/>
  <c r="G337" i="1" a="1"/>
  <c r="G337" i="1" s="1"/>
  <c r="G1552" i="1" a="1"/>
  <c r="G1552" i="1" s="1"/>
  <c r="G728" i="1" a="1"/>
  <c r="G728" i="1" s="1"/>
  <c r="G476" i="1" a="1"/>
  <c r="G476" i="1" s="1"/>
  <c r="G1824" i="1" a="1"/>
  <c r="G1824" i="1" s="1"/>
  <c r="G207" i="1" a="1"/>
  <c r="G207" i="1" s="1"/>
  <c r="G1649" i="1" a="1"/>
  <c r="G1649" i="1" s="1"/>
  <c r="G895" i="1" a="1"/>
  <c r="G895" i="1" s="1"/>
  <c r="G411" i="1" a="1"/>
  <c r="G411" i="1" s="1"/>
  <c r="G1729" i="1" a="1"/>
  <c r="G1729" i="1" s="1"/>
  <c r="G1574" i="1" a="1"/>
  <c r="G1574" i="1" s="1"/>
  <c r="G1277" i="1" a="1"/>
  <c r="G1277" i="1" s="1"/>
  <c r="G1349" i="1" a="1"/>
  <c r="G1349" i="1" s="1"/>
  <c r="G1906" i="1" a="1"/>
  <c r="G1906" i="1" s="1"/>
  <c r="G901" i="1" a="1"/>
  <c r="G901" i="1" s="1"/>
  <c r="G1278" i="1" a="1"/>
  <c r="G1278" i="1" s="1"/>
  <c r="G1631" i="1" a="1"/>
  <c r="G1631" i="1" s="1"/>
  <c r="G418" i="1" a="1"/>
  <c r="G418" i="1" s="1"/>
  <c r="G1827" i="1" a="1"/>
  <c r="G1827" i="1" s="1"/>
  <c r="G1658" i="1" a="1"/>
  <c r="G1658" i="1" s="1"/>
  <c r="G1852" i="1" a="1"/>
  <c r="G1852" i="1" s="1"/>
  <c r="G906" i="1" a="1"/>
  <c r="G906" i="1" s="1"/>
  <c r="G907" i="1" a="1"/>
  <c r="G907" i="1" s="1"/>
  <c r="G258" i="1" a="1"/>
  <c r="G258" i="1" s="1"/>
  <c r="G1890" i="1" a="1"/>
  <c r="G1890" i="1" s="1"/>
  <c r="G1891" i="1" a="1"/>
  <c r="G1891" i="1" s="1"/>
  <c r="G611" i="1" a="1"/>
  <c r="G611" i="1" s="1"/>
  <c r="G311" i="1" a="1"/>
  <c r="G311" i="1" s="1"/>
  <c r="G1900" i="1" a="1"/>
  <c r="G1900" i="1" s="1"/>
  <c r="G128" i="1" a="1"/>
  <c r="G128" i="1" s="1"/>
  <c r="G1358" i="1" a="1"/>
  <c r="G1358" i="1" s="1"/>
  <c r="G1781" i="1" a="1"/>
  <c r="G1781" i="1" s="1"/>
  <c r="G911" i="1" a="1"/>
  <c r="G911" i="1" s="1"/>
  <c r="G809" i="1" a="1"/>
  <c r="G809" i="1" s="1"/>
  <c r="G1364" i="1" a="1"/>
  <c r="G1364" i="1" s="1"/>
  <c r="G1564" i="1" a="1"/>
  <c r="G1564" i="1" s="1"/>
  <c r="G23" i="1" a="1"/>
  <c r="G23" i="1" s="1"/>
  <c r="G181" i="1" a="1"/>
  <c r="G181" i="1" s="1"/>
  <c r="G10" i="1" a="1"/>
  <c r="G10" i="1" s="1"/>
  <c r="G1566" i="1" a="1"/>
  <c r="G1566" i="1" s="1"/>
  <c r="G596" i="1" a="1"/>
  <c r="G596" i="1" s="1"/>
  <c r="G1432" i="1" a="1"/>
  <c r="G1432" i="1" s="1"/>
  <c r="G79" i="1" a="1"/>
  <c r="G79" i="1" s="1"/>
  <c r="G1034" i="1" a="1"/>
  <c r="G1034" i="1" s="1"/>
  <c r="G819" i="1" a="1"/>
  <c r="G819" i="1" s="1"/>
  <c r="G1881" i="1" a="1"/>
  <c r="G1881" i="1" s="1"/>
  <c r="G1461" i="1" a="1"/>
  <c r="G1461" i="1" s="1"/>
  <c r="G86" i="1" a="1"/>
  <c r="G86" i="1" s="1"/>
  <c r="G574" i="1" a="1"/>
  <c r="G574" i="1" s="1"/>
  <c r="G1098" i="1" a="1"/>
  <c r="G1098" i="1" s="1"/>
  <c r="G1122" i="1" a="1"/>
  <c r="G1122" i="1" s="1"/>
  <c r="G1144" i="1" a="1"/>
  <c r="G1144" i="1" s="1"/>
  <c r="G531" i="1" a="1"/>
  <c r="G531" i="1" s="1"/>
  <c r="G1147" i="1" a="1"/>
  <c r="G1147" i="1" s="1"/>
  <c r="G1011" i="1" a="1"/>
  <c r="G1011" i="1" s="1"/>
  <c r="G1143" i="1" a="1"/>
  <c r="G1143" i="1" s="1"/>
  <c r="G242" i="1" a="1"/>
  <c r="G242" i="1" s="1"/>
  <c r="G340" i="1" a="1"/>
  <c r="G340" i="1" s="1"/>
  <c r="G87" i="1" a="1"/>
  <c r="G87" i="1" s="1"/>
  <c r="G987" i="1" a="1"/>
  <c r="G987" i="1" s="1"/>
  <c r="G708" i="1" a="1"/>
  <c r="G708" i="1" s="1"/>
  <c r="G1640" i="1" a="1"/>
  <c r="G1640" i="1" s="1"/>
  <c r="G774" i="1" a="1"/>
  <c r="G774" i="1" s="1"/>
  <c r="G1474" i="1" a="1"/>
  <c r="G1474" i="1" s="1"/>
  <c r="G725" i="1" a="1"/>
  <c r="G725" i="1" s="1"/>
  <c r="G1475" i="1" a="1"/>
  <c r="G1475" i="1" s="1"/>
  <c r="G1111" i="1" a="1"/>
  <c r="G1111" i="1" s="1"/>
  <c r="G1191" i="1" a="1"/>
  <c r="G1191" i="1" s="1"/>
  <c r="G885" i="1" a="1"/>
  <c r="G885" i="1" s="1"/>
  <c r="G353" i="1" a="1"/>
  <c r="G353" i="1" s="1"/>
  <c r="G206" i="1" a="1"/>
  <c r="G206" i="1" s="1"/>
  <c r="G409" i="1" a="1"/>
  <c r="G409" i="1" s="1"/>
  <c r="G1210" i="1" a="1"/>
  <c r="G1210" i="1" s="1"/>
  <c r="G243" i="1" a="1"/>
  <c r="G243" i="1" s="1"/>
  <c r="G1275" i="1" a="1"/>
  <c r="G1275" i="1" s="1"/>
  <c r="G246" i="1" a="1"/>
  <c r="G246" i="1" s="1"/>
  <c r="G484" i="1" a="1"/>
  <c r="G484" i="1" s="1"/>
  <c r="G1846" i="1" a="1"/>
  <c r="G1846" i="1" s="1"/>
  <c r="G578" i="1" a="1"/>
  <c r="G578" i="1" s="1"/>
  <c r="G1733" i="1" a="1"/>
  <c r="G1733" i="1" s="1"/>
  <c r="G1350" i="1" a="1"/>
  <c r="G1350" i="1" s="1"/>
  <c r="G1628" i="1" a="1"/>
  <c r="G1628" i="1" s="1"/>
  <c r="G1353" i="1" a="1"/>
  <c r="G1353" i="1" s="1"/>
  <c r="G1652" i="1" a="1"/>
  <c r="G1652" i="1" s="1"/>
  <c r="G209" i="1" a="1"/>
  <c r="G209" i="1" s="1"/>
  <c r="G1817" i="1" a="1"/>
  <c r="G1817" i="1" s="1"/>
  <c r="G1501" i="1" a="1"/>
  <c r="G1501" i="1" s="1"/>
  <c r="G1654" i="1" a="1"/>
  <c r="G1654" i="1" s="1"/>
  <c r="G254" i="1" a="1"/>
  <c r="G254" i="1" s="1"/>
  <c r="G1584" i="1" a="1"/>
  <c r="G1584" i="1" s="1"/>
  <c r="G615" i="1" a="1"/>
  <c r="G615" i="1" s="1"/>
  <c r="G669" i="1" a="1"/>
  <c r="G669" i="1" s="1"/>
  <c r="G1636" i="1" a="1"/>
  <c r="G1636" i="1" s="1"/>
  <c r="G1282" i="1" a="1"/>
  <c r="G1282" i="1" s="1"/>
  <c r="G261" i="1" a="1"/>
  <c r="G261" i="1" s="1"/>
  <c r="G1400" i="1" a="1"/>
  <c r="G1400" i="1" s="1"/>
  <c r="G99" i="1" a="1"/>
  <c r="G99" i="1" s="1"/>
  <c r="G307" i="1" a="1"/>
  <c r="G307" i="1" s="1"/>
  <c r="G53" i="1" a="1"/>
  <c r="G53" i="1" s="1"/>
  <c r="G876" i="1" a="1"/>
  <c r="G876" i="1" s="1"/>
  <c r="G331" i="1" a="1"/>
  <c r="G331" i="1" s="1"/>
  <c r="G1405" i="1" a="1"/>
  <c r="G1405" i="1" s="1"/>
  <c r="G1782" i="1" a="1"/>
  <c r="G1782" i="1" s="1"/>
  <c r="G1030" i="1" a="1"/>
  <c r="G1030" i="1" s="1"/>
  <c r="G655" i="1" a="1"/>
  <c r="G655" i="1" s="1"/>
  <c r="G1517" i="1" a="1"/>
  <c r="G1517" i="1" s="1"/>
  <c r="G88" i="1" a="1"/>
  <c r="G88" i="1" s="1"/>
  <c r="G9" i="1" a="1"/>
  <c r="G9" i="1" s="1"/>
  <c r="G534" i="1" a="1"/>
  <c r="G534" i="1" s="1"/>
  <c r="G63" i="1" a="1"/>
  <c r="G63" i="1" s="1"/>
  <c r="G1199" i="1" a="1"/>
  <c r="G1199" i="1" s="1"/>
  <c r="G1398" i="1" a="1"/>
  <c r="G1398" i="1" s="1"/>
  <c r="G1530" i="1" a="1"/>
  <c r="G1530" i="1" s="1"/>
  <c r="G1016" i="1" a="1"/>
  <c r="G1016" i="1" s="1"/>
  <c r="G1253" i="1" a="1"/>
  <c r="G1253" i="1" s="1"/>
  <c r="G1764" i="1" a="1"/>
  <c r="G1764" i="1" s="1"/>
  <c r="G1308" i="1" a="1"/>
  <c r="G1308" i="1" s="1"/>
  <c r="G176" i="1" a="1"/>
  <c r="G176" i="1" s="1"/>
  <c r="G436" i="1" a="1"/>
  <c r="G436" i="1" s="1"/>
  <c r="G1725" i="1" a="1"/>
  <c r="G1725" i="1" s="1"/>
  <c r="G1251" i="1" a="1"/>
  <c r="G1251" i="1" s="1"/>
  <c r="G1724" i="1" a="1"/>
  <c r="G1724" i="1" s="1"/>
  <c r="G863" i="1" a="1"/>
  <c r="G863" i="1" s="1"/>
  <c r="G354" i="1" a="1"/>
  <c r="G354" i="1" s="1"/>
  <c r="G1119" i="1" a="1"/>
  <c r="G1119" i="1" s="1"/>
  <c r="G1655" i="1" a="1"/>
  <c r="G1655" i="1" s="1"/>
  <c r="G646" i="1" a="1"/>
  <c r="G646" i="1" s="1"/>
  <c r="G83" i="1" a="1"/>
  <c r="G83" i="1" s="1"/>
  <c r="G48" i="1" a="1"/>
  <c r="G48" i="1" s="1"/>
  <c r="G56" i="1" a="1"/>
  <c r="G56" i="1" s="1"/>
  <c r="G198" i="1" a="1"/>
  <c r="G198" i="1" s="1"/>
  <c r="G575" i="1" a="1"/>
  <c r="G575" i="1" s="1"/>
  <c r="G29" i="1" a="1"/>
  <c r="G29" i="1" s="1"/>
  <c r="G93" i="1" a="1"/>
  <c r="G93" i="1" s="1"/>
  <c r="G662" i="1" a="1"/>
  <c r="G662" i="1" s="1"/>
  <c r="G1018" i="1" a="1"/>
  <c r="G1018" i="1" s="1"/>
  <c r="G847" i="1" a="1"/>
  <c r="G847" i="1" s="1"/>
  <c r="G631" i="1" a="1"/>
  <c r="G631" i="1" s="1"/>
  <c r="G1043" i="1" a="1"/>
  <c r="G1043" i="1" s="1"/>
  <c r="G1152" i="1" a="1"/>
  <c r="G1152" i="1" s="1"/>
  <c r="G194" i="1" a="1"/>
  <c r="G194" i="1" s="1"/>
  <c r="G1460" i="1" a="1"/>
  <c r="G1460" i="1" s="1"/>
  <c r="G1433" i="1" a="1"/>
  <c r="G1433" i="1" s="1"/>
  <c r="G1809" i="1" a="1"/>
  <c r="G1809" i="1" s="1"/>
  <c r="G1490" i="1" a="1"/>
  <c r="G1490" i="1" s="1"/>
  <c r="G1811" i="1" a="1"/>
  <c r="G1811" i="1" s="1"/>
  <c r="G894" i="1" a="1"/>
  <c r="G894" i="1" s="1"/>
  <c r="G245" i="1" a="1"/>
  <c r="G245" i="1" s="1"/>
  <c r="G483" i="1" a="1"/>
  <c r="G483" i="1" s="1"/>
  <c r="G1573" i="1" a="1"/>
  <c r="G1573" i="1" s="1"/>
  <c r="G897" i="1" a="1"/>
  <c r="G897" i="1" s="1"/>
  <c r="G1163" i="1" a="1"/>
  <c r="G1163" i="1" s="1"/>
  <c r="G1665" i="1" a="1"/>
  <c r="G1665" i="1" s="1"/>
  <c r="G1734" i="1" a="1"/>
  <c r="G1734" i="1" s="1"/>
  <c r="G1626" i="1" a="1"/>
  <c r="G1626" i="1" s="1"/>
  <c r="G486" i="1" a="1"/>
  <c r="G486" i="1" s="1"/>
  <c r="G156" i="1" a="1"/>
  <c r="G156" i="1" s="1"/>
  <c r="G417" i="1" a="1"/>
  <c r="G417" i="1" s="1"/>
  <c r="G251" i="1" a="1"/>
  <c r="G251" i="1" s="1"/>
  <c r="G1500" i="1" a="1"/>
  <c r="G1500" i="1" s="1"/>
  <c r="G491" i="1" a="1"/>
  <c r="G491" i="1" s="1"/>
  <c r="G495" i="1" a="1"/>
  <c r="G495" i="1" s="1"/>
  <c r="G1819" i="1" a="1"/>
  <c r="G1819" i="1" s="1"/>
  <c r="G498" i="1" a="1"/>
  <c r="G498" i="1" s="1"/>
  <c r="G1280" i="1" a="1"/>
  <c r="G1280" i="1" s="1"/>
  <c r="G1829" i="1" a="1"/>
  <c r="G1829" i="1" s="1"/>
  <c r="G1510" i="1" a="1"/>
  <c r="G1510" i="1" s="1"/>
  <c r="G1823" i="1" a="1"/>
  <c r="G1823" i="1" s="1"/>
  <c r="G1882" i="1" a="1"/>
  <c r="G1882" i="1" s="1"/>
  <c r="G1892" i="1" a="1"/>
  <c r="G1892" i="1" s="1"/>
  <c r="G54" i="1" a="1"/>
  <c r="G54" i="1" s="1"/>
  <c r="G133" i="1" a="1"/>
  <c r="G133" i="1" s="1"/>
  <c r="G1901" i="1" a="1"/>
  <c r="G1901" i="1" s="1"/>
  <c r="G1878" i="1" a="1"/>
  <c r="G1878" i="1" s="1"/>
  <c r="G134" i="1" a="1"/>
  <c r="G134" i="1" s="1"/>
  <c r="G145" i="1" a="1"/>
  <c r="G145" i="1" s="1"/>
  <c r="G617" i="1" a="1"/>
  <c r="G617" i="1" s="1"/>
  <c r="G1770" i="1" a="1"/>
  <c r="G1770" i="1" s="1"/>
  <c r="G912" i="1" a="1"/>
  <c r="G912" i="1" s="1"/>
  <c r="G656" i="1" a="1"/>
  <c r="G656" i="1" s="1"/>
  <c r="G180" i="1" a="1"/>
  <c r="G180" i="1" s="1"/>
  <c r="G1051" i="1" a="1"/>
  <c r="G1051" i="1" s="1"/>
  <c r="G1203" i="1" a="1"/>
  <c r="G1203" i="1" s="1"/>
  <c r="G24" i="1" a="1"/>
  <c r="G24" i="1" s="1"/>
  <c r="G90" i="1" a="1"/>
  <c r="G90" i="1" s="1"/>
  <c r="G868" i="1" a="1"/>
  <c r="G868" i="1" s="1"/>
  <c r="G1701" i="1" a="1"/>
  <c r="G1701" i="1" s="1"/>
  <c r="G1366" i="1" a="1"/>
  <c r="G1366" i="1" s="1"/>
  <c r="G509" i="1" a="1"/>
  <c r="G509" i="1" s="1"/>
  <c r="G1861" i="1" a="1"/>
  <c r="G1861" i="1" s="1"/>
  <c r="G270" i="1" a="1"/>
  <c r="G270" i="1" s="1"/>
  <c r="G116" i="1" a="1"/>
  <c r="G116" i="1" s="1"/>
  <c r="G951" i="1" a="1"/>
  <c r="G951" i="1" s="1"/>
  <c r="G408" i="1" a="1"/>
  <c r="G408" i="1" s="1"/>
  <c r="G827" i="1" a="1"/>
  <c r="G827" i="1" s="1"/>
  <c r="G1717" i="1" a="1"/>
  <c r="G1717" i="1" s="1"/>
  <c r="G1002" i="1" a="1"/>
  <c r="G1002" i="1" s="1"/>
  <c r="G1346" i="1" a="1"/>
  <c r="G1346" i="1" s="1"/>
  <c r="G96" i="1" a="1"/>
  <c r="G96" i="1" s="1"/>
  <c r="G425" i="1" a="1"/>
  <c r="G425" i="1" s="1"/>
  <c r="G1200" i="1" a="1"/>
  <c r="G1200" i="1" s="1"/>
  <c r="G1664" i="1" a="1"/>
  <c r="G1664" i="1" s="1"/>
  <c r="G1615" i="1" a="1"/>
  <c r="G1615" i="1" s="1"/>
  <c r="G695" i="1" a="1"/>
  <c r="G695" i="1" s="1"/>
  <c r="G289" i="1" a="1"/>
  <c r="G289" i="1" s="1"/>
  <c r="G1050" i="1" a="1"/>
  <c r="G1050" i="1" s="1"/>
  <c r="G1192" i="1" a="1"/>
  <c r="G1192" i="1" s="1"/>
  <c r="G440" i="1" a="1"/>
  <c r="G440" i="1" s="1"/>
  <c r="G80" i="1" a="1"/>
  <c r="G80" i="1" s="1"/>
  <c r="G1678" i="1" a="1"/>
  <c r="G1678" i="1" s="1"/>
  <c r="G4" i="1" a="1"/>
  <c r="G4" i="1" s="1"/>
  <c r="G1237" i="1" a="1"/>
  <c r="G1237" i="1" s="1"/>
  <c r="G1294" i="1" a="1"/>
  <c r="G1294" i="1" s="1"/>
  <c r="G1661" i="1" a="1"/>
  <c r="G1661" i="1" s="1"/>
  <c r="G22" i="1" a="1"/>
  <c r="G22" i="1" s="1"/>
  <c r="G14" i="1" a="1"/>
  <c r="G14" i="1" s="1"/>
  <c r="G603" i="1" a="1"/>
  <c r="G603" i="1" s="1"/>
  <c r="G783" i="1" a="1"/>
  <c r="G783" i="1" s="1"/>
  <c r="G532" i="1" a="1"/>
  <c r="G532" i="1" s="1"/>
  <c r="G1090" i="1" a="1"/>
  <c r="G1090" i="1" s="1"/>
  <c r="G639" i="1" a="1"/>
  <c r="G639" i="1" s="1"/>
  <c r="G195" i="1" a="1"/>
  <c r="G195" i="1" s="1"/>
  <c r="G1515" i="1" a="1"/>
  <c r="G1515" i="1" s="1"/>
  <c r="G117" i="1" a="1"/>
  <c r="G117" i="1" s="1"/>
  <c r="G802" i="1" a="1"/>
  <c r="G802" i="1" s="1"/>
  <c r="G1488" i="1" a="1"/>
  <c r="G1488" i="1" s="1"/>
  <c r="G1687" i="1" a="1"/>
  <c r="G1687" i="1" s="1"/>
  <c r="G155" i="1" a="1"/>
  <c r="G155" i="1" s="1"/>
  <c r="G1274" i="1" a="1"/>
  <c r="G1274" i="1" s="1"/>
  <c r="G1825" i="1" a="1"/>
  <c r="G1825" i="1" s="1"/>
  <c r="G1623" i="1" a="1"/>
  <c r="G1623" i="1" s="1"/>
  <c r="G1845" i="1" a="1"/>
  <c r="G1845" i="1" s="1"/>
  <c r="G664" i="1" a="1"/>
  <c r="G664" i="1" s="1"/>
  <c r="G1732" i="1" a="1"/>
  <c r="G1732" i="1" s="1"/>
  <c r="G1497" i="1" a="1"/>
  <c r="G1497" i="1" s="1"/>
  <c r="G1578" i="1" a="1"/>
  <c r="G1578" i="1" s="1"/>
  <c r="G1657" i="1" a="1"/>
  <c r="G1657" i="1" s="1"/>
  <c r="G654" i="1" a="1"/>
  <c r="G654" i="1" s="1"/>
  <c r="G1211" i="1" a="1"/>
  <c r="G1211" i="1" s="1"/>
  <c r="G1816" i="1" a="1"/>
  <c r="G1816" i="1" s="1"/>
  <c r="G1355" i="1" a="1"/>
  <c r="G1355" i="1" s="1"/>
  <c r="G1850" i="1" a="1"/>
  <c r="G1850" i="1" s="1"/>
  <c r="G1818" i="1" a="1"/>
  <c r="G1818" i="1" s="1"/>
  <c r="G253" i="1" a="1"/>
  <c r="G253" i="1" s="1"/>
  <c r="G1736" i="1" a="1"/>
  <c r="G1736" i="1" s="1"/>
  <c r="G668" i="1" a="1"/>
  <c r="G668" i="1" s="1"/>
  <c r="G579" i="1" a="1"/>
  <c r="G579" i="1" s="1"/>
  <c r="G580" i="1" a="1"/>
  <c r="G580" i="1" s="1"/>
  <c r="G1821" i="1" a="1"/>
  <c r="G1821" i="1" s="1"/>
  <c r="G908" i="1" a="1"/>
  <c r="G908" i="1" s="1"/>
  <c r="G503" i="1" a="1"/>
  <c r="G503" i="1" s="1"/>
  <c r="G1512" i="1" a="1"/>
  <c r="G1512" i="1" s="1"/>
  <c r="G1401" i="1" a="1"/>
  <c r="G1401" i="1" s="1"/>
  <c r="G1893" i="1" a="1"/>
  <c r="G1893" i="1" s="1"/>
  <c r="G1074" i="1" a="1"/>
  <c r="G1074" i="1" s="1"/>
  <c r="G1299" i="1" a="1"/>
  <c r="G1299" i="1" s="1"/>
  <c r="G952" i="1" a="1"/>
  <c r="G952" i="1" s="1"/>
  <c r="G1321" i="1" a="1"/>
  <c r="G1321" i="1" s="1"/>
  <c r="G21" i="1" a="1"/>
  <c r="G21" i="1" s="1"/>
  <c r="G1270" i="1" a="1"/>
  <c r="G1270" i="1" s="1"/>
  <c r="G1058" i="1" a="1"/>
  <c r="G1058" i="1" s="1"/>
  <c r="G887" i="1" a="1"/>
  <c r="G887" i="1" s="1"/>
  <c r="G1462" i="1" a="1"/>
  <c r="G1462" i="1" s="1"/>
  <c r="G816" i="1" a="1"/>
  <c r="G816" i="1" s="1"/>
  <c r="G1540" i="1" a="1"/>
  <c r="G1540" i="1" s="1"/>
  <c r="G640" i="1" a="1"/>
  <c r="G640" i="1" s="1"/>
  <c r="G1240" i="1" a="1"/>
  <c r="G1240" i="1" s="1"/>
  <c r="G1080" i="1" a="1"/>
  <c r="G1080" i="1" s="1"/>
  <c r="G355" i="1" a="1"/>
  <c r="G355" i="1" s="1"/>
  <c r="G129" i="1" a="1"/>
  <c r="G129" i="1" s="1"/>
  <c r="G1484" i="1" a="1"/>
  <c r="G1484" i="1" s="1"/>
  <c r="G475" i="1" a="1"/>
  <c r="G475" i="1" s="1"/>
  <c r="G652" i="1" a="1"/>
  <c r="G652" i="1" s="1"/>
  <c r="G376" i="1" a="1"/>
  <c r="G376" i="1" s="1"/>
  <c r="G1029" i="1" a="1"/>
  <c r="G1029" i="1" s="1"/>
  <c r="G661" i="1" a="1"/>
  <c r="G661" i="1" s="1"/>
  <c r="G1059" i="1" a="1"/>
  <c r="G1059" i="1" s="1"/>
  <c r="G773" i="1" a="1"/>
  <c r="G773" i="1" s="1"/>
  <c r="G1243" i="1" a="1"/>
  <c r="G1243" i="1" s="1"/>
  <c r="G561" i="1" a="1"/>
  <c r="G561" i="1" s="1"/>
  <c r="G401" i="1" a="1"/>
  <c r="G401" i="1" s="1"/>
  <c r="G437" i="1" a="1"/>
  <c r="G437" i="1" s="1"/>
  <c r="G1609" i="1" a="1"/>
  <c r="G1609" i="1" s="1"/>
  <c r="G1885" i="1" a="1"/>
  <c r="G1885" i="1" s="1"/>
  <c r="G1343" i="1" a="1"/>
  <c r="G1343" i="1" s="1"/>
  <c r="G1110" i="1" a="1"/>
  <c r="G1110" i="1" s="1"/>
  <c r="G1648" i="1" a="1"/>
  <c r="G1648" i="1" s="1"/>
  <c r="G687" i="1" a="1"/>
  <c r="G687" i="1" s="1"/>
  <c r="G727" i="1" a="1"/>
  <c r="G727" i="1" s="1"/>
  <c r="G118" i="1" a="1"/>
  <c r="G118" i="1" s="1"/>
  <c r="G1486" i="1" a="1"/>
  <c r="G1486" i="1" s="1"/>
  <c r="G1841" i="1" a="1"/>
  <c r="G1841" i="1" s="1"/>
  <c r="G1688" i="1" a="1"/>
  <c r="G1688" i="1" s="1"/>
  <c r="G1727" i="1" a="1"/>
  <c r="G1727" i="1" s="1"/>
  <c r="G1813" i="1" a="1"/>
  <c r="G1813" i="1" s="1"/>
  <c r="G412" i="1" a="1"/>
  <c r="G412" i="1" s="1"/>
  <c r="G896" i="1" a="1"/>
  <c r="G896" i="1" s="1"/>
  <c r="G1276" i="1" a="1"/>
  <c r="G1276" i="1" s="1"/>
  <c r="G1576" i="1" a="1"/>
  <c r="G1576" i="1" s="1"/>
  <c r="G1876" i="1" a="1"/>
  <c r="G1876" i="1" s="1"/>
  <c r="G1848" i="1" a="1"/>
  <c r="G1848" i="1" s="1"/>
  <c r="G1627" i="1" a="1"/>
  <c r="G1627" i="1" s="1"/>
  <c r="G1908" i="1" a="1"/>
  <c r="G1908" i="1" s="1"/>
  <c r="G1581" i="1" a="1"/>
  <c r="G1581" i="1" s="1"/>
  <c r="G1909" i="1" a="1"/>
  <c r="G1909" i="1" s="1"/>
  <c r="G805" i="1" a="1"/>
  <c r="G805" i="1" s="1"/>
  <c r="G1502" i="1" a="1"/>
  <c r="G1502" i="1" s="1"/>
  <c r="G1505" i="1" a="1"/>
  <c r="G1505" i="1" s="1"/>
  <c r="G256" i="1" a="1"/>
  <c r="G256" i="1" s="1"/>
  <c r="G1164" i="1" a="1"/>
  <c r="G1164" i="1" s="1"/>
  <c r="G1281" i="1" a="1"/>
  <c r="G1281" i="1" s="1"/>
  <c r="G259" i="1" a="1"/>
  <c r="G259" i="1" s="1"/>
  <c r="G260" i="1" a="1"/>
  <c r="G260" i="1" s="1"/>
  <c r="G1857" i="1" a="1"/>
  <c r="G1857" i="1" s="1"/>
  <c r="G49" i="1" a="1"/>
  <c r="G49" i="1" s="1"/>
  <c r="G1295" i="1" a="1"/>
  <c r="G1295" i="1" s="1"/>
  <c r="G1297" i="1" a="1"/>
  <c r="G1297" i="1" s="1"/>
  <c r="G101" i="1" a="1"/>
  <c r="G101" i="1" s="1"/>
  <c r="G127" i="1" a="1"/>
  <c r="G127" i="1" s="1"/>
  <c r="G590" i="1" a="1"/>
  <c r="G590" i="1" s="1"/>
  <c r="G642" i="1" a="1"/>
  <c r="G642" i="1" s="1"/>
  <c r="G1165" i="1" a="1"/>
  <c r="G1165" i="1" s="1"/>
  <c r="G1362" i="1" a="1"/>
  <c r="G1362" i="1" s="1"/>
  <c r="G1193" i="1" a="1"/>
  <c r="G1193" i="1" s="1"/>
  <c r="G913" i="1" a="1"/>
  <c r="G913" i="1" s="1"/>
  <c r="G1112" i="1" a="1"/>
  <c r="G1112" i="1" s="1"/>
  <c r="G785" i="1" a="1"/>
  <c r="G785" i="1" s="1"/>
  <c r="G1113" i="1" a="1"/>
  <c r="G1113" i="1" s="1"/>
  <c r="G731" i="1" a="1"/>
  <c r="G731" i="1" s="1"/>
  <c r="G535" i="1" a="1"/>
  <c r="G535" i="1" s="1"/>
  <c r="G1472" i="1" a="1"/>
  <c r="G1472" i="1" s="1"/>
  <c r="G704" i="1" a="1"/>
  <c r="G704" i="1" s="1"/>
  <c r="G143" i="1" a="1"/>
  <c r="G143" i="1" s="1"/>
  <c r="G793" i="1" a="1"/>
  <c r="G793" i="1" s="1"/>
  <c r="G1902" i="1" a="1"/>
  <c r="G1902" i="1" s="1"/>
  <c r="G560" i="1" a="1"/>
  <c r="G560" i="1" s="1"/>
  <c r="G1236" i="1" a="1"/>
  <c r="G1236" i="1" s="1"/>
  <c r="G701" i="1" a="1"/>
  <c r="G701" i="1" s="1"/>
  <c r="G1534" i="1" a="1"/>
  <c r="G1534" i="1" s="1"/>
  <c r="G986" i="1" a="1"/>
  <c r="G986" i="1" s="1"/>
  <c r="G979" i="1" a="1"/>
  <c r="G979" i="1" s="1"/>
  <c r="G470" i="1" a="1"/>
  <c r="G470" i="1" s="1"/>
  <c r="G649" i="1" a="1"/>
  <c r="G649" i="1" s="1"/>
  <c r="G707" i="1" a="1"/>
  <c r="G707" i="1" s="1"/>
  <c r="G892" i="1" a="1"/>
  <c r="G892" i="1" s="1"/>
  <c r="G576" i="1" a="1"/>
  <c r="G576" i="1" s="1"/>
  <c r="G1473" i="1" a="1"/>
  <c r="G1473" i="1" s="1"/>
  <c r="G1088" i="1" a="1"/>
  <c r="G1088" i="1" s="1"/>
  <c r="G1017" i="1" a="1"/>
  <c r="G1017" i="1" s="1"/>
  <c r="G1699" i="1" a="1"/>
  <c r="G1699" i="1" s="1"/>
  <c r="G1803" i="1" a="1"/>
  <c r="G1803" i="1" s="1"/>
  <c r="G302" i="1" a="1"/>
  <c r="G302" i="1" s="1"/>
  <c r="G698" i="1" a="1"/>
  <c r="G698" i="1" s="1"/>
  <c r="G1235" i="1" a="1"/>
  <c r="G1235" i="1" s="1"/>
  <c r="G972" i="1" a="1"/>
  <c r="G972" i="1" s="1"/>
  <c r="G753" i="1" a="1"/>
  <c r="G753" i="1" s="1"/>
  <c r="G1137" i="1" a="1"/>
  <c r="G1137" i="1" s="1"/>
  <c r="G754" i="1" a="1"/>
  <c r="G754" i="1" s="1"/>
  <c r="G751" i="1" a="1"/>
  <c r="G751" i="1" s="1"/>
  <c r="G1551" i="1" a="1"/>
  <c r="G1551" i="1" s="1"/>
  <c r="G352" i="1" a="1"/>
  <c r="G352" i="1" s="1"/>
  <c r="G119" i="1" a="1"/>
  <c r="G119" i="1" s="1"/>
  <c r="G477" i="1" a="1"/>
  <c r="G477" i="1" s="1"/>
  <c r="G1619" i="1" a="1"/>
  <c r="G1619" i="1" s="1"/>
  <c r="G1491" i="1" a="1"/>
  <c r="G1491" i="1" s="1"/>
  <c r="G804" i="1" a="1"/>
  <c r="G804" i="1" s="1"/>
  <c r="G244" i="1" a="1"/>
  <c r="G244" i="1" s="1"/>
  <c r="G1690" i="1" a="1"/>
  <c r="G1690" i="1" s="1"/>
  <c r="G577" i="1" a="1"/>
  <c r="G577" i="1" s="1"/>
  <c r="G1162" i="1" a="1"/>
  <c r="G1162" i="1" s="1"/>
  <c r="G666" i="1" a="1"/>
  <c r="G666" i="1" s="1"/>
  <c r="G1577" i="1" a="1"/>
  <c r="G1577" i="1" s="1"/>
  <c r="G1625" i="1" a="1"/>
  <c r="G1625" i="1" s="1"/>
  <c r="G414" i="1" a="1"/>
  <c r="G414" i="1" s="1"/>
  <c r="G1629" i="1" a="1"/>
  <c r="G1629" i="1" s="1"/>
  <c r="G960" i="1" a="1"/>
  <c r="G960" i="1" s="1"/>
  <c r="G752" i="1" a="1"/>
  <c r="G752" i="1" s="1"/>
  <c r="G1499" i="1" a="1"/>
  <c r="G1499" i="1" s="1"/>
  <c r="G489" i="1" a="1"/>
  <c r="G489" i="1" s="1"/>
  <c r="G905" i="1" a="1"/>
  <c r="G905" i="1" s="1"/>
  <c r="G1851" i="1" a="1"/>
  <c r="G1851" i="1" s="1"/>
  <c r="G1828" i="1" a="1"/>
  <c r="G1828" i="1" s="1"/>
  <c r="G257" i="1" a="1"/>
  <c r="G257" i="1" s="1"/>
  <c r="G1507" i="1" a="1"/>
  <c r="G1507" i="1" s="1"/>
  <c r="G1739" i="1" a="1"/>
  <c r="G1739" i="1" s="1"/>
  <c r="G1822" i="1" a="1"/>
  <c r="G1822" i="1" s="1"/>
  <c r="G1830" i="1" a="1"/>
  <c r="G1830" i="1" s="1"/>
  <c r="G97" i="1" a="1"/>
  <c r="G97" i="1" s="1"/>
  <c r="G610" i="1" a="1"/>
  <c r="G610" i="1" s="1"/>
  <c r="G304" i="1" a="1"/>
  <c r="G304" i="1" s="1"/>
  <c r="G1894" i="1" a="1"/>
  <c r="G1894" i="1" s="1"/>
  <c r="G1883" i="1" a="1"/>
  <c r="G1883" i="1" s="1"/>
  <c r="G312" i="1" a="1"/>
  <c r="G312" i="1" s="1"/>
  <c r="G1877" i="1" a="1"/>
  <c r="G1877" i="1" s="1"/>
  <c r="G651" i="1" a="1"/>
  <c r="G651" i="1" s="1"/>
  <c r="G738" i="1" a="1"/>
  <c r="G738" i="1" s="1"/>
  <c r="G563" i="1" a="1"/>
  <c r="G563" i="1" s="1"/>
  <c r="G910" i="1" a="1"/>
  <c r="G910" i="1" s="1"/>
  <c r="G423" i="1" a="1"/>
  <c r="G423" i="1" s="1"/>
  <c r="G618" i="1" a="1"/>
  <c r="G618" i="1" s="1"/>
  <c r="G1642" i="1" a="1"/>
  <c r="G1642" i="1" s="1"/>
  <c r="G402" i="1" a="1"/>
  <c r="G402" i="1" s="1"/>
  <c r="G421" i="1" a="1"/>
  <c r="G421" i="1" s="1"/>
  <c r="G567" i="1" a="1"/>
  <c r="G567" i="1" s="1"/>
  <c r="G1787" i="1" a="1"/>
  <c r="G1787" i="1" s="1"/>
  <c r="G290" i="1" a="1"/>
  <c r="G290" i="1" s="1"/>
  <c r="G1806" i="1" a="1"/>
  <c r="G1806" i="1" s="1"/>
  <c r="G319" i="1" a="1"/>
  <c r="G319" i="1" s="1"/>
  <c r="G964" i="1" a="1"/>
  <c r="G964" i="1" s="1"/>
  <c r="G1134" i="1" a="1"/>
  <c r="G1134" i="1" s="1"/>
  <c r="G835" i="1" a="1"/>
  <c r="G835" i="1" s="1"/>
  <c r="G1875" i="1" a="1"/>
  <c r="G1875" i="1" s="1"/>
  <c r="G15" i="1" a="1"/>
  <c r="G15" i="1" s="1"/>
  <c r="G1839" i="1" a="1"/>
  <c r="G1839" i="1" s="1"/>
  <c r="G593" i="1" a="1"/>
  <c r="G593" i="1" s="1"/>
  <c r="G1884" i="1" a="1"/>
  <c r="G1884" i="1" s="1"/>
  <c r="G556" i="1" a="1"/>
  <c r="G556" i="1" s="1"/>
  <c r="G422" i="1" a="1"/>
  <c r="G422" i="1" s="1"/>
  <c r="G1784" i="1" a="1"/>
  <c r="G1784" i="1" s="1"/>
  <c r="G1718" i="1" a="1"/>
  <c r="G1718" i="1" s="1"/>
  <c r="G465" i="1" a="1"/>
  <c r="G465" i="1" s="1"/>
  <c r="G1726" i="1" a="1"/>
  <c r="G1726" i="1" s="1"/>
  <c r="G1201" i="1" a="1"/>
  <c r="G1201" i="1" s="1"/>
  <c r="G1840" i="1" a="1"/>
  <c r="G1840" i="1" s="1"/>
  <c r="G377" i="1" a="1"/>
  <c r="G377" i="1" s="1"/>
  <c r="G614" i="1" a="1"/>
  <c r="G614" i="1" s="1"/>
  <c r="G981" i="1" a="1"/>
  <c r="G981" i="1" s="1"/>
  <c r="G291" i="1" a="1"/>
  <c r="G291" i="1" s="1"/>
  <c r="G435" i="1" a="1"/>
  <c r="G435" i="1" s="1"/>
  <c r="G884" i="1" a="1"/>
  <c r="G884" i="1" s="1"/>
  <c r="G1149" i="1" a="1"/>
  <c r="G1149" i="1" s="1"/>
  <c r="G1685" i="1" a="1"/>
  <c r="G1685" i="1" s="1"/>
  <c r="G1617" i="1" a="1"/>
  <c r="G1617" i="1" s="1"/>
  <c r="G632" i="1" a="1"/>
  <c r="G632" i="1" s="1"/>
  <c r="G479" i="1" a="1"/>
  <c r="G479" i="1" s="1"/>
  <c r="G1492" i="1" a="1"/>
  <c r="G1492" i="1" s="1"/>
  <c r="G1812" i="1" a="1"/>
  <c r="G1812" i="1" s="1"/>
  <c r="G1494" i="1" a="1"/>
  <c r="G1494" i="1" s="1"/>
  <c r="G1691" i="1" a="1"/>
  <c r="G1691" i="1" s="1"/>
  <c r="G1161" i="1" a="1"/>
  <c r="G1161" i="1" s="1"/>
  <c r="G1904" i="1" a="1"/>
  <c r="G1904" i="1" s="1"/>
  <c r="G1692" i="1" a="1"/>
  <c r="G1692" i="1" s="1"/>
  <c r="G1847" i="1" a="1"/>
  <c r="G1847" i="1" s="1"/>
  <c r="G1651" i="1" a="1"/>
  <c r="G1651" i="1" s="1"/>
  <c r="G1498" i="1" a="1"/>
  <c r="G1498" i="1" s="1"/>
  <c r="G505" i="1" a="1"/>
  <c r="G505" i="1" s="1"/>
  <c r="G903" i="1" a="1"/>
  <c r="G903" i="1" s="1"/>
  <c r="G487" i="1" a="1"/>
  <c r="G487" i="1" s="1"/>
  <c r="G1633" i="1" a="1"/>
  <c r="G1633" i="1" s="1"/>
  <c r="G1356" i="1" a="1"/>
  <c r="G1356" i="1" s="1"/>
  <c r="G492" i="1" a="1"/>
  <c r="G492" i="1" s="1"/>
  <c r="G1695" i="1" a="1"/>
  <c r="G1695" i="1" s="1"/>
  <c r="G1583" i="1" a="1"/>
  <c r="G1583" i="1" s="1"/>
  <c r="G1910" i="1" a="1"/>
  <c r="G1910" i="1" s="1"/>
  <c r="G1911" i="1" a="1"/>
  <c r="G1911" i="1" s="1"/>
  <c r="G499" i="1" a="1"/>
  <c r="G499" i="1" s="1"/>
  <c r="G808" i="1" a="1"/>
  <c r="G808" i="1" s="1"/>
  <c r="G1740" i="1" a="1"/>
  <c r="G1740" i="1" s="1"/>
  <c r="G1511" i="1" a="1"/>
  <c r="G1511" i="1" s="1"/>
  <c r="G98" i="1" a="1"/>
  <c r="G98" i="1" s="1"/>
  <c r="G50" i="1" a="1"/>
  <c r="G50" i="1" s="1"/>
  <c r="G130" i="1" a="1"/>
  <c r="G130" i="1" s="1"/>
  <c r="G1895" i="1" a="1"/>
  <c r="G1895" i="1" s="1"/>
  <c r="G1298" i="1" a="1"/>
  <c r="G1298" i="1" s="1"/>
  <c r="G313" i="1" a="1"/>
  <c r="G313" i="1" s="1"/>
  <c r="G875" i="1" a="1"/>
  <c r="G875" i="1" s="1"/>
  <c r="G1404" i="1" a="1"/>
  <c r="G1404" i="1" s="1"/>
  <c r="G202" i="1" a="1"/>
  <c r="G202" i="1" s="1"/>
  <c r="G1359" i="1" a="1"/>
  <c r="G1359" i="1" s="1"/>
  <c r="G1406" i="1" a="1"/>
  <c r="G1406" i="1" s="1"/>
  <c r="G848" i="1" a="1"/>
  <c r="G848" i="1" s="1"/>
  <c r="G1166" i="1" a="1"/>
  <c r="G1166" i="1" s="1"/>
  <c r="G1194" i="1" a="1"/>
  <c r="G1194" i="1" s="1"/>
  <c r="G37" i="1" a="1"/>
  <c r="G37" i="1" s="1"/>
  <c r="G1709" i="1" a="1"/>
  <c r="G1709" i="1" s="1"/>
  <c r="G363" i="1" a="1"/>
  <c r="G363" i="1" s="1"/>
  <c r="G1458" i="1" a="1"/>
  <c r="G1458" i="1" s="1"/>
  <c r="G192" i="1" a="1"/>
  <c r="G192" i="1" s="1"/>
  <c r="G1146" i="1" a="1"/>
  <c r="G1146" i="1" s="1"/>
  <c r="G55" i="1" a="1"/>
  <c r="G55" i="1" s="1"/>
  <c r="G602" i="1" a="1"/>
  <c r="G602" i="1" s="1"/>
  <c r="G1338" i="1" a="1"/>
  <c r="G1338" i="1" s="1"/>
  <c r="G185" i="1" a="1"/>
  <c r="G185" i="1" s="1"/>
  <c r="G1559" i="1" a="1"/>
  <c r="G1559" i="1" s="1"/>
  <c r="G320" i="1" a="1"/>
  <c r="G320" i="1" s="1"/>
  <c r="G373" i="1" a="1"/>
  <c r="G373" i="1" s="1"/>
  <c r="G282" i="1" a="1"/>
  <c r="G282" i="1" s="1"/>
  <c r="G956" i="1" a="1"/>
  <c r="G956" i="1" s="1"/>
  <c r="G546" i="1" a="1"/>
  <c r="G546" i="1" s="1"/>
  <c r="G362" i="1" a="1"/>
  <c r="G362" i="1" s="1"/>
  <c r="G1710" i="1" a="1"/>
  <c r="G1710" i="1" s="1"/>
  <c r="G1268" i="1" a="1"/>
  <c r="G1268" i="1" s="1"/>
  <c r="G67" i="1" a="1"/>
  <c r="G67" i="1" s="1"/>
  <c r="G43" i="1" a="1"/>
  <c r="G43" i="1" s="1"/>
  <c r="G1535" i="1" a="1"/>
  <c r="G1535" i="1" s="1"/>
  <c r="G1560" i="1" a="1"/>
  <c r="G1560" i="1" s="1"/>
  <c r="G1025" i="1" a="1"/>
  <c r="G1025" i="1" s="1"/>
  <c r="G737" i="1" a="1"/>
  <c r="G737" i="1" s="1"/>
  <c r="G557" i="1" a="1"/>
  <c r="G557" i="1" s="1"/>
  <c r="G1099" i="1" a="1"/>
  <c r="G1099" i="1" s="1"/>
  <c r="G1563" i="1" a="1"/>
  <c r="G1563" i="1" s="1"/>
  <c r="G336" i="1" a="1"/>
  <c r="G336" i="1" s="1"/>
  <c r="G799" i="1" a="1"/>
  <c r="G799" i="1" s="1"/>
  <c r="G994" i="1" a="1"/>
  <c r="G994" i="1" s="1"/>
  <c r="G1459" i="1" a="1"/>
  <c r="G1459" i="1" s="1"/>
  <c r="G1553" i="1" a="1"/>
  <c r="G1553" i="1" s="1"/>
  <c r="G154" i="1" a="1"/>
  <c r="G154" i="1" s="1"/>
  <c r="G653" i="1" a="1"/>
  <c r="G653" i="1" s="1"/>
  <c r="G410" i="1" a="1"/>
  <c r="G410" i="1" s="1"/>
  <c r="G1728" i="1" a="1"/>
  <c r="G1728" i="1" s="1"/>
  <c r="G1495" i="1" a="1"/>
  <c r="G1495" i="1" s="1"/>
  <c r="G413" i="1" a="1"/>
  <c r="G413" i="1" s="1"/>
  <c r="G1348" i="1" a="1"/>
  <c r="G1348" i="1" s="1"/>
  <c r="G1693" i="1" a="1"/>
  <c r="G1693" i="1" s="1"/>
  <c r="G1624" i="1" a="1"/>
  <c r="G1624" i="1" s="1"/>
  <c r="G900" i="1" a="1"/>
  <c r="G900" i="1" s="1"/>
  <c r="G208" i="1" a="1"/>
  <c r="G208" i="1" s="1"/>
  <c r="G1352" i="1" a="1"/>
  <c r="G1352" i="1" s="1"/>
  <c r="G1279" i="1" a="1"/>
  <c r="G1279" i="1" s="1"/>
  <c r="G1632" i="1" a="1"/>
  <c r="G1632" i="1" s="1"/>
  <c r="G1849" i="1" a="1"/>
  <c r="G1849" i="1" s="1"/>
  <c r="G962" i="1" a="1"/>
  <c r="G962" i="1" s="1"/>
  <c r="G1635" i="1" a="1"/>
  <c r="G1635" i="1" s="1"/>
  <c r="G1504" i="1" a="1"/>
  <c r="G1504" i="1" s="1"/>
  <c r="G497" i="1" a="1"/>
  <c r="G497" i="1" s="1"/>
  <c r="G1357" i="1" a="1"/>
  <c r="G1357" i="1" s="1"/>
  <c r="G1738" i="1" a="1"/>
  <c r="G1738" i="1" s="1"/>
  <c r="G1697" i="1" a="1"/>
  <c r="G1697" i="1" s="1"/>
  <c r="G1509" i="1" a="1"/>
  <c r="G1509" i="1" s="1"/>
  <c r="G1886" i="1" a="1"/>
  <c r="G1886" i="1" s="1"/>
  <c r="G1071" i="1" a="1"/>
  <c r="G1071" i="1" s="1"/>
  <c r="G305" i="1" a="1"/>
  <c r="G305" i="1" s="1"/>
  <c r="G1896" i="1" a="1"/>
  <c r="G1896" i="1" s="1"/>
  <c r="G308" i="1" a="1"/>
  <c r="G308" i="1" s="1"/>
  <c r="G1897" i="1" a="1"/>
  <c r="G1897" i="1" s="1"/>
  <c r="G1320" i="1" a="1"/>
  <c r="G1320" i="1" s="1"/>
  <c r="G1269" i="1" a="1"/>
  <c r="G1269" i="1" s="1"/>
  <c r="G547" i="1" a="1"/>
  <c r="G547" i="1" s="1"/>
  <c r="G332" i="1" a="1"/>
  <c r="G332" i="1" s="1"/>
  <c r="G1518" i="1" a="1"/>
  <c r="G1518" i="1" s="1"/>
  <c r="G1831" i="1" a="1"/>
  <c r="G1831" i="1" s="1"/>
  <c r="G789" i="1" a="1"/>
  <c r="G789" i="1" s="1"/>
  <c r="G338" i="1" a="1"/>
  <c r="G338" i="1" s="1"/>
  <c r="G988" i="1" a="1"/>
  <c r="G988" i="1" s="1"/>
  <c r="G1045" i="1" a="1"/>
  <c r="G1045" i="1" s="1"/>
  <c r="G1154" i="1" a="1"/>
  <c r="G1154" i="1" s="1"/>
  <c r="G883" i="1" a="1"/>
  <c r="G883" i="1" s="1"/>
  <c r="G126" i="1" a="1"/>
  <c r="G126" i="1" s="1"/>
  <c r="G1416" i="1" a="1"/>
  <c r="G1416" i="1" s="1"/>
  <c r="G77" i="1" a="1"/>
  <c r="G77" i="1" s="1"/>
  <c r="G831" i="1" a="1"/>
  <c r="G831" i="1" s="1"/>
  <c r="G1452" i="1" a="1"/>
  <c r="G1452" i="1" s="1"/>
  <c r="G383" i="1" a="1"/>
  <c r="G383" i="1" s="1"/>
  <c r="G1293" i="1" a="1"/>
  <c r="G1293" i="1" s="1"/>
  <c r="G103" i="1" a="1"/>
  <c r="G103" i="1" s="1"/>
  <c r="G1150" i="1" a="1"/>
  <c r="G1150" i="1" s="1"/>
  <c r="G233" i="1" a="1"/>
  <c r="G233" i="1" s="1"/>
  <c r="G686" i="1" a="1"/>
  <c r="G686" i="1" s="1"/>
  <c r="G59" i="1" a="1"/>
  <c r="G59" i="1" s="1"/>
  <c r="G7" i="1" a="1"/>
  <c r="G7" i="1" s="1"/>
  <c r="G388" i="1" a="1"/>
  <c r="G388" i="1" s="1"/>
  <c r="G112" i="1" a="1"/>
  <c r="G112" i="1" s="1"/>
  <c r="G1684" i="1" a="1"/>
  <c r="G1684" i="1" s="1"/>
  <c r="G1129" i="1" a="1"/>
  <c r="G1129" i="1" s="1"/>
  <c r="G1903" i="1" a="1"/>
  <c r="G1903" i="1" s="1"/>
  <c r="G1309" i="1" a="1"/>
  <c r="G1309" i="1" s="1"/>
  <c r="G1252" i="1" a="1"/>
  <c r="G1252" i="1" s="1"/>
  <c r="G1527" i="1" a="1"/>
  <c r="G1527" i="1" s="1"/>
  <c r="G1880" i="1" a="1"/>
  <c r="G1880" i="1" s="1"/>
  <c r="G459" i="1" a="1"/>
  <c r="G459" i="1" s="1"/>
  <c r="G179" i="1" a="1"/>
  <c r="G179" i="1" s="1"/>
  <c r="G350" i="1" a="1"/>
  <c r="G350" i="1" s="1"/>
  <c r="G604" i="1" a="1"/>
  <c r="G604" i="1" s="1"/>
  <c r="G533" i="1" a="1"/>
  <c r="G533" i="1" s="1"/>
  <c r="G1514" i="1" a="1"/>
  <c r="G1514" i="1" s="1"/>
  <c r="G44" i="1" a="1"/>
  <c r="G44" i="1" s="1"/>
  <c r="G1686" i="1" a="1"/>
  <c r="G1686" i="1" s="1"/>
  <c r="G1808" i="1" a="1"/>
  <c r="G1808" i="1" s="1"/>
  <c r="G1810" i="1" a="1"/>
  <c r="G1810" i="1" s="1"/>
  <c r="G957" i="1" a="1"/>
  <c r="G957" i="1" s="1"/>
  <c r="G1571" i="1" a="1"/>
  <c r="G1571" i="1" s="1"/>
  <c r="G1493" i="1" a="1"/>
  <c r="G1493" i="1" s="1"/>
  <c r="G1844" i="1" a="1"/>
  <c r="G1844" i="1" s="1"/>
  <c r="G958" i="1" a="1"/>
  <c r="G958" i="1" s="1"/>
  <c r="G248" i="1" a="1"/>
  <c r="G248" i="1" s="1"/>
  <c r="G1731" i="1" a="1"/>
  <c r="G1731" i="1" s="1"/>
  <c r="G959" i="1" a="1"/>
  <c r="G959" i="1" s="1"/>
  <c r="G1650" i="1" a="1"/>
  <c r="G1650" i="1" s="1"/>
  <c r="G1735" i="1" a="1"/>
  <c r="G1735" i="1" s="1"/>
  <c r="G1354" i="1" a="1"/>
  <c r="G1354" i="1" s="1"/>
  <c r="G493" i="1" a="1"/>
  <c r="G493" i="1" s="1"/>
  <c r="G496" i="1" a="1"/>
  <c r="G496" i="1" s="1"/>
  <c r="G255" i="1" a="1"/>
  <c r="G255" i="1" s="1"/>
  <c r="G1737" i="1" a="1"/>
  <c r="G1737" i="1" s="1"/>
  <c r="G807" i="1" a="1"/>
  <c r="G807" i="1" s="1"/>
  <c r="G1508" i="1" a="1"/>
  <c r="G1508" i="1" s="1"/>
  <c r="G502" i="1" a="1"/>
  <c r="G502" i="1" s="1"/>
  <c r="G504" i="1" a="1"/>
  <c r="G504" i="1" s="1"/>
  <c r="G1541" i="1" a="1"/>
  <c r="G1541" i="1" s="1"/>
  <c r="G100" i="1" a="1"/>
  <c r="G100" i="1" s="1"/>
  <c r="G1402" i="1" a="1"/>
  <c r="G1402" i="1" s="1"/>
  <c r="G309" i="1" a="1"/>
  <c r="G309" i="1" s="1"/>
  <c r="G1898" i="1" a="1"/>
  <c r="G1898" i="1" s="1"/>
  <c r="G650" i="1" a="1"/>
  <c r="G650" i="1" s="1"/>
  <c r="G612" i="1" a="1"/>
  <c r="G612" i="1" s="1"/>
  <c r="G724" i="1" a="1"/>
  <c r="G724" i="1" s="1"/>
  <c r="G1417" i="1" a="1"/>
  <c r="G1417" i="1" s="1"/>
  <c r="G424" i="1" a="1"/>
  <c r="G424" i="1" s="1"/>
  <c r="G784" i="1" a="1"/>
  <c r="G784" i="1" s="1"/>
  <c r="G1153" i="1" a="1"/>
  <c r="G1153" i="1" s="1"/>
  <c r="G1092" i="1" a="1"/>
  <c r="G1092" i="1" s="1"/>
  <c r="G471" i="1" a="1"/>
  <c r="G471" i="1" s="1"/>
  <c r="G786" i="1" a="1"/>
  <c r="G786" i="1" s="1"/>
  <c r="G990" i="1" a="1"/>
  <c r="G990" i="1" s="1"/>
  <c r="G1244" i="1" a="1"/>
  <c r="G1244" i="1" s="1"/>
  <c r="G1024" i="1" a="1"/>
  <c r="G1024" i="1" s="1"/>
  <c r="G538" i="1" a="1"/>
  <c r="G538" i="1" s="1"/>
  <c r="G178" i="1" a="1"/>
  <c r="G178" i="1" s="1"/>
  <c r="G1077" i="1" a="1"/>
  <c r="G1077" i="1" s="1"/>
  <c r="G1873" i="1" a="1"/>
  <c r="G1873" i="1" s="1"/>
  <c r="G1620" i="1" a="1"/>
  <c r="G1620" i="1" s="1"/>
  <c r="G1826" i="1" a="1"/>
  <c r="G1826" i="1" s="1"/>
  <c r="G250" i="1" a="1"/>
  <c r="G250" i="1" s="1"/>
  <c r="G904" i="1" a="1"/>
  <c r="G904" i="1" s="1"/>
  <c r="G1503" i="1" a="1"/>
  <c r="G1503" i="1" s="1"/>
  <c r="G1637" i="1" a="1"/>
  <c r="G1637" i="1" s="1"/>
  <c r="G562" i="1" a="1"/>
  <c r="G562" i="1" s="1"/>
  <c r="G1361" i="1" a="1"/>
  <c r="G1361" i="1" s="1"/>
  <c r="G1202" i="1" a="1"/>
  <c r="G1202" i="1" s="1"/>
  <c r="G38" i="1" a="1"/>
  <c r="G38" i="1" s="1"/>
  <c r="G1114" i="1" a="1"/>
  <c r="G1114" i="1" s="1"/>
  <c r="G1053" i="1" a="1"/>
  <c r="G1053" i="1" s="1"/>
  <c r="G508" i="1" a="1"/>
  <c r="G508" i="1" s="1"/>
  <c r="G670" i="1" a="1"/>
  <c r="G670" i="1" s="1"/>
  <c r="G672" i="1" a="1"/>
  <c r="G672" i="1" s="1"/>
  <c r="G272" i="1" a="1"/>
  <c r="G272" i="1" s="1"/>
  <c r="G917" i="1" a="1"/>
  <c r="G917" i="1" s="1"/>
  <c r="G919" i="1" a="1"/>
  <c r="G919" i="1" s="1"/>
  <c r="G1175" i="1" a="1"/>
  <c r="G1175" i="1" s="1"/>
  <c r="G1176" i="1" a="1"/>
  <c r="G1176" i="1" s="1"/>
  <c r="G619" i="1" a="1"/>
  <c r="G619" i="1" s="1"/>
  <c r="G158" i="1" a="1"/>
  <c r="G158" i="1" s="1"/>
  <c r="G1869" i="1" a="1"/>
  <c r="G1869" i="1" s="1"/>
  <c r="G1219" i="1" a="1"/>
  <c r="G1219" i="1" s="1"/>
  <c r="G217" i="1" a="1"/>
  <c r="G217" i="1" s="1"/>
  <c r="G926" i="1" a="1"/>
  <c r="G926" i="1" s="1"/>
  <c r="G680" i="1" a="1"/>
  <c r="G680" i="1" s="1"/>
  <c r="G660" i="1" a="1"/>
  <c r="G660" i="1" s="1"/>
  <c r="G1438" i="1" a="1"/>
  <c r="G1438" i="1" s="1"/>
  <c r="G635" i="1" a="1"/>
  <c r="G635" i="1" s="1"/>
  <c r="G163" i="1" a="1"/>
  <c r="G163" i="1" s="1"/>
  <c r="G1130" i="1" a="1"/>
  <c r="G1130" i="1" s="1"/>
  <c r="G94" i="1" a="1"/>
  <c r="G94" i="1" s="1"/>
  <c r="G450" i="1" a="1"/>
  <c r="G450" i="1" s="1"/>
  <c r="G1663" i="1" a="1"/>
  <c r="G1663" i="1" s="1"/>
  <c r="G1838" i="1" a="1"/>
  <c r="G1838" i="1" s="1"/>
  <c r="G850" i="1" a="1"/>
  <c r="G850" i="1" s="1"/>
  <c r="G1666" i="1" a="1"/>
  <c r="G1666" i="1" s="1"/>
  <c r="G426" i="1" a="1"/>
  <c r="G426" i="1" s="1"/>
  <c r="G549" i="1" a="1"/>
  <c r="G549" i="1" s="1"/>
  <c r="G1026" i="1" a="1"/>
  <c r="G1026" i="1" s="1"/>
  <c r="G1428" i="1" a="1"/>
  <c r="G1428" i="1" s="1"/>
  <c r="G1013" i="1" a="1"/>
  <c r="G1013" i="1" s="1"/>
  <c r="G1069" i="1" a="1"/>
  <c r="G1069" i="1" s="1"/>
  <c r="G792" i="1" a="1"/>
  <c r="G792" i="1" s="1"/>
  <c r="G1048" i="1" a="1"/>
  <c r="G1048" i="1" s="1"/>
  <c r="G359" i="1" a="1"/>
  <c r="G359" i="1" s="1"/>
  <c r="G551" i="1" a="1"/>
  <c r="G551" i="1" s="1"/>
  <c r="G1061" i="1" a="1"/>
  <c r="G1061" i="1" s="1"/>
  <c r="G818" i="1" a="1"/>
  <c r="G818" i="1" s="1"/>
  <c r="G138" i="1" a="1"/>
  <c r="G138" i="1" s="1"/>
  <c r="G1033" i="1" a="1"/>
  <c r="G1033" i="1" s="1"/>
  <c r="G1304" i="1" a="1"/>
  <c r="G1304" i="1" s="1"/>
  <c r="G1801" i="1" a="1"/>
  <c r="G1801" i="1" s="1"/>
  <c r="G735" i="1" a="1"/>
  <c r="G735" i="1" s="1"/>
  <c r="G1409" i="1" a="1"/>
  <c r="G1409" i="1" s="1"/>
  <c r="G1313" i="1" a="1"/>
  <c r="G1313" i="1" s="1"/>
  <c r="G1267" i="1" a="1"/>
  <c r="G1267" i="1" s="1"/>
  <c r="G971" i="1" a="1"/>
  <c r="G971" i="1" s="1"/>
  <c r="G1127" i="1" a="1"/>
  <c r="G1127" i="1" s="1"/>
  <c r="G1780" i="1" a="1"/>
  <c r="G1780" i="1" s="1"/>
  <c r="G1513" i="1" a="1"/>
  <c r="G1513" i="1" s="1"/>
  <c r="G730" i="1" a="1"/>
  <c r="G730" i="1" s="1"/>
  <c r="G196" i="1" a="1"/>
  <c r="G196" i="1" s="1"/>
  <c r="G1689" i="1" a="1"/>
  <c r="G1689" i="1" s="1"/>
  <c r="G1347" i="1" a="1"/>
  <c r="G1347" i="1" s="1"/>
  <c r="G1815" i="1" a="1"/>
  <c r="G1815" i="1" s="1"/>
  <c r="G416" i="1" a="1"/>
  <c r="G416" i="1" s="1"/>
  <c r="G494" i="1" a="1"/>
  <c r="G494" i="1" s="1"/>
  <c r="G1586" i="1" a="1"/>
  <c r="G1586" i="1" s="1"/>
  <c r="G420" i="1" a="1"/>
  <c r="G420" i="1" s="1"/>
  <c r="G52" i="1" a="1"/>
  <c r="G52" i="1" s="1"/>
  <c r="G641" i="1" a="1"/>
  <c r="G641" i="1" s="1"/>
  <c r="G1363" i="1" a="1"/>
  <c r="G1363" i="1" s="1"/>
  <c r="G688" i="1" a="1"/>
  <c r="G688" i="1" s="1"/>
  <c r="G689" i="1" a="1"/>
  <c r="G689" i="1" s="1"/>
  <c r="G404" i="1" a="1"/>
  <c r="G404" i="1" s="1"/>
  <c r="G1700" i="1" a="1"/>
  <c r="G1700" i="1" s="1"/>
  <c r="G1743" i="1" a="1"/>
  <c r="G1743" i="1" s="1"/>
  <c r="G915" i="1" a="1"/>
  <c r="G915" i="1" s="1"/>
  <c r="G511" i="1" a="1"/>
  <c r="G511" i="1" s="1"/>
  <c r="G512" i="1" a="1"/>
  <c r="G512" i="1" s="1"/>
  <c r="G1196" i="1" a="1"/>
  <c r="G1196" i="1" s="1"/>
  <c r="G676" i="1" a="1"/>
  <c r="G676" i="1" s="1"/>
  <c r="G357" i="1" a="1"/>
  <c r="G357" i="1" s="1"/>
  <c r="G516" i="1" a="1"/>
  <c r="G516" i="1" s="1"/>
  <c r="G275" i="1" a="1"/>
  <c r="G275" i="1" s="1"/>
  <c r="G211" i="1" a="1"/>
  <c r="G211" i="1" s="1"/>
  <c r="G1178" i="1" a="1"/>
  <c r="G1178" i="1" s="1"/>
  <c r="G1220" i="1" a="1"/>
  <c r="G1220" i="1" s="1"/>
  <c r="G215" i="1" a="1"/>
  <c r="G215" i="1" s="1"/>
  <c r="G634" i="1" a="1"/>
  <c r="G634" i="1" s="1"/>
  <c r="G219" i="1" a="1"/>
  <c r="G219" i="1" s="1"/>
  <c r="G1646" i="1" a="1"/>
  <c r="G1646" i="1" s="1"/>
  <c r="G928" i="1" a="1"/>
  <c r="G928" i="1" s="1"/>
  <c r="G1232" i="1" a="1"/>
  <c r="G1232" i="1" s="1"/>
  <c r="G1233" i="1" a="1"/>
  <c r="G1233" i="1" s="1"/>
  <c r="G1131" i="1" a="1"/>
  <c r="G1131" i="1" s="1"/>
  <c r="G833" i="1" a="1"/>
  <c r="G833" i="1" s="1"/>
  <c r="G82" i="1" a="1"/>
  <c r="G82" i="1" s="1"/>
  <c r="G700" i="1" a="1"/>
  <c r="G700" i="1" s="1"/>
  <c r="G851" i="1" a="1"/>
  <c r="G851" i="1" s="1"/>
  <c r="G1772" i="1" a="1"/>
  <c r="G1772" i="1" s="1"/>
  <c r="G1668" i="1" a="1"/>
  <c r="G1668" i="1" s="1"/>
  <c r="G1774" i="1" a="1"/>
  <c r="G1774" i="1" s="1"/>
  <c r="G550" i="1" a="1"/>
  <c r="G550" i="1" s="1"/>
  <c r="G466" i="1" a="1"/>
  <c r="G466" i="1" s="1"/>
  <c r="G1464" i="1" a="1"/>
  <c r="G1464" i="1" s="1"/>
  <c r="G1068" i="1" a="1"/>
  <c r="G1068" i="1" s="1"/>
  <c r="G1014" i="1" a="1"/>
  <c r="G1014" i="1" s="1"/>
  <c r="G1399" i="1" a="1"/>
  <c r="G1399" i="1" s="1"/>
  <c r="G594" i="1" a="1"/>
  <c r="G594" i="1" s="1"/>
  <c r="G400" i="1" a="1"/>
  <c r="G400" i="1" s="1"/>
  <c r="G170" i="1" a="1"/>
  <c r="G170" i="1" s="1"/>
  <c r="G364" i="1" a="1"/>
  <c r="G364" i="1" s="1"/>
  <c r="G1339" i="1" a="1"/>
  <c r="G1339" i="1" s="1"/>
  <c r="G1160" i="1" a="1"/>
  <c r="G1160" i="1" s="1"/>
  <c r="G329" i="1" a="1"/>
  <c r="G329" i="1" s="1"/>
  <c r="G1807" i="1" a="1"/>
  <c r="G1807" i="1" s="1"/>
  <c r="G1621" i="1" a="1"/>
  <c r="G1621" i="1" s="1"/>
  <c r="G1730" i="1" a="1"/>
  <c r="G1730" i="1" s="1"/>
  <c r="G667" i="1" a="1"/>
  <c r="G667" i="1" s="1"/>
  <c r="G995" i="1" a="1"/>
  <c r="G995" i="1" s="1"/>
  <c r="G963" i="1" a="1"/>
  <c r="G963" i="1" s="1"/>
  <c r="G500" i="1" a="1"/>
  <c r="G500" i="1" s="1"/>
  <c r="G1887" i="1" a="1"/>
  <c r="G1887" i="1" s="1"/>
  <c r="G132" i="1" a="1"/>
  <c r="G132" i="1" s="1"/>
  <c r="G1120" i="1" a="1"/>
  <c r="G1120" i="1" s="1"/>
  <c r="G1516" i="1" a="1"/>
  <c r="G1516" i="1" s="1"/>
  <c r="G61" i="1" a="1"/>
  <c r="G61" i="1" s="1"/>
  <c r="G867" i="1" a="1"/>
  <c r="G867" i="1" s="1"/>
  <c r="G1204" i="1" a="1"/>
  <c r="G1204" i="1" s="1"/>
  <c r="G597" i="1" a="1"/>
  <c r="G597" i="1" s="1"/>
  <c r="G1589" i="1" a="1"/>
  <c r="G1589" i="1" s="1"/>
  <c r="G267" i="1" a="1"/>
  <c r="G267" i="1" s="1"/>
  <c r="G1195" i="1" a="1"/>
  <c r="G1195" i="1" s="1"/>
  <c r="G1590" i="1" a="1"/>
  <c r="G1590" i="1" s="1"/>
  <c r="G675" i="1" a="1"/>
  <c r="G675" i="1" s="1"/>
  <c r="G581" i="1" a="1"/>
  <c r="G581" i="1" s="1"/>
  <c r="G515" i="1" a="1"/>
  <c r="G515" i="1" s="1"/>
  <c r="G1379" i="1" a="1"/>
  <c r="G1379" i="1" s="1"/>
  <c r="G47" i="1" a="1"/>
  <c r="G47" i="1" s="1"/>
  <c r="G1747" i="1" a="1"/>
  <c r="G1747" i="1" s="1"/>
  <c r="G1215" i="1" a="1"/>
  <c r="G1215" i="1" s="1"/>
  <c r="G633" i="1" a="1"/>
  <c r="G633" i="1" s="1"/>
  <c r="G1223" i="1" a="1"/>
  <c r="G1223" i="1" s="1"/>
  <c r="G1836" i="1" a="1"/>
  <c r="G1836" i="1" s="1"/>
  <c r="G1228" i="1" a="1"/>
  <c r="G1228" i="1" s="1"/>
  <c r="G1197" i="1" a="1"/>
  <c r="G1197" i="1" s="1"/>
  <c r="G220" i="1" a="1"/>
  <c r="G220" i="1" s="1"/>
  <c r="G929" i="1" a="1"/>
  <c r="G929" i="1" s="1"/>
  <c r="G335" i="1" a="1"/>
  <c r="G335" i="1" s="1"/>
  <c r="G85" i="1" a="1"/>
  <c r="G85" i="1" s="1"/>
  <c r="G697" i="1" a="1"/>
  <c r="G697" i="1" s="1"/>
  <c r="G849" i="1" a="1"/>
  <c r="G849" i="1" s="1"/>
  <c r="G1340" i="1" a="1"/>
  <c r="G1340" i="1" s="1"/>
  <c r="G643" i="1" a="1"/>
  <c r="G643" i="1" s="1"/>
  <c r="G1773" i="1" a="1"/>
  <c r="G1773" i="1" s="1"/>
  <c r="G626" i="1" a="1"/>
  <c r="G626" i="1" s="1"/>
  <c r="G1775" i="1" a="1"/>
  <c r="G1775" i="1" s="1"/>
  <c r="G965" i="1" a="1"/>
  <c r="G965" i="1" s="1"/>
  <c r="G795" i="1" a="1"/>
  <c r="G795" i="1" s="1"/>
  <c r="G572" i="1" a="1"/>
  <c r="G572" i="1" s="1"/>
  <c r="G573" i="1" a="1"/>
  <c r="G573" i="1" s="1"/>
  <c r="G1126" i="1" a="1"/>
  <c r="G1126" i="1" s="1"/>
  <c r="G1345" i="1" a="1"/>
  <c r="G1345" i="1" s="1"/>
  <c r="G817" i="1" a="1"/>
  <c r="G817" i="1" s="1"/>
  <c r="G318" i="1" a="1"/>
  <c r="G318" i="1" s="1"/>
  <c r="G1342" i="1" a="1"/>
  <c r="G1342" i="1" s="1"/>
  <c r="G552" i="1" a="1"/>
  <c r="G552" i="1" s="1"/>
  <c r="G1783" i="1" a="1"/>
  <c r="G1783" i="1" s="1"/>
  <c r="G1556" i="1" a="1"/>
  <c r="G1556" i="1" s="1"/>
  <c r="G1390" i="1" a="1"/>
  <c r="G1390" i="1" s="1"/>
  <c r="G1312" i="1" a="1"/>
  <c r="G1312" i="1" s="1"/>
  <c r="G431" i="1" a="1"/>
  <c r="G431" i="1" s="1"/>
  <c r="G1675" i="1" a="1"/>
  <c r="G1675" i="1" s="1"/>
  <c r="G1315" i="1" a="1"/>
  <c r="G1315" i="1" s="1"/>
  <c r="G587" i="1" a="1"/>
  <c r="G587" i="1" s="1"/>
  <c r="G941" i="1" a="1"/>
  <c r="G941" i="1" s="1"/>
  <c r="G1704" i="1" a="1"/>
  <c r="G1704" i="1" s="1"/>
  <c r="G443" i="1" a="1"/>
  <c r="G443" i="1" s="1"/>
  <c r="G1719" i="1" a="1"/>
  <c r="G1719" i="1" s="1"/>
  <c r="G600" i="1" a="1"/>
  <c r="G600" i="1" s="1"/>
  <c r="G605" i="1" a="1"/>
  <c r="G605" i="1" s="1"/>
  <c r="G1115" i="1" a="1"/>
  <c r="G1115" i="1" s="1"/>
  <c r="G982" i="1" a="1"/>
  <c r="G982" i="1" s="1"/>
  <c r="G1054" i="1" a="1"/>
  <c r="G1054" i="1" s="1"/>
  <c r="G950" i="1" a="1"/>
  <c r="G950" i="1" s="1"/>
  <c r="G339" i="1" a="1"/>
  <c r="G339" i="1" s="1"/>
  <c r="G1802" i="1" a="1"/>
  <c r="G1802" i="1" s="1"/>
  <c r="G1104" i="1" a="1"/>
  <c r="G1104" i="1" s="1"/>
  <c r="G1531" i="1" a="1"/>
  <c r="G1531" i="1" s="1"/>
  <c r="G1109" i="1" a="1"/>
  <c r="G1109" i="1" s="1"/>
  <c r="G1262" i="1" a="1"/>
  <c r="G1262" i="1" s="1"/>
  <c r="G1545" i="1" a="1"/>
  <c r="G1545" i="1" s="1"/>
  <c r="G1485" i="1" a="1"/>
  <c r="G1485" i="1" s="1"/>
  <c r="G1842" i="1" a="1"/>
  <c r="G1842" i="1" s="1"/>
  <c r="G1496" i="1" a="1"/>
  <c r="G1496" i="1" s="1"/>
  <c r="G1351" i="1" a="1"/>
  <c r="G1351" i="1" s="1"/>
  <c r="G961" i="1" a="1"/>
  <c r="G961" i="1" s="1"/>
  <c r="G1660" i="1" a="1"/>
  <c r="G1660" i="1" s="1"/>
  <c r="G506" i="1" a="1"/>
  <c r="G506" i="1" s="1"/>
  <c r="G1888" i="1" a="1"/>
  <c r="G1888" i="1" s="1"/>
  <c r="G310" i="1" a="1"/>
  <c r="G310" i="1" s="1"/>
  <c r="G1768" i="1" a="1"/>
  <c r="G1768" i="1" s="1"/>
  <c r="G866" i="1" a="1"/>
  <c r="G866" i="1" s="1"/>
  <c r="G62" i="1" a="1"/>
  <c r="G62" i="1" s="1"/>
  <c r="G39" i="1" a="1"/>
  <c r="G39" i="1" s="1"/>
  <c r="G1711" i="1" a="1"/>
  <c r="G1711" i="1" s="1"/>
  <c r="G1283" i="1" a="1"/>
  <c r="G1283" i="1" s="1"/>
  <c r="G673" i="1" a="1"/>
  <c r="G673" i="1" s="1"/>
  <c r="G1862" i="1" a="1"/>
  <c r="G1862" i="1" s="1"/>
  <c r="G273" i="1" a="1"/>
  <c r="G273" i="1" s="1"/>
  <c r="G1173" i="1" a="1"/>
  <c r="G1173" i="1" s="1"/>
  <c r="G1174" i="1" a="1"/>
  <c r="G1174" i="1" s="1"/>
  <c r="G1047" i="1" a="1"/>
  <c r="G1047" i="1" s="1"/>
  <c r="G1594" i="1" a="1"/>
  <c r="G1594" i="1" s="1"/>
  <c r="G1596" i="1" a="1"/>
  <c r="G1596" i="1" s="1"/>
  <c r="G1867" i="1" a="1"/>
  <c r="G1867" i="1" s="1"/>
  <c r="G810" i="1" a="1"/>
  <c r="G810" i="1" s="1"/>
  <c r="G213" i="1" a="1"/>
  <c r="G213" i="1" s="1"/>
  <c r="G541" i="1" a="1"/>
  <c r="G541" i="1" s="1"/>
  <c r="G659" i="1" a="1"/>
  <c r="G659" i="1" s="1"/>
  <c r="G582" i="1" a="1"/>
  <c r="G582" i="1" s="1"/>
  <c r="G681" i="1" a="1"/>
  <c r="G681" i="1" s="1"/>
  <c r="G161" i="1" a="1"/>
  <c r="G161" i="1" s="1"/>
  <c r="G1181" i="1" a="1"/>
  <c r="G1181" i="1" s="1"/>
  <c r="G637" i="1" a="1"/>
  <c r="G637" i="1" s="1"/>
  <c r="G836" i="1" a="1"/>
  <c r="G836" i="1" s="1"/>
  <c r="G1533" i="1" a="1"/>
  <c r="G1533" i="1" s="1"/>
  <c r="G125" i="1" a="1"/>
  <c r="G125" i="1" s="1"/>
  <c r="G1407" i="1" a="1"/>
  <c r="G1407" i="1" s="1"/>
  <c r="G621" i="1" a="1"/>
  <c r="G621" i="1" s="1"/>
  <c r="G358" i="1" a="1"/>
  <c r="G358" i="1" s="1"/>
  <c r="G855" i="1" a="1"/>
  <c r="G855" i="1" s="1"/>
  <c r="G316" i="1" a="1"/>
  <c r="G316" i="1" s="1"/>
  <c r="G1303" i="1" a="1"/>
  <c r="G1303" i="1" s="1"/>
  <c r="G448" i="1" a="1"/>
  <c r="G448" i="1" s="1"/>
  <c r="G42" i="1" a="1"/>
  <c r="G42" i="1" s="1"/>
  <c r="G1543" i="1" a="1"/>
  <c r="G1543" i="1" s="1"/>
  <c r="G589" i="1" a="1"/>
  <c r="G589" i="1" s="1"/>
  <c r="G996" i="1" a="1"/>
  <c r="G996" i="1" s="1"/>
  <c r="G790" i="1" a="1"/>
  <c r="G790" i="1" s="1"/>
  <c r="G1089" i="1" a="1"/>
  <c r="G1089" i="1" s="1"/>
  <c r="G303" i="1" a="1"/>
  <c r="G303" i="1" s="1"/>
  <c r="G1616" i="1" a="1"/>
  <c r="G1616" i="1" s="1"/>
  <c r="G480" i="1" a="1"/>
  <c r="G480" i="1" s="1"/>
  <c r="G485" i="1" a="1"/>
  <c r="G485" i="1" s="1"/>
  <c r="G1579" i="1" a="1"/>
  <c r="G1579" i="1" s="1"/>
  <c r="G1653" i="1" a="1"/>
  <c r="G1653" i="1" s="1"/>
  <c r="G1696" i="1" a="1"/>
  <c r="G1696" i="1" s="1"/>
  <c r="G210" i="1" a="1"/>
  <c r="G210" i="1" s="1"/>
  <c r="G1889" i="1" a="1"/>
  <c r="G1889" i="1" s="1"/>
  <c r="G102" i="1" a="1"/>
  <c r="G102" i="1" s="1"/>
  <c r="G616" i="1" a="1"/>
  <c r="G616" i="1" s="1"/>
  <c r="G1641" i="1" a="1"/>
  <c r="G1641" i="1" s="1"/>
  <c r="G390" i="1" a="1"/>
  <c r="G390" i="1" s="1"/>
  <c r="G454" i="1" a="1"/>
  <c r="G454" i="1" s="1"/>
  <c r="G1155" i="1" a="1"/>
  <c r="G1155" i="1" s="1"/>
  <c r="G1741" i="1" a="1"/>
  <c r="G1741" i="1" s="1"/>
  <c r="G1858" i="1" a="1"/>
  <c r="G1858" i="1" s="1"/>
  <c r="G1833" i="1" a="1"/>
  <c r="G1833" i="1" s="1"/>
  <c r="G1170" i="1" a="1"/>
  <c r="G1170" i="1" s="1"/>
  <c r="G1371" i="1" a="1"/>
  <c r="G1371" i="1" s="1"/>
  <c r="G1284" i="1" a="1"/>
  <c r="G1284" i="1" s="1"/>
  <c r="G1374" i="1" a="1"/>
  <c r="G1374" i="1" s="1"/>
  <c r="G514" i="1" a="1"/>
  <c r="G514" i="1" s="1"/>
  <c r="G922" i="1" a="1"/>
  <c r="G922" i="1" s="1"/>
  <c r="G924" i="1" a="1"/>
  <c r="G924" i="1" s="1"/>
  <c r="G1643" i="1" a="1"/>
  <c r="G1643" i="1" s="1"/>
  <c r="G1216" i="1" a="1"/>
  <c r="G1216" i="1" s="1"/>
  <c r="G1221" i="1" a="1"/>
  <c r="G1221" i="1" s="1"/>
  <c r="G1382" i="1" a="1"/>
  <c r="G1382" i="1" s="1"/>
  <c r="G1179" i="1" a="1"/>
  <c r="G1179" i="1" s="1"/>
  <c r="G1647" i="1" a="1"/>
  <c r="G1647" i="1" s="1"/>
  <c r="G162" i="1" a="1"/>
  <c r="G162" i="1" s="1"/>
  <c r="G1440" i="1" a="1"/>
  <c r="G1440" i="1" s="1"/>
  <c r="G222" i="1" a="1"/>
  <c r="G222" i="1" s="1"/>
  <c r="G123" i="1" a="1"/>
  <c r="G123" i="1" s="1"/>
  <c r="G1662" i="1" a="1"/>
  <c r="G1662" i="1" s="1"/>
  <c r="G569" i="1" a="1"/>
  <c r="G569" i="1" s="1"/>
  <c r="G1079" i="1" a="1"/>
  <c r="G1079" i="1" s="1"/>
  <c r="G1519" i="1" a="1"/>
  <c r="G1519" i="1" s="1"/>
  <c r="G852" i="1" a="1"/>
  <c r="G852" i="1" s="1"/>
  <c r="G1667" i="1" a="1"/>
  <c r="G1667" i="1" s="1"/>
  <c r="G856" i="1" a="1"/>
  <c r="G856" i="1" s="1"/>
  <c r="G120" i="1" a="1"/>
  <c r="G120" i="1" s="1"/>
  <c r="G888" i="1" a="1"/>
  <c r="G888" i="1" s="1"/>
  <c r="G1429" i="1" a="1"/>
  <c r="G1429" i="1" s="1"/>
  <c r="G796" i="1" a="1"/>
  <c r="G796" i="1" s="1"/>
  <c r="G828" i="1" a="1"/>
  <c r="G828" i="1" s="1"/>
  <c r="G1015" i="1" a="1"/>
  <c r="G1015" i="1" s="1"/>
  <c r="G838" i="1" a="1"/>
  <c r="G838" i="1" s="1"/>
  <c r="G1326" i="1" a="1"/>
  <c r="G1326" i="1" s="1"/>
  <c r="G1027" i="1" a="1"/>
  <c r="G1027" i="1" s="1"/>
  <c r="G1638" i="1" a="1"/>
  <c r="G1638" i="1" s="1"/>
  <c r="G1442" i="1" a="1"/>
  <c r="G1442" i="1" s="1"/>
  <c r="G1426" i="1" a="1"/>
  <c r="G1426" i="1" s="1"/>
  <c r="G874" i="1" a="1"/>
  <c r="G874" i="1" s="1"/>
  <c r="G1443" i="1" a="1"/>
  <c r="G1443" i="1" s="1"/>
  <c r="G1035" i="1" a="1"/>
  <c r="G1035" i="1" s="1"/>
  <c r="G980" i="1" a="1"/>
  <c r="G980" i="1" s="1"/>
  <c r="G235" i="1" a="1"/>
  <c r="G235" i="1" s="1"/>
  <c r="G378" i="1" a="1"/>
  <c r="G378" i="1" s="1"/>
  <c r="G1487" i="1" a="1"/>
  <c r="G1487" i="1" s="1"/>
  <c r="G1572" i="1" a="1"/>
  <c r="G1572" i="1" s="1"/>
  <c r="G1575" i="1" a="1"/>
  <c r="G1575" i="1" s="1"/>
  <c r="G415" i="1" a="1"/>
  <c r="G415" i="1" s="1"/>
  <c r="G488" i="1" a="1"/>
  <c r="G488" i="1" s="1"/>
  <c r="G1820" i="1" a="1"/>
  <c r="G1820" i="1" s="1"/>
  <c r="G1587" i="1" a="1"/>
  <c r="G1587" i="1" s="1"/>
  <c r="G51" i="1" a="1"/>
  <c r="G51" i="1" s="1"/>
  <c r="G1899" i="1" a="1"/>
  <c r="G1899" i="1" s="1"/>
  <c r="G203" i="1" a="1"/>
  <c r="G203" i="1" s="1"/>
  <c r="G798" i="1" a="1"/>
  <c r="G798" i="1" s="1"/>
  <c r="G769" i="1" a="1"/>
  <c r="G769" i="1" s="1"/>
  <c r="G1052" i="1" a="1"/>
  <c r="G1052" i="1" s="1"/>
  <c r="G690" i="1" a="1"/>
  <c r="G690" i="1" s="1"/>
  <c r="G1712" i="1" a="1"/>
  <c r="G1712" i="1" s="1"/>
  <c r="G1367" i="1" a="1"/>
  <c r="G1367" i="1" s="1"/>
  <c r="G1167" i="1" a="1"/>
  <c r="G1167" i="1" s="1"/>
  <c r="G1372" i="1" a="1"/>
  <c r="G1372" i="1" s="1"/>
  <c r="G1835" i="1" a="1"/>
  <c r="G1835" i="1" s="1"/>
  <c r="G1377" i="1" a="1"/>
  <c r="G1377" i="1" s="1"/>
  <c r="G1378" i="1" a="1"/>
  <c r="G1378" i="1" s="1"/>
  <c r="G394" i="1" a="1"/>
  <c r="G394" i="1" s="1"/>
  <c r="G1212" i="1" a="1"/>
  <c r="G1212" i="1" s="1"/>
  <c r="G1380" i="1" a="1"/>
  <c r="G1380" i="1" s="1"/>
  <c r="G159" i="1" a="1"/>
  <c r="G159" i="1" s="1"/>
  <c r="G214" i="1" a="1"/>
  <c r="G214" i="1" s="1"/>
  <c r="G216" i="1" a="1"/>
  <c r="G216" i="1" s="1"/>
  <c r="G218" i="1" a="1"/>
  <c r="G218" i="1" s="1"/>
  <c r="G1750" i="1" a="1"/>
  <c r="G1750" i="1" s="1"/>
  <c r="G1287" i="1" a="1"/>
  <c r="G1287" i="1" s="1"/>
  <c r="G1753" i="1" a="1"/>
  <c r="G1753" i="1" s="1"/>
  <c r="G164" i="1" a="1"/>
  <c r="G164" i="1" s="1"/>
  <c r="G449" i="1" a="1"/>
  <c r="G449" i="1" s="1"/>
  <c r="G699" i="1" a="1"/>
  <c r="G699" i="1" s="1"/>
  <c r="G559" i="1" a="1"/>
  <c r="G559" i="1" s="1"/>
  <c r="G135" i="1" a="1"/>
  <c r="G135" i="1" s="1"/>
  <c r="G853" i="1" a="1"/>
  <c r="G853" i="1" s="1"/>
  <c r="G548" i="1" a="1"/>
  <c r="G548" i="1" s="1"/>
  <c r="G315" i="1" a="1"/>
  <c r="G315" i="1" s="1"/>
  <c r="G999" i="1" a="1"/>
  <c r="G999" i="1" s="1"/>
  <c r="G277" i="1" a="1"/>
  <c r="G277" i="1" s="1"/>
  <c r="G32" i="1" a="1"/>
  <c r="G32" i="1" s="1"/>
  <c r="G1797" i="1" a="1"/>
  <c r="G1797" i="1" s="1"/>
  <c r="G1681" i="1" a="1"/>
  <c r="G1681" i="1" s="1"/>
  <c r="G797" i="1" a="1"/>
  <c r="G797" i="1" s="1"/>
  <c r="G829" i="1" a="1"/>
  <c r="G829" i="1" s="1"/>
  <c r="G317" i="1" a="1"/>
  <c r="G317" i="1" s="1"/>
  <c r="G598" i="1" a="1"/>
  <c r="G598" i="1" s="1"/>
  <c r="G1105" i="1" a="1"/>
  <c r="G1105" i="1" s="1"/>
  <c r="G682" i="1" a="1"/>
  <c r="G682" i="1" s="1"/>
  <c r="G993" i="1" a="1"/>
  <c r="G993" i="1" s="1"/>
  <c r="G644" i="1" a="1"/>
  <c r="G644" i="1" s="1"/>
  <c r="G1106" i="1" a="1"/>
  <c r="G1106" i="1" s="1"/>
  <c r="G1874" i="1" a="1"/>
  <c r="G1874" i="1" s="1"/>
  <c r="G113" i="1" a="1"/>
  <c r="G113" i="1" s="1"/>
  <c r="G519" i="1" a="1"/>
  <c r="G519" i="1" s="1"/>
  <c r="G1673" i="1" a="1"/>
  <c r="G1673" i="1" s="1"/>
  <c r="G782" i="1" a="1"/>
  <c r="G782" i="1" s="1"/>
  <c r="G1561" i="1" a="1"/>
  <c r="G1561" i="1" s="1"/>
  <c r="G800" i="1" a="1"/>
  <c r="G800" i="1" s="1"/>
  <c r="G1097" i="1" a="1"/>
  <c r="G1097" i="1" s="1"/>
  <c r="G820" i="1" a="1"/>
  <c r="G820" i="1" s="1"/>
  <c r="G234" i="1" a="1"/>
  <c r="G234" i="1" s="1"/>
  <c r="G60" i="1" a="1"/>
  <c r="G60" i="1" s="1"/>
  <c r="G723" i="1" a="1"/>
  <c r="G723" i="1" s="1"/>
  <c r="G1618" i="1" a="1"/>
  <c r="G1618" i="1" s="1"/>
  <c r="G1843" i="1" a="1"/>
  <c r="G1843" i="1" s="1"/>
  <c r="G898" i="1" a="1"/>
  <c r="G898" i="1" s="1"/>
  <c r="G1907" i="1" a="1"/>
  <c r="G1907" i="1" s="1"/>
  <c r="G419" i="1" a="1"/>
  <c r="G419" i="1" s="1"/>
  <c r="G501" i="1" a="1"/>
  <c r="G501" i="1" s="1"/>
  <c r="G1072" i="1" a="1"/>
  <c r="G1072" i="1" s="1"/>
  <c r="G1300" i="1" a="1"/>
  <c r="G1300" i="1" s="1"/>
  <c r="G1121" i="1" a="1"/>
  <c r="G1121" i="1" s="1"/>
  <c r="G969" i="1" a="1"/>
  <c r="G969" i="1" s="1"/>
  <c r="G11" i="1" a="1"/>
  <c r="G11" i="1" s="1"/>
  <c r="G1742" i="1" a="1"/>
  <c r="G1742" i="1" s="1"/>
  <c r="G265" i="1" a="1"/>
  <c r="G265" i="1" s="1"/>
  <c r="G510" i="1" a="1"/>
  <c r="G510" i="1" s="1"/>
  <c r="G271" i="1" a="1"/>
  <c r="G271" i="1" s="1"/>
  <c r="G1171" i="1" a="1"/>
  <c r="G1171" i="1" s="1"/>
  <c r="G918" i="1" a="1"/>
  <c r="G918" i="1" s="1"/>
  <c r="G356" i="1" a="1"/>
  <c r="G356" i="1" s="1"/>
  <c r="G1746" i="1" a="1"/>
  <c r="G1746" i="1" s="1"/>
  <c r="G679" i="1" a="1"/>
  <c r="G679" i="1" s="1"/>
  <c r="G1748" i="1" a="1"/>
  <c r="G1748" i="1" s="1"/>
  <c r="G811" i="1" a="1"/>
  <c r="G811" i="1" s="1"/>
  <c r="G1222" i="1" a="1"/>
  <c r="G1222" i="1" s="1"/>
  <c r="G954" i="1" a="1"/>
  <c r="G954" i="1" s="1"/>
  <c r="G1383" i="1" a="1"/>
  <c r="G1383" i="1" s="1"/>
  <c r="G583" i="1" a="1"/>
  <c r="G583" i="1" s="1"/>
  <c r="G955" i="1" a="1"/>
  <c r="G955" i="1" s="1"/>
  <c r="G636" i="1" a="1"/>
  <c r="G636" i="1" s="1"/>
  <c r="G1234" i="1" a="1"/>
  <c r="G1234" i="1" s="1"/>
  <c r="G1532" i="1" a="1"/>
  <c r="G1532" i="1" s="1"/>
  <c r="G696" i="1" a="1"/>
  <c r="G696" i="1" s="1"/>
  <c r="G1133" i="1" a="1"/>
  <c r="G1133" i="1" s="1"/>
  <c r="G540" i="1" a="1"/>
  <c r="G540" i="1" s="1"/>
  <c r="G1771" i="1" a="1"/>
  <c r="G1771" i="1" s="1"/>
  <c r="G622" i="1" a="1"/>
  <c r="G622" i="1" s="1"/>
  <c r="G1031" i="1" a="1"/>
  <c r="G1031" i="1" s="1"/>
  <c r="G998" i="1" a="1"/>
  <c r="G998" i="1" s="1"/>
  <c r="G1420" i="1" a="1"/>
  <c r="G1420" i="1" s="1"/>
  <c r="G1123" i="1" a="1"/>
  <c r="G1123" i="1" s="1"/>
  <c r="G467" i="1" a="1"/>
  <c r="G467" i="1" s="1"/>
  <c r="G468" i="1" a="1"/>
  <c r="G468" i="1" s="1"/>
  <c r="G1682" i="1" a="1"/>
  <c r="G1682" i="1" s="1"/>
  <c r="G1135" i="1" a="1"/>
  <c r="G1135" i="1" s="1"/>
  <c r="G857" i="1" a="1"/>
  <c r="G857" i="1" s="1"/>
  <c r="G384" i="1" a="1"/>
  <c r="G384" i="1" s="1"/>
  <c r="G591" i="1" a="1"/>
  <c r="G591" i="1" s="1"/>
  <c r="G1776" i="1" a="1"/>
  <c r="G1776" i="1" s="1"/>
  <c r="G293" i="1" a="1"/>
  <c r="G293" i="1" s="1"/>
  <c r="G224" i="1" a="1"/>
  <c r="G224" i="1" s="1"/>
  <c r="G709" i="1" a="1"/>
  <c r="G709" i="1" s="1"/>
  <c r="G1639" i="1" a="1"/>
  <c r="G1639" i="1" s="1"/>
  <c r="G386" i="1" a="1"/>
  <c r="G386" i="1" s="1"/>
  <c r="G586" i="1" a="1"/>
  <c r="G586" i="1" s="1"/>
  <c r="G1311" i="1" a="1"/>
  <c r="G1311" i="1" s="1"/>
  <c r="G241" i="1" a="1"/>
  <c r="G241" i="1" s="1"/>
  <c r="G34" i="1" a="1"/>
  <c r="G34" i="1" s="1"/>
  <c r="G122" i="1" a="1"/>
  <c r="G122" i="1" s="1"/>
  <c r="G193" i="1" a="1"/>
  <c r="G193" i="1" s="1"/>
  <c r="G35" i="1" a="1"/>
  <c r="G35" i="1" s="1"/>
  <c r="G865" i="1" a="1"/>
  <c r="G865" i="1" s="1"/>
  <c r="G389" i="1" a="1"/>
  <c r="G389" i="1" s="1"/>
  <c r="G478" i="1" a="1"/>
  <c r="G478" i="1" s="1"/>
  <c r="G481" i="1" a="1"/>
  <c r="G481" i="1" s="1"/>
  <c r="G665" i="1" a="1"/>
  <c r="G665" i="1" s="1"/>
  <c r="G330" i="1" a="1"/>
  <c r="G330" i="1" s="1"/>
  <c r="G252" i="1" a="1"/>
  <c r="G252" i="1" s="1"/>
  <c r="G1506" i="1" a="1"/>
  <c r="G1506" i="1" s="1"/>
  <c r="G1855" i="1" a="1"/>
  <c r="G1855" i="1" s="1"/>
  <c r="G1073" i="1" a="1"/>
  <c r="G1073" i="1" s="1"/>
  <c r="G1769" i="1" a="1"/>
  <c r="G1769" i="1" s="1"/>
  <c r="G1832" i="1" a="1"/>
  <c r="G1832" i="1" s="1"/>
  <c r="G1565" i="1" a="1"/>
  <c r="G1565" i="1" s="1"/>
  <c r="G391" i="1" a="1"/>
  <c r="G391" i="1" s="1"/>
  <c r="G25" i="1" a="1"/>
  <c r="G25" i="1" s="1"/>
  <c r="G262" i="1" a="1"/>
  <c r="G262" i="1" s="1"/>
  <c r="G1859" i="1" a="1"/>
  <c r="G1859" i="1" s="1"/>
  <c r="G1369" i="1" a="1"/>
  <c r="G1369" i="1" s="1"/>
  <c r="G268" i="1" a="1"/>
  <c r="G268" i="1" s="1"/>
  <c r="G1863" i="1" a="1"/>
  <c r="G1863" i="1" s="1"/>
  <c r="G1373" i="1" a="1"/>
  <c r="G1373" i="1" s="1"/>
  <c r="G1375" i="1" a="1"/>
  <c r="G1375" i="1" s="1"/>
  <c r="G1592" i="1" a="1"/>
  <c r="G1592" i="1" s="1"/>
  <c r="G1593" i="1" a="1"/>
  <c r="G1593" i="1" s="1"/>
  <c r="G1177" i="1" a="1"/>
  <c r="G1177" i="1" s="1"/>
  <c r="G1213" i="1" a="1"/>
  <c r="G1213" i="1" s="1"/>
  <c r="G1868" i="1" a="1"/>
  <c r="G1868" i="1" s="1"/>
  <c r="G1217" i="1" a="1"/>
  <c r="G1217" i="1" s="1"/>
  <c r="G657" i="1" a="1"/>
  <c r="G657" i="1" s="1"/>
  <c r="G542" i="1" a="1"/>
  <c r="G542" i="1" s="1"/>
  <c r="G1229" i="1" a="1"/>
  <c r="G1229" i="1" s="1"/>
  <c r="G334" i="1" a="1"/>
  <c r="G334" i="1" s="1"/>
  <c r="G1180" i="1" a="1"/>
  <c r="G1180" i="1" s="1"/>
  <c r="G1439" i="1" a="1"/>
  <c r="G1439" i="1" s="1"/>
  <c r="G930" i="1" a="1"/>
  <c r="G930" i="1" s="1"/>
  <c r="G638" i="1" a="1"/>
  <c r="G638" i="1" s="1"/>
  <c r="G81" i="1" a="1"/>
  <c r="G81" i="1" s="1"/>
  <c r="G124" i="1" a="1"/>
  <c r="G124" i="1" s="1"/>
  <c r="G1786" i="1" a="1"/>
  <c r="G1786" i="1" s="1"/>
  <c r="G648" i="1" a="1"/>
  <c r="G648" i="1" s="1"/>
  <c r="G620" i="1" a="1"/>
  <c r="G620" i="1" s="1"/>
  <c r="G623" i="1" a="1"/>
  <c r="G623" i="1" s="1"/>
  <c r="G625" i="1" a="1"/>
  <c r="G625" i="1" s="1"/>
  <c r="G1419" i="1" a="1"/>
  <c r="G1419" i="1" s="1"/>
  <c r="G1463" i="1" a="1"/>
  <c r="G1463" i="1" s="1"/>
  <c r="G1012" i="1" a="1"/>
  <c r="G1012" i="1" s="1"/>
  <c r="G1239" i="1" a="1"/>
  <c r="G1239" i="1" s="1"/>
  <c r="G1430" i="1" a="1"/>
  <c r="G1430" i="1" s="1"/>
  <c r="G1431" i="1" a="1"/>
  <c r="G1431" i="1" s="1"/>
  <c r="G1804" i="1" a="1"/>
  <c r="G1804" i="1" s="1"/>
  <c r="G517" i="1" a="1"/>
  <c r="G517" i="1" s="1"/>
  <c r="G1385" i="1" a="1"/>
  <c r="G1385" i="1" s="1"/>
  <c r="G1762" i="1" a="1"/>
  <c r="G1762" i="1" s="1"/>
  <c r="G1271" i="1" a="1"/>
  <c r="G1271" i="1" s="1"/>
  <c r="G367" i="1" a="1"/>
  <c r="G367" i="1" s="1"/>
  <c r="G592" i="1" a="1"/>
  <c r="G592" i="1" s="1"/>
  <c r="G1777" i="1" a="1"/>
  <c r="G1777" i="1" s="1"/>
  <c r="G1800" i="1" a="1"/>
  <c r="G1800" i="1" s="1"/>
  <c r="G1388" i="1" a="1"/>
  <c r="G1388" i="1" s="1"/>
  <c r="G1087" i="1" a="1"/>
  <c r="G1087" i="1" s="1"/>
  <c r="G1108" i="1" a="1"/>
  <c r="G1108" i="1" s="1"/>
  <c r="G1608" i="1" a="1"/>
  <c r="G1608" i="1" s="1"/>
  <c r="G613" i="1" a="1"/>
  <c r="G613" i="1" s="1"/>
  <c r="G1427" i="1" a="1"/>
  <c r="G1427" i="1" s="1"/>
  <c r="G452" i="1" a="1"/>
  <c r="G452" i="1" s="1"/>
  <c r="G663" i="1" a="1"/>
  <c r="G663" i="1" s="1"/>
  <c r="G45" i="1" a="1"/>
  <c r="G45" i="1" s="1"/>
  <c r="G1656" i="1" a="1"/>
  <c r="G1656" i="1" s="1"/>
  <c r="G247" i="1" a="1"/>
  <c r="G247" i="1" s="1"/>
  <c r="G899" i="1" a="1"/>
  <c r="G899" i="1" s="1"/>
  <c r="G1582" i="1" a="1"/>
  <c r="G1582" i="1" s="1"/>
  <c r="G1659" i="1" a="1"/>
  <c r="G1659" i="1" s="1"/>
  <c r="G1854" i="1" a="1"/>
  <c r="G1854" i="1" s="1"/>
  <c r="G1403" i="1" a="1"/>
  <c r="G1403" i="1" s="1"/>
  <c r="G970" i="1" a="1"/>
  <c r="G970" i="1" s="1"/>
  <c r="G739" i="1" a="1"/>
  <c r="G739" i="1" s="1"/>
  <c r="G1044" i="1" a="1"/>
  <c r="G1044" i="1" s="1"/>
  <c r="G989" i="1" a="1"/>
  <c r="G989" i="1" s="1"/>
  <c r="G182" i="1" a="1"/>
  <c r="G182" i="1" s="1"/>
  <c r="G392" i="1" a="1"/>
  <c r="G392" i="1" s="1"/>
  <c r="G264" i="1" a="1"/>
  <c r="G264" i="1" s="1"/>
  <c r="G266" i="1" a="1"/>
  <c r="G266" i="1" s="1"/>
  <c r="G1169" i="1" a="1"/>
  <c r="G1169" i="1" s="1"/>
  <c r="G1370" i="1" a="1"/>
  <c r="G1370" i="1" s="1"/>
  <c r="G1865" i="1" a="1"/>
  <c r="G1865" i="1" s="1"/>
  <c r="G1172" i="1" a="1"/>
  <c r="G1172" i="1" s="1"/>
  <c r="G1591" i="1" a="1"/>
  <c r="G1591" i="1" s="1"/>
  <c r="G678" i="1" a="1"/>
  <c r="G678" i="1" s="1"/>
  <c r="G923" i="1" a="1"/>
  <c r="G923" i="1" s="1"/>
  <c r="G1435" i="1" a="1"/>
  <c r="G1435" i="1" s="1"/>
  <c r="G1597" i="1" a="1"/>
  <c r="G1597" i="1" s="1"/>
  <c r="G1218" i="1" a="1"/>
  <c r="G1218" i="1" s="1"/>
  <c r="G1436" i="1" a="1"/>
  <c r="G1436" i="1" s="1"/>
  <c r="G812" i="1" a="1"/>
  <c r="G812" i="1" s="1"/>
  <c r="G813" i="1" a="1"/>
  <c r="G813" i="1" s="1"/>
  <c r="G927" i="1" a="1"/>
  <c r="G927" i="1" s="1"/>
  <c r="G1599" i="1" a="1"/>
  <c r="G1599" i="1" s="1"/>
  <c r="G1231" i="1" a="1"/>
  <c r="G1231" i="1" s="1"/>
  <c r="G814" i="1" a="1"/>
  <c r="G814" i="1" s="1"/>
  <c r="G221" i="1" a="1"/>
  <c r="G221" i="1" s="1"/>
  <c r="G276" i="1" a="1"/>
  <c r="G276" i="1" s="1"/>
  <c r="G1785" i="1" a="1"/>
  <c r="G1785" i="1" s="1"/>
  <c r="G647" i="1" a="1"/>
  <c r="G647" i="1" s="1"/>
  <c r="G1870" i="1" a="1"/>
  <c r="G1870" i="1" s="1"/>
  <c r="G1310" i="1" a="1"/>
  <c r="G1310" i="1" s="1"/>
  <c r="G1003" i="1" a="1"/>
  <c r="G1003" i="1" s="1"/>
  <c r="G1669" i="1" a="1"/>
  <c r="G1669" i="1" s="1"/>
  <c r="G1670" i="1" a="1"/>
  <c r="G1670" i="1" s="1"/>
  <c r="G1796" i="1" a="1"/>
  <c r="G1796" i="1" s="1"/>
  <c r="G571" i="1" a="1"/>
  <c r="G571" i="1" s="1"/>
  <c r="G1124" i="1" a="1"/>
  <c r="G1124" i="1" s="1"/>
  <c r="G1125" i="1" a="1"/>
  <c r="G1125" i="1" s="1"/>
  <c r="G968" i="1" a="1"/>
  <c r="G968" i="1" s="1"/>
  <c r="G1136" i="1" a="1"/>
  <c r="G1136" i="1" s="1"/>
  <c r="G137" i="1" a="1"/>
  <c r="G137" i="1" s="1"/>
  <c r="G395" i="1" a="1"/>
  <c r="G395" i="1" s="1"/>
  <c r="G1327" i="1" a="1"/>
  <c r="G1327" i="1" s="1"/>
  <c r="G973" i="1" a="1"/>
  <c r="G973" i="1" s="1"/>
  <c r="G740" i="1" a="1"/>
  <c r="G740" i="1" s="1"/>
  <c r="G1290" i="1" a="1"/>
  <c r="G1290" i="1" s="1"/>
  <c r="G1389" i="1" a="1"/>
  <c r="G1389" i="1" s="1"/>
  <c r="G935" i="1" a="1"/>
  <c r="G935" i="1" s="1"/>
  <c r="G1314" i="1" a="1"/>
  <c r="G1314" i="1" s="1"/>
  <c r="G1412" i="1" a="1"/>
  <c r="G1412" i="1" s="1"/>
  <c r="G397" i="1" a="1"/>
  <c r="G397" i="1" s="1"/>
  <c r="G1677" i="1" a="1"/>
  <c r="G1677" i="1" s="1"/>
  <c r="G115" i="1" a="1"/>
  <c r="G115" i="1" s="1"/>
  <c r="G146" i="1" a="1"/>
  <c r="G146" i="1" s="1"/>
  <c r="G1546" i="1" a="1"/>
  <c r="G1546" i="1" s="1"/>
  <c r="G787" i="1" a="1"/>
  <c r="G787" i="1" s="1"/>
  <c r="G755" i="1" a="1"/>
  <c r="G755" i="1" s="1"/>
  <c r="G226" i="1" a="1"/>
  <c r="G226" i="1" s="1"/>
  <c r="G236" i="1" a="1"/>
  <c r="G236" i="1" s="1"/>
  <c r="G1794" i="1" a="1"/>
  <c r="G1794" i="1" s="1"/>
  <c r="G456" i="1" a="1"/>
  <c r="G456" i="1" s="1"/>
  <c r="G886" i="1" a="1"/>
  <c r="G886" i="1" s="1"/>
  <c r="G351" i="1" a="1"/>
  <c r="G351" i="1" s="1"/>
  <c r="G1580" i="1" a="1"/>
  <c r="G1580" i="1" s="1"/>
  <c r="G1296" i="1" a="1"/>
  <c r="G1296" i="1" s="1"/>
  <c r="G89" i="1" a="1"/>
  <c r="G89" i="1" s="1"/>
  <c r="G914" i="1" a="1"/>
  <c r="G914" i="1" s="1"/>
  <c r="G1745" i="1" a="1"/>
  <c r="G1745" i="1" s="1"/>
  <c r="G46" i="1" a="1"/>
  <c r="G46" i="1" s="1"/>
  <c r="G658" i="1" a="1"/>
  <c r="G658" i="1" s="1"/>
  <c r="G1230" i="1" a="1"/>
  <c r="G1230" i="1" s="1"/>
  <c r="G1441" i="1" a="1"/>
  <c r="G1441" i="1" s="1"/>
  <c r="G1520" i="1" a="1"/>
  <c r="G1520" i="1" s="1"/>
  <c r="G1680" i="1" a="1"/>
  <c r="G1680" i="1" s="1"/>
  <c r="G891" i="1" a="1"/>
  <c r="G891" i="1" s="1"/>
  <c r="G1241" i="1" a="1"/>
  <c r="G1241" i="1" s="1"/>
  <c r="G1183" i="1" a="1"/>
  <c r="G1183" i="1" s="1"/>
  <c r="G1756" i="1" a="1"/>
  <c r="G1756" i="1" s="1"/>
  <c r="G1763" i="1" a="1"/>
  <c r="G1763" i="1" s="1"/>
  <c r="G933" i="1" a="1"/>
  <c r="G933" i="1" s="1"/>
  <c r="G936" i="1" a="1"/>
  <c r="G936" i="1" s="1"/>
  <c r="G522" i="1" a="1"/>
  <c r="G522" i="1" s="1"/>
  <c r="G1413" i="1" a="1"/>
  <c r="G1413" i="1" s="1"/>
  <c r="G1557" i="1" a="1"/>
  <c r="G1557" i="1" s="1"/>
  <c r="G1476" i="1" a="1"/>
  <c r="G1476" i="1" s="1"/>
  <c r="G225" i="1" a="1"/>
  <c r="G225" i="1" s="1"/>
  <c r="G1064" i="1" a="1"/>
  <c r="G1064" i="1" s="1"/>
  <c r="G341" i="1" a="1"/>
  <c r="G341" i="1" s="1"/>
  <c r="G199" i="1" a="1"/>
  <c r="G199" i="1" s="1"/>
  <c r="G40" i="1" a="1"/>
  <c r="G40" i="1" s="1"/>
  <c r="G472" i="1" a="1"/>
  <c r="G472" i="1" s="1"/>
  <c r="G943" i="1" a="1"/>
  <c r="G943" i="1" s="1"/>
  <c r="G842" i="1" a="1"/>
  <c r="G842" i="1" s="1"/>
  <c r="G756" i="1" a="1"/>
  <c r="G756" i="1" s="1"/>
  <c r="G1568" i="1" a="1"/>
  <c r="G1568" i="1" s="1"/>
  <c r="G1082" i="1" a="1"/>
  <c r="G1082" i="1" s="1"/>
  <c r="G983" i="1" a="1"/>
  <c r="G983" i="1" s="1"/>
  <c r="G537" i="1" a="1"/>
  <c r="G537" i="1" s="1"/>
  <c r="G1207" i="1" a="1"/>
  <c r="G1207" i="1" s="1"/>
  <c r="G28" i="1" a="1"/>
  <c r="G28" i="1" s="1"/>
  <c r="G1481" i="1" a="1"/>
  <c r="G1481" i="1" s="1"/>
  <c r="G824" i="1" a="1"/>
  <c r="G824" i="1" s="1"/>
  <c r="G763" i="1" a="1"/>
  <c r="G763" i="1" s="1"/>
  <c r="G1248" i="1" a="1"/>
  <c r="G1248" i="1" s="1"/>
  <c r="G345" i="1" a="1"/>
  <c r="G345" i="1" s="1"/>
  <c r="G286" i="1" a="1"/>
  <c r="G286" i="1" s="1"/>
  <c r="G720" i="1" a="1"/>
  <c r="G720" i="1" s="1"/>
  <c r="G1259" i="1" a="1"/>
  <c r="G1259" i="1" s="1"/>
  <c r="G381" i="1" a="1"/>
  <c r="G381" i="1" s="1"/>
  <c r="G1793" i="1" a="1"/>
  <c r="G1793" i="1" s="1"/>
  <c r="G1158" i="1" a="1"/>
  <c r="G1158" i="1" s="1"/>
  <c r="G1142" i="1" a="1"/>
  <c r="G1142" i="1" s="1"/>
  <c r="G1000" i="1" a="1"/>
  <c r="G1000" i="1" s="1"/>
  <c r="G1291" i="1" a="1"/>
  <c r="G1291" i="1" s="1"/>
  <c r="G1395" i="1" a="1"/>
  <c r="G1395" i="1" s="1"/>
  <c r="G862" i="1" a="1"/>
  <c r="G862" i="1" s="1"/>
  <c r="G1306" i="1" a="1"/>
  <c r="G1306" i="1" s="1"/>
  <c r="G1086" i="1" a="1"/>
  <c r="G1086" i="1" s="1"/>
  <c r="G1075" i="1" a="1"/>
  <c r="G1075" i="1" s="1"/>
  <c r="G507" i="1" a="1"/>
  <c r="G507" i="1" s="1"/>
  <c r="G212" i="1" a="1"/>
  <c r="G212" i="1" s="1"/>
  <c r="G878" i="1" a="1"/>
  <c r="G878" i="1" s="1"/>
  <c r="G1288" i="1" a="1"/>
  <c r="G1288" i="1" s="1"/>
  <c r="G292" i="1" a="1"/>
  <c r="G292" i="1" s="1"/>
  <c r="G733" i="1" a="1"/>
  <c r="G733" i="1" s="1"/>
  <c r="G599" i="1" a="1"/>
  <c r="G599" i="1" s="1"/>
  <c r="G520" i="1" a="1"/>
  <c r="G520" i="1" s="1"/>
  <c r="G1450" i="1" a="1"/>
  <c r="G1450" i="1" s="1"/>
  <c r="G1477" i="1" a="1"/>
  <c r="G1477" i="1" s="1"/>
  <c r="G702" i="1" a="1"/>
  <c r="G702" i="1" s="1"/>
  <c r="G12" i="1" a="1"/>
  <c r="G12" i="1" s="1"/>
  <c r="G1331" i="1" a="1"/>
  <c r="G1331" i="1" s="1"/>
  <c r="G748" i="1" a="1"/>
  <c r="G748" i="1" s="1"/>
  <c r="G375" i="1" a="1"/>
  <c r="G375" i="1" s="1"/>
  <c r="G201" i="1" a="1"/>
  <c r="G201" i="1" s="1"/>
  <c r="G1550" i="1" a="1"/>
  <c r="G1550" i="1" s="1"/>
  <c r="G1792" i="1" a="1"/>
  <c r="G1792" i="1" s="1"/>
  <c r="G111" i="1" a="1"/>
  <c r="G111" i="1" s="1"/>
  <c r="G729" i="1" a="1"/>
  <c r="G729" i="1" s="1"/>
  <c r="G1148" i="1" a="1"/>
  <c r="G1148" i="1" s="1"/>
  <c r="G902" i="1" a="1"/>
  <c r="G902" i="1" s="1"/>
  <c r="G306" i="1" a="1"/>
  <c r="G306" i="1" s="1"/>
  <c r="G403" i="1" a="1"/>
  <c r="G403" i="1" s="1"/>
  <c r="G1368" i="1" a="1"/>
  <c r="G1368" i="1" s="1"/>
  <c r="G1866" i="1" a="1"/>
  <c r="G1866" i="1" s="1"/>
  <c r="G1595" i="1" a="1"/>
  <c r="G1595" i="1" s="1"/>
  <c r="G1645" i="1" a="1"/>
  <c r="G1645" i="1" s="1"/>
  <c r="G879" i="1" a="1"/>
  <c r="G879" i="1" s="1"/>
  <c r="G1837" i="1" a="1"/>
  <c r="G1837" i="1" s="1"/>
  <c r="G31" i="1" a="1"/>
  <c r="G31" i="1" s="1"/>
  <c r="G427" i="1" a="1"/>
  <c r="G427" i="1" s="1"/>
  <c r="G966" i="1" a="1"/>
  <c r="G966" i="1" s="1"/>
  <c r="G1070" i="1" a="1"/>
  <c r="G1070" i="1" s="1"/>
  <c r="G1755" i="1" a="1"/>
  <c r="G1755" i="1" s="1"/>
  <c r="G839" i="1" a="1"/>
  <c r="G839" i="1" s="1"/>
  <c r="G360" i="1" a="1"/>
  <c r="G360" i="1" s="1"/>
  <c r="G585" i="1" a="1"/>
  <c r="G585" i="1" s="1"/>
  <c r="G684" i="1" a="1"/>
  <c r="G684" i="1" s="1"/>
  <c r="G432" i="1" a="1"/>
  <c r="G432" i="1" s="1"/>
  <c r="G1393" i="1" a="1"/>
  <c r="G1393" i="1" s="1"/>
  <c r="G524" i="1" a="1"/>
  <c r="G524" i="1" s="1"/>
  <c r="G1528" i="1" a="1"/>
  <c r="G1528" i="1" s="1"/>
  <c r="G840" i="1" a="1"/>
  <c r="G840" i="1" s="1"/>
  <c r="G105" i="1" a="1"/>
  <c r="G105" i="1" s="1"/>
  <c r="G1254" i="1" a="1"/>
  <c r="G1254" i="1" s="1"/>
  <c r="G1567" i="1" a="1"/>
  <c r="G1567" i="1" s="1"/>
  <c r="G186" i="1" a="1"/>
  <c r="G186" i="1" s="1"/>
  <c r="G1156" i="1" a="1"/>
  <c r="G1156" i="1" s="1"/>
  <c r="G171" i="1" a="1"/>
  <c r="G171" i="1" s="1"/>
  <c r="G460" i="1" a="1"/>
  <c r="G460" i="1" s="1"/>
  <c r="G771" i="1" a="1"/>
  <c r="G771" i="1" s="1"/>
  <c r="G1789" i="1" a="1"/>
  <c r="G1789" i="1" s="1"/>
  <c r="G1767" i="1" a="1"/>
  <c r="G1767" i="1" s="1"/>
  <c r="G107" i="1" a="1"/>
  <c r="G107" i="1" s="1"/>
  <c r="G322" i="1" a="1"/>
  <c r="G322" i="1" s="1"/>
  <c r="G380" i="1" a="1"/>
  <c r="G380" i="1" s="1"/>
  <c r="G843" i="1" a="1"/>
  <c r="G843" i="1" s="1"/>
  <c r="G1038" i="1" a="1"/>
  <c r="G1038" i="1" s="1"/>
  <c r="G458" i="1" a="1"/>
  <c r="G458" i="1" s="1"/>
  <c r="G1715" i="1" a="1"/>
  <c r="G1715" i="1" s="1"/>
  <c r="G298" i="1" a="1"/>
  <c r="G298" i="1" s="1"/>
  <c r="G718" i="1" a="1"/>
  <c r="G718" i="1" s="1"/>
  <c r="G1708" i="1" a="1"/>
  <c r="G1708" i="1" s="1"/>
  <c r="G151" i="1" a="1"/>
  <c r="G151" i="1" s="1"/>
  <c r="G229" i="1" a="1"/>
  <c r="G229" i="1" s="1"/>
  <c r="G1141" i="1" a="1"/>
  <c r="G1141" i="1" s="1"/>
  <c r="G1258" i="1" a="1"/>
  <c r="G1258" i="1" s="1"/>
  <c r="G189" i="1" a="1"/>
  <c r="G189" i="1" s="1"/>
  <c r="G780" i="1" a="1"/>
  <c r="G780" i="1" s="1"/>
  <c r="G713" i="1" a="1"/>
  <c r="G713" i="1" s="1"/>
  <c r="G1057" i="1" a="1"/>
  <c r="G1057" i="1" s="1"/>
  <c r="G1423" i="1" a="1"/>
  <c r="G1423" i="1" s="1"/>
  <c r="G1188" i="1" a="1"/>
  <c r="G1188" i="1" s="1"/>
  <c r="G140" i="1" a="1"/>
  <c r="G140" i="1" s="1"/>
  <c r="G1424" i="1" a="1"/>
  <c r="G1424" i="1" s="1"/>
  <c r="G68" i="1" a="1"/>
  <c r="G68" i="1" s="1"/>
  <c r="G873" i="1" a="1"/>
  <c r="G873" i="1" s="1"/>
  <c r="G949" i="1" a="1"/>
  <c r="G949" i="1" s="1"/>
  <c r="G1261" i="1" a="1"/>
  <c r="G1261" i="1" s="1"/>
  <c r="G1765" i="1" a="1"/>
  <c r="G1765" i="1" s="1"/>
  <c r="G803" i="1" a="1"/>
  <c r="G803" i="1" s="1"/>
  <c r="G1694" i="1" a="1"/>
  <c r="G1694" i="1" s="1"/>
  <c r="G770" i="1" a="1"/>
  <c r="G770" i="1" s="1"/>
  <c r="G671" i="1" a="1"/>
  <c r="G671" i="1" s="1"/>
  <c r="G1434" i="1" a="1"/>
  <c r="G1434" i="1" s="1"/>
  <c r="G1224" i="1" a="1"/>
  <c r="G1224" i="1" s="1"/>
  <c r="G84" i="1" a="1"/>
  <c r="G84" i="1" s="1"/>
  <c r="G1301" i="1" a="1"/>
  <c r="G1301" i="1" s="1"/>
  <c r="G1325" i="1" a="1"/>
  <c r="G1325" i="1" s="1"/>
  <c r="G889" i="1" a="1"/>
  <c r="G889" i="1" s="1"/>
  <c r="G791" i="1" a="1"/>
  <c r="G791" i="1" s="1"/>
  <c r="G858" i="1" a="1"/>
  <c r="G858" i="1" s="1"/>
  <c r="G1601" i="1" a="1"/>
  <c r="G1601" i="1" s="1"/>
  <c r="G934" i="1" a="1"/>
  <c r="G934" i="1" s="1"/>
  <c r="G1410" i="1" a="1"/>
  <c r="G1410" i="1" s="1"/>
  <c r="G1758" i="1" a="1"/>
  <c r="G1758" i="1" s="1"/>
  <c r="G1316" i="1" a="1"/>
  <c r="G1316" i="1" s="1"/>
  <c r="G114" i="1" a="1"/>
  <c r="G114" i="1" s="1"/>
  <c r="G1062" i="1" a="1"/>
  <c r="G1062" i="1" s="1"/>
  <c r="G1705" i="1" a="1"/>
  <c r="G1705" i="1" s="1"/>
  <c r="G821" i="1" a="1"/>
  <c r="G821" i="1" s="1"/>
  <c r="G1453" i="1" a="1"/>
  <c r="G1453" i="1" s="1"/>
  <c r="G1536" i="1" a="1"/>
  <c r="G1536" i="1" s="1"/>
  <c r="G64" i="1" a="1"/>
  <c r="G64" i="1" s="1"/>
  <c r="G760" i="1" a="1"/>
  <c r="G760" i="1" s="1"/>
  <c r="G527" i="1" a="1"/>
  <c r="G527" i="1" s="1"/>
  <c r="G297" i="1" a="1"/>
  <c r="G297" i="1" s="1"/>
  <c r="G58" i="1" a="1"/>
  <c r="G58" i="1" s="1"/>
  <c r="G703" i="1" a="1"/>
  <c r="G703" i="1" s="1"/>
  <c r="G406" i="1" a="1"/>
  <c r="G406" i="1" s="1"/>
  <c r="G17" i="1" a="1"/>
  <c r="G17" i="1" s="1"/>
  <c r="G13" i="1" a="1"/>
  <c r="G13" i="1" s="1"/>
  <c r="G717" i="1" a="1"/>
  <c r="G717" i="1" s="1"/>
  <c r="G844" i="1" a="1"/>
  <c r="G844" i="1" s="1"/>
  <c r="G1722" i="1" a="1"/>
  <c r="G1722" i="1" s="1"/>
  <c r="G749" i="1" a="1"/>
  <c r="G749" i="1" s="1"/>
  <c r="G447" i="1" a="1"/>
  <c r="G447" i="1" s="1"/>
  <c r="G1266" i="1" a="1"/>
  <c r="G1266" i="1" s="1"/>
  <c r="G609" i="1" a="1"/>
  <c r="G609" i="1" s="1"/>
  <c r="G463" i="1" a="1"/>
  <c r="G463" i="1" s="1"/>
  <c r="G1273" i="1" a="1"/>
  <c r="G1273" i="1" s="1"/>
  <c r="G985" i="1" a="1"/>
  <c r="G985" i="1" s="1"/>
  <c r="G347" i="1" a="1"/>
  <c r="G347" i="1" s="1"/>
  <c r="G1010" i="1" a="1"/>
  <c r="G1010" i="1" s="1"/>
  <c r="G1570" i="1" a="1"/>
  <c r="G1570" i="1" s="1"/>
  <c r="G326" i="1" a="1"/>
  <c r="G326" i="1" s="1"/>
  <c r="G464" i="1" a="1"/>
  <c r="G464" i="1" s="1"/>
  <c r="G1004" i="1" a="1"/>
  <c r="G1004" i="1" s="1"/>
  <c r="G861" i="1" a="1"/>
  <c r="G861" i="1" s="1"/>
  <c r="G1872" i="1" a="1"/>
  <c r="G1872" i="1" s="1"/>
  <c r="G1525" i="1" a="1"/>
  <c r="G1525" i="1" s="1"/>
  <c r="G69" i="1" a="1"/>
  <c r="G69" i="1" s="1"/>
  <c r="G736" i="1" a="1"/>
  <c r="G736" i="1" s="1"/>
  <c r="G74" i="1" a="1"/>
  <c r="G74" i="1" s="1"/>
  <c r="G328" i="1" a="1"/>
  <c r="G328" i="1" s="1"/>
  <c r="G1238" i="1" a="1"/>
  <c r="G1238" i="1" s="1"/>
  <c r="G937" i="1" a="1"/>
  <c r="G937" i="1" s="1"/>
  <c r="G1036" i="1" a="1"/>
  <c r="G1036" i="1" s="1"/>
  <c r="G1083" i="1" a="1"/>
  <c r="G1083" i="1" s="1"/>
  <c r="G173" i="1" a="1"/>
  <c r="G173" i="1" s="1"/>
  <c r="G1198" i="1" a="1"/>
  <c r="G1198" i="1" s="1"/>
  <c r="G1562" i="1" a="1"/>
  <c r="G1562" i="1" s="1"/>
  <c r="G1489" i="1" a="1"/>
  <c r="G1489" i="1" s="1"/>
  <c r="G490" i="1" a="1"/>
  <c r="G490" i="1" s="1"/>
  <c r="G953" i="1" a="1"/>
  <c r="G953" i="1" s="1"/>
  <c r="G1046" i="1" a="1"/>
  <c r="G1046" i="1" s="1"/>
  <c r="G1744" i="1" a="1"/>
  <c r="G1744" i="1" s="1"/>
  <c r="G513" i="1" a="1"/>
  <c r="G513" i="1" s="1"/>
  <c r="G157" i="1" a="1"/>
  <c r="G157" i="1" s="1"/>
  <c r="G1225" i="1" a="1"/>
  <c r="G1225" i="1" s="1"/>
  <c r="G1437" i="1" a="1"/>
  <c r="G1437" i="1" s="1"/>
  <c r="G568" i="1" a="1"/>
  <c r="G568" i="1" s="1"/>
  <c r="G136" i="1" a="1"/>
  <c r="G136" i="1" s="1"/>
  <c r="G1521" i="1" a="1"/>
  <c r="G1521" i="1" s="1"/>
  <c r="G33" i="1" a="1"/>
  <c r="G33" i="1" s="1"/>
  <c r="G1344" i="1" a="1"/>
  <c r="G1344" i="1" s="1"/>
  <c r="G1341" i="1" a="1"/>
  <c r="G1341" i="1" s="1"/>
  <c r="G518" i="1" a="1"/>
  <c r="G518" i="1" s="1"/>
  <c r="G1028" i="1" a="1"/>
  <c r="G1028" i="1" s="1"/>
  <c r="G1184" i="1" a="1"/>
  <c r="G1184" i="1" s="1"/>
  <c r="G1408" i="1" a="1"/>
  <c r="G1408" i="1" s="1"/>
  <c r="G521" i="1" a="1"/>
  <c r="G521" i="1" s="1"/>
  <c r="G1604" i="1" a="1"/>
  <c r="G1604" i="1" s="1"/>
  <c r="G433" i="1" a="1"/>
  <c r="G433" i="1" s="1"/>
  <c r="G1394" i="1" a="1"/>
  <c r="G1394" i="1" s="1"/>
  <c r="G1558" i="1" a="1"/>
  <c r="G1558" i="1" s="1"/>
  <c r="G294" i="1" a="1"/>
  <c r="G294" i="1" s="1"/>
  <c r="G1006" i="1" a="1"/>
  <c r="G1006" i="1" s="1"/>
  <c r="G775" i="1" a="1"/>
  <c r="G775" i="1" s="1"/>
  <c r="G57" i="1" a="1"/>
  <c r="G57" i="1" s="1"/>
  <c r="G715" i="1" a="1"/>
  <c r="G715" i="1" s="1"/>
  <c r="G321" i="1" a="1"/>
  <c r="G321" i="1" s="1"/>
  <c r="G283" i="1" a="1"/>
  <c r="G283" i="1" s="1"/>
  <c r="G1683" i="1" a="1"/>
  <c r="G1683" i="1" s="1"/>
  <c r="G788" i="1" a="1"/>
  <c r="G788" i="1" s="1"/>
  <c r="G1095" i="1" a="1"/>
  <c r="G1095" i="1" s="1"/>
  <c r="G6" i="1" a="1"/>
  <c r="G6" i="1" s="1"/>
  <c r="G975" i="1" a="1"/>
  <c r="G975" i="1" s="1"/>
  <c r="G1611" i="1" a="1"/>
  <c r="G1611" i="1" s="1"/>
  <c r="G1139" i="1" a="1"/>
  <c r="G1139" i="1" s="1"/>
  <c r="G823" i="1" a="1"/>
  <c r="G823" i="1" s="1"/>
  <c r="G407" i="1" a="1"/>
  <c r="G407" i="1" s="1"/>
  <c r="G1056" i="1" a="1"/>
  <c r="G1056" i="1" s="1"/>
  <c r="G1265" i="1" a="1"/>
  <c r="G1265" i="1" s="1"/>
  <c r="G1455" i="1" a="1"/>
  <c r="G1455" i="1" s="1"/>
  <c r="G1538" i="1" a="1"/>
  <c r="G1538" i="1" s="1"/>
  <c r="G1009" i="1" a="1"/>
  <c r="G1009" i="1" s="1"/>
  <c r="G1272" i="1" a="1"/>
  <c r="G1272" i="1" s="1"/>
  <c r="G1085" i="1" a="1"/>
  <c r="G1085" i="1" s="1"/>
  <c r="G764" i="1" a="1"/>
  <c r="G764" i="1" s="1"/>
  <c r="G566" i="1" a="1"/>
  <c r="G566" i="1" s="1"/>
  <c r="G325" i="1" a="1"/>
  <c r="G325" i="1" s="1"/>
  <c r="G348" i="1" a="1"/>
  <c r="G348" i="1" s="1"/>
  <c r="G1103" i="1" a="1"/>
  <c r="G1103" i="1" s="1"/>
  <c r="G765" i="1" a="1"/>
  <c r="G765" i="1" s="1"/>
  <c r="G139" i="1" a="1"/>
  <c r="G139" i="1" s="1"/>
  <c r="G1415" i="1" a="1"/>
  <c r="G1415" i="1" s="1"/>
  <c r="G741" i="1" a="1"/>
  <c r="G741" i="1" s="1"/>
  <c r="G141" i="1" a="1"/>
  <c r="G141" i="1" s="1"/>
  <c r="G1396" i="1" a="1"/>
  <c r="G1396" i="1" s="1"/>
  <c r="G71" i="1" a="1"/>
  <c r="G71" i="1" s="1"/>
  <c r="G75" i="1" a="1"/>
  <c r="G75" i="1" s="1"/>
  <c r="G393" i="1" a="1"/>
  <c r="G393" i="1" s="1"/>
  <c r="G1323" i="1" a="1"/>
  <c r="G1323" i="1" s="1"/>
  <c r="G445" i="1" a="1"/>
  <c r="G445" i="1" s="1"/>
  <c r="G230" i="1" a="1"/>
  <c r="G230" i="1" s="1"/>
  <c r="G1128" i="1" a="1"/>
  <c r="G1128" i="1" s="1"/>
  <c r="G832" i="1" a="1"/>
  <c r="G832" i="1" s="1"/>
  <c r="G1209" i="1" a="1"/>
  <c r="G1209" i="1" s="1"/>
  <c r="G1634" i="1" a="1"/>
  <c r="G1634" i="1" s="1"/>
  <c r="G1093" i="1" a="1"/>
  <c r="G1093" i="1" s="1"/>
  <c r="G1168" i="1" a="1"/>
  <c r="G1168" i="1" s="1"/>
  <c r="G1376" i="1" a="1"/>
  <c r="G1376" i="1" s="1"/>
  <c r="G1214" i="1" a="1"/>
  <c r="G1214" i="1" s="1"/>
  <c r="G1226" i="1" a="1"/>
  <c r="G1226" i="1" s="1"/>
  <c r="G1132" i="1" a="1"/>
  <c r="G1132" i="1" s="1"/>
  <c r="G1302" i="1" a="1"/>
  <c r="G1302" i="1" s="1"/>
  <c r="G428" i="1" a="1"/>
  <c r="G428" i="1" s="1"/>
  <c r="G1465" i="1" a="1"/>
  <c r="G1465" i="1" s="1"/>
  <c r="G830" i="1" a="1"/>
  <c r="G830" i="1" s="1"/>
  <c r="G1600" i="1" a="1"/>
  <c r="G1600" i="1" s="1"/>
  <c r="G1422" i="1" a="1"/>
  <c r="G1422" i="1" s="1"/>
  <c r="G545" i="1" a="1"/>
  <c r="G545" i="1" s="1"/>
  <c r="G1391" i="1" a="1"/>
  <c r="G1391" i="1" s="1"/>
  <c r="G1757" i="1" a="1"/>
  <c r="G1757" i="1" s="1"/>
  <c r="G1759" i="1" a="1"/>
  <c r="G1759" i="1" s="1"/>
  <c r="G1529" i="1" a="1"/>
  <c r="G1529" i="1" s="1"/>
  <c r="G104" i="1" a="1"/>
  <c r="G104" i="1" s="1"/>
  <c r="G174" i="1" a="1"/>
  <c r="G174" i="1" s="1"/>
  <c r="G1019" i="1" a="1"/>
  <c r="G1019" i="1" s="1"/>
  <c r="G1766" i="1" a="1"/>
  <c r="G1766" i="1" s="1"/>
  <c r="G1205" i="1" a="1"/>
  <c r="G1205" i="1" s="1"/>
  <c r="G166" i="1" a="1"/>
  <c r="G166" i="1" s="1"/>
  <c r="G869" i="1" a="1"/>
  <c r="G869" i="1" s="1"/>
  <c r="G1706" i="1" a="1"/>
  <c r="G1706" i="1" s="1"/>
  <c r="G1065" i="1" a="1"/>
  <c r="G1065" i="1" s="1"/>
  <c r="G716" i="1" a="1"/>
  <c r="G716" i="1" s="1"/>
  <c r="G1548" i="1" a="1"/>
  <c r="G1548" i="1" s="1"/>
  <c r="G692" i="1" a="1"/>
  <c r="G692" i="1" s="1"/>
  <c r="G457" i="1" a="1"/>
  <c r="G457" i="1" s="1"/>
  <c r="G1721" i="1" a="1"/>
  <c r="G1721" i="1" s="1"/>
  <c r="G984" i="1" a="1"/>
  <c r="G984" i="1" s="1"/>
  <c r="G344" i="1" a="1"/>
  <c r="G344" i="1" s="1"/>
  <c r="G1102" i="1" a="1"/>
  <c r="G1102" i="1" s="1"/>
  <c r="G1334" i="1" a="1"/>
  <c r="G1334" i="1" s="1"/>
  <c r="G778" i="1" a="1"/>
  <c r="G778" i="1" s="1"/>
  <c r="G188" i="1" a="1"/>
  <c r="G188" i="1" s="1"/>
  <c r="G1335" i="1" a="1"/>
  <c r="G1335" i="1" s="1"/>
  <c r="G168" i="1" a="1"/>
  <c r="G168" i="1" s="1"/>
  <c r="G231" i="1" a="1"/>
  <c r="G231" i="1" s="1"/>
  <c r="G1471" i="1" a="1"/>
  <c r="G1471" i="1" s="1"/>
  <c r="G1457" i="1" a="1"/>
  <c r="G1457" i="1" s="1"/>
  <c r="G169" i="1" a="1"/>
  <c r="G169" i="1" s="1"/>
  <c r="G327" i="1" a="1"/>
  <c r="G327" i="1" s="1"/>
  <c r="G1871" i="1" a="1"/>
  <c r="G1871" i="1" s="1"/>
  <c r="G281" i="1" a="1"/>
  <c r="G281" i="1" s="1"/>
  <c r="G205" i="1" a="1"/>
  <c r="G205" i="1" s="1"/>
  <c r="G742" i="1" a="1"/>
  <c r="G742" i="1" s="1"/>
  <c r="G1397" i="1" a="1"/>
  <c r="G1397" i="1" s="1"/>
  <c r="G530" i="1" a="1"/>
  <c r="G530" i="1" s="1"/>
  <c r="G76" i="1" a="1"/>
  <c r="G76" i="1" s="1"/>
  <c r="G249" i="1" a="1"/>
  <c r="G249" i="1" s="1"/>
  <c r="G1466" i="1" a="1"/>
  <c r="G1466" i="1" s="1"/>
  <c r="G685" i="1" a="1"/>
  <c r="G685" i="1" s="1"/>
  <c r="G1702" i="1" a="1"/>
  <c r="G1702" i="1" s="1"/>
  <c r="G446" i="1" a="1"/>
  <c r="G446" i="1" s="1"/>
  <c r="G1260" i="1" a="1"/>
  <c r="G1260" i="1" s="1"/>
  <c r="G365" i="1" a="1"/>
  <c r="G365" i="1" s="1"/>
  <c r="G1145" i="1" a="1"/>
  <c r="G1145" i="1" s="1"/>
  <c r="G1622" i="1" a="1"/>
  <c r="G1622" i="1" s="1"/>
  <c r="G806" i="1" a="1"/>
  <c r="G806" i="1" s="1"/>
  <c r="G1834" i="1" a="1"/>
  <c r="G1834" i="1" s="1"/>
  <c r="G920" i="1" a="1"/>
  <c r="G920" i="1" s="1"/>
  <c r="G925" i="1" a="1"/>
  <c r="G925" i="1" s="1"/>
  <c r="G1749" i="1" a="1"/>
  <c r="G1749" i="1" s="1"/>
  <c r="G1384" i="1" a="1"/>
  <c r="G1384" i="1" s="1"/>
  <c r="G1078" i="1" a="1"/>
  <c r="G1078" i="1" s="1"/>
  <c r="G624" i="1" a="1"/>
  <c r="G624" i="1" s="1"/>
  <c r="G570" i="1" a="1"/>
  <c r="G570" i="1" s="1"/>
  <c r="G1798" i="1" a="1"/>
  <c r="G1798" i="1" s="1"/>
  <c r="G1805" i="1" a="1"/>
  <c r="G1805" i="1" s="1"/>
  <c r="G544" i="1" a="1"/>
  <c r="G544" i="1" s="1"/>
  <c r="G1523" i="1" a="1"/>
  <c r="G1523" i="1" s="1"/>
  <c r="G1445" i="1" a="1"/>
  <c r="G1445" i="1" s="1"/>
  <c r="G1107" i="1" a="1"/>
  <c r="G1107" i="1" s="1"/>
  <c r="G429" i="1" a="1"/>
  <c r="G429" i="1" s="1"/>
  <c r="G1449" i="1" a="1"/>
  <c r="G1449" i="1" s="1"/>
  <c r="G1676" i="1" a="1"/>
  <c r="G1676" i="1" s="1"/>
  <c r="G434" i="1" a="1"/>
  <c r="G434" i="1" s="1"/>
  <c r="G525" i="1" a="1"/>
  <c r="G525" i="1" s="1"/>
  <c r="G1330" i="1" a="1"/>
  <c r="G1330" i="1" s="1"/>
  <c r="G1094" i="1" a="1"/>
  <c r="G1094" i="1" s="1"/>
  <c r="G5" i="1" a="1"/>
  <c r="G5" i="1" s="1"/>
  <c r="G405" i="1" a="1"/>
  <c r="G405" i="1" s="1"/>
  <c r="G1100" i="1" a="1"/>
  <c r="G1100" i="1" s="1"/>
  <c r="G710" i="1" a="1"/>
  <c r="G710" i="1" s="1"/>
  <c r="G444" i="1" a="1"/>
  <c r="G444" i="1" s="1"/>
  <c r="G706" i="1" a="1"/>
  <c r="G706" i="1" s="1"/>
  <c r="G1255" i="1" a="1"/>
  <c r="G1255" i="1" s="1"/>
  <c r="G369" i="1" a="1"/>
  <c r="G369" i="1" s="1"/>
  <c r="G187" i="1" a="1"/>
  <c r="G187" i="1" s="1"/>
  <c r="G1157" i="1" a="1"/>
  <c r="G1157" i="1" s="1"/>
  <c r="G1795" i="1" a="1"/>
  <c r="G1795" i="1" s="1"/>
  <c r="G1055" i="1" a="1"/>
  <c r="G1055" i="1" s="1"/>
  <c r="G1790" i="1" a="1"/>
  <c r="G1790" i="1" s="1"/>
  <c r="G238" i="1" a="1"/>
  <c r="G238" i="1" s="1"/>
  <c r="G762" i="1" a="1"/>
  <c r="G762" i="1" s="1"/>
  <c r="G777" i="1" a="1"/>
  <c r="G777" i="1" s="1"/>
  <c r="G228" i="1" a="1"/>
  <c r="G228" i="1" s="1"/>
  <c r="G323" i="1" a="1"/>
  <c r="G323" i="1" s="1"/>
  <c r="G1482" i="1" a="1"/>
  <c r="G1482" i="1" s="1"/>
  <c r="G758" i="1" a="1"/>
  <c r="G758" i="1" s="1"/>
  <c r="G977" i="1" a="1"/>
  <c r="G977" i="1" s="1"/>
  <c r="G1470" i="1" a="1"/>
  <c r="G1470" i="1" s="1"/>
  <c r="G346" i="1" a="1"/>
  <c r="G346" i="1" s="1"/>
  <c r="G18" i="1" a="1"/>
  <c r="G18" i="1" s="1"/>
  <c r="G371" i="1" a="1"/>
  <c r="G371" i="1" s="1"/>
  <c r="G1337" i="1" a="1"/>
  <c r="G1337" i="1" s="1"/>
  <c r="G232" i="1" a="1"/>
  <c r="G232" i="1" s="1"/>
  <c r="G20" i="1" a="1"/>
  <c r="G20" i="1" s="1"/>
  <c r="G1760" i="1" a="1"/>
  <c r="G1760" i="1" s="1"/>
  <c r="G398" i="1" a="1"/>
  <c r="G398" i="1" s="1"/>
  <c r="G529" i="1" a="1"/>
  <c r="G529" i="1" s="1"/>
  <c r="G946" i="1" a="1"/>
  <c r="G946" i="1" s="1"/>
  <c r="G555" i="1" a="1"/>
  <c r="G555" i="1" s="1"/>
  <c r="G947" i="1" a="1"/>
  <c r="G947" i="1" s="1"/>
  <c r="G1425" i="1" a="1"/>
  <c r="G1425" i="1" s="1"/>
  <c r="G1588" i="1" a="1"/>
  <c r="G1588" i="1" s="1"/>
  <c r="G834" i="1" a="1"/>
  <c r="G834" i="1" s="1"/>
  <c r="G396" i="1" a="1"/>
  <c r="G396" i="1" s="1"/>
  <c r="G1245" i="1" a="1"/>
  <c r="G1245" i="1" s="1"/>
  <c r="G167" i="1" a="1"/>
  <c r="G167" i="1" s="1"/>
  <c r="G1022" i="1" a="1"/>
  <c r="G1022" i="1" s="1"/>
  <c r="G223" i="1" a="1"/>
  <c r="G223" i="1" s="1"/>
  <c r="G482" i="1" a="1"/>
  <c r="G482" i="1" s="1"/>
  <c r="G1853" i="1" a="1"/>
  <c r="G1853" i="1" s="1"/>
  <c r="G1360" i="1" a="1"/>
  <c r="G1360" i="1" s="1"/>
  <c r="G455" i="1" a="1"/>
  <c r="G455" i="1" s="1"/>
  <c r="G677" i="1" a="1"/>
  <c r="G677" i="1" s="1"/>
  <c r="G1644" i="1" a="1"/>
  <c r="G1644" i="1" s="1"/>
  <c r="G1227" i="1" a="1"/>
  <c r="G1227" i="1" s="1"/>
  <c r="G1752" i="1" a="1"/>
  <c r="G1752" i="1" s="1"/>
  <c r="G539" i="1" a="1"/>
  <c r="G539" i="1" s="1"/>
  <c r="G794" i="1" a="1"/>
  <c r="G794" i="1" s="1"/>
  <c r="G967" i="1" a="1"/>
  <c r="G967" i="1" s="1"/>
  <c r="G1060" i="1" a="1"/>
  <c r="G1060" i="1" s="1"/>
  <c r="G1444" i="1" a="1"/>
  <c r="G1444" i="1" s="1"/>
  <c r="G1049" i="1" a="1"/>
  <c r="G1049" i="1" s="1"/>
  <c r="G204" i="1" a="1"/>
  <c r="G204" i="1" s="1"/>
  <c r="G387" i="1" a="1"/>
  <c r="G387" i="1" s="1"/>
  <c r="G1672" i="1" a="1"/>
  <c r="G1672" i="1" s="1"/>
  <c r="G1674" i="1" a="1"/>
  <c r="G1674" i="1" s="1"/>
  <c r="G1605" i="1" a="1"/>
  <c r="G1605" i="1" s="1"/>
  <c r="G881" i="1" a="1"/>
  <c r="G881" i="1" s="1"/>
  <c r="G1317" i="1" a="1"/>
  <c r="G1317" i="1" s="1"/>
  <c r="G442" i="1" a="1"/>
  <c r="G442" i="1" s="1"/>
  <c r="G1467" i="1" a="1"/>
  <c r="G1467" i="1" s="1"/>
  <c r="G1788" i="1" a="1"/>
  <c r="G1788" i="1" s="1"/>
  <c r="G368" i="1" a="1"/>
  <c r="G368" i="1" s="1"/>
  <c r="G974" i="1" a="1"/>
  <c r="G974" i="1" s="1"/>
  <c r="G991" i="1" a="1"/>
  <c r="G991" i="1" s="1"/>
  <c r="G536" i="1" a="1"/>
  <c r="G536" i="1" s="1"/>
  <c r="G1007" i="1" a="1"/>
  <c r="G1007" i="1" s="1"/>
  <c r="G1720" i="1" a="1"/>
  <c r="G1720" i="1" s="1"/>
  <c r="G1264" i="1" a="1"/>
  <c r="G1264" i="1" s="1"/>
  <c r="G439" i="1" a="1"/>
  <c r="G439" i="1" s="1"/>
  <c r="G992" i="1" a="1"/>
  <c r="G992" i="1" s="1"/>
  <c r="G473" i="1" a="1"/>
  <c r="G473" i="1" s="1"/>
  <c r="G461" i="1" a="1"/>
  <c r="G461" i="1" s="1"/>
  <c r="G1569" i="1" a="1"/>
  <c r="G1569" i="1" s="1"/>
  <c r="G693" i="1" a="1"/>
  <c r="G693" i="1" s="1"/>
  <c r="G1021" i="1" a="1"/>
  <c r="G1021" i="1" s="1"/>
  <c r="G608" i="1" a="1"/>
  <c r="G608" i="1" s="1"/>
  <c r="G239" i="1" a="1"/>
  <c r="G239" i="1" s="1"/>
  <c r="G1716" i="1" a="1"/>
  <c r="G1716" i="1" s="1"/>
  <c r="G299" i="1" a="1"/>
  <c r="G299" i="1" s="1"/>
  <c r="G719" i="1" a="1"/>
  <c r="G719" i="1" s="1"/>
  <c r="G152" i="1" a="1"/>
  <c r="G152" i="1" s="1"/>
  <c r="G1612" i="1" a="1"/>
  <c r="G1612" i="1" s="1"/>
  <c r="G110" i="1" a="1"/>
  <c r="G110" i="1" s="1"/>
  <c r="G1483" i="1" a="1"/>
  <c r="G1483" i="1" s="1"/>
  <c r="G372" i="1" a="1"/>
  <c r="G372" i="1" s="1"/>
  <c r="G694" i="1" a="1"/>
  <c r="G694" i="1" s="1"/>
  <c r="G279" i="1" a="1"/>
  <c r="G279" i="1" s="1"/>
  <c r="G1001" i="1" a="1"/>
  <c r="G1001" i="1" s="1"/>
  <c r="G554" i="1" a="1"/>
  <c r="G554" i="1" s="1"/>
  <c r="G629" i="1" a="1"/>
  <c r="G629" i="1" s="1"/>
  <c r="G1190" i="1" a="1"/>
  <c r="G1190" i="1" s="1"/>
  <c r="G72" i="1" a="1"/>
  <c r="G72" i="1" s="1"/>
  <c r="G1864" i="1" a="1"/>
  <c r="G1864" i="1" s="1"/>
  <c r="G942" i="1" a="1"/>
  <c r="G942" i="1" s="1"/>
  <c r="G65" i="1" a="1"/>
  <c r="G65" i="1" s="1"/>
  <c r="G197" i="1" a="1"/>
  <c r="G197" i="1" s="1"/>
  <c r="G864" i="1" a="1"/>
  <c r="G864" i="1" s="1"/>
  <c r="G1585" i="1" a="1"/>
  <c r="G1585" i="1" s="1"/>
  <c r="G333" i="1" a="1"/>
  <c r="G333" i="1" s="1"/>
  <c r="G732" i="1" a="1"/>
  <c r="G732" i="1" s="1"/>
  <c r="G269" i="1" a="1"/>
  <c r="G269" i="1" s="1"/>
  <c r="G1286" i="1" a="1"/>
  <c r="G1286" i="1" s="1"/>
  <c r="G1381" i="1" a="1"/>
  <c r="G1381" i="1" s="1"/>
  <c r="G877" i="1" a="1"/>
  <c r="G877" i="1" s="1"/>
  <c r="G880" i="1" a="1"/>
  <c r="G880" i="1" s="1"/>
  <c r="G558" i="1" a="1"/>
  <c r="G558" i="1" s="1"/>
  <c r="G1761" i="1" a="1"/>
  <c r="G1761" i="1" s="1"/>
  <c r="G1679" i="1" a="1"/>
  <c r="G1679" i="1" s="1"/>
  <c r="G890" i="1" a="1"/>
  <c r="G890" i="1" s="1"/>
  <c r="G931" i="1" a="1"/>
  <c r="G931" i="1" s="1"/>
  <c r="G385" i="1" a="1"/>
  <c r="G385" i="1" s="1"/>
  <c r="G932" i="1" a="1"/>
  <c r="G932" i="1" s="1"/>
  <c r="G1555" i="1" a="1"/>
  <c r="G1555" i="1" s="1"/>
  <c r="G1446" i="1" a="1"/>
  <c r="G1446" i="1" s="1"/>
  <c r="G1448" i="1" a="1"/>
  <c r="G1448" i="1" s="1"/>
  <c r="G938" i="1" a="1"/>
  <c r="G938" i="1" s="1"/>
  <c r="G1322" i="1" a="1"/>
  <c r="G1322" i="1" s="1"/>
  <c r="G1606" i="1" a="1"/>
  <c r="G1606" i="1" s="1"/>
  <c r="G1607" i="1" a="1"/>
  <c r="G1607" i="1" s="1"/>
  <c r="G1329" i="1" a="1"/>
  <c r="G1329" i="1" s="1"/>
  <c r="G1713" i="1" a="1"/>
  <c r="G1713" i="1" s="1"/>
  <c r="G148" i="1" a="1"/>
  <c r="G148" i="1" s="1"/>
  <c r="G183" i="1" a="1"/>
  <c r="G183" i="1" s="1"/>
  <c r="G747" i="1" a="1"/>
  <c r="G747" i="1" s="1"/>
  <c r="G16" i="1" a="1"/>
  <c r="G16" i="1" s="1"/>
  <c r="G26" i="1" a="1"/>
  <c r="G26" i="1" s="1"/>
  <c r="G175" i="1" a="1"/>
  <c r="G175" i="1" s="1"/>
  <c r="G1020" i="1" a="1"/>
  <c r="G1020" i="1" s="1"/>
  <c r="G1246" i="1" a="1"/>
  <c r="G1246" i="1" s="1"/>
  <c r="G227" i="1" a="1"/>
  <c r="G227" i="1" s="1"/>
  <c r="G1206" i="1" a="1"/>
  <c r="G1206" i="1" s="1"/>
  <c r="G41" i="1" a="1"/>
  <c r="G41" i="1" s="1"/>
  <c r="G870" i="1" a="1"/>
  <c r="G870" i="1" s="1"/>
  <c r="G761" i="1" a="1"/>
  <c r="G761" i="1" s="1"/>
  <c r="G343" i="1" a="1"/>
  <c r="G343" i="1" s="1"/>
  <c r="G474" i="1" a="1"/>
  <c r="G474" i="1" s="1"/>
  <c r="G1707" i="1" a="1"/>
  <c r="G1707" i="1" s="1"/>
  <c r="G1791" i="1" a="1"/>
  <c r="G1791" i="1" s="1"/>
  <c r="G1084" i="1" a="1"/>
  <c r="G1084" i="1" s="1"/>
  <c r="G172" i="1" a="1"/>
  <c r="G172" i="1" s="1"/>
  <c r="G845" i="1" a="1"/>
  <c r="G845" i="1" s="1"/>
  <c r="G1723" i="1" a="1"/>
  <c r="G1723" i="1" s="1"/>
  <c r="G1539" i="1" a="1"/>
  <c r="G1539" i="1" s="1"/>
  <c r="G1249" i="1" a="1"/>
  <c r="G1249" i="1" s="1"/>
  <c r="G1456" i="1" a="1"/>
  <c r="G1456" i="1" s="1"/>
  <c r="G287" i="1" a="1"/>
  <c r="G287" i="1" s="1"/>
  <c r="G1040" i="1" a="1"/>
  <c r="G1040" i="1" s="1"/>
  <c r="G300" i="1" a="1"/>
  <c r="G300" i="1" s="1"/>
  <c r="G1118" i="1" a="1"/>
  <c r="G1118" i="1" s="1"/>
  <c r="G1614" i="1" a="1"/>
  <c r="G1614" i="1" s="1"/>
  <c r="G944" i="1" a="1"/>
  <c r="G944" i="1" s="1"/>
  <c r="G553" i="1" a="1"/>
  <c r="G553" i="1" s="1"/>
  <c r="G399" i="1" a="1"/>
  <c r="G399" i="1" s="1"/>
  <c r="G1305" i="1" a="1"/>
  <c r="G1305" i="1" s="1"/>
  <c r="G846" i="1" a="1"/>
  <c r="G846" i="1" s="1"/>
  <c r="G1318" i="1" a="1"/>
  <c r="G1318" i="1" s="1"/>
  <c r="G1307" i="1" a="1"/>
  <c r="G1307" i="1" s="1"/>
  <c r="G854" i="1" a="1"/>
  <c r="G854" i="1" s="1"/>
  <c r="G1387" i="1" a="1"/>
  <c r="G1387" i="1" s="1"/>
  <c r="G1478" i="1" a="1"/>
  <c r="G1478" i="1" s="1"/>
  <c r="G200" i="1" a="1"/>
  <c r="G200" i="1" s="1"/>
  <c r="G285" i="1" a="1"/>
  <c r="G285" i="1" s="1"/>
  <c r="G349" i="1" a="1"/>
  <c r="G349" i="1" s="1"/>
  <c r="G726" i="1" a="1"/>
  <c r="G726" i="1" s="1"/>
  <c r="G1630" i="1" a="1"/>
  <c r="G1630" i="1" s="1"/>
  <c r="G131" i="1" a="1"/>
  <c r="G131" i="1" s="1"/>
  <c r="G1860" i="1" a="1"/>
  <c r="G1860" i="1" s="1"/>
  <c r="G1285" i="1" a="1"/>
  <c r="G1285" i="1" s="1"/>
  <c r="G274" i="1" a="1"/>
  <c r="G274" i="1" s="1"/>
  <c r="G1751" i="1" a="1"/>
  <c r="G1751" i="1" s="1"/>
  <c r="G1754" i="1" a="1"/>
  <c r="G1754" i="1" s="1"/>
  <c r="G30" i="1" a="1"/>
  <c r="G30" i="1" s="1"/>
  <c r="G1324" i="1" a="1"/>
  <c r="G1324" i="1" s="1"/>
  <c r="G278" i="1" a="1"/>
  <c r="G278" i="1" s="1"/>
  <c r="G1799" i="1" a="1"/>
  <c r="G1799" i="1" s="1"/>
  <c r="G584" i="1" a="1"/>
  <c r="G584" i="1" s="1"/>
  <c r="G1242" i="1" a="1"/>
  <c r="G1242" i="1" s="1"/>
  <c r="G683" i="1" a="1"/>
  <c r="G683" i="1" s="1"/>
  <c r="G1603" i="1" a="1"/>
  <c r="G1603" i="1" s="1"/>
  <c r="G1447" i="1" a="1"/>
  <c r="G1447" i="1" s="1"/>
  <c r="G1411" i="1" a="1"/>
  <c r="G1411" i="1" s="1"/>
  <c r="G523" i="1" a="1"/>
  <c r="G523" i="1" s="1"/>
  <c r="G1187" i="1" a="1"/>
  <c r="G1187" i="1" s="1"/>
  <c r="G588" i="1" a="1"/>
  <c r="G588" i="1" s="1"/>
  <c r="G1328" i="1" a="1"/>
  <c r="G1328" i="1" s="1"/>
  <c r="G295" i="1" a="1"/>
  <c r="G295" i="1" s="1"/>
  <c r="G705" i="1" a="1"/>
  <c r="G705" i="1" s="1"/>
  <c r="G564" i="1" a="1"/>
  <c r="G564" i="1" s="1"/>
  <c r="G438" i="1" a="1"/>
  <c r="G438" i="1" s="1"/>
  <c r="G691" i="1" a="1"/>
  <c r="G691" i="1" s="1"/>
  <c r="G1138" i="1" a="1"/>
  <c r="G1138" i="1" s="1"/>
  <c r="G1714" i="1" a="1"/>
  <c r="G1714" i="1" s="1"/>
  <c r="G776" i="1" a="1"/>
  <c r="G776" i="1" s="1"/>
  <c r="G1454" i="1" a="1"/>
  <c r="G1454" i="1" s="1"/>
  <c r="G606" i="1" a="1"/>
  <c r="G606" i="1" s="1"/>
  <c r="G1116" i="1" a="1"/>
  <c r="G1116" i="1" s="1"/>
  <c r="G1480" i="1" a="1"/>
  <c r="G1480" i="1" s="1"/>
  <c r="G1117" i="1" a="1"/>
  <c r="G1117" i="1" s="1"/>
  <c r="G871" i="1" a="1"/>
  <c r="G871" i="1" s="1"/>
  <c r="G1333" i="1" a="1"/>
  <c r="G1333" i="1" s="1"/>
  <c r="G1247" i="1" a="1"/>
  <c r="G1247" i="1" s="1"/>
  <c r="G976" i="1" a="1"/>
  <c r="G976" i="1" s="1"/>
  <c r="G462" i="1" a="1"/>
  <c r="G462" i="1" s="1"/>
  <c r="G565" i="1" a="1"/>
  <c r="G565" i="1" s="1"/>
  <c r="G324" i="1" a="1"/>
  <c r="G324" i="1" s="1"/>
  <c r="G1023" i="1" a="1"/>
  <c r="G1023" i="1" s="1"/>
  <c r="G978" i="1" a="1"/>
  <c r="G978" i="1" s="1"/>
  <c r="G153" i="1" a="1"/>
  <c r="G153" i="1" s="1"/>
  <c r="G1613" i="1" a="1"/>
  <c r="G1613" i="1" s="1"/>
  <c r="G781" i="1" a="1"/>
  <c r="G781" i="1" s="1"/>
  <c r="G191" i="1" a="1"/>
  <c r="G191" i="1" s="1"/>
  <c r="G714" i="1" a="1"/>
  <c r="G714" i="1" s="1"/>
  <c r="G280" i="1" a="1"/>
  <c r="G280" i="1" s="1"/>
  <c r="G628" i="1" a="1"/>
  <c r="G628" i="1" s="1"/>
  <c r="G1005" i="1" a="1"/>
  <c r="G1005" i="1" s="1"/>
  <c r="G1189" i="1" a="1"/>
  <c r="G1189" i="1" s="1"/>
  <c r="G630" i="1" a="1"/>
  <c r="G630" i="1" s="1"/>
  <c r="G1096" i="1" a="1"/>
  <c r="G1096" i="1" s="1"/>
  <c r="G73" i="1" a="1"/>
  <c r="G73" i="1" s="1"/>
  <c r="G263" i="1" a="1"/>
  <c r="G263" i="1" s="1"/>
  <c r="G95" i="1" a="1"/>
  <c r="G95" i="1" s="1"/>
  <c r="G939" i="1" a="1"/>
  <c r="G939" i="1" s="1"/>
  <c r="G1081" i="1" a="1"/>
  <c r="G1081" i="1" s="1"/>
  <c r="G342" i="1" a="1"/>
  <c r="G342" i="1" s="1"/>
  <c r="G607" i="1" a="1"/>
  <c r="G607" i="1" s="1"/>
  <c r="G1140" i="1" a="1"/>
  <c r="G1140" i="1" s="1"/>
  <c r="G1336" i="1" a="1"/>
  <c r="G1336" i="1" s="1"/>
  <c r="G1414" i="1" a="1"/>
  <c r="G1414" i="1" s="1"/>
  <c r="G142" i="1" a="1"/>
  <c r="G142" i="1" s="1"/>
  <c r="G370" i="1" a="1"/>
  <c r="G370" i="1" s="1"/>
  <c r="G1365" i="1" a="1"/>
  <c r="G1365" i="1" s="1"/>
  <c r="G837" i="1" a="1"/>
  <c r="G837" i="1" s="1"/>
  <c r="G1386" i="1" a="1"/>
  <c r="G1386" i="1" s="1"/>
  <c r="G627" i="1" a="1"/>
  <c r="G627" i="1" s="1"/>
  <c r="G91" i="1" a="1"/>
  <c r="G91" i="1" s="1"/>
  <c r="G601" i="1" a="1"/>
  <c r="G601" i="1" s="1"/>
  <c r="G108" i="1" a="1"/>
  <c r="G108" i="1" s="1"/>
  <c r="G1066" i="1" a="1"/>
  <c r="G1066" i="1" s="1"/>
  <c r="G721" i="1" a="1"/>
  <c r="G721" i="1" s="1"/>
  <c r="G528" i="1" a="1"/>
  <c r="G528" i="1" s="1"/>
  <c r="G743" i="1" a="1"/>
  <c r="G743" i="1" s="1"/>
  <c r="G916" i="1" a="1"/>
  <c r="G916" i="1" s="1"/>
  <c r="G997" i="1" a="1"/>
  <c r="G997" i="1" s="1"/>
  <c r="G734" i="1" a="1"/>
  <c r="G734" i="1" s="1"/>
  <c r="G106" i="1" a="1"/>
  <c r="G106" i="1" s="1"/>
  <c r="G184" i="1" a="1"/>
  <c r="G184" i="1" s="1"/>
  <c r="G1257" i="1" a="1"/>
  <c r="G1257" i="1" s="1"/>
  <c r="G945" i="1" a="1"/>
  <c r="G945" i="1" s="1"/>
  <c r="G27" i="1" a="1"/>
  <c r="G27" i="1" s="1"/>
  <c r="G1182" i="1" a="1"/>
  <c r="G1182" i="1" s="1"/>
  <c r="G1186" i="1" a="1"/>
  <c r="G1186" i="1" s="1"/>
  <c r="G822" i="1" a="1"/>
  <c r="G822" i="1" s="1"/>
  <c r="G1549" i="1" a="1"/>
  <c r="G1549" i="1" s="1"/>
  <c r="G382" i="1" a="1"/>
  <c r="G382" i="1" s="1"/>
  <c r="G165" i="1" a="1"/>
  <c r="G165" i="1" s="1"/>
  <c r="G1451" i="1" a="1"/>
  <c r="G1451" i="1" s="1"/>
  <c r="G190" i="1" a="1"/>
  <c r="G190" i="1" s="1"/>
  <c r="G872" i="1" a="1"/>
  <c r="G872" i="1" s="1"/>
  <c r="G36" i="1" a="1"/>
  <c r="G36" i="1" s="1"/>
  <c r="G674" i="1" a="1"/>
  <c r="G674" i="1" s="1"/>
  <c r="G1418" i="1" a="1"/>
  <c r="G1418" i="1" s="1"/>
  <c r="G940" i="1" a="1"/>
  <c r="G940" i="1" s="1"/>
  <c r="G1547" i="1" a="1"/>
  <c r="G1547" i="1" s="1"/>
  <c r="G92" i="1" a="1"/>
  <c r="G92" i="1" s="1"/>
  <c r="G66" i="1" a="1"/>
  <c r="G66" i="1" s="1"/>
  <c r="G19" i="1" a="1"/>
  <c r="G19" i="1" s="1"/>
  <c r="G1778" i="1" a="1"/>
  <c r="G1778" i="1" s="1"/>
  <c r="G70" i="1" a="1"/>
  <c r="G70" i="1" s="1"/>
  <c r="G1544" i="1" a="1"/>
  <c r="G1544" i="1" s="1"/>
  <c r="G1067" i="1" a="1"/>
  <c r="G1067" i="1" s="1"/>
  <c r="G1602" i="1" a="1"/>
  <c r="G1602" i="1" s="1"/>
  <c r="G1703" i="1" a="1"/>
  <c r="G1703" i="1" s="1"/>
  <c r="G374" i="1" a="1"/>
  <c r="G374" i="1" s="1"/>
  <c r="G1537" i="1" a="1"/>
  <c r="G1537" i="1" s="1"/>
  <c r="G825" i="1" a="1"/>
  <c r="G825" i="1" s="1"/>
  <c r="G1250" i="1" a="1"/>
  <c r="G1250" i="1" s="1"/>
  <c r="G948" i="1" a="1"/>
  <c r="G948" i="1" s="1"/>
  <c r="G1151" i="1" a="1"/>
  <c r="G1151" i="1" s="1"/>
  <c r="G921" i="1" a="1"/>
  <c r="G921" i="1" s="1"/>
  <c r="G121" i="1" a="1"/>
  <c r="G121" i="1" s="1"/>
  <c r="G1671" i="1" a="1"/>
  <c r="G1671" i="1" s="1"/>
  <c r="G441" i="1" a="1"/>
  <c r="G441" i="1" s="1"/>
  <c r="G1610" i="1" a="1"/>
  <c r="G1610" i="1" s="1"/>
  <c r="G1037" i="1" a="1"/>
  <c r="G1037" i="1" s="1"/>
  <c r="G1008" i="1" a="1"/>
  <c r="G1008" i="1" s="1"/>
  <c r="G750" i="1" a="1"/>
  <c r="G750" i="1" s="1"/>
  <c r="G1524" i="1" a="1"/>
  <c r="G1524" i="1" s="1"/>
  <c r="G361" i="1" a="1"/>
  <c r="G361" i="1" s="1"/>
  <c r="G1814" i="1" a="1"/>
  <c r="G1814" i="1" s="1"/>
  <c r="G1392" i="1" a="1"/>
  <c r="G1392" i="1" s="1"/>
  <c r="G1063" i="1" a="1"/>
  <c r="G1063" i="1" s="1"/>
  <c r="G379" i="1" a="1"/>
  <c r="G379" i="1" s="1"/>
  <c r="G237" i="1" a="1"/>
  <c r="G237" i="1" s="1"/>
  <c r="G150" i="1" a="1"/>
  <c r="G150" i="1" s="1"/>
  <c r="G240" i="1" a="1"/>
  <c r="G240" i="1" s="1"/>
  <c r="G1041" i="1" a="1"/>
  <c r="G1041" i="1" s="1"/>
  <c r="G645" i="1" a="1"/>
  <c r="G645" i="1" s="1"/>
  <c r="G882" i="1" a="1"/>
  <c r="G882" i="1" s="1"/>
  <c r="G160" i="1" a="1"/>
  <c r="G160" i="1" s="1"/>
  <c r="G757" i="1" a="1"/>
  <c r="G757" i="1" s="1"/>
  <c r="G722" i="1" a="1"/>
  <c r="G722" i="1" s="1"/>
  <c r="G1479" i="1" a="1"/>
  <c r="G1479" i="1" s="1"/>
  <c r="G768" i="1" a="1"/>
  <c r="G768" i="1" s="1"/>
  <c r="G1032" i="1" a="1"/>
  <c r="G1032" i="1" s="1"/>
  <c r="G296" i="1" a="1"/>
  <c r="G296" i="1" s="1"/>
  <c r="G1332" i="1" a="1"/>
  <c r="G1332" i="1" s="1"/>
  <c r="G1039" i="1" a="1"/>
  <c r="G1039" i="1" s="1"/>
  <c r="G1905" i="1" a="1"/>
  <c r="G1905" i="1" s="1"/>
  <c r="G469" i="1" a="1"/>
  <c r="G469" i="1" s="1"/>
  <c r="G430" i="1" a="1"/>
  <c r="G430" i="1" s="1"/>
  <c r="G147" i="1" a="1"/>
  <c r="G147" i="1" s="1"/>
  <c r="G1101" i="1" a="1"/>
  <c r="G1101" i="1" s="1"/>
  <c r="G826" i="1" a="1"/>
  <c r="G826" i="1" s="1"/>
  <c r="G1542" i="1" a="1"/>
  <c r="G1542" i="1" s="1"/>
  <c r="G1292" i="1" a="1"/>
  <c r="G1292" i="1" s="1"/>
  <c r="G1856" i="1" a="1"/>
  <c r="G1856" i="1" s="1"/>
  <c r="G1879" i="1" a="1"/>
  <c r="G1879" i="1" s="1"/>
  <c r="G1522" i="1" a="1"/>
  <c r="G1522" i="1" s="1"/>
  <c r="G841" i="1" a="1"/>
  <c r="G841" i="1" s="1"/>
  <c r="G1468" i="1" a="1"/>
  <c r="G1468" i="1" s="1"/>
  <c r="G284" i="1" a="1"/>
  <c r="G284" i="1" s="1"/>
  <c r="G1256" i="1" a="1"/>
  <c r="G1256" i="1" s="1"/>
  <c r="G779" i="1" a="1"/>
  <c r="G779" i="1" s="1"/>
  <c r="G288" i="1" a="1"/>
  <c r="G288" i="1" s="1"/>
  <c r="G1779" i="1" a="1"/>
  <c r="G1779" i="1" s="1"/>
  <c r="G909" i="1" a="1"/>
  <c r="G909" i="1" s="1"/>
  <c r="G1598" i="1" a="1"/>
  <c r="G1598" i="1" s="1"/>
  <c r="G1421" i="1" a="1"/>
  <c r="G1421" i="1" s="1"/>
  <c r="G1185" i="1" a="1"/>
  <c r="G1185" i="1" s="1"/>
  <c r="G526" i="1" a="1"/>
  <c r="G526" i="1" s="1"/>
  <c r="G109" i="1" a="1"/>
  <c r="G109" i="1" s="1"/>
  <c r="G1091" i="1" a="1"/>
  <c r="G1091" i="1" s="1"/>
  <c r="G815" i="1" a="1"/>
  <c r="G815" i="1" s="1"/>
  <c r="G1289" i="1" a="1"/>
  <c r="G1289" i="1" s="1"/>
  <c r="G859" i="1" a="1"/>
  <c r="G859" i="1" s="1"/>
  <c r="G1263" i="1" a="1"/>
  <c r="G1263" i="1" s="1"/>
  <c r="G149" i="1" a="1"/>
  <c r="G149" i="1" s="1"/>
  <c r="G1469" i="1" a="1"/>
  <c r="G1469" i="1" s="1"/>
  <c r="G711" i="1" a="1"/>
  <c r="G711" i="1" s="1"/>
  <c r="G712" i="1" a="1"/>
  <c r="G712" i="1" s="1"/>
  <c r="G860" i="1" a="1"/>
  <c r="G860" i="1" s="1"/>
  <c r="G1526" i="1" a="1"/>
  <c r="G1526" i="1" s="1"/>
  <c r="A34" i="3" a="1"/>
  <c r="AF29" i="10" l="1"/>
  <c r="AF8" i="10"/>
  <c r="AF27" i="10"/>
  <c r="AF30" i="10"/>
  <c r="AF20" i="10"/>
  <c r="AF11" i="10"/>
  <c r="AF24" i="10"/>
  <c r="AF28" i="10"/>
  <c r="AF13" i="10"/>
  <c r="AF19" i="10"/>
  <c r="AF12" i="10"/>
  <c r="AF3" i="10"/>
  <c r="AF4" i="10"/>
  <c r="AF31" i="10"/>
  <c r="AF6" i="10"/>
  <c r="AF26" i="10"/>
  <c r="AF14" i="10"/>
  <c r="AF7" i="10"/>
  <c r="AF21" i="10"/>
  <c r="AF16" i="10"/>
  <c r="AF10" i="10"/>
  <c r="AF18" i="10"/>
  <c r="AF22" i="10"/>
  <c r="AF23" i="10"/>
  <c r="AF9" i="10"/>
  <c r="AF15" i="10"/>
  <c r="AF17" i="10"/>
  <c r="AF25" i="10"/>
  <c r="AF5" i="10"/>
  <c r="AF2" i="10"/>
  <c r="K8" i="10"/>
  <c r="AG29" i="10"/>
  <c r="K17" i="10"/>
  <c r="AB16" i="10"/>
  <c r="K23" i="10"/>
  <c r="AB22" i="10"/>
  <c r="AB20" i="10"/>
  <c r="K10" i="10"/>
  <c r="K13" i="10"/>
  <c r="K25" i="10"/>
  <c r="K22" i="10"/>
  <c r="AG5" i="10"/>
  <c r="AB11" i="10"/>
  <c r="AG2" i="10"/>
  <c r="AB28" i="10"/>
  <c r="K31" i="10"/>
  <c r="AB2" i="10"/>
  <c r="AG8" i="10"/>
  <c r="K2" i="10"/>
  <c r="AG10" i="10"/>
  <c r="AB7" i="10"/>
  <c r="AG27" i="10"/>
  <c r="K18" i="10"/>
  <c r="AB4" i="10"/>
  <c r="AB5" i="10"/>
  <c r="AB29" i="10"/>
  <c r="K3" i="10"/>
  <c r="K19" i="10"/>
  <c r="AB8" i="10"/>
  <c r="K4" i="10"/>
  <c r="AG4" i="10"/>
  <c r="K27" i="10"/>
  <c r="AB21" i="10"/>
  <c r="AB26" i="10"/>
  <c r="K6" i="10"/>
  <c r="AB19" i="10"/>
  <c r="AG23" i="10"/>
  <c r="AG13" i="10"/>
  <c r="K29" i="10"/>
  <c r="AB27" i="10"/>
  <c r="AB30" i="10"/>
  <c r="AG28" i="10"/>
  <c r="I22" i="10"/>
  <c r="I25" i="10"/>
  <c r="I21" i="10"/>
  <c r="I23" i="10"/>
  <c r="I6" i="10"/>
  <c r="I12" i="10"/>
  <c r="I2" i="10"/>
  <c r="I31" i="10"/>
  <c r="I20" i="10"/>
  <c r="I14" i="10"/>
  <c r="P25" i="10"/>
  <c r="P18" i="10"/>
  <c r="P28" i="10"/>
  <c r="P26" i="10"/>
  <c r="P24" i="10"/>
  <c r="P9" i="10"/>
  <c r="P3" i="10"/>
  <c r="P19" i="10"/>
  <c r="P27" i="10"/>
  <c r="P2" i="10"/>
  <c r="P30" i="10"/>
  <c r="P22" i="10"/>
  <c r="P7" i="10"/>
  <c r="P15" i="10"/>
  <c r="T8" i="10"/>
  <c r="T17" i="10"/>
  <c r="T26" i="10"/>
  <c r="T21" i="10"/>
  <c r="T11" i="10"/>
  <c r="T30" i="10"/>
  <c r="T14" i="10"/>
  <c r="T4" i="10"/>
  <c r="T12" i="10"/>
  <c r="T31" i="10"/>
  <c r="T28" i="10"/>
  <c r="T22" i="10"/>
  <c r="H25" i="10"/>
  <c r="H13" i="10"/>
  <c r="H21" i="10"/>
  <c r="H11" i="10"/>
  <c r="H8" i="10"/>
  <c r="H23" i="10"/>
  <c r="H31" i="10"/>
  <c r="H3" i="10"/>
  <c r="H28" i="10"/>
  <c r="H26" i="10"/>
  <c r="H22" i="10"/>
  <c r="H20" i="10"/>
  <c r="H19" i="10"/>
  <c r="H29" i="10"/>
  <c r="E23" i="10"/>
  <c r="E7" i="10"/>
  <c r="E11" i="10"/>
  <c r="E2" i="10"/>
  <c r="E4" i="10"/>
  <c r="E24" i="10"/>
  <c r="E30" i="10"/>
  <c r="E10" i="10"/>
  <c r="E20" i="10"/>
  <c r="E17" i="10"/>
  <c r="E28" i="10"/>
  <c r="E26" i="10"/>
  <c r="E15" i="10"/>
  <c r="E25" i="10"/>
  <c r="E31" i="10"/>
  <c r="E9" i="10"/>
  <c r="W24" i="10"/>
  <c r="W31" i="10"/>
  <c r="W29" i="10"/>
  <c r="W16" i="10"/>
  <c r="W12" i="10"/>
  <c r="W15" i="10"/>
  <c r="W9" i="10"/>
  <c r="W30" i="10"/>
  <c r="W10" i="10"/>
  <c r="W28" i="10"/>
  <c r="W20" i="10"/>
  <c r="W26" i="10"/>
  <c r="W7" i="10"/>
  <c r="W6" i="10"/>
  <c r="W22" i="10"/>
  <c r="T2" i="10"/>
  <c r="AA9" i="10"/>
  <c r="AA31" i="10"/>
  <c r="AA13" i="10"/>
  <c r="AA14" i="10"/>
  <c r="AA18" i="10"/>
  <c r="AA29" i="10"/>
  <c r="AA22" i="10"/>
  <c r="AA19" i="10"/>
  <c r="AA6" i="10"/>
  <c r="AA15" i="10"/>
  <c r="AA2" i="10"/>
  <c r="AA25" i="10"/>
  <c r="AA16" i="10"/>
  <c r="Q22" i="10"/>
  <c r="Q19" i="10"/>
  <c r="Q15" i="10"/>
  <c r="Q4" i="10"/>
  <c r="Q5" i="10"/>
  <c r="Q7" i="10"/>
  <c r="Q2" i="10"/>
  <c r="Q3" i="10"/>
  <c r="Q9" i="10"/>
  <c r="Q18" i="10"/>
  <c r="Q30" i="10"/>
  <c r="Q28" i="10"/>
  <c r="Q8" i="10"/>
  <c r="Q20" i="10"/>
  <c r="U31" i="10"/>
  <c r="U3" i="10"/>
  <c r="U29" i="10"/>
  <c r="U20" i="10"/>
  <c r="U14" i="10"/>
  <c r="U8" i="10"/>
  <c r="U24" i="10"/>
  <c r="U18" i="10"/>
  <c r="U28" i="10"/>
  <c r="U7" i="10"/>
  <c r="U27" i="10"/>
  <c r="F25" i="10"/>
  <c r="F8" i="10"/>
  <c r="F4" i="10"/>
  <c r="F11" i="10"/>
  <c r="F9" i="10"/>
  <c r="F2" i="10"/>
  <c r="F14" i="10"/>
  <c r="F28" i="10"/>
  <c r="F12" i="10"/>
  <c r="F23" i="10"/>
  <c r="F30" i="10"/>
  <c r="F29" i="10"/>
  <c r="Y28" i="10"/>
  <c r="Y23" i="10"/>
  <c r="Y30" i="10"/>
  <c r="Y29" i="10"/>
  <c r="Y19" i="10"/>
  <c r="Y25" i="10"/>
  <c r="Y27" i="10"/>
  <c r="Y22" i="10"/>
  <c r="Y17" i="10"/>
  <c r="Y14" i="10"/>
  <c r="Y21" i="10"/>
  <c r="Y6" i="10"/>
  <c r="Y10" i="10"/>
  <c r="R20" i="10"/>
  <c r="R8" i="10"/>
  <c r="R2" i="10"/>
  <c r="R22" i="10"/>
  <c r="R9" i="10"/>
  <c r="R30" i="10"/>
  <c r="R18" i="10"/>
  <c r="R26" i="10"/>
  <c r="R15" i="10"/>
  <c r="R12" i="10"/>
  <c r="R19" i="10"/>
  <c r="R28" i="10"/>
  <c r="R17" i="10"/>
  <c r="Z6" i="10"/>
  <c r="Z16" i="10"/>
  <c r="Z22" i="10"/>
  <c r="Z29" i="10"/>
  <c r="Z14" i="10"/>
  <c r="Z25" i="10"/>
  <c r="Z27" i="10"/>
  <c r="Z20" i="10"/>
  <c r="Z5" i="10"/>
  <c r="D17" i="10"/>
  <c r="D16" i="10"/>
  <c r="D7" i="10"/>
  <c r="D6" i="10"/>
  <c r="D4" i="10"/>
  <c r="D13" i="10"/>
  <c r="D22" i="10"/>
  <c r="D25" i="10"/>
  <c r="D2" i="10"/>
  <c r="D12" i="10"/>
  <c r="D27" i="10"/>
  <c r="D14" i="10"/>
  <c r="D23" i="10"/>
  <c r="D24" i="10"/>
  <c r="D3" i="10"/>
  <c r="D30" i="10"/>
  <c r="AD2" i="10"/>
  <c r="AD18" i="10"/>
  <c r="AD28" i="10"/>
  <c r="AD24" i="10"/>
  <c r="AD26" i="10"/>
  <c r="AD13" i="10"/>
  <c r="AD4" i="10"/>
  <c r="AD16" i="10"/>
  <c r="AD22" i="10"/>
  <c r="AD30" i="10"/>
  <c r="AD9" i="10"/>
  <c r="AD20" i="10"/>
  <c r="AD7" i="10"/>
  <c r="X14" i="10"/>
  <c r="X9" i="10"/>
  <c r="X11" i="10"/>
  <c r="X28" i="10"/>
  <c r="X23" i="10"/>
  <c r="X5" i="10"/>
  <c r="X22" i="10"/>
  <c r="X19" i="10"/>
  <c r="O24" i="10"/>
  <c r="O9" i="10"/>
  <c r="O31" i="10"/>
  <c r="O14" i="10"/>
  <c r="O26" i="10"/>
  <c r="O27" i="10"/>
  <c r="O16" i="10"/>
  <c r="O23" i="10"/>
  <c r="O6" i="10"/>
  <c r="O18" i="10"/>
  <c r="O10" i="10"/>
  <c r="O7" i="10"/>
  <c r="O13" i="10"/>
  <c r="O12" i="10"/>
  <c r="O17" i="10"/>
  <c r="O25" i="10"/>
  <c r="O28" i="10"/>
  <c r="S6" i="10"/>
  <c r="S21" i="10"/>
  <c r="S24" i="10"/>
  <c r="S19" i="10"/>
  <c r="S5" i="10"/>
  <c r="S14" i="10"/>
  <c r="S3" i="10"/>
  <c r="S10" i="10"/>
  <c r="S25" i="10"/>
  <c r="S15" i="10"/>
  <c r="S17" i="10"/>
  <c r="S30" i="10"/>
  <c r="S7" i="10"/>
  <c r="S12" i="10"/>
  <c r="S28" i="10"/>
  <c r="S4" i="10"/>
  <c r="AC12" i="10"/>
  <c r="AC22" i="10"/>
  <c r="AC31" i="10"/>
  <c r="AC29" i="10"/>
  <c r="AC3" i="10"/>
  <c r="AC25" i="10"/>
  <c r="AC16" i="10"/>
  <c r="AC18" i="10"/>
  <c r="AC20" i="10"/>
  <c r="AC15" i="10"/>
  <c r="AC17" i="10"/>
  <c r="AC11" i="10"/>
  <c r="G19" i="10"/>
  <c r="G31" i="10"/>
  <c r="G29" i="10"/>
  <c r="G28" i="10"/>
  <c r="G21" i="10"/>
  <c r="G3" i="10"/>
  <c r="G20" i="10"/>
  <c r="G14" i="10"/>
  <c r="G17" i="10"/>
  <c r="G30" i="10"/>
  <c r="G7" i="10"/>
  <c r="G16" i="10"/>
  <c r="G10" i="10"/>
  <c r="G11" i="10"/>
  <c r="J5" i="10"/>
  <c r="J14" i="10"/>
  <c r="J8" i="10"/>
  <c r="J23" i="10"/>
  <c r="J12" i="10"/>
  <c r="J29" i="10"/>
  <c r="J24" i="10"/>
  <c r="J15" i="10"/>
  <c r="J3" i="10"/>
  <c r="J20" i="10"/>
  <c r="J18" i="10"/>
  <c r="M12" i="10"/>
  <c r="M13" i="10"/>
  <c r="M8" i="10"/>
  <c r="M2" i="10"/>
  <c r="M5" i="10"/>
  <c r="M30" i="10"/>
  <c r="M24" i="10"/>
  <c r="M22" i="10"/>
  <c r="M18" i="10"/>
  <c r="M28" i="10"/>
  <c r="M20" i="10"/>
  <c r="M15" i="10"/>
  <c r="M17" i="10"/>
  <c r="L5" i="10"/>
  <c r="L10" i="10"/>
  <c r="L26" i="10"/>
  <c r="L3" i="10"/>
  <c r="L15" i="10"/>
  <c r="L14" i="10"/>
  <c r="L16" i="10"/>
  <c r="L18" i="10"/>
  <c r="L31" i="10"/>
  <c r="L12" i="10"/>
  <c r="L8" i="10"/>
  <c r="L22" i="10"/>
  <c r="L19" i="10"/>
  <c r="L17" i="10"/>
  <c r="L27" i="10"/>
  <c r="L6" i="10"/>
  <c r="N27" i="10"/>
  <c r="N25" i="10"/>
  <c r="N8" i="10"/>
  <c r="N20" i="10"/>
  <c r="N14" i="10"/>
  <c r="N5" i="10"/>
  <c r="N15" i="10"/>
  <c r="N22" i="10"/>
  <c r="N7" i="10"/>
  <c r="N24" i="10"/>
  <c r="N3" i="10"/>
  <c r="N6" i="10"/>
  <c r="N23" i="10"/>
  <c r="V9" i="10"/>
  <c r="V26" i="10"/>
  <c r="V4" i="10"/>
  <c r="V23" i="10"/>
  <c r="V12" i="10"/>
  <c r="V31" i="10"/>
  <c r="V13" i="10"/>
  <c r="V11" i="10"/>
  <c r="V20" i="10"/>
  <c r="V24" i="10"/>
  <c r="V16" i="10"/>
  <c r="V29" i="10"/>
  <c r="V10" i="10"/>
  <c r="V28" i="10"/>
  <c r="AE26" i="10"/>
  <c r="AE27" i="10"/>
  <c r="AE30" i="10"/>
  <c r="AE22" i="10"/>
  <c r="AE15" i="10"/>
  <c r="AE11" i="10"/>
  <c r="AE5" i="10"/>
  <c r="AE24" i="10"/>
  <c r="AE17" i="10"/>
  <c r="AE8" i="10"/>
  <c r="AE25" i="10"/>
  <c r="C14" i="10"/>
  <c r="C11" i="10"/>
  <c r="C21" i="10"/>
  <c r="C9" i="10"/>
  <c r="C31" i="10"/>
  <c r="C18" i="10"/>
  <c r="C25" i="10"/>
  <c r="C22" i="10"/>
  <c r="C30" i="10"/>
  <c r="C17" i="10"/>
  <c r="C16" i="10"/>
  <c r="Z3" i="10"/>
  <c r="Q24" i="10"/>
  <c r="K11" i="10"/>
  <c r="F22" i="10"/>
  <c r="Z11" i="10"/>
  <c r="F17" i="10"/>
  <c r="U15" i="10"/>
  <c r="L11" i="10"/>
  <c r="Z26" i="10"/>
  <c r="Q6" i="10"/>
  <c r="C6" i="10"/>
  <c r="N9" i="10"/>
  <c r="F5" i="10"/>
  <c r="J19" i="10"/>
  <c r="O8" i="10"/>
  <c r="H17" i="10"/>
  <c r="L4" i="10"/>
  <c r="AG9" i="10"/>
  <c r="X15" i="10"/>
  <c r="T23" i="10"/>
  <c r="K14" i="10"/>
  <c r="W2" i="10"/>
  <c r="E8" i="10"/>
  <c r="AC13" i="10"/>
  <c r="D20" i="10"/>
  <c r="AE9" i="10"/>
  <c r="C12" i="10"/>
  <c r="J7" i="10"/>
  <c r="AG12" i="10"/>
  <c r="AG18" i="10"/>
  <c r="M31" i="10"/>
  <c r="K5" i="10"/>
  <c r="AC5" i="10"/>
  <c r="U11" i="10"/>
  <c r="N17" i="10"/>
  <c r="X27" i="10"/>
  <c r="Y2" i="10"/>
  <c r="AB6" i="10"/>
  <c r="F13" i="10"/>
  <c r="F19" i="10"/>
  <c r="R31" i="10"/>
  <c r="G8" i="10"/>
  <c r="M7" i="10"/>
  <c r="Q16" i="10"/>
  <c r="Q25" i="10"/>
  <c r="X2" i="10"/>
  <c r="U21" i="10"/>
  <c r="AA28" i="10"/>
  <c r="AB23" i="10"/>
  <c r="D19" i="10"/>
  <c r="I29" i="10"/>
  <c r="I24" i="10"/>
  <c r="O19" i="10"/>
  <c r="W27" i="10"/>
  <c r="AC21" i="10"/>
  <c r="V27" i="10"/>
  <c r="Z21" i="10"/>
  <c r="F27" i="10"/>
  <c r="K21" i="10"/>
  <c r="T27" i="10"/>
  <c r="X21" i="10"/>
  <c r="J16" i="10"/>
  <c r="P11" i="10"/>
  <c r="V6" i="10"/>
  <c r="T29" i="10"/>
  <c r="U23" i="10"/>
  <c r="AD17" i="10"/>
  <c r="C13" i="10"/>
  <c r="I8" i="10"/>
  <c r="Q29" i="10"/>
  <c r="R23" i="10"/>
  <c r="AA26" i="10"/>
  <c r="AG3" i="10"/>
  <c r="F20" i="10"/>
  <c r="V3" i="10"/>
  <c r="AC6" i="10"/>
  <c r="X3" i="10"/>
  <c r="L9" i="10"/>
  <c r="F15" i="10"/>
  <c r="E22" i="10"/>
  <c r="U30" i="10"/>
  <c r="G15" i="10"/>
  <c r="U4" i="10"/>
  <c r="AC26" i="10"/>
  <c r="K12" i="10"/>
  <c r="I13" i="10"/>
  <c r="R7" i="10"/>
  <c r="N29" i="10"/>
  <c r="H14" i="10"/>
  <c r="Y3" i="10"/>
  <c r="H18" i="10"/>
  <c r="Y4" i="10"/>
  <c r="P10" i="10"/>
  <c r="H16" i="10"/>
  <c r="AA24" i="10"/>
  <c r="I15" i="10"/>
  <c r="E3" i="10"/>
  <c r="S8" i="10"/>
  <c r="M14" i="10"/>
  <c r="X20" i="10"/>
  <c r="L2" i="10"/>
  <c r="M16" i="10"/>
  <c r="X7" i="10"/>
  <c r="R13" i="10"/>
  <c r="T19" i="10"/>
  <c r="X4" i="10"/>
  <c r="I7" i="10"/>
  <c r="M6" i="10"/>
  <c r="E12" i="10"/>
  <c r="AG17" i="10"/>
  <c r="AC28" i="10"/>
  <c r="O4" i="10"/>
  <c r="Z7" i="10"/>
  <c r="T13" i="10"/>
  <c r="V19" i="10"/>
  <c r="G5" i="10"/>
  <c r="Q12" i="10"/>
  <c r="AA8" i="10"/>
  <c r="AE16" i="10"/>
  <c r="X26" i="10"/>
  <c r="R3" i="10"/>
  <c r="AC23" i="10"/>
  <c r="N28" i="10"/>
  <c r="P23" i="10"/>
  <c r="V18" i="10"/>
  <c r="Z28" i="10"/>
  <c r="AA23" i="10"/>
  <c r="C19" i="10"/>
  <c r="H27" i="10"/>
  <c r="M21" i="10"/>
  <c r="G27" i="10"/>
  <c r="L21" i="10"/>
  <c r="S26" i="10"/>
  <c r="AA20" i="10"/>
  <c r="AG26" i="10"/>
  <c r="J21" i="10"/>
  <c r="AB15" i="10"/>
  <c r="D11" i="10"/>
  <c r="J6" i="10"/>
  <c r="E29" i="10"/>
  <c r="G23" i="10"/>
  <c r="Q17" i="10"/>
  <c r="U12" i="10"/>
  <c r="AA7" i="10"/>
  <c r="AE28" i="10"/>
  <c r="AG22" i="10"/>
  <c r="M26" i="10"/>
  <c r="Y5" i="10"/>
  <c r="V21" i="10"/>
  <c r="R4" i="10"/>
  <c r="AC7" i="10"/>
  <c r="G4" i="10"/>
  <c r="Z9" i="10"/>
  <c r="T15" i="10"/>
  <c r="L23" i="10"/>
  <c r="I30" i="10"/>
  <c r="M9" i="10"/>
  <c r="G2" i="10"/>
  <c r="F16" i="10"/>
  <c r="M29" i="10"/>
  <c r="I19" i="10"/>
  <c r="AG7" i="10"/>
  <c r="Q21" i="10"/>
  <c r="W4" i="10"/>
  <c r="W14" i="10"/>
  <c r="AG19" i="10"/>
  <c r="H5" i="10"/>
  <c r="AD10" i="10"/>
  <c r="X16" i="10"/>
  <c r="H4" i="10"/>
  <c r="E5" i="10"/>
  <c r="T16" i="10"/>
  <c r="R24" i="10"/>
  <c r="P8" i="10"/>
  <c r="V30" i="10"/>
  <c r="AB10" i="10"/>
  <c r="M23" i="10"/>
  <c r="N21" i="10"/>
  <c r="R21" i="10"/>
  <c r="V5" i="10"/>
  <c r="N11" i="10"/>
  <c r="I17" i="10"/>
  <c r="I27" i="10"/>
  <c r="W17" i="10"/>
  <c r="AD3" i="10"/>
  <c r="S9" i="10"/>
  <c r="K15" i="10"/>
  <c r="S22" i="10"/>
  <c r="X6" i="10"/>
  <c r="AD23" i="10"/>
  <c r="X8" i="10"/>
  <c r="P14" i="10"/>
  <c r="AG20" i="10"/>
  <c r="F3" i="10"/>
  <c r="AE12" i="10"/>
  <c r="K7" i="10"/>
  <c r="E13" i="10"/>
  <c r="E19" i="10"/>
  <c r="Q31" i="10"/>
  <c r="U9" i="10"/>
  <c r="Z8" i="10"/>
  <c r="R14" i="10"/>
  <c r="F21" i="10"/>
  <c r="AE3" i="10"/>
  <c r="AA17" i="10"/>
  <c r="W11" i="10"/>
  <c r="D18" i="10"/>
  <c r="D29" i="10"/>
  <c r="H6" i="10"/>
  <c r="C27" i="10"/>
  <c r="R27" i="10"/>
  <c r="V22" i="10"/>
  <c r="AB17" i="10"/>
  <c r="AD27" i="10"/>
  <c r="C23" i="10"/>
  <c r="Z31" i="10"/>
  <c r="G26" i="10"/>
  <c r="O20" i="10"/>
  <c r="F26" i="10"/>
  <c r="Y31" i="10"/>
  <c r="U25" i="10"/>
  <c r="AC19" i="10"/>
  <c r="D26" i="10"/>
  <c r="L20" i="10"/>
  <c r="D15" i="10"/>
  <c r="J10" i="10"/>
  <c r="P5" i="10"/>
  <c r="D28" i="10"/>
  <c r="G22" i="10"/>
  <c r="U16" i="10"/>
  <c r="AA11" i="10"/>
  <c r="C7" i="10"/>
  <c r="AC27" i="10"/>
  <c r="S31" i="10"/>
  <c r="M25" i="10"/>
  <c r="W8" i="10"/>
  <c r="AG24" i="10"/>
  <c r="AD5" i="10"/>
  <c r="K9" i="10"/>
  <c r="C5" i="10"/>
  <c r="Z10" i="10"/>
  <c r="R16" i="10"/>
  <c r="R25" i="10"/>
  <c r="O29" i="10"/>
  <c r="AE2" i="10"/>
  <c r="AA10" i="10"/>
  <c r="G18" i="10"/>
  <c r="V15" i="10"/>
  <c r="AD8" i="10"/>
  <c r="N10" i="10"/>
  <c r="T5" i="10"/>
  <c r="X13" i="10"/>
  <c r="O3" i="10"/>
  <c r="S23" i="10"/>
  <c r="F6" i="10"/>
  <c r="AD11" i="10"/>
  <c r="X17" i="10"/>
  <c r="L28" i="10"/>
  <c r="Y18" i="10"/>
  <c r="M4" i="10"/>
  <c r="C10" i="10"/>
  <c r="Y15" i="10"/>
  <c r="Z23" i="10"/>
  <c r="T9" i="10"/>
  <c r="N2" i="10"/>
  <c r="H9" i="10"/>
  <c r="AD14" i="10"/>
  <c r="AD21" i="10"/>
  <c r="N4" i="10"/>
  <c r="AC14" i="10"/>
  <c r="Y7" i="10"/>
  <c r="S13" i="10"/>
  <c r="U19" i="10"/>
  <c r="U2" i="10"/>
  <c r="Q13" i="10"/>
  <c r="J9" i="10"/>
  <c r="AG14" i="10"/>
  <c r="AG21" i="10"/>
  <c r="H7" i="10"/>
  <c r="AE20" i="10"/>
  <c r="G12" i="10"/>
  <c r="S18" i="10"/>
  <c r="N30" i="10"/>
  <c r="V7" i="10"/>
  <c r="AD31" i="10"/>
  <c r="E27" i="10"/>
  <c r="J22" i="10"/>
  <c r="P17" i="10"/>
  <c r="Q27" i="10"/>
  <c r="U22" i="10"/>
  <c r="AG31" i="10"/>
  <c r="W25" i="10"/>
  <c r="AE31" i="10"/>
  <c r="V25" i="10"/>
  <c r="J31" i="10"/>
  <c r="G25" i="10"/>
  <c r="X31" i="10"/>
  <c r="T25" i="10"/>
  <c r="Z19" i="10"/>
  <c r="V14" i="10"/>
  <c r="AB9" i="10"/>
  <c r="D5" i="10"/>
  <c r="S27" i="10"/>
  <c r="W21" i="10"/>
  <c r="I16" i="10"/>
  <c r="O11" i="10"/>
  <c r="U6" i="10"/>
  <c r="M27" i="10"/>
  <c r="D31" i="10"/>
  <c r="AC24" i="10"/>
  <c r="G9" i="10"/>
  <c r="AD29" i="10"/>
  <c r="L7" i="10"/>
  <c r="Y9" i="10"/>
  <c r="R5" i="10"/>
  <c r="J11" i="10"/>
  <c r="AG16" i="10"/>
  <c r="Y26" i="10"/>
  <c r="C29" i="10"/>
  <c r="W13" i="10"/>
  <c r="S16" i="10"/>
  <c r="X18" i="10"/>
  <c r="H15" i="10"/>
  <c r="Y11" i="10"/>
  <c r="R6" i="10"/>
  <c r="V17" i="10"/>
  <c r="J13" i="10"/>
  <c r="C8" i="10"/>
  <c r="K28" i="10"/>
  <c r="T6" i="10"/>
  <c r="N12" i="10"/>
  <c r="I18" i="10"/>
  <c r="S29" i="10"/>
  <c r="M19" i="10"/>
  <c r="Z4" i="10"/>
  <c r="Q10" i="10"/>
  <c r="K16" i="10"/>
  <c r="AB24" i="10"/>
  <c r="N13" i="10"/>
  <c r="AE7" i="10"/>
  <c r="X25" i="10"/>
  <c r="AC9" i="10"/>
  <c r="U17" i="10"/>
  <c r="Y12" i="10"/>
  <c r="I4" i="10"/>
  <c r="Z12" i="10"/>
  <c r="E16" i="10"/>
  <c r="AC10" i="10"/>
  <c r="R29" i="10"/>
  <c r="F7" i="10"/>
  <c r="AB12" i="10"/>
  <c r="Z18" i="10"/>
  <c r="AC30" i="10"/>
  <c r="T20" i="10"/>
  <c r="I5" i="10"/>
  <c r="AE10" i="10"/>
  <c r="Y16" i="10"/>
  <c r="AG25" i="10"/>
  <c r="Z15" i="10"/>
  <c r="P4" i="10"/>
  <c r="F10" i="10"/>
  <c r="AD15" i="10"/>
  <c r="C24" i="10"/>
  <c r="R10" i="10"/>
  <c r="T3" i="10"/>
  <c r="Y8" i="10"/>
  <c r="Q14" i="10"/>
  <c r="E21" i="10"/>
  <c r="M11" i="10"/>
  <c r="AE18" i="10"/>
  <c r="H10" i="10"/>
  <c r="AG15" i="10"/>
  <c r="L24" i="10"/>
  <c r="AD12" i="10"/>
  <c r="O2" i="10"/>
  <c r="U13" i="10"/>
  <c r="W19" i="10"/>
  <c r="AA3" i="10"/>
  <c r="D10" i="10"/>
  <c r="P31" i="10"/>
  <c r="J26" i="10"/>
  <c r="P21" i="10"/>
  <c r="AB31" i="10"/>
  <c r="U26" i="10"/>
  <c r="AA21" i="10"/>
  <c r="AA30" i="10"/>
  <c r="Y24" i="10"/>
  <c r="Z30" i="10"/>
  <c r="X24" i="10"/>
  <c r="J30" i="10"/>
  <c r="G24" i="10"/>
  <c r="X30" i="10"/>
  <c r="T24" i="10"/>
  <c r="AB18" i="10"/>
  <c r="AB13" i="10"/>
  <c r="D9" i="10"/>
  <c r="J4" i="10"/>
  <c r="Q26" i="10"/>
  <c r="Y20" i="10"/>
  <c r="O15" i="10"/>
  <c r="U10" i="10"/>
  <c r="AA5" i="10"/>
  <c r="N26" i="10"/>
  <c r="AE29" i="10"/>
  <c r="AE23" i="10"/>
  <c r="S11" i="10"/>
  <c r="Z2" i="10"/>
  <c r="AC2" i="10"/>
  <c r="I11" i="10"/>
  <c r="P6" i="10"/>
  <c r="H12" i="10"/>
  <c r="E18" i="10"/>
  <c r="L29" i="10"/>
  <c r="I28" i="10"/>
  <c r="AC8" i="10"/>
  <c r="M10" i="10"/>
  <c r="F31" i="10"/>
  <c r="W18" i="10"/>
  <c r="M3" i="10"/>
  <c r="J28" i="10"/>
  <c r="AG6" i="10"/>
  <c r="C28" i="10"/>
  <c r="AA12" i="10"/>
  <c r="J2" i="10"/>
  <c r="T7" i="10"/>
  <c r="L13" i="10"/>
  <c r="N19" i="10"/>
  <c r="C3" i="10"/>
  <c r="O22" i="10"/>
  <c r="W5" i="10"/>
  <c r="Q11" i="10"/>
  <c r="J17" i="10"/>
  <c r="J27" i="10"/>
  <c r="Z17" i="10"/>
  <c r="AC4" i="10"/>
  <c r="T10" i="10"/>
  <c r="N16" i="10"/>
  <c r="J25" i="10"/>
  <c r="AG11" i="10"/>
  <c r="I3" i="10"/>
  <c r="I9" i="10"/>
  <c r="AE14" i="10"/>
  <c r="AE21" i="10"/>
  <c r="AA4" i="10"/>
  <c r="K26" i="10"/>
  <c r="X10" i="10"/>
  <c r="P16" i="10"/>
  <c r="L25" i="10"/>
  <c r="AB14" i="10"/>
  <c r="AE4" i="10"/>
  <c r="E14" i="10"/>
  <c r="P20" i="10"/>
  <c r="E6" i="10"/>
  <c r="P12" i="10"/>
  <c r="AG30" i="10"/>
  <c r="AB25" i="10"/>
  <c r="D21" i="10"/>
  <c r="N31" i="10"/>
  <c r="I26" i="10"/>
  <c r="O21" i="10"/>
  <c r="L30" i="10"/>
  <c r="K24" i="10"/>
  <c r="K30" i="10"/>
  <c r="H24" i="10"/>
  <c r="X29" i="10"/>
  <c r="W23" i="10"/>
  <c r="H30" i="10"/>
  <c r="F24" i="10"/>
  <c r="N18" i="10"/>
  <c r="P13" i="10"/>
  <c r="V8" i="10"/>
  <c r="AB3" i="10"/>
  <c r="C26" i="10"/>
  <c r="K20" i="10"/>
  <c r="C15" i="10"/>
  <c r="I10" i="10"/>
  <c r="O5" i="10"/>
  <c r="AD25" i="10"/>
  <c r="P29" i="10"/>
  <c r="Q23" i="10"/>
  <c r="AE13" i="10"/>
  <c r="C4" i="10"/>
  <c r="W3" i="10"/>
  <c r="G13" i="10"/>
  <c r="AD6" i="10"/>
  <c r="X12" i="10"/>
  <c r="T18" i="10"/>
  <c r="O30" i="10"/>
  <c r="AA27" i="10"/>
  <c r="F18" i="10"/>
  <c r="H2" i="10"/>
  <c r="S2" i="10"/>
  <c r="R11" i="10"/>
  <c r="AD19" i="10"/>
  <c r="AE19" i="10"/>
  <c r="S20" i="10"/>
  <c r="AE6" i="10"/>
  <c r="Y13" i="10"/>
  <c r="V2" i="10"/>
  <c r="D8" i="10"/>
  <c r="Z13" i="10"/>
  <c r="C20" i="10"/>
  <c r="U5" i="10"/>
  <c r="Z24" i="10"/>
  <c r="G6" i="10"/>
  <c r="A34" i="3"/>
  <c r="B34" i="3" s="1"/>
  <c r="B42" i="3"/>
  <c r="B46" i="3"/>
  <c r="B53" i="3"/>
  <c r="B41" i="3"/>
  <c r="B45" i="3"/>
  <c r="B43" i="3"/>
  <c r="B52" i="3"/>
  <c r="B40" i="3"/>
  <c r="B51" i="3"/>
  <c r="B39" i="3"/>
  <c r="B50" i="3"/>
  <c r="B38" i="3"/>
  <c r="B35" i="3"/>
  <c r="B44" i="3"/>
  <c r="B49" i="3"/>
  <c r="B37" i="3"/>
  <c r="B47" i="3"/>
  <c r="B36" i="3"/>
  <c r="B48" i="3"/>
  <c r="AF32" i="10" l="1"/>
  <c r="C2" i="10"/>
  <c r="C15" i="8"/>
  <c r="Q32" i="10" l="1"/>
  <c r="AH16" i="10"/>
  <c r="AD32" i="10"/>
  <c r="U32" i="10"/>
  <c r="H32" i="10"/>
  <c r="X32" i="10"/>
  <c r="F32" i="10"/>
  <c r="AH20" i="10"/>
  <c r="AH5" i="10"/>
  <c r="AC32" i="10"/>
  <c r="E32" i="10"/>
  <c r="AH15" i="10"/>
  <c r="J32" i="10"/>
  <c r="V32" i="10"/>
  <c r="I32" i="10"/>
  <c r="AG32" i="10"/>
  <c r="AH29" i="10"/>
  <c r="AH21" i="10"/>
  <c r="AF56" i="10" s="1"/>
  <c r="L32" i="10"/>
  <c r="AH12" i="10"/>
  <c r="AF47" i="10" s="1"/>
  <c r="AH31" i="10"/>
  <c r="AB32" i="10"/>
  <c r="AH7" i="10"/>
  <c r="AH6" i="10"/>
  <c r="AH23" i="10"/>
  <c r="AH8" i="10"/>
  <c r="AF43" i="10" s="1"/>
  <c r="O32" i="10"/>
  <c r="AH19" i="10"/>
  <c r="AH13" i="10"/>
  <c r="AH10" i="10"/>
  <c r="AH22" i="10"/>
  <c r="AH24" i="10"/>
  <c r="AF59" i="10" s="1"/>
  <c r="AH11" i="10"/>
  <c r="Z32" i="10"/>
  <c r="AH26" i="10"/>
  <c r="W32" i="10"/>
  <c r="AH9" i="10"/>
  <c r="AF44" i="10" s="1"/>
  <c r="AA32" i="10"/>
  <c r="N32" i="10"/>
  <c r="Y32" i="10"/>
  <c r="R32" i="10"/>
  <c r="D32" i="10"/>
  <c r="AH14" i="10"/>
  <c r="AH27" i="10"/>
  <c r="AH25" i="10"/>
  <c r="AE32" i="10"/>
  <c r="T32" i="10"/>
  <c r="AH3" i="10"/>
  <c r="P32" i="10"/>
  <c r="M32" i="10"/>
  <c r="S32" i="10"/>
  <c r="K32" i="10"/>
  <c r="AH28" i="10"/>
  <c r="G32" i="10"/>
  <c r="AH4" i="10"/>
  <c r="AH2" i="10"/>
  <c r="AH17" i="10"/>
  <c r="AH18" i="10"/>
  <c r="O1" i="16"/>
  <c r="U4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G58" i="10" l="1"/>
  <c r="AF58" i="10"/>
  <c r="U38" i="10"/>
  <c r="AF38" i="10"/>
  <c r="L41" i="10"/>
  <c r="AF41" i="10"/>
  <c r="R50" i="10"/>
  <c r="AF50" i="10"/>
  <c r="C61" i="10"/>
  <c r="AF61" i="10"/>
  <c r="S42" i="10"/>
  <c r="AF42" i="10"/>
  <c r="X53" i="10"/>
  <c r="AF53" i="10"/>
  <c r="L52" i="10"/>
  <c r="AF52" i="10"/>
  <c r="AG60" i="10"/>
  <c r="AF60" i="10"/>
  <c r="S46" i="10"/>
  <c r="AF46" i="10"/>
  <c r="E66" i="10"/>
  <c r="AF66" i="10"/>
  <c r="AB40" i="10"/>
  <c r="AF40" i="10"/>
  <c r="F37" i="10"/>
  <c r="AF37" i="10"/>
  <c r="U62" i="10"/>
  <c r="AF62" i="10"/>
  <c r="Q55" i="10"/>
  <c r="AF55" i="10"/>
  <c r="F39" i="10"/>
  <c r="AF39" i="10"/>
  <c r="C49" i="10"/>
  <c r="AF49" i="10"/>
  <c r="M57" i="10"/>
  <c r="AF57" i="10"/>
  <c r="X45" i="10"/>
  <c r="AF45" i="10"/>
  <c r="S63" i="10"/>
  <c r="AF63" i="10"/>
  <c r="M48" i="10"/>
  <c r="AF48" i="10"/>
  <c r="U64" i="10"/>
  <c r="AF64" i="10"/>
  <c r="AD54" i="10"/>
  <c r="AF54" i="10"/>
  <c r="Q51" i="10"/>
  <c r="AF51" i="10"/>
  <c r="X51" i="10"/>
  <c r="G51" i="10"/>
  <c r="X54" i="10"/>
  <c r="Z51" i="10"/>
  <c r="R55" i="10"/>
  <c r="K51" i="10"/>
  <c r="J54" i="10"/>
  <c r="I51" i="10"/>
  <c r="AD55" i="10"/>
  <c r="Q37" i="10"/>
  <c r="L55" i="10"/>
  <c r="G54" i="10"/>
  <c r="Y51" i="10"/>
  <c r="P54" i="10"/>
  <c r="AB54" i="10"/>
  <c r="M54" i="10"/>
  <c r="L54" i="10"/>
  <c r="O54" i="10"/>
  <c r="I54" i="10"/>
  <c r="AE51" i="10"/>
  <c r="X55" i="10"/>
  <c r="F54" i="10"/>
  <c r="AA51" i="10"/>
  <c r="N54" i="10"/>
  <c r="AA55" i="10"/>
  <c r="Q42" i="10"/>
  <c r="Z54" i="10"/>
  <c r="AC51" i="10"/>
  <c r="Z55" i="10"/>
  <c r="U51" i="10"/>
  <c r="S54" i="10"/>
  <c r="Q45" i="10"/>
  <c r="P52" i="10"/>
  <c r="Q40" i="10"/>
  <c r="C53" i="10"/>
  <c r="E51" i="10"/>
  <c r="D54" i="10"/>
  <c r="AD51" i="10"/>
  <c r="Q49" i="10"/>
  <c r="Y53" i="10"/>
  <c r="W54" i="10"/>
  <c r="H54" i="10"/>
  <c r="Q66" i="10"/>
  <c r="Q46" i="10"/>
  <c r="Q41" i="10"/>
  <c r="R51" i="10"/>
  <c r="AA54" i="10"/>
  <c r="V55" i="10"/>
  <c r="J53" i="10"/>
  <c r="AG54" i="10"/>
  <c r="L51" i="10"/>
  <c r="J55" i="10"/>
  <c r="U54" i="10"/>
  <c r="T51" i="10"/>
  <c r="K55" i="10"/>
  <c r="Q62" i="10"/>
  <c r="T52" i="10"/>
  <c r="J52" i="10"/>
  <c r="AC52" i="10"/>
  <c r="G53" i="10"/>
  <c r="W55" i="10"/>
  <c r="W51" i="10"/>
  <c r="AG53" i="10"/>
  <c r="Z52" i="10"/>
  <c r="S55" i="10"/>
  <c r="AE54" i="10"/>
  <c r="O51" i="10"/>
  <c r="C55" i="10"/>
  <c r="V54" i="10"/>
  <c r="F53" i="10"/>
  <c r="AG52" i="10"/>
  <c r="C52" i="10"/>
  <c r="I52" i="10"/>
  <c r="Y52" i="10"/>
  <c r="E54" i="10"/>
  <c r="M51" i="10"/>
  <c r="Y54" i="10"/>
  <c r="C54" i="10"/>
  <c r="Q39" i="10"/>
  <c r="T54" i="10"/>
  <c r="H51" i="10"/>
  <c r="I55" i="10"/>
  <c r="AC53" i="10"/>
  <c r="U52" i="10"/>
  <c r="G52" i="10"/>
  <c r="L53" i="10"/>
  <c r="AE53" i="10"/>
  <c r="N53" i="10"/>
  <c r="H52" i="10"/>
  <c r="AB53" i="10"/>
  <c r="N43" i="10"/>
  <c r="Q43" i="10"/>
  <c r="Q58" i="10"/>
  <c r="D53" i="10"/>
  <c r="K52" i="10"/>
  <c r="S52" i="10"/>
  <c r="U53" i="10"/>
  <c r="T59" i="10"/>
  <c r="Q59" i="10"/>
  <c r="E55" i="10"/>
  <c r="AG51" i="10"/>
  <c r="E53" i="10"/>
  <c r="C51" i="10"/>
  <c r="M53" i="10"/>
  <c r="T55" i="10"/>
  <c r="P51" i="10"/>
  <c r="D55" i="10"/>
  <c r="AD53" i="10"/>
  <c r="N52" i="10"/>
  <c r="D51" i="10"/>
  <c r="Q64" i="10"/>
  <c r="S56" i="10"/>
  <c r="Q56" i="10"/>
  <c r="W52" i="10"/>
  <c r="AG55" i="10"/>
  <c r="S51" i="10"/>
  <c r="Q60" i="10"/>
  <c r="E52" i="10"/>
  <c r="I53" i="10"/>
  <c r="K54" i="10"/>
  <c r="AE55" i="10"/>
  <c r="F55" i="10"/>
  <c r="H53" i="10"/>
  <c r="O52" i="10"/>
  <c r="M55" i="10"/>
  <c r="Q61" i="10"/>
  <c r="Q38" i="10"/>
  <c r="Y47" i="10"/>
  <c r="Q47" i="10"/>
  <c r="J51" i="10"/>
  <c r="AB51" i="10"/>
  <c r="F51" i="10"/>
  <c r="Q50" i="10"/>
  <c r="AE52" i="10"/>
  <c r="V51" i="10"/>
  <c r="R53" i="10"/>
  <c r="N51" i="10"/>
  <c r="AB52" i="10"/>
  <c r="AC55" i="10"/>
  <c r="Z53" i="10"/>
  <c r="K53" i="10"/>
  <c r="Q53" i="10"/>
  <c r="S53" i="10"/>
  <c r="AA53" i="10"/>
  <c r="F52" i="10"/>
  <c r="P55" i="10"/>
  <c r="Q48" i="10"/>
  <c r="M52" i="10"/>
  <c r="D52" i="10"/>
  <c r="U55" i="10"/>
  <c r="N55" i="10"/>
  <c r="T53" i="10"/>
  <c r="AA52" i="10"/>
  <c r="G55" i="10"/>
  <c r="O53" i="10"/>
  <c r="Q57" i="10"/>
  <c r="AD52" i="10"/>
  <c r="Q54" i="10"/>
  <c r="O55" i="10"/>
  <c r="H55" i="10"/>
  <c r="R52" i="10"/>
  <c r="P53" i="10"/>
  <c r="Y55" i="10"/>
  <c r="AE44" i="10"/>
  <c r="Q44" i="10"/>
  <c r="V53" i="10"/>
  <c r="Q52" i="10"/>
  <c r="X52" i="10"/>
  <c r="W53" i="10"/>
  <c r="AB55" i="10"/>
  <c r="AC54" i="10"/>
  <c r="Q63" i="10"/>
  <c r="V52" i="10"/>
  <c r="R54" i="10"/>
  <c r="AD64" i="10"/>
  <c r="C62" i="10"/>
  <c r="S43" i="10"/>
  <c r="R64" i="10"/>
  <c r="M64" i="10"/>
  <c r="J64" i="10"/>
  <c r="I64" i="10"/>
  <c r="H64" i="10"/>
  <c r="U40" i="10"/>
  <c r="I43" i="10"/>
  <c r="X64" i="10"/>
  <c r="AA64" i="10"/>
  <c r="L59" i="10"/>
  <c r="S59" i="10"/>
  <c r="P59" i="10"/>
  <c r="C42" i="10"/>
  <c r="P66" i="10"/>
  <c r="M40" i="10"/>
  <c r="O47" i="10"/>
  <c r="W64" i="10"/>
  <c r="P49" i="10"/>
  <c r="D47" i="10"/>
  <c r="S49" i="10"/>
  <c r="AG64" i="10"/>
  <c r="P43" i="10"/>
  <c r="T43" i="10"/>
  <c r="X66" i="10"/>
  <c r="I48" i="10"/>
  <c r="V66" i="10"/>
  <c r="G66" i="10"/>
  <c r="AE47" i="10"/>
  <c r="V47" i="10"/>
  <c r="S47" i="10"/>
  <c r="K47" i="10"/>
  <c r="N47" i="10"/>
  <c r="O48" i="10"/>
  <c r="F47" i="10"/>
  <c r="T47" i="10"/>
  <c r="H43" i="10"/>
  <c r="L43" i="10"/>
  <c r="AE43" i="10"/>
  <c r="AA43" i="10"/>
  <c r="W62" i="10"/>
  <c r="X43" i="10"/>
  <c r="K40" i="10"/>
  <c r="X40" i="10"/>
  <c r="L60" i="10"/>
  <c r="Y64" i="10"/>
  <c r="AE58" i="10"/>
  <c r="I63" i="10"/>
  <c r="T66" i="10"/>
  <c r="Z40" i="10"/>
  <c r="C66" i="10"/>
  <c r="AA56" i="10"/>
  <c r="X56" i="10"/>
  <c r="T64" i="10"/>
  <c r="K64" i="10"/>
  <c r="M66" i="10"/>
  <c r="E64" i="10"/>
  <c r="T48" i="10"/>
  <c r="I40" i="10"/>
  <c r="Y62" i="10"/>
  <c r="AC64" i="10"/>
  <c r="H47" i="10"/>
  <c r="Y60" i="10"/>
  <c r="X47" i="10"/>
  <c r="P64" i="10"/>
  <c r="D66" i="10"/>
  <c r="G64" i="10"/>
  <c r="I47" i="10"/>
  <c r="C58" i="10"/>
  <c r="L64" i="10"/>
  <c r="L47" i="10"/>
  <c r="C37" i="10"/>
  <c r="H45" i="10"/>
  <c r="L48" i="10"/>
  <c r="S40" i="10"/>
  <c r="N61" i="10"/>
  <c r="AG40" i="10"/>
  <c r="C63" i="10"/>
  <c r="Y40" i="10"/>
  <c r="I49" i="10"/>
  <c r="N64" i="10"/>
  <c r="N58" i="10"/>
  <c r="O61" i="10"/>
  <c r="Y61" i="10"/>
  <c r="E49" i="10"/>
  <c r="AA49" i="10"/>
  <c r="T49" i="10"/>
  <c r="W61" i="10"/>
  <c r="U58" i="10"/>
  <c r="AD49" i="10"/>
  <c r="AD48" i="10"/>
  <c r="AE49" i="10"/>
  <c r="Y56" i="10"/>
  <c r="W40" i="10"/>
  <c r="G38" i="10"/>
  <c r="M63" i="10"/>
  <c r="S48" i="10"/>
  <c r="H40" i="10"/>
  <c r="K43" i="10"/>
  <c r="AG43" i="10"/>
  <c r="J66" i="10"/>
  <c r="M61" i="10"/>
  <c r="Z43" i="10"/>
  <c r="R66" i="10"/>
  <c r="S64" i="10"/>
  <c r="X49" i="10"/>
  <c r="V61" i="10"/>
  <c r="V64" i="10"/>
  <c r="AE38" i="10"/>
  <c r="L38" i="10"/>
  <c r="I38" i="10"/>
  <c r="AD63" i="10"/>
  <c r="T57" i="10"/>
  <c r="X38" i="10"/>
  <c r="C44" i="10"/>
  <c r="P42" i="10"/>
  <c r="X61" i="10"/>
  <c r="U49" i="10"/>
  <c r="E63" i="10"/>
  <c r="AE63" i="10"/>
  <c r="W44" i="10"/>
  <c r="Y41" i="10"/>
  <c r="N63" i="10"/>
  <c r="C48" i="10"/>
  <c r="C64" i="10"/>
  <c r="O42" i="10"/>
  <c r="Z38" i="10"/>
  <c r="X41" i="10"/>
  <c r="AD38" i="10"/>
  <c r="G63" i="10"/>
  <c r="AG38" i="10"/>
  <c r="W38" i="10"/>
  <c r="Z56" i="10"/>
  <c r="C38" i="10"/>
  <c r="P56" i="10"/>
  <c r="F42" i="10"/>
  <c r="N42" i="10"/>
  <c r="C57" i="10"/>
  <c r="AG61" i="10"/>
  <c r="N60" i="10"/>
  <c r="AC38" i="10"/>
  <c r="AA42" i="10"/>
  <c r="O38" i="10"/>
  <c r="AC56" i="10"/>
  <c r="AD42" i="10"/>
  <c r="X42" i="10"/>
  <c r="Z63" i="10"/>
  <c r="P60" i="10"/>
  <c r="Y38" i="10"/>
  <c r="L61" i="10"/>
  <c r="S38" i="10"/>
  <c r="AB60" i="10"/>
  <c r="R37" i="10"/>
  <c r="AC61" i="10"/>
  <c r="D64" i="10"/>
  <c r="Z64" i="10"/>
  <c r="I37" i="10"/>
  <c r="AE64" i="10"/>
  <c r="E38" i="10"/>
  <c r="AD62" i="10"/>
  <c r="AA48" i="10"/>
  <c r="AD40" i="10"/>
  <c r="R38" i="10"/>
  <c r="AE37" i="10"/>
  <c r="N56" i="10"/>
  <c r="I58" i="10"/>
  <c r="T61" i="10"/>
  <c r="N44" i="10"/>
  <c r="W49" i="10"/>
  <c r="C40" i="10"/>
  <c r="AG58" i="10"/>
  <c r="H60" i="10"/>
  <c r="AD56" i="10"/>
  <c r="AC47" i="10"/>
  <c r="H66" i="10"/>
  <c r="O59" i="10"/>
  <c r="H62" i="10"/>
  <c r="M60" i="10"/>
  <c r="O66" i="10"/>
  <c r="T58" i="10"/>
  <c r="E60" i="10"/>
  <c r="K66" i="10"/>
  <c r="AA66" i="10"/>
  <c r="AC66" i="10"/>
  <c r="Z66" i="10"/>
  <c r="G46" i="10"/>
  <c r="I62" i="10"/>
  <c r="X48" i="10"/>
  <c r="W60" i="10"/>
  <c r="O60" i="10"/>
  <c r="V58" i="10"/>
  <c r="W66" i="10"/>
  <c r="AD66" i="10"/>
  <c r="AA59" i="10"/>
  <c r="G60" i="10"/>
  <c r="K58" i="10"/>
  <c r="R47" i="10"/>
  <c r="M56" i="10"/>
  <c r="P58" i="10"/>
  <c r="Y50" i="10"/>
  <c r="C60" i="10"/>
  <c r="AG45" i="10"/>
  <c r="S66" i="10"/>
  <c r="R63" i="10"/>
  <c r="D58" i="10"/>
  <c r="Y63" i="10"/>
  <c r="P63" i="10"/>
  <c r="AE59" i="10"/>
  <c r="R58" i="10"/>
  <c r="AA58" i="10"/>
  <c r="C47" i="10"/>
  <c r="L37" i="10"/>
  <c r="AG66" i="10"/>
  <c r="S62" i="10"/>
  <c r="N46" i="10"/>
  <c r="P62" i="10"/>
  <c r="O63" i="10"/>
  <c r="AA47" i="10"/>
  <c r="T60" i="10"/>
  <c r="AB59" i="10"/>
  <c r="J47" i="10"/>
  <c r="L46" i="10"/>
  <c r="X58" i="10"/>
  <c r="AG59" i="10"/>
  <c r="AG56" i="10"/>
  <c r="AC58" i="10"/>
  <c r="AD47" i="10"/>
  <c r="O46" i="10"/>
  <c r="R60" i="10"/>
  <c r="Y66" i="10"/>
  <c r="AE66" i="10"/>
  <c r="L66" i="10"/>
  <c r="J60" i="10"/>
  <c r="G47" i="10"/>
  <c r="U60" i="10"/>
  <c r="AA46" i="10"/>
  <c r="AG46" i="10"/>
  <c r="P47" i="10"/>
  <c r="W58" i="10"/>
  <c r="U47" i="10"/>
  <c r="H63" i="10"/>
  <c r="J58" i="10"/>
  <c r="W59" i="10"/>
  <c r="AE60" i="10"/>
  <c r="E58" i="10"/>
  <c r="AD60" i="10"/>
  <c r="R56" i="10"/>
  <c r="M58" i="10"/>
  <c r="T56" i="10"/>
  <c r="L58" i="10"/>
  <c r="K60" i="10"/>
  <c r="AD58" i="10"/>
  <c r="AE46" i="10"/>
  <c r="Z47" i="10"/>
  <c r="U57" i="10"/>
  <c r="AB46" i="10"/>
  <c r="H58" i="10"/>
  <c r="P38" i="10"/>
  <c r="N66" i="10"/>
  <c r="V56" i="10"/>
  <c r="Z58" i="10"/>
  <c r="U63" i="10"/>
  <c r="U66" i="10"/>
  <c r="AG42" i="10"/>
  <c r="Z42" i="10"/>
  <c r="N59" i="10"/>
  <c r="E47" i="10"/>
  <c r="W63" i="10"/>
  <c r="V46" i="10"/>
  <c r="W56" i="10"/>
  <c r="AA44" i="10"/>
  <c r="G42" i="10"/>
  <c r="O58" i="10"/>
  <c r="AD44" i="10"/>
  <c r="J42" i="10"/>
  <c r="H42" i="10"/>
  <c r="T45" i="10"/>
  <c r="R44" i="10"/>
  <c r="AB50" i="10"/>
  <c r="AC39" i="10"/>
  <c r="H41" i="10"/>
  <c r="AG41" i="10"/>
  <c r="E39" i="10"/>
  <c r="AG44" i="10"/>
  <c r="E62" i="10"/>
  <c r="AC57" i="10"/>
  <c r="R45" i="10"/>
  <c r="V40" i="10"/>
  <c r="AB41" i="10"/>
  <c r="AA37" i="10"/>
  <c r="AA40" i="10"/>
  <c r="M46" i="10"/>
  <c r="D46" i="10"/>
  <c r="F46" i="10"/>
  <c r="K46" i="10"/>
  <c r="R49" i="10"/>
  <c r="W46" i="10"/>
  <c r="M45" i="10"/>
  <c r="E57" i="10"/>
  <c r="P50" i="10"/>
  <c r="J45" i="10"/>
  <c r="W57" i="10"/>
  <c r="O41" i="10"/>
  <c r="X46" i="10"/>
  <c r="G40" i="10"/>
  <c r="S61" i="10"/>
  <c r="M49" i="10"/>
  <c r="T40" i="10"/>
  <c r="L49" i="10"/>
  <c r="H46" i="10"/>
  <c r="I56" i="10"/>
  <c r="X63" i="10"/>
  <c r="K63" i="10"/>
  <c r="AB63" i="10"/>
  <c r="D63" i="10"/>
  <c r="L57" i="10"/>
  <c r="V42" i="10"/>
  <c r="AE45" i="10"/>
  <c r="V39" i="10"/>
  <c r="N62" i="10"/>
  <c r="V43" i="10"/>
  <c r="D42" i="10"/>
  <c r="M43" i="10"/>
  <c r="G61" i="10"/>
  <c r="P40" i="10"/>
  <c r="G62" i="10"/>
  <c r="N41" i="10"/>
  <c r="Y42" i="10"/>
  <c r="G41" i="10"/>
  <c r="Y48" i="10"/>
  <c r="T42" i="10"/>
  <c r="C59" i="10"/>
  <c r="H56" i="10"/>
  <c r="H50" i="10"/>
  <c r="Z49" i="10"/>
  <c r="V50" i="10"/>
  <c r="C43" i="10"/>
  <c r="H57" i="10"/>
  <c r="I59" i="10"/>
  <c r="AE41" i="10"/>
  <c r="AE42" i="10"/>
  <c r="D48" i="10"/>
  <c r="AD43" i="10"/>
  <c r="H49" i="10"/>
  <c r="L42" i="10"/>
  <c r="I45" i="10"/>
  <c r="O49" i="10"/>
  <c r="J62" i="10"/>
  <c r="P44" i="10"/>
  <c r="R43" i="10"/>
  <c r="C45" i="10"/>
  <c r="AB45" i="10"/>
  <c r="F45" i="10"/>
  <c r="V45" i="10"/>
  <c r="W50" i="10"/>
  <c r="S50" i="10"/>
  <c r="G44" i="10"/>
  <c r="AD39" i="10"/>
  <c r="U37" i="10"/>
  <c r="AB37" i="10"/>
  <c r="D37" i="10"/>
  <c r="V41" i="10"/>
  <c r="K38" i="10"/>
  <c r="F38" i="10"/>
  <c r="V48" i="10"/>
  <c r="J41" i="10"/>
  <c r="K37" i="10"/>
  <c r="F40" i="10"/>
  <c r="D61" i="10"/>
  <c r="K61" i="10"/>
  <c r="F61" i="10"/>
  <c r="U59" i="10"/>
  <c r="K59" i="10"/>
  <c r="D59" i="10"/>
  <c r="F59" i="10"/>
  <c r="AE57" i="10"/>
  <c r="P41" i="10"/>
  <c r="N49" i="10"/>
  <c r="G48" i="10"/>
  <c r="T38" i="10"/>
  <c r="K48" i="10"/>
  <c r="P61" i="10"/>
  <c r="P57" i="10"/>
  <c r="U44" i="10"/>
  <c r="D40" i="10"/>
  <c r="D39" i="10"/>
  <c r="S60" i="10"/>
  <c r="D60" i="10"/>
  <c r="F60" i="10"/>
  <c r="AA63" i="10"/>
  <c r="O45" i="10"/>
  <c r="E61" i="10"/>
  <c r="N39" i="10"/>
  <c r="AA61" i="10"/>
  <c r="L39" i="10"/>
  <c r="I57" i="10"/>
  <c r="D43" i="10"/>
  <c r="N38" i="10"/>
  <c r="I44" i="10"/>
  <c r="AA38" i="10"/>
  <c r="Y58" i="10"/>
  <c r="F58" i="10"/>
  <c r="AB58" i="10"/>
  <c r="AA62" i="10"/>
  <c r="AB42" i="10"/>
  <c r="M38" i="10"/>
  <c r="O40" i="10"/>
  <c r="V37" i="10"/>
  <c r="E56" i="10"/>
  <c r="R59" i="10"/>
  <c r="AC37" i="10"/>
  <c r="AA60" i="10"/>
  <c r="AC42" i="10"/>
  <c r="T63" i="10"/>
  <c r="Z45" i="10"/>
  <c r="Y39" i="10"/>
  <c r="S45" i="10"/>
  <c r="K45" i="10"/>
  <c r="M50" i="10"/>
  <c r="AA45" i="10"/>
  <c r="O50" i="10"/>
  <c r="G45" i="10"/>
  <c r="F44" i="10"/>
  <c r="Z62" i="10"/>
  <c r="X57" i="10"/>
  <c r="AD57" i="10"/>
  <c r="AE48" i="10"/>
  <c r="E48" i="10"/>
  <c r="R40" i="10"/>
  <c r="J39" i="10"/>
  <c r="J57" i="10"/>
  <c r="T39" i="10"/>
  <c r="H39" i="10"/>
  <c r="N50" i="10"/>
  <c r="R61" i="10"/>
  <c r="Z48" i="10"/>
  <c r="U48" i="10"/>
  <c r="Y44" i="10"/>
  <c r="Y43" i="10"/>
  <c r="AB43" i="10"/>
  <c r="F50" i="10"/>
  <c r="AD61" i="10"/>
  <c r="AG48" i="10"/>
  <c r="U43" i="10"/>
  <c r="E37" i="10"/>
  <c r="J50" i="10"/>
  <c r="N40" i="10"/>
  <c r="AC49" i="10"/>
  <c r="V44" i="10"/>
  <c r="L44" i="10"/>
  <c r="W39" i="10"/>
  <c r="L62" i="10"/>
  <c r="G37" i="10"/>
  <c r="Z41" i="10"/>
  <c r="AC44" i="10"/>
  <c r="AD50" i="10"/>
  <c r="H59" i="10"/>
  <c r="I60" i="10"/>
  <c r="AC43" i="10"/>
  <c r="V63" i="10"/>
  <c r="U46" i="10"/>
  <c r="C39" i="10"/>
  <c r="N57" i="10"/>
  <c r="V49" i="10"/>
  <c r="G57" i="10"/>
  <c r="Z60" i="10"/>
  <c r="H44" i="10"/>
  <c r="O62" i="10"/>
  <c r="J49" i="10"/>
  <c r="AC59" i="10"/>
  <c r="AG39" i="10"/>
  <c r="P37" i="10"/>
  <c r="T37" i="10"/>
  <c r="W43" i="10"/>
  <c r="V59" i="10"/>
  <c r="G59" i="10"/>
  <c r="T44" i="10"/>
  <c r="E46" i="10"/>
  <c r="AG63" i="10"/>
  <c r="D45" i="10"/>
  <c r="L63" i="10"/>
  <c r="G49" i="10"/>
  <c r="E59" i="10"/>
  <c r="J61" i="10"/>
  <c r="X60" i="10"/>
  <c r="AB61" i="10"/>
  <c r="P46" i="10"/>
  <c r="U56" i="10"/>
  <c r="L50" i="10"/>
  <c r="F63" i="10"/>
  <c r="V62" i="10"/>
  <c r="AE39" i="10"/>
  <c r="J48" i="10"/>
  <c r="V60" i="10"/>
  <c r="J43" i="10"/>
  <c r="F66" i="10"/>
  <c r="AB66" i="10"/>
  <c r="O56" i="10"/>
  <c r="J44" i="10"/>
  <c r="P48" i="10"/>
  <c r="O64" i="10"/>
  <c r="AB64" i="10"/>
  <c r="F64" i="10"/>
  <c r="L45" i="10"/>
  <c r="AD46" i="10"/>
  <c r="I61" i="10"/>
  <c r="C50" i="10"/>
  <c r="I66" i="10"/>
  <c r="AB39" i="10"/>
  <c r="AA50" i="10"/>
  <c r="Y59" i="10"/>
  <c r="F43" i="10"/>
  <c r="W45" i="10"/>
  <c r="Z39" i="10"/>
  <c r="K44" i="10"/>
  <c r="D44" i="10"/>
  <c r="AB44" i="10"/>
  <c r="F57" i="10"/>
  <c r="K57" i="10"/>
  <c r="AG57" i="10"/>
  <c r="AB57" i="10"/>
  <c r="C41" i="10"/>
  <c r="AC62" i="10"/>
  <c r="AC45" i="10"/>
  <c r="F41" i="10"/>
  <c r="Y57" i="10"/>
  <c r="Z57" i="10"/>
  <c r="U39" i="10"/>
  <c r="Y45" i="10"/>
  <c r="W41" i="10"/>
  <c r="AC50" i="10"/>
  <c r="S39" i="10"/>
  <c r="K39" i="10"/>
  <c r="O44" i="10"/>
  <c r="K41" i="10"/>
  <c r="I41" i="10"/>
  <c r="V57" i="10"/>
  <c r="U50" i="10"/>
  <c r="AG50" i="10"/>
  <c r="K50" i="10"/>
  <c r="M39" i="10"/>
  <c r="X62" i="10"/>
  <c r="AB62" i="10"/>
  <c r="D62" i="10"/>
  <c r="F62" i="10"/>
  <c r="K62" i="10"/>
  <c r="AG62" i="10"/>
  <c r="O39" i="10"/>
  <c r="X39" i="10"/>
  <c r="H48" i="10"/>
  <c r="F48" i="10"/>
  <c r="AB48" i="10"/>
  <c r="S57" i="10"/>
  <c r="E50" i="10"/>
  <c r="M44" i="10"/>
  <c r="R39" i="10"/>
  <c r="X44" i="10"/>
  <c r="D50" i="10"/>
  <c r="S44" i="10"/>
  <c r="M41" i="10"/>
  <c r="D41" i="10"/>
  <c r="T62" i="10"/>
  <c r="R48" i="10"/>
  <c r="G50" i="10"/>
  <c r="G39" i="10"/>
  <c r="AE50" i="10"/>
  <c r="D57" i="10"/>
  <c r="W37" i="10"/>
  <c r="AE56" i="10"/>
  <c r="W48" i="10"/>
  <c r="U41" i="10"/>
  <c r="AA57" i="10"/>
  <c r="AD59" i="10"/>
  <c r="J59" i="10"/>
  <c r="O37" i="10"/>
  <c r="S41" i="10"/>
  <c r="R62" i="10"/>
  <c r="E42" i="10"/>
  <c r="K42" i="10"/>
  <c r="Y46" i="10"/>
  <c r="AG37" i="10"/>
  <c r="O43" i="10"/>
  <c r="J38" i="10"/>
  <c r="AD45" i="10"/>
  <c r="M42" i="10"/>
  <c r="AE62" i="10"/>
  <c r="Z61" i="10"/>
  <c r="R42" i="10"/>
  <c r="X37" i="10"/>
  <c r="M62" i="10"/>
  <c r="I46" i="10"/>
  <c r="R46" i="10"/>
  <c r="J63" i="10"/>
  <c r="J40" i="10"/>
  <c r="E41" i="10"/>
  <c r="W42" i="10"/>
  <c r="S37" i="10"/>
  <c r="M37" i="10"/>
  <c r="H61" i="10"/>
  <c r="E44" i="10"/>
  <c r="E40" i="10"/>
  <c r="T50" i="10"/>
  <c r="AA41" i="10"/>
  <c r="U61" i="10"/>
  <c r="AC41" i="10"/>
  <c r="U45" i="10"/>
  <c r="Y37" i="10"/>
  <c r="N37" i="10"/>
  <c r="I39" i="10"/>
  <c r="AC46" i="10"/>
  <c r="I50" i="10"/>
  <c r="S58" i="10"/>
  <c r="E43" i="10"/>
  <c r="M59" i="10"/>
  <c r="R41" i="10"/>
  <c r="J46" i="10"/>
  <c r="P39" i="10"/>
  <c r="AB38" i="10"/>
  <c r="U42" i="10"/>
  <c r="M47" i="10"/>
  <c r="AG47" i="10"/>
  <c r="AB47" i="10"/>
  <c r="I42" i="10"/>
  <c r="C56" i="10"/>
  <c r="J37" i="10"/>
  <c r="P45" i="10"/>
  <c r="AC63" i="10"/>
  <c r="H38" i="10"/>
  <c r="Z59" i="10"/>
  <c r="W47" i="10"/>
  <c r="Z46" i="10"/>
  <c r="V38" i="10"/>
  <c r="G43" i="10"/>
  <c r="AC40" i="10"/>
  <c r="AC60" i="10"/>
  <c r="E45" i="10"/>
  <c r="Z44" i="10"/>
  <c r="T41" i="10"/>
  <c r="L40" i="10"/>
  <c r="AC48" i="10"/>
  <c r="Y49" i="10"/>
  <c r="D49" i="10"/>
  <c r="AB49" i="10"/>
  <c r="F49" i="10"/>
  <c r="K49" i="10"/>
  <c r="D38" i="10"/>
  <c r="N48" i="10"/>
  <c r="O57" i="10"/>
  <c r="Z50" i="10"/>
  <c r="Z37" i="10"/>
  <c r="C46" i="10"/>
  <c r="AD41" i="10"/>
  <c r="AG49" i="10"/>
  <c r="X59" i="10"/>
  <c r="X50" i="10"/>
  <c r="AE61" i="10"/>
  <c r="L56" i="10"/>
  <c r="K56" i="10"/>
  <c r="F56" i="10"/>
  <c r="AB56" i="10"/>
  <c r="D56" i="10"/>
  <c r="R57" i="10"/>
  <c r="N45" i="10"/>
  <c r="J56" i="10"/>
  <c r="AA39" i="10"/>
  <c r="G56" i="10"/>
  <c r="T46" i="10"/>
  <c r="AE40" i="10"/>
  <c r="H37" i="10"/>
  <c r="AD37" i="10"/>
  <c r="U2" i="3" a="1"/>
  <c r="U2" i="3" s="1"/>
  <c r="AH55" i="10" l="1"/>
  <c r="AH54" i="10"/>
  <c r="AH53" i="10"/>
  <c r="AH51" i="10"/>
  <c r="AH52" i="10"/>
  <c r="AH44" i="10"/>
  <c r="AH63" i="10"/>
  <c r="AH64" i="10"/>
  <c r="AH47" i="10"/>
  <c r="AH49" i="10"/>
  <c r="AH40" i="10"/>
  <c r="AH37" i="10"/>
  <c r="AH57" i="10"/>
  <c r="AH61" i="10"/>
  <c r="AH42" i="10"/>
  <c r="AH60" i="10"/>
  <c r="AH62" i="10"/>
  <c r="AH58" i="10"/>
  <c r="AH38" i="10"/>
  <c r="AH48" i="10"/>
  <c r="AH50" i="10"/>
  <c r="AH46" i="10"/>
  <c r="AH41" i="10"/>
  <c r="AH59" i="10"/>
  <c r="AH45" i="10"/>
  <c r="AH43" i="10"/>
  <c r="AH56" i="10"/>
  <c r="AH39" i="10"/>
  <c r="C49" i="8" a="1"/>
  <c r="C49" i="8" s="1"/>
  <c r="B21" i="5" a="1"/>
  <c r="B21" i="5" s="1"/>
  <c r="B5" i="7" a="1"/>
  <c r="B5" i="7" s="1"/>
  <c r="C137" i="4" a="1"/>
  <c r="C137" i="4" s="1"/>
  <c r="P84" i="4"/>
  <c r="P83" i="4"/>
  <c r="P82" i="4"/>
  <c r="P81" i="4"/>
  <c r="B20" i="5"/>
  <c r="D49" i="8" l="1" a="1"/>
  <c r="D49" i="8" s="1"/>
  <c r="AM332" i="20"/>
  <c r="AA332" i="20"/>
  <c r="AB332" i="20" s="1"/>
  <c r="AC332" i="20" s="1"/>
  <c r="AD332" i="20" s="1"/>
  <c r="AE332" i="20" s="1"/>
  <c r="AF332" i="20" s="1"/>
  <c r="AG332" i="20" s="1"/>
  <c r="AH332" i="20" s="1"/>
  <c r="AI332" i="20" s="1"/>
  <c r="AJ332" i="20" s="1"/>
  <c r="AK332" i="20" s="1"/>
  <c r="AM319" i="20"/>
  <c r="AB319" i="20"/>
  <c r="AC319" i="20" s="1"/>
  <c r="AD319" i="20" s="1"/>
  <c r="AE319" i="20" s="1"/>
  <c r="AF319" i="20" s="1"/>
  <c r="AG319" i="20" s="1"/>
  <c r="AH319" i="20" s="1"/>
  <c r="AI319" i="20" s="1"/>
  <c r="AJ319" i="20" s="1"/>
  <c r="AK319" i="20" s="1"/>
  <c r="AM309" i="20" l="1"/>
  <c r="AA309" i="20"/>
  <c r="AB309" i="20" s="1"/>
  <c r="AC309" i="20" s="1"/>
  <c r="AD309" i="20" s="1"/>
  <c r="AE309" i="20" s="1"/>
  <c r="AF309" i="20" s="1"/>
  <c r="AG309" i="20" s="1"/>
  <c r="AH309" i="20" s="1"/>
  <c r="AI309" i="20" s="1"/>
  <c r="AJ309" i="20" s="1"/>
  <c r="AK309" i="20" s="1"/>
  <c r="AM303" i="20" l="1"/>
  <c r="AA303" i="20"/>
  <c r="AB303" i="20" s="1"/>
  <c r="AC303" i="20" s="1"/>
  <c r="AD303" i="20" s="1"/>
  <c r="AE303" i="20" s="1"/>
  <c r="AF303" i="20" s="1"/>
  <c r="AG303" i="20" s="1"/>
  <c r="AH303" i="20" s="1"/>
  <c r="AI303" i="20" s="1"/>
  <c r="AJ303" i="20" s="1"/>
  <c r="AK303" i="20" s="1"/>
  <c r="AM234" i="20"/>
  <c r="AA234" i="20"/>
  <c r="AB234" i="20" s="1"/>
  <c r="AC234" i="20" s="1"/>
  <c r="AD234" i="20" s="1"/>
  <c r="AE234" i="20" s="1"/>
  <c r="AF234" i="20" s="1"/>
  <c r="AG234" i="20" s="1"/>
  <c r="AH234" i="20" s="1"/>
  <c r="AI234" i="20" s="1"/>
  <c r="AJ234" i="20" s="1"/>
  <c r="AK234" i="20" s="1"/>
  <c r="AM148" i="20"/>
  <c r="AA148" i="20"/>
  <c r="AB148" i="20" s="1"/>
  <c r="AC148" i="20" s="1"/>
  <c r="AD148" i="20" s="1"/>
  <c r="AE148" i="20" s="1"/>
  <c r="AF148" i="20" s="1"/>
  <c r="AG148" i="20" s="1"/>
  <c r="AH148" i="20" s="1"/>
  <c r="AI148" i="20" s="1"/>
  <c r="AJ148" i="20" s="1"/>
  <c r="AK148" i="20" s="1"/>
  <c r="AM73" i="20"/>
  <c r="AM138" i="20"/>
  <c r="AM210" i="20"/>
  <c r="AM152" i="20"/>
  <c r="AM157" i="20"/>
  <c r="AA73" i="20"/>
  <c r="AB73" i="20" s="1"/>
  <c r="AC73" i="20" s="1"/>
  <c r="AD73" i="20" s="1"/>
  <c r="AE73" i="20" s="1"/>
  <c r="AF73" i="20" s="1"/>
  <c r="AG73" i="20" s="1"/>
  <c r="AH73" i="20" s="1"/>
  <c r="AI73" i="20" s="1"/>
  <c r="AJ73" i="20" s="1"/>
  <c r="AK73" i="20" s="1"/>
  <c r="AA138" i="20"/>
  <c r="AB138" i="20" s="1"/>
  <c r="AC138" i="20" s="1"/>
  <c r="AD138" i="20" s="1"/>
  <c r="AE138" i="20" s="1"/>
  <c r="AF138" i="20" s="1"/>
  <c r="AG138" i="20" s="1"/>
  <c r="AH138" i="20" s="1"/>
  <c r="AI138" i="20" s="1"/>
  <c r="AJ138" i="20" s="1"/>
  <c r="AK138" i="20" s="1"/>
  <c r="AA210" i="20"/>
  <c r="AB210" i="20" s="1"/>
  <c r="AC210" i="20" s="1"/>
  <c r="AD210" i="20" s="1"/>
  <c r="AE210" i="20" s="1"/>
  <c r="AF210" i="20" s="1"/>
  <c r="AG210" i="20" s="1"/>
  <c r="AH210" i="20" s="1"/>
  <c r="AI210" i="20" s="1"/>
  <c r="AJ210" i="20" s="1"/>
  <c r="AK210" i="20" s="1"/>
  <c r="AA152" i="20"/>
  <c r="AB152" i="20" s="1"/>
  <c r="AC152" i="20" s="1"/>
  <c r="AD152" i="20" s="1"/>
  <c r="AE152" i="20" s="1"/>
  <c r="AF152" i="20" s="1"/>
  <c r="AG152" i="20" s="1"/>
  <c r="AH152" i="20" s="1"/>
  <c r="AI152" i="20" s="1"/>
  <c r="AJ152" i="20" s="1"/>
  <c r="AK152" i="20" s="1"/>
  <c r="AA157" i="20"/>
  <c r="AB157" i="20" s="1"/>
  <c r="AC157" i="20" s="1"/>
  <c r="AD157" i="20" s="1"/>
  <c r="AE157" i="20" s="1"/>
  <c r="AF157" i="20" s="1"/>
  <c r="AG157" i="20" s="1"/>
  <c r="AH157" i="20" s="1"/>
  <c r="AI157" i="20" s="1"/>
  <c r="AJ157" i="20" s="1"/>
  <c r="AK157" i="20" s="1"/>
  <c r="AM51" i="20"/>
  <c r="AM30" i="20"/>
  <c r="AA51" i="20"/>
  <c r="AB51" i="20" s="1"/>
  <c r="AC51" i="20" s="1"/>
  <c r="AD51" i="20" s="1"/>
  <c r="AE51" i="20" s="1"/>
  <c r="AF51" i="20" s="1"/>
  <c r="AG51" i="20" s="1"/>
  <c r="AH51" i="20" s="1"/>
  <c r="AI51" i="20" s="1"/>
  <c r="AJ51" i="20" s="1"/>
  <c r="AK51" i="20" s="1"/>
  <c r="AA30" i="20"/>
  <c r="AB30" i="20" s="1"/>
  <c r="AC30" i="20" s="1"/>
  <c r="AD30" i="20" s="1"/>
  <c r="AE30" i="20" s="1"/>
  <c r="AF30" i="20" s="1"/>
  <c r="AG30" i="20" s="1"/>
  <c r="AH30" i="20" s="1"/>
  <c r="AI30" i="20" s="1"/>
  <c r="AJ30" i="20" s="1"/>
  <c r="AK30" i="20" s="1"/>
  <c r="AM285" i="20"/>
  <c r="AA285" i="20"/>
  <c r="AB285" i="20" s="1"/>
  <c r="AC285" i="20" s="1"/>
  <c r="AD285" i="20" s="1"/>
  <c r="AE285" i="20" s="1"/>
  <c r="AF285" i="20" s="1"/>
  <c r="AG285" i="20" s="1"/>
  <c r="AH285" i="20" s="1"/>
  <c r="AI285" i="20" s="1"/>
  <c r="AJ285" i="20" s="1"/>
  <c r="AK285" i="20" s="1"/>
  <c r="AM43" i="20"/>
  <c r="AA43" i="20"/>
  <c r="AB43" i="20" s="1"/>
  <c r="AC43" i="20" s="1"/>
  <c r="AD43" i="20" s="1"/>
  <c r="AE43" i="20" s="1"/>
  <c r="AF43" i="20" s="1"/>
  <c r="AG43" i="20" s="1"/>
  <c r="AH43" i="20" s="1"/>
  <c r="AI43" i="20" s="1"/>
  <c r="AJ43" i="20" s="1"/>
  <c r="AK43" i="20" s="1"/>
  <c r="AN2" i="20" a="1"/>
  <c r="AN2" i="20" s="1"/>
  <c r="H13" i="16" l="1"/>
  <c r="H25" i="16"/>
  <c r="H37" i="16"/>
  <c r="H49" i="16"/>
  <c r="H61" i="16"/>
  <c r="H73" i="16"/>
  <c r="H85" i="16"/>
  <c r="H97" i="16"/>
  <c r="H109" i="16"/>
  <c r="H121" i="16"/>
  <c r="H133" i="16"/>
  <c r="H145" i="16"/>
  <c r="H157" i="16"/>
  <c r="H169" i="16"/>
  <c r="H181" i="16"/>
  <c r="H193" i="16"/>
  <c r="H2" i="16"/>
  <c r="H14" i="16"/>
  <c r="H26" i="16"/>
  <c r="H38" i="16"/>
  <c r="H50" i="16"/>
  <c r="H62" i="16"/>
  <c r="H74" i="16"/>
  <c r="H86" i="16"/>
  <c r="H98" i="16"/>
  <c r="H110" i="16"/>
  <c r="H122" i="16"/>
  <c r="H134" i="16"/>
  <c r="H146" i="16"/>
  <c r="H158" i="16"/>
  <c r="H170" i="16"/>
  <c r="H182" i="16"/>
  <c r="H3" i="16"/>
  <c r="H15" i="16"/>
  <c r="H27" i="16"/>
  <c r="H39" i="16"/>
  <c r="H51" i="16"/>
  <c r="H63" i="16"/>
  <c r="H75" i="16"/>
  <c r="H87" i="16"/>
  <c r="H99" i="16"/>
  <c r="H111" i="16"/>
  <c r="H123" i="16"/>
  <c r="H135" i="16"/>
  <c r="H147" i="16"/>
  <c r="H159" i="16"/>
  <c r="H171" i="16"/>
  <c r="H183" i="16"/>
  <c r="H4" i="16"/>
  <c r="H16" i="16"/>
  <c r="H28" i="16"/>
  <c r="H40" i="16"/>
  <c r="H52" i="16"/>
  <c r="H64" i="16"/>
  <c r="H76" i="16"/>
  <c r="H88" i="16"/>
  <c r="H100" i="16"/>
  <c r="H112" i="16"/>
  <c r="H124" i="16"/>
  <c r="H136" i="16"/>
  <c r="H148" i="16"/>
  <c r="H160" i="16"/>
  <c r="H172" i="16"/>
  <c r="H184" i="16"/>
  <c r="H5" i="16"/>
  <c r="H17" i="16"/>
  <c r="H29" i="16"/>
  <c r="H41" i="16"/>
  <c r="H53" i="16"/>
  <c r="H65" i="16"/>
  <c r="H77" i="16"/>
  <c r="H89" i="16"/>
  <c r="H101" i="16"/>
  <c r="H113" i="16"/>
  <c r="H125" i="16"/>
  <c r="H137" i="16"/>
  <c r="H149" i="16"/>
  <c r="H161" i="16"/>
  <c r="H173" i="16"/>
  <c r="H185" i="16"/>
  <c r="H6" i="16"/>
  <c r="H18" i="16"/>
  <c r="H30" i="16"/>
  <c r="H42" i="16"/>
  <c r="H54" i="16"/>
  <c r="H66" i="16"/>
  <c r="H78" i="16"/>
  <c r="H90" i="16"/>
  <c r="H102" i="16"/>
  <c r="H114" i="16"/>
  <c r="H126" i="16"/>
  <c r="H138" i="16"/>
  <c r="H150" i="16"/>
  <c r="H162" i="16"/>
  <c r="H174" i="16"/>
  <c r="H186" i="16"/>
  <c r="H7" i="16"/>
  <c r="H19" i="16"/>
  <c r="H31" i="16"/>
  <c r="H43" i="16"/>
  <c r="H55" i="16"/>
  <c r="H67" i="16"/>
  <c r="H79" i="16"/>
  <c r="H91" i="16"/>
  <c r="H103" i="16"/>
  <c r="H115" i="16"/>
  <c r="H127" i="16"/>
  <c r="H139" i="16"/>
  <c r="H151" i="16"/>
  <c r="H163" i="16"/>
  <c r="H175" i="16"/>
  <c r="H187" i="16"/>
  <c r="H8" i="16"/>
  <c r="H20" i="16"/>
  <c r="H32" i="16"/>
  <c r="H44" i="16"/>
  <c r="H56" i="16"/>
  <c r="H68" i="16"/>
  <c r="H80" i="16"/>
  <c r="H92" i="16"/>
  <c r="H104" i="16"/>
  <c r="H116" i="16"/>
  <c r="H128" i="16"/>
  <c r="H140" i="16"/>
  <c r="H152" i="16"/>
  <c r="H164" i="16"/>
  <c r="H176" i="16"/>
  <c r="H188" i="16"/>
  <c r="H9" i="16"/>
  <c r="H21" i="16"/>
  <c r="H33" i="16"/>
  <c r="H45" i="16"/>
  <c r="H57" i="16"/>
  <c r="H69" i="16"/>
  <c r="H81" i="16"/>
  <c r="H93" i="16"/>
  <c r="H105" i="16"/>
  <c r="H117" i="16"/>
  <c r="H129" i="16"/>
  <c r="H141" i="16"/>
  <c r="H153" i="16"/>
  <c r="H165" i="16"/>
  <c r="H177" i="16"/>
  <c r="H189" i="16"/>
  <c r="H10" i="16"/>
  <c r="H22" i="16"/>
  <c r="H34" i="16"/>
  <c r="H46" i="16"/>
  <c r="H58" i="16"/>
  <c r="H70" i="16"/>
  <c r="H82" i="16"/>
  <c r="H94" i="16"/>
  <c r="H106" i="16"/>
  <c r="H118" i="16"/>
  <c r="H130" i="16"/>
  <c r="H142" i="16"/>
  <c r="H154" i="16"/>
  <c r="H166" i="16"/>
  <c r="H178" i="16"/>
  <c r="H190" i="16"/>
  <c r="H11" i="16"/>
  <c r="H23" i="16"/>
  <c r="H35" i="16"/>
  <c r="H47" i="16"/>
  <c r="H59" i="16"/>
  <c r="H71" i="16"/>
  <c r="H83" i="16"/>
  <c r="H95" i="16"/>
  <c r="H107" i="16"/>
  <c r="H119" i="16"/>
  <c r="H131" i="16"/>
  <c r="H143" i="16"/>
  <c r="H155" i="16"/>
  <c r="H167" i="16"/>
  <c r="H179" i="16"/>
  <c r="H191" i="16"/>
  <c r="H203" i="16"/>
  <c r="H215" i="16"/>
  <c r="H227" i="16"/>
  <c r="H239" i="16"/>
  <c r="H251" i="16"/>
  <c r="H263" i="16"/>
  <c r="H275" i="16"/>
  <c r="H287" i="16"/>
  <c r="H299" i="16"/>
  <c r="H311" i="16"/>
  <c r="H323" i="16"/>
  <c r="H335" i="16"/>
  <c r="H347" i="16"/>
  <c r="H359" i="16"/>
  <c r="H371" i="16"/>
  <c r="H383" i="16"/>
  <c r="H395" i="16"/>
  <c r="H407" i="16"/>
  <c r="H419" i="16"/>
  <c r="H431" i="16"/>
  <c r="H443" i="16"/>
  <c r="H455" i="16"/>
  <c r="H467" i="16"/>
  <c r="H479" i="16"/>
  <c r="H491" i="16"/>
  <c r="H503" i="16"/>
  <c r="H515" i="16"/>
  <c r="H527" i="16"/>
  <c r="H539" i="16"/>
  <c r="H551" i="16"/>
  <c r="H563" i="16"/>
  <c r="H575" i="16"/>
  <c r="H587" i="16"/>
  <c r="H599" i="16"/>
  <c r="H611" i="16"/>
  <c r="H623" i="16"/>
  <c r="H635" i="16"/>
  <c r="H647" i="16"/>
  <c r="H659" i="16"/>
  <c r="H671" i="16"/>
  <c r="H683" i="16"/>
  <c r="H695" i="16"/>
  <c r="H707" i="16"/>
  <c r="H719" i="16"/>
  <c r="H731" i="16"/>
  <c r="H743" i="16"/>
  <c r="H755" i="16"/>
  <c r="H767" i="16"/>
  <c r="H779" i="16"/>
  <c r="H791" i="16"/>
  <c r="H803" i="16"/>
  <c r="H815" i="16"/>
  <c r="H827" i="16"/>
  <c r="H839" i="16"/>
  <c r="H851" i="16"/>
  <c r="H863" i="16"/>
  <c r="H875" i="16"/>
  <c r="H887" i="16"/>
  <c r="H899" i="16"/>
  <c r="H911" i="16"/>
  <c r="H923" i="16"/>
  <c r="H935" i="16"/>
  <c r="H947" i="16"/>
  <c r="H959" i="16"/>
  <c r="H971" i="16"/>
  <c r="H983" i="16"/>
  <c r="H995" i="16"/>
  <c r="H1007" i="16"/>
  <c r="H1019" i="16"/>
  <c r="H12" i="16"/>
  <c r="H24" i="16"/>
  <c r="H36" i="16"/>
  <c r="H48" i="16"/>
  <c r="H60" i="16"/>
  <c r="H72" i="16"/>
  <c r="H84" i="16"/>
  <c r="H96" i="16"/>
  <c r="H108" i="16"/>
  <c r="H120" i="16"/>
  <c r="H132" i="16"/>
  <c r="H144" i="16"/>
  <c r="H156" i="16"/>
  <c r="H168" i="16"/>
  <c r="H180" i="16"/>
  <c r="H192" i="16"/>
  <c r="H206" i="16"/>
  <c r="H219" i="16"/>
  <c r="H232" i="16"/>
  <c r="H245" i="16"/>
  <c r="H258" i="16"/>
  <c r="H271" i="16"/>
  <c r="H284" i="16"/>
  <c r="H297" i="16"/>
  <c r="H310" i="16"/>
  <c r="H324" i="16"/>
  <c r="H337" i="16"/>
  <c r="H350" i="16"/>
  <c r="H363" i="16"/>
  <c r="H376" i="16"/>
  <c r="H389" i="16"/>
  <c r="H402" i="16"/>
  <c r="H415" i="16"/>
  <c r="H428" i="16"/>
  <c r="H441" i="16"/>
  <c r="H454" i="16"/>
  <c r="H468" i="16"/>
  <c r="H481" i="16"/>
  <c r="H494" i="16"/>
  <c r="H507" i="16"/>
  <c r="H520" i="16"/>
  <c r="H533" i="16"/>
  <c r="H546" i="16"/>
  <c r="H559" i="16"/>
  <c r="H572" i="16"/>
  <c r="H585" i="16"/>
  <c r="H598" i="16"/>
  <c r="H612" i="16"/>
  <c r="H625" i="16"/>
  <c r="H638" i="16"/>
  <c r="H651" i="16"/>
  <c r="H664" i="16"/>
  <c r="H677" i="16"/>
  <c r="H690" i="16"/>
  <c r="H703" i="16"/>
  <c r="H716" i="16"/>
  <c r="H729" i="16"/>
  <c r="H742" i="16"/>
  <c r="H756" i="16"/>
  <c r="H769" i="16"/>
  <c r="H782" i="16"/>
  <c r="H795" i="16"/>
  <c r="H808" i="16"/>
  <c r="H821" i="16"/>
  <c r="H834" i="16"/>
  <c r="H847" i="16"/>
  <c r="H860" i="16"/>
  <c r="H873" i="16"/>
  <c r="H886" i="16"/>
  <c r="H900" i="16"/>
  <c r="H913" i="16"/>
  <c r="H926" i="16"/>
  <c r="H939" i="16"/>
  <c r="H952" i="16"/>
  <c r="H965" i="16"/>
  <c r="H978" i="16"/>
  <c r="H991" i="16"/>
  <c r="H1004" i="16"/>
  <c r="H1017" i="16"/>
  <c r="H1030" i="16"/>
  <c r="H1042" i="16"/>
  <c r="H1054" i="16"/>
  <c r="H1066" i="16"/>
  <c r="H1078" i="16"/>
  <c r="H1090" i="16"/>
  <c r="H1102" i="16"/>
  <c r="H1114" i="16"/>
  <c r="H1126" i="16"/>
  <c r="H1138" i="16"/>
  <c r="H1150" i="16"/>
  <c r="H1162" i="16"/>
  <c r="H1174" i="16"/>
  <c r="H1186" i="16"/>
  <c r="H1198" i="16"/>
  <c r="H1210" i="16"/>
  <c r="H1222" i="16"/>
  <c r="H1234" i="16"/>
  <c r="H1246" i="16"/>
  <c r="H1258" i="16"/>
  <c r="H1270" i="16"/>
  <c r="H1282" i="16"/>
  <c r="H194" i="16"/>
  <c r="H207" i="16"/>
  <c r="H220" i="16"/>
  <c r="H233" i="16"/>
  <c r="H246" i="16"/>
  <c r="H259" i="16"/>
  <c r="H272" i="16"/>
  <c r="H285" i="16"/>
  <c r="H298" i="16"/>
  <c r="H312" i="16"/>
  <c r="H325" i="16"/>
  <c r="H338" i="16"/>
  <c r="H351" i="16"/>
  <c r="H364" i="16"/>
  <c r="H377" i="16"/>
  <c r="H390" i="16"/>
  <c r="H403" i="16"/>
  <c r="H416" i="16"/>
  <c r="H429" i="16"/>
  <c r="H442" i="16"/>
  <c r="H456" i="16"/>
  <c r="H469" i="16"/>
  <c r="H482" i="16"/>
  <c r="H495" i="16"/>
  <c r="H508" i="16"/>
  <c r="H521" i="16"/>
  <c r="H534" i="16"/>
  <c r="H547" i="16"/>
  <c r="H560" i="16"/>
  <c r="H573" i="16"/>
  <c r="H586" i="16"/>
  <c r="H600" i="16"/>
  <c r="H613" i="16"/>
  <c r="H626" i="16"/>
  <c r="H639" i="16"/>
  <c r="H652" i="16"/>
  <c r="H665" i="16"/>
  <c r="H678" i="16"/>
  <c r="H691" i="16"/>
  <c r="H704" i="16"/>
  <c r="H717" i="16"/>
  <c r="H730" i="16"/>
  <c r="H744" i="16"/>
  <c r="H757" i="16"/>
  <c r="H770" i="16"/>
  <c r="H783" i="16"/>
  <c r="H796" i="16"/>
  <c r="H809" i="16"/>
  <c r="H822" i="16"/>
  <c r="H835" i="16"/>
  <c r="H848" i="16"/>
  <c r="H861" i="16"/>
  <c r="H874" i="16"/>
  <c r="H888" i="16"/>
  <c r="H901" i="16"/>
  <c r="H914" i="16"/>
  <c r="H927" i="16"/>
  <c r="H940" i="16"/>
  <c r="H953" i="16"/>
  <c r="H966" i="16"/>
  <c r="H979" i="16"/>
  <c r="H992" i="16"/>
  <c r="H1005" i="16"/>
  <c r="H1018" i="16"/>
  <c r="H1031" i="16"/>
  <c r="H1043" i="16"/>
  <c r="H1055" i="16"/>
  <c r="H1067" i="16"/>
  <c r="H1079" i="16"/>
  <c r="H1091" i="16"/>
  <c r="H1103" i="16"/>
  <c r="H1115" i="16"/>
  <c r="H1127" i="16"/>
  <c r="H1139" i="16"/>
  <c r="H1151" i="16"/>
  <c r="H1163" i="16"/>
  <c r="H1175" i="16"/>
  <c r="H1187" i="16"/>
  <c r="H195" i="16"/>
  <c r="H208" i="16"/>
  <c r="H221" i="16"/>
  <c r="H234" i="16"/>
  <c r="H247" i="16"/>
  <c r="H260" i="16"/>
  <c r="H273" i="16"/>
  <c r="H286" i="16"/>
  <c r="H300" i="16"/>
  <c r="H313" i="16"/>
  <c r="H326" i="16"/>
  <c r="H339" i="16"/>
  <c r="H352" i="16"/>
  <c r="H365" i="16"/>
  <c r="H378" i="16"/>
  <c r="H391" i="16"/>
  <c r="H404" i="16"/>
  <c r="H417" i="16"/>
  <c r="H430" i="16"/>
  <c r="H444" i="16"/>
  <c r="H457" i="16"/>
  <c r="H470" i="16"/>
  <c r="H483" i="16"/>
  <c r="H496" i="16"/>
  <c r="H509" i="16"/>
  <c r="H522" i="16"/>
  <c r="H535" i="16"/>
  <c r="H548" i="16"/>
  <c r="H561" i="16"/>
  <c r="H574" i="16"/>
  <c r="H588" i="16"/>
  <c r="H601" i="16"/>
  <c r="H614" i="16"/>
  <c r="H627" i="16"/>
  <c r="H640" i="16"/>
  <c r="H653" i="16"/>
  <c r="H666" i="16"/>
  <c r="H679" i="16"/>
  <c r="H692" i="16"/>
  <c r="H705" i="16"/>
  <c r="H718" i="16"/>
  <c r="H732" i="16"/>
  <c r="H745" i="16"/>
  <c r="H758" i="16"/>
  <c r="H771" i="16"/>
  <c r="H784" i="16"/>
  <c r="H797" i="16"/>
  <c r="H810" i="16"/>
  <c r="H823" i="16"/>
  <c r="H836" i="16"/>
  <c r="H849" i="16"/>
  <c r="H862" i="16"/>
  <c r="H876" i="16"/>
  <c r="H889" i="16"/>
  <c r="H902" i="16"/>
  <c r="H915" i="16"/>
  <c r="H928" i="16"/>
  <c r="H941" i="16"/>
  <c r="H954" i="16"/>
  <c r="H967" i="16"/>
  <c r="H980" i="16"/>
  <c r="H993" i="16"/>
  <c r="H1006" i="16"/>
  <c r="H1020" i="16"/>
  <c r="H1032" i="16"/>
  <c r="H1044" i="16"/>
  <c r="H1056" i="16"/>
  <c r="H1068" i="16"/>
  <c r="H1080" i="16"/>
  <c r="H1092" i="16"/>
  <c r="H1104" i="16"/>
  <c r="H1116" i="16"/>
  <c r="H1128" i="16"/>
  <c r="H1140" i="16"/>
  <c r="H1152" i="16"/>
  <c r="H1164" i="16"/>
  <c r="H1176" i="16"/>
  <c r="H1188" i="16"/>
  <c r="H196" i="16"/>
  <c r="H209" i="16"/>
  <c r="H222" i="16"/>
  <c r="H235" i="16"/>
  <c r="H248" i="16"/>
  <c r="H261" i="16"/>
  <c r="H274" i="16"/>
  <c r="H288" i="16"/>
  <c r="H301" i="16"/>
  <c r="H314" i="16"/>
  <c r="H327" i="16"/>
  <c r="H340" i="16"/>
  <c r="H353" i="16"/>
  <c r="H366" i="16"/>
  <c r="H379" i="16"/>
  <c r="H392" i="16"/>
  <c r="H405" i="16"/>
  <c r="H418" i="16"/>
  <c r="H432" i="16"/>
  <c r="H445" i="16"/>
  <c r="H458" i="16"/>
  <c r="H471" i="16"/>
  <c r="H484" i="16"/>
  <c r="H497" i="16"/>
  <c r="H510" i="16"/>
  <c r="H523" i="16"/>
  <c r="H536" i="16"/>
  <c r="H549" i="16"/>
  <c r="H562" i="16"/>
  <c r="H576" i="16"/>
  <c r="H589" i="16"/>
  <c r="H602" i="16"/>
  <c r="H615" i="16"/>
  <c r="H628" i="16"/>
  <c r="H641" i="16"/>
  <c r="H654" i="16"/>
  <c r="H667" i="16"/>
  <c r="H680" i="16"/>
  <c r="H693" i="16"/>
  <c r="H706" i="16"/>
  <c r="H720" i="16"/>
  <c r="H733" i="16"/>
  <c r="H746" i="16"/>
  <c r="H759" i="16"/>
  <c r="H772" i="16"/>
  <c r="H785" i="16"/>
  <c r="H798" i="16"/>
  <c r="H811" i="16"/>
  <c r="H824" i="16"/>
  <c r="H837" i="16"/>
  <c r="H850" i="16"/>
  <c r="H864" i="16"/>
  <c r="H877" i="16"/>
  <c r="H890" i="16"/>
  <c r="H903" i="16"/>
  <c r="H916" i="16"/>
  <c r="H929" i="16"/>
  <c r="H942" i="16"/>
  <c r="H955" i="16"/>
  <c r="H968" i="16"/>
  <c r="H981" i="16"/>
  <c r="H994" i="16"/>
  <c r="H1008" i="16"/>
  <c r="H1021" i="16"/>
  <c r="H1033" i="16"/>
  <c r="H1045" i="16"/>
  <c r="H1057" i="16"/>
  <c r="H1069" i="16"/>
  <c r="H1081" i="16"/>
  <c r="H1093" i="16"/>
  <c r="H1105" i="16"/>
  <c r="H197" i="16"/>
  <c r="H210" i="16"/>
  <c r="H223" i="16"/>
  <c r="H236" i="16"/>
  <c r="H249" i="16"/>
  <c r="H262" i="16"/>
  <c r="H276" i="16"/>
  <c r="H289" i="16"/>
  <c r="H302" i="16"/>
  <c r="H315" i="16"/>
  <c r="H328" i="16"/>
  <c r="H341" i="16"/>
  <c r="H354" i="16"/>
  <c r="H367" i="16"/>
  <c r="H380" i="16"/>
  <c r="H393" i="16"/>
  <c r="H406" i="16"/>
  <c r="H420" i="16"/>
  <c r="H433" i="16"/>
  <c r="H446" i="16"/>
  <c r="H459" i="16"/>
  <c r="H472" i="16"/>
  <c r="H485" i="16"/>
  <c r="H498" i="16"/>
  <c r="H511" i="16"/>
  <c r="H524" i="16"/>
  <c r="H537" i="16"/>
  <c r="H550" i="16"/>
  <c r="H564" i="16"/>
  <c r="H577" i="16"/>
  <c r="H590" i="16"/>
  <c r="H603" i="16"/>
  <c r="H616" i="16"/>
  <c r="H629" i="16"/>
  <c r="H642" i="16"/>
  <c r="H655" i="16"/>
  <c r="H668" i="16"/>
  <c r="H681" i="16"/>
  <c r="H694" i="16"/>
  <c r="H708" i="16"/>
  <c r="H721" i="16"/>
  <c r="H734" i="16"/>
  <c r="H747" i="16"/>
  <c r="H760" i="16"/>
  <c r="H773" i="16"/>
  <c r="H786" i="16"/>
  <c r="H799" i="16"/>
  <c r="H812" i="16"/>
  <c r="H825" i="16"/>
  <c r="H838" i="16"/>
  <c r="H852" i="16"/>
  <c r="H865" i="16"/>
  <c r="H878" i="16"/>
  <c r="H891" i="16"/>
  <c r="H904" i="16"/>
  <c r="H917" i="16"/>
  <c r="H930" i="16"/>
  <c r="H943" i="16"/>
  <c r="H956" i="16"/>
  <c r="H969" i="16"/>
  <c r="H982" i="16"/>
  <c r="H996" i="16"/>
  <c r="H1009" i="16"/>
  <c r="H1022" i="16"/>
  <c r="H1034" i="16"/>
  <c r="H1046" i="16"/>
  <c r="H1058" i="16"/>
  <c r="H1070" i="16"/>
  <c r="H1082" i="16"/>
  <c r="H1094" i="16"/>
  <c r="H1106" i="16"/>
  <c r="H1118" i="16"/>
  <c r="H1130" i="16"/>
  <c r="H1142" i="16"/>
  <c r="H1154" i="16"/>
  <c r="H1166" i="16"/>
  <c r="H1178" i="16"/>
  <c r="H1190" i="16"/>
  <c r="H1202" i="16"/>
  <c r="H1214" i="16"/>
  <c r="H1226" i="16"/>
  <c r="H1238" i="16"/>
  <c r="H1250" i="16"/>
  <c r="H1262" i="16"/>
  <c r="H1274" i="16"/>
  <c r="H198" i="16"/>
  <c r="H211" i="16"/>
  <c r="H224" i="16"/>
  <c r="H237" i="16"/>
  <c r="H250" i="16"/>
  <c r="H264" i="16"/>
  <c r="H277" i="16"/>
  <c r="H290" i="16"/>
  <c r="H303" i="16"/>
  <c r="H316" i="16"/>
  <c r="H329" i="16"/>
  <c r="H342" i="16"/>
  <c r="H355" i="16"/>
  <c r="H368" i="16"/>
  <c r="H381" i="16"/>
  <c r="H394" i="16"/>
  <c r="H408" i="16"/>
  <c r="H421" i="16"/>
  <c r="H434" i="16"/>
  <c r="H447" i="16"/>
  <c r="H460" i="16"/>
  <c r="H473" i="16"/>
  <c r="H486" i="16"/>
  <c r="H499" i="16"/>
  <c r="H512" i="16"/>
  <c r="H525" i="16"/>
  <c r="H538" i="16"/>
  <c r="H552" i="16"/>
  <c r="H565" i="16"/>
  <c r="H578" i="16"/>
  <c r="H591" i="16"/>
  <c r="H604" i="16"/>
  <c r="H617" i="16"/>
  <c r="H630" i="16"/>
  <c r="H643" i="16"/>
  <c r="H656" i="16"/>
  <c r="H669" i="16"/>
  <c r="H682" i="16"/>
  <c r="H696" i="16"/>
  <c r="H709" i="16"/>
  <c r="H722" i="16"/>
  <c r="H735" i="16"/>
  <c r="H748" i="16"/>
  <c r="H761" i="16"/>
  <c r="H774" i="16"/>
  <c r="H787" i="16"/>
  <c r="H800" i="16"/>
  <c r="H813" i="16"/>
  <c r="H826" i="16"/>
  <c r="H840" i="16"/>
  <c r="H853" i="16"/>
  <c r="H866" i="16"/>
  <c r="H879" i="16"/>
  <c r="H892" i="16"/>
  <c r="H905" i="16"/>
  <c r="H918" i="16"/>
  <c r="H931" i="16"/>
  <c r="H944" i="16"/>
  <c r="H957" i="16"/>
  <c r="H970" i="16"/>
  <c r="H984" i="16"/>
  <c r="H997" i="16"/>
  <c r="H1010" i="16"/>
  <c r="H1023" i="16"/>
  <c r="H1035" i="16"/>
  <c r="H1047" i="16"/>
  <c r="H1059" i="16"/>
  <c r="H1071" i="16"/>
  <c r="H1083" i="16"/>
  <c r="H1095" i="16"/>
  <c r="H199" i="16"/>
  <c r="H212" i="16"/>
  <c r="H225" i="16"/>
  <c r="H238" i="16"/>
  <c r="H252" i="16"/>
  <c r="H265" i="16"/>
  <c r="H278" i="16"/>
  <c r="H291" i="16"/>
  <c r="H304" i="16"/>
  <c r="H317" i="16"/>
  <c r="H330" i="16"/>
  <c r="H343" i="16"/>
  <c r="H356" i="16"/>
  <c r="H369" i="16"/>
  <c r="H382" i="16"/>
  <c r="H396" i="16"/>
  <c r="H409" i="16"/>
  <c r="H422" i="16"/>
  <c r="H435" i="16"/>
  <c r="H448" i="16"/>
  <c r="H461" i="16"/>
  <c r="H474" i="16"/>
  <c r="H487" i="16"/>
  <c r="H500" i="16"/>
  <c r="H513" i="16"/>
  <c r="H526" i="16"/>
  <c r="H540" i="16"/>
  <c r="H553" i="16"/>
  <c r="H566" i="16"/>
  <c r="H579" i="16"/>
  <c r="H592" i="16"/>
  <c r="H605" i="16"/>
  <c r="H618" i="16"/>
  <c r="H631" i="16"/>
  <c r="H644" i="16"/>
  <c r="H657" i="16"/>
  <c r="H670" i="16"/>
  <c r="H684" i="16"/>
  <c r="H697" i="16"/>
  <c r="H710" i="16"/>
  <c r="H723" i="16"/>
  <c r="H736" i="16"/>
  <c r="H749" i="16"/>
  <c r="H762" i="16"/>
  <c r="H775" i="16"/>
  <c r="H788" i="16"/>
  <c r="H801" i="16"/>
  <c r="H814" i="16"/>
  <c r="H828" i="16"/>
  <c r="H841" i="16"/>
  <c r="H854" i="16"/>
  <c r="H867" i="16"/>
  <c r="H880" i="16"/>
  <c r="H893" i="16"/>
  <c r="H906" i="16"/>
  <c r="H919" i="16"/>
  <c r="H932" i="16"/>
  <c r="H945" i="16"/>
  <c r="H958" i="16"/>
  <c r="H972" i="16"/>
  <c r="H985" i="16"/>
  <c r="H998" i="16"/>
  <c r="H1011" i="16"/>
  <c r="H1024" i="16"/>
  <c r="H1036" i="16"/>
  <c r="H1048" i="16"/>
  <c r="H1060" i="16"/>
  <c r="H1072" i="16"/>
  <c r="H1084" i="16"/>
  <c r="H1096" i="16"/>
  <c r="H1108" i="16"/>
  <c r="H1120" i="16"/>
  <c r="H1132" i="16"/>
  <c r="H1144" i="16"/>
  <c r="H1156" i="16"/>
  <c r="H201" i="16"/>
  <c r="H214" i="16"/>
  <c r="H228" i="16"/>
  <c r="H241" i="16"/>
  <c r="H254" i="16"/>
  <c r="H267" i="16"/>
  <c r="H280" i="16"/>
  <c r="H293" i="16"/>
  <c r="H306" i="16"/>
  <c r="H319" i="16"/>
  <c r="H332" i="16"/>
  <c r="H345" i="16"/>
  <c r="H358" i="16"/>
  <c r="H372" i="16"/>
  <c r="H385" i="16"/>
  <c r="H398" i="16"/>
  <c r="H411" i="16"/>
  <c r="H424" i="16"/>
  <c r="H437" i="16"/>
  <c r="H450" i="16"/>
  <c r="H463" i="16"/>
  <c r="H476" i="16"/>
  <c r="H489" i="16"/>
  <c r="H502" i="16"/>
  <c r="H516" i="16"/>
  <c r="H529" i="16"/>
  <c r="H542" i="16"/>
  <c r="H555" i="16"/>
  <c r="H568" i="16"/>
  <c r="H581" i="16"/>
  <c r="H594" i="16"/>
  <c r="H607" i="16"/>
  <c r="H620" i="16"/>
  <c r="H633" i="16"/>
  <c r="H646" i="16"/>
  <c r="H660" i="16"/>
  <c r="H673" i="16"/>
  <c r="H686" i="16"/>
  <c r="H699" i="16"/>
  <c r="H712" i="16"/>
  <c r="H725" i="16"/>
  <c r="H738" i="16"/>
  <c r="H751" i="16"/>
  <c r="H764" i="16"/>
  <c r="H777" i="16"/>
  <c r="H790" i="16"/>
  <c r="H804" i="16"/>
  <c r="H817" i="16"/>
  <c r="H830" i="16"/>
  <c r="H843" i="16"/>
  <c r="H856" i="16"/>
  <c r="H869" i="16"/>
  <c r="H882" i="16"/>
  <c r="H895" i="16"/>
  <c r="H908" i="16"/>
  <c r="H921" i="16"/>
  <c r="H934" i="16"/>
  <c r="H202" i="16"/>
  <c r="H216" i="16"/>
  <c r="H229" i="16"/>
  <c r="H242" i="16"/>
  <c r="H255" i="16"/>
  <c r="H268" i="16"/>
  <c r="H281" i="16"/>
  <c r="H294" i="16"/>
  <c r="H307" i="16"/>
  <c r="H320" i="16"/>
  <c r="H333" i="16"/>
  <c r="H346" i="16"/>
  <c r="H360" i="16"/>
  <c r="H373" i="16"/>
  <c r="H386" i="16"/>
  <c r="H399" i="16"/>
  <c r="H412" i="16"/>
  <c r="H425" i="16"/>
  <c r="H438" i="16"/>
  <c r="H451" i="16"/>
  <c r="H464" i="16"/>
  <c r="H477" i="16"/>
  <c r="H490" i="16"/>
  <c r="H504" i="16"/>
  <c r="H517" i="16"/>
  <c r="H530" i="16"/>
  <c r="H543" i="16"/>
  <c r="H556" i="16"/>
  <c r="H569" i="16"/>
  <c r="H582" i="16"/>
  <c r="H595" i="16"/>
  <c r="H608" i="16"/>
  <c r="H621" i="16"/>
  <c r="H634" i="16"/>
  <c r="H648" i="16"/>
  <c r="H661" i="16"/>
  <c r="H674" i="16"/>
  <c r="H687" i="16"/>
  <c r="H700" i="16"/>
  <c r="H713" i="16"/>
  <c r="H726" i="16"/>
  <c r="H739" i="16"/>
  <c r="H752" i="16"/>
  <c r="H765" i="16"/>
  <c r="H778" i="16"/>
  <c r="H792" i="16"/>
  <c r="H805" i="16"/>
  <c r="H818" i="16"/>
  <c r="H831" i="16"/>
  <c r="H844" i="16"/>
  <c r="H857" i="16"/>
  <c r="H870" i="16"/>
  <c r="H883" i="16"/>
  <c r="H896" i="16"/>
  <c r="H909" i="16"/>
  <c r="H922" i="16"/>
  <c r="H936" i="16"/>
  <c r="H949" i="16"/>
  <c r="H962" i="16"/>
  <c r="H975" i="16"/>
  <c r="H988" i="16"/>
  <c r="H1001" i="16"/>
  <c r="H1014" i="16"/>
  <c r="H1027" i="16"/>
  <c r="H1039" i="16"/>
  <c r="H1051" i="16"/>
  <c r="H1063" i="16"/>
  <c r="H1075" i="16"/>
  <c r="H1087" i="16"/>
  <c r="H1099" i="16"/>
  <c r="H1111" i="16"/>
  <c r="H1123" i="16"/>
  <c r="H1135" i="16"/>
  <c r="H1147" i="16"/>
  <c r="H1159" i="16"/>
  <c r="H1171" i="16"/>
  <c r="H1183" i="16"/>
  <c r="H244" i="16"/>
  <c r="H296" i="16"/>
  <c r="H349" i="16"/>
  <c r="H401" i="16"/>
  <c r="H453" i="16"/>
  <c r="H506" i="16"/>
  <c r="H558" i="16"/>
  <c r="H610" i="16"/>
  <c r="H663" i="16"/>
  <c r="H715" i="16"/>
  <c r="H768" i="16"/>
  <c r="H820" i="16"/>
  <c r="H872" i="16"/>
  <c r="H925" i="16"/>
  <c r="H973" i="16"/>
  <c r="H1012" i="16"/>
  <c r="H1049" i="16"/>
  <c r="H1085" i="16"/>
  <c r="H1113" i="16"/>
  <c r="H1137" i="16"/>
  <c r="H1161" i="16"/>
  <c r="H1182" i="16"/>
  <c r="H1200" i="16"/>
  <c r="H1215" i="16"/>
  <c r="H1229" i="16"/>
  <c r="H1243" i="16"/>
  <c r="H1257" i="16"/>
  <c r="H1272" i="16"/>
  <c r="H1286" i="16"/>
  <c r="H1298" i="16"/>
  <c r="H1310" i="16"/>
  <c r="H1322" i="16"/>
  <c r="H1334" i="16"/>
  <c r="H1346" i="16"/>
  <c r="H1358" i="16"/>
  <c r="H1370" i="16"/>
  <c r="H1382" i="16"/>
  <c r="H1394" i="16"/>
  <c r="H1406" i="16"/>
  <c r="H1418" i="16"/>
  <c r="H1430" i="16"/>
  <c r="H1442" i="16"/>
  <c r="H1454" i="16"/>
  <c r="H1466" i="16"/>
  <c r="H1478" i="16"/>
  <c r="H1490" i="16"/>
  <c r="H1502" i="16"/>
  <c r="H1514" i="16"/>
  <c r="H1526" i="16"/>
  <c r="H1538" i="16"/>
  <c r="H1550" i="16"/>
  <c r="H1562" i="16"/>
  <c r="H1574" i="16"/>
  <c r="H1586" i="16"/>
  <c r="H1598" i="16"/>
  <c r="H1610" i="16"/>
  <c r="H1622" i="16"/>
  <c r="H1634" i="16"/>
  <c r="H1646" i="16"/>
  <c r="H1658" i="16"/>
  <c r="H1670" i="16"/>
  <c r="H1682" i="16"/>
  <c r="H1694" i="16"/>
  <c r="H1706" i="16"/>
  <c r="H1718" i="16"/>
  <c r="H1730" i="16"/>
  <c r="H1742" i="16"/>
  <c r="H1754" i="16"/>
  <c r="H1766" i="16"/>
  <c r="H1778" i="16"/>
  <c r="H1790" i="16"/>
  <c r="H1802" i="16"/>
  <c r="H1814" i="16"/>
  <c r="H1826" i="16"/>
  <c r="H1838" i="16"/>
  <c r="H1850" i="16"/>
  <c r="H1862" i="16"/>
  <c r="H1874" i="16"/>
  <c r="H1891" i="16"/>
  <c r="H1908" i="16"/>
  <c r="H1920" i="16"/>
  <c r="H1936" i="16"/>
  <c r="H1949" i="16"/>
  <c r="H1962" i="16"/>
  <c r="H200" i="16"/>
  <c r="H253" i="16"/>
  <c r="H305" i="16"/>
  <c r="H357" i="16"/>
  <c r="H410" i="16"/>
  <c r="H462" i="16"/>
  <c r="H514" i="16"/>
  <c r="H567" i="16"/>
  <c r="H619" i="16"/>
  <c r="H672" i="16"/>
  <c r="H724" i="16"/>
  <c r="H776" i="16"/>
  <c r="H829" i="16"/>
  <c r="H881" i="16"/>
  <c r="H933" i="16"/>
  <c r="H974" i="16"/>
  <c r="H1013" i="16"/>
  <c r="H1050" i="16"/>
  <c r="H1086" i="16"/>
  <c r="H1117" i="16"/>
  <c r="H1141" i="16"/>
  <c r="H1165" i="16"/>
  <c r="H1184" i="16"/>
  <c r="H1201" i="16"/>
  <c r="H1216" i="16"/>
  <c r="H1230" i="16"/>
  <c r="H1244" i="16"/>
  <c r="H1259" i="16"/>
  <c r="H1273" i="16"/>
  <c r="H1287" i="16"/>
  <c r="H1299" i="16"/>
  <c r="H1311" i="16"/>
  <c r="H1323" i="16"/>
  <c r="H1335" i="16"/>
  <c r="H1347" i="16"/>
  <c r="H1359" i="16"/>
  <c r="H1371" i="16"/>
  <c r="H1383" i="16"/>
  <c r="H1395" i="16"/>
  <c r="H1407" i="16"/>
  <c r="H1419" i="16"/>
  <c r="H1431" i="16"/>
  <c r="H1443" i="16"/>
  <c r="H1455" i="16"/>
  <c r="H1467" i="16"/>
  <c r="H1479" i="16"/>
  <c r="H1491" i="16"/>
  <c r="H1503" i="16"/>
  <c r="H1515" i="16"/>
  <c r="H1527" i="16"/>
  <c r="H1539" i="16"/>
  <c r="H1551" i="16"/>
  <c r="H1563" i="16"/>
  <c r="H1575" i="16"/>
  <c r="H1587" i="16"/>
  <c r="H1599" i="16"/>
  <c r="H1611" i="16"/>
  <c r="H1623" i="16"/>
  <c r="H1635" i="16"/>
  <c r="H1647" i="16"/>
  <c r="H1659" i="16"/>
  <c r="H1671" i="16"/>
  <c r="H1683" i="16"/>
  <c r="H1695" i="16"/>
  <c r="H1707" i="16"/>
  <c r="H1719" i="16"/>
  <c r="H1731" i="16"/>
  <c r="H1743" i="16"/>
  <c r="H1755" i="16"/>
  <c r="H1767" i="16"/>
  <c r="H1779" i="16"/>
  <c r="H1791" i="16"/>
  <c r="H1803" i="16"/>
  <c r="H1815" i="16"/>
  <c r="H1827" i="16"/>
  <c r="H1839" i="16"/>
  <c r="H1851" i="16"/>
  <c r="H204" i="16"/>
  <c r="H256" i="16"/>
  <c r="H308" i="16"/>
  <c r="H361" i="16"/>
  <c r="H413" i="16"/>
  <c r="H465" i="16"/>
  <c r="H518" i="16"/>
  <c r="H570" i="16"/>
  <c r="H622" i="16"/>
  <c r="H675" i="16"/>
  <c r="H727" i="16"/>
  <c r="H780" i="16"/>
  <c r="H832" i="16"/>
  <c r="H884" i="16"/>
  <c r="H937" i="16"/>
  <c r="H976" i="16"/>
  <c r="H1015" i="16"/>
  <c r="H1052" i="16"/>
  <c r="H1088" i="16"/>
  <c r="H1119" i="16"/>
  <c r="H1143" i="16"/>
  <c r="H1167" i="16"/>
  <c r="H1185" i="16"/>
  <c r="H1203" i="16"/>
  <c r="H1217" i="16"/>
  <c r="H1231" i="16"/>
  <c r="H1245" i="16"/>
  <c r="H1260" i="16"/>
  <c r="H1275" i="16"/>
  <c r="H1288" i="16"/>
  <c r="H1300" i="16"/>
  <c r="H1312" i="16"/>
  <c r="H1324" i="16"/>
  <c r="H1336" i="16"/>
  <c r="H1348" i="16"/>
  <c r="H1360" i="16"/>
  <c r="H1372" i="16"/>
  <c r="H1384" i="16"/>
  <c r="H1396" i="16"/>
  <c r="H1408" i="16"/>
  <c r="H1420" i="16"/>
  <c r="H1432" i="16"/>
  <c r="H1444" i="16"/>
  <c r="H1456" i="16"/>
  <c r="H1468" i="16"/>
  <c r="H1480" i="16"/>
  <c r="H1492" i="16"/>
  <c r="H1504" i="16"/>
  <c r="H1516" i="16"/>
  <c r="H1528" i="16"/>
  <c r="H1540" i="16"/>
  <c r="H1552" i="16"/>
  <c r="H1564" i="16"/>
  <c r="H1576" i="16"/>
  <c r="H1588" i="16"/>
  <c r="H1600" i="16"/>
  <c r="H1612" i="16"/>
  <c r="H1624" i="16"/>
  <c r="H1636" i="16"/>
  <c r="H1648" i="16"/>
  <c r="H1660" i="16"/>
  <c r="H1672" i="16"/>
  <c r="H1684" i="16"/>
  <c r="H1696" i="16"/>
  <c r="H1708" i="16"/>
  <c r="H1720" i="16"/>
  <c r="H1732" i="16"/>
  <c r="H1744" i="16"/>
  <c r="H1756" i="16"/>
  <c r="H1768" i="16"/>
  <c r="H1780" i="16"/>
  <c r="H1792" i="16"/>
  <c r="H1804" i="16"/>
  <c r="H1816" i="16"/>
  <c r="H1828" i="16"/>
  <c r="H1840" i="16"/>
  <c r="H1852" i="16"/>
  <c r="H1864" i="16"/>
  <c r="H205" i="16"/>
  <c r="H257" i="16"/>
  <c r="H309" i="16"/>
  <c r="H362" i="16"/>
  <c r="H414" i="16"/>
  <c r="H466" i="16"/>
  <c r="H519" i="16"/>
  <c r="H571" i="16"/>
  <c r="H624" i="16"/>
  <c r="H676" i="16"/>
  <c r="H728" i="16"/>
  <c r="H781" i="16"/>
  <c r="H833" i="16"/>
  <c r="H885" i="16"/>
  <c r="H938" i="16"/>
  <c r="H977" i="16"/>
  <c r="H1016" i="16"/>
  <c r="H1053" i="16"/>
  <c r="H1089" i="16"/>
  <c r="H1121" i="16"/>
  <c r="H1145" i="16"/>
  <c r="H1168" i="16"/>
  <c r="H1189" i="16"/>
  <c r="H1204" i="16"/>
  <c r="H1218" i="16"/>
  <c r="H1232" i="16"/>
  <c r="H1247" i="16"/>
  <c r="H1261" i="16"/>
  <c r="H1276" i="16"/>
  <c r="H1289" i="16"/>
  <c r="H1301" i="16"/>
  <c r="H1313" i="16"/>
  <c r="H1325" i="16"/>
  <c r="H1337" i="16"/>
  <c r="H1349" i="16"/>
  <c r="H1361" i="16"/>
  <c r="H1373" i="16"/>
  <c r="H1385" i="16"/>
  <c r="H1397" i="16"/>
  <c r="H1409" i="16"/>
  <c r="H1421" i="16"/>
  <c r="H1433" i="16"/>
  <c r="H1445" i="16"/>
  <c r="H1457" i="16"/>
  <c r="H1469" i="16"/>
  <c r="H1481" i="16"/>
  <c r="H1493" i="16"/>
  <c r="H1505" i="16"/>
  <c r="H1517" i="16"/>
  <c r="H1529" i="16"/>
  <c r="H1541" i="16"/>
  <c r="H1553" i="16"/>
  <c r="H1565" i="16"/>
  <c r="H1577" i="16"/>
  <c r="H1589" i="16"/>
  <c r="H1601" i="16"/>
  <c r="H1613" i="16"/>
  <c r="H1625" i="16"/>
  <c r="H1637" i="16"/>
  <c r="H1649" i="16"/>
  <c r="H1661" i="16"/>
  <c r="H1673" i="16"/>
  <c r="H1685" i="16"/>
  <c r="H1697" i="16"/>
  <c r="H1709" i="16"/>
  <c r="H1721" i="16"/>
  <c r="H1733" i="16"/>
  <c r="H1745" i="16"/>
  <c r="H1757" i="16"/>
  <c r="H1769" i="16"/>
  <c r="H1781" i="16"/>
  <c r="H1793" i="16"/>
  <c r="H1805" i="16"/>
  <c r="H1817" i="16"/>
  <c r="H1829" i="16"/>
  <c r="H1841" i="16"/>
  <c r="H1853" i="16"/>
  <c r="H1865" i="16"/>
  <c r="H1877" i="16"/>
  <c r="H1896" i="16"/>
  <c r="H1911" i="16"/>
  <c r="H1924" i="16"/>
  <c r="H1940" i="16"/>
  <c r="H1953" i="16"/>
  <c r="H1965" i="16"/>
  <c r="H213" i="16"/>
  <c r="H266" i="16"/>
  <c r="H318" i="16"/>
  <c r="H370" i="16"/>
  <c r="H423" i="16"/>
  <c r="H475" i="16"/>
  <c r="H528" i="16"/>
  <c r="H580" i="16"/>
  <c r="H632" i="16"/>
  <c r="H685" i="16"/>
  <c r="H737" i="16"/>
  <c r="H789" i="16"/>
  <c r="H842" i="16"/>
  <c r="H894" i="16"/>
  <c r="H946" i="16"/>
  <c r="H986" i="16"/>
  <c r="H1025" i="16"/>
  <c r="H1061" i="16"/>
  <c r="H1097" i="16"/>
  <c r="H1122" i="16"/>
  <c r="H1146" i="16"/>
  <c r="H1169" i="16"/>
  <c r="H1191" i="16"/>
  <c r="H1205" i="16"/>
  <c r="H1219" i="16"/>
  <c r="H1233" i="16"/>
  <c r="H1248" i="16"/>
  <c r="H1263" i="16"/>
  <c r="H1277" i="16"/>
  <c r="H1290" i="16"/>
  <c r="H1302" i="16"/>
  <c r="H1314" i="16"/>
  <c r="H1326" i="16"/>
  <c r="H1338" i="16"/>
  <c r="H1350" i="16"/>
  <c r="H1362" i="16"/>
  <c r="H1374" i="16"/>
  <c r="H1386" i="16"/>
  <c r="H1398" i="16"/>
  <c r="H1410" i="16"/>
  <c r="H1422" i="16"/>
  <c r="H1434" i="16"/>
  <c r="H1446" i="16"/>
  <c r="H1458" i="16"/>
  <c r="H1470" i="16"/>
  <c r="H1482" i="16"/>
  <c r="H1494" i="16"/>
  <c r="H1506" i="16"/>
  <c r="H1518" i="16"/>
  <c r="H1530" i="16"/>
  <c r="H1542" i="16"/>
  <c r="H1554" i="16"/>
  <c r="H1566" i="16"/>
  <c r="H1578" i="16"/>
  <c r="H1590" i="16"/>
  <c r="H1602" i="16"/>
  <c r="H1614" i="16"/>
  <c r="H1626" i="16"/>
  <c r="H1638" i="16"/>
  <c r="H1650" i="16"/>
  <c r="H1662" i="16"/>
  <c r="H1674" i="16"/>
  <c r="H1686" i="16"/>
  <c r="H1698" i="16"/>
  <c r="H1710" i="16"/>
  <c r="H1722" i="16"/>
  <c r="H1734" i="16"/>
  <c r="H1746" i="16"/>
  <c r="H1758" i="16"/>
  <c r="H1770" i="16"/>
  <c r="H1782" i="16"/>
  <c r="H1794" i="16"/>
  <c r="H1806" i="16"/>
  <c r="H1818" i="16"/>
  <c r="H1830" i="16"/>
  <c r="H1842" i="16"/>
  <c r="H1854" i="16"/>
  <c r="H1866" i="16"/>
  <c r="H217" i="16"/>
  <c r="H269" i="16"/>
  <c r="H321" i="16"/>
  <c r="H374" i="16"/>
  <c r="H426" i="16"/>
  <c r="H478" i="16"/>
  <c r="H531" i="16"/>
  <c r="H583" i="16"/>
  <c r="H636" i="16"/>
  <c r="H688" i="16"/>
  <c r="H740" i="16"/>
  <c r="H793" i="16"/>
  <c r="H845" i="16"/>
  <c r="H897" i="16"/>
  <c r="H948" i="16"/>
  <c r="H987" i="16"/>
  <c r="H1026" i="16"/>
  <c r="H1062" i="16"/>
  <c r="H1098" i="16"/>
  <c r="H1124" i="16"/>
  <c r="H1148" i="16"/>
  <c r="H1170" i="16"/>
  <c r="H1192" i="16"/>
  <c r="H1206" i="16"/>
  <c r="H1220" i="16"/>
  <c r="H1235" i="16"/>
  <c r="H1249" i="16"/>
  <c r="H1264" i="16"/>
  <c r="H1278" i="16"/>
  <c r="H1291" i="16"/>
  <c r="H1303" i="16"/>
  <c r="H1315" i="16"/>
  <c r="H1327" i="16"/>
  <c r="H1339" i="16"/>
  <c r="H1351" i="16"/>
  <c r="H1363" i="16"/>
  <c r="H1375" i="16"/>
  <c r="H1387" i="16"/>
  <c r="H1399" i="16"/>
  <c r="H1411" i="16"/>
  <c r="H1423" i="16"/>
  <c r="H1435" i="16"/>
  <c r="H1447" i="16"/>
  <c r="H1459" i="16"/>
  <c r="H1471" i="16"/>
  <c r="H1483" i="16"/>
  <c r="H1495" i="16"/>
  <c r="H1507" i="16"/>
  <c r="H1519" i="16"/>
  <c r="H1531" i="16"/>
  <c r="H1543" i="16"/>
  <c r="H1555" i="16"/>
  <c r="H1567" i="16"/>
  <c r="H1579" i="16"/>
  <c r="H1591" i="16"/>
  <c r="H1603" i="16"/>
  <c r="H1615" i="16"/>
  <c r="H1627" i="16"/>
  <c r="H1639" i="16"/>
  <c r="H1651" i="16"/>
  <c r="H1663" i="16"/>
  <c r="H1675" i="16"/>
  <c r="H1687" i="16"/>
  <c r="H1699" i="16"/>
  <c r="H1711" i="16"/>
  <c r="H1723" i="16"/>
  <c r="H1735" i="16"/>
  <c r="H1747" i="16"/>
  <c r="H1759" i="16"/>
  <c r="H1771" i="16"/>
  <c r="H1783" i="16"/>
  <c r="H1795" i="16"/>
  <c r="H1807" i="16"/>
  <c r="H1819" i="16"/>
  <c r="H1831" i="16"/>
  <c r="H1843" i="16"/>
  <c r="H1855" i="16"/>
  <c r="H1867" i="16"/>
  <c r="H1879" i="16"/>
  <c r="H1900" i="16"/>
  <c r="H1913" i="16"/>
  <c r="H1926" i="16"/>
  <c r="H1942" i="16"/>
  <c r="H1955" i="16"/>
  <c r="H1967" i="16"/>
  <c r="H218" i="16"/>
  <c r="H270" i="16"/>
  <c r="H322" i="16"/>
  <c r="H375" i="16"/>
  <c r="H427" i="16"/>
  <c r="H480" i="16"/>
  <c r="H532" i="16"/>
  <c r="H584" i="16"/>
  <c r="H637" i="16"/>
  <c r="H689" i="16"/>
  <c r="H741" i="16"/>
  <c r="H794" i="16"/>
  <c r="H846" i="16"/>
  <c r="H898" i="16"/>
  <c r="H950" i="16"/>
  <c r="H989" i="16"/>
  <c r="H1028" i="16"/>
  <c r="H1064" i="16"/>
  <c r="H1100" i="16"/>
  <c r="H1125" i="16"/>
  <c r="H1149" i="16"/>
  <c r="H1172" i="16"/>
  <c r="H1193" i="16"/>
  <c r="H1207" i="16"/>
  <c r="H1221" i="16"/>
  <c r="H1236" i="16"/>
  <c r="H1251" i="16"/>
  <c r="H1265" i="16"/>
  <c r="H1279" i="16"/>
  <c r="H1292" i="16"/>
  <c r="H1304" i="16"/>
  <c r="H1316" i="16"/>
  <c r="H1328" i="16"/>
  <c r="H1340" i="16"/>
  <c r="H1352" i="16"/>
  <c r="H1364" i="16"/>
  <c r="H1376" i="16"/>
  <c r="H1388" i="16"/>
  <c r="H1400" i="16"/>
  <c r="H1412" i="16"/>
  <c r="H1424" i="16"/>
  <c r="H1436" i="16"/>
  <c r="H1448" i="16"/>
  <c r="H1460" i="16"/>
  <c r="H1472" i="16"/>
  <c r="H1484" i="16"/>
  <c r="H1496" i="16"/>
  <c r="H1508" i="16"/>
  <c r="H1520" i="16"/>
  <c r="H1532" i="16"/>
  <c r="H1544" i="16"/>
  <c r="H1556" i="16"/>
  <c r="H1568" i="16"/>
  <c r="H1580" i="16"/>
  <c r="H1592" i="16"/>
  <c r="H1604" i="16"/>
  <c r="H1616" i="16"/>
  <c r="H1628" i="16"/>
  <c r="H1640" i="16"/>
  <c r="H1652" i="16"/>
  <c r="H1664" i="16"/>
  <c r="H1676" i="16"/>
  <c r="H1688" i="16"/>
  <c r="H1700" i="16"/>
  <c r="H1712" i="16"/>
  <c r="H1724" i="16"/>
  <c r="H1736" i="16"/>
  <c r="H1748" i="16"/>
  <c r="H1760" i="16"/>
  <c r="H1772" i="16"/>
  <c r="H1784" i="16"/>
  <c r="H1796" i="16"/>
  <c r="H1808" i="16"/>
  <c r="H1820" i="16"/>
  <c r="H1832" i="16"/>
  <c r="H1844" i="16"/>
  <c r="H1856" i="16"/>
  <c r="H1868" i="16"/>
  <c r="H226" i="16"/>
  <c r="H279" i="16"/>
  <c r="H331" i="16"/>
  <c r="H384" i="16"/>
  <c r="H436" i="16"/>
  <c r="H488" i="16"/>
  <c r="H541" i="16"/>
  <c r="H593" i="16"/>
  <c r="H645" i="16"/>
  <c r="H698" i="16"/>
  <c r="H750" i="16"/>
  <c r="H802" i="16"/>
  <c r="H855" i="16"/>
  <c r="H907" i="16"/>
  <c r="H951" i="16"/>
  <c r="H990" i="16"/>
  <c r="H1029" i="16"/>
  <c r="H1065" i="16"/>
  <c r="H1101" i="16"/>
  <c r="H1129" i="16"/>
  <c r="H1153" i="16"/>
  <c r="H1173" i="16"/>
  <c r="H1194" i="16"/>
  <c r="H1208" i="16"/>
  <c r="H1223" i="16"/>
  <c r="H1237" i="16"/>
  <c r="H1252" i="16"/>
  <c r="H1266" i="16"/>
  <c r="H1280" i="16"/>
  <c r="H1293" i="16"/>
  <c r="H1305" i="16"/>
  <c r="H1317" i="16"/>
  <c r="H1329" i="16"/>
  <c r="H1341" i="16"/>
  <c r="H1353" i="16"/>
  <c r="H1365" i="16"/>
  <c r="H1377" i="16"/>
  <c r="H1389" i="16"/>
  <c r="H1401" i="16"/>
  <c r="H1413" i="16"/>
  <c r="H1425" i="16"/>
  <c r="H1437" i="16"/>
  <c r="H1449" i="16"/>
  <c r="H1461" i="16"/>
  <c r="H1473" i="16"/>
  <c r="H1485" i="16"/>
  <c r="H1497" i="16"/>
  <c r="H1509" i="16"/>
  <c r="H1521" i="16"/>
  <c r="H1533" i="16"/>
  <c r="H1545" i="16"/>
  <c r="H1557" i="16"/>
  <c r="H1569" i="16"/>
  <c r="H1581" i="16"/>
  <c r="H1593" i="16"/>
  <c r="H1605" i="16"/>
  <c r="H1617" i="16"/>
  <c r="H1629" i="16"/>
  <c r="H1641" i="16"/>
  <c r="H1653" i="16"/>
  <c r="H1665" i="16"/>
  <c r="H1677" i="16"/>
  <c r="H1689" i="16"/>
  <c r="H1701" i="16"/>
  <c r="H1713" i="16"/>
  <c r="H1725" i="16"/>
  <c r="H1737" i="16"/>
  <c r="H1749" i="16"/>
  <c r="H1761" i="16"/>
  <c r="H1773" i="16"/>
  <c r="H230" i="16"/>
  <c r="H282" i="16"/>
  <c r="H334" i="16"/>
  <c r="H387" i="16"/>
  <c r="H439" i="16"/>
  <c r="H492" i="16"/>
  <c r="H544" i="16"/>
  <c r="H596" i="16"/>
  <c r="H649" i="16"/>
  <c r="H701" i="16"/>
  <c r="H753" i="16"/>
  <c r="H806" i="16"/>
  <c r="H858" i="16"/>
  <c r="H910" i="16"/>
  <c r="H960" i="16"/>
  <c r="H999" i="16"/>
  <c r="H1037" i="16"/>
  <c r="H1073" i="16"/>
  <c r="H1107" i="16"/>
  <c r="H1131" i="16"/>
  <c r="H1155" i="16"/>
  <c r="H1177" i="16"/>
  <c r="H1195" i="16"/>
  <c r="H1209" i="16"/>
  <c r="H1224" i="16"/>
  <c r="H1239" i="16"/>
  <c r="H1253" i="16"/>
  <c r="H1267" i="16"/>
  <c r="H1281" i="16"/>
  <c r="H1294" i="16"/>
  <c r="H1306" i="16"/>
  <c r="H1318" i="16"/>
  <c r="H1330" i="16"/>
  <c r="H1342" i="16"/>
  <c r="H1354" i="16"/>
  <c r="H1366" i="16"/>
  <c r="H1378" i="16"/>
  <c r="H1390" i="16"/>
  <c r="H1402" i="16"/>
  <c r="H1414" i="16"/>
  <c r="H1426" i="16"/>
  <c r="H1438" i="16"/>
  <c r="H1450" i="16"/>
  <c r="H1462" i="16"/>
  <c r="H1474" i="16"/>
  <c r="H1486" i="16"/>
  <c r="H1498" i="16"/>
  <c r="H1510" i="16"/>
  <c r="H1522" i="16"/>
  <c r="H1534" i="16"/>
  <c r="H1546" i="16"/>
  <c r="H1558" i="16"/>
  <c r="H1570" i="16"/>
  <c r="H1582" i="16"/>
  <c r="H1594" i="16"/>
  <c r="H1606" i="16"/>
  <c r="H1618" i="16"/>
  <c r="H1630" i="16"/>
  <c r="H1642" i="16"/>
  <c r="H1654" i="16"/>
  <c r="H1666" i="16"/>
  <c r="H1678" i="16"/>
  <c r="H1690" i="16"/>
  <c r="H1702" i="16"/>
  <c r="H1714" i="16"/>
  <c r="H1726" i="16"/>
  <c r="H1738" i="16"/>
  <c r="H1750" i="16"/>
  <c r="H1762" i="16"/>
  <c r="H1774" i="16"/>
  <c r="H1786" i="16"/>
  <c r="H1798" i="16"/>
  <c r="H1810" i="16"/>
  <c r="H1822" i="16"/>
  <c r="H1834" i="16"/>
  <c r="H1846" i="16"/>
  <c r="H1858" i="16"/>
  <c r="H231" i="16"/>
  <c r="H283" i="16"/>
  <c r="H336" i="16"/>
  <c r="H388" i="16"/>
  <c r="H440" i="16"/>
  <c r="H493" i="16"/>
  <c r="H545" i="16"/>
  <c r="H597" i="16"/>
  <c r="H650" i="16"/>
  <c r="H702" i="16"/>
  <c r="H754" i="16"/>
  <c r="H807" i="16"/>
  <c r="H859" i="16"/>
  <c r="H912" i="16"/>
  <c r="H961" i="16"/>
  <c r="H1000" i="16"/>
  <c r="H1038" i="16"/>
  <c r="H1074" i="16"/>
  <c r="H1109" i="16"/>
  <c r="H1133" i="16"/>
  <c r="H1157" i="16"/>
  <c r="H1179" i="16"/>
  <c r="H1196" i="16"/>
  <c r="H1211" i="16"/>
  <c r="H1225" i="16"/>
  <c r="H1240" i="16"/>
  <c r="H1254" i="16"/>
  <c r="H1268" i="16"/>
  <c r="H1283" i="16"/>
  <c r="H1295" i="16"/>
  <c r="H1307" i="16"/>
  <c r="H1319" i="16"/>
  <c r="H1331" i="16"/>
  <c r="H1343" i="16"/>
  <c r="H1355" i="16"/>
  <c r="H1367" i="16"/>
  <c r="H1379" i="16"/>
  <c r="H1391" i="16"/>
  <c r="H1403" i="16"/>
  <c r="H1415" i="16"/>
  <c r="H1427" i="16"/>
  <c r="H1439" i="16"/>
  <c r="H1451" i="16"/>
  <c r="H1463" i="16"/>
  <c r="H1475" i="16"/>
  <c r="H1487" i="16"/>
  <c r="H1499" i="16"/>
  <c r="H1511" i="16"/>
  <c r="H1523" i="16"/>
  <c r="H1535" i="16"/>
  <c r="H1547" i="16"/>
  <c r="H1559" i="16"/>
  <c r="H505" i="16"/>
  <c r="H819" i="16"/>
  <c r="H1077" i="16"/>
  <c r="H1213" i="16"/>
  <c r="H1297" i="16"/>
  <c r="H1369" i="16"/>
  <c r="H1441" i="16"/>
  <c r="H1513" i="16"/>
  <c r="H1583" i="16"/>
  <c r="H1631" i="16"/>
  <c r="H1679" i="16"/>
  <c r="H1727" i="16"/>
  <c r="H1775" i="16"/>
  <c r="H1811" i="16"/>
  <c r="H1847" i="16"/>
  <c r="H1873" i="16"/>
  <c r="H1897" i="16"/>
  <c r="H1916" i="16"/>
  <c r="H1935" i="16"/>
  <c r="H1954" i="16"/>
  <c r="H1970" i="16"/>
  <c r="H1982" i="16"/>
  <c r="H1994" i="16"/>
  <c r="H2006" i="16"/>
  <c r="H2018" i="16"/>
  <c r="H2030" i="16"/>
  <c r="H2042" i="16"/>
  <c r="H2054" i="16"/>
  <c r="H2066" i="16"/>
  <c r="H2078" i="16"/>
  <c r="H2090" i="16"/>
  <c r="H2109" i="16"/>
  <c r="H2123" i="16"/>
  <c r="H2136" i="16"/>
  <c r="H2148" i="16"/>
  <c r="H2163" i="16"/>
  <c r="H2175" i="16"/>
  <c r="H2187" i="16"/>
  <c r="H2199" i="16"/>
  <c r="H2211" i="16"/>
  <c r="H2223" i="16"/>
  <c r="H2235" i="16"/>
  <c r="H2247" i="16"/>
  <c r="H2259" i="16"/>
  <c r="H2271" i="16"/>
  <c r="H2283" i="16"/>
  <c r="H2295" i="16"/>
  <c r="H2307" i="16"/>
  <c r="H2325" i="16"/>
  <c r="H2337" i="16"/>
  <c r="H2349" i="16"/>
  <c r="H2361" i="16"/>
  <c r="H2373" i="16"/>
  <c r="H2385" i="16"/>
  <c r="H2397" i="16"/>
  <c r="H2409" i="16"/>
  <c r="H240" i="16"/>
  <c r="H554" i="16"/>
  <c r="H868" i="16"/>
  <c r="H1110" i="16"/>
  <c r="H1227" i="16"/>
  <c r="H1308" i="16"/>
  <c r="H1380" i="16"/>
  <c r="H1452" i="16"/>
  <c r="H1524" i="16"/>
  <c r="H1584" i="16"/>
  <c r="H1632" i="16"/>
  <c r="H1680" i="16"/>
  <c r="H1728" i="16"/>
  <c r="H1776" i="16"/>
  <c r="H1812" i="16"/>
  <c r="H1848" i="16"/>
  <c r="H1875" i="16"/>
  <c r="H1901" i="16"/>
  <c r="H1917" i="16"/>
  <c r="H1938" i="16"/>
  <c r="H1956" i="16"/>
  <c r="H1971" i="16"/>
  <c r="H1983" i="16"/>
  <c r="H1995" i="16"/>
  <c r="H2007" i="16"/>
  <c r="H2019" i="16"/>
  <c r="H2031" i="16"/>
  <c r="H2043" i="16"/>
  <c r="H2055" i="16"/>
  <c r="H2067" i="16"/>
  <c r="H2079" i="16"/>
  <c r="H2091" i="16"/>
  <c r="H2110" i="16"/>
  <c r="H2124" i="16"/>
  <c r="H2137" i="16"/>
  <c r="H2149" i="16"/>
  <c r="H2164" i="16"/>
  <c r="H2176" i="16"/>
  <c r="H2188" i="16"/>
  <c r="H2200" i="16"/>
  <c r="H2212" i="16"/>
  <c r="H2224" i="16"/>
  <c r="H2236" i="16"/>
  <c r="H2248" i="16"/>
  <c r="H2260" i="16"/>
  <c r="H2272" i="16"/>
  <c r="H2284" i="16"/>
  <c r="H2296" i="16"/>
  <c r="H2308" i="16"/>
  <c r="H2326" i="16"/>
  <c r="H2338" i="16"/>
  <c r="H2350" i="16"/>
  <c r="H2362" i="16"/>
  <c r="H2374" i="16"/>
  <c r="H2386" i="16"/>
  <c r="H2398" i="16"/>
  <c r="H2410" i="16"/>
  <c r="H2422" i="16"/>
  <c r="H2434" i="16"/>
  <c r="H2446" i="16"/>
  <c r="H243" i="16"/>
  <c r="H557" i="16"/>
  <c r="H871" i="16"/>
  <c r="H1112" i="16"/>
  <c r="H1228" i="16"/>
  <c r="H1309" i="16"/>
  <c r="H1381" i="16"/>
  <c r="H1453" i="16"/>
  <c r="H1525" i="16"/>
  <c r="H1585" i="16"/>
  <c r="H1633" i="16"/>
  <c r="H1681" i="16"/>
  <c r="H1729" i="16"/>
  <c r="H1777" i="16"/>
  <c r="H1813" i="16"/>
  <c r="H1849" i="16"/>
  <c r="H1876" i="16"/>
  <c r="H1903" i="16"/>
  <c r="H1918" i="16"/>
  <c r="H1939" i="16"/>
  <c r="H1957" i="16"/>
  <c r="H1972" i="16"/>
  <c r="H1984" i="16"/>
  <c r="H1996" i="16"/>
  <c r="H2008" i="16"/>
  <c r="H2020" i="16"/>
  <c r="H2032" i="16"/>
  <c r="H2044" i="16"/>
  <c r="H2056" i="16"/>
  <c r="H2068" i="16"/>
  <c r="H2080" i="16"/>
  <c r="H2092" i="16"/>
  <c r="H2111" i="16"/>
  <c r="H2126" i="16"/>
  <c r="H2138" i="16"/>
  <c r="H2150" i="16"/>
  <c r="H2165" i="16"/>
  <c r="H2177" i="16"/>
  <c r="H2189" i="16"/>
  <c r="H2201" i="16"/>
  <c r="H2213" i="16"/>
  <c r="H2225" i="16"/>
  <c r="H2237" i="16"/>
  <c r="H2249" i="16"/>
  <c r="H2261" i="16"/>
  <c r="H2273" i="16"/>
  <c r="H2285" i="16"/>
  <c r="H2297" i="16"/>
  <c r="H2309" i="16"/>
  <c r="H2327" i="16"/>
  <c r="H2339" i="16"/>
  <c r="H2351" i="16"/>
  <c r="H2363" i="16"/>
  <c r="H2375" i="16"/>
  <c r="H2387" i="16"/>
  <c r="H2399" i="16"/>
  <c r="H2411" i="16"/>
  <c r="H2423" i="16"/>
  <c r="H2435" i="16"/>
  <c r="H2447" i="16"/>
  <c r="H2459" i="16"/>
  <c r="H2472" i="16"/>
  <c r="H2486" i="16"/>
  <c r="H2499" i="16"/>
  <c r="H2513" i="16"/>
  <c r="H2525" i="16"/>
  <c r="H2538" i="16"/>
  <c r="H2555" i="16"/>
  <c r="H292" i="16"/>
  <c r="H606" i="16"/>
  <c r="H920" i="16"/>
  <c r="H1134" i="16"/>
  <c r="H1241" i="16"/>
  <c r="H1320" i="16"/>
  <c r="H1392" i="16"/>
  <c r="H1464" i="16"/>
  <c r="H1536" i="16"/>
  <c r="H1595" i="16"/>
  <c r="H1643" i="16"/>
  <c r="H1691" i="16"/>
  <c r="H1739" i="16"/>
  <c r="H1785" i="16"/>
  <c r="H1821" i="16"/>
  <c r="H1857" i="16"/>
  <c r="H1878" i="16"/>
  <c r="H1904" i="16"/>
  <c r="H1919" i="16"/>
  <c r="H1941" i="16"/>
  <c r="H1958" i="16"/>
  <c r="H1973" i="16"/>
  <c r="H1985" i="16"/>
  <c r="H1997" i="16"/>
  <c r="H2009" i="16"/>
  <c r="H2021" i="16"/>
  <c r="H2033" i="16"/>
  <c r="H2045" i="16"/>
  <c r="H2057" i="16"/>
  <c r="H2069" i="16"/>
  <c r="H2081" i="16"/>
  <c r="H2093" i="16"/>
  <c r="H2114" i="16"/>
  <c r="H2127" i="16"/>
  <c r="H2139" i="16"/>
  <c r="H2151" i="16"/>
  <c r="H2166" i="16"/>
  <c r="H2178" i="16"/>
  <c r="H2190" i="16"/>
  <c r="H2202" i="16"/>
  <c r="H2214" i="16"/>
  <c r="H2226" i="16"/>
  <c r="H2238" i="16"/>
  <c r="H2250" i="16"/>
  <c r="H2262" i="16"/>
  <c r="H2274" i="16"/>
  <c r="H2286" i="16"/>
  <c r="H2298" i="16"/>
  <c r="H2310" i="16"/>
  <c r="H2328" i="16"/>
  <c r="H2340" i="16"/>
  <c r="H2352" i="16"/>
  <c r="H2364" i="16"/>
  <c r="H2376" i="16"/>
  <c r="H2388" i="16"/>
  <c r="H2400" i="16"/>
  <c r="H2412" i="16"/>
  <c r="H2424" i="16"/>
  <c r="H2436" i="16"/>
  <c r="H2448" i="16"/>
  <c r="H295" i="16"/>
  <c r="H609" i="16"/>
  <c r="H924" i="16"/>
  <c r="H1136" i="16"/>
  <c r="H1242" i="16"/>
  <c r="H1321" i="16"/>
  <c r="H1393" i="16"/>
  <c r="H1465" i="16"/>
  <c r="H1537" i="16"/>
  <c r="H1596" i="16"/>
  <c r="H1644" i="16"/>
  <c r="H1692" i="16"/>
  <c r="H1740" i="16"/>
  <c r="H1787" i="16"/>
  <c r="H1823" i="16"/>
  <c r="H1859" i="16"/>
  <c r="H1880" i="16"/>
  <c r="H1905" i="16"/>
  <c r="H1922" i="16"/>
  <c r="H1943" i="16"/>
  <c r="H1959" i="16"/>
  <c r="H1974" i="16"/>
  <c r="H1986" i="16"/>
  <c r="H1998" i="16"/>
  <c r="H2010" i="16"/>
  <c r="H2022" i="16"/>
  <c r="H2034" i="16"/>
  <c r="H2046" i="16"/>
  <c r="H2058" i="16"/>
  <c r="H2070" i="16"/>
  <c r="H2082" i="16"/>
  <c r="H2096" i="16"/>
  <c r="H2115" i="16"/>
  <c r="H2128" i="16"/>
  <c r="H2140" i="16"/>
  <c r="H2152" i="16"/>
  <c r="H2167" i="16"/>
  <c r="H2179" i="16"/>
  <c r="H2191" i="16"/>
  <c r="H2203" i="16"/>
  <c r="H2215" i="16"/>
  <c r="H2227" i="16"/>
  <c r="H2239" i="16"/>
  <c r="H2251" i="16"/>
  <c r="H2263" i="16"/>
  <c r="H2275" i="16"/>
  <c r="H2287" i="16"/>
  <c r="H2299" i="16"/>
  <c r="H2311" i="16"/>
  <c r="H2329" i="16"/>
  <c r="H2341" i="16"/>
  <c r="H2353" i="16"/>
  <c r="H2365" i="16"/>
  <c r="H2377" i="16"/>
  <c r="H2389" i="16"/>
  <c r="H2401" i="16"/>
  <c r="H2413" i="16"/>
  <c r="H2425" i="16"/>
  <c r="H2437" i="16"/>
  <c r="H2449" i="16"/>
  <c r="H2461" i="16"/>
  <c r="H2474" i="16"/>
  <c r="H2488" i="16"/>
  <c r="H2501" i="16"/>
  <c r="H2515" i="16"/>
  <c r="H2527" i="16"/>
  <c r="H2540" i="16"/>
  <c r="H2557" i="16"/>
  <c r="H2571" i="16"/>
  <c r="H2583" i="16"/>
  <c r="H2595" i="16"/>
  <c r="H2607" i="16"/>
  <c r="H2619" i="16"/>
  <c r="H2631" i="16"/>
  <c r="H2643" i="16"/>
  <c r="H2655" i="16"/>
  <c r="H2667" i="16"/>
  <c r="H2679" i="16"/>
  <c r="H344" i="16"/>
  <c r="H658" i="16"/>
  <c r="H963" i="16"/>
  <c r="H1158" i="16"/>
  <c r="H1255" i="16"/>
  <c r="H1332" i="16"/>
  <c r="H1404" i="16"/>
  <c r="H1476" i="16"/>
  <c r="H1548" i="16"/>
  <c r="H1597" i="16"/>
  <c r="H1645" i="16"/>
  <c r="H1693" i="16"/>
  <c r="H1741" i="16"/>
  <c r="H1788" i="16"/>
  <c r="H1824" i="16"/>
  <c r="H1860" i="16"/>
  <c r="H1883" i="16"/>
  <c r="H1906" i="16"/>
  <c r="H1923" i="16"/>
  <c r="H1944" i="16"/>
  <c r="H1960" i="16"/>
  <c r="H1975" i="16"/>
  <c r="H1987" i="16"/>
  <c r="H1999" i="16"/>
  <c r="H2011" i="16"/>
  <c r="H2023" i="16"/>
  <c r="H2035" i="16"/>
  <c r="H2047" i="16"/>
  <c r="H2059" i="16"/>
  <c r="H2071" i="16"/>
  <c r="H2083" i="16"/>
  <c r="H2102" i="16"/>
  <c r="H2116" i="16"/>
  <c r="H2129" i="16"/>
  <c r="H2141" i="16"/>
  <c r="H2153" i="16"/>
  <c r="H2168" i="16"/>
  <c r="H2180" i="16"/>
  <c r="H2192" i="16"/>
  <c r="H2204" i="16"/>
  <c r="H2216" i="16"/>
  <c r="H2228" i="16"/>
  <c r="H2240" i="16"/>
  <c r="H2252" i="16"/>
  <c r="H2264" i="16"/>
  <c r="H2276" i="16"/>
  <c r="H2288" i="16"/>
  <c r="H2300" i="16"/>
  <c r="H2312" i="16"/>
  <c r="H2330" i="16"/>
  <c r="H2342" i="16"/>
  <c r="H2354" i="16"/>
  <c r="H348" i="16"/>
  <c r="H662" i="16"/>
  <c r="H964" i="16"/>
  <c r="H1160" i="16"/>
  <c r="H1256" i="16"/>
  <c r="H1333" i="16"/>
  <c r="H1405" i="16"/>
  <c r="H1477" i="16"/>
  <c r="H1549" i="16"/>
  <c r="H1607" i="16"/>
  <c r="H1655" i="16"/>
  <c r="H1703" i="16"/>
  <c r="H1751" i="16"/>
  <c r="H1789" i="16"/>
  <c r="H1825" i="16"/>
  <c r="H1861" i="16"/>
  <c r="H1884" i="16"/>
  <c r="H1907" i="16"/>
  <c r="H1925" i="16"/>
  <c r="H1945" i="16"/>
  <c r="H1961" i="16"/>
  <c r="H1976" i="16"/>
  <c r="H1988" i="16"/>
  <c r="H2000" i="16"/>
  <c r="H2012" i="16"/>
  <c r="H2024" i="16"/>
  <c r="H2036" i="16"/>
  <c r="H2048" i="16"/>
  <c r="H2060" i="16"/>
  <c r="H2072" i="16"/>
  <c r="H2084" i="16"/>
  <c r="H2103" i="16"/>
  <c r="H2117" i="16"/>
  <c r="H2130" i="16"/>
  <c r="H2142" i="16"/>
  <c r="H2154" i="16"/>
  <c r="H2169" i="16"/>
  <c r="H2181" i="16"/>
  <c r="H2193" i="16"/>
  <c r="H2205" i="16"/>
  <c r="H2217" i="16"/>
  <c r="H2229" i="16"/>
  <c r="H2241" i="16"/>
  <c r="H2253" i="16"/>
  <c r="H2265" i="16"/>
  <c r="H2277" i="16"/>
  <c r="H2289" i="16"/>
  <c r="H2301" i="16"/>
  <c r="H2313" i="16"/>
  <c r="H2331" i="16"/>
  <c r="H2343" i="16"/>
  <c r="H2355" i="16"/>
  <c r="H2367" i="16"/>
  <c r="H2379" i="16"/>
  <c r="H2391" i="16"/>
  <c r="H2403" i="16"/>
  <c r="H2415" i="16"/>
  <c r="H2427" i="16"/>
  <c r="H2439" i="16"/>
  <c r="H2451" i="16"/>
  <c r="H2463" i="16"/>
  <c r="H2476" i="16"/>
  <c r="H2491" i="16"/>
  <c r="H2503" i="16"/>
  <c r="H2517" i="16"/>
  <c r="H2529" i="16"/>
  <c r="H2543" i="16"/>
  <c r="H2559" i="16"/>
  <c r="H2573" i="16"/>
  <c r="H2585" i="16"/>
  <c r="H2597" i="16"/>
  <c r="H2609" i="16"/>
  <c r="H2621" i="16"/>
  <c r="H2633" i="16"/>
  <c r="H2645" i="16"/>
  <c r="H2657" i="16"/>
  <c r="H2669" i="16"/>
  <c r="H397" i="16"/>
  <c r="H711" i="16"/>
  <c r="H1002" i="16"/>
  <c r="H1180" i="16"/>
  <c r="H1269" i="16"/>
  <c r="H1344" i="16"/>
  <c r="H1416" i="16"/>
  <c r="H1488" i="16"/>
  <c r="H1560" i="16"/>
  <c r="H1608" i="16"/>
  <c r="H1656" i="16"/>
  <c r="H1704" i="16"/>
  <c r="H1752" i="16"/>
  <c r="H1797" i="16"/>
  <c r="H1833" i="16"/>
  <c r="H1863" i="16"/>
  <c r="H1888" i="16"/>
  <c r="H1909" i="16"/>
  <c r="H1928" i="16"/>
  <c r="H1946" i="16"/>
  <c r="H1963" i="16"/>
  <c r="H1977" i="16"/>
  <c r="H1989" i="16"/>
  <c r="H2001" i="16"/>
  <c r="H2013" i="16"/>
  <c r="H2025" i="16"/>
  <c r="H2037" i="16"/>
  <c r="H2049" i="16"/>
  <c r="H2061" i="16"/>
  <c r="H2073" i="16"/>
  <c r="H2085" i="16"/>
  <c r="H2104" i="16"/>
  <c r="H2118" i="16"/>
  <c r="H2131" i="16"/>
  <c r="H2143" i="16"/>
  <c r="H2155" i="16"/>
  <c r="H2170" i="16"/>
  <c r="H2182" i="16"/>
  <c r="H2194" i="16"/>
  <c r="H2206" i="16"/>
  <c r="H2218" i="16"/>
  <c r="H2230" i="16"/>
  <c r="H2242" i="16"/>
  <c r="H2254" i="16"/>
  <c r="H2266" i="16"/>
  <c r="H2278" i="16"/>
  <c r="H2290" i="16"/>
  <c r="H2302" i="16"/>
  <c r="H2314" i="16"/>
  <c r="H2332" i="16"/>
  <c r="H2344" i="16"/>
  <c r="H2356" i="16"/>
  <c r="H2368" i="16"/>
  <c r="H2380" i="16"/>
  <c r="H2392" i="16"/>
  <c r="H2404" i="16"/>
  <c r="H2416" i="16"/>
  <c r="H2428" i="16"/>
  <c r="H2440" i="16"/>
  <c r="H2452" i="16"/>
  <c r="H2464" i="16"/>
  <c r="H2478" i="16"/>
  <c r="H2492" i="16"/>
  <c r="H2504" i="16"/>
  <c r="H2518" i="16"/>
  <c r="H2530" i="16"/>
  <c r="H2545" i="16"/>
  <c r="H2560" i="16"/>
  <c r="H2574" i="16"/>
  <c r="H2586" i="16"/>
  <c r="H2598" i="16"/>
  <c r="H2610" i="16"/>
  <c r="H2622" i="16"/>
  <c r="H2634" i="16"/>
  <c r="H2646" i="16"/>
  <c r="H2658" i="16"/>
  <c r="H2670" i="16"/>
  <c r="H2682" i="16"/>
  <c r="H2694" i="16"/>
  <c r="H2706" i="16"/>
  <c r="H2718" i="16"/>
  <c r="H2730" i="16"/>
  <c r="H2747" i="16"/>
  <c r="H2759" i="16"/>
  <c r="H2772" i="16"/>
  <c r="H400" i="16"/>
  <c r="H714" i="16"/>
  <c r="H1003" i="16"/>
  <c r="H1181" i="16"/>
  <c r="H1271" i="16"/>
  <c r="H1345" i="16"/>
  <c r="H1417" i="16"/>
  <c r="H1489" i="16"/>
  <c r="H1561" i="16"/>
  <c r="H1609" i="16"/>
  <c r="H1657" i="16"/>
  <c r="H1705" i="16"/>
  <c r="H1753" i="16"/>
  <c r="H1799" i="16"/>
  <c r="H1835" i="16"/>
  <c r="H1869" i="16"/>
  <c r="H1889" i="16"/>
  <c r="H1910" i="16"/>
  <c r="H1931" i="16"/>
  <c r="H1947" i="16"/>
  <c r="H1964" i="16"/>
  <c r="H1978" i="16"/>
  <c r="H1990" i="16"/>
  <c r="H2002" i="16"/>
  <c r="H2014" i="16"/>
  <c r="H2026" i="16"/>
  <c r="H2038" i="16"/>
  <c r="H2050" i="16"/>
  <c r="H2062" i="16"/>
  <c r="H2074" i="16"/>
  <c r="H2086" i="16"/>
  <c r="H2105" i="16"/>
  <c r="H2119" i="16"/>
  <c r="H2132" i="16"/>
  <c r="H2144" i="16"/>
  <c r="H2159" i="16"/>
  <c r="H2171" i="16"/>
  <c r="H2183" i="16"/>
  <c r="H2195" i="16"/>
  <c r="H2207" i="16"/>
  <c r="H2219" i="16"/>
  <c r="H2231" i="16"/>
  <c r="H2243" i="16"/>
  <c r="H2255" i="16"/>
  <c r="H2267" i="16"/>
  <c r="H2279" i="16"/>
  <c r="H2291" i="16"/>
  <c r="H2303" i="16"/>
  <c r="H2315" i="16"/>
  <c r="H2333" i="16"/>
  <c r="H2345" i="16"/>
  <c r="H2357" i="16"/>
  <c r="H2369" i="16"/>
  <c r="H2381" i="16"/>
  <c r="H2393" i="16"/>
  <c r="H2405" i="16"/>
  <c r="H2417" i="16"/>
  <c r="H2429" i="16"/>
  <c r="H2441" i="16"/>
  <c r="H2453" i="16"/>
  <c r="H2465" i="16"/>
  <c r="H2479" i="16"/>
  <c r="H449" i="16"/>
  <c r="H763" i="16"/>
  <c r="H1040" i="16"/>
  <c r="H1197" i="16"/>
  <c r="H1284" i="16"/>
  <c r="H1356" i="16"/>
  <c r="H1428" i="16"/>
  <c r="H1500" i="16"/>
  <c r="H1571" i="16"/>
  <c r="H1619" i="16"/>
  <c r="H1667" i="16"/>
  <c r="H1715" i="16"/>
  <c r="H1763" i="16"/>
  <c r="H1800" i="16"/>
  <c r="H1836" i="16"/>
  <c r="H1870" i="16"/>
  <c r="H1890" i="16"/>
  <c r="H1912" i="16"/>
  <c r="H1932" i="16"/>
  <c r="H1948" i="16"/>
  <c r="H1966" i="16"/>
  <c r="H1979" i="16"/>
  <c r="H1991" i="16"/>
  <c r="H2003" i="16"/>
  <c r="H2015" i="16"/>
  <c r="H2027" i="16"/>
  <c r="H2039" i="16"/>
  <c r="H2051" i="16"/>
  <c r="H2063" i="16"/>
  <c r="H2075" i="16"/>
  <c r="H2087" i="16"/>
  <c r="H2106" i="16"/>
  <c r="H2120" i="16"/>
  <c r="H2133" i="16"/>
  <c r="H2145" i="16"/>
  <c r="H2160" i="16"/>
  <c r="H2172" i="16"/>
  <c r="H2184" i="16"/>
  <c r="H2196" i="16"/>
  <c r="H2208" i="16"/>
  <c r="H2220" i="16"/>
  <c r="H2232" i="16"/>
  <c r="H2244" i="16"/>
  <c r="H2256" i="16"/>
  <c r="H2268" i="16"/>
  <c r="H2280" i="16"/>
  <c r="H2292" i="16"/>
  <c r="H2304" i="16"/>
  <c r="H2322" i="16"/>
  <c r="H2334" i="16"/>
  <c r="H2346" i="16"/>
  <c r="H2358" i="16"/>
  <c r="H2370" i="16"/>
  <c r="H2382" i="16"/>
  <c r="H2394" i="16"/>
  <c r="H2406" i="16"/>
  <c r="H2418" i="16"/>
  <c r="H2430" i="16"/>
  <c r="H1368" i="16"/>
  <c r="H1717" i="16"/>
  <c r="H1915" i="16"/>
  <c r="H2005" i="16"/>
  <c r="H2077" i="16"/>
  <c r="H2162" i="16"/>
  <c r="H2234" i="16"/>
  <c r="H2306" i="16"/>
  <c r="H2378" i="16"/>
  <c r="H2421" i="16"/>
  <c r="H2455" i="16"/>
  <c r="H2475" i="16"/>
  <c r="H2497" i="16"/>
  <c r="H2519" i="16"/>
  <c r="H2536" i="16"/>
  <c r="H2561" i="16"/>
  <c r="H2578" i="16"/>
  <c r="H2593" i="16"/>
  <c r="H2611" i="16"/>
  <c r="H2626" i="16"/>
  <c r="H2641" i="16"/>
  <c r="H2659" i="16"/>
  <c r="H2674" i="16"/>
  <c r="H2688" i="16"/>
  <c r="H2701" i="16"/>
  <c r="H2714" i="16"/>
  <c r="H2727" i="16"/>
  <c r="H2745" i="16"/>
  <c r="H2758" i="16"/>
  <c r="H2773" i="16"/>
  <c r="H2785" i="16"/>
  <c r="H2797" i="16"/>
  <c r="H2809" i="16"/>
  <c r="H2821" i="16"/>
  <c r="H2833" i="16"/>
  <c r="H2845" i="16"/>
  <c r="H2857" i="16"/>
  <c r="H2869" i="16"/>
  <c r="H2881" i="16"/>
  <c r="H2893" i="16"/>
  <c r="H2905" i="16"/>
  <c r="H2917" i="16"/>
  <c r="H2929" i="16"/>
  <c r="H2941" i="16"/>
  <c r="H2953" i="16"/>
  <c r="H2965" i="16"/>
  <c r="H2977" i="16"/>
  <c r="H2989" i="16"/>
  <c r="H3001" i="16"/>
  <c r="H3013" i="16"/>
  <c r="H3025" i="16"/>
  <c r="H3037" i="16"/>
  <c r="H3049" i="16"/>
  <c r="H452" i="16"/>
  <c r="H1429" i="16"/>
  <c r="H1764" i="16"/>
  <c r="H1933" i="16"/>
  <c r="H2016" i="16"/>
  <c r="H2088" i="16"/>
  <c r="H2173" i="16"/>
  <c r="H2245" i="16"/>
  <c r="H2323" i="16"/>
  <c r="H2383" i="16"/>
  <c r="H2426" i="16"/>
  <c r="H2456" i="16"/>
  <c r="H2480" i="16"/>
  <c r="H2498" i="16"/>
  <c r="H2520" i="16"/>
  <c r="H2537" i="16"/>
  <c r="H2562" i="16"/>
  <c r="H2579" i="16"/>
  <c r="H2594" i="16"/>
  <c r="H2612" i="16"/>
  <c r="H2627" i="16"/>
  <c r="H2642" i="16"/>
  <c r="H2660" i="16"/>
  <c r="H2675" i="16"/>
  <c r="H2689" i="16"/>
  <c r="H2702" i="16"/>
  <c r="H2715" i="16"/>
  <c r="H2728" i="16"/>
  <c r="H2746" i="16"/>
  <c r="H2760" i="16"/>
  <c r="H2774" i="16"/>
  <c r="H2786" i="16"/>
  <c r="H2798" i="16"/>
  <c r="H2810" i="16"/>
  <c r="H2822" i="16"/>
  <c r="H2834" i="16"/>
  <c r="H2846" i="16"/>
  <c r="H2858" i="16"/>
  <c r="H2870" i="16"/>
  <c r="H2882" i="16"/>
  <c r="H2894" i="16"/>
  <c r="H2906" i="16"/>
  <c r="H2918" i="16"/>
  <c r="H2930" i="16"/>
  <c r="H2942" i="16"/>
  <c r="H2954" i="16"/>
  <c r="H2966" i="16"/>
  <c r="H2978" i="16"/>
  <c r="H2990" i="16"/>
  <c r="H3002" i="16"/>
  <c r="H3014" i="16"/>
  <c r="H3026" i="16"/>
  <c r="H3038" i="16"/>
  <c r="H501" i="16"/>
  <c r="H1440" i="16"/>
  <c r="H1765" i="16"/>
  <c r="H1934" i="16"/>
  <c r="H2017" i="16"/>
  <c r="H2089" i="16"/>
  <c r="H2174" i="16"/>
  <c r="H2246" i="16"/>
  <c r="H2324" i="16"/>
  <c r="H2384" i="16"/>
  <c r="H2431" i="16"/>
  <c r="H2457" i="16"/>
  <c r="H2481" i="16"/>
  <c r="H2500" i="16"/>
  <c r="H2521" i="16"/>
  <c r="H2539" i="16"/>
  <c r="H2565" i="16"/>
  <c r="H2580" i="16"/>
  <c r="H2596" i="16"/>
  <c r="H2613" i="16"/>
  <c r="H2628" i="16"/>
  <c r="H2644" i="16"/>
  <c r="H2661" i="16"/>
  <c r="H2676" i="16"/>
  <c r="H2690" i="16"/>
  <c r="H2703" i="16"/>
  <c r="H2716" i="16"/>
  <c r="H2729" i="16"/>
  <c r="H2748" i="16"/>
  <c r="H2761" i="16"/>
  <c r="H2775" i="16"/>
  <c r="H2787" i="16"/>
  <c r="H2799" i="16"/>
  <c r="H2811" i="16"/>
  <c r="H2823" i="16"/>
  <c r="H2835" i="16"/>
  <c r="H2847" i="16"/>
  <c r="H766" i="16"/>
  <c r="H1501" i="16"/>
  <c r="H1801" i="16"/>
  <c r="H1951" i="16"/>
  <c r="H2028" i="16"/>
  <c r="H2107" i="16"/>
  <c r="H2185" i="16"/>
  <c r="H2257" i="16"/>
  <c r="H2335" i="16"/>
  <c r="H2390" i="16"/>
  <c r="H2432" i="16"/>
  <c r="H2458" i="16"/>
  <c r="H2483" i="16"/>
  <c r="H2502" i="16"/>
  <c r="H2522" i="16"/>
  <c r="H2542" i="16"/>
  <c r="H2566" i="16"/>
  <c r="H2581" i="16"/>
  <c r="H2599" i="16"/>
  <c r="H2614" i="16"/>
  <c r="H2629" i="16"/>
  <c r="H2647" i="16"/>
  <c r="H2662" i="16"/>
  <c r="H2677" i="16"/>
  <c r="H2691" i="16"/>
  <c r="H2704" i="16"/>
  <c r="H2717" i="16"/>
  <c r="H2732" i="16"/>
  <c r="H2749" i="16"/>
  <c r="H2762" i="16"/>
  <c r="H2776" i="16"/>
  <c r="H2788" i="16"/>
  <c r="H2800" i="16"/>
  <c r="H2812" i="16"/>
  <c r="H2824" i="16"/>
  <c r="H2836" i="16"/>
  <c r="H2848" i="16"/>
  <c r="H2860" i="16"/>
  <c r="H2872" i="16"/>
  <c r="H2884" i="16"/>
  <c r="H2896" i="16"/>
  <c r="H2908" i="16"/>
  <c r="H2920" i="16"/>
  <c r="H2932" i="16"/>
  <c r="H2944" i="16"/>
  <c r="H2956" i="16"/>
  <c r="H2968" i="16"/>
  <c r="H2980" i="16"/>
  <c r="H2992" i="16"/>
  <c r="H3004" i="16"/>
  <c r="H3016" i="16"/>
  <c r="H3028" i="16"/>
  <c r="H3040" i="16"/>
  <c r="H816" i="16"/>
  <c r="H1512" i="16"/>
  <c r="H1809" i="16"/>
  <c r="H1952" i="16"/>
  <c r="H2029" i="16"/>
  <c r="H2108" i="16"/>
  <c r="H2186" i="16"/>
  <c r="H2258" i="16"/>
  <c r="H2336" i="16"/>
  <c r="H2395" i="16"/>
  <c r="H2433" i="16"/>
  <c r="H2460" i="16"/>
  <c r="H2484" i="16"/>
  <c r="H2506" i="16"/>
  <c r="H2523" i="16"/>
  <c r="H2547" i="16"/>
  <c r="H2567" i="16"/>
  <c r="H2582" i="16"/>
  <c r="H2600" i="16"/>
  <c r="H2615" i="16"/>
  <c r="H2630" i="16"/>
  <c r="H2648" i="16"/>
  <c r="H2663" i="16"/>
  <c r="H2678" i="16"/>
  <c r="H2692" i="16"/>
  <c r="H2705" i="16"/>
  <c r="H2719" i="16"/>
  <c r="H2733" i="16"/>
  <c r="H2750" i="16"/>
  <c r="H2763" i="16"/>
  <c r="H2777" i="16"/>
  <c r="H2789" i="16"/>
  <c r="H2801" i="16"/>
  <c r="H2813" i="16"/>
  <c r="H2825" i="16"/>
  <c r="H2837" i="16"/>
  <c r="H2849" i="16"/>
  <c r="H2861" i="16"/>
  <c r="H2873" i="16"/>
  <c r="H2885" i="16"/>
  <c r="H2897" i="16"/>
  <c r="H2909" i="16"/>
  <c r="H2921" i="16"/>
  <c r="H2933" i="16"/>
  <c r="H2945" i="16"/>
  <c r="H2957" i="16"/>
  <c r="H2969" i="16"/>
  <c r="H2981" i="16"/>
  <c r="H2993" i="16"/>
  <c r="H3005" i="16"/>
  <c r="H3017" i="16"/>
  <c r="H3029" i="16"/>
  <c r="H3041" i="16"/>
  <c r="H3053" i="16"/>
  <c r="H3065" i="16"/>
  <c r="H3077" i="16"/>
  <c r="H3089" i="16"/>
  <c r="H3101" i="16"/>
  <c r="H3113" i="16"/>
  <c r="H3125" i="16"/>
  <c r="H3137" i="16"/>
  <c r="H3149" i="16"/>
  <c r="H3161" i="16"/>
  <c r="H3173" i="16"/>
  <c r="H3185" i="16"/>
  <c r="H3197" i="16"/>
  <c r="H3209" i="16"/>
  <c r="H1041" i="16"/>
  <c r="H1572" i="16"/>
  <c r="H1837" i="16"/>
  <c r="H1968" i="16"/>
  <c r="H2040" i="16"/>
  <c r="H2121" i="16"/>
  <c r="H2197" i="16"/>
  <c r="H2269" i="16"/>
  <c r="H2347" i="16"/>
  <c r="H2396" i="16"/>
  <c r="H2438" i="16"/>
  <c r="H2462" i="16"/>
  <c r="H2485" i="16"/>
  <c r="H2507" i="16"/>
  <c r="H2524" i="16"/>
  <c r="H2548" i="16"/>
  <c r="H2568" i="16"/>
  <c r="H2584" i="16"/>
  <c r="H2601" i="16"/>
  <c r="H2616" i="16"/>
  <c r="H2632" i="16"/>
  <c r="H2649" i="16"/>
  <c r="H2664" i="16"/>
  <c r="H2680" i="16"/>
  <c r="H2693" i="16"/>
  <c r="H2707" i="16"/>
  <c r="H2720" i="16"/>
  <c r="H2738" i="16"/>
  <c r="H2751" i="16"/>
  <c r="H2764" i="16"/>
  <c r="H2778" i="16"/>
  <c r="H2790" i="16"/>
  <c r="H2802" i="16"/>
  <c r="H2814" i="16"/>
  <c r="H2826" i="16"/>
  <c r="H2838" i="16"/>
  <c r="H2850" i="16"/>
  <c r="H2862" i="16"/>
  <c r="H2874" i="16"/>
  <c r="H2886" i="16"/>
  <c r="H2898" i="16"/>
  <c r="H2910" i="16"/>
  <c r="H2922" i="16"/>
  <c r="H2934" i="16"/>
  <c r="H2946" i="16"/>
  <c r="H2958" i="16"/>
  <c r="H2970" i="16"/>
  <c r="H2982" i="16"/>
  <c r="H2994" i="16"/>
  <c r="H3006" i="16"/>
  <c r="H3018" i="16"/>
  <c r="H3030" i="16"/>
  <c r="H3042" i="16"/>
  <c r="H3054" i="16"/>
  <c r="H3066" i="16"/>
  <c r="H3078" i="16"/>
  <c r="H3090" i="16"/>
  <c r="H3102" i="16"/>
  <c r="H3114" i="16"/>
  <c r="H3126" i="16"/>
  <c r="H3138" i="16"/>
  <c r="H3150" i="16"/>
  <c r="H3162" i="16"/>
  <c r="H3174" i="16"/>
  <c r="H3186" i="16"/>
  <c r="H3198" i="16"/>
  <c r="H3210" i="16"/>
  <c r="H3222" i="16"/>
  <c r="H3234" i="16"/>
  <c r="H3247" i="16"/>
  <c r="H3259" i="16"/>
  <c r="H3274" i="16"/>
  <c r="H3286" i="16"/>
  <c r="H3302" i="16"/>
  <c r="H3314" i="16"/>
  <c r="H3328" i="16"/>
  <c r="H3340" i="16"/>
  <c r="H3353" i="16"/>
  <c r="H3368" i="16"/>
  <c r="H3382" i="16"/>
  <c r="H3397" i="16"/>
  <c r="H3409" i="16"/>
  <c r="H3421" i="16"/>
  <c r="H3433" i="16"/>
  <c r="H3445" i="16"/>
  <c r="H1076" i="16"/>
  <c r="H1573" i="16"/>
  <c r="H1845" i="16"/>
  <c r="H1969" i="16"/>
  <c r="H2041" i="16"/>
  <c r="H2122" i="16"/>
  <c r="H2198" i="16"/>
  <c r="H2270" i="16"/>
  <c r="H2348" i="16"/>
  <c r="H2402" i="16"/>
  <c r="H2442" i="16"/>
  <c r="H2467" i="16"/>
  <c r="H2487" i="16"/>
  <c r="H2508" i="16"/>
  <c r="H2526" i="16"/>
  <c r="H2549" i="16"/>
  <c r="H2569" i="16"/>
  <c r="H2587" i="16"/>
  <c r="H2602" i="16"/>
  <c r="H2617" i="16"/>
  <c r="H2635" i="16"/>
  <c r="H2650" i="16"/>
  <c r="H2665" i="16"/>
  <c r="H2681" i="16"/>
  <c r="H2695" i="16"/>
  <c r="H2708" i="16"/>
  <c r="H2721" i="16"/>
  <c r="H2739" i="16"/>
  <c r="H2752" i="16"/>
  <c r="H2765" i="16"/>
  <c r="H2779" i="16"/>
  <c r="H2791" i="16"/>
  <c r="H2803" i="16"/>
  <c r="H2815" i="16"/>
  <c r="H2827" i="16"/>
  <c r="H2839" i="16"/>
  <c r="H2851" i="16"/>
  <c r="H2863" i="16"/>
  <c r="H2875" i="16"/>
  <c r="H2887" i="16"/>
  <c r="H2899" i="16"/>
  <c r="H2911" i="16"/>
  <c r="H2923" i="16"/>
  <c r="H2935" i="16"/>
  <c r="H2947" i="16"/>
  <c r="H2959" i="16"/>
  <c r="H2971" i="16"/>
  <c r="H2983" i="16"/>
  <c r="H2995" i="16"/>
  <c r="H3007" i="16"/>
  <c r="H3019" i="16"/>
  <c r="H3031" i="16"/>
  <c r="H3043" i="16"/>
  <c r="H3055" i="16"/>
  <c r="H3067" i="16"/>
  <c r="H3079" i="16"/>
  <c r="H3091" i="16"/>
  <c r="H3103" i="16"/>
  <c r="H3115" i="16"/>
  <c r="H3127" i="16"/>
  <c r="H3139" i="16"/>
  <c r="H3151" i="16"/>
  <c r="H3163" i="16"/>
  <c r="H3175" i="16"/>
  <c r="H3187" i="16"/>
  <c r="H3199" i="16"/>
  <c r="H3211" i="16"/>
  <c r="H3223" i="16"/>
  <c r="H3235" i="16"/>
  <c r="H1199" i="16"/>
  <c r="H1620" i="16"/>
  <c r="H1871" i="16"/>
  <c r="H1980" i="16"/>
  <c r="H2052" i="16"/>
  <c r="H2134" i="16"/>
  <c r="H2209" i="16"/>
  <c r="H2281" i="16"/>
  <c r="H2359" i="16"/>
  <c r="H2407" i="16"/>
  <c r="H2443" i="16"/>
  <c r="H2468" i="16"/>
  <c r="H2489" i="16"/>
  <c r="H2509" i="16"/>
  <c r="H2528" i="16"/>
  <c r="H2552" i="16"/>
  <c r="H2570" i="16"/>
  <c r="H2588" i="16"/>
  <c r="H2603" i="16"/>
  <c r="H2618" i="16"/>
  <c r="H2636" i="16"/>
  <c r="H2651" i="16"/>
  <c r="H2666" i="16"/>
  <c r="H2683" i="16"/>
  <c r="H2696" i="16"/>
  <c r="H2709" i="16"/>
  <c r="H2722" i="16"/>
  <c r="H2740" i="16"/>
  <c r="H2753" i="16"/>
  <c r="H2766" i="16"/>
  <c r="H2780" i="16"/>
  <c r="H2792" i="16"/>
  <c r="H2804" i="16"/>
  <c r="H2816" i="16"/>
  <c r="H2828" i="16"/>
  <c r="H2840" i="16"/>
  <c r="H2852" i="16"/>
  <c r="H2864" i="16"/>
  <c r="H2876" i="16"/>
  <c r="H2888" i="16"/>
  <c r="H2900" i="16"/>
  <c r="H2912" i="16"/>
  <c r="H2924" i="16"/>
  <c r="H2936" i="16"/>
  <c r="H2948" i="16"/>
  <c r="H2960" i="16"/>
  <c r="H2972" i="16"/>
  <c r="H2984" i="16"/>
  <c r="H2996" i="16"/>
  <c r="H3008" i="16"/>
  <c r="H3020" i="16"/>
  <c r="H3032" i="16"/>
  <c r="H3044" i="16"/>
  <c r="H3056" i="16"/>
  <c r="H3068" i="16"/>
  <c r="H3080" i="16"/>
  <c r="H3092" i="16"/>
  <c r="H3104" i="16"/>
  <c r="H3116" i="16"/>
  <c r="H1212" i="16"/>
  <c r="H1285" i="16"/>
  <c r="H1668" i="16"/>
  <c r="H1893" i="16"/>
  <c r="H1992" i="16"/>
  <c r="H2064" i="16"/>
  <c r="H2146" i="16"/>
  <c r="H2221" i="16"/>
  <c r="H2293" i="16"/>
  <c r="H2366" i="16"/>
  <c r="H2414" i="16"/>
  <c r="H2445" i="16"/>
  <c r="H2470" i="16"/>
  <c r="H2494" i="16"/>
  <c r="H2512" i="16"/>
  <c r="H2532" i="16"/>
  <c r="H2554" i="16"/>
  <c r="H2575" i="16"/>
  <c r="H2590" i="16"/>
  <c r="H2605" i="16"/>
  <c r="H2623" i="16"/>
  <c r="H2638" i="16"/>
  <c r="H2653" i="16"/>
  <c r="H2671" i="16"/>
  <c r="H2685" i="16"/>
  <c r="H2698" i="16"/>
  <c r="H2711" i="16"/>
  <c r="H2724" i="16"/>
  <c r="H2742" i="16"/>
  <c r="H2755" i="16"/>
  <c r="H2769" i="16"/>
  <c r="H2782" i="16"/>
  <c r="H2794" i="16"/>
  <c r="H2806" i="16"/>
  <c r="H2818" i="16"/>
  <c r="H2830" i="16"/>
  <c r="H2842" i="16"/>
  <c r="H2854" i="16"/>
  <c r="H2866" i="16"/>
  <c r="H2878" i="16"/>
  <c r="H2890" i="16"/>
  <c r="H2902" i="16"/>
  <c r="H2914" i="16"/>
  <c r="H2926" i="16"/>
  <c r="H2938" i="16"/>
  <c r="H2950" i="16"/>
  <c r="H2962" i="16"/>
  <c r="H2974" i="16"/>
  <c r="H2986" i="16"/>
  <c r="H2998" i="16"/>
  <c r="H3010" i="16"/>
  <c r="H3022" i="16"/>
  <c r="H3034" i="16"/>
  <c r="H3046" i="16"/>
  <c r="H3058" i="16"/>
  <c r="H3070" i="16"/>
  <c r="H3082" i="16"/>
  <c r="H3094" i="16"/>
  <c r="H3106" i="16"/>
  <c r="H3118" i="16"/>
  <c r="H3130" i="16"/>
  <c r="H3142" i="16"/>
  <c r="H3154" i="16"/>
  <c r="H3166" i="16"/>
  <c r="H2053" i="16"/>
  <c r="H2360" i="16"/>
  <c r="H2493" i="16"/>
  <c r="H2572" i="16"/>
  <c r="H2637" i="16"/>
  <c r="H2697" i="16"/>
  <c r="H2754" i="16"/>
  <c r="H2805" i="16"/>
  <c r="H2853" i="16"/>
  <c r="H2889" i="16"/>
  <c r="H2925" i="16"/>
  <c r="H2961" i="16"/>
  <c r="H2997" i="16"/>
  <c r="H3033" i="16"/>
  <c r="H3060" i="16"/>
  <c r="H3081" i="16"/>
  <c r="H3099" i="16"/>
  <c r="H3121" i="16"/>
  <c r="H3140" i="16"/>
  <c r="H3157" i="16"/>
  <c r="H3176" i="16"/>
  <c r="H3191" i="16"/>
  <c r="H3206" i="16"/>
  <c r="H3221" i="16"/>
  <c r="H3237" i="16"/>
  <c r="H3251" i="16"/>
  <c r="H3264" i="16"/>
  <c r="H3280" i="16"/>
  <c r="H3293" i="16"/>
  <c r="H3310" i="16"/>
  <c r="H3323" i="16"/>
  <c r="H3338" i="16"/>
  <c r="H3352" i="16"/>
  <c r="H3369" i="16"/>
  <c r="H3384" i="16"/>
  <c r="H3400" i="16"/>
  <c r="H3413" i="16"/>
  <c r="H3426" i="16"/>
  <c r="H3439" i="16"/>
  <c r="H3452" i="16"/>
  <c r="H3464" i="16"/>
  <c r="H3479" i="16"/>
  <c r="H3491" i="16"/>
  <c r="H3503" i="16"/>
  <c r="H3515" i="16"/>
  <c r="H3527" i="16"/>
  <c r="H3539" i="16"/>
  <c r="H3552" i="16"/>
  <c r="H3564" i="16"/>
  <c r="H3576" i="16"/>
  <c r="H3588" i="16"/>
  <c r="H3600" i="16"/>
  <c r="H3613" i="16"/>
  <c r="H3626" i="16"/>
  <c r="H3638" i="16"/>
  <c r="H3651" i="16"/>
  <c r="H3663" i="16"/>
  <c r="H3677" i="16"/>
  <c r="H3689" i="16"/>
  <c r="H3701" i="16"/>
  <c r="H3713" i="16"/>
  <c r="H3725" i="16"/>
  <c r="H3737" i="16"/>
  <c r="H3749" i="16"/>
  <c r="H3763" i="16"/>
  <c r="H3775" i="16"/>
  <c r="H3787" i="16"/>
  <c r="H3799" i="16"/>
  <c r="H1296" i="16"/>
  <c r="H2065" i="16"/>
  <c r="H2371" i="16"/>
  <c r="H2495" i="16"/>
  <c r="H2576" i="16"/>
  <c r="H2639" i="16"/>
  <c r="H2699" i="16"/>
  <c r="H2756" i="16"/>
  <c r="H2807" i="16"/>
  <c r="H2855" i="16"/>
  <c r="H2891" i="16"/>
  <c r="H2927" i="16"/>
  <c r="H2963" i="16"/>
  <c r="H2999" i="16"/>
  <c r="H3035" i="16"/>
  <c r="H3061" i="16"/>
  <c r="H3083" i="16"/>
  <c r="H3100" i="16"/>
  <c r="H3122" i="16"/>
  <c r="H3141" i="16"/>
  <c r="H3158" i="16"/>
  <c r="H3177" i="16"/>
  <c r="H3192" i="16"/>
  <c r="H3207" i="16"/>
  <c r="H3224" i="16"/>
  <c r="H3238" i="16"/>
  <c r="H3252" i="16"/>
  <c r="H3265" i="16"/>
  <c r="H3281" i="16"/>
  <c r="H3294" i="16"/>
  <c r="H3311" i="16"/>
  <c r="H3324" i="16"/>
  <c r="H3339" i="16"/>
  <c r="H3354" i="16"/>
  <c r="H3370" i="16"/>
  <c r="H3385" i="16"/>
  <c r="H3401" i="16"/>
  <c r="H3414" i="16"/>
  <c r="H3427" i="16"/>
  <c r="H3440" i="16"/>
  <c r="H3453" i="16"/>
  <c r="H3465" i="16"/>
  <c r="H3480" i="16"/>
  <c r="H3492" i="16"/>
  <c r="H3504" i="16"/>
  <c r="H3516" i="16"/>
  <c r="H3528" i="16"/>
  <c r="H3540" i="16"/>
  <c r="H3553" i="16"/>
  <c r="H3565" i="16"/>
  <c r="H3577" i="16"/>
  <c r="H3589" i="16"/>
  <c r="H3601" i="16"/>
  <c r="H3615" i="16"/>
  <c r="H3627" i="16"/>
  <c r="H3640" i="16"/>
  <c r="H3652" i="16"/>
  <c r="H3664" i="16"/>
  <c r="H3678" i="16"/>
  <c r="H3690" i="16"/>
  <c r="H1357" i="16"/>
  <c r="H2076" i="16"/>
  <c r="H2372" i="16"/>
  <c r="H2496" i="16"/>
  <c r="H2577" i="16"/>
  <c r="H2640" i="16"/>
  <c r="H2700" i="16"/>
  <c r="H2757" i="16"/>
  <c r="H2808" i="16"/>
  <c r="H2856" i="16"/>
  <c r="H2892" i="16"/>
  <c r="H2928" i="16"/>
  <c r="H2964" i="16"/>
  <c r="H3000" i="16"/>
  <c r="H3036" i="16"/>
  <c r="H3062" i="16"/>
  <c r="H3084" i="16"/>
  <c r="H3105" i="16"/>
  <c r="H3123" i="16"/>
  <c r="H3143" i="16"/>
  <c r="H3159" i="16"/>
  <c r="H3178" i="16"/>
  <c r="H3193" i="16"/>
  <c r="H3208" i="16"/>
  <c r="H3225" i="16"/>
  <c r="H3239" i="16"/>
  <c r="H3253" i="16"/>
  <c r="H3266" i="16"/>
  <c r="H3282" i="16"/>
  <c r="H3295" i="16"/>
  <c r="H3312" i="16"/>
  <c r="H3327" i="16"/>
  <c r="H3341" i="16"/>
  <c r="H3355" i="16"/>
  <c r="H3371" i="16"/>
  <c r="H3387" i="16"/>
  <c r="H3402" i="16"/>
  <c r="H3415" i="16"/>
  <c r="H3428" i="16"/>
  <c r="H3441" i="16"/>
  <c r="H3454" i="16"/>
  <c r="H3466" i="16"/>
  <c r="H3481" i="16"/>
  <c r="H3493" i="16"/>
  <c r="H3505" i="16"/>
  <c r="H3517" i="16"/>
  <c r="H3529" i="16"/>
  <c r="H3541" i="16"/>
  <c r="H3554" i="16"/>
  <c r="H3566" i="16"/>
  <c r="H3578" i="16"/>
  <c r="H3590" i="16"/>
  <c r="H3602" i="16"/>
  <c r="H3616" i="16"/>
  <c r="H3628" i="16"/>
  <c r="H3641" i="16"/>
  <c r="H3653" i="16"/>
  <c r="H3665" i="16"/>
  <c r="H3679" i="16"/>
  <c r="H3691" i="16"/>
  <c r="H3703" i="16"/>
  <c r="H3715" i="16"/>
  <c r="H3727" i="16"/>
  <c r="H3739" i="16"/>
  <c r="H3751" i="16"/>
  <c r="H3765" i="16"/>
  <c r="H3777" i="16"/>
  <c r="H3789" i="16"/>
  <c r="H3801" i="16"/>
  <c r="H3815" i="16"/>
  <c r="H3827" i="16"/>
  <c r="H3839" i="16"/>
  <c r="H3851" i="16"/>
  <c r="H3864" i="16"/>
  <c r="H3876" i="16"/>
  <c r="H3888" i="16"/>
  <c r="H3900" i="16"/>
  <c r="H3912" i="16"/>
  <c r="H3924" i="16"/>
  <c r="H3937" i="16"/>
  <c r="H3950" i="16"/>
  <c r="H3962" i="16"/>
  <c r="H3974" i="16"/>
  <c r="H3986" i="16"/>
  <c r="H4000" i="16"/>
  <c r="H1621" i="16"/>
  <c r="H2135" i="16"/>
  <c r="H2408" i="16"/>
  <c r="H2511" i="16"/>
  <c r="H2589" i="16"/>
  <c r="H2652" i="16"/>
  <c r="H2710" i="16"/>
  <c r="H2767" i="16"/>
  <c r="H2817" i="16"/>
  <c r="H2859" i="16"/>
  <c r="H2895" i="16"/>
  <c r="H2931" i="16"/>
  <c r="H2967" i="16"/>
  <c r="H3003" i="16"/>
  <c r="H3039" i="16"/>
  <c r="H3063" i="16"/>
  <c r="H3085" i="16"/>
  <c r="H3107" i="16"/>
  <c r="H3124" i="16"/>
  <c r="H3144" i="16"/>
  <c r="H3160" i="16"/>
  <c r="H3179" i="16"/>
  <c r="H3194" i="16"/>
  <c r="H3212" i="16"/>
  <c r="H3226" i="16"/>
  <c r="H3240" i="16"/>
  <c r="H3254" i="16"/>
  <c r="H3267" i="16"/>
  <c r="H3283" i="16"/>
  <c r="H3296" i="16"/>
  <c r="H3313" i="16"/>
  <c r="H3329" i="16"/>
  <c r="H3343" i="16"/>
  <c r="H3356" i="16"/>
  <c r="H3372" i="16"/>
  <c r="H3388" i="16"/>
  <c r="H3403" i="16"/>
  <c r="H3416" i="16"/>
  <c r="H3429" i="16"/>
  <c r="H3442" i="16"/>
  <c r="H3455" i="16"/>
  <c r="H3467" i="16"/>
  <c r="H3482" i="16"/>
  <c r="H3494" i="16"/>
  <c r="H3506" i="16"/>
  <c r="H3518" i="16"/>
  <c r="H3530" i="16"/>
  <c r="H3542" i="16"/>
  <c r="H3555" i="16"/>
  <c r="H3567" i="16"/>
  <c r="H3579" i="16"/>
  <c r="H3591" i="16"/>
  <c r="H3603" i="16"/>
  <c r="H3617" i="16"/>
  <c r="H3629" i="16"/>
  <c r="H3642" i="16"/>
  <c r="H3654" i="16"/>
  <c r="H3666" i="16"/>
  <c r="H3680" i="16"/>
  <c r="H3692" i="16"/>
  <c r="H3704" i="16"/>
  <c r="H3716" i="16"/>
  <c r="H3728" i="16"/>
  <c r="H3740" i="16"/>
  <c r="H3752" i="16"/>
  <c r="H3766" i="16"/>
  <c r="H3778" i="16"/>
  <c r="H3790" i="16"/>
  <c r="H3802" i="16"/>
  <c r="H3816" i="16"/>
  <c r="H3828" i="16"/>
  <c r="H3840" i="16"/>
  <c r="H3852" i="16"/>
  <c r="H3865" i="16"/>
  <c r="H3877" i="16"/>
  <c r="H3889" i="16"/>
  <c r="H3901" i="16"/>
  <c r="H3913" i="16"/>
  <c r="H3925" i="16"/>
  <c r="H3938" i="16"/>
  <c r="H3951" i="16"/>
  <c r="H3963" i="16"/>
  <c r="H3975" i="16"/>
  <c r="H3987" i="16"/>
  <c r="H4001" i="16"/>
  <c r="H4013" i="16"/>
  <c r="H1669" i="16"/>
  <c r="H2147" i="16"/>
  <c r="H2419" i="16"/>
  <c r="H2514" i="16"/>
  <c r="H2591" i="16"/>
  <c r="H2654" i="16"/>
  <c r="H2712" i="16"/>
  <c r="H2770" i="16"/>
  <c r="H2819" i="16"/>
  <c r="H2865" i="16"/>
  <c r="H2901" i="16"/>
  <c r="H2937" i="16"/>
  <c r="H2973" i="16"/>
  <c r="H3009" i="16"/>
  <c r="H3045" i="16"/>
  <c r="H3064" i="16"/>
  <c r="H3086" i="16"/>
  <c r="H3108" i="16"/>
  <c r="H3128" i="16"/>
  <c r="H3145" i="16"/>
  <c r="H3164" i="16"/>
  <c r="H3180" i="16"/>
  <c r="H3195" i="16"/>
  <c r="H3213" i="16"/>
  <c r="H3227" i="16"/>
  <c r="H3241" i="16"/>
  <c r="H3255" i="16"/>
  <c r="H3268" i="16"/>
  <c r="H3284" i="16"/>
  <c r="H3301" i="16"/>
  <c r="H3315" i="16"/>
  <c r="H3330" i="16"/>
  <c r="H3344" i="16"/>
  <c r="H3357" i="16"/>
  <c r="H3373" i="16"/>
  <c r="H3389" i="16"/>
  <c r="H3404" i="16"/>
  <c r="H3417" i="16"/>
  <c r="H3430" i="16"/>
  <c r="H3443" i="16"/>
  <c r="H3456" i="16"/>
  <c r="H3468" i="16"/>
  <c r="H3483" i="16"/>
  <c r="H3495" i="16"/>
  <c r="H3507" i="16"/>
  <c r="H3519" i="16"/>
  <c r="H3531" i="16"/>
  <c r="H3543" i="16"/>
  <c r="H3556" i="16"/>
  <c r="H3568" i="16"/>
  <c r="H3580" i="16"/>
  <c r="H3592" i="16"/>
  <c r="H3604" i="16"/>
  <c r="H3618" i="16"/>
  <c r="H3630" i="16"/>
  <c r="H3643" i="16"/>
  <c r="H3655" i="16"/>
  <c r="H3667" i="16"/>
  <c r="H3681" i="16"/>
  <c r="H3693" i="16"/>
  <c r="H3705" i="16"/>
  <c r="H3717" i="16"/>
  <c r="H3729" i="16"/>
  <c r="H3741" i="16"/>
  <c r="H3755" i="16"/>
  <c r="H3767" i="16"/>
  <c r="H3779" i="16"/>
  <c r="H3791" i="16"/>
  <c r="H3803" i="16"/>
  <c r="H3817" i="16"/>
  <c r="H3829" i="16"/>
  <c r="H3841" i="16"/>
  <c r="H3853" i="16"/>
  <c r="H3866" i="16"/>
  <c r="H3878" i="16"/>
  <c r="H3890" i="16"/>
  <c r="H3902" i="16"/>
  <c r="H3914" i="16"/>
  <c r="H3926" i="16"/>
  <c r="H3939" i="16"/>
  <c r="H3952" i="16"/>
  <c r="H3964" i="16"/>
  <c r="H3976" i="16"/>
  <c r="H3988" i="16"/>
  <c r="H4002" i="16"/>
  <c r="H4014" i="16"/>
  <c r="H4026" i="16"/>
  <c r="H4038" i="16"/>
  <c r="H4051" i="16"/>
  <c r="H4063" i="16"/>
  <c r="H4075" i="16"/>
  <c r="H1716" i="16"/>
  <c r="H2161" i="16"/>
  <c r="H2420" i="16"/>
  <c r="H2516" i="16"/>
  <c r="H2592" i="16"/>
  <c r="H2656" i="16"/>
  <c r="H2713" i="16"/>
  <c r="H2771" i="16"/>
  <c r="H2820" i="16"/>
  <c r="H2867" i="16"/>
  <c r="H2903" i="16"/>
  <c r="H2939" i="16"/>
  <c r="H2975" i="16"/>
  <c r="H3011" i="16"/>
  <c r="H3047" i="16"/>
  <c r="H3069" i="16"/>
  <c r="H3087" i="16"/>
  <c r="H3109" i="16"/>
  <c r="H3129" i="16"/>
  <c r="H3146" i="16"/>
  <c r="H3165" i="16"/>
  <c r="H3181" i="16"/>
  <c r="H3196" i="16"/>
  <c r="H3214" i="16"/>
  <c r="H3228" i="16"/>
  <c r="H3243" i="16"/>
  <c r="H3256" i="16"/>
  <c r="H3272" i="16"/>
  <c r="H3285" i="16"/>
  <c r="H3303" i="16"/>
  <c r="H3316" i="16"/>
  <c r="H3331" i="16"/>
  <c r="H3345" i="16"/>
  <c r="H3358" i="16"/>
  <c r="H3374" i="16"/>
  <c r="H3390" i="16"/>
  <c r="H3405" i="16"/>
  <c r="H3418" i="16"/>
  <c r="H3431" i="16"/>
  <c r="H3444" i="16"/>
  <c r="H3457" i="16"/>
  <c r="H3469" i="16"/>
  <c r="H3484" i="16"/>
  <c r="H3496" i="16"/>
  <c r="H3508" i="16"/>
  <c r="H3520" i="16"/>
  <c r="H3532" i="16"/>
  <c r="H3544" i="16"/>
  <c r="H3557" i="16"/>
  <c r="H3569" i="16"/>
  <c r="H3581" i="16"/>
  <c r="H3593" i="16"/>
  <c r="H3605" i="16"/>
  <c r="H3619" i="16"/>
  <c r="H3631" i="16"/>
  <c r="H3644" i="16"/>
  <c r="H3656" i="16"/>
  <c r="H3668" i="16"/>
  <c r="H3682" i="16"/>
  <c r="H3694" i="16"/>
  <c r="H3706" i="16"/>
  <c r="H3718" i="16"/>
  <c r="H3730" i="16"/>
  <c r="H3742" i="16"/>
  <c r="H1872" i="16"/>
  <c r="H2210" i="16"/>
  <c r="H2444" i="16"/>
  <c r="H2531" i="16"/>
  <c r="H2604" i="16"/>
  <c r="H2668" i="16"/>
  <c r="H2723" i="16"/>
  <c r="H2781" i="16"/>
  <c r="H2829" i="16"/>
  <c r="H2868" i="16"/>
  <c r="H2904" i="16"/>
  <c r="H2940" i="16"/>
  <c r="H2976" i="16"/>
  <c r="H3012" i="16"/>
  <c r="H3048" i="16"/>
  <c r="H3071" i="16"/>
  <c r="H3088" i="16"/>
  <c r="H3110" i="16"/>
  <c r="H3131" i="16"/>
  <c r="H3147" i="16"/>
  <c r="H3167" i="16"/>
  <c r="H3182" i="16"/>
  <c r="H3200" i="16"/>
  <c r="H3215" i="16"/>
  <c r="H3229" i="16"/>
  <c r="H3244" i="16"/>
  <c r="H3257" i="16"/>
  <c r="H3273" i="16"/>
  <c r="H3287" i="16"/>
  <c r="H3304" i="16"/>
  <c r="H3317" i="16"/>
  <c r="H3332" i="16"/>
  <c r="H3346" i="16"/>
  <c r="H3359" i="16"/>
  <c r="H3375" i="16"/>
  <c r="H3391" i="16"/>
  <c r="H3406" i="16"/>
  <c r="H3419" i="16"/>
  <c r="H3432" i="16"/>
  <c r="H3446" i="16"/>
  <c r="H3458" i="16"/>
  <c r="H3470" i="16"/>
  <c r="H3485" i="16"/>
  <c r="H3497" i="16"/>
  <c r="H3509" i="16"/>
  <c r="H3521" i="16"/>
  <c r="H3533" i="16"/>
  <c r="H3545" i="16"/>
  <c r="H3558" i="16"/>
  <c r="H3570" i="16"/>
  <c r="H3582" i="16"/>
  <c r="H3594" i="16"/>
  <c r="H3606" i="16"/>
  <c r="H3620" i="16"/>
  <c r="H3632" i="16"/>
  <c r="H3645" i="16"/>
  <c r="H3657" i="16"/>
  <c r="H3669" i="16"/>
  <c r="H3683" i="16"/>
  <c r="H3695" i="16"/>
  <c r="H3707" i="16"/>
  <c r="H3719" i="16"/>
  <c r="H3731" i="16"/>
  <c r="H3743" i="16"/>
  <c r="H1894" i="16"/>
  <c r="H2222" i="16"/>
  <c r="H2450" i="16"/>
  <c r="H2533" i="16"/>
  <c r="H2606" i="16"/>
  <c r="H2672" i="16"/>
  <c r="H2725" i="16"/>
  <c r="H2783" i="16"/>
  <c r="H2831" i="16"/>
  <c r="H2871" i="16"/>
  <c r="H2907" i="16"/>
  <c r="H2943" i="16"/>
  <c r="H2979" i="16"/>
  <c r="H3015" i="16"/>
  <c r="H3050" i="16"/>
  <c r="H3072" i="16"/>
  <c r="H3093" i="16"/>
  <c r="H3111" i="16"/>
  <c r="H3132" i="16"/>
  <c r="H3148" i="16"/>
  <c r="H3168" i="16"/>
  <c r="H3183" i="16"/>
  <c r="H3201" i="16"/>
  <c r="H3216" i="16"/>
  <c r="H3230" i="16"/>
  <c r="H3245" i="16"/>
  <c r="H3258" i="16"/>
  <c r="H3275" i="16"/>
  <c r="H3288" i="16"/>
  <c r="H3305" i="16"/>
  <c r="H3318" i="16"/>
  <c r="H3333" i="16"/>
  <c r="H3347" i="16"/>
  <c r="H3360" i="16"/>
  <c r="H3376" i="16"/>
  <c r="H3392" i="16"/>
  <c r="H3407" i="16"/>
  <c r="H3420" i="16"/>
  <c r="H3434" i="16"/>
  <c r="H3447" i="16"/>
  <c r="H3459" i="16"/>
  <c r="H3471" i="16"/>
  <c r="H3486" i="16"/>
  <c r="H3498" i="16"/>
  <c r="H3510" i="16"/>
  <c r="H3522" i="16"/>
  <c r="H3534" i="16"/>
  <c r="H3546" i="16"/>
  <c r="H3559" i="16"/>
  <c r="H3571" i="16"/>
  <c r="H3583" i="16"/>
  <c r="H3595" i="16"/>
  <c r="H3608" i="16"/>
  <c r="H3621" i="16"/>
  <c r="H3633" i="16"/>
  <c r="H3646" i="16"/>
  <c r="H3658" i="16"/>
  <c r="H3670" i="16"/>
  <c r="H3684" i="16"/>
  <c r="H3696" i="16"/>
  <c r="H3708" i="16"/>
  <c r="H3720" i="16"/>
  <c r="H3732" i="16"/>
  <c r="H3744" i="16"/>
  <c r="H1914" i="16"/>
  <c r="H2233" i="16"/>
  <c r="H2454" i="16"/>
  <c r="H2535" i="16"/>
  <c r="H2608" i="16"/>
  <c r="H2673" i="16"/>
  <c r="H2726" i="16"/>
  <c r="H2784" i="16"/>
  <c r="H2832" i="16"/>
  <c r="H2877" i="16"/>
  <c r="H2913" i="16"/>
  <c r="H2949" i="16"/>
  <c r="H2985" i="16"/>
  <c r="H3021" i="16"/>
  <c r="H3051" i="16"/>
  <c r="H3073" i="16"/>
  <c r="H3095" i="16"/>
  <c r="H3112" i="16"/>
  <c r="H3133" i="16"/>
  <c r="H3152" i="16"/>
  <c r="H3169" i="16"/>
  <c r="H3184" i="16"/>
  <c r="H3202" i="16"/>
  <c r="H3217" i="16"/>
  <c r="H3231" i="16"/>
  <c r="H3246" i="16"/>
  <c r="H3260" i="16"/>
  <c r="H3276" i="16"/>
  <c r="H3289" i="16"/>
  <c r="H3306" i="16"/>
  <c r="H3319" i="16"/>
  <c r="H3334" i="16"/>
  <c r="H3348" i="16"/>
  <c r="H3361" i="16"/>
  <c r="H3377" i="16"/>
  <c r="H3393" i="16"/>
  <c r="H3408" i="16"/>
  <c r="H3422" i="16"/>
  <c r="H3435" i="16"/>
  <c r="H3448" i="16"/>
  <c r="H3460" i="16"/>
  <c r="H3475" i="16"/>
  <c r="H3487" i="16"/>
  <c r="H3499" i="16"/>
  <c r="H3511" i="16"/>
  <c r="H3523" i="16"/>
  <c r="H3535" i="16"/>
  <c r="H3547" i="16"/>
  <c r="H3560" i="16"/>
  <c r="H3572" i="16"/>
  <c r="H3584" i="16"/>
  <c r="H3596" i="16"/>
  <c r="H3609" i="16"/>
  <c r="H3622" i="16"/>
  <c r="H3634" i="16"/>
  <c r="H3647" i="16"/>
  <c r="H3659" i="16"/>
  <c r="H3671" i="16"/>
  <c r="H3685" i="16"/>
  <c r="H2558" i="16"/>
  <c r="H2796" i="16"/>
  <c r="H2955" i="16"/>
  <c r="H3076" i="16"/>
  <c r="H3156" i="16"/>
  <c r="H3220" i="16"/>
  <c r="H3279" i="16"/>
  <c r="H3337" i="16"/>
  <c r="H3399" i="16"/>
  <c r="H3451" i="16"/>
  <c r="H3502" i="16"/>
  <c r="H3551" i="16"/>
  <c r="H3599" i="16"/>
  <c r="H3650" i="16"/>
  <c r="H3699" i="16"/>
  <c r="H3726" i="16"/>
  <c r="H3757" i="16"/>
  <c r="H3773" i="16"/>
  <c r="H3793" i="16"/>
  <c r="H3811" i="16"/>
  <c r="H3826" i="16"/>
  <c r="H3844" i="16"/>
  <c r="H3860" i="16"/>
  <c r="H3875" i="16"/>
  <c r="H3893" i="16"/>
  <c r="H3908" i="16"/>
  <c r="H3923" i="16"/>
  <c r="H3942" i="16"/>
  <c r="H3958" i="16"/>
  <c r="H3973" i="16"/>
  <c r="H3991" i="16"/>
  <c r="H4008" i="16"/>
  <c r="H4022" i="16"/>
  <c r="H4035" i="16"/>
  <c r="H4049" i="16"/>
  <c r="H4062" i="16"/>
  <c r="H4076" i="16"/>
  <c r="H4089" i="16"/>
  <c r="H4101" i="16"/>
  <c r="H4113" i="16"/>
  <c r="H4127" i="16"/>
  <c r="H4139" i="16"/>
  <c r="H4151" i="16"/>
  <c r="H4163" i="16"/>
  <c r="H4175" i="16"/>
  <c r="H4187" i="16"/>
  <c r="H4200" i="16"/>
  <c r="H4212" i="16"/>
  <c r="H4224" i="16"/>
  <c r="H4236" i="16"/>
  <c r="H4248" i="16"/>
  <c r="H4260" i="16"/>
  <c r="H4273" i="16"/>
  <c r="H4285" i="16"/>
  <c r="H4297" i="16"/>
  <c r="H4309" i="16"/>
  <c r="H4321" i="16"/>
  <c r="H4333" i="16"/>
  <c r="H4345" i="16"/>
  <c r="H4357" i="16"/>
  <c r="H4369" i="16"/>
  <c r="H4381" i="16"/>
  <c r="H4393" i="16"/>
  <c r="H4405" i="16"/>
  <c r="H1981" i="16"/>
  <c r="H2620" i="16"/>
  <c r="H2841" i="16"/>
  <c r="H2987" i="16"/>
  <c r="H3096" i="16"/>
  <c r="H3170" i="16"/>
  <c r="H3232" i="16"/>
  <c r="H3290" i="16"/>
  <c r="H3349" i="16"/>
  <c r="H3410" i="16"/>
  <c r="H3461" i="16"/>
  <c r="H3512" i="16"/>
  <c r="H3561" i="16"/>
  <c r="H3610" i="16"/>
  <c r="H3660" i="16"/>
  <c r="H3700" i="16"/>
  <c r="H3733" i="16"/>
  <c r="H3758" i="16"/>
  <c r="H3774" i="16"/>
  <c r="H3794" i="16"/>
  <c r="H3812" i="16"/>
  <c r="H3830" i="16"/>
  <c r="H3845" i="16"/>
  <c r="H3861" i="16"/>
  <c r="H3879" i="16"/>
  <c r="H3894" i="16"/>
  <c r="H3909" i="16"/>
  <c r="H3927" i="16"/>
  <c r="H3943" i="16"/>
  <c r="H3959" i="16"/>
  <c r="H3977" i="16"/>
  <c r="H3992" i="16"/>
  <c r="H4009" i="16"/>
  <c r="H4023" i="16"/>
  <c r="H4036" i="16"/>
  <c r="H4050" i="16"/>
  <c r="H4064" i="16"/>
  <c r="H4077" i="16"/>
  <c r="H4090" i="16"/>
  <c r="H4102" i="16"/>
  <c r="H4114" i="16"/>
  <c r="H4128" i="16"/>
  <c r="H4140" i="16"/>
  <c r="H4152" i="16"/>
  <c r="H4164" i="16"/>
  <c r="H4176" i="16"/>
  <c r="H4189" i="16"/>
  <c r="H4201" i="16"/>
  <c r="H4213" i="16"/>
  <c r="H4225" i="16"/>
  <c r="H4237" i="16"/>
  <c r="H4249" i="16"/>
  <c r="H4261" i="16"/>
  <c r="H4274" i="16"/>
  <c r="H4286" i="16"/>
  <c r="H4298" i="16"/>
  <c r="H4310" i="16"/>
  <c r="H4322" i="16"/>
  <c r="H4334" i="16"/>
  <c r="H4346" i="16"/>
  <c r="H4358" i="16"/>
  <c r="H4370" i="16"/>
  <c r="H4382" i="16"/>
  <c r="H4394" i="16"/>
  <c r="H4406" i="16"/>
  <c r="H4418" i="16"/>
  <c r="H4430" i="16"/>
  <c r="H4442" i="16"/>
  <c r="H4454" i="16"/>
  <c r="H4466" i="16"/>
  <c r="H1993" i="16"/>
  <c r="H2624" i="16"/>
  <c r="H2843" i="16"/>
  <c r="H2988" i="16"/>
  <c r="H3097" i="16"/>
  <c r="H3171" i="16"/>
  <c r="H3233" i="16"/>
  <c r="H3291" i="16"/>
  <c r="H3350" i="16"/>
  <c r="H3411" i="16"/>
  <c r="H3462" i="16"/>
  <c r="H3513" i="16"/>
  <c r="H3562" i="16"/>
  <c r="H3611" i="16"/>
  <c r="H3661" i="16"/>
  <c r="H3702" i="16"/>
  <c r="H3734" i="16"/>
  <c r="H3759" i="16"/>
  <c r="H3776" i="16"/>
  <c r="H3795" i="16"/>
  <c r="H3813" i="16"/>
  <c r="H3831" i="16"/>
  <c r="H3846" i="16"/>
  <c r="H3862" i="16"/>
  <c r="H3880" i="16"/>
  <c r="H3895" i="16"/>
  <c r="H3910" i="16"/>
  <c r="H3928" i="16"/>
  <c r="H3944" i="16"/>
  <c r="H3960" i="16"/>
  <c r="H3978" i="16"/>
  <c r="H3993" i="16"/>
  <c r="H4010" i="16"/>
  <c r="H4024" i="16"/>
  <c r="H4037" i="16"/>
  <c r="H4052" i="16"/>
  <c r="H4065" i="16"/>
  <c r="H4078" i="16"/>
  <c r="H4091" i="16"/>
  <c r="H4103" i="16"/>
  <c r="H4117" i="16"/>
  <c r="H4129" i="16"/>
  <c r="H4141" i="16"/>
  <c r="H4153" i="16"/>
  <c r="H4165" i="16"/>
  <c r="H4177" i="16"/>
  <c r="H4190" i="16"/>
  <c r="H4202" i="16"/>
  <c r="H4214" i="16"/>
  <c r="H4226" i="16"/>
  <c r="H4238" i="16"/>
  <c r="H4250" i="16"/>
  <c r="H4262" i="16"/>
  <c r="H4275" i="16"/>
  <c r="H4287" i="16"/>
  <c r="H4299" i="16"/>
  <c r="H4311" i="16"/>
  <c r="H4323" i="16"/>
  <c r="H4335" i="16"/>
  <c r="H4347" i="16"/>
  <c r="H4359" i="16"/>
  <c r="H4371" i="16"/>
  <c r="H4383" i="16"/>
  <c r="H4395" i="16"/>
  <c r="H4407" i="16"/>
  <c r="H4419" i="16"/>
  <c r="H4431" i="16"/>
  <c r="H4443" i="16"/>
  <c r="H4455" i="16"/>
  <c r="H4467" i="16"/>
  <c r="H4479" i="16"/>
  <c r="H4491" i="16"/>
  <c r="H4503" i="16"/>
  <c r="H4516" i="16"/>
  <c r="H4528" i="16"/>
  <c r="H4540" i="16"/>
  <c r="H4554" i="16"/>
  <c r="H4566" i="16"/>
  <c r="H4580" i="16"/>
  <c r="H4593" i="16"/>
  <c r="H4605" i="16"/>
  <c r="H4620" i="16"/>
  <c r="H4632" i="16"/>
  <c r="H4644" i="16"/>
  <c r="H4659" i="16"/>
  <c r="H2004" i="16"/>
  <c r="H2625" i="16"/>
  <c r="H2844" i="16"/>
  <c r="H2991" i="16"/>
  <c r="H3098" i="16"/>
  <c r="H3172" i="16"/>
  <c r="H3236" i="16"/>
  <c r="H3292" i="16"/>
  <c r="H3351" i="16"/>
  <c r="H3412" i="16"/>
  <c r="H3463" i="16"/>
  <c r="H3514" i="16"/>
  <c r="H3563" i="16"/>
  <c r="H3612" i="16"/>
  <c r="H3662" i="16"/>
  <c r="H3709" i="16"/>
  <c r="H3735" i="16"/>
  <c r="H3760" i="16"/>
  <c r="H3780" i="16"/>
  <c r="H3796" i="16"/>
  <c r="H3814" i="16"/>
  <c r="H3832" i="16"/>
  <c r="H3847" i="16"/>
  <c r="H3863" i="16"/>
  <c r="H3881" i="16"/>
  <c r="H3896" i="16"/>
  <c r="H3911" i="16"/>
  <c r="H3929" i="16"/>
  <c r="H3945" i="16"/>
  <c r="H3961" i="16"/>
  <c r="H3979" i="16"/>
  <c r="H3994" i="16"/>
  <c r="H4011" i="16"/>
  <c r="H4025" i="16"/>
  <c r="H4039" i="16"/>
  <c r="H4053" i="16"/>
  <c r="H4066" i="16"/>
  <c r="H4079" i="16"/>
  <c r="H4092" i="16"/>
  <c r="H4104" i="16"/>
  <c r="H4118" i="16"/>
  <c r="H4130" i="16"/>
  <c r="H4142" i="16"/>
  <c r="H4154" i="16"/>
  <c r="H4166" i="16"/>
  <c r="H4178" i="16"/>
  <c r="H4191" i="16"/>
  <c r="H4203" i="16"/>
  <c r="H4215" i="16"/>
  <c r="H4227" i="16"/>
  <c r="H4239" i="16"/>
  <c r="H4251" i="16"/>
  <c r="H4263" i="16"/>
  <c r="H4276" i="16"/>
  <c r="H4288" i="16"/>
  <c r="H4300" i="16"/>
  <c r="H4312" i="16"/>
  <c r="H4324" i="16"/>
  <c r="H4336" i="16"/>
  <c r="H4348" i="16"/>
  <c r="H4360" i="16"/>
  <c r="H4372" i="16"/>
  <c r="H2282" i="16"/>
  <c r="H2684" i="16"/>
  <c r="H2879" i="16"/>
  <c r="H3023" i="16"/>
  <c r="H3117" i="16"/>
  <c r="H3188" i="16"/>
  <c r="H3248" i="16"/>
  <c r="H3307" i="16"/>
  <c r="H3362" i="16"/>
  <c r="H3423" i="16"/>
  <c r="H3476" i="16"/>
  <c r="H3524" i="16"/>
  <c r="H3573" i="16"/>
  <c r="H3623" i="16"/>
  <c r="H3672" i="16"/>
  <c r="H3710" i="16"/>
  <c r="H3736" i="16"/>
  <c r="H3761" i="16"/>
  <c r="H3781" i="16"/>
  <c r="H3797" i="16"/>
  <c r="H3818" i="16"/>
  <c r="H3833" i="16"/>
  <c r="H3848" i="16"/>
  <c r="H3867" i="16"/>
  <c r="H3882" i="16"/>
  <c r="H3897" i="16"/>
  <c r="H3915" i="16"/>
  <c r="H3931" i="16"/>
  <c r="H3946" i="16"/>
  <c r="H3965" i="16"/>
  <c r="H3980" i="16"/>
  <c r="H3995" i="16"/>
  <c r="H4012" i="16"/>
  <c r="H4027" i="16"/>
  <c r="H4040" i="16"/>
  <c r="H4054" i="16"/>
  <c r="H4067" i="16"/>
  <c r="H4080" i="16"/>
  <c r="H4093" i="16"/>
  <c r="H4105" i="16"/>
  <c r="H4119" i="16"/>
  <c r="H4131" i="16"/>
  <c r="H4143" i="16"/>
  <c r="H4155" i="16"/>
  <c r="H4167" i="16"/>
  <c r="H4179" i="16"/>
  <c r="H4192" i="16"/>
  <c r="H4204" i="16"/>
  <c r="H4216" i="16"/>
  <c r="H4228" i="16"/>
  <c r="H4240" i="16"/>
  <c r="H4252" i="16"/>
  <c r="H4265" i="16"/>
  <c r="H4277" i="16"/>
  <c r="H4289" i="16"/>
  <c r="H4301" i="16"/>
  <c r="H4313" i="16"/>
  <c r="H4325" i="16"/>
  <c r="H4337" i="16"/>
  <c r="H4349" i="16"/>
  <c r="H4361" i="16"/>
  <c r="H4373" i="16"/>
  <c r="H4385" i="16"/>
  <c r="H4397" i="16"/>
  <c r="H4409" i="16"/>
  <c r="H4421" i="16"/>
  <c r="H4433" i="16"/>
  <c r="H2294" i="16"/>
  <c r="H2686" i="16"/>
  <c r="H2880" i="16"/>
  <c r="H3024" i="16"/>
  <c r="H3119" i="16"/>
  <c r="H3189" i="16"/>
  <c r="H3249" i="16"/>
  <c r="H3308" i="16"/>
  <c r="H3366" i="16"/>
  <c r="H3424" i="16"/>
  <c r="H3477" i="16"/>
  <c r="H3525" i="16"/>
  <c r="H3574" i="16"/>
  <c r="H3624" i="16"/>
  <c r="H3675" i="16"/>
  <c r="H3711" i="16"/>
  <c r="H3738" i="16"/>
  <c r="H3762" i="16"/>
  <c r="H3782" i="16"/>
  <c r="H3798" i="16"/>
  <c r="H3819" i="16"/>
  <c r="H3834" i="16"/>
  <c r="H3849" i="16"/>
  <c r="H3868" i="16"/>
  <c r="H2305" i="16"/>
  <c r="H2687" i="16"/>
  <c r="H2883" i="16"/>
  <c r="H3027" i="16"/>
  <c r="H3120" i="16"/>
  <c r="H3190" i="16"/>
  <c r="H3250" i="16"/>
  <c r="H3309" i="16"/>
  <c r="H3367" i="16"/>
  <c r="H3425" i="16"/>
  <c r="H3478" i="16"/>
  <c r="H3526" i="16"/>
  <c r="H3575" i="16"/>
  <c r="H3625" i="16"/>
  <c r="H3676" i="16"/>
  <c r="H3712" i="16"/>
  <c r="H3745" i="16"/>
  <c r="H3764" i="16"/>
  <c r="H3783" i="16"/>
  <c r="H3800" i="16"/>
  <c r="H3820" i="16"/>
  <c r="H2469" i="16"/>
  <c r="H2741" i="16"/>
  <c r="H2915" i="16"/>
  <c r="H3052" i="16"/>
  <c r="H3134" i="16"/>
  <c r="H3203" i="16"/>
  <c r="H3261" i="16"/>
  <c r="H3320" i="16"/>
  <c r="H3378" i="16"/>
  <c r="H2556" i="16"/>
  <c r="H2795" i="16"/>
  <c r="H2952" i="16"/>
  <c r="H3075" i="16"/>
  <c r="H3155" i="16"/>
  <c r="H3219" i="16"/>
  <c r="H3278" i="16"/>
  <c r="H3336" i="16"/>
  <c r="H3398" i="16"/>
  <c r="H3450" i="16"/>
  <c r="H3501" i="16"/>
  <c r="H3549" i="16"/>
  <c r="H3598" i="16"/>
  <c r="H3649" i="16"/>
  <c r="H3698" i="16"/>
  <c r="H3724" i="16"/>
  <c r="H3756" i="16"/>
  <c r="H3772" i="16"/>
  <c r="H3792" i="16"/>
  <c r="H3810" i="16"/>
  <c r="H3825" i="16"/>
  <c r="H3843" i="16"/>
  <c r="H3858" i="16"/>
  <c r="H3874" i="16"/>
  <c r="H3892" i="16"/>
  <c r="H3907" i="16"/>
  <c r="H3922" i="16"/>
  <c r="H3941" i="16"/>
  <c r="H3957" i="16"/>
  <c r="H3972" i="16"/>
  <c r="H3990" i="16"/>
  <c r="H4007" i="16"/>
  <c r="H4021" i="16"/>
  <c r="H4034" i="16"/>
  <c r="H4048" i="16"/>
  <c r="H4061" i="16"/>
  <c r="H4074" i="16"/>
  <c r="H4088" i="16"/>
  <c r="H4100" i="16"/>
  <c r="H4112" i="16"/>
  <c r="H4126" i="16"/>
  <c r="H4138" i="16"/>
  <c r="H4150" i="16"/>
  <c r="H4162" i="16"/>
  <c r="H4174" i="16"/>
  <c r="H4186" i="16"/>
  <c r="H4199" i="16"/>
  <c r="H4211" i="16"/>
  <c r="H4223" i="16"/>
  <c r="H4235" i="16"/>
  <c r="H4247" i="16"/>
  <c r="H4259" i="16"/>
  <c r="H4272" i="16"/>
  <c r="H4284" i="16"/>
  <c r="H4296" i="16"/>
  <c r="H4308" i="16"/>
  <c r="H4320" i="16"/>
  <c r="H4332" i="16"/>
  <c r="H4344" i="16"/>
  <c r="H4356" i="16"/>
  <c r="H4368" i="16"/>
  <c r="H4380" i="16"/>
  <c r="H4392" i="16"/>
  <c r="H4404" i="16"/>
  <c r="H4416" i="16"/>
  <c r="H4428" i="16"/>
  <c r="H4440" i="16"/>
  <c r="H4452" i="16"/>
  <c r="H4464" i="16"/>
  <c r="H4476" i="16"/>
  <c r="H4488" i="16"/>
  <c r="H4500" i="16"/>
  <c r="H4512" i="16"/>
  <c r="H4525" i="16"/>
  <c r="H4537" i="16"/>
  <c r="H4550" i="16"/>
  <c r="H4563" i="16"/>
  <c r="H4576" i="16"/>
  <c r="H4590" i="16"/>
  <c r="H4602" i="16"/>
  <c r="H4615" i="16"/>
  <c r="H4629" i="16"/>
  <c r="H4641" i="16"/>
  <c r="H4654" i="16"/>
  <c r="H4670" i="16"/>
  <c r="H3074" i="16"/>
  <c r="H3335" i="16"/>
  <c r="H3536" i="16"/>
  <c r="H3686" i="16"/>
  <c r="H3768" i="16"/>
  <c r="H3821" i="16"/>
  <c r="H3856" i="16"/>
  <c r="H3891" i="16"/>
  <c r="H3921" i="16"/>
  <c r="H3956" i="16"/>
  <c r="H3989" i="16"/>
  <c r="H4020" i="16"/>
  <c r="H4047" i="16"/>
  <c r="H4073" i="16"/>
  <c r="H4099" i="16"/>
  <c r="H4125" i="16"/>
  <c r="H4149" i="16"/>
  <c r="H4173" i="16"/>
  <c r="H4198" i="16"/>
  <c r="H4222" i="16"/>
  <c r="H4246" i="16"/>
  <c r="H4271" i="16"/>
  <c r="H4295" i="16"/>
  <c r="H4319" i="16"/>
  <c r="H4343" i="16"/>
  <c r="H4367" i="16"/>
  <c r="H4390" i="16"/>
  <c r="H4412" i="16"/>
  <c r="H4429" i="16"/>
  <c r="H4447" i="16"/>
  <c r="H4462" i="16"/>
  <c r="H4478" i="16"/>
  <c r="H4493" i="16"/>
  <c r="H4507" i="16"/>
  <c r="H4522" i="16"/>
  <c r="H4536" i="16"/>
  <c r="H4552" i="16"/>
  <c r="H4569" i="16"/>
  <c r="H4584" i="16"/>
  <c r="H4599" i="16"/>
  <c r="H4614" i="16"/>
  <c r="H4631" i="16"/>
  <c r="H4646" i="16"/>
  <c r="H4665" i="16"/>
  <c r="H4678" i="16"/>
  <c r="H4692" i="16"/>
  <c r="H4704" i="16"/>
  <c r="H4718" i="16"/>
  <c r="H4731" i="16"/>
  <c r="H4743" i="16"/>
  <c r="H4757" i="16"/>
  <c r="H4769" i="16"/>
  <c r="H4781" i="16"/>
  <c r="H4795" i="16"/>
  <c r="H4807" i="16"/>
  <c r="H4820" i="16"/>
  <c r="H4834" i="16"/>
  <c r="H4847" i="16"/>
  <c r="H4860" i="16"/>
  <c r="H4872" i="16"/>
  <c r="H4884" i="16"/>
  <c r="H4896" i="16"/>
  <c r="H4908" i="16"/>
  <c r="H4920" i="16"/>
  <c r="H4932" i="16"/>
  <c r="H4944" i="16"/>
  <c r="H4956" i="16"/>
  <c r="H4968" i="16"/>
  <c r="H4980" i="16"/>
  <c r="H4992" i="16"/>
  <c r="H5004" i="16"/>
  <c r="H5016" i="16"/>
  <c r="H5028" i="16"/>
  <c r="H5040" i="16"/>
  <c r="H5052" i="16"/>
  <c r="H5064" i="16"/>
  <c r="H5076" i="16"/>
  <c r="H5088" i="16"/>
  <c r="H5100" i="16"/>
  <c r="H5112" i="16"/>
  <c r="H5124" i="16"/>
  <c r="H5141" i="16"/>
  <c r="H5153" i="16"/>
  <c r="H5165" i="16"/>
  <c r="H5179" i="16"/>
  <c r="H2471" i="16"/>
  <c r="H3135" i="16"/>
  <c r="H3381" i="16"/>
  <c r="H3537" i="16"/>
  <c r="H3687" i="16"/>
  <c r="H3769" i="16"/>
  <c r="H3822" i="16"/>
  <c r="H3857" i="16"/>
  <c r="H3898" i="16"/>
  <c r="H3932" i="16"/>
  <c r="H3966" i="16"/>
  <c r="H3996" i="16"/>
  <c r="H4028" i="16"/>
  <c r="H4055" i="16"/>
  <c r="H4081" i="16"/>
  <c r="H4106" i="16"/>
  <c r="H4132" i="16"/>
  <c r="H4156" i="16"/>
  <c r="H4180" i="16"/>
  <c r="H4205" i="16"/>
  <c r="H4229" i="16"/>
  <c r="H4253" i="16"/>
  <c r="H4278" i="16"/>
  <c r="H4302" i="16"/>
  <c r="H4326" i="16"/>
  <c r="H4350" i="16"/>
  <c r="H4374" i="16"/>
  <c r="H4391" i="16"/>
  <c r="H4413" i="16"/>
  <c r="H4432" i="16"/>
  <c r="H4448" i="16"/>
  <c r="H4463" i="16"/>
  <c r="H4480" i="16"/>
  <c r="H4494" i="16"/>
  <c r="H4508" i="16"/>
  <c r="H4523" i="16"/>
  <c r="H4538" i="16"/>
  <c r="H4555" i="16"/>
  <c r="H4570" i="16"/>
  <c r="H4585" i="16"/>
  <c r="H4600" i="16"/>
  <c r="H4616" i="16"/>
  <c r="H4633" i="16"/>
  <c r="H4648" i="16"/>
  <c r="H4666" i="16"/>
  <c r="H4679" i="16"/>
  <c r="H4693" i="16"/>
  <c r="H4705" i="16"/>
  <c r="H4719" i="16"/>
  <c r="H4732" i="16"/>
  <c r="H4744" i="16"/>
  <c r="H4758" i="16"/>
  <c r="H4770" i="16"/>
  <c r="H4782" i="16"/>
  <c r="H4796" i="16"/>
  <c r="H4808" i="16"/>
  <c r="H4821" i="16"/>
  <c r="H4835" i="16"/>
  <c r="H4848" i="16"/>
  <c r="H4861" i="16"/>
  <c r="H4873" i="16"/>
  <c r="H4885" i="16"/>
  <c r="H4897" i="16"/>
  <c r="H4909" i="16"/>
  <c r="H4921" i="16"/>
  <c r="H4933" i="16"/>
  <c r="H4945" i="16"/>
  <c r="H4957" i="16"/>
  <c r="H4969" i="16"/>
  <c r="H4981" i="16"/>
  <c r="H4993" i="16"/>
  <c r="H5005" i="16"/>
  <c r="H5017" i="16"/>
  <c r="H5029" i="16"/>
  <c r="H5041" i="16"/>
  <c r="H5053" i="16"/>
  <c r="H5065" i="16"/>
  <c r="H5077" i="16"/>
  <c r="H5089" i="16"/>
  <c r="H5101" i="16"/>
  <c r="H5113" i="16"/>
  <c r="H5125" i="16"/>
  <c r="H5142" i="16"/>
  <c r="H2473" i="16"/>
  <c r="H3136" i="16"/>
  <c r="H3383" i="16"/>
  <c r="H3538" i="16"/>
  <c r="H3688" i="16"/>
  <c r="H3770" i="16"/>
  <c r="H3823" i="16"/>
  <c r="H3869" i="16"/>
  <c r="H3899" i="16"/>
  <c r="H3933" i="16"/>
  <c r="H3967" i="16"/>
  <c r="H3999" i="16"/>
  <c r="H4029" i="16"/>
  <c r="H4056" i="16"/>
  <c r="H4082" i="16"/>
  <c r="H4107" i="16"/>
  <c r="H4133" i="16"/>
  <c r="H4157" i="16"/>
  <c r="H4181" i="16"/>
  <c r="H4206" i="16"/>
  <c r="H4230" i="16"/>
  <c r="H4254" i="16"/>
  <c r="H4279" i="16"/>
  <c r="H4303" i="16"/>
  <c r="H4327" i="16"/>
  <c r="H4351" i="16"/>
  <c r="H4375" i="16"/>
  <c r="H4396" i="16"/>
  <c r="H4414" i="16"/>
  <c r="H4434" i="16"/>
  <c r="H4449" i="16"/>
  <c r="H4465" i="16"/>
  <c r="H4481" i="16"/>
  <c r="H4495" i="16"/>
  <c r="H4509" i="16"/>
  <c r="H4524" i="16"/>
  <c r="H4539" i="16"/>
  <c r="H4556" i="16"/>
  <c r="H4571" i="16"/>
  <c r="H4586" i="16"/>
  <c r="H4601" i="16"/>
  <c r="H4618" i="16"/>
  <c r="H4634" i="16"/>
  <c r="H4649" i="16"/>
  <c r="H4667" i="16"/>
  <c r="H4680" i="16"/>
  <c r="H4694" i="16"/>
  <c r="H4706" i="16"/>
  <c r="H4720" i="16"/>
  <c r="H4733" i="16"/>
  <c r="H4745" i="16"/>
  <c r="H4759" i="16"/>
  <c r="H4771" i="16"/>
  <c r="H4783" i="16"/>
  <c r="H4797" i="16"/>
  <c r="H4809" i="16"/>
  <c r="H4822" i="16"/>
  <c r="H4836" i="16"/>
  <c r="H4849" i="16"/>
  <c r="H4862" i="16"/>
  <c r="H4874" i="16"/>
  <c r="H4886" i="16"/>
  <c r="H4898" i="16"/>
  <c r="H4910" i="16"/>
  <c r="H4922" i="16"/>
  <c r="H4934" i="16"/>
  <c r="H4946" i="16"/>
  <c r="H4958" i="16"/>
  <c r="H4970" i="16"/>
  <c r="H4982" i="16"/>
  <c r="H4994" i="16"/>
  <c r="H5006" i="16"/>
  <c r="H5018" i="16"/>
  <c r="H5030" i="16"/>
  <c r="H5042" i="16"/>
  <c r="H5054" i="16"/>
  <c r="H5066" i="16"/>
  <c r="H5078" i="16"/>
  <c r="H5090" i="16"/>
  <c r="H5102" i="16"/>
  <c r="H5114" i="16"/>
  <c r="H5126" i="16"/>
  <c r="H5143" i="16"/>
  <c r="H5155" i="16"/>
  <c r="H5167" i="16"/>
  <c r="H5181" i="16"/>
  <c r="H5193" i="16"/>
  <c r="H5205" i="16"/>
  <c r="H5217" i="16"/>
  <c r="H5229" i="16"/>
  <c r="H5241" i="16"/>
  <c r="H5254" i="16"/>
  <c r="H5266" i="16"/>
  <c r="H5278" i="16"/>
  <c r="H5290" i="16"/>
  <c r="H5302" i="16"/>
  <c r="H5314" i="16"/>
  <c r="H5326" i="16"/>
  <c r="H5338" i="16"/>
  <c r="H5350" i="16"/>
  <c r="H5362" i="16"/>
  <c r="H5374" i="16"/>
  <c r="H5386" i="16"/>
  <c r="H5398" i="16"/>
  <c r="H5410" i="16"/>
  <c r="H5422" i="16"/>
  <c r="H5446" i="16"/>
  <c r="H5458" i="16"/>
  <c r="H5470" i="16"/>
  <c r="H5482" i="16"/>
  <c r="H5494" i="16"/>
  <c r="H5506" i="16"/>
  <c r="H5518" i="16"/>
  <c r="H5530" i="16"/>
  <c r="H5542" i="16"/>
  <c r="H5554" i="16"/>
  <c r="H5566" i="16"/>
  <c r="H2553" i="16"/>
  <c r="H3153" i="16"/>
  <c r="H3394" i="16"/>
  <c r="H3548" i="16"/>
  <c r="H3697" i="16"/>
  <c r="H3771" i="16"/>
  <c r="H3824" i="16"/>
  <c r="H3870" i="16"/>
  <c r="H3903" i="16"/>
  <c r="H3934" i="16"/>
  <c r="H3968" i="16"/>
  <c r="H4003" i="16"/>
  <c r="H4030" i="16"/>
  <c r="H4057" i="16"/>
  <c r="H4083" i="16"/>
  <c r="H4108" i="16"/>
  <c r="H4134" i="16"/>
  <c r="H4158" i="16"/>
  <c r="H4182" i="16"/>
  <c r="H4207" i="16"/>
  <c r="H4231" i="16"/>
  <c r="H4255" i="16"/>
  <c r="H4280" i="16"/>
  <c r="H4304" i="16"/>
  <c r="H4328" i="16"/>
  <c r="H4352" i="16"/>
  <c r="H4376" i="16"/>
  <c r="H4398" i="16"/>
  <c r="H4415" i="16"/>
  <c r="H4435" i="16"/>
  <c r="H4450" i="16"/>
  <c r="H4468" i="16"/>
  <c r="H4482" i="16"/>
  <c r="H4496" i="16"/>
  <c r="H4510" i="16"/>
  <c r="H4526" i="16"/>
  <c r="H4542" i="16"/>
  <c r="H4557" i="16"/>
  <c r="H4572" i="16"/>
  <c r="H4587" i="16"/>
  <c r="H4603" i="16"/>
  <c r="H4621" i="16"/>
  <c r="H4635" i="16"/>
  <c r="H4650" i="16"/>
  <c r="H4668" i="16"/>
  <c r="H4681" i="16"/>
  <c r="H4695" i="16"/>
  <c r="H4707" i="16"/>
  <c r="H4721" i="16"/>
  <c r="H4734" i="16"/>
  <c r="H4746" i="16"/>
  <c r="H4760" i="16"/>
  <c r="H4772" i="16"/>
  <c r="H4784" i="16"/>
  <c r="H4798" i="16"/>
  <c r="H4810" i="16"/>
  <c r="H4823" i="16"/>
  <c r="H4837" i="16"/>
  <c r="H4850" i="16"/>
  <c r="H4863" i="16"/>
  <c r="H4875" i="16"/>
  <c r="H4887" i="16"/>
  <c r="H4899" i="16"/>
  <c r="H4911" i="16"/>
  <c r="H4923" i="16"/>
  <c r="H4935" i="16"/>
  <c r="H4947" i="16"/>
  <c r="H4959" i="16"/>
  <c r="H4971" i="16"/>
  <c r="H4983" i="16"/>
  <c r="H4995" i="16"/>
  <c r="H5007" i="16"/>
  <c r="H5019" i="16"/>
  <c r="H5031" i="16"/>
  <c r="H5043" i="16"/>
  <c r="H5055" i="16"/>
  <c r="H5067" i="16"/>
  <c r="H5079" i="16"/>
  <c r="H5091" i="16"/>
  <c r="H5103" i="16"/>
  <c r="H5115" i="16"/>
  <c r="H5127" i="16"/>
  <c r="H5144" i="16"/>
  <c r="H5156" i="16"/>
  <c r="H5168" i="16"/>
  <c r="H5182" i="16"/>
  <c r="H5194" i="16"/>
  <c r="H5206" i="16"/>
  <c r="H5218" i="16"/>
  <c r="H5230" i="16"/>
  <c r="H5242" i="16"/>
  <c r="H5255" i="16"/>
  <c r="H5267" i="16"/>
  <c r="H5279" i="16"/>
  <c r="H5291" i="16"/>
  <c r="H5303" i="16"/>
  <c r="H5315" i="16"/>
  <c r="H5327" i="16"/>
  <c r="H5339" i="16"/>
  <c r="H5351" i="16"/>
  <c r="H5363" i="16"/>
  <c r="H5375" i="16"/>
  <c r="H5387" i="16"/>
  <c r="H5399" i="16"/>
  <c r="H5411" i="16"/>
  <c r="H5424" i="16"/>
  <c r="H5447" i="16"/>
  <c r="H5459" i="16"/>
  <c r="H5471" i="16"/>
  <c r="H5483" i="16"/>
  <c r="H5495" i="16"/>
  <c r="H5507" i="16"/>
  <c r="H5519" i="16"/>
  <c r="H5531" i="16"/>
  <c r="H5543" i="16"/>
  <c r="H5555" i="16"/>
  <c r="H5567" i="16"/>
  <c r="H2743" i="16"/>
  <c r="H3204" i="16"/>
  <c r="H3436" i="16"/>
  <c r="H3585" i="16"/>
  <c r="H3714" i="16"/>
  <c r="H3784" i="16"/>
  <c r="H3835" i="16"/>
  <c r="H3871" i="16"/>
  <c r="H3904" i="16"/>
  <c r="H3935" i="16"/>
  <c r="H3969" i="16"/>
  <c r="H4004" i="16"/>
  <c r="H4031" i="16"/>
  <c r="H4058" i="16"/>
  <c r="H4084" i="16"/>
  <c r="H4109" i="16"/>
  <c r="H4135" i="16"/>
  <c r="H4159" i="16"/>
  <c r="H4183" i="16"/>
  <c r="H4208" i="16"/>
  <c r="H4232" i="16"/>
  <c r="H4256" i="16"/>
  <c r="H4281" i="16"/>
  <c r="H4305" i="16"/>
  <c r="H4329" i="16"/>
  <c r="H4353" i="16"/>
  <c r="H4377" i="16"/>
  <c r="H4399" i="16"/>
  <c r="H4417" i="16"/>
  <c r="H4436" i="16"/>
  <c r="H4451" i="16"/>
  <c r="H4469" i="16"/>
  <c r="H4483" i="16"/>
  <c r="H4497" i="16"/>
  <c r="H4511" i="16"/>
  <c r="H4527" i="16"/>
  <c r="H4543" i="16"/>
  <c r="H4558" i="16"/>
  <c r="H4573" i="16"/>
  <c r="H4588" i="16"/>
  <c r="H4604" i="16"/>
  <c r="H4622" i="16"/>
  <c r="H4636" i="16"/>
  <c r="H4651" i="16"/>
  <c r="H4669" i="16"/>
  <c r="H4683" i="16"/>
  <c r="H4696" i="16"/>
  <c r="H4708" i="16"/>
  <c r="H4722" i="16"/>
  <c r="H4735" i="16"/>
  <c r="H4747" i="16"/>
  <c r="H4761" i="16"/>
  <c r="H4773" i="16"/>
  <c r="H4785" i="16"/>
  <c r="H4799" i="16"/>
  <c r="H4811" i="16"/>
  <c r="H4825" i="16"/>
  <c r="H4838" i="16"/>
  <c r="H4851" i="16"/>
  <c r="H4864" i="16"/>
  <c r="H4876" i="16"/>
  <c r="H4888" i="16"/>
  <c r="H4900" i="16"/>
  <c r="H4912" i="16"/>
  <c r="H4924" i="16"/>
  <c r="H4936" i="16"/>
  <c r="H4948" i="16"/>
  <c r="H4960" i="16"/>
  <c r="H4972" i="16"/>
  <c r="H4984" i="16"/>
  <c r="H4996" i="16"/>
  <c r="H5008" i="16"/>
  <c r="H5020" i="16"/>
  <c r="H5032" i="16"/>
  <c r="H5044" i="16"/>
  <c r="H5056" i="16"/>
  <c r="H5068" i="16"/>
  <c r="H5080" i="16"/>
  <c r="H5092" i="16"/>
  <c r="H5104" i="16"/>
  <c r="H5116" i="16"/>
  <c r="H5128" i="16"/>
  <c r="H5145" i="16"/>
  <c r="H5157" i="16"/>
  <c r="H5169" i="16"/>
  <c r="H5183" i="16"/>
  <c r="H5195" i="16"/>
  <c r="H5207" i="16"/>
  <c r="H5219" i="16"/>
  <c r="H5231" i="16"/>
  <c r="H5243" i="16"/>
  <c r="H5256" i="16"/>
  <c r="H5268" i="16"/>
  <c r="H5280" i="16"/>
  <c r="H5292" i="16"/>
  <c r="H5304" i="16"/>
  <c r="H5316" i="16"/>
  <c r="H5328" i="16"/>
  <c r="H5340" i="16"/>
  <c r="H5352" i="16"/>
  <c r="H5364" i="16"/>
  <c r="H5376" i="16"/>
  <c r="H5388" i="16"/>
  <c r="H5400" i="16"/>
  <c r="H5412" i="16"/>
  <c r="H5426" i="16"/>
  <c r="H5448" i="16"/>
  <c r="H5460" i="16"/>
  <c r="H5472" i="16"/>
  <c r="H5484" i="16"/>
  <c r="H5496" i="16"/>
  <c r="H5508" i="16"/>
  <c r="H5520" i="16"/>
  <c r="H5532" i="16"/>
  <c r="H5544" i="16"/>
  <c r="H5556" i="16"/>
  <c r="H5568" i="16"/>
  <c r="H2744" i="16"/>
  <c r="H3205" i="16"/>
  <c r="H3437" i="16"/>
  <c r="H3586" i="16"/>
  <c r="H3721" i="16"/>
  <c r="H3785" i="16"/>
  <c r="H3836" i="16"/>
  <c r="H3872" i="16"/>
  <c r="H3905" i="16"/>
  <c r="H3936" i="16"/>
  <c r="H3970" i="16"/>
  <c r="H4005" i="16"/>
  <c r="H4032" i="16"/>
  <c r="H4059" i="16"/>
  <c r="H4085" i="16"/>
  <c r="H4110" i="16"/>
  <c r="H4136" i="16"/>
  <c r="H4160" i="16"/>
  <c r="H4184" i="16"/>
  <c r="H4209" i="16"/>
  <c r="H4233" i="16"/>
  <c r="H4257" i="16"/>
  <c r="H4282" i="16"/>
  <c r="H4306" i="16"/>
  <c r="H4330" i="16"/>
  <c r="H4354" i="16"/>
  <c r="H4378" i="16"/>
  <c r="H4400" i="16"/>
  <c r="H4420" i="16"/>
  <c r="H4437" i="16"/>
  <c r="H4453" i="16"/>
  <c r="H4470" i="16"/>
  <c r="H4484" i="16"/>
  <c r="H4498" i="16"/>
  <c r="H4513" i="16"/>
  <c r="H4529" i="16"/>
  <c r="H4544" i="16"/>
  <c r="H4559" i="16"/>
  <c r="H4574" i="16"/>
  <c r="H4591" i="16"/>
  <c r="H4606" i="16"/>
  <c r="H4623" i="16"/>
  <c r="H4637" i="16"/>
  <c r="H4652" i="16"/>
  <c r="H4671" i="16"/>
  <c r="H4684" i="16"/>
  <c r="H4697" i="16"/>
  <c r="H4710" i="16"/>
  <c r="H4723" i="16"/>
  <c r="H4736" i="16"/>
  <c r="H4748" i="16"/>
  <c r="H4762" i="16"/>
  <c r="H4774" i="16"/>
  <c r="H4786" i="16"/>
  <c r="H4800" i="16"/>
  <c r="H4812" i="16"/>
  <c r="H4826" i="16"/>
  <c r="H4839" i="16"/>
  <c r="H4852" i="16"/>
  <c r="H4865" i="16"/>
  <c r="H4877" i="16"/>
  <c r="H4889" i="16"/>
  <c r="H4901" i="16"/>
  <c r="H4913" i="16"/>
  <c r="H4925" i="16"/>
  <c r="H4937" i="16"/>
  <c r="H4949" i="16"/>
  <c r="H4961" i="16"/>
  <c r="H4973" i="16"/>
  <c r="H4985" i="16"/>
  <c r="H4997" i="16"/>
  <c r="H5009" i="16"/>
  <c r="H5021" i="16"/>
  <c r="H5033" i="16"/>
  <c r="H5045" i="16"/>
  <c r="H5057" i="16"/>
  <c r="H5069" i="16"/>
  <c r="H5081" i="16"/>
  <c r="H5093" i="16"/>
  <c r="H5105" i="16"/>
  <c r="H5117" i="16"/>
  <c r="H5129" i="16"/>
  <c r="H5146" i="16"/>
  <c r="H5158" i="16"/>
  <c r="H5170" i="16"/>
  <c r="H5184" i="16"/>
  <c r="H5196" i="16"/>
  <c r="H5208" i="16"/>
  <c r="H5220" i="16"/>
  <c r="H2916" i="16"/>
  <c r="H3262" i="16"/>
  <c r="H3449" i="16"/>
  <c r="H3597" i="16"/>
  <c r="H3723" i="16"/>
  <c r="H3788" i="16"/>
  <c r="H3838" i="16"/>
  <c r="H3883" i="16"/>
  <c r="H3916" i="16"/>
  <c r="H3947" i="16"/>
  <c r="H3981" i="16"/>
  <c r="H4015" i="16"/>
  <c r="H4041" i="16"/>
  <c r="H4068" i="16"/>
  <c r="H4094" i="16"/>
  <c r="H4120" i="16"/>
  <c r="H4144" i="16"/>
  <c r="H4168" i="16"/>
  <c r="H4193" i="16"/>
  <c r="H4217" i="16"/>
  <c r="H4241" i="16"/>
  <c r="H4266" i="16"/>
  <c r="H4290" i="16"/>
  <c r="H4314" i="16"/>
  <c r="H4338" i="16"/>
  <c r="H4362" i="16"/>
  <c r="H4384" i="16"/>
  <c r="H4402" i="16"/>
  <c r="H4423" i="16"/>
  <c r="H4439" i="16"/>
  <c r="H4457" i="16"/>
  <c r="H4472" i="16"/>
  <c r="H4486" i="16"/>
  <c r="H4501" i="16"/>
  <c r="H4517" i="16"/>
  <c r="H4531" i="16"/>
  <c r="H4546" i="16"/>
  <c r="H4561" i="16"/>
  <c r="H4578" i="16"/>
  <c r="H4594" i="16"/>
  <c r="H4609" i="16"/>
  <c r="H4625" i="16"/>
  <c r="H4639" i="16"/>
  <c r="H4655" i="16"/>
  <c r="H4673" i="16"/>
  <c r="H4686" i="16"/>
  <c r="H4699" i="16"/>
  <c r="H4712" i="16"/>
  <c r="H4725" i="16"/>
  <c r="H4738" i="16"/>
  <c r="H4752" i="16"/>
  <c r="H4764" i="16"/>
  <c r="H4776" i="16"/>
  <c r="H4790" i="16"/>
  <c r="H4802" i="16"/>
  <c r="H4815" i="16"/>
  <c r="H4828" i="16"/>
  <c r="H4841" i="16"/>
  <c r="H4854" i="16"/>
  <c r="H4867" i="16"/>
  <c r="H4879" i="16"/>
  <c r="H4891" i="16"/>
  <c r="H4903" i="16"/>
  <c r="H4915" i="16"/>
  <c r="H4927" i="16"/>
  <c r="H4939" i="16"/>
  <c r="H4951" i="16"/>
  <c r="H4963" i="16"/>
  <c r="H4975" i="16"/>
  <c r="H4987" i="16"/>
  <c r="H4999" i="16"/>
  <c r="H5011" i="16"/>
  <c r="H5023" i="16"/>
  <c r="H5035" i="16"/>
  <c r="H5047" i="16"/>
  <c r="H5059" i="16"/>
  <c r="H5071" i="16"/>
  <c r="H5083" i="16"/>
  <c r="H5095" i="16"/>
  <c r="H5107" i="16"/>
  <c r="H5119" i="16"/>
  <c r="H5135" i="16"/>
  <c r="H5148" i="16"/>
  <c r="H5160" i="16"/>
  <c r="H5172" i="16"/>
  <c r="H2919" i="16"/>
  <c r="H3263" i="16"/>
  <c r="H3488" i="16"/>
  <c r="H3635" i="16"/>
  <c r="H3746" i="16"/>
  <c r="H3804" i="16"/>
  <c r="H3842" i="16"/>
  <c r="H3884" i="16"/>
  <c r="H3917" i="16"/>
  <c r="H3949" i="16"/>
  <c r="H3982" i="16"/>
  <c r="H4016" i="16"/>
  <c r="H4042" i="16"/>
  <c r="H4069" i="16"/>
  <c r="H4095" i="16"/>
  <c r="H4121" i="16"/>
  <c r="H4145" i="16"/>
  <c r="H4169" i="16"/>
  <c r="H4194" i="16"/>
  <c r="H4218" i="16"/>
  <c r="H4242" i="16"/>
  <c r="H4267" i="16"/>
  <c r="H4291" i="16"/>
  <c r="H4315" i="16"/>
  <c r="H4339" i="16"/>
  <c r="H4363" i="16"/>
  <c r="H4386" i="16"/>
  <c r="H4403" i="16"/>
  <c r="H4424" i="16"/>
  <c r="H4441" i="16"/>
  <c r="H4458" i="16"/>
  <c r="H4473" i="16"/>
  <c r="H4487" i="16"/>
  <c r="H4502" i="16"/>
  <c r="H4518" i="16"/>
  <c r="H4532" i="16"/>
  <c r="H4547" i="16"/>
  <c r="H4562" i="16"/>
  <c r="H4579" i="16"/>
  <c r="H4595" i="16"/>
  <c r="H4610" i="16"/>
  <c r="H4626" i="16"/>
  <c r="H4640" i="16"/>
  <c r="H4656" i="16"/>
  <c r="H4674" i="16"/>
  <c r="H3059" i="16"/>
  <c r="H3322" i="16"/>
  <c r="H3500" i="16"/>
  <c r="H3648" i="16"/>
  <c r="H3750" i="16"/>
  <c r="H3809" i="16"/>
  <c r="H3855" i="16"/>
  <c r="H3887" i="16"/>
  <c r="H3920" i="16"/>
  <c r="H3955" i="16"/>
  <c r="H3985" i="16"/>
  <c r="H4019" i="16"/>
  <c r="H4046" i="16"/>
  <c r="H4072" i="16"/>
  <c r="H4098" i="16"/>
  <c r="H4124" i="16"/>
  <c r="H4148" i="16"/>
  <c r="H4172" i="16"/>
  <c r="H4197" i="16"/>
  <c r="H4221" i="16"/>
  <c r="H4245" i="16"/>
  <c r="H4270" i="16"/>
  <c r="H4294" i="16"/>
  <c r="H4318" i="16"/>
  <c r="H4342" i="16"/>
  <c r="H4366" i="16"/>
  <c r="H4389" i="16"/>
  <c r="H4411" i="16"/>
  <c r="H4427" i="16"/>
  <c r="H4446" i="16"/>
  <c r="H4461" i="16"/>
  <c r="H4477" i="16"/>
  <c r="H4492" i="16"/>
  <c r="H4506" i="16"/>
  <c r="H4521" i="16"/>
  <c r="H4535" i="16"/>
  <c r="H4551" i="16"/>
  <c r="H4568" i="16"/>
  <c r="H4583" i="16"/>
  <c r="H4598" i="16"/>
  <c r="H4613" i="16"/>
  <c r="H4630" i="16"/>
  <c r="H4645" i="16"/>
  <c r="H4664" i="16"/>
  <c r="H4677" i="16"/>
  <c r="H4690" i="16"/>
  <c r="H4703" i="16"/>
  <c r="H4717" i="16"/>
  <c r="H4730" i="16"/>
  <c r="H4742" i="16"/>
  <c r="H4756" i="16"/>
  <c r="H4768" i="16"/>
  <c r="H4780" i="16"/>
  <c r="H4794" i="16"/>
  <c r="H4806" i="16"/>
  <c r="H4819" i="16"/>
  <c r="H4833" i="16"/>
  <c r="H4845" i="16"/>
  <c r="H4859" i="16"/>
  <c r="H4871" i="16"/>
  <c r="H4883" i="16"/>
  <c r="H4895" i="16"/>
  <c r="H4907" i="16"/>
  <c r="H4919" i="16"/>
  <c r="H4931" i="16"/>
  <c r="H4943" i="16"/>
  <c r="H4955" i="16"/>
  <c r="H4967" i="16"/>
  <c r="H4979" i="16"/>
  <c r="H4991" i="16"/>
  <c r="H5003" i="16"/>
  <c r="H5015" i="16"/>
  <c r="H5027" i="16"/>
  <c r="H5039" i="16"/>
  <c r="H5051" i="16"/>
  <c r="H5063" i="16"/>
  <c r="H5075" i="16"/>
  <c r="H5087" i="16"/>
  <c r="H5099" i="16"/>
  <c r="H5111" i="16"/>
  <c r="H5123" i="16"/>
  <c r="H5140" i="16"/>
  <c r="H5152" i="16"/>
  <c r="H5164" i="16"/>
  <c r="H5178" i="16"/>
  <c r="H5190" i="16"/>
  <c r="H5202" i="16"/>
  <c r="H5214" i="16"/>
  <c r="H5226" i="16"/>
  <c r="H5238" i="16"/>
  <c r="H5250" i="16"/>
  <c r="H5263" i="16"/>
  <c r="H5275" i="16"/>
  <c r="H5287" i="16"/>
  <c r="H5299" i="16"/>
  <c r="H5311" i="16"/>
  <c r="H5323" i="16"/>
  <c r="H5335" i="16"/>
  <c r="H5347" i="16"/>
  <c r="H5359" i="16"/>
  <c r="H5371" i="16"/>
  <c r="H5383" i="16"/>
  <c r="H5395" i="16"/>
  <c r="H5407" i="16"/>
  <c r="H5419" i="16"/>
  <c r="H5436" i="16"/>
  <c r="H5455" i="16"/>
  <c r="H5467" i="16"/>
  <c r="H5479" i="16"/>
  <c r="H5491" i="16"/>
  <c r="H5503" i="16"/>
  <c r="H5515" i="16"/>
  <c r="H5527" i="16"/>
  <c r="H5539" i="16"/>
  <c r="H5551" i="16"/>
  <c r="H5563" i="16"/>
  <c r="H3637" i="16"/>
  <c r="H3886" i="16"/>
  <c r="H4018" i="16"/>
  <c r="H4123" i="16"/>
  <c r="H4220" i="16"/>
  <c r="H4317" i="16"/>
  <c r="H4410" i="16"/>
  <c r="H4475" i="16"/>
  <c r="H4534" i="16"/>
  <c r="H4597" i="16"/>
  <c r="H4663" i="16"/>
  <c r="H4711" i="16"/>
  <c r="H4749" i="16"/>
  <c r="H4789" i="16"/>
  <c r="H4827" i="16"/>
  <c r="H4866" i="16"/>
  <c r="H4902" i="16"/>
  <c r="H4938" i="16"/>
  <c r="H4974" i="16"/>
  <c r="H5010" i="16"/>
  <c r="H5046" i="16"/>
  <c r="H5082" i="16"/>
  <c r="H5118" i="16"/>
  <c r="H5154" i="16"/>
  <c r="H5186" i="16"/>
  <c r="H5204" i="16"/>
  <c r="H5225" i="16"/>
  <c r="H5245" i="16"/>
  <c r="H5262" i="16"/>
  <c r="H5282" i="16"/>
  <c r="H5298" i="16"/>
  <c r="H5318" i="16"/>
  <c r="H5334" i="16"/>
  <c r="H5354" i="16"/>
  <c r="H5370" i="16"/>
  <c r="H5390" i="16"/>
  <c r="H5406" i="16"/>
  <c r="H5429" i="16"/>
  <c r="H5454" i="16"/>
  <c r="H5474" i="16"/>
  <c r="H5490" i="16"/>
  <c r="H5510" i="16"/>
  <c r="H5526" i="16"/>
  <c r="H5546" i="16"/>
  <c r="H5562" i="16"/>
  <c r="H5579" i="16"/>
  <c r="H5593" i="16"/>
  <c r="H5605" i="16"/>
  <c r="H5617" i="16"/>
  <c r="H5629" i="16"/>
  <c r="H5641" i="16"/>
  <c r="H5653" i="16"/>
  <c r="H5665" i="16"/>
  <c r="H5677" i="16"/>
  <c r="H5689" i="16"/>
  <c r="H5701" i="16"/>
  <c r="H5713" i="16"/>
  <c r="H5725" i="16"/>
  <c r="H5737" i="16"/>
  <c r="H5749" i="16"/>
  <c r="H5761" i="16"/>
  <c r="H5773" i="16"/>
  <c r="H5798" i="16"/>
  <c r="H5810" i="16"/>
  <c r="H5822" i="16"/>
  <c r="H5835" i="16"/>
  <c r="H5847" i="16"/>
  <c r="H5859" i="16"/>
  <c r="H5873" i="16"/>
  <c r="H5885" i="16"/>
  <c r="H2793" i="16"/>
  <c r="H3722" i="16"/>
  <c r="H3906" i="16"/>
  <c r="H4033" i="16"/>
  <c r="H4137" i="16"/>
  <c r="H4234" i="16"/>
  <c r="H4331" i="16"/>
  <c r="H4422" i="16"/>
  <c r="H4485" i="16"/>
  <c r="H4545" i="16"/>
  <c r="H4607" i="16"/>
  <c r="H4672" i="16"/>
  <c r="H4713" i="16"/>
  <c r="H4753" i="16"/>
  <c r="H4791" i="16"/>
  <c r="H4830" i="16"/>
  <c r="H4868" i="16"/>
  <c r="H4904" i="16"/>
  <c r="H4940" i="16"/>
  <c r="H4976" i="16"/>
  <c r="H5012" i="16"/>
  <c r="H5048" i="16"/>
  <c r="H5084" i="16"/>
  <c r="H5120" i="16"/>
  <c r="H5159" i="16"/>
  <c r="H5187" i="16"/>
  <c r="H5209" i="16"/>
  <c r="H5227" i="16"/>
  <c r="H5246" i="16"/>
  <c r="H5264" i="16"/>
  <c r="H5283" i="16"/>
  <c r="H5300" i="16"/>
  <c r="H5319" i="16"/>
  <c r="H5336" i="16"/>
  <c r="H5355" i="16"/>
  <c r="H5372" i="16"/>
  <c r="H5391" i="16"/>
  <c r="H5408" i="16"/>
  <c r="H5430" i="16"/>
  <c r="H5456" i="16"/>
  <c r="H5475" i="16"/>
  <c r="H5492" i="16"/>
  <c r="H5511" i="16"/>
  <c r="H5528" i="16"/>
  <c r="H5547" i="16"/>
  <c r="H5564" i="16"/>
  <c r="H5581" i="16"/>
  <c r="H5594" i="16"/>
  <c r="H5606" i="16"/>
  <c r="H5618" i="16"/>
  <c r="H5630" i="16"/>
  <c r="H5642" i="16"/>
  <c r="H5654" i="16"/>
  <c r="H5666" i="16"/>
  <c r="H5678" i="16"/>
  <c r="H5690" i="16"/>
  <c r="H5702" i="16"/>
  <c r="H5714" i="16"/>
  <c r="H5726" i="16"/>
  <c r="H5738" i="16"/>
  <c r="H5750" i="16"/>
  <c r="H5762" i="16"/>
  <c r="H5774" i="16"/>
  <c r="H5799" i="16"/>
  <c r="H5811" i="16"/>
  <c r="H5823" i="16"/>
  <c r="H5836" i="16"/>
  <c r="H5848" i="16"/>
  <c r="H5860" i="16"/>
  <c r="H5874" i="16"/>
  <c r="H5886" i="16"/>
  <c r="H5898" i="16"/>
  <c r="H5910" i="16"/>
  <c r="H5922" i="16"/>
  <c r="H5934" i="16"/>
  <c r="H5946" i="16"/>
  <c r="H5958" i="16"/>
  <c r="H5970" i="16"/>
  <c r="H5982" i="16"/>
  <c r="H5994" i="16"/>
  <c r="H6009" i="16"/>
  <c r="H6021" i="16"/>
  <c r="H6033" i="16"/>
  <c r="H6046" i="16"/>
  <c r="H6058" i="16"/>
  <c r="H2951" i="16"/>
  <c r="H3747" i="16"/>
  <c r="H3918" i="16"/>
  <c r="H4043" i="16"/>
  <c r="H4146" i="16"/>
  <c r="H4243" i="16"/>
  <c r="H4340" i="16"/>
  <c r="H4425" i="16"/>
  <c r="H4489" i="16"/>
  <c r="H4548" i="16"/>
  <c r="H4611" i="16"/>
  <c r="H4675" i="16"/>
  <c r="H4714" i="16"/>
  <c r="H4754" i="16"/>
  <c r="H4792" i="16"/>
  <c r="H4831" i="16"/>
  <c r="H4869" i="16"/>
  <c r="H4905" i="16"/>
  <c r="H4941" i="16"/>
  <c r="H4977" i="16"/>
  <c r="H5013" i="16"/>
  <c r="H5049" i="16"/>
  <c r="H5085" i="16"/>
  <c r="H5121" i="16"/>
  <c r="H5161" i="16"/>
  <c r="H5188" i="16"/>
  <c r="H5210" i="16"/>
  <c r="H5228" i="16"/>
  <c r="H5247" i="16"/>
  <c r="H5265" i="16"/>
  <c r="H5284" i="16"/>
  <c r="H5301" i="16"/>
  <c r="H5320" i="16"/>
  <c r="H5337" i="16"/>
  <c r="H5356" i="16"/>
  <c r="H5373" i="16"/>
  <c r="H5392" i="16"/>
  <c r="H5409" i="16"/>
  <c r="H5431" i="16"/>
  <c r="H5457" i="16"/>
  <c r="H5476" i="16"/>
  <c r="H5493" i="16"/>
  <c r="H5512" i="16"/>
  <c r="H5529" i="16"/>
  <c r="H5548" i="16"/>
  <c r="H5565" i="16"/>
  <c r="H5582" i="16"/>
  <c r="H5595" i="16"/>
  <c r="H5607" i="16"/>
  <c r="H5619" i="16"/>
  <c r="H5631" i="16"/>
  <c r="H5643" i="16"/>
  <c r="H5655" i="16"/>
  <c r="H5667" i="16"/>
  <c r="H5679" i="16"/>
  <c r="H5691" i="16"/>
  <c r="H5703" i="16"/>
  <c r="H5715" i="16"/>
  <c r="H5727" i="16"/>
  <c r="H5739" i="16"/>
  <c r="H5751" i="16"/>
  <c r="H5763" i="16"/>
  <c r="H5775" i="16"/>
  <c r="H5800" i="16"/>
  <c r="H5812" i="16"/>
  <c r="H5824" i="16"/>
  <c r="H5837" i="16"/>
  <c r="H5849" i="16"/>
  <c r="H5861" i="16"/>
  <c r="H5875" i="16"/>
  <c r="H5887" i="16"/>
  <c r="H5899" i="16"/>
  <c r="H5911" i="16"/>
  <c r="H5923" i="16"/>
  <c r="H5935" i="16"/>
  <c r="H5947" i="16"/>
  <c r="H5959" i="16"/>
  <c r="H5971" i="16"/>
  <c r="H5983" i="16"/>
  <c r="H5995" i="16"/>
  <c r="H6010" i="16"/>
  <c r="H6022" i="16"/>
  <c r="H6034" i="16"/>
  <c r="H6047" i="16"/>
  <c r="H3057" i="16"/>
  <c r="H3748" i="16"/>
  <c r="H3919" i="16"/>
  <c r="H4045" i="16"/>
  <c r="H4147" i="16"/>
  <c r="H4244" i="16"/>
  <c r="H4341" i="16"/>
  <c r="H4426" i="16"/>
  <c r="H4490" i="16"/>
  <c r="H4549" i="16"/>
  <c r="H4612" i="16"/>
  <c r="H4676" i="16"/>
  <c r="H4715" i="16"/>
  <c r="H4755" i="16"/>
  <c r="H4793" i="16"/>
  <c r="H4832" i="16"/>
  <c r="H4870" i="16"/>
  <c r="H4906" i="16"/>
  <c r="H4942" i="16"/>
  <c r="H4978" i="16"/>
  <c r="H5014" i="16"/>
  <c r="H5050" i="16"/>
  <c r="H5086" i="16"/>
  <c r="H5122" i="16"/>
  <c r="H5162" i="16"/>
  <c r="H5189" i="16"/>
  <c r="H5211" i="16"/>
  <c r="H5232" i="16"/>
  <c r="H5248" i="16"/>
  <c r="H5269" i="16"/>
  <c r="H5285" i="16"/>
  <c r="H5305" i="16"/>
  <c r="H5321" i="16"/>
  <c r="H5341" i="16"/>
  <c r="H5357" i="16"/>
  <c r="H5377" i="16"/>
  <c r="H5393" i="16"/>
  <c r="H5413" i="16"/>
  <c r="H5432" i="16"/>
  <c r="H5461" i="16"/>
  <c r="H5477" i="16"/>
  <c r="H5497" i="16"/>
  <c r="H5513" i="16"/>
  <c r="H5533" i="16"/>
  <c r="H5549" i="16"/>
  <c r="H5569" i="16"/>
  <c r="H5583" i="16"/>
  <c r="H5596" i="16"/>
  <c r="H5608" i="16"/>
  <c r="H5620" i="16"/>
  <c r="H5632" i="16"/>
  <c r="H5644" i="16"/>
  <c r="H5656" i="16"/>
  <c r="H5668" i="16"/>
  <c r="H5680" i="16"/>
  <c r="H5692" i="16"/>
  <c r="H5704" i="16"/>
  <c r="H5716" i="16"/>
  <c r="H5728" i="16"/>
  <c r="H5740" i="16"/>
  <c r="H5752" i="16"/>
  <c r="H5764" i="16"/>
  <c r="H5779" i="16"/>
  <c r="H5801" i="16"/>
  <c r="H5813" i="16"/>
  <c r="H5825" i="16"/>
  <c r="H5838" i="16"/>
  <c r="H5850" i="16"/>
  <c r="H5862" i="16"/>
  <c r="H5876" i="16"/>
  <c r="H5888" i="16"/>
  <c r="H5900" i="16"/>
  <c r="H5912" i="16"/>
  <c r="H5924" i="16"/>
  <c r="H5936" i="16"/>
  <c r="H5948" i="16"/>
  <c r="H5960" i="16"/>
  <c r="H5972" i="16"/>
  <c r="H5984" i="16"/>
  <c r="H5999" i="16"/>
  <c r="H6011" i="16"/>
  <c r="H6023" i="16"/>
  <c r="H6035" i="16"/>
  <c r="H6048" i="16"/>
  <c r="H3218" i="16"/>
  <c r="H3786" i="16"/>
  <c r="H3940" i="16"/>
  <c r="H4060" i="16"/>
  <c r="H4161" i="16"/>
  <c r="H4258" i="16"/>
  <c r="H4355" i="16"/>
  <c r="H4438" i="16"/>
  <c r="H4499" i="16"/>
  <c r="H4560" i="16"/>
  <c r="H4624" i="16"/>
  <c r="H4685" i="16"/>
  <c r="H4724" i="16"/>
  <c r="H4763" i="16"/>
  <c r="H4801" i="16"/>
  <c r="H4840" i="16"/>
  <c r="H4878" i="16"/>
  <c r="H4914" i="16"/>
  <c r="H4950" i="16"/>
  <c r="H4986" i="16"/>
  <c r="H5022" i="16"/>
  <c r="H5058" i="16"/>
  <c r="H5094" i="16"/>
  <c r="H5130" i="16"/>
  <c r="H5163" i="16"/>
  <c r="H5191" i="16"/>
  <c r="H5212" i="16"/>
  <c r="H5233" i="16"/>
  <c r="H5249" i="16"/>
  <c r="H5270" i="16"/>
  <c r="H5286" i="16"/>
  <c r="H5306" i="16"/>
  <c r="H5322" i="16"/>
  <c r="H5342" i="16"/>
  <c r="H5358" i="16"/>
  <c r="H5378" i="16"/>
  <c r="H5394" i="16"/>
  <c r="H5414" i="16"/>
  <c r="H5435" i="16"/>
  <c r="H5462" i="16"/>
  <c r="H5478" i="16"/>
  <c r="H5498" i="16"/>
  <c r="H5514" i="16"/>
  <c r="H5534" i="16"/>
  <c r="H5550" i="16"/>
  <c r="H5570" i="16"/>
  <c r="H5584" i="16"/>
  <c r="H5597" i="16"/>
  <c r="H5609" i="16"/>
  <c r="H5621" i="16"/>
  <c r="H5633" i="16"/>
  <c r="H5645" i="16"/>
  <c r="H5657" i="16"/>
  <c r="H5669" i="16"/>
  <c r="H5681" i="16"/>
  <c r="H5693" i="16"/>
  <c r="H5705" i="16"/>
  <c r="H5717" i="16"/>
  <c r="H5729" i="16"/>
  <c r="H5741" i="16"/>
  <c r="H5753" i="16"/>
  <c r="H5765" i="16"/>
  <c r="H5781" i="16"/>
  <c r="H5802" i="16"/>
  <c r="H5814" i="16"/>
  <c r="H5826" i="16"/>
  <c r="H5839" i="16"/>
  <c r="H5851" i="16"/>
  <c r="H3277" i="16"/>
  <c r="H3807" i="16"/>
  <c r="H3953" i="16"/>
  <c r="H4070" i="16"/>
  <c r="H4170" i="16"/>
  <c r="H4268" i="16"/>
  <c r="H4364" i="16"/>
  <c r="H4444" i="16"/>
  <c r="H4504" i="16"/>
  <c r="H4564" i="16"/>
  <c r="H4627" i="16"/>
  <c r="H4687" i="16"/>
  <c r="H4727" i="16"/>
  <c r="H4765" i="16"/>
  <c r="H4803" i="16"/>
  <c r="H4842" i="16"/>
  <c r="H4880" i="16"/>
  <c r="H4916" i="16"/>
  <c r="H4952" i="16"/>
  <c r="H4988" i="16"/>
  <c r="H5024" i="16"/>
  <c r="H5060" i="16"/>
  <c r="H5096" i="16"/>
  <c r="H5136" i="16"/>
  <c r="H5166" i="16"/>
  <c r="H5192" i="16"/>
  <c r="H5213" i="16"/>
  <c r="H5234" i="16"/>
  <c r="H5251" i="16"/>
  <c r="H5271" i="16"/>
  <c r="H5288" i="16"/>
  <c r="H5307" i="16"/>
  <c r="H5324" i="16"/>
  <c r="H5343" i="16"/>
  <c r="H5360" i="16"/>
  <c r="H5379" i="16"/>
  <c r="H5396" i="16"/>
  <c r="H5415" i="16"/>
  <c r="H5441" i="16"/>
  <c r="H5463" i="16"/>
  <c r="H5480" i="16"/>
  <c r="H5499" i="16"/>
  <c r="H5516" i="16"/>
  <c r="H5535" i="16"/>
  <c r="H5552" i="16"/>
  <c r="H5571" i="16"/>
  <c r="H5585" i="16"/>
  <c r="H5598" i="16"/>
  <c r="H5610" i="16"/>
  <c r="H5622" i="16"/>
  <c r="H5634" i="16"/>
  <c r="H5646" i="16"/>
  <c r="H5658" i="16"/>
  <c r="H5670" i="16"/>
  <c r="H5682" i="16"/>
  <c r="H5694" i="16"/>
  <c r="H5706" i="16"/>
  <c r="H5718" i="16"/>
  <c r="H5730" i="16"/>
  <c r="H5742" i="16"/>
  <c r="H5754" i="16"/>
  <c r="H5766" i="16"/>
  <c r="H5784" i="16"/>
  <c r="H5803" i="16"/>
  <c r="H5815" i="16"/>
  <c r="H5827" i="16"/>
  <c r="H5840" i="16"/>
  <c r="H5852" i="16"/>
  <c r="H5864" i="16"/>
  <c r="H5878" i="16"/>
  <c r="H5890" i="16"/>
  <c r="H3321" i="16"/>
  <c r="H3808" i="16"/>
  <c r="H3954" i="16"/>
  <c r="H4071" i="16"/>
  <c r="H4171" i="16"/>
  <c r="H4269" i="16"/>
  <c r="H4365" i="16"/>
  <c r="H4445" i="16"/>
  <c r="H4505" i="16"/>
  <c r="H4565" i="16"/>
  <c r="H4628" i="16"/>
  <c r="H4688" i="16"/>
  <c r="H4728" i="16"/>
  <c r="H4766" i="16"/>
  <c r="H4804" i="16"/>
  <c r="H4843" i="16"/>
  <c r="H4881" i="16"/>
  <c r="H4917" i="16"/>
  <c r="H4953" i="16"/>
  <c r="H4989" i="16"/>
  <c r="H5025" i="16"/>
  <c r="H5061" i="16"/>
  <c r="H5097" i="16"/>
  <c r="H5137" i="16"/>
  <c r="H5171" i="16"/>
  <c r="H5197" i="16"/>
  <c r="H5215" i="16"/>
  <c r="H5235" i="16"/>
  <c r="H5253" i="16"/>
  <c r="H5272" i="16"/>
  <c r="H5289" i="16"/>
  <c r="H5308" i="16"/>
  <c r="H5325" i="16"/>
  <c r="H5344" i="16"/>
  <c r="H5361" i="16"/>
  <c r="H5380" i="16"/>
  <c r="H5397" i="16"/>
  <c r="H5416" i="16"/>
  <c r="H5445" i="16"/>
  <c r="H5464" i="16"/>
  <c r="H5481" i="16"/>
  <c r="H5500" i="16"/>
  <c r="H5517" i="16"/>
  <c r="H5536" i="16"/>
  <c r="H5553" i="16"/>
  <c r="H5572" i="16"/>
  <c r="H5586" i="16"/>
  <c r="H5599" i="16"/>
  <c r="H5611" i="16"/>
  <c r="H3438" i="16"/>
  <c r="H3837" i="16"/>
  <c r="H3971" i="16"/>
  <c r="H4086" i="16"/>
  <c r="H4185" i="16"/>
  <c r="H4283" i="16"/>
  <c r="H4379" i="16"/>
  <c r="H4456" i="16"/>
  <c r="H4514" i="16"/>
  <c r="H4575" i="16"/>
  <c r="H4638" i="16"/>
  <c r="H4689" i="16"/>
  <c r="H4729" i="16"/>
  <c r="H4767" i="16"/>
  <c r="H4805" i="16"/>
  <c r="H4844" i="16"/>
  <c r="H4882" i="16"/>
  <c r="H4918" i="16"/>
  <c r="H4954" i="16"/>
  <c r="H4990" i="16"/>
  <c r="H5026" i="16"/>
  <c r="H5062" i="16"/>
  <c r="H5098" i="16"/>
  <c r="H5139" i="16"/>
  <c r="H5173" i="16"/>
  <c r="H5198" i="16"/>
  <c r="H5216" i="16"/>
  <c r="H5236" i="16"/>
  <c r="H5257" i="16"/>
  <c r="H5273" i="16"/>
  <c r="H5293" i="16"/>
  <c r="H5309" i="16"/>
  <c r="H5329" i="16"/>
  <c r="H5345" i="16"/>
  <c r="H5365" i="16"/>
  <c r="H5381" i="16"/>
  <c r="H5401" i="16"/>
  <c r="H5417" i="16"/>
  <c r="H5449" i="16"/>
  <c r="H5465" i="16"/>
  <c r="H5485" i="16"/>
  <c r="H5501" i="16"/>
  <c r="H5521" i="16"/>
  <c r="H5537" i="16"/>
  <c r="H5557" i="16"/>
  <c r="H5573" i="16"/>
  <c r="H5587" i="16"/>
  <c r="H5600" i="16"/>
  <c r="H5612" i="16"/>
  <c r="H5624" i="16"/>
  <c r="H5636" i="16"/>
  <c r="H5648" i="16"/>
  <c r="H5660" i="16"/>
  <c r="H5672" i="16"/>
  <c r="H5684" i="16"/>
  <c r="H5696" i="16"/>
  <c r="H5708" i="16"/>
  <c r="H3489" i="16"/>
  <c r="H3850" i="16"/>
  <c r="H3983" i="16"/>
  <c r="H4096" i="16"/>
  <c r="H4195" i="16"/>
  <c r="H4292" i="16"/>
  <c r="H4387" i="16"/>
  <c r="H4459" i="16"/>
  <c r="H4519" i="16"/>
  <c r="H4581" i="16"/>
  <c r="H4642" i="16"/>
  <c r="H4698" i="16"/>
  <c r="H4737" i="16"/>
  <c r="H4775" i="16"/>
  <c r="H4813" i="16"/>
  <c r="H4853" i="16"/>
  <c r="H4890" i="16"/>
  <c r="H4926" i="16"/>
  <c r="H4962" i="16"/>
  <c r="H4998" i="16"/>
  <c r="H5034" i="16"/>
  <c r="H5070" i="16"/>
  <c r="H5106" i="16"/>
  <c r="H5147" i="16"/>
  <c r="H5176" i="16"/>
  <c r="H5199" i="16"/>
  <c r="H5221" i="16"/>
  <c r="H5237" i="16"/>
  <c r="H4122" i="16"/>
  <c r="H4474" i="16"/>
  <c r="H4702" i="16"/>
  <c r="H4857" i="16"/>
  <c r="H5002" i="16"/>
  <c r="H5151" i="16"/>
  <c r="H5244" i="16"/>
  <c r="H5297" i="16"/>
  <c r="H5353" i="16"/>
  <c r="H5405" i="16"/>
  <c r="H5473" i="16"/>
  <c r="H5525" i="16"/>
  <c r="H5577" i="16"/>
  <c r="H5616" i="16"/>
  <c r="H5649" i="16"/>
  <c r="H5675" i="16"/>
  <c r="H5707" i="16"/>
  <c r="H5732" i="16"/>
  <c r="H5756" i="16"/>
  <c r="H5786" i="16"/>
  <c r="H5817" i="16"/>
  <c r="H5842" i="16"/>
  <c r="H5865" i="16"/>
  <c r="H5884" i="16"/>
  <c r="H5904" i="16"/>
  <c r="H5919" i="16"/>
  <c r="H5937" i="16"/>
  <c r="H5952" i="16"/>
  <c r="H5967" i="16"/>
  <c r="H5985" i="16"/>
  <c r="H6003" i="16"/>
  <c r="H6018" i="16"/>
  <c r="H6036" i="16"/>
  <c r="H6052" i="16"/>
  <c r="H6065" i="16"/>
  <c r="H6077" i="16"/>
  <c r="H6090" i="16"/>
  <c r="H6102" i="16"/>
  <c r="H6116" i="16"/>
  <c r="H6129" i="16"/>
  <c r="H6141" i="16"/>
  <c r="H6153" i="16"/>
  <c r="H6165" i="16"/>
  <c r="H6177" i="16"/>
  <c r="H6189" i="16"/>
  <c r="H6201" i="16"/>
  <c r="H6213" i="16"/>
  <c r="H6225" i="16"/>
  <c r="H6239" i="16"/>
  <c r="H6251" i="16"/>
  <c r="H6263" i="16"/>
  <c r="H6275" i="16"/>
  <c r="H6287" i="16"/>
  <c r="H6299" i="16"/>
  <c r="H6311" i="16"/>
  <c r="H6324" i="16"/>
  <c r="H6336" i="16"/>
  <c r="H6348" i="16"/>
  <c r="H6360" i="16"/>
  <c r="H6372" i="16"/>
  <c r="H6388" i="16"/>
  <c r="H6400" i="16"/>
  <c r="H6412" i="16"/>
  <c r="H6424" i="16"/>
  <c r="H6444" i="16"/>
  <c r="H6456" i="16"/>
  <c r="H6468" i="16"/>
  <c r="H6480" i="16"/>
  <c r="H6492" i="16"/>
  <c r="H6504" i="16"/>
  <c r="H6516" i="16"/>
  <c r="H6528" i="16"/>
  <c r="H6544" i="16"/>
  <c r="H6556" i="16"/>
  <c r="H6568" i="16"/>
  <c r="H6580" i="16"/>
  <c r="H6592" i="16"/>
  <c r="H6604" i="16"/>
  <c r="H6616" i="16"/>
  <c r="H3490" i="16"/>
  <c r="H4196" i="16"/>
  <c r="H4520" i="16"/>
  <c r="H4739" i="16"/>
  <c r="H4892" i="16"/>
  <c r="H5036" i="16"/>
  <c r="H5177" i="16"/>
  <c r="H5258" i="16"/>
  <c r="H5310" i="16"/>
  <c r="H5366" i="16"/>
  <c r="H5418" i="16"/>
  <c r="H5486" i="16"/>
  <c r="H5538" i="16"/>
  <c r="H5588" i="16"/>
  <c r="H5623" i="16"/>
  <c r="H5650" i="16"/>
  <c r="H5676" i="16"/>
  <c r="H5709" i="16"/>
  <c r="H5733" i="16"/>
  <c r="H5757" i="16"/>
  <c r="H5790" i="16"/>
  <c r="H5818" i="16"/>
  <c r="H5843" i="16"/>
  <c r="H5866" i="16"/>
  <c r="H5889" i="16"/>
  <c r="H5905" i="16"/>
  <c r="H5920" i="16"/>
  <c r="H5938" i="16"/>
  <c r="H5953" i="16"/>
  <c r="H5968" i="16"/>
  <c r="H5986" i="16"/>
  <c r="H6004" i="16"/>
  <c r="H6019" i="16"/>
  <c r="H6037" i="16"/>
  <c r="H6053" i="16"/>
  <c r="H6066" i="16"/>
  <c r="H6078" i="16"/>
  <c r="H6091" i="16"/>
  <c r="H6103" i="16"/>
  <c r="H6117" i="16"/>
  <c r="H6130" i="16"/>
  <c r="H6142" i="16"/>
  <c r="H6154" i="16"/>
  <c r="H6166" i="16"/>
  <c r="H6178" i="16"/>
  <c r="H6190" i="16"/>
  <c r="H6202" i="16"/>
  <c r="H6214" i="16"/>
  <c r="H6226" i="16"/>
  <c r="H6240" i="16"/>
  <c r="H6252" i="16"/>
  <c r="H6264" i="16"/>
  <c r="H6276" i="16"/>
  <c r="H6288" i="16"/>
  <c r="H6300" i="16"/>
  <c r="H6312" i="16"/>
  <c r="H6325" i="16"/>
  <c r="H6337" i="16"/>
  <c r="H6349" i="16"/>
  <c r="H6361" i="16"/>
  <c r="H6373" i="16"/>
  <c r="H6389" i="16"/>
  <c r="H6401" i="16"/>
  <c r="H6413" i="16"/>
  <c r="H6425" i="16"/>
  <c r="H6445" i="16"/>
  <c r="H6457" i="16"/>
  <c r="H6469" i="16"/>
  <c r="H6481" i="16"/>
  <c r="H6493" i="16"/>
  <c r="H6505" i="16"/>
  <c r="H6517" i="16"/>
  <c r="H6529" i="16"/>
  <c r="H6545" i="16"/>
  <c r="H6557" i="16"/>
  <c r="H6569" i="16"/>
  <c r="H6581" i="16"/>
  <c r="H6593" i="16"/>
  <c r="H6605" i="16"/>
  <c r="H6617" i="16"/>
  <c r="H6629" i="16"/>
  <c r="H6641" i="16"/>
  <c r="H3587" i="16"/>
  <c r="H4210" i="16"/>
  <c r="H4530" i="16"/>
  <c r="H4740" i="16"/>
  <c r="H4893" i="16"/>
  <c r="H5037" i="16"/>
  <c r="H5180" i="16"/>
  <c r="H5259" i="16"/>
  <c r="H5312" i="16"/>
  <c r="H5367" i="16"/>
  <c r="H5420" i="16"/>
  <c r="H5487" i="16"/>
  <c r="H5540" i="16"/>
  <c r="H5590" i="16"/>
  <c r="H5625" i="16"/>
  <c r="H5651" i="16"/>
  <c r="H5683" i="16"/>
  <c r="H5710" i="16"/>
  <c r="H5734" i="16"/>
  <c r="H5758" i="16"/>
  <c r="H5795" i="16"/>
  <c r="H5819" i="16"/>
  <c r="H5844" i="16"/>
  <c r="H5867" i="16"/>
  <c r="H5891" i="16"/>
  <c r="H5906" i="16"/>
  <c r="H5921" i="16"/>
  <c r="H5939" i="16"/>
  <c r="H5954" i="16"/>
  <c r="H5969" i="16"/>
  <c r="H5987" i="16"/>
  <c r="H6005" i="16"/>
  <c r="H6020" i="16"/>
  <c r="H6038" i="16"/>
  <c r="H6054" i="16"/>
  <c r="H6067" i="16"/>
  <c r="H6079" i="16"/>
  <c r="H6092" i="16"/>
  <c r="H6104" i="16"/>
  <c r="H6118" i="16"/>
  <c r="H6131" i="16"/>
  <c r="H6143" i="16"/>
  <c r="H6155" i="16"/>
  <c r="H6167" i="16"/>
  <c r="H6179" i="16"/>
  <c r="H6191" i="16"/>
  <c r="H6203" i="16"/>
  <c r="H6215" i="16"/>
  <c r="H6227" i="16"/>
  <c r="H6241" i="16"/>
  <c r="H6253" i="16"/>
  <c r="H6265" i="16"/>
  <c r="H6277" i="16"/>
  <c r="H6289" i="16"/>
  <c r="H6301" i="16"/>
  <c r="H6313" i="16"/>
  <c r="H6326" i="16"/>
  <c r="H6338" i="16"/>
  <c r="H6350" i="16"/>
  <c r="H6362" i="16"/>
  <c r="H6374" i="16"/>
  <c r="H6390" i="16"/>
  <c r="H6402" i="16"/>
  <c r="H6414" i="16"/>
  <c r="H6432" i="16"/>
  <c r="H6446" i="16"/>
  <c r="H6458" i="16"/>
  <c r="H6470" i="16"/>
  <c r="H6482" i="16"/>
  <c r="H6494" i="16"/>
  <c r="H6506" i="16"/>
  <c r="H6518" i="16"/>
  <c r="H6530" i="16"/>
  <c r="H6546" i="16"/>
  <c r="H6558" i="16"/>
  <c r="H6570" i="16"/>
  <c r="H6582" i="16"/>
  <c r="H6594" i="16"/>
  <c r="H6606" i="16"/>
  <c r="H6618" i="16"/>
  <c r="H6630" i="16"/>
  <c r="H6642" i="16"/>
  <c r="H6654" i="16"/>
  <c r="H6666" i="16"/>
  <c r="H6678" i="16"/>
  <c r="H6690" i="16"/>
  <c r="H6702" i="16"/>
  <c r="H3636" i="16"/>
  <c r="H4219" i="16"/>
  <c r="H4533" i="16"/>
  <c r="H4741" i="16"/>
  <c r="H4894" i="16"/>
  <c r="H5038" i="16"/>
  <c r="H5185" i="16"/>
  <c r="H5260" i="16"/>
  <c r="H5313" i="16"/>
  <c r="H5368" i="16"/>
  <c r="H5421" i="16"/>
  <c r="H5488" i="16"/>
  <c r="H5541" i="16"/>
  <c r="H5591" i="16"/>
  <c r="H5626" i="16"/>
  <c r="H5652" i="16"/>
  <c r="H5685" i="16"/>
  <c r="H5711" i="16"/>
  <c r="H5735" i="16"/>
  <c r="H5759" i="16"/>
  <c r="H5796" i="16"/>
  <c r="H5820" i="16"/>
  <c r="H5845" i="16"/>
  <c r="H5870" i="16"/>
  <c r="H5892" i="16"/>
  <c r="H5907" i="16"/>
  <c r="H5925" i="16"/>
  <c r="H5940" i="16"/>
  <c r="H5955" i="16"/>
  <c r="H5973" i="16"/>
  <c r="H5988" i="16"/>
  <c r="H6006" i="16"/>
  <c r="H6024" i="16"/>
  <c r="H6040" i="16"/>
  <c r="H6055" i="16"/>
  <c r="H6068" i="16"/>
  <c r="H6080" i="16"/>
  <c r="H6093" i="16"/>
  <c r="H6107" i="16"/>
  <c r="H6119" i="16"/>
  <c r="H6132" i="16"/>
  <c r="H6144" i="16"/>
  <c r="H6156" i="16"/>
  <c r="H6168" i="16"/>
  <c r="H6180" i="16"/>
  <c r="H6192" i="16"/>
  <c r="H6204" i="16"/>
  <c r="H6216" i="16"/>
  <c r="H6228" i="16"/>
  <c r="H6242" i="16"/>
  <c r="H6254" i="16"/>
  <c r="H6266" i="16"/>
  <c r="H6278" i="16"/>
  <c r="H6290" i="16"/>
  <c r="H6302" i="16"/>
  <c r="H6314" i="16"/>
  <c r="H6327" i="16"/>
  <c r="H6339" i="16"/>
  <c r="H6351" i="16"/>
  <c r="H6363" i="16"/>
  <c r="H6375" i="16"/>
  <c r="H6391" i="16"/>
  <c r="H6403" i="16"/>
  <c r="H6415" i="16"/>
  <c r="H6433" i="16"/>
  <c r="H6447" i="16"/>
  <c r="H6459" i="16"/>
  <c r="H6471" i="16"/>
  <c r="H6483" i="16"/>
  <c r="H6495" i="16"/>
  <c r="H6507" i="16"/>
  <c r="H6519" i="16"/>
  <c r="H6531" i="16"/>
  <c r="H6547" i="16"/>
  <c r="H6559" i="16"/>
  <c r="H6571" i="16"/>
  <c r="H6583" i="16"/>
  <c r="H6595" i="16"/>
  <c r="H6607" i="16"/>
  <c r="H6619" i="16"/>
  <c r="H6631" i="16"/>
  <c r="H6643" i="16"/>
  <c r="H6655" i="16"/>
  <c r="H6667" i="16"/>
  <c r="H6679" i="16"/>
  <c r="H6691" i="16"/>
  <c r="H6703" i="16"/>
  <c r="H6715" i="16"/>
  <c r="H6727" i="16"/>
  <c r="H6739" i="16"/>
  <c r="H6754" i="16"/>
  <c r="H6766" i="16"/>
  <c r="H6778" i="16"/>
  <c r="H6790" i="16"/>
  <c r="H6802" i="16"/>
  <c r="H6814" i="16"/>
  <c r="H6826" i="16"/>
  <c r="H6838" i="16"/>
  <c r="H6850" i="16"/>
  <c r="H6862" i="16"/>
  <c r="H6874" i="16"/>
  <c r="H6886" i="16"/>
  <c r="H6898" i="16"/>
  <c r="H6910" i="16"/>
  <c r="H6922" i="16"/>
  <c r="H6934" i="16"/>
  <c r="H6946" i="16"/>
  <c r="H3854" i="16"/>
  <c r="H4293" i="16"/>
  <c r="H4582" i="16"/>
  <c r="H4777" i="16"/>
  <c r="H4928" i="16"/>
  <c r="H5072" i="16"/>
  <c r="H5200" i="16"/>
  <c r="H5261" i="16"/>
  <c r="H5317" i="16"/>
  <c r="H5369" i="16"/>
  <c r="H5427" i="16"/>
  <c r="H5489" i="16"/>
  <c r="H5545" i="16"/>
  <c r="H5592" i="16"/>
  <c r="H5627" i="16"/>
  <c r="H5659" i="16"/>
  <c r="H5686" i="16"/>
  <c r="H5712" i="16"/>
  <c r="H5736" i="16"/>
  <c r="H5760" i="16"/>
  <c r="H5797" i="16"/>
  <c r="H5821" i="16"/>
  <c r="H5846" i="16"/>
  <c r="H5871" i="16"/>
  <c r="H5893" i="16"/>
  <c r="H5908" i="16"/>
  <c r="H5926" i="16"/>
  <c r="H5941" i="16"/>
  <c r="H5956" i="16"/>
  <c r="H5974" i="16"/>
  <c r="H5989" i="16"/>
  <c r="H6007" i="16"/>
  <c r="H6025" i="16"/>
  <c r="H6041" i="16"/>
  <c r="H6056" i="16"/>
  <c r="H6069" i="16"/>
  <c r="H6081" i="16"/>
  <c r="H6094" i="16"/>
  <c r="H6108" i="16"/>
  <c r="H6120" i="16"/>
  <c r="H6133" i="16"/>
  <c r="H6145" i="16"/>
  <c r="H6157" i="16"/>
  <c r="H6169" i="16"/>
  <c r="H6181" i="16"/>
  <c r="H6193" i="16"/>
  <c r="H6205" i="16"/>
  <c r="H6217" i="16"/>
  <c r="H6229" i="16"/>
  <c r="H6243" i="16"/>
  <c r="H6255" i="16"/>
  <c r="H6267" i="16"/>
  <c r="H6279" i="16"/>
  <c r="H6291" i="16"/>
  <c r="H6303" i="16"/>
  <c r="H6315" i="16"/>
  <c r="H6328" i="16"/>
  <c r="H6340" i="16"/>
  <c r="H6352" i="16"/>
  <c r="H6364" i="16"/>
  <c r="H6376" i="16"/>
  <c r="H6392" i="16"/>
  <c r="H6404" i="16"/>
  <c r="H6416" i="16"/>
  <c r="H6434" i="16"/>
  <c r="H6448" i="16"/>
  <c r="H6460" i="16"/>
  <c r="H6472" i="16"/>
  <c r="H6484" i="16"/>
  <c r="H6496" i="16"/>
  <c r="H6508" i="16"/>
  <c r="H6520" i="16"/>
  <c r="H6532" i="16"/>
  <c r="H6548" i="16"/>
  <c r="H6560" i="16"/>
  <c r="H6572" i="16"/>
  <c r="H6584" i="16"/>
  <c r="H6596" i="16"/>
  <c r="H6608" i="16"/>
  <c r="H6620" i="16"/>
  <c r="H6632" i="16"/>
  <c r="H6644" i="16"/>
  <c r="H6656" i="16"/>
  <c r="H6668" i="16"/>
  <c r="H6680" i="16"/>
  <c r="H6692" i="16"/>
  <c r="H6704" i="16"/>
  <c r="H6716" i="16"/>
  <c r="H6728" i="16"/>
  <c r="H6740" i="16"/>
  <c r="H6755" i="16"/>
  <c r="H6767" i="16"/>
  <c r="H6779" i="16"/>
  <c r="H6791" i="16"/>
  <c r="H6803" i="16"/>
  <c r="H6815" i="16"/>
  <c r="H6827" i="16"/>
  <c r="H6839" i="16"/>
  <c r="H6851" i="16"/>
  <c r="H6863" i="16"/>
  <c r="H6875" i="16"/>
  <c r="H6887" i="16"/>
  <c r="H6899" i="16"/>
  <c r="H6911" i="16"/>
  <c r="H6923" i="16"/>
  <c r="H6935" i="16"/>
  <c r="H6947" i="16"/>
  <c r="H6959" i="16"/>
  <c r="H6971" i="16"/>
  <c r="H6983" i="16"/>
  <c r="H6995" i="16"/>
  <c r="H7007" i="16"/>
  <c r="H7019" i="16"/>
  <c r="H7031" i="16"/>
  <c r="H7043" i="16"/>
  <c r="H7055" i="16"/>
  <c r="H7067" i="16"/>
  <c r="H7082" i="16"/>
  <c r="H7102" i="16"/>
  <c r="H7114" i="16"/>
  <c r="H7128" i="16"/>
  <c r="H7140" i="16"/>
  <c r="H7152" i="16"/>
  <c r="H7165" i="16"/>
  <c r="H7177" i="16"/>
  <c r="H7189" i="16"/>
  <c r="H7201" i="16"/>
  <c r="H7214" i="16"/>
  <c r="H7226" i="16"/>
  <c r="H3873" i="16"/>
  <c r="H4307" i="16"/>
  <c r="H4592" i="16"/>
  <c r="H4778" i="16"/>
  <c r="H4929" i="16"/>
  <c r="H5073" i="16"/>
  <c r="H5201" i="16"/>
  <c r="H5274" i="16"/>
  <c r="H5330" i="16"/>
  <c r="H5382" i="16"/>
  <c r="H5450" i="16"/>
  <c r="H5502" i="16"/>
  <c r="H5558" i="16"/>
  <c r="H5601" i="16"/>
  <c r="H5628" i="16"/>
  <c r="H5661" i="16"/>
  <c r="H5687" i="16"/>
  <c r="H5719" i="16"/>
  <c r="H5743" i="16"/>
  <c r="H5767" i="16"/>
  <c r="H5804" i="16"/>
  <c r="H5828" i="16"/>
  <c r="H5853" i="16"/>
  <c r="H5872" i="16"/>
  <c r="H5894" i="16"/>
  <c r="H5909" i="16"/>
  <c r="H5927" i="16"/>
  <c r="H5942" i="16"/>
  <c r="H5957" i="16"/>
  <c r="H5975" i="16"/>
  <c r="H5990" i="16"/>
  <c r="H6008" i="16"/>
  <c r="H6026" i="16"/>
  <c r="H6042" i="16"/>
  <c r="H6057" i="16"/>
  <c r="H6070" i="16"/>
  <c r="H6082" i="16"/>
  <c r="H6095" i="16"/>
  <c r="H6109" i="16"/>
  <c r="H6121" i="16"/>
  <c r="H6134" i="16"/>
  <c r="H6146" i="16"/>
  <c r="H6158" i="16"/>
  <c r="H6170" i="16"/>
  <c r="H6182" i="16"/>
  <c r="H6194" i="16"/>
  <c r="H6206" i="16"/>
  <c r="H6218" i="16"/>
  <c r="H6230" i="16"/>
  <c r="H6244" i="16"/>
  <c r="H6256" i="16"/>
  <c r="H6268" i="16"/>
  <c r="H6280" i="16"/>
  <c r="H6292" i="16"/>
  <c r="H6304" i="16"/>
  <c r="H6316" i="16"/>
  <c r="H6329" i="16"/>
  <c r="H6341" i="16"/>
  <c r="H6353" i="16"/>
  <c r="H6365" i="16"/>
  <c r="H6377" i="16"/>
  <c r="H6393" i="16"/>
  <c r="H6405" i="16"/>
  <c r="H6417" i="16"/>
  <c r="H6435" i="16"/>
  <c r="H6449" i="16"/>
  <c r="H6461" i="16"/>
  <c r="H6473" i="16"/>
  <c r="H6485" i="16"/>
  <c r="H6497" i="16"/>
  <c r="H6509" i="16"/>
  <c r="H6521" i="16"/>
  <c r="H6533" i="16"/>
  <c r="H6549" i="16"/>
  <c r="H6561" i="16"/>
  <c r="H6573" i="16"/>
  <c r="H6585" i="16"/>
  <c r="H6597" i="16"/>
  <c r="H6609" i="16"/>
  <c r="H6621" i="16"/>
  <c r="H6633" i="16"/>
  <c r="H6645" i="16"/>
  <c r="H6657" i="16"/>
  <c r="H6669" i="16"/>
  <c r="H6681" i="16"/>
  <c r="H6693" i="16"/>
  <c r="H3885" i="16"/>
  <c r="H4316" i="16"/>
  <c r="H4596" i="16"/>
  <c r="H4779" i="16"/>
  <c r="H4930" i="16"/>
  <c r="H5074" i="16"/>
  <c r="H5203" i="16"/>
  <c r="H5276" i="16"/>
  <c r="H5331" i="16"/>
  <c r="H5384" i="16"/>
  <c r="H5451" i="16"/>
  <c r="H5504" i="16"/>
  <c r="H5559" i="16"/>
  <c r="H5602" i="16"/>
  <c r="H5635" i="16"/>
  <c r="H5662" i="16"/>
  <c r="H5688" i="16"/>
  <c r="H5720" i="16"/>
  <c r="H5744" i="16"/>
  <c r="H5768" i="16"/>
  <c r="H5805" i="16"/>
  <c r="H5830" i="16"/>
  <c r="H5854" i="16"/>
  <c r="H5877" i="16"/>
  <c r="H5895" i="16"/>
  <c r="H5913" i="16"/>
  <c r="H5928" i="16"/>
  <c r="H5943" i="16"/>
  <c r="H5961" i="16"/>
  <c r="H5976" i="16"/>
  <c r="H5991" i="16"/>
  <c r="H6012" i="16"/>
  <c r="H6027" i="16"/>
  <c r="H6043" i="16"/>
  <c r="H6059" i="16"/>
  <c r="H6071" i="16"/>
  <c r="H6083" i="16"/>
  <c r="H6096" i="16"/>
  <c r="H6110" i="16"/>
  <c r="H6122" i="16"/>
  <c r="H6135" i="16"/>
  <c r="H6147" i="16"/>
  <c r="H6159" i="16"/>
  <c r="H6171" i="16"/>
  <c r="H6183" i="16"/>
  <c r="H6195" i="16"/>
  <c r="H6207" i="16"/>
  <c r="H6219" i="16"/>
  <c r="H6231" i="16"/>
  <c r="H6245" i="16"/>
  <c r="H6257" i="16"/>
  <c r="H6269" i="16"/>
  <c r="H6281" i="16"/>
  <c r="H6293" i="16"/>
  <c r="H6305" i="16"/>
  <c r="H6317" i="16"/>
  <c r="H6330" i="16"/>
  <c r="H6342" i="16"/>
  <c r="H6354" i="16"/>
  <c r="H6366" i="16"/>
  <c r="H6378" i="16"/>
  <c r="H6394" i="16"/>
  <c r="H6406" i="16"/>
  <c r="H6418" i="16"/>
  <c r="H6436" i="16"/>
  <c r="H6450" i="16"/>
  <c r="H6462" i="16"/>
  <c r="H6474" i="16"/>
  <c r="H6486" i="16"/>
  <c r="H6498" i="16"/>
  <c r="H6510" i="16"/>
  <c r="H6522" i="16"/>
  <c r="H6534" i="16"/>
  <c r="H6550" i="16"/>
  <c r="H6562" i="16"/>
  <c r="H6574" i="16"/>
  <c r="H6586" i="16"/>
  <c r="H6598" i="16"/>
  <c r="H6610" i="16"/>
  <c r="H6622" i="16"/>
  <c r="H6634" i="16"/>
  <c r="H6646" i="16"/>
  <c r="H6658" i="16"/>
  <c r="H6670" i="16"/>
  <c r="H6682" i="16"/>
  <c r="H3984" i="16"/>
  <c r="H4388" i="16"/>
  <c r="H4643" i="16"/>
  <c r="H4816" i="16"/>
  <c r="H4964" i="16"/>
  <c r="H5108" i="16"/>
  <c r="H5222" i="16"/>
  <c r="H5277" i="16"/>
  <c r="H5332" i="16"/>
  <c r="H5385" i="16"/>
  <c r="H5452" i="16"/>
  <c r="H5505" i="16"/>
  <c r="H5560" i="16"/>
  <c r="H5603" i="16"/>
  <c r="H5637" i="16"/>
  <c r="H5663" i="16"/>
  <c r="H5695" i="16"/>
  <c r="H5721" i="16"/>
  <c r="H5745" i="16"/>
  <c r="H5769" i="16"/>
  <c r="H5806" i="16"/>
  <c r="H5831" i="16"/>
  <c r="H5855" i="16"/>
  <c r="H5879" i="16"/>
  <c r="H5896" i="16"/>
  <c r="H5914" i="16"/>
  <c r="H5929" i="16"/>
  <c r="H5944" i="16"/>
  <c r="H5962" i="16"/>
  <c r="H5977" i="16"/>
  <c r="H5992" i="16"/>
  <c r="H6013" i="16"/>
  <c r="H6028" i="16"/>
  <c r="H6044" i="16"/>
  <c r="H6060" i="16"/>
  <c r="H6072" i="16"/>
  <c r="H6084" i="16"/>
  <c r="H6097" i="16"/>
  <c r="H6111" i="16"/>
  <c r="H6123" i="16"/>
  <c r="H6136" i="16"/>
  <c r="H6148" i="16"/>
  <c r="H6160" i="16"/>
  <c r="H6172" i="16"/>
  <c r="H6184" i="16"/>
  <c r="H6196" i="16"/>
  <c r="H6208" i="16"/>
  <c r="H6220" i="16"/>
  <c r="H6232" i="16"/>
  <c r="H6246" i="16"/>
  <c r="H6258" i="16"/>
  <c r="H6270" i="16"/>
  <c r="H6282" i="16"/>
  <c r="H6294" i="16"/>
  <c r="H6306" i="16"/>
  <c r="H6318" i="16"/>
  <c r="H6331" i="16"/>
  <c r="H6343" i="16"/>
  <c r="H6355" i="16"/>
  <c r="H6367" i="16"/>
  <c r="H6379" i="16"/>
  <c r="H6395" i="16"/>
  <c r="H6407" i="16"/>
  <c r="H6419" i="16"/>
  <c r="H6437" i="16"/>
  <c r="H6451" i="16"/>
  <c r="H6463" i="16"/>
  <c r="H6475" i="16"/>
  <c r="H6487" i="16"/>
  <c r="H6499" i="16"/>
  <c r="H6511" i="16"/>
  <c r="H6523" i="16"/>
  <c r="H6535" i="16"/>
  <c r="H6551" i="16"/>
  <c r="H6563" i="16"/>
  <c r="H6575" i="16"/>
  <c r="H6587" i="16"/>
  <c r="H6599" i="16"/>
  <c r="H6611" i="16"/>
  <c r="H6623" i="16"/>
  <c r="H6635" i="16"/>
  <c r="H6647" i="16"/>
  <c r="H6659" i="16"/>
  <c r="H6671" i="16"/>
  <c r="H6683" i="16"/>
  <c r="H6695" i="16"/>
  <c r="H4111" i="16"/>
  <c r="H4471" i="16"/>
  <c r="H4701" i="16"/>
  <c r="H4856" i="16"/>
  <c r="H5001" i="16"/>
  <c r="H5150" i="16"/>
  <c r="H5240" i="16"/>
  <c r="H5296" i="16"/>
  <c r="H5349" i="16"/>
  <c r="H5404" i="16"/>
  <c r="H5469" i="16"/>
  <c r="H5524" i="16"/>
  <c r="H5576" i="16"/>
  <c r="H5615" i="16"/>
  <c r="H5647" i="16"/>
  <c r="H5674" i="16"/>
  <c r="H5700" i="16"/>
  <c r="H5731" i="16"/>
  <c r="H5755" i="16"/>
  <c r="H5785" i="16"/>
  <c r="H5816" i="16"/>
  <c r="H5841" i="16"/>
  <c r="H5863" i="16"/>
  <c r="H5883" i="16"/>
  <c r="H5903" i="16"/>
  <c r="H5918" i="16"/>
  <c r="H5933" i="16"/>
  <c r="H5951" i="16"/>
  <c r="H5966" i="16"/>
  <c r="H5981" i="16"/>
  <c r="H6002" i="16"/>
  <c r="H6017" i="16"/>
  <c r="H6032" i="16"/>
  <c r="H6051" i="16"/>
  <c r="H6064" i="16"/>
  <c r="H6076" i="16"/>
  <c r="H6089" i="16"/>
  <c r="H6101" i="16"/>
  <c r="H6115" i="16"/>
  <c r="H6128" i="16"/>
  <c r="H6140" i="16"/>
  <c r="H6152" i="16"/>
  <c r="H6164" i="16"/>
  <c r="H6176" i="16"/>
  <c r="H6188" i="16"/>
  <c r="H6200" i="16"/>
  <c r="H6212" i="16"/>
  <c r="H6224" i="16"/>
  <c r="H6238" i="16"/>
  <c r="H6250" i="16"/>
  <c r="H6262" i="16"/>
  <c r="H6274" i="16"/>
  <c r="H6286" i="16"/>
  <c r="H6298" i="16"/>
  <c r="H6310" i="16"/>
  <c r="H6323" i="16"/>
  <c r="H6335" i="16"/>
  <c r="H6347" i="16"/>
  <c r="H6359" i="16"/>
  <c r="H6371" i="16"/>
  <c r="H6387" i="16"/>
  <c r="H6399" i="16"/>
  <c r="H6411" i="16"/>
  <c r="H6423" i="16"/>
  <c r="H6443" i="16"/>
  <c r="H6455" i="16"/>
  <c r="H6467" i="16"/>
  <c r="H6479" i="16"/>
  <c r="H6491" i="16"/>
  <c r="H6503" i="16"/>
  <c r="H6515" i="16"/>
  <c r="H6527" i="16"/>
  <c r="H6543" i="16"/>
  <c r="H6555" i="16"/>
  <c r="H6567" i="16"/>
  <c r="H6579" i="16"/>
  <c r="H6591" i="16"/>
  <c r="H6603" i="16"/>
  <c r="H6615" i="16"/>
  <c r="H6627" i="16"/>
  <c r="H6639" i="16"/>
  <c r="H6651" i="16"/>
  <c r="H6663" i="16"/>
  <c r="H6675" i="16"/>
  <c r="H6687" i="16"/>
  <c r="H6699" i="16"/>
  <c r="H6711" i="16"/>
  <c r="H6723" i="16"/>
  <c r="H6735" i="16"/>
  <c r="H6748" i="16"/>
  <c r="H6762" i="16"/>
  <c r="H6774" i="16"/>
  <c r="H6786" i="16"/>
  <c r="H6798" i="16"/>
  <c r="H6810" i="16"/>
  <c r="H6822" i="16"/>
  <c r="H6834" i="16"/>
  <c r="H6846" i="16"/>
  <c r="H6858" i="16"/>
  <c r="H6870" i="16"/>
  <c r="H6882" i="16"/>
  <c r="H6894" i="16"/>
  <c r="H6906" i="16"/>
  <c r="H6918" i="16"/>
  <c r="H6930" i="16"/>
  <c r="H6942" i="16"/>
  <c r="H6954" i="16"/>
  <c r="H4855" i="16"/>
  <c r="H5295" i="16"/>
  <c r="H5523" i="16"/>
  <c r="H5673" i="16"/>
  <c r="H5772" i="16"/>
  <c r="H5882" i="16"/>
  <c r="H5950" i="16"/>
  <c r="H6016" i="16"/>
  <c r="H6075" i="16"/>
  <c r="H6127" i="16"/>
  <c r="H6175" i="16"/>
  <c r="H6223" i="16"/>
  <c r="H6273" i="16"/>
  <c r="H6322" i="16"/>
  <c r="H6370" i="16"/>
  <c r="H6422" i="16"/>
  <c r="H6478" i="16"/>
  <c r="H6526" i="16"/>
  <c r="H6578" i="16"/>
  <c r="H6626" i="16"/>
  <c r="H6661" i="16"/>
  <c r="H6688" i="16"/>
  <c r="H6709" i="16"/>
  <c r="H6725" i="16"/>
  <c r="H6742" i="16"/>
  <c r="H6760" i="16"/>
  <c r="H6776" i="16"/>
  <c r="H6793" i="16"/>
  <c r="H6808" i="16"/>
  <c r="H6824" i="16"/>
  <c r="H6841" i="16"/>
  <c r="H6856" i="16"/>
  <c r="H6872" i="16"/>
  <c r="H6889" i="16"/>
  <c r="H6904" i="16"/>
  <c r="H6920" i="16"/>
  <c r="H6937" i="16"/>
  <c r="H6952" i="16"/>
  <c r="H6966" i="16"/>
  <c r="H6979" i="16"/>
  <c r="H6992" i="16"/>
  <c r="H7005" i="16"/>
  <c r="H7018" i="16"/>
  <c r="H7032" i="16"/>
  <c r="H7045" i="16"/>
  <c r="H7058" i="16"/>
  <c r="H7071" i="16"/>
  <c r="H7087" i="16"/>
  <c r="H7108" i="16"/>
  <c r="H7121" i="16"/>
  <c r="H7136" i="16"/>
  <c r="H7149" i="16"/>
  <c r="H7163" i="16"/>
  <c r="H7176" i="16"/>
  <c r="H7190" i="16"/>
  <c r="H7203" i="16"/>
  <c r="H7217" i="16"/>
  <c r="H7231" i="16"/>
  <c r="H7243" i="16"/>
  <c r="H7256" i="16"/>
  <c r="H7270" i="16"/>
  <c r="H7282" i="16"/>
  <c r="H7297" i="16"/>
  <c r="H7309" i="16"/>
  <c r="H7321" i="16"/>
  <c r="H7337" i="16"/>
  <c r="H7349" i="16"/>
  <c r="H7362" i="16"/>
  <c r="H7374" i="16"/>
  <c r="H7388" i="16"/>
  <c r="H7402" i="16"/>
  <c r="H7414" i="16"/>
  <c r="H7427" i="16"/>
  <c r="H7439" i="16"/>
  <c r="H7452" i="16"/>
  <c r="H7466" i="16"/>
  <c r="H7478" i="16"/>
  <c r="H7491" i="16"/>
  <c r="H7504" i="16"/>
  <c r="H7517" i="16"/>
  <c r="H7530" i="16"/>
  <c r="H7542" i="16"/>
  <c r="H7555" i="16"/>
  <c r="H7570" i="16"/>
  <c r="H7583" i="16"/>
  <c r="H7602" i="16"/>
  <c r="H7620" i="16"/>
  <c r="H7639" i="16"/>
  <c r="H4006" i="16"/>
  <c r="H4965" i="16"/>
  <c r="H5333" i="16"/>
  <c r="H5561" i="16"/>
  <c r="H5697" i="16"/>
  <c r="H5807" i="16"/>
  <c r="H5897" i="16"/>
  <c r="H5963" i="16"/>
  <c r="H6029" i="16"/>
  <c r="H6085" i="16"/>
  <c r="H6137" i="16"/>
  <c r="H6185" i="16"/>
  <c r="H6233" i="16"/>
  <c r="H6283" i="16"/>
  <c r="H6332" i="16"/>
  <c r="H6380" i="16"/>
  <c r="H6438" i="16"/>
  <c r="H6488" i="16"/>
  <c r="H6536" i="16"/>
  <c r="H6588" i="16"/>
  <c r="H6628" i="16"/>
  <c r="H6662" i="16"/>
  <c r="H6689" i="16"/>
  <c r="H6710" i="16"/>
  <c r="H6726" i="16"/>
  <c r="H6743" i="16"/>
  <c r="H6761" i="16"/>
  <c r="H6777" i="16"/>
  <c r="H6794" i="16"/>
  <c r="H6809" i="16"/>
  <c r="H6825" i="16"/>
  <c r="H6842" i="16"/>
  <c r="H6857" i="16"/>
  <c r="H6873" i="16"/>
  <c r="H6890" i="16"/>
  <c r="H6905" i="16"/>
  <c r="H6921" i="16"/>
  <c r="H6938" i="16"/>
  <c r="H6953" i="16"/>
  <c r="H6967" i="16"/>
  <c r="H6980" i="16"/>
  <c r="H6993" i="16"/>
  <c r="H7006" i="16"/>
  <c r="H7020" i="16"/>
  <c r="H7033" i="16"/>
  <c r="H7046" i="16"/>
  <c r="H7059" i="16"/>
  <c r="H7072" i="16"/>
  <c r="H7089" i="16"/>
  <c r="H7109" i="16"/>
  <c r="H7122" i="16"/>
  <c r="H7137" i="16"/>
  <c r="H7150" i="16"/>
  <c r="H7164" i="16"/>
  <c r="H7178" i="16"/>
  <c r="H7191" i="16"/>
  <c r="H7204" i="16"/>
  <c r="H7218" i="16"/>
  <c r="H7232" i="16"/>
  <c r="H7244" i="16"/>
  <c r="H7257" i="16"/>
  <c r="H7271" i="16"/>
  <c r="H7284" i="16"/>
  <c r="H7298" i="16"/>
  <c r="H7310" i="16"/>
  <c r="H7325" i="16"/>
  <c r="H7338" i="16"/>
  <c r="H7350" i="16"/>
  <c r="H7363" i="16"/>
  <c r="H7375" i="16"/>
  <c r="H7389" i="16"/>
  <c r="H7403" i="16"/>
  <c r="H7415" i="16"/>
  <c r="H7428" i="16"/>
  <c r="H7440" i="16"/>
  <c r="H7453" i="16"/>
  <c r="H7467" i="16"/>
  <c r="H7479" i="16"/>
  <c r="H7492" i="16"/>
  <c r="H7505" i="16"/>
  <c r="H7518" i="16"/>
  <c r="H7531" i="16"/>
  <c r="H7543" i="16"/>
  <c r="H7556" i="16"/>
  <c r="H7571" i="16"/>
  <c r="H7584" i="16"/>
  <c r="H7603" i="16"/>
  <c r="H7625" i="16"/>
  <c r="H7640" i="16"/>
  <c r="H4017" i="16"/>
  <c r="H4966" i="16"/>
  <c r="H5346" i="16"/>
  <c r="H5574" i="16"/>
  <c r="H5698" i="16"/>
  <c r="H5808" i="16"/>
  <c r="H5901" i="16"/>
  <c r="H5964" i="16"/>
  <c r="H6030" i="16"/>
  <c r="H6086" i="16"/>
  <c r="H6138" i="16"/>
  <c r="H6186" i="16"/>
  <c r="H6234" i="16"/>
  <c r="H6284" i="16"/>
  <c r="H6333" i="16"/>
  <c r="H6385" i="16"/>
  <c r="H6439" i="16"/>
  <c r="H6489" i="16"/>
  <c r="H6537" i="16"/>
  <c r="H6589" i="16"/>
  <c r="H6636" i="16"/>
  <c r="H6664" i="16"/>
  <c r="H6694" i="16"/>
  <c r="H6712" i="16"/>
  <c r="H6729" i="16"/>
  <c r="H6744" i="16"/>
  <c r="H6763" i="16"/>
  <c r="H6780" i="16"/>
  <c r="H6795" i="16"/>
  <c r="H6811" i="16"/>
  <c r="H6828" i="16"/>
  <c r="H6843" i="16"/>
  <c r="H6859" i="16"/>
  <c r="H6876" i="16"/>
  <c r="H6891" i="16"/>
  <c r="H6907" i="16"/>
  <c r="H6924" i="16"/>
  <c r="H6939" i="16"/>
  <c r="H6955" i="16"/>
  <c r="H6968" i="16"/>
  <c r="H6981" i="16"/>
  <c r="H6994" i="16"/>
  <c r="H7008" i="16"/>
  <c r="H7021" i="16"/>
  <c r="H7034" i="16"/>
  <c r="H7047" i="16"/>
  <c r="H7060" i="16"/>
  <c r="H7073" i="16"/>
  <c r="H7090" i="16"/>
  <c r="H7110" i="16"/>
  <c r="H7124" i="16"/>
  <c r="H7138" i="16"/>
  <c r="H7151" i="16"/>
  <c r="H7166" i="16"/>
  <c r="H7179" i="16"/>
  <c r="H7192" i="16"/>
  <c r="H7205" i="16"/>
  <c r="H7219" i="16"/>
  <c r="H7233" i="16"/>
  <c r="H7245" i="16"/>
  <c r="H7259" i="16"/>
  <c r="H7272" i="16"/>
  <c r="H7285" i="16"/>
  <c r="H7299" i="16"/>
  <c r="H7311" i="16"/>
  <c r="H7326" i="16"/>
  <c r="H7339" i="16"/>
  <c r="H7351" i="16"/>
  <c r="H7364" i="16"/>
  <c r="H7376" i="16"/>
  <c r="H7390" i="16"/>
  <c r="H7404" i="16"/>
  <c r="H7416" i="16"/>
  <c r="H7429" i="16"/>
  <c r="H7441" i="16"/>
  <c r="H7454" i="16"/>
  <c r="H7468" i="16"/>
  <c r="H7480" i="16"/>
  <c r="H7493" i="16"/>
  <c r="H7506" i="16"/>
  <c r="H7519" i="16"/>
  <c r="H7532" i="16"/>
  <c r="H7544" i="16"/>
  <c r="H7557" i="16"/>
  <c r="H7572" i="16"/>
  <c r="H7585" i="16"/>
  <c r="H7604" i="16"/>
  <c r="H7626" i="16"/>
  <c r="H7641" i="16"/>
  <c r="H4097" i="16"/>
  <c r="H5000" i="16"/>
  <c r="H5348" i="16"/>
  <c r="H5575" i="16"/>
  <c r="H5699" i="16"/>
  <c r="H5809" i="16"/>
  <c r="H5902" i="16"/>
  <c r="H5965" i="16"/>
  <c r="H6031" i="16"/>
  <c r="H6088" i="16"/>
  <c r="H6139" i="16"/>
  <c r="H6187" i="16"/>
  <c r="H6235" i="16"/>
  <c r="H6285" i="16"/>
  <c r="H6334" i="16"/>
  <c r="H6386" i="16"/>
  <c r="H6440" i="16"/>
  <c r="H6490" i="16"/>
  <c r="H6542" i="16"/>
  <c r="H6590" i="16"/>
  <c r="H6637" i="16"/>
  <c r="H6665" i="16"/>
  <c r="H6696" i="16"/>
  <c r="H6713" i="16"/>
  <c r="H6730" i="16"/>
  <c r="H6745" i="16"/>
  <c r="H6764" i="16"/>
  <c r="H6781" i="16"/>
  <c r="H6796" i="16"/>
  <c r="H6812" i="16"/>
  <c r="H6829" i="16"/>
  <c r="H6844" i="16"/>
  <c r="H6860" i="16"/>
  <c r="H6877" i="16"/>
  <c r="H6892" i="16"/>
  <c r="H6908" i="16"/>
  <c r="H6925" i="16"/>
  <c r="H6940" i="16"/>
  <c r="H6956" i="16"/>
  <c r="H6969" i="16"/>
  <c r="H6982" i="16"/>
  <c r="H6996" i="16"/>
  <c r="H7009" i="16"/>
  <c r="H7022" i="16"/>
  <c r="H7035" i="16"/>
  <c r="H7048" i="16"/>
  <c r="H7061" i="16"/>
  <c r="H7074" i="16"/>
  <c r="H7091" i="16"/>
  <c r="H7111" i="16"/>
  <c r="H7125" i="16"/>
  <c r="H7139" i="16"/>
  <c r="H7153" i="16"/>
  <c r="H7167" i="16"/>
  <c r="H7180" i="16"/>
  <c r="H7193" i="16"/>
  <c r="H7206" i="16"/>
  <c r="H7220" i="16"/>
  <c r="H7234" i="16"/>
  <c r="H7247" i="16"/>
  <c r="H7260" i="16"/>
  <c r="H7273" i="16"/>
  <c r="H7286" i="16"/>
  <c r="H7300" i="16"/>
  <c r="H7312" i="16"/>
  <c r="H7327" i="16"/>
  <c r="H7340" i="16"/>
  <c r="H7352" i="16"/>
  <c r="H7365" i="16"/>
  <c r="H7377" i="16"/>
  <c r="H7391" i="16"/>
  <c r="H7405" i="16"/>
  <c r="H7418" i="16"/>
  <c r="H7430" i="16"/>
  <c r="H7442" i="16"/>
  <c r="H7455" i="16"/>
  <c r="H7469" i="16"/>
  <c r="H7481" i="16"/>
  <c r="H7494" i="16"/>
  <c r="H7507" i="16"/>
  <c r="H7520" i="16"/>
  <c r="H7533" i="16"/>
  <c r="H7545" i="16"/>
  <c r="H7558" i="16"/>
  <c r="H7573" i="16"/>
  <c r="H7587" i="16"/>
  <c r="H7605" i="16"/>
  <c r="H7627" i="16"/>
  <c r="H7642" i="16"/>
  <c r="H4401" i="16"/>
  <c r="H5109" i="16"/>
  <c r="H5389" i="16"/>
  <c r="H5604" i="16"/>
  <c r="H5722" i="16"/>
  <c r="H5832" i="16"/>
  <c r="H5915" i="16"/>
  <c r="H5978" i="16"/>
  <c r="H6045" i="16"/>
  <c r="H6098" i="16"/>
  <c r="H6149" i="16"/>
  <c r="H6197" i="16"/>
  <c r="H6247" i="16"/>
  <c r="H6295" i="16"/>
  <c r="H6344" i="16"/>
  <c r="H6396" i="16"/>
  <c r="H6452" i="16"/>
  <c r="H6500" i="16"/>
  <c r="H6552" i="16"/>
  <c r="H6600" i="16"/>
  <c r="H6638" i="16"/>
  <c r="H6672" i="16"/>
  <c r="H6697" i="16"/>
  <c r="H6714" i="16"/>
  <c r="H6731" i="16"/>
  <c r="H6746" i="16"/>
  <c r="H6765" i="16"/>
  <c r="H6782" i="16"/>
  <c r="H6797" i="16"/>
  <c r="H6813" i="16"/>
  <c r="H6830" i="16"/>
  <c r="H6845" i="16"/>
  <c r="H6861" i="16"/>
  <c r="H6878" i="16"/>
  <c r="H6893" i="16"/>
  <c r="H6909" i="16"/>
  <c r="H6926" i="16"/>
  <c r="H6941" i="16"/>
  <c r="H6957" i="16"/>
  <c r="H6970" i="16"/>
  <c r="H6984" i="16"/>
  <c r="H6997" i="16"/>
  <c r="H7010" i="16"/>
  <c r="H7023" i="16"/>
  <c r="H7036" i="16"/>
  <c r="H7049" i="16"/>
  <c r="H7062" i="16"/>
  <c r="H7075" i="16"/>
  <c r="H7099" i="16"/>
  <c r="H7112" i="16"/>
  <c r="H7127" i="16"/>
  <c r="H7141" i="16"/>
  <c r="H7154" i="16"/>
  <c r="H7168" i="16"/>
  <c r="H7181" i="16"/>
  <c r="H7194" i="16"/>
  <c r="H7207" i="16"/>
  <c r="H7221" i="16"/>
  <c r="H7235" i="16"/>
  <c r="H7248" i="16"/>
  <c r="H7261" i="16"/>
  <c r="H7274" i="16"/>
  <c r="H7287" i="16"/>
  <c r="H7301" i="16"/>
  <c r="H7313" i="16"/>
  <c r="H7328" i="16"/>
  <c r="H7341" i="16"/>
  <c r="H7353" i="16"/>
  <c r="H7366" i="16"/>
  <c r="H7378" i="16"/>
  <c r="H7392" i="16"/>
  <c r="H7406" i="16"/>
  <c r="H7419" i="16"/>
  <c r="H7431" i="16"/>
  <c r="H7443" i="16"/>
  <c r="H7458" i="16"/>
  <c r="H7470" i="16"/>
  <c r="H7482" i="16"/>
  <c r="H7496" i="16"/>
  <c r="H7509" i="16"/>
  <c r="H7521" i="16"/>
  <c r="H7534" i="16"/>
  <c r="H7546" i="16"/>
  <c r="H7559" i="16"/>
  <c r="H7574" i="16"/>
  <c r="H7588" i="16"/>
  <c r="H7606" i="16"/>
  <c r="H7628" i="16"/>
  <c r="H4408" i="16"/>
  <c r="H5110" i="16"/>
  <c r="H5402" i="16"/>
  <c r="H5613" i="16"/>
  <c r="H5723" i="16"/>
  <c r="H5833" i="16"/>
  <c r="H5916" i="16"/>
  <c r="H5979" i="16"/>
  <c r="H6049" i="16"/>
  <c r="H6099" i="16"/>
  <c r="H6150" i="16"/>
  <c r="H6198" i="16"/>
  <c r="H6248" i="16"/>
  <c r="H6296" i="16"/>
  <c r="H6345" i="16"/>
  <c r="H6397" i="16"/>
  <c r="H6453" i="16"/>
  <c r="H6501" i="16"/>
  <c r="H6553" i="16"/>
  <c r="H6601" i="16"/>
  <c r="H6640" i="16"/>
  <c r="H6673" i="16"/>
  <c r="H6698" i="16"/>
  <c r="H6717" i="16"/>
  <c r="H6732" i="16"/>
  <c r="H6749" i="16"/>
  <c r="H6768" i="16"/>
  <c r="H6783" i="16"/>
  <c r="H6799" i="16"/>
  <c r="H6816" i="16"/>
  <c r="H6831" i="16"/>
  <c r="H6847" i="16"/>
  <c r="H6864" i="16"/>
  <c r="H6879" i="16"/>
  <c r="H6895" i="16"/>
  <c r="H6912" i="16"/>
  <c r="H6927" i="16"/>
  <c r="H6943" i="16"/>
  <c r="H6958" i="16"/>
  <c r="H6972" i="16"/>
  <c r="H6985" i="16"/>
  <c r="H6998" i="16"/>
  <c r="H7011" i="16"/>
  <c r="H7024" i="16"/>
  <c r="H7037" i="16"/>
  <c r="H7050" i="16"/>
  <c r="H7063" i="16"/>
  <c r="H7076" i="16"/>
  <c r="H7100" i="16"/>
  <c r="H7113" i="16"/>
  <c r="H7129" i="16"/>
  <c r="H7142" i="16"/>
  <c r="H7155" i="16"/>
  <c r="H7169" i="16"/>
  <c r="H7182" i="16"/>
  <c r="H7195" i="16"/>
  <c r="H7209" i="16"/>
  <c r="H7222" i="16"/>
  <c r="H7236" i="16"/>
  <c r="H7249" i="16"/>
  <c r="H7262" i="16"/>
  <c r="H7275" i="16"/>
  <c r="H7288" i="16"/>
  <c r="H7302" i="16"/>
  <c r="H7314" i="16"/>
  <c r="H7329" i="16"/>
  <c r="H7342" i="16"/>
  <c r="H7354" i="16"/>
  <c r="H7367" i="16"/>
  <c r="H7379" i="16"/>
  <c r="H7393" i="16"/>
  <c r="H7407" i="16"/>
  <c r="H7420" i="16"/>
  <c r="H7432" i="16"/>
  <c r="H7444" i="16"/>
  <c r="H7459" i="16"/>
  <c r="H7471" i="16"/>
  <c r="H7483" i="16"/>
  <c r="H7497" i="16"/>
  <c r="H7510" i="16"/>
  <c r="H7522" i="16"/>
  <c r="H7535" i="16"/>
  <c r="H7547" i="16"/>
  <c r="H7560" i="16"/>
  <c r="H7575" i="16"/>
  <c r="H7589" i="16"/>
  <c r="H7608" i="16"/>
  <c r="H7629" i="16"/>
  <c r="H4460" i="16"/>
  <c r="H5149" i="16"/>
  <c r="H5403" i="16"/>
  <c r="H5614" i="16"/>
  <c r="H5724" i="16"/>
  <c r="H5834" i="16"/>
  <c r="H5917" i="16"/>
  <c r="H5980" i="16"/>
  <c r="H6050" i="16"/>
  <c r="H6100" i="16"/>
  <c r="H6151" i="16"/>
  <c r="H6199" i="16"/>
  <c r="H6249" i="16"/>
  <c r="H6297" i="16"/>
  <c r="H6346" i="16"/>
  <c r="H6398" i="16"/>
  <c r="H6454" i="16"/>
  <c r="H6502" i="16"/>
  <c r="H6554" i="16"/>
  <c r="H6602" i="16"/>
  <c r="H6648" i="16"/>
  <c r="H6674" i="16"/>
  <c r="H6700" i="16"/>
  <c r="H6718" i="16"/>
  <c r="H6733" i="16"/>
  <c r="H6751" i="16"/>
  <c r="H6769" i="16"/>
  <c r="H6784" i="16"/>
  <c r="H6800" i="16"/>
  <c r="H6817" i="16"/>
  <c r="H6832" i="16"/>
  <c r="H6848" i="16"/>
  <c r="H6865" i="16"/>
  <c r="H6880" i="16"/>
  <c r="H6896" i="16"/>
  <c r="H6913" i="16"/>
  <c r="H6928" i="16"/>
  <c r="H6944" i="16"/>
  <c r="H6960" i="16"/>
  <c r="H6973" i="16"/>
  <c r="H6986" i="16"/>
  <c r="H6999" i="16"/>
  <c r="H7012" i="16"/>
  <c r="H7025" i="16"/>
  <c r="H7038" i="16"/>
  <c r="H7051" i="16"/>
  <c r="H7064" i="16"/>
  <c r="H7077" i="16"/>
  <c r="H7101" i="16"/>
  <c r="H7115" i="16"/>
  <c r="H7130" i="16"/>
  <c r="H7143" i="16"/>
  <c r="H7156" i="16"/>
  <c r="H7170" i="16"/>
  <c r="H7183" i="16"/>
  <c r="H7196" i="16"/>
  <c r="H7210" i="16"/>
  <c r="H7223" i="16"/>
  <c r="H7237" i="16"/>
  <c r="H7250" i="16"/>
  <c r="H7263" i="16"/>
  <c r="H7276" i="16"/>
  <c r="H7289" i="16"/>
  <c r="H7303" i="16"/>
  <c r="H7315" i="16"/>
  <c r="H7330" i="16"/>
  <c r="H7343" i="16"/>
  <c r="H7355" i="16"/>
  <c r="H7368" i="16"/>
  <c r="H7380" i="16"/>
  <c r="H7396" i="16"/>
  <c r="H7408" i="16"/>
  <c r="H7421" i="16"/>
  <c r="H7433" i="16"/>
  <c r="H7446" i="16"/>
  <c r="H7460" i="16"/>
  <c r="H7472" i="16"/>
  <c r="H7484" i="16"/>
  <c r="H7498" i="16"/>
  <c r="H7511" i="16"/>
  <c r="H7523" i="16"/>
  <c r="H7536" i="16"/>
  <c r="H7548" i="16"/>
  <c r="H7561" i="16"/>
  <c r="H7576" i="16"/>
  <c r="H7590" i="16"/>
  <c r="H7614" i="16"/>
  <c r="H7630" i="16"/>
  <c r="H4653" i="16"/>
  <c r="H5223" i="16"/>
  <c r="H5453" i="16"/>
  <c r="H5638" i="16"/>
  <c r="H5746" i="16"/>
  <c r="H5856" i="16"/>
  <c r="H5930" i="16"/>
  <c r="H5993" i="16"/>
  <c r="H6061" i="16"/>
  <c r="H6112" i="16"/>
  <c r="H6161" i="16"/>
  <c r="H6209" i="16"/>
  <c r="H6259" i="16"/>
  <c r="H6307" i="16"/>
  <c r="H6356" i="16"/>
  <c r="H6408" i="16"/>
  <c r="H6464" i="16"/>
  <c r="H6512" i="16"/>
  <c r="H6564" i="16"/>
  <c r="H6612" i="16"/>
  <c r="H6649" i="16"/>
  <c r="H6676" i="16"/>
  <c r="H6701" i="16"/>
  <c r="H6719" i="16"/>
  <c r="H6734" i="16"/>
  <c r="H6753" i="16"/>
  <c r="H6770" i="16"/>
  <c r="H6785" i="16"/>
  <c r="H6801" i="16"/>
  <c r="H6818" i="16"/>
  <c r="H6833" i="16"/>
  <c r="H6849" i="16"/>
  <c r="H6866" i="16"/>
  <c r="H6881" i="16"/>
  <c r="H6897" i="16"/>
  <c r="H6914" i="16"/>
  <c r="H6929" i="16"/>
  <c r="H6945" i="16"/>
  <c r="H6961" i="16"/>
  <c r="H6974" i="16"/>
  <c r="H6987" i="16"/>
  <c r="H7000" i="16"/>
  <c r="H7013" i="16"/>
  <c r="H7026" i="16"/>
  <c r="H7039" i="16"/>
  <c r="H7052" i="16"/>
  <c r="H7065" i="16"/>
  <c r="H7081" i="16"/>
  <c r="H7103" i="16"/>
  <c r="H7116" i="16"/>
  <c r="H7131" i="16"/>
  <c r="H7144" i="16"/>
  <c r="H7157" i="16"/>
  <c r="H7171" i="16"/>
  <c r="H7184" i="16"/>
  <c r="H7197" i="16"/>
  <c r="H7211" i="16"/>
  <c r="H7224" i="16"/>
  <c r="H7238" i="16"/>
  <c r="H7251" i="16"/>
  <c r="H7264" i="16"/>
  <c r="H7277" i="16"/>
  <c r="H7290" i="16"/>
  <c r="H7304" i="16"/>
  <c r="H7316" i="16"/>
  <c r="H7332" i="16"/>
  <c r="H7344" i="16"/>
  <c r="H7356" i="16"/>
  <c r="H7369" i="16"/>
  <c r="H7381" i="16"/>
  <c r="H7397" i="16"/>
  <c r="H7409" i="16"/>
  <c r="H7422" i="16"/>
  <c r="H7434" i="16"/>
  <c r="H7447" i="16"/>
  <c r="H7461" i="16"/>
  <c r="H7473" i="16"/>
  <c r="H7485" i="16"/>
  <c r="H7499" i="16"/>
  <c r="H7512" i="16"/>
  <c r="H7524" i="16"/>
  <c r="H7537" i="16"/>
  <c r="H7549" i="16"/>
  <c r="H7562" i="16"/>
  <c r="H7578" i="16"/>
  <c r="H7591" i="16"/>
  <c r="H7615" i="16"/>
  <c r="H7632" i="16"/>
  <c r="H4660" i="16"/>
  <c r="H5224" i="16"/>
  <c r="H5466" i="16"/>
  <c r="H5639" i="16"/>
  <c r="H5747" i="16"/>
  <c r="H5857" i="16"/>
  <c r="H5931" i="16"/>
  <c r="H6000" i="16"/>
  <c r="H6062" i="16"/>
  <c r="H6113" i="16"/>
  <c r="H6162" i="16"/>
  <c r="H6210" i="16"/>
  <c r="H6260" i="16"/>
  <c r="H6308" i="16"/>
  <c r="H6357" i="16"/>
  <c r="H6409" i="16"/>
  <c r="H6465" i="16"/>
  <c r="H6513" i="16"/>
  <c r="H6565" i="16"/>
  <c r="H6613" i="16"/>
  <c r="H6650" i="16"/>
  <c r="H6677" i="16"/>
  <c r="H6705" i="16"/>
  <c r="H6720" i="16"/>
  <c r="H6736" i="16"/>
  <c r="H6756" i="16"/>
  <c r="H6771" i="16"/>
  <c r="H6787" i="16"/>
  <c r="H6804" i="16"/>
  <c r="H6819" i="16"/>
  <c r="H6835" i="16"/>
  <c r="H6852" i="16"/>
  <c r="H6867" i="16"/>
  <c r="H6883" i="16"/>
  <c r="H6900" i="16"/>
  <c r="H6915" i="16"/>
  <c r="H6931" i="16"/>
  <c r="H6948" i="16"/>
  <c r="H6962" i="16"/>
  <c r="H6975" i="16"/>
  <c r="H6988" i="16"/>
  <c r="H7001" i="16"/>
  <c r="H7014" i="16"/>
  <c r="H7027" i="16"/>
  <c r="H7040" i="16"/>
  <c r="H7053" i="16"/>
  <c r="H7066" i="16"/>
  <c r="H7083" i="16"/>
  <c r="H7104" i="16"/>
  <c r="H7117" i="16"/>
  <c r="H7132" i="16"/>
  <c r="H7145" i="16"/>
  <c r="H7159" i="16"/>
  <c r="H7172" i="16"/>
  <c r="H7185" i="16"/>
  <c r="H7198" i="16"/>
  <c r="H7212" i="16"/>
  <c r="H7225" i="16"/>
  <c r="H7239" i="16"/>
  <c r="H7252" i="16"/>
  <c r="H7265" i="16"/>
  <c r="H7278" i="16"/>
  <c r="H7293" i="16"/>
  <c r="H7305" i="16"/>
  <c r="H7317" i="16"/>
  <c r="H7333" i="16"/>
  <c r="H7345" i="16"/>
  <c r="H7358" i="16"/>
  <c r="H7370" i="16"/>
  <c r="H7383" i="16"/>
  <c r="H7398" i="16"/>
  <c r="H7410" i="16"/>
  <c r="H7423" i="16"/>
  <c r="H7435" i="16"/>
  <c r="H7448" i="16"/>
  <c r="H7462" i="16"/>
  <c r="H7474" i="16"/>
  <c r="H7486" i="16"/>
  <c r="H7500" i="16"/>
  <c r="H7513" i="16"/>
  <c r="H7525" i="16"/>
  <c r="H7538" i="16"/>
  <c r="H7550" i="16"/>
  <c r="H7565" i="16"/>
  <c r="H7579" i="16"/>
  <c r="H4818" i="16"/>
  <c r="H5294" i="16"/>
  <c r="H5522" i="16"/>
  <c r="H5671" i="16"/>
  <c r="H5771" i="16"/>
  <c r="H5881" i="16"/>
  <c r="H5949" i="16"/>
  <c r="H6015" i="16"/>
  <c r="H6074" i="16"/>
  <c r="H6126" i="16"/>
  <c r="H6174" i="16"/>
  <c r="H6222" i="16"/>
  <c r="H6272" i="16"/>
  <c r="H6320" i="16"/>
  <c r="H6369" i="16"/>
  <c r="H6421" i="16"/>
  <c r="H6477" i="16"/>
  <c r="H6525" i="16"/>
  <c r="H6577" i="16"/>
  <c r="H6625" i="16"/>
  <c r="H6660" i="16"/>
  <c r="H6686" i="16"/>
  <c r="H6708" i="16"/>
  <c r="H6724" i="16"/>
  <c r="H6741" i="16"/>
  <c r="H6759" i="16"/>
  <c r="H6775" i="16"/>
  <c r="H6792" i="16"/>
  <c r="H6807" i="16"/>
  <c r="H6823" i="16"/>
  <c r="H6840" i="16"/>
  <c r="H6855" i="16"/>
  <c r="H6871" i="16"/>
  <c r="H6888" i="16"/>
  <c r="H6903" i="16"/>
  <c r="H6919" i="16"/>
  <c r="H6936" i="16"/>
  <c r="H6951" i="16"/>
  <c r="H6965" i="16"/>
  <c r="H6978" i="16"/>
  <c r="H6991" i="16"/>
  <c r="H7004" i="16"/>
  <c r="H7017" i="16"/>
  <c r="H7030" i="16"/>
  <c r="H7044" i="16"/>
  <c r="H7057" i="16"/>
  <c r="H7070" i="16"/>
  <c r="H7086" i="16"/>
  <c r="H7107" i="16"/>
  <c r="H7120" i="16"/>
  <c r="H7135" i="16"/>
  <c r="H7148" i="16"/>
  <c r="H7162" i="16"/>
  <c r="H7175" i="16"/>
  <c r="H7188" i="16"/>
  <c r="H7202" i="16"/>
  <c r="H7216" i="16"/>
  <c r="H7230" i="16"/>
  <c r="H7242" i="16"/>
  <c r="H7255" i="16"/>
  <c r="H7269" i="16"/>
  <c r="H7281" i="16"/>
  <c r="H7296" i="16"/>
  <c r="H7308" i="16"/>
  <c r="H7320" i="16"/>
  <c r="H7336" i="16"/>
  <c r="H7348" i="16"/>
  <c r="H7361" i="16"/>
  <c r="H7373" i="16"/>
  <c r="H7387" i="16"/>
  <c r="H7401" i="16"/>
  <c r="H7413" i="16"/>
  <c r="H7426" i="16"/>
  <c r="H7438" i="16"/>
  <c r="H7451" i="16"/>
  <c r="H7465" i="16"/>
  <c r="H7477" i="16"/>
  <c r="H7489" i="16"/>
  <c r="H7503" i="16"/>
  <c r="H7516" i="16"/>
  <c r="H7529" i="16"/>
  <c r="H7541" i="16"/>
  <c r="H7554" i="16"/>
  <c r="H7568" i="16"/>
  <c r="H7582" i="16"/>
  <c r="H7595" i="16"/>
  <c r="H7619" i="16"/>
  <c r="H7638" i="16"/>
  <c r="H5880" i="16"/>
  <c r="H6221" i="16"/>
  <c r="H6524" i="16"/>
  <c r="H6722" i="16"/>
  <c r="H6821" i="16"/>
  <c r="H6917" i="16"/>
  <c r="H7003" i="16"/>
  <c r="H7085" i="16"/>
  <c r="H7174" i="16"/>
  <c r="H7254" i="16"/>
  <c r="H7335" i="16"/>
  <c r="H7412" i="16"/>
  <c r="H7488" i="16"/>
  <c r="H7567" i="16"/>
  <c r="H4700" i="16"/>
  <c r="H5932" i="16"/>
  <c r="H6261" i="16"/>
  <c r="H6566" i="16"/>
  <c r="H6737" i="16"/>
  <c r="H6836" i="16"/>
  <c r="H6932" i="16"/>
  <c r="H7015" i="16"/>
  <c r="H7105" i="16"/>
  <c r="H7186" i="16"/>
  <c r="H7266" i="16"/>
  <c r="H7346" i="16"/>
  <c r="H7424" i="16"/>
  <c r="H7501" i="16"/>
  <c r="H7580" i="16"/>
  <c r="H4817" i="16"/>
  <c r="H5945" i="16"/>
  <c r="H6271" i="16"/>
  <c r="H6576" i="16"/>
  <c r="H6738" i="16"/>
  <c r="H6837" i="16"/>
  <c r="H6933" i="16"/>
  <c r="H7016" i="16"/>
  <c r="H7106" i="16"/>
  <c r="H7187" i="16"/>
  <c r="H7267" i="16"/>
  <c r="H7347" i="16"/>
  <c r="H7425" i="16"/>
  <c r="H7502" i="16"/>
  <c r="H7581" i="16"/>
  <c r="H5239" i="16"/>
  <c r="H6001" i="16"/>
  <c r="H6309" i="16"/>
  <c r="H6614" i="16"/>
  <c r="H6757" i="16"/>
  <c r="H6853" i="16"/>
  <c r="H6949" i="16"/>
  <c r="H7028" i="16"/>
  <c r="H7118" i="16"/>
  <c r="H7199" i="16"/>
  <c r="H7279" i="16"/>
  <c r="H7359" i="16"/>
  <c r="H7436" i="16"/>
  <c r="H7514" i="16"/>
  <c r="H7592" i="16"/>
  <c r="H5281" i="16"/>
  <c r="H6014" i="16"/>
  <c r="H6319" i="16"/>
  <c r="H6624" i="16"/>
  <c r="H6758" i="16"/>
  <c r="H6854" i="16"/>
  <c r="H6950" i="16"/>
  <c r="H7029" i="16"/>
  <c r="H7119" i="16"/>
  <c r="H7200" i="16"/>
  <c r="H7280" i="16"/>
  <c r="H7360" i="16"/>
  <c r="H7437" i="16"/>
  <c r="H7515" i="16"/>
  <c r="H7593" i="16"/>
  <c r="H5468" i="16"/>
  <c r="H6063" i="16"/>
  <c r="H6358" i="16"/>
  <c r="H6652" i="16"/>
  <c r="H6772" i="16"/>
  <c r="H6868" i="16"/>
  <c r="H6963" i="16"/>
  <c r="H7041" i="16"/>
  <c r="H7133" i="16"/>
  <c r="H7213" i="16"/>
  <c r="H7294" i="16"/>
  <c r="H7371" i="16"/>
  <c r="H7449" i="16"/>
  <c r="H7526" i="16"/>
  <c r="H7594" i="16"/>
  <c r="H5509" i="16"/>
  <c r="H6073" i="16"/>
  <c r="H6368" i="16"/>
  <c r="H6653" i="16"/>
  <c r="H6773" i="16"/>
  <c r="H6869" i="16"/>
  <c r="H6964" i="16"/>
  <c r="H7042" i="16"/>
  <c r="H7134" i="16"/>
  <c r="H7215" i="16"/>
  <c r="H7295" i="16"/>
  <c r="H7372" i="16"/>
  <c r="H7450" i="16"/>
  <c r="H7528" i="16"/>
  <c r="H7616" i="16"/>
  <c r="H5640" i="16"/>
  <c r="H6114" i="16"/>
  <c r="H6410" i="16"/>
  <c r="H6684" i="16"/>
  <c r="H6788" i="16"/>
  <c r="H6884" i="16"/>
  <c r="H6976" i="16"/>
  <c r="H7054" i="16"/>
  <c r="H7146" i="16"/>
  <c r="H7227" i="16"/>
  <c r="H7306" i="16"/>
  <c r="H7384" i="16"/>
  <c r="H7463" i="16"/>
  <c r="H7539" i="16"/>
  <c r="H7617" i="16"/>
  <c r="H5664" i="16"/>
  <c r="H6124" i="16"/>
  <c r="H6420" i="16"/>
  <c r="H6685" i="16"/>
  <c r="H6789" i="16"/>
  <c r="H6885" i="16"/>
  <c r="H6977" i="16"/>
  <c r="H7056" i="16"/>
  <c r="H7147" i="16"/>
  <c r="H7228" i="16"/>
  <c r="H7307" i="16"/>
  <c r="H7385" i="16"/>
  <c r="H7464" i="16"/>
  <c r="H7540" i="16"/>
  <c r="H7618" i="16"/>
  <c r="H5748" i="16"/>
  <c r="H6163" i="16"/>
  <c r="H6466" i="16"/>
  <c r="H6706" i="16"/>
  <c r="H6805" i="16"/>
  <c r="H6901" i="16"/>
  <c r="H6989" i="16"/>
  <c r="H7068" i="16"/>
  <c r="H7160" i="16"/>
  <c r="H7240" i="16"/>
  <c r="H7318" i="16"/>
  <c r="H7399" i="16"/>
  <c r="H7475" i="16"/>
  <c r="H7551" i="16"/>
  <c r="H7633" i="16"/>
  <c r="H5770" i="16"/>
  <c r="H6173" i="16"/>
  <c r="H6476" i="16"/>
  <c r="H6707" i="16"/>
  <c r="H6806" i="16"/>
  <c r="H6902" i="16"/>
  <c r="H6990" i="16"/>
  <c r="H7069" i="16"/>
  <c r="H7161" i="16"/>
  <c r="H7241" i="16"/>
  <c r="H7319" i="16"/>
  <c r="H7400" i="16"/>
  <c r="H7476" i="16"/>
  <c r="H7553" i="16"/>
  <c r="H7634" i="16"/>
  <c r="H5858" i="16"/>
  <c r="H6211" i="16"/>
  <c r="H6514" i="16"/>
  <c r="H6721" i="16"/>
  <c r="H6820" i="16"/>
  <c r="H6916" i="16"/>
  <c r="H7002" i="16"/>
  <c r="H7084" i="16"/>
  <c r="H7173" i="16"/>
  <c r="H7253" i="16"/>
  <c r="H7334" i="16"/>
  <c r="H7411" i="16"/>
  <c r="H7487" i="16"/>
  <c r="H7566" i="16"/>
  <c r="H7635" i="16"/>
  <c r="AN332" i="20"/>
  <c r="AN319" i="20"/>
  <c r="AN73" i="20"/>
  <c r="AN309" i="20"/>
  <c r="AO309" i="20" s="1"/>
  <c r="AN234" i="20"/>
  <c r="AO234" i="20" s="1"/>
  <c r="AN303" i="20"/>
  <c r="AO303" i="20" s="1"/>
  <c r="AN148" i="20"/>
  <c r="AN152" i="20"/>
  <c r="AO152" i="20" s="1"/>
  <c r="AN210" i="20"/>
  <c r="AO210" i="20" s="1"/>
  <c r="AN138" i="20"/>
  <c r="AN157" i="20"/>
  <c r="AG123" i="4"/>
  <c r="AO319" i="20" l="1"/>
  <c r="AO148" i="20"/>
  <c r="AO157" i="20"/>
  <c r="AO138" i="20"/>
  <c r="AO332" i="20"/>
  <c r="AO73" i="20"/>
  <c r="AF90" i="4" a="1"/>
  <c r="AF90" i="4" l="1"/>
  <c r="Z273" i="20" l="1"/>
  <c r="AA273" i="20" s="1"/>
  <c r="AB273" i="20" s="1"/>
  <c r="AC273" i="20" s="1"/>
  <c r="AD273" i="20" s="1"/>
  <c r="AE273" i="20" s="1"/>
  <c r="AF273" i="20" s="1"/>
  <c r="AG273" i="20" s="1"/>
  <c r="AH273" i="20" s="1"/>
  <c r="AI273" i="20" s="1"/>
  <c r="AJ273" i="20" s="1"/>
  <c r="AK273" i="20" s="1"/>
  <c r="AM273" i="20"/>
  <c r="X40" i="20"/>
  <c r="Z40" i="20" s="1"/>
  <c r="AA40" i="20" s="1"/>
  <c r="AB40" i="20" s="1"/>
  <c r="AC40" i="20" s="1"/>
  <c r="AD40" i="20" s="1"/>
  <c r="AE40" i="20" s="1"/>
  <c r="AF40" i="20" s="1"/>
  <c r="AG40" i="20" s="1"/>
  <c r="AH40" i="20" s="1"/>
  <c r="AI40" i="20" s="1"/>
  <c r="AJ40" i="20" s="1"/>
  <c r="AK40" i="20" s="1"/>
  <c r="X41" i="20"/>
  <c r="T1" i="16"/>
  <c r="B9" i="17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E26" i="5"/>
  <c r="AO343" i="20"/>
  <c r="AO342" i="20"/>
  <c r="AO340" i="20"/>
  <c r="AM343" i="20"/>
  <c r="AM342" i="20"/>
  <c r="AO341" i="20"/>
  <c r="AM341" i="20"/>
  <c r="AM340" i="20"/>
  <c r="AM334" i="20"/>
  <c r="AM333" i="20"/>
  <c r="AM331" i="20"/>
  <c r="AM330" i="20"/>
  <c r="AM329" i="20"/>
  <c r="AM328" i="20"/>
  <c r="AM327" i="20"/>
  <c r="AM326" i="20"/>
  <c r="AM325" i="20"/>
  <c r="AM324" i="20"/>
  <c r="AM323" i="20"/>
  <c r="AM322" i="20"/>
  <c r="AM321" i="20"/>
  <c r="AM320" i="20"/>
  <c r="AM318" i="20"/>
  <c r="AM317" i="20"/>
  <c r="AM316" i="20"/>
  <c r="AM315" i="20"/>
  <c r="AM314" i="20"/>
  <c r="AM313" i="20"/>
  <c r="AM312" i="20"/>
  <c r="AM311" i="20"/>
  <c r="AM310" i="20"/>
  <c r="AM308" i="20"/>
  <c r="AM307" i="20"/>
  <c r="AM306" i="20"/>
  <c r="AM305" i="20"/>
  <c r="AM304" i="20"/>
  <c r="AM302" i="20"/>
  <c r="AM301" i="20"/>
  <c r="AM300" i="20"/>
  <c r="AM299" i="20"/>
  <c r="AM298" i="20"/>
  <c r="AM297" i="20"/>
  <c r="AM296" i="20"/>
  <c r="AM295" i="20"/>
  <c r="AM294" i="20"/>
  <c r="AM293" i="20"/>
  <c r="AM292" i="20"/>
  <c r="AM291" i="20"/>
  <c r="AM290" i="20"/>
  <c r="AM289" i="20"/>
  <c r="AM288" i="20"/>
  <c r="AM287" i="20"/>
  <c r="AM286" i="20"/>
  <c r="AM284" i="20"/>
  <c r="AM283" i="20"/>
  <c r="AM282" i="20"/>
  <c r="AM281" i="20"/>
  <c r="AM280" i="20"/>
  <c r="AM279" i="20"/>
  <c r="AM278" i="20"/>
  <c r="AM277" i="20"/>
  <c r="AM276" i="20"/>
  <c r="AM275" i="20"/>
  <c r="AM274" i="20"/>
  <c r="AM272" i="20"/>
  <c r="AM271" i="20"/>
  <c r="AM270" i="20"/>
  <c r="AM269" i="20"/>
  <c r="AM268" i="20"/>
  <c r="AM267" i="20"/>
  <c r="AM266" i="20"/>
  <c r="AM265" i="20"/>
  <c r="AM264" i="20"/>
  <c r="AM263" i="20"/>
  <c r="AM262" i="20"/>
  <c r="AM261" i="20"/>
  <c r="AM260" i="20"/>
  <c r="AM259" i="20"/>
  <c r="AM258" i="20"/>
  <c r="AM257" i="20"/>
  <c r="AM256" i="20"/>
  <c r="AM255" i="20"/>
  <c r="AM254" i="20"/>
  <c r="AM253" i="20"/>
  <c r="AM252" i="20"/>
  <c r="AM251" i="20"/>
  <c r="AM250" i="20"/>
  <c r="AM249" i="20"/>
  <c r="AM248" i="20"/>
  <c r="AM247" i="20"/>
  <c r="AM246" i="20"/>
  <c r="AM245" i="20"/>
  <c r="AM244" i="20"/>
  <c r="AM243" i="20"/>
  <c r="AM242" i="20"/>
  <c r="AM241" i="20"/>
  <c r="AM240" i="20"/>
  <c r="AM239" i="20"/>
  <c r="AM238" i="20"/>
  <c r="AM237" i="20"/>
  <c r="AM236" i="20"/>
  <c r="AM235" i="20"/>
  <c r="AM233" i="20"/>
  <c r="AM232" i="20"/>
  <c r="AM231" i="20"/>
  <c r="AM230" i="20"/>
  <c r="AM229" i="20"/>
  <c r="AM228" i="20"/>
  <c r="AM227" i="20"/>
  <c r="AM226" i="20"/>
  <c r="AM225" i="20"/>
  <c r="AM224" i="20"/>
  <c r="AM223" i="20"/>
  <c r="AM222" i="20"/>
  <c r="AM221" i="20"/>
  <c r="AM220" i="20"/>
  <c r="AM219" i="20"/>
  <c r="AM218" i="20"/>
  <c r="AM217" i="20"/>
  <c r="AM216" i="20"/>
  <c r="AM215" i="20"/>
  <c r="AM214" i="20"/>
  <c r="AM213" i="20"/>
  <c r="AM212" i="20"/>
  <c r="AM211" i="20"/>
  <c r="AM209" i="20"/>
  <c r="AM208" i="20"/>
  <c r="AM207" i="20"/>
  <c r="AM206" i="20"/>
  <c r="AM205" i="20"/>
  <c r="AM204" i="20"/>
  <c r="AM203" i="20"/>
  <c r="AM202" i="20"/>
  <c r="AM201" i="20"/>
  <c r="AM200" i="20"/>
  <c r="AM199" i="20"/>
  <c r="AM198" i="20"/>
  <c r="AM197" i="20"/>
  <c r="AM196" i="20"/>
  <c r="AM195" i="20"/>
  <c r="AM194" i="20"/>
  <c r="AM193" i="20"/>
  <c r="AM192" i="20"/>
  <c r="AM191" i="20"/>
  <c r="AM190" i="20"/>
  <c r="AM189" i="20"/>
  <c r="AM188" i="20"/>
  <c r="AM187" i="20"/>
  <c r="AM186" i="20"/>
  <c r="AM185" i="20"/>
  <c r="AM184" i="20"/>
  <c r="AM183" i="20"/>
  <c r="AM182" i="20"/>
  <c r="AM181" i="20"/>
  <c r="AM180" i="20"/>
  <c r="AM179" i="20"/>
  <c r="AM178" i="20"/>
  <c r="AM177" i="20"/>
  <c r="AM176" i="20"/>
  <c r="AM175" i="20"/>
  <c r="AM174" i="20"/>
  <c r="AM173" i="20"/>
  <c r="AM172" i="20"/>
  <c r="AM171" i="20"/>
  <c r="AM170" i="20"/>
  <c r="AM169" i="20"/>
  <c r="AM168" i="20"/>
  <c r="AM167" i="20"/>
  <c r="AM166" i="20"/>
  <c r="AM165" i="20"/>
  <c r="AM164" i="20"/>
  <c r="AM163" i="20"/>
  <c r="AM162" i="20"/>
  <c r="AM161" i="20"/>
  <c r="AM160" i="20"/>
  <c r="AM159" i="20"/>
  <c r="AM158" i="20"/>
  <c r="AM156" i="20"/>
  <c r="AM155" i="20"/>
  <c r="AM154" i="20"/>
  <c r="AM153" i="20"/>
  <c r="AM151" i="20"/>
  <c r="AM150" i="20"/>
  <c r="AM149" i="20"/>
  <c r="AM147" i="20"/>
  <c r="AM146" i="20"/>
  <c r="AM145" i="20"/>
  <c r="AM144" i="20"/>
  <c r="AM143" i="20"/>
  <c r="AM142" i="20"/>
  <c r="AM141" i="20"/>
  <c r="AM140" i="20"/>
  <c r="AM139" i="20"/>
  <c r="AM137" i="20"/>
  <c r="AM136" i="20"/>
  <c r="AM135" i="20"/>
  <c r="AM134" i="20"/>
  <c r="AM133" i="20"/>
  <c r="AM132" i="20"/>
  <c r="AM131" i="20"/>
  <c r="AM130" i="20"/>
  <c r="AM129" i="20"/>
  <c r="AM128" i="20"/>
  <c r="AM127" i="20"/>
  <c r="AM126" i="20"/>
  <c r="AM125" i="20"/>
  <c r="AM124" i="20"/>
  <c r="AM123" i="20"/>
  <c r="AM122" i="20"/>
  <c r="AM121" i="20"/>
  <c r="AM120" i="20"/>
  <c r="AM119" i="20"/>
  <c r="AM118" i="20"/>
  <c r="AM117" i="20"/>
  <c r="AM116" i="20"/>
  <c r="AM115" i="20"/>
  <c r="AM114" i="20"/>
  <c r="AM113" i="20"/>
  <c r="AM112" i="20"/>
  <c r="AM111" i="20"/>
  <c r="AM110" i="20"/>
  <c r="AM109" i="20"/>
  <c r="AM108" i="20"/>
  <c r="AM107" i="20"/>
  <c r="AM106" i="20"/>
  <c r="AM105" i="20"/>
  <c r="AM104" i="20"/>
  <c r="AM103" i="20"/>
  <c r="AM102" i="20"/>
  <c r="AM101" i="20"/>
  <c r="AM100" i="20"/>
  <c r="AM99" i="20"/>
  <c r="AM98" i="20"/>
  <c r="AM97" i="20"/>
  <c r="AM96" i="20"/>
  <c r="AM95" i="20"/>
  <c r="AM94" i="20"/>
  <c r="AM93" i="20"/>
  <c r="AM92" i="20"/>
  <c r="AM91" i="20"/>
  <c r="AM90" i="20"/>
  <c r="AM89" i="20"/>
  <c r="AM88" i="20"/>
  <c r="AM87" i="20"/>
  <c r="AM86" i="20"/>
  <c r="AM85" i="20"/>
  <c r="AM84" i="20"/>
  <c r="AM83" i="20"/>
  <c r="AM82" i="20"/>
  <c r="AM81" i="20"/>
  <c r="AM80" i="20"/>
  <c r="AM79" i="20"/>
  <c r="AM78" i="20"/>
  <c r="AM77" i="20"/>
  <c r="AM76" i="20"/>
  <c r="AM75" i="20"/>
  <c r="AM74" i="20"/>
  <c r="AM72" i="20"/>
  <c r="AM71" i="20"/>
  <c r="AM70" i="20"/>
  <c r="AM69" i="20"/>
  <c r="AM68" i="20"/>
  <c r="AM67" i="20"/>
  <c r="AM66" i="20"/>
  <c r="AM65" i="20"/>
  <c r="AM64" i="20"/>
  <c r="AM63" i="20"/>
  <c r="AM62" i="20"/>
  <c r="AM61" i="20"/>
  <c r="AM60" i="20"/>
  <c r="AM59" i="20"/>
  <c r="AM58" i="20"/>
  <c r="AM57" i="20"/>
  <c r="AM56" i="20"/>
  <c r="AM55" i="20"/>
  <c r="AM54" i="20"/>
  <c r="AM53" i="20"/>
  <c r="AM52" i="20"/>
  <c r="AM50" i="20"/>
  <c r="AM49" i="20"/>
  <c r="AM48" i="20"/>
  <c r="AM47" i="20"/>
  <c r="AM46" i="20"/>
  <c r="AM45" i="20"/>
  <c r="AM44" i="20"/>
  <c r="AM42" i="20"/>
  <c r="AM41" i="20"/>
  <c r="AM40" i="20"/>
  <c r="AM39" i="20"/>
  <c r="AM38" i="20"/>
  <c r="AM37" i="20"/>
  <c r="AM36" i="20"/>
  <c r="AM35" i="20"/>
  <c r="AM34" i="20"/>
  <c r="AM33" i="20"/>
  <c r="AM32" i="20"/>
  <c r="AM31" i="20"/>
  <c r="AM29" i="20"/>
  <c r="AM28" i="20"/>
  <c r="AM27" i="20"/>
  <c r="AM26" i="20"/>
  <c r="AM25" i="20"/>
  <c r="AM24" i="20"/>
  <c r="AM23" i="20"/>
  <c r="AM22" i="20"/>
  <c r="AM21" i="20"/>
  <c r="AM20" i="20"/>
  <c r="AM19" i="20"/>
  <c r="AM18" i="20"/>
  <c r="AM17" i="20"/>
  <c r="AM16" i="20"/>
  <c r="AM15" i="20"/>
  <c r="AM14" i="20"/>
  <c r="AM13" i="20"/>
  <c r="AM12" i="20"/>
  <c r="AM11" i="20"/>
  <c r="AM10" i="20"/>
  <c r="AM9" i="20"/>
  <c r="AM8" i="20"/>
  <c r="AM7" i="20"/>
  <c r="AM6" i="20"/>
  <c r="AM5" i="20"/>
  <c r="AM4" i="20"/>
  <c r="AM3" i="20"/>
  <c r="Z334" i="20"/>
  <c r="AA334" i="20" s="1"/>
  <c r="AB334" i="20" s="1"/>
  <c r="AC334" i="20" s="1"/>
  <c r="AD334" i="20" s="1"/>
  <c r="AE334" i="20" s="1"/>
  <c r="AF334" i="20" s="1"/>
  <c r="AG334" i="20" s="1"/>
  <c r="AH334" i="20" s="1"/>
  <c r="AI334" i="20" s="1"/>
  <c r="AJ334" i="20" s="1"/>
  <c r="AK334" i="20" s="1"/>
  <c r="Z333" i="20"/>
  <c r="AA333" i="20" s="1"/>
  <c r="AB333" i="20" s="1"/>
  <c r="AC333" i="20" s="1"/>
  <c r="AD333" i="20" s="1"/>
  <c r="AE333" i="20" s="1"/>
  <c r="AF333" i="20" s="1"/>
  <c r="AG333" i="20" s="1"/>
  <c r="AH333" i="20" s="1"/>
  <c r="AI333" i="20" s="1"/>
  <c r="AJ333" i="20" s="1"/>
  <c r="AK333" i="20" s="1"/>
  <c r="Z331" i="20"/>
  <c r="AA331" i="20" s="1"/>
  <c r="AB331" i="20" s="1"/>
  <c r="AC331" i="20" s="1"/>
  <c r="AD331" i="20" s="1"/>
  <c r="AE331" i="20" s="1"/>
  <c r="AF331" i="20" s="1"/>
  <c r="AG331" i="20" s="1"/>
  <c r="AH331" i="20" s="1"/>
  <c r="AI331" i="20" s="1"/>
  <c r="AJ331" i="20" s="1"/>
  <c r="AK331" i="20" s="1"/>
  <c r="AA330" i="20"/>
  <c r="AB330" i="20" s="1"/>
  <c r="AC330" i="20" s="1"/>
  <c r="AD330" i="20" s="1"/>
  <c r="AE330" i="20" s="1"/>
  <c r="AF330" i="20" s="1"/>
  <c r="AG330" i="20" s="1"/>
  <c r="AH330" i="20" s="1"/>
  <c r="AI330" i="20" s="1"/>
  <c r="AJ330" i="20" s="1"/>
  <c r="AK330" i="20" s="1"/>
  <c r="Z329" i="20"/>
  <c r="AA329" i="20" s="1"/>
  <c r="AB329" i="20" s="1"/>
  <c r="AC329" i="20" s="1"/>
  <c r="AD329" i="20" s="1"/>
  <c r="AE329" i="20" s="1"/>
  <c r="AF329" i="20" s="1"/>
  <c r="AG329" i="20" s="1"/>
  <c r="AH329" i="20" s="1"/>
  <c r="AI329" i="20" s="1"/>
  <c r="AJ329" i="20" s="1"/>
  <c r="AK329" i="20" s="1"/>
  <c r="Z326" i="20"/>
  <c r="AA326" i="20" s="1"/>
  <c r="AB326" i="20" s="1"/>
  <c r="AC326" i="20" s="1"/>
  <c r="AD326" i="20" s="1"/>
  <c r="AE326" i="20" s="1"/>
  <c r="AF326" i="20" s="1"/>
  <c r="AG326" i="20" s="1"/>
  <c r="AH326" i="20" s="1"/>
  <c r="AI326" i="20" s="1"/>
  <c r="AJ326" i="20" s="1"/>
  <c r="AK326" i="20" s="1"/>
  <c r="Z325" i="20"/>
  <c r="AA325" i="20" s="1"/>
  <c r="AB325" i="20" s="1"/>
  <c r="AC325" i="20" s="1"/>
  <c r="AD325" i="20" s="1"/>
  <c r="AE325" i="20" s="1"/>
  <c r="AF325" i="20" s="1"/>
  <c r="AG325" i="20" s="1"/>
  <c r="AH325" i="20" s="1"/>
  <c r="AI325" i="20" s="1"/>
  <c r="AJ325" i="20" s="1"/>
  <c r="AK325" i="20" s="1"/>
  <c r="Z324" i="20"/>
  <c r="AA324" i="20" s="1"/>
  <c r="AB324" i="20" s="1"/>
  <c r="AC324" i="20" s="1"/>
  <c r="AD324" i="20" s="1"/>
  <c r="AE324" i="20" s="1"/>
  <c r="AF324" i="20" s="1"/>
  <c r="AG324" i="20" s="1"/>
  <c r="AH324" i="20" s="1"/>
  <c r="AI324" i="20" s="1"/>
  <c r="AJ324" i="20" s="1"/>
  <c r="AK324" i="20" s="1"/>
  <c r="Z321" i="20"/>
  <c r="AA321" i="20" s="1"/>
  <c r="AB321" i="20" s="1"/>
  <c r="AC321" i="20" s="1"/>
  <c r="AD321" i="20" s="1"/>
  <c r="AE321" i="20" s="1"/>
  <c r="AF321" i="20" s="1"/>
  <c r="AG321" i="20" s="1"/>
  <c r="AH321" i="20" s="1"/>
  <c r="AI321" i="20" s="1"/>
  <c r="AJ321" i="20" s="1"/>
  <c r="AK321" i="20" s="1"/>
  <c r="Z320" i="20"/>
  <c r="AA320" i="20" s="1"/>
  <c r="AB320" i="20" s="1"/>
  <c r="AC320" i="20" s="1"/>
  <c r="AD320" i="20" s="1"/>
  <c r="AE320" i="20" s="1"/>
  <c r="AF320" i="20" s="1"/>
  <c r="AG320" i="20" s="1"/>
  <c r="AH320" i="20" s="1"/>
  <c r="AI320" i="20" s="1"/>
  <c r="AJ320" i="20" s="1"/>
  <c r="AK320" i="20" s="1"/>
  <c r="Z318" i="20"/>
  <c r="AA318" i="20" s="1"/>
  <c r="AB318" i="20" s="1"/>
  <c r="AC318" i="20" s="1"/>
  <c r="AD318" i="20" s="1"/>
  <c r="AE318" i="20" s="1"/>
  <c r="AF318" i="20" s="1"/>
  <c r="AG318" i="20" s="1"/>
  <c r="AH318" i="20" s="1"/>
  <c r="AI318" i="20" s="1"/>
  <c r="AJ318" i="20" s="1"/>
  <c r="AK318" i="20" s="1"/>
  <c r="Z316" i="20"/>
  <c r="AA316" i="20" s="1"/>
  <c r="AB316" i="20" s="1"/>
  <c r="AC316" i="20" s="1"/>
  <c r="AD316" i="20" s="1"/>
  <c r="AE316" i="20" s="1"/>
  <c r="AF316" i="20" s="1"/>
  <c r="AG316" i="20" s="1"/>
  <c r="AH316" i="20" s="1"/>
  <c r="AI316" i="20" s="1"/>
  <c r="AJ316" i="20" s="1"/>
  <c r="AK316" i="20" s="1"/>
  <c r="Z315" i="20"/>
  <c r="AA315" i="20" s="1"/>
  <c r="AB315" i="20" s="1"/>
  <c r="AC315" i="20" s="1"/>
  <c r="AD315" i="20" s="1"/>
  <c r="AE315" i="20" s="1"/>
  <c r="AF315" i="20" s="1"/>
  <c r="AG315" i="20" s="1"/>
  <c r="AH315" i="20" s="1"/>
  <c r="AI315" i="20" s="1"/>
  <c r="AJ315" i="20" s="1"/>
  <c r="AK315" i="20" s="1"/>
  <c r="Z314" i="20"/>
  <c r="AA314" i="20" s="1"/>
  <c r="AB314" i="20" s="1"/>
  <c r="AC314" i="20" s="1"/>
  <c r="AD314" i="20" s="1"/>
  <c r="AE314" i="20" s="1"/>
  <c r="AF314" i="20" s="1"/>
  <c r="AG314" i="20" s="1"/>
  <c r="AH314" i="20" s="1"/>
  <c r="AI314" i="20" s="1"/>
  <c r="AJ314" i="20" s="1"/>
  <c r="AK314" i="20" s="1"/>
  <c r="Z313" i="20"/>
  <c r="AA313" i="20" s="1"/>
  <c r="AB313" i="20" s="1"/>
  <c r="AC313" i="20" s="1"/>
  <c r="AD313" i="20" s="1"/>
  <c r="AE313" i="20" s="1"/>
  <c r="AF313" i="20" s="1"/>
  <c r="AG313" i="20" s="1"/>
  <c r="AH313" i="20" s="1"/>
  <c r="AI313" i="20" s="1"/>
  <c r="AJ313" i="20" s="1"/>
  <c r="AK313" i="20" s="1"/>
  <c r="Z312" i="20"/>
  <c r="AA312" i="20" s="1"/>
  <c r="AB312" i="20" s="1"/>
  <c r="AC312" i="20" s="1"/>
  <c r="AD312" i="20" s="1"/>
  <c r="AE312" i="20" s="1"/>
  <c r="AF312" i="20" s="1"/>
  <c r="AG312" i="20" s="1"/>
  <c r="AH312" i="20" s="1"/>
  <c r="AI312" i="20" s="1"/>
  <c r="AJ312" i="20" s="1"/>
  <c r="AK312" i="20" s="1"/>
  <c r="Z311" i="20"/>
  <c r="AA311" i="20" s="1"/>
  <c r="AB311" i="20" s="1"/>
  <c r="AC311" i="20" s="1"/>
  <c r="AD311" i="20" s="1"/>
  <c r="AE311" i="20" s="1"/>
  <c r="AF311" i="20" s="1"/>
  <c r="AG311" i="20" s="1"/>
  <c r="AH311" i="20" s="1"/>
  <c r="AI311" i="20" s="1"/>
  <c r="AJ311" i="20" s="1"/>
  <c r="AK311" i="20" s="1"/>
  <c r="Z310" i="20"/>
  <c r="AA310" i="20" s="1"/>
  <c r="AB310" i="20" s="1"/>
  <c r="AC310" i="20" s="1"/>
  <c r="AD310" i="20" s="1"/>
  <c r="AE310" i="20" s="1"/>
  <c r="AF310" i="20" s="1"/>
  <c r="AG310" i="20" s="1"/>
  <c r="AH310" i="20" s="1"/>
  <c r="AI310" i="20" s="1"/>
  <c r="AJ310" i="20" s="1"/>
  <c r="AK310" i="20" s="1"/>
  <c r="Z308" i="20"/>
  <c r="AA308" i="20" s="1"/>
  <c r="AB308" i="20" s="1"/>
  <c r="AC308" i="20" s="1"/>
  <c r="AD308" i="20" s="1"/>
  <c r="AE308" i="20" s="1"/>
  <c r="AF308" i="20" s="1"/>
  <c r="AG308" i="20" s="1"/>
  <c r="AH308" i="20" s="1"/>
  <c r="AI308" i="20" s="1"/>
  <c r="AJ308" i="20" s="1"/>
  <c r="AK308" i="20" s="1"/>
  <c r="Z307" i="20"/>
  <c r="AA307" i="20" s="1"/>
  <c r="AB307" i="20" s="1"/>
  <c r="AC307" i="20" s="1"/>
  <c r="AD307" i="20" s="1"/>
  <c r="AE307" i="20" s="1"/>
  <c r="AF307" i="20" s="1"/>
  <c r="AG307" i="20" s="1"/>
  <c r="AH307" i="20" s="1"/>
  <c r="AI307" i="20" s="1"/>
  <c r="AJ307" i="20" s="1"/>
  <c r="AK307" i="20" s="1"/>
  <c r="Z306" i="20"/>
  <c r="AA306" i="20" s="1"/>
  <c r="AB306" i="20" s="1"/>
  <c r="AC306" i="20" s="1"/>
  <c r="AD306" i="20" s="1"/>
  <c r="AE306" i="20" s="1"/>
  <c r="AF306" i="20" s="1"/>
  <c r="AG306" i="20" s="1"/>
  <c r="AH306" i="20" s="1"/>
  <c r="AI306" i="20" s="1"/>
  <c r="AJ306" i="20" s="1"/>
  <c r="AK306" i="20" s="1"/>
  <c r="Z305" i="20"/>
  <c r="AA305" i="20" s="1"/>
  <c r="AB305" i="20" s="1"/>
  <c r="AC305" i="20" s="1"/>
  <c r="AD305" i="20" s="1"/>
  <c r="AE305" i="20" s="1"/>
  <c r="AF305" i="20" s="1"/>
  <c r="AG305" i="20" s="1"/>
  <c r="AH305" i="20" s="1"/>
  <c r="AI305" i="20" s="1"/>
  <c r="AJ305" i="20" s="1"/>
  <c r="AK305" i="20" s="1"/>
  <c r="Z304" i="20"/>
  <c r="AA304" i="20" s="1"/>
  <c r="AB304" i="20" s="1"/>
  <c r="AC304" i="20" s="1"/>
  <c r="AD304" i="20" s="1"/>
  <c r="AE304" i="20" s="1"/>
  <c r="AF304" i="20" s="1"/>
  <c r="AG304" i="20" s="1"/>
  <c r="AH304" i="20" s="1"/>
  <c r="AI304" i="20" s="1"/>
  <c r="AJ304" i="20" s="1"/>
  <c r="AK304" i="20" s="1"/>
  <c r="Z302" i="20"/>
  <c r="AA302" i="20" s="1"/>
  <c r="AB302" i="20" s="1"/>
  <c r="AC302" i="20" s="1"/>
  <c r="AD302" i="20" s="1"/>
  <c r="AE302" i="20" s="1"/>
  <c r="AF302" i="20" s="1"/>
  <c r="AG302" i="20" s="1"/>
  <c r="AH302" i="20" s="1"/>
  <c r="AI302" i="20" s="1"/>
  <c r="AJ302" i="20" s="1"/>
  <c r="AK302" i="20" s="1"/>
  <c r="Z301" i="20"/>
  <c r="AA301" i="20" s="1"/>
  <c r="AB301" i="20" s="1"/>
  <c r="AC301" i="20" s="1"/>
  <c r="AD301" i="20" s="1"/>
  <c r="AE301" i="20" s="1"/>
  <c r="AF301" i="20" s="1"/>
  <c r="AG301" i="20" s="1"/>
  <c r="AH301" i="20" s="1"/>
  <c r="AI301" i="20" s="1"/>
  <c r="AJ301" i="20" s="1"/>
  <c r="AK301" i="20" s="1"/>
  <c r="Z300" i="20"/>
  <c r="AA300" i="20" s="1"/>
  <c r="AB300" i="20" s="1"/>
  <c r="AC300" i="20" s="1"/>
  <c r="AD300" i="20" s="1"/>
  <c r="AE300" i="20" s="1"/>
  <c r="AF300" i="20" s="1"/>
  <c r="AG300" i="20" s="1"/>
  <c r="AH300" i="20" s="1"/>
  <c r="AI300" i="20" s="1"/>
  <c r="AJ300" i="20" s="1"/>
  <c r="AK300" i="20" s="1"/>
  <c r="Z299" i="20"/>
  <c r="AA299" i="20" s="1"/>
  <c r="AB299" i="20" s="1"/>
  <c r="AC299" i="20" s="1"/>
  <c r="AD299" i="20" s="1"/>
  <c r="AE299" i="20" s="1"/>
  <c r="AF299" i="20" s="1"/>
  <c r="AG299" i="20" s="1"/>
  <c r="AH299" i="20" s="1"/>
  <c r="AI299" i="20" s="1"/>
  <c r="AJ299" i="20" s="1"/>
  <c r="AK299" i="20" s="1"/>
  <c r="Z298" i="20"/>
  <c r="AA298" i="20" s="1"/>
  <c r="AB298" i="20" s="1"/>
  <c r="AC298" i="20" s="1"/>
  <c r="AD298" i="20" s="1"/>
  <c r="AE298" i="20" s="1"/>
  <c r="AF298" i="20" s="1"/>
  <c r="AG298" i="20" s="1"/>
  <c r="AH298" i="20" s="1"/>
  <c r="AI298" i="20" s="1"/>
  <c r="AJ298" i="20" s="1"/>
  <c r="AK298" i="20" s="1"/>
  <c r="AA297" i="20"/>
  <c r="AB297" i="20" s="1"/>
  <c r="AC297" i="20" s="1"/>
  <c r="AD297" i="20" s="1"/>
  <c r="AE297" i="20" s="1"/>
  <c r="AF297" i="20" s="1"/>
  <c r="AG297" i="20" s="1"/>
  <c r="AH297" i="20" s="1"/>
  <c r="AI297" i="20" s="1"/>
  <c r="AJ297" i="20" s="1"/>
  <c r="AK297" i="20" s="1"/>
  <c r="Z296" i="20"/>
  <c r="AA296" i="20" s="1"/>
  <c r="AB296" i="20" s="1"/>
  <c r="AC296" i="20" s="1"/>
  <c r="AD296" i="20" s="1"/>
  <c r="AE296" i="20" s="1"/>
  <c r="AF296" i="20" s="1"/>
  <c r="AG296" i="20" s="1"/>
  <c r="AH296" i="20" s="1"/>
  <c r="AI296" i="20" s="1"/>
  <c r="AJ296" i="20" s="1"/>
  <c r="AK296" i="20" s="1"/>
  <c r="Z295" i="20"/>
  <c r="AA295" i="20" s="1"/>
  <c r="AB295" i="20" s="1"/>
  <c r="AC295" i="20" s="1"/>
  <c r="AD295" i="20" s="1"/>
  <c r="AE295" i="20" s="1"/>
  <c r="AF295" i="20" s="1"/>
  <c r="AG295" i="20" s="1"/>
  <c r="AH295" i="20" s="1"/>
  <c r="AI295" i="20" s="1"/>
  <c r="AJ295" i="20" s="1"/>
  <c r="AK295" i="20" s="1"/>
  <c r="Z294" i="20"/>
  <c r="AA294" i="20" s="1"/>
  <c r="AB294" i="20" s="1"/>
  <c r="AC294" i="20" s="1"/>
  <c r="AD294" i="20" s="1"/>
  <c r="AE294" i="20" s="1"/>
  <c r="AF294" i="20" s="1"/>
  <c r="AG294" i="20" s="1"/>
  <c r="AH294" i="20" s="1"/>
  <c r="AI294" i="20" s="1"/>
  <c r="AJ294" i="20" s="1"/>
  <c r="AK294" i="20" s="1"/>
  <c r="Z293" i="20"/>
  <c r="AA293" i="20" s="1"/>
  <c r="AB293" i="20" s="1"/>
  <c r="AC293" i="20" s="1"/>
  <c r="AD293" i="20" s="1"/>
  <c r="AE293" i="20" s="1"/>
  <c r="AF293" i="20" s="1"/>
  <c r="AG293" i="20" s="1"/>
  <c r="AH293" i="20" s="1"/>
  <c r="AI293" i="20" s="1"/>
  <c r="AJ293" i="20" s="1"/>
  <c r="AK293" i="20" s="1"/>
  <c r="Z292" i="20"/>
  <c r="AA292" i="20" s="1"/>
  <c r="AB292" i="20" s="1"/>
  <c r="AC292" i="20" s="1"/>
  <c r="AD292" i="20" s="1"/>
  <c r="AE292" i="20" s="1"/>
  <c r="AF292" i="20" s="1"/>
  <c r="AG292" i="20" s="1"/>
  <c r="AH292" i="20" s="1"/>
  <c r="AI292" i="20" s="1"/>
  <c r="AJ292" i="20" s="1"/>
  <c r="AK292" i="20" s="1"/>
  <c r="Z291" i="20"/>
  <c r="AA291" i="20" s="1"/>
  <c r="AB291" i="20" s="1"/>
  <c r="AC291" i="20" s="1"/>
  <c r="AD291" i="20" s="1"/>
  <c r="AE291" i="20" s="1"/>
  <c r="AF291" i="20" s="1"/>
  <c r="AG291" i="20" s="1"/>
  <c r="AH291" i="20" s="1"/>
  <c r="AI291" i="20" s="1"/>
  <c r="AJ291" i="20" s="1"/>
  <c r="AK291" i="20" s="1"/>
  <c r="Z290" i="20"/>
  <c r="AA290" i="20" s="1"/>
  <c r="AB290" i="20" s="1"/>
  <c r="AC290" i="20" s="1"/>
  <c r="AD290" i="20" s="1"/>
  <c r="AE290" i="20" s="1"/>
  <c r="AF290" i="20" s="1"/>
  <c r="AG290" i="20" s="1"/>
  <c r="AH290" i="20" s="1"/>
  <c r="AI290" i="20" s="1"/>
  <c r="AJ290" i="20" s="1"/>
  <c r="AK290" i="20" s="1"/>
  <c r="Z289" i="20"/>
  <c r="AA289" i="20" s="1"/>
  <c r="AB289" i="20" s="1"/>
  <c r="AC289" i="20" s="1"/>
  <c r="AD289" i="20" s="1"/>
  <c r="AE289" i="20" s="1"/>
  <c r="AF289" i="20" s="1"/>
  <c r="AG289" i="20" s="1"/>
  <c r="AH289" i="20" s="1"/>
  <c r="AI289" i="20" s="1"/>
  <c r="AJ289" i="20" s="1"/>
  <c r="AK289" i="20" s="1"/>
  <c r="Z288" i="20"/>
  <c r="AA288" i="20" s="1"/>
  <c r="AB288" i="20" s="1"/>
  <c r="AC288" i="20" s="1"/>
  <c r="AD288" i="20" s="1"/>
  <c r="AE288" i="20" s="1"/>
  <c r="AF288" i="20" s="1"/>
  <c r="AG288" i="20" s="1"/>
  <c r="AH288" i="20" s="1"/>
  <c r="AI288" i="20" s="1"/>
  <c r="AJ288" i="20" s="1"/>
  <c r="AK288" i="20" s="1"/>
  <c r="Z287" i="20"/>
  <c r="AA287" i="20" s="1"/>
  <c r="AB287" i="20" s="1"/>
  <c r="AC287" i="20" s="1"/>
  <c r="AD287" i="20" s="1"/>
  <c r="AE287" i="20" s="1"/>
  <c r="AF287" i="20" s="1"/>
  <c r="AG287" i="20" s="1"/>
  <c r="AH287" i="20" s="1"/>
  <c r="AI287" i="20" s="1"/>
  <c r="AJ287" i="20" s="1"/>
  <c r="AK287" i="20" s="1"/>
  <c r="Z286" i="20"/>
  <c r="AA286" i="20" s="1"/>
  <c r="AB286" i="20" s="1"/>
  <c r="AC286" i="20" s="1"/>
  <c r="AD286" i="20" s="1"/>
  <c r="AE286" i="20" s="1"/>
  <c r="AF286" i="20" s="1"/>
  <c r="AG286" i="20" s="1"/>
  <c r="AH286" i="20" s="1"/>
  <c r="AI286" i="20" s="1"/>
  <c r="AJ286" i="20" s="1"/>
  <c r="AK286" i="20" s="1"/>
  <c r="Z284" i="20"/>
  <c r="AA284" i="20" s="1"/>
  <c r="AB284" i="20" s="1"/>
  <c r="AC284" i="20" s="1"/>
  <c r="AD284" i="20" s="1"/>
  <c r="AE284" i="20" s="1"/>
  <c r="AF284" i="20" s="1"/>
  <c r="AG284" i="20" s="1"/>
  <c r="AH284" i="20" s="1"/>
  <c r="AI284" i="20" s="1"/>
  <c r="AJ284" i="20" s="1"/>
  <c r="AK284" i="20" s="1"/>
  <c r="Z283" i="20"/>
  <c r="AA283" i="20" s="1"/>
  <c r="AB283" i="20" s="1"/>
  <c r="AC283" i="20" s="1"/>
  <c r="AD283" i="20" s="1"/>
  <c r="AE283" i="20" s="1"/>
  <c r="AF283" i="20" s="1"/>
  <c r="AG283" i="20" s="1"/>
  <c r="AH283" i="20" s="1"/>
  <c r="AI283" i="20" s="1"/>
  <c r="AJ283" i="20" s="1"/>
  <c r="AK283" i="20" s="1"/>
  <c r="Z282" i="20"/>
  <c r="AA282" i="20" s="1"/>
  <c r="AB282" i="20" s="1"/>
  <c r="AC282" i="20" s="1"/>
  <c r="AD282" i="20" s="1"/>
  <c r="AE282" i="20" s="1"/>
  <c r="AF282" i="20" s="1"/>
  <c r="AG282" i="20" s="1"/>
  <c r="AH282" i="20" s="1"/>
  <c r="AI282" i="20" s="1"/>
  <c r="AJ282" i="20" s="1"/>
  <c r="AK282" i="20" s="1"/>
  <c r="Z281" i="20"/>
  <c r="AA281" i="20" s="1"/>
  <c r="AB281" i="20" s="1"/>
  <c r="AC281" i="20" s="1"/>
  <c r="AD281" i="20" s="1"/>
  <c r="AE281" i="20" s="1"/>
  <c r="AF281" i="20" s="1"/>
  <c r="AG281" i="20" s="1"/>
  <c r="AH281" i="20" s="1"/>
  <c r="AI281" i="20" s="1"/>
  <c r="AJ281" i="20" s="1"/>
  <c r="AK281" i="20" s="1"/>
  <c r="Z280" i="20"/>
  <c r="AA280" i="20" s="1"/>
  <c r="AB280" i="20" s="1"/>
  <c r="AC280" i="20" s="1"/>
  <c r="AD280" i="20" s="1"/>
  <c r="AE280" i="20" s="1"/>
  <c r="AF280" i="20" s="1"/>
  <c r="AG280" i="20" s="1"/>
  <c r="AH280" i="20" s="1"/>
  <c r="AI280" i="20" s="1"/>
  <c r="AJ280" i="20" s="1"/>
  <c r="AK280" i="20" s="1"/>
  <c r="Z277" i="20"/>
  <c r="AA277" i="20" s="1"/>
  <c r="AB277" i="20" s="1"/>
  <c r="AC277" i="20" s="1"/>
  <c r="AD277" i="20" s="1"/>
  <c r="AE277" i="20" s="1"/>
  <c r="AF277" i="20" s="1"/>
  <c r="AG277" i="20" s="1"/>
  <c r="AH277" i="20" s="1"/>
  <c r="AI277" i="20" s="1"/>
  <c r="AJ277" i="20" s="1"/>
  <c r="AK277" i="20" s="1"/>
  <c r="Z276" i="20"/>
  <c r="AA276" i="20" s="1"/>
  <c r="AB276" i="20" s="1"/>
  <c r="AC276" i="20" s="1"/>
  <c r="AD276" i="20" s="1"/>
  <c r="AE276" i="20" s="1"/>
  <c r="AF276" i="20" s="1"/>
  <c r="AG276" i="20" s="1"/>
  <c r="AH276" i="20" s="1"/>
  <c r="AI276" i="20" s="1"/>
  <c r="AJ276" i="20" s="1"/>
  <c r="AK276" i="20" s="1"/>
  <c r="Z275" i="20"/>
  <c r="AA275" i="20" s="1"/>
  <c r="AB275" i="20" s="1"/>
  <c r="AC275" i="20" s="1"/>
  <c r="AD275" i="20" s="1"/>
  <c r="AE275" i="20" s="1"/>
  <c r="AF275" i="20" s="1"/>
  <c r="AG275" i="20" s="1"/>
  <c r="AH275" i="20" s="1"/>
  <c r="AI275" i="20" s="1"/>
  <c r="AJ275" i="20" s="1"/>
  <c r="AK275" i="20" s="1"/>
  <c r="Z274" i="20"/>
  <c r="AA274" i="20" s="1"/>
  <c r="AB274" i="20" s="1"/>
  <c r="AC274" i="20" s="1"/>
  <c r="AD274" i="20" s="1"/>
  <c r="AE274" i="20" s="1"/>
  <c r="AF274" i="20" s="1"/>
  <c r="AG274" i="20" s="1"/>
  <c r="AH274" i="20" s="1"/>
  <c r="AI274" i="20" s="1"/>
  <c r="AJ274" i="20" s="1"/>
  <c r="AK274" i="20" s="1"/>
  <c r="Z272" i="20"/>
  <c r="AA272" i="20" s="1"/>
  <c r="AB272" i="20" s="1"/>
  <c r="AC272" i="20" s="1"/>
  <c r="AD272" i="20" s="1"/>
  <c r="AE272" i="20" s="1"/>
  <c r="AF272" i="20" s="1"/>
  <c r="AG272" i="20" s="1"/>
  <c r="AH272" i="20" s="1"/>
  <c r="AI272" i="20" s="1"/>
  <c r="AJ272" i="20" s="1"/>
  <c r="AK272" i="20" s="1"/>
  <c r="Z271" i="20"/>
  <c r="AA271" i="20" s="1"/>
  <c r="AB271" i="20" s="1"/>
  <c r="AC271" i="20" s="1"/>
  <c r="AD271" i="20" s="1"/>
  <c r="AE271" i="20" s="1"/>
  <c r="AF271" i="20" s="1"/>
  <c r="AG271" i="20" s="1"/>
  <c r="AH271" i="20" s="1"/>
  <c r="AI271" i="20" s="1"/>
  <c r="AJ271" i="20" s="1"/>
  <c r="AK271" i="20" s="1"/>
  <c r="Z270" i="20"/>
  <c r="AA270" i="20" s="1"/>
  <c r="AB270" i="20" s="1"/>
  <c r="AC270" i="20" s="1"/>
  <c r="AD270" i="20" s="1"/>
  <c r="AE270" i="20" s="1"/>
  <c r="AF270" i="20" s="1"/>
  <c r="AG270" i="20" s="1"/>
  <c r="AH270" i="20" s="1"/>
  <c r="AI270" i="20" s="1"/>
  <c r="AJ270" i="20" s="1"/>
  <c r="AK270" i="20" s="1"/>
  <c r="Z269" i="20"/>
  <c r="AA269" i="20" s="1"/>
  <c r="AB269" i="20" s="1"/>
  <c r="AC269" i="20" s="1"/>
  <c r="AD269" i="20" s="1"/>
  <c r="AE269" i="20" s="1"/>
  <c r="AF269" i="20" s="1"/>
  <c r="AG269" i="20" s="1"/>
  <c r="AH269" i="20" s="1"/>
  <c r="AI269" i="20" s="1"/>
  <c r="AJ269" i="20" s="1"/>
  <c r="AK269" i="20" s="1"/>
  <c r="Z268" i="20"/>
  <c r="AA268" i="20" s="1"/>
  <c r="AB268" i="20" s="1"/>
  <c r="AC268" i="20" s="1"/>
  <c r="AD268" i="20" s="1"/>
  <c r="AE268" i="20" s="1"/>
  <c r="AF268" i="20" s="1"/>
  <c r="AG268" i="20" s="1"/>
  <c r="AH268" i="20" s="1"/>
  <c r="AI268" i="20" s="1"/>
  <c r="AJ268" i="20" s="1"/>
  <c r="AK268" i="20" s="1"/>
  <c r="Z267" i="20"/>
  <c r="AA267" i="20" s="1"/>
  <c r="AB267" i="20" s="1"/>
  <c r="AC267" i="20" s="1"/>
  <c r="AD267" i="20" s="1"/>
  <c r="AE267" i="20" s="1"/>
  <c r="AF267" i="20" s="1"/>
  <c r="AG267" i="20" s="1"/>
  <c r="AH267" i="20" s="1"/>
  <c r="AI267" i="20" s="1"/>
  <c r="AJ267" i="20" s="1"/>
  <c r="AK267" i="20" s="1"/>
  <c r="Z266" i="20"/>
  <c r="AA266" i="20" s="1"/>
  <c r="AB266" i="20" s="1"/>
  <c r="AC266" i="20" s="1"/>
  <c r="AD266" i="20" s="1"/>
  <c r="AE266" i="20" s="1"/>
  <c r="AF266" i="20" s="1"/>
  <c r="AG266" i="20" s="1"/>
  <c r="AH266" i="20" s="1"/>
  <c r="AI266" i="20" s="1"/>
  <c r="AJ266" i="20" s="1"/>
  <c r="AK266" i="20" s="1"/>
  <c r="Z265" i="20"/>
  <c r="AA265" i="20" s="1"/>
  <c r="AB265" i="20" s="1"/>
  <c r="AC265" i="20" s="1"/>
  <c r="AD265" i="20" s="1"/>
  <c r="AE265" i="20" s="1"/>
  <c r="AF265" i="20" s="1"/>
  <c r="AG265" i="20" s="1"/>
  <c r="AH265" i="20" s="1"/>
  <c r="AI265" i="20" s="1"/>
  <c r="AJ265" i="20" s="1"/>
  <c r="AK265" i="20" s="1"/>
  <c r="Z264" i="20"/>
  <c r="AA264" i="20" s="1"/>
  <c r="AB264" i="20" s="1"/>
  <c r="AC264" i="20" s="1"/>
  <c r="AD264" i="20" s="1"/>
  <c r="AE264" i="20" s="1"/>
  <c r="AF264" i="20" s="1"/>
  <c r="AG264" i="20" s="1"/>
  <c r="AH264" i="20" s="1"/>
  <c r="AI264" i="20" s="1"/>
  <c r="AJ264" i="20" s="1"/>
  <c r="AK264" i="20" s="1"/>
  <c r="Z262" i="20"/>
  <c r="AA262" i="20" s="1"/>
  <c r="AB262" i="20" s="1"/>
  <c r="AC262" i="20" s="1"/>
  <c r="AD262" i="20" s="1"/>
  <c r="AE262" i="20" s="1"/>
  <c r="AF262" i="20" s="1"/>
  <c r="AG262" i="20" s="1"/>
  <c r="AH262" i="20" s="1"/>
  <c r="AI262" i="20" s="1"/>
  <c r="AJ262" i="20" s="1"/>
  <c r="AK262" i="20" s="1"/>
  <c r="Z260" i="20"/>
  <c r="AA260" i="20" s="1"/>
  <c r="AB260" i="20" s="1"/>
  <c r="AC260" i="20" s="1"/>
  <c r="AD260" i="20" s="1"/>
  <c r="AE260" i="20" s="1"/>
  <c r="AF260" i="20" s="1"/>
  <c r="AG260" i="20" s="1"/>
  <c r="AH260" i="20" s="1"/>
  <c r="AI260" i="20" s="1"/>
  <c r="AJ260" i="20" s="1"/>
  <c r="AK260" i="20" s="1"/>
  <c r="Z259" i="20"/>
  <c r="AA259" i="20" s="1"/>
  <c r="AB259" i="20" s="1"/>
  <c r="AC259" i="20" s="1"/>
  <c r="AD259" i="20" s="1"/>
  <c r="AE259" i="20" s="1"/>
  <c r="AF259" i="20" s="1"/>
  <c r="AG259" i="20" s="1"/>
  <c r="AH259" i="20" s="1"/>
  <c r="AI259" i="20" s="1"/>
  <c r="AJ259" i="20" s="1"/>
  <c r="AK259" i="20" s="1"/>
  <c r="Z258" i="20"/>
  <c r="AA258" i="20" s="1"/>
  <c r="AB258" i="20" s="1"/>
  <c r="AC258" i="20" s="1"/>
  <c r="AD258" i="20" s="1"/>
  <c r="AE258" i="20" s="1"/>
  <c r="AF258" i="20" s="1"/>
  <c r="AG258" i="20" s="1"/>
  <c r="AH258" i="20" s="1"/>
  <c r="AI258" i="20" s="1"/>
  <c r="AJ258" i="20" s="1"/>
  <c r="AK258" i="20" s="1"/>
  <c r="Z257" i="20"/>
  <c r="AA257" i="20" s="1"/>
  <c r="AB257" i="20" s="1"/>
  <c r="AC257" i="20" s="1"/>
  <c r="AD257" i="20" s="1"/>
  <c r="AE257" i="20" s="1"/>
  <c r="AF257" i="20" s="1"/>
  <c r="AG257" i="20" s="1"/>
  <c r="AH257" i="20" s="1"/>
  <c r="AI257" i="20" s="1"/>
  <c r="AJ257" i="20" s="1"/>
  <c r="AK257" i="20" s="1"/>
  <c r="Z256" i="20"/>
  <c r="AA256" i="20" s="1"/>
  <c r="AB256" i="20" s="1"/>
  <c r="AC256" i="20" s="1"/>
  <c r="AD256" i="20" s="1"/>
  <c r="AE256" i="20" s="1"/>
  <c r="AF256" i="20" s="1"/>
  <c r="AG256" i="20" s="1"/>
  <c r="AH256" i="20" s="1"/>
  <c r="AI256" i="20" s="1"/>
  <c r="AJ256" i="20" s="1"/>
  <c r="AK256" i="20" s="1"/>
  <c r="Z255" i="20"/>
  <c r="AA255" i="20" s="1"/>
  <c r="AB255" i="20" s="1"/>
  <c r="AC255" i="20" s="1"/>
  <c r="AD255" i="20" s="1"/>
  <c r="AE255" i="20" s="1"/>
  <c r="AF255" i="20" s="1"/>
  <c r="AG255" i="20" s="1"/>
  <c r="AH255" i="20" s="1"/>
  <c r="AI255" i="20" s="1"/>
  <c r="AJ255" i="20" s="1"/>
  <c r="AK255" i="20" s="1"/>
  <c r="Z254" i="20"/>
  <c r="AA254" i="20" s="1"/>
  <c r="AB254" i="20" s="1"/>
  <c r="AC254" i="20" s="1"/>
  <c r="AD254" i="20" s="1"/>
  <c r="AE254" i="20" s="1"/>
  <c r="AF254" i="20" s="1"/>
  <c r="AG254" i="20" s="1"/>
  <c r="AH254" i="20" s="1"/>
  <c r="AI254" i="20" s="1"/>
  <c r="AJ254" i="20" s="1"/>
  <c r="AK254" i="20" s="1"/>
  <c r="Z253" i="20"/>
  <c r="AA253" i="20" s="1"/>
  <c r="AB253" i="20" s="1"/>
  <c r="AC253" i="20" s="1"/>
  <c r="AD253" i="20" s="1"/>
  <c r="AE253" i="20" s="1"/>
  <c r="AF253" i="20" s="1"/>
  <c r="AG253" i="20" s="1"/>
  <c r="AH253" i="20" s="1"/>
  <c r="AI253" i="20" s="1"/>
  <c r="AJ253" i="20" s="1"/>
  <c r="AK253" i="20" s="1"/>
  <c r="Z252" i="20"/>
  <c r="AA252" i="20" s="1"/>
  <c r="AB252" i="20" s="1"/>
  <c r="AC252" i="20" s="1"/>
  <c r="AD252" i="20" s="1"/>
  <c r="AE252" i="20" s="1"/>
  <c r="AF252" i="20" s="1"/>
  <c r="AG252" i="20" s="1"/>
  <c r="AH252" i="20" s="1"/>
  <c r="AI252" i="20" s="1"/>
  <c r="AJ252" i="20" s="1"/>
  <c r="AK252" i="20" s="1"/>
  <c r="Z251" i="20"/>
  <c r="AA251" i="20" s="1"/>
  <c r="AB251" i="20" s="1"/>
  <c r="AC251" i="20" s="1"/>
  <c r="AD251" i="20" s="1"/>
  <c r="AE251" i="20" s="1"/>
  <c r="AF251" i="20" s="1"/>
  <c r="AG251" i="20" s="1"/>
  <c r="AH251" i="20" s="1"/>
  <c r="AI251" i="20" s="1"/>
  <c r="AJ251" i="20" s="1"/>
  <c r="AK251" i="20" s="1"/>
  <c r="Z250" i="20"/>
  <c r="AA250" i="20" s="1"/>
  <c r="AB250" i="20" s="1"/>
  <c r="AC250" i="20" s="1"/>
  <c r="AD250" i="20" s="1"/>
  <c r="AE250" i="20" s="1"/>
  <c r="AF250" i="20" s="1"/>
  <c r="AG250" i="20" s="1"/>
  <c r="AH250" i="20" s="1"/>
  <c r="AI250" i="20" s="1"/>
  <c r="AJ250" i="20" s="1"/>
  <c r="AK250" i="20" s="1"/>
  <c r="Z249" i="20"/>
  <c r="AA249" i="20" s="1"/>
  <c r="AB249" i="20" s="1"/>
  <c r="AC249" i="20" s="1"/>
  <c r="AD249" i="20" s="1"/>
  <c r="AE249" i="20" s="1"/>
  <c r="AF249" i="20" s="1"/>
  <c r="AG249" i="20" s="1"/>
  <c r="AH249" i="20" s="1"/>
  <c r="AI249" i="20" s="1"/>
  <c r="AJ249" i="20" s="1"/>
  <c r="AK249" i="20" s="1"/>
  <c r="Z248" i="20"/>
  <c r="AA248" i="20" s="1"/>
  <c r="AB248" i="20" s="1"/>
  <c r="AC248" i="20" s="1"/>
  <c r="AD248" i="20" s="1"/>
  <c r="AE248" i="20" s="1"/>
  <c r="AF248" i="20" s="1"/>
  <c r="AG248" i="20" s="1"/>
  <c r="AH248" i="20" s="1"/>
  <c r="AI248" i="20" s="1"/>
  <c r="AJ248" i="20" s="1"/>
  <c r="AK248" i="20" s="1"/>
  <c r="Z247" i="20"/>
  <c r="AA247" i="20" s="1"/>
  <c r="AB247" i="20" s="1"/>
  <c r="AC247" i="20" s="1"/>
  <c r="AD247" i="20" s="1"/>
  <c r="AE247" i="20" s="1"/>
  <c r="AF247" i="20" s="1"/>
  <c r="AG247" i="20" s="1"/>
  <c r="AH247" i="20" s="1"/>
  <c r="AI247" i="20" s="1"/>
  <c r="AJ247" i="20" s="1"/>
  <c r="AK247" i="20" s="1"/>
  <c r="Z246" i="20"/>
  <c r="AA246" i="20" s="1"/>
  <c r="AB246" i="20" s="1"/>
  <c r="AC246" i="20" s="1"/>
  <c r="AD246" i="20" s="1"/>
  <c r="AE246" i="20" s="1"/>
  <c r="AF246" i="20" s="1"/>
  <c r="AG246" i="20" s="1"/>
  <c r="AH246" i="20" s="1"/>
  <c r="AI246" i="20" s="1"/>
  <c r="AJ246" i="20" s="1"/>
  <c r="AK246" i="20" s="1"/>
  <c r="Z245" i="20"/>
  <c r="AA245" i="20" s="1"/>
  <c r="AB245" i="20" s="1"/>
  <c r="AC245" i="20" s="1"/>
  <c r="AD245" i="20" s="1"/>
  <c r="AE245" i="20" s="1"/>
  <c r="AF245" i="20" s="1"/>
  <c r="AG245" i="20" s="1"/>
  <c r="AH245" i="20" s="1"/>
  <c r="AI245" i="20" s="1"/>
  <c r="AJ245" i="20" s="1"/>
  <c r="AK245" i="20" s="1"/>
  <c r="Z244" i="20"/>
  <c r="AA244" i="20" s="1"/>
  <c r="AB244" i="20" s="1"/>
  <c r="AC244" i="20" s="1"/>
  <c r="AD244" i="20" s="1"/>
  <c r="AE244" i="20" s="1"/>
  <c r="AF244" i="20" s="1"/>
  <c r="AG244" i="20" s="1"/>
  <c r="AH244" i="20" s="1"/>
  <c r="AI244" i="20" s="1"/>
  <c r="AJ244" i="20" s="1"/>
  <c r="AK244" i="20" s="1"/>
  <c r="Z243" i="20"/>
  <c r="AA243" i="20" s="1"/>
  <c r="AB243" i="20" s="1"/>
  <c r="AC243" i="20" s="1"/>
  <c r="AD243" i="20" s="1"/>
  <c r="AE243" i="20" s="1"/>
  <c r="AF243" i="20" s="1"/>
  <c r="AG243" i="20" s="1"/>
  <c r="AH243" i="20" s="1"/>
  <c r="AI243" i="20" s="1"/>
  <c r="AJ243" i="20" s="1"/>
  <c r="AK243" i="20" s="1"/>
  <c r="Z241" i="20"/>
  <c r="AA241" i="20" s="1"/>
  <c r="AB241" i="20" s="1"/>
  <c r="AC241" i="20" s="1"/>
  <c r="AD241" i="20" s="1"/>
  <c r="AE241" i="20" s="1"/>
  <c r="AF241" i="20" s="1"/>
  <c r="AG241" i="20" s="1"/>
  <c r="AH241" i="20" s="1"/>
  <c r="AI241" i="20" s="1"/>
  <c r="AJ241" i="20" s="1"/>
  <c r="AK241" i="20" s="1"/>
  <c r="Z240" i="20"/>
  <c r="AA240" i="20" s="1"/>
  <c r="AB240" i="20" s="1"/>
  <c r="AC240" i="20" s="1"/>
  <c r="AD240" i="20" s="1"/>
  <c r="AE240" i="20" s="1"/>
  <c r="AF240" i="20" s="1"/>
  <c r="AG240" i="20" s="1"/>
  <c r="AH240" i="20" s="1"/>
  <c r="AI240" i="20" s="1"/>
  <c r="AJ240" i="20" s="1"/>
  <c r="AK240" i="20" s="1"/>
  <c r="Z239" i="20"/>
  <c r="AA239" i="20" s="1"/>
  <c r="AB239" i="20" s="1"/>
  <c r="AC239" i="20" s="1"/>
  <c r="AD239" i="20" s="1"/>
  <c r="AE239" i="20" s="1"/>
  <c r="AF239" i="20" s="1"/>
  <c r="AG239" i="20" s="1"/>
  <c r="AH239" i="20" s="1"/>
  <c r="AI239" i="20" s="1"/>
  <c r="AJ239" i="20" s="1"/>
  <c r="AK239" i="20" s="1"/>
  <c r="Z238" i="20"/>
  <c r="AA238" i="20" s="1"/>
  <c r="AB238" i="20" s="1"/>
  <c r="AC238" i="20" s="1"/>
  <c r="AD238" i="20" s="1"/>
  <c r="AE238" i="20" s="1"/>
  <c r="AF238" i="20" s="1"/>
  <c r="AG238" i="20" s="1"/>
  <c r="AH238" i="20" s="1"/>
  <c r="AI238" i="20" s="1"/>
  <c r="AJ238" i="20" s="1"/>
  <c r="AK238" i="20" s="1"/>
  <c r="Z237" i="20"/>
  <c r="AA237" i="20" s="1"/>
  <c r="AB237" i="20" s="1"/>
  <c r="AC237" i="20" s="1"/>
  <c r="AD237" i="20" s="1"/>
  <c r="AE237" i="20" s="1"/>
  <c r="AF237" i="20" s="1"/>
  <c r="AG237" i="20" s="1"/>
  <c r="AH237" i="20" s="1"/>
  <c r="AI237" i="20" s="1"/>
  <c r="AJ237" i="20" s="1"/>
  <c r="AK237" i="20" s="1"/>
  <c r="Z236" i="20"/>
  <c r="AA236" i="20" s="1"/>
  <c r="AB236" i="20" s="1"/>
  <c r="AC236" i="20" s="1"/>
  <c r="AD236" i="20" s="1"/>
  <c r="AE236" i="20" s="1"/>
  <c r="AF236" i="20" s="1"/>
  <c r="AG236" i="20" s="1"/>
  <c r="AH236" i="20" s="1"/>
  <c r="AI236" i="20" s="1"/>
  <c r="AJ236" i="20" s="1"/>
  <c r="AK236" i="20" s="1"/>
  <c r="AA235" i="20"/>
  <c r="AB235" i="20" s="1"/>
  <c r="AC235" i="20" s="1"/>
  <c r="AD235" i="20" s="1"/>
  <c r="AE235" i="20" s="1"/>
  <c r="AF235" i="20" s="1"/>
  <c r="AG235" i="20" s="1"/>
  <c r="AH235" i="20" s="1"/>
  <c r="AI235" i="20" s="1"/>
  <c r="AJ235" i="20" s="1"/>
  <c r="AK235" i="20" s="1"/>
  <c r="Z233" i="20"/>
  <c r="AA233" i="20" s="1"/>
  <c r="AB233" i="20" s="1"/>
  <c r="AC233" i="20" s="1"/>
  <c r="AD233" i="20" s="1"/>
  <c r="AE233" i="20" s="1"/>
  <c r="AF233" i="20" s="1"/>
  <c r="AG233" i="20" s="1"/>
  <c r="AH233" i="20" s="1"/>
  <c r="AI233" i="20" s="1"/>
  <c r="AJ233" i="20" s="1"/>
  <c r="AK233" i="20" s="1"/>
  <c r="Z232" i="20"/>
  <c r="AA232" i="20" s="1"/>
  <c r="AB232" i="20" s="1"/>
  <c r="AC232" i="20" s="1"/>
  <c r="AD232" i="20" s="1"/>
  <c r="AE232" i="20" s="1"/>
  <c r="AF232" i="20" s="1"/>
  <c r="AG232" i="20" s="1"/>
  <c r="AH232" i="20" s="1"/>
  <c r="AI232" i="20" s="1"/>
  <c r="AJ232" i="20" s="1"/>
  <c r="AK232" i="20" s="1"/>
  <c r="Z231" i="20"/>
  <c r="AA231" i="20" s="1"/>
  <c r="AB231" i="20" s="1"/>
  <c r="AC231" i="20" s="1"/>
  <c r="AD231" i="20" s="1"/>
  <c r="AE231" i="20" s="1"/>
  <c r="AF231" i="20" s="1"/>
  <c r="AG231" i="20" s="1"/>
  <c r="AH231" i="20" s="1"/>
  <c r="AI231" i="20" s="1"/>
  <c r="AJ231" i="20" s="1"/>
  <c r="AK231" i="20" s="1"/>
  <c r="Z230" i="20"/>
  <c r="AA230" i="20" s="1"/>
  <c r="AB230" i="20" s="1"/>
  <c r="AC230" i="20" s="1"/>
  <c r="AD230" i="20" s="1"/>
  <c r="AE230" i="20" s="1"/>
  <c r="AF230" i="20" s="1"/>
  <c r="AG230" i="20" s="1"/>
  <c r="AH230" i="20" s="1"/>
  <c r="AI230" i="20" s="1"/>
  <c r="AJ230" i="20" s="1"/>
  <c r="AK230" i="20" s="1"/>
  <c r="Z229" i="20"/>
  <c r="AA229" i="20" s="1"/>
  <c r="AB229" i="20" s="1"/>
  <c r="AC229" i="20" s="1"/>
  <c r="AD229" i="20" s="1"/>
  <c r="AE229" i="20" s="1"/>
  <c r="AF229" i="20" s="1"/>
  <c r="AG229" i="20" s="1"/>
  <c r="AH229" i="20" s="1"/>
  <c r="AI229" i="20" s="1"/>
  <c r="AJ229" i="20" s="1"/>
  <c r="AK229" i="20" s="1"/>
  <c r="Z228" i="20"/>
  <c r="AA228" i="20" s="1"/>
  <c r="AB228" i="20" s="1"/>
  <c r="AC228" i="20" s="1"/>
  <c r="AD228" i="20" s="1"/>
  <c r="AE228" i="20" s="1"/>
  <c r="AF228" i="20" s="1"/>
  <c r="AG228" i="20" s="1"/>
  <c r="AH228" i="20" s="1"/>
  <c r="AI228" i="20" s="1"/>
  <c r="AJ228" i="20" s="1"/>
  <c r="AK228" i="20" s="1"/>
  <c r="Z227" i="20"/>
  <c r="AA227" i="20" s="1"/>
  <c r="AB227" i="20" s="1"/>
  <c r="AC227" i="20" s="1"/>
  <c r="AD227" i="20" s="1"/>
  <c r="AE227" i="20" s="1"/>
  <c r="AF227" i="20" s="1"/>
  <c r="AG227" i="20" s="1"/>
  <c r="AH227" i="20" s="1"/>
  <c r="AI227" i="20" s="1"/>
  <c r="AJ227" i="20" s="1"/>
  <c r="AK227" i="20" s="1"/>
  <c r="Z225" i="20"/>
  <c r="AA225" i="20" s="1"/>
  <c r="AB225" i="20" s="1"/>
  <c r="AC225" i="20" s="1"/>
  <c r="AD225" i="20" s="1"/>
  <c r="AE225" i="20" s="1"/>
  <c r="AF225" i="20" s="1"/>
  <c r="AG225" i="20" s="1"/>
  <c r="AH225" i="20" s="1"/>
  <c r="AI225" i="20" s="1"/>
  <c r="AJ225" i="20" s="1"/>
  <c r="AK225" i="20" s="1"/>
  <c r="Z224" i="20"/>
  <c r="AA224" i="20" s="1"/>
  <c r="AB224" i="20" s="1"/>
  <c r="AC224" i="20" s="1"/>
  <c r="AD224" i="20" s="1"/>
  <c r="AE224" i="20" s="1"/>
  <c r="AF224" i="20" s="1"/>
  <c r="AG224" i="20" s="1"/>
  <c r="AH224" i="20" s="1"/>
  <c r="AI224" i="20" s="1"/>
  <c r="AJ224" i="20" s="1"/>
  <c r="AK224" i="20" s="1"/>
  <c r="Z223" i="20"/>
  <c r="AA223" i="20" s="1"/>
  <c r="AB223" i="20" s="1"/>
  <c r="AC223" i="20" s="1"/>
  <c r="AD223" i="20" s="1"/>
  <c r="AE223" i="20" s="1"/>
  <c r="AF223" i="20" s="1"/>
  <c r="AG223" i="20" s="1"/>
  <c r="AH223" i="20" s="1"/>
  <c r="AI223" i="20" s="1"/>
  <c r="AJ223" i="20" s="1"/>
  <c r="AK223" i="20" s="1"/>
  <c r="Z222" i="20"/>
  <c r="AA222" i="20" s="1"/>
  <c r="AB222" i="20" s="1"/>
  <c r="AC222" i="20" s="1"/>
  <c r="AD222" i="20" s="1"/>
  <c r="AE222" i="20" s="1"/>
  <c r="AF222" i="20" s="1"/>
  <c r="AG222" i="20" s="1"/>
  <c r="AH222" i="20" s="1"/>
  <c r="AI222" i="20" s="1"/>
  <c r="AJ222" i="20" s="1"/>
  <c r="AK222" i="20" s="1"/>
  <c r="Z221" i="20"/>
  <c r="AA221" i="20" s="1"/>
  <c r="AB221" i="20" s="1"/>
  <c r="AC221" i="20" s="1"/>
  <c r="AD221" i="20" s="1"/>
  <c r="AE221" i="20" s="1"/>
  <c r="AF221" i="20" s="1"/>
  <c r="AG221" i="20" s="1"/>
  <c r="AH221" i="20" s="1"/>
  <c r="AI221" i="20" s="1"/>
  <c r="AJ221" i="20" s="1"/>
  <c r="AK221" i="20" s="1"/>
  <c r="Z220" i="20"/>
  <c r="AA220" i="20" s="1"/>
  <c r="AB220" i="20" s="1"/>
  <c r="AC220" i="20" s="1"/>
  <c r="AD220" i="20" s="1"/>
  <c r="AE220" i="20" s="1"/>
  <c r="AF220" i="20" s="1"/>
  <c r="AG220" i="20" s="1"/>
  <c r="AH220" i="20" s="1"/>
  <c r="AI220" i="20" s="1"/>
  <c r="AJ220" i="20" s="1"/>
  <c r="AK220" i="20" s="1"/>
  <c r="Z218" i="20"/>
  <c r="AA218" i="20" s="1"/>
  <c r="AB218" i="20" s="1"/>
  <c r="AC218" i="20" s="1"/>
  <c r="AD218" i="20" s="1"/>
  <c r="AE218" i="20" s="1"/>
  <c r="AF218" i="20" s="1"/>
  <c r="AG218" i="20" s="1"/>
  <c r="AH218" i="20" s="1"/>
  <c r="AI218" i="20" s="1"/>
  <c r="AJ218" i="20" s="1"/>
  <c r="AK218" i="20" s="1"/>
  <c r="Z217" i="20"/>
  <c r="AA217" i="20" s="1"/>
  <c r="AB217" i="20" s="1"/>
  <c r="AC217" i="20" s="1"/>
  <c r="AD217" i="20" s="1"/>
  <c r="AE217" i="20" s="1"/>
  <c r="AF217" i="20" s="1"/>
  <c r="AG217" i="20" s="1"/>
  <c r="AH217" i="20" s="1"/>
  <c r="AI217" i="20" s="1"/>
  <c r="AJ217" i="20" s="1"/>
  <c r="AK217" i="20" s="1"/>
  <c r="Z216" i="20"/>
  <c r="AA216" i="20" s="1"/>
  <c r="AB216" i="20" s="1"/>
  <c r="AC216" i="20" s="1"/>
  <c r="AD216" i="20" s="1"/>
  <c r="AE216" i="20" s="1"/>
  <c r="AF216" i="20" s="1"/>
  <c r="AG216" i="20" s="1"/>
  <c r="AH216" i="20" s="1"/>
  <c r="AI216" i="20" s="1"/>
  <c r="AJ216" i="20" s="1"/>
  <c r="AK216" i="20" s="1"/>
  <c r="Z215" i="20"/>
  <c r="AA215" i="20" s="1"/>
  <c r="AB215" i="20" s="1"/>
  <c r="AC215" i="20" s="1"/>
  <c r="AD215" i="20" s="1"/>
  <c r="AE215" i="20" s="1"/>
  <c r="AF215" i="20" s="1"/>
  <c r="AG215" i="20" s="1"/>
  <c r="AH215" i="20" s="1"/>
  <c r="AI215" i="20" s="1"/>
  <c r="AJ215" i="20" s="1"/>
  <c r="AK215" i="20" s="1"/>
  <c r="Z214" i="20"/>
  <c r="AA214" i="20" s="1"/>
  <c r="AB214" i="20" s="1"/>
  <c r="AC214" i="20" s="1"/>
  <c r="AD214" i="20" s="1"/>
  <c r="AE214" i="20" s="1"/>
  <c r="AF214" i="20" s="1"/>
  <c r="AG214" i="20" s="1"/>
  <c r="AH214" i="20" s="1"/>
  <c r="AI214" i="20" s="1"/>
  <c r="AJ214" i="20" s="1"/>
  <c r="AK214" i="20" s="1"/>
  <c r="Z213" i="20"/>
  <c r="AA213" i="20" s="1"/>
  <c r="AB213" i="20" s="1"/>
  <c r="AC213" i="20" s="1"/>
  <c r="AD213" i="20" s="1"/>
  <c r="AE213" i="20" s="1"/>
  <c r="AF213" i="20" s="1"/>
  <c r="AG213" i="20" s="1"/>
  <c r="AH213" i="20" s="1"/>
  <c r="AI213" i="20" s="1"/>
  <c r="AJ213" i="20" s="1"/>
  <c r="AK213" i="20" s="1"/>
  <c r="Z212" i="20"/>
  <c r="AA212" i="20" s="1"/>
  <c r="AB212" i="20" s="1"/>
  <c r="AC212" i="20" s="1"/>
  <c r="AD212" i="20" s="1"/>
  <c r="AE212" i="20" s="1"/>
  <c r="AF212" i="20" s="1"/>
  <c r="AG212" i="20" s="1"/>
  <c r="AH212" i="20" s="1"/>
  <c r="AI212" i="20" s="1"/>
  <c r="AJ212" i="20" s="1"/>
  <c r="AK212" i="20" s="1"/>
  <c r="Z208" i="20"/>
  <c r="AA208" i="20" s="1"/>
  <c r="AB208" i="20" s="1"/>
  <c r="AC208" i="20" s="1"/>
  <c r="AD208" i="20" s="1"/>
  <c r="AE208" i="20" s="1"/>
  <c r="AF208" i="20" s="1"/>
  <c r="AG208" i="20" s="1"/>
  <c r="AH208" i="20" s="1"/>
  <c r="AI208" i="20" s="1"/>
  <c r="AJ208" i="20" s="1"/>
  <c r="AK208" i="20" s="1"/>
  <c r="Z207" i="20"/>
  <c r="AA207" i="20" s="1"/>
  <c r="AB207" i="20" s="1"/>
  <c r="AC207" i="20" s="1"/>
  <c r="AD207" i="20" s="1"/>
  <c r="AE207" i="20" s="1"/>
  <c r="AF207" i="20" s="1"/>
  <c r="AG207" i="20" s="1"/>
  <c r="AH207" i="20" s="1"/>
  <c r="AI207" i="20" s="1"/>
  <c r="AJ207" i="20" s="1"/>
  <c r="AK207" i="20" s="1"/>
  <c r="Z205" i="20"/>
  <c r="AA205" i="20" s="1"/>
  <c r="AB205" i="20" s="1"/>
  <c r="AC205" i="20" s="1"/>
  <c r="AD205" i="20" s="1"/>
  <c r="AE205" i="20" s="1"/>
  <c r="AF205" i="20" s="1"/>
  <c r="AG205" i="20" s="1"/>
  <c r="AH205" i="20" s="1"/>
  <c r="AI205" i="20" s="1"/>
  <c r="AJ205" i="20" s="1"/>
  <c r="AK205" i="20" s="1"/>
  <c r="Z202" i="20"/>
  <c r="AA202" i="20" s="1"/>
  <c r="AB202" i="20" s="1"/>
  <c r="AC202" i="20" s="1"/>
  <c r="AD202" i="20" s="1"/>
  <c r="AE202" i="20" s="1"/>
  <c r="AF202" i="20" s="1"/>
  <c r="AG202" i="20" s="1"/>
  <c r="AH202" i="20" s="1"/>
  <c r="AI202" i="20" s="1"/>
  <c r="AJ202" i="20" s="1"/>
  <c r="AK202" i="20" s="1"/>
  <c r="Z201" i="20"/>
  <c r="AA201" i="20" s="1"/>
  <c r="AB201" i="20" s="1"/>
  <c r="AC201" i="20" s="1"/>
  <c r="AD201" i="20" s="1"/>
  <c r="AE201" i="20" s="1"/>
  <c r="AF201" i="20" s="1"/>
  <c r="AG201" i="20" s="1"/>
  <c r="AH201" i="20" s="1"/>
  <c r="AI201" i="20" s="1"/>
  <c r="AJ201" i="20" s="1"/>
  <c r="AK201" i="20" s="1"/>
  <c r="Z200" i="20"/>
  <c r="AA200" i="20" s="1"/>
  <c r="AB200" i="20" s="1"/>
  <c r="AC200" i="20" s="1"/>
  <c r="AD200" i="20" s="1"/>
  <c r="AE200" i="20" s="1"/>
  <c r="AF200" i="20" s="1"/>
  <c r="AG200" i="20" s="1"/>
  <c r="AH200" i="20" s="1"/>
  <c r="AI200" i="20" s="1"/>
  <c r="AJ200" i="20" s="1"/>
  <c r="AK200" i="20" s="1"/>
  <c r="Z199" i="20"/>
  <c r="AA199" i="20" s="1"/>
  <c r="AB199" i="20" s="1"/>
  <c r="AC199" i="20" s="1"/>
  <c r="AD199" i="20" s="1"/>
  <c r="AE199" i="20" s="1"/>
  <c r="AF199" i="20" s="1"/>
  <c r="AG199" i="20" s="1"/>
  <c r="AH199" i="20" s="1"/>
  <c r="AI199" i="20" s="1"/>
  <c r="AJ199" i="20" s="1"/>
  <c r="AK199" i="20" s="1"/>
  <c r="Z198" i="20"/>
  <c r="AA198" i="20" s="1"/>
  <c r="AB198" i="20" s="1"/>
  <c r="AC198" i="20" s="1"/>
  <c r="AD198" i="20" s="1"/>
  <c r="AE198" i="20" s="1"/>
  <c r="AF198" i="20" s="1"/>
  <c r="AG198" i="20" s="1"/>
  <c r="AH198" i="20" s="1"/>
  <c r="AI198" i="20" s="1"/>
  <c r="AJ198" i="20" s="1"/>
  <c r="AK198" i="20" s="1"/>
  <c r="Z197" i="20"/>
  <c r="AA197" i="20" s="1"/>
  <c r="AB197" i="20" s="1"/>
  <c r="AC197" i="20" s="1"/>
  <c r="AD197" i="20" s="1"/>
  <c r="AE197" i="20" s="1"/>
  <c r="AF197" i="20" s="1"/>
  <c r="AG197" i="20" s="1"/>
  <c r="AH197" i="20" s="1"/>
  <c r="AI197" i="20" s="1"/>
  <c r="AJ197" i="20" s="1"/>
  <c r="AK197" i="20" s="1"/>
  <c r="Z196" i="20"/>
  <c r="AA196" i="20" s="1"/>
  <c r="AB196" i="20" s="1"/>
  <c r="AC196" i="20" s="1"/>
  <c r="AD196" i="20" s="1"/>
  <c r="AE196" i="20" s="1"/>
  <c r="AF196" i="20" s="1"/>
  <c r="AG196" i="20" s="1"/>
  <c r="AH196" i="20" s="1"/>
  <c r="AI196" i="20" s="1"/>
  <c r="AJ196" i="20" s="1"/>
  <c r="AK196" i="20" s="1"/>
  <c r="Z195" i="20"/>
  <c r="AA195" i="20" s="1"/>
  <c r="AB195" i="20" s="1"/>
  <c r="AC195" i="20" s="1"/>
  <c r="AD195" i="20" s="1"/>
  <c r="AE195" i="20" s="1"/>
  <c r="AF195" i="20" s="1"/>
  <c r="AG195" i="20" s="1"/>
  <c r="AH195" i="20" s="1"/>
  <c r="AI195" i="20" s="1"/>
  <c r="AJ195" i="20" s="1"/>
  <c r="AK195" i="20" s="1"/>
  <c r="Z194" i="20"/>
  <c r="AA194" i="20" s="1"/>
  <c r="AB194" i="20" s="1"/>
  <c r="AC194" i="20" s="1"/>
  <c r="AD194" i="20" s="1"/>
  <c r="AE194" i="20" s="1"/>
  <c r="AF194" i="20" s="1"/>
  <c r="AG194" i="20" s="1"/>
  <c r="AH194" i="20" s="1"/>
  <c r="AI194" i="20" s="1"/>
  <c r="AJ194" i="20" s="1"/>
  <c r="AK194" i="20" s="1"/>
  <c r="Z193" i="20"/>
  <c r="AA193" i="20" s="1"/>
  <c r="AB193" i="20" s="1"/>
  <c r="AC193" i="20" s="1"/>
  <c r="AD193" i="20" s="1"/>
  <c r="AE193" i="20" s="1"/>
  <c r="AF193" i="20" s="1"/>
  <c r="AG193" i="20" s="1"/>
  <c r="AH193" i="20" s="1"/>
  <c r="AI193" i="20" s="1"/>
  <c r="AJ193" i="20" s="1"/>
  <c r="AK193" i="20" s="1"/>
  <c r="Z191" i="20"/>
  <c r="AA191" i="20" s="1"/>
  <c r="AB191" i="20" s="1"/>
  <c r="AC191" i="20" s="1"/>
  <c r="AD191" i="20" s="1"/>
  <c r="AE191" i="20" s="1"/>
  <c r="AF191" i="20" s="1"/>
  <c r="AG191" i="20" s="1"/>
  <c r="AH191" i="20" s="1"/>
  <c r="AI191" i="20" s="1"/>
  <c r="AJ191" i="20" s="1"/>
  <c r="AK191" i="20" s="1"/>
  <c r="Z189" i="20"/>
  <c r="AA189" i="20" s="1"/>
  <c r="AB189" i="20" s="1"/>
  <c r="AC189" i="20" s="1"/>
  <c r="AD189" i="20" s="1"/>
  <c r="AE189" i="20" s="1"/>
  <c r="AF189" i="20" s="1"/>
  <c r="AG189" i="20" s="1"/>
  <c r="AH189" i="20" s="1"/>
  <c r="AI189" i="20" s="1"/>
  <c r="AJ189" i="20" s="1"/>
  <c r="AK189" i="20" s="1"/>
  <c r="Z188" i="20"/>
  <c r="AA188" i="20" s="1"/>
  <c r="AB188" i="20" s="1"/>
  <c r="AC188" i="20" s="1"/>
  <c r="AD188" i="20" s="1"/>
  <c r="AE188" i="20" s="1"/>
  <c r="AF188" i="20" s="1"/>
  <c r="AG188" i="20" s="1"/>
  <c r="AH188" i="20" s="1"/>
  <c r="AI188" i="20" s="1"/>
  <c r="AJ188" i="20" s="1"/>
  <c r="AK188" i="20" s="1"/>
  <c r="Z187" i="20"/>
  <c r="AA187" i="20" s="1"/>
  <c r="AB187" i="20" s="1"/>
  <c r="AC187" i="20" s="1"/>
  <c r="AD187" i="20" s="1"/>
  <c r="AE187" i="20" s="1"/>
  <c r="AF187" i="20" s="1"/>
  <c r="AG187" i="20" s="1"/>
  <c r="AH187" i="20" s="1"/>
  <c r="AI187" i="20" s="1"/>
  <c r="AJ187" i="20" s="1"/>
  <c r="AK187" i="20" s="1"/>
  <c r="Z186" i="20"/>
  <c r="AA186" i="20" s="1"/>
  <c r="AB186" i="20" s="1"/>
  <c r="AC186" i="20" s="1"/>
  <c r="AD186" i="20" s="1"/>
  <c r="AE186" i="20" s="1"/>
  <c r="AF186" i="20" s="1"/>
  <c r="AG186" i="20" s="1"/>
  <c r="AH186" i="20" s="1"/>
  <c r="AI186" i="20" s="1"/>
  <c r="AJ186" i="20" s="1"/>
  <c r="AK186" i="20" s="1"/>
  <c r="Z185" i="20"/>
  <c r="AA185" i="20" s="1"/>
  <c r="AB185" i="20" s="1"/>
  <c r="AC185" i="20" s="1"/>
  <c r="AD185" i="20" s="1"/>
  <c r="AE185" i="20" s="1"/>
  <c r="AF185" i="20" s="1"/>
  <c r="AG185" i="20" s="1"/>
  <c r="AH185" i="20" s="1"/>
  <c r="AI185" i="20" s="1"/>
  <c r="AJ185" i="20" s="1"/>
  <c r="AK185" i="20" s="1"/>
  <c r="Z184" i="20"/>
  <c r="AA184" i="20" s="1"/>
  <c r="AB184" i="20" s="1"/>
  <c r="AC184" i="20" s="1"/>
  <c r="AD184" i="20" s="1"/>
  <c r="AE184" i="20" s="1"/>
  <c r="AF184" i="20" s="1"/>
  <c r="AG184" i="20" s="1"/>
  <c r="AH184" i="20" s="1"/>
  <c r="AI184" i="20" s="1"/>
  <c r="AJ184" i="20" s="1"/>
  <c r="AK184" i="20" s="1"/>
  <c r="Z183" i="20"/>
  <c r="AA183" i="20" s="1"/>
  <c r="AB183" i="20" s="1"/>
  <c r="AC183" i="20" s="1"/>
  <c r="AD183" i="20" s="1"/>
  <c r="AE183" i="20" s="1"/>
  <c r="AF183" i="20" s="1"/>
  <c r="AG183" i="20" s="1"/>
  <c r="AH183" i="20" s="1"/>
  <c r="AI183" i="20" s="1"/>
  <c r="AJ183" i="20" s="1"/>
  <c r="AK183" i="20" s="1"/>
  <c r="Z182" i="20"/>
  <c r="AA182" i="20" s="1"/>
  <c r="AB182" i="20" s="1"/>
  <c r="AC182" i="20" s="1"/>
  <c r="AD182" i="20" s="1"/>
  <c r="AE182" i="20" s="1"/>
  <c r="AF182" i="20" s="1"/>
  <c r="AG182" i="20" s="1"/>
  <c r="AH182" i="20" s="1"/>
  <c r="AI182" i="20" s="1"/>
  <c r="AJ182" i="20" s="1"/>
  <c r="AK182" i="20" s="1"/>
  <c r="Z181" i="20"/>
  <c r="AA181" i="20" s="1"/>
  <c r="AB181" i="20" s="1"/>
  <c r="AC181" i="20" s="1"/>
  <c r="AD181" i="20" s="1"/>
  <c r="AE181" i="20" s="1"/>
  <c r="AF181" i="20" s="1"/>
  <c r="AG181" i="20" s="1"/>
  <c r="AH181" i="20" s="1"/>
  <c r="AI181" i="20" s="1"/>
  <c r="AJ181" i="20" s="1"/>
  <c r="AK181" i="20" s="1"/>
  <c r="Z180" i="20"/>
  <c r="AA180" i="20" s="1"/>
  <c r="AB180" i="20" s="1"/>
  <c r="AC180" i="20" s="1"/>
  <c r="AD180" i="20" s="1"/>
  <c r="AE180" i="20" s="1"/>
  <c r="AF180" i="20" s="1"/>
  <c r="AG180" i="20" s="1"/>
  <c r="AH180" i="20" s="1"/>
  <c r="AI180" i="20" s="1"/>
  <c r="AJ180" i="20" s="1"/>
  <c r="AK180" i="20" s="1"/>
  <c r="Z179" i="20"/>
  <c r="AA179" i="20" s="1"/>
  <c r="AB179" i="20" s="1"/>
  <c r="AC179" i="20" s="1"/>
  <c r="AD179" i="20" s="1"/>
  <c r="AE179" i="20" s="1"/>
  <c r="AF179" i="20" s="1"/>
  <c r="AG179" i="20" s="1"/>
  <c r="AH179" i="20" s="1"/>
  <c r="AI179" i="20" s="1"/>
  <c r="AJ179" i="20" s="1"/>
  <c r="AK179" i="20" s="1"/>
  <c r="Z178" i="20"/>
  <c r="AA178" i="20" s="1"/>
  <c r="AB178" i="20" s="1"/>
  <c r="AC178" i="20" s="1"/>
  <c r="AD178" i="20" s="1"/>
  <c r="AE178" i="20" s="1"/>
  <c r="AF178" i="20" s="1"/>
  <c r="AG178" i="20" s="1"/>
  <c r="AH178" i="20" s="1"/>
  <c r="AI178" i="20" s="1"/>
  <c r="AJ178" i="20" s="1"/>
  <c r="AK178" i="20" s="1"/>
  <c r="Z175" i="20"/>
  <c r="AA175" i="20" s="1"/>
  <c r="AB175" i="20" s="1"/>
  <c r="AC175" i="20" s="1"/>
  <c r="AD175" i="20" s="1"/>
  <c r="AE175" i="20" s="1"/>
  <c r="AF175" i="20" s="1"/>
  <c r="AG175" i="20" s="1"/>
  <c r="AH175" i="20" s="1"/>
  <c r="AI175" i="20" s="1"/>
  <c r="AJ175" i="20" s="1"/>
  <c r="AK175" i="20" s="1"/>
  <c r="Z174" i="20"/>
  <c r="AA174" i="20" s="1"/>
  <c r="AB174" i="20" s="1"/>
  <c r="AC174" i="20" s="1"/>
  <c r="AD174" i="20" s="1"/>
  <c r="AE174" i="20" s="1"/>
  <c r="AF174" i="20" s="1"/>
  <c r="AG174" i="20" s="1"/>
  <c r="AH174" i="20" s="1"/>
  <c r="AI174" i="20" s="1"/>
  <c r="AJ174" i="20" s="1"/>
  <c r="AK174" i="20" s="1"/>
  <c r="Z172" i="20"/>
  <c r="AA172" i="20" s="1"/>
  <c r="AB172" i="20" s="1"/>
  <c r="AC172" i="20" s="1"/>
  <c r="AD172" i="20" s="1"/>
  <c r="AE172" i="20" s="1"/>
  <c r="AF172" i="20" s="1"/>
  <c r="AG172" i="20" s="1"/>
  <c r="AH172" i="20" s="1"/>
  <c r="AI172" i="20" s="1"/>
  <c r="AJ172" i="20" s="1"/>
  <c r="AK172" i="20" s="1"/>
  <c r="Z171" i="20"/>
  <c r="AA171" i="20" s="1"/>
  <c r="AB171" i="20" s="1"/>
  <c r="AC171" i="20" s="1"/>
  <c r="AD171" i="20" s="1"/>
  <c r="AE171" i="20" s="1"/>
  <c r="AF171" i="20" s="1"/>
  <c r="AG171" i="20" s="1"/>
  <c r="AH171" i="20" s="1"/>
  <c r="AI171" i="20" s="1"/>
  <c r="AJ171" i="20" s="1"/>
  <c r="AK171" i="20" s="1"/>
  <c r="Z170" i="20"/>
  <c r="AA170" i="20" s="1"/>
  <c r="AB170" i="20" s="1"/>
  <c r="AC170" i="20" s="1"/>
  <c r="AD170" i="20" s="1"/>
  <c r="AE170" i="20" s="1"/>
  <c r="AF170" i="20" s="1"/>
  <c r="AG170" i="20" s="1"/>
  <c r="AH170" i="20" s="1"/>
  <c r="AI170" i="20" s="1"/>
  <c r="AJ170" i="20" s="1"/>
  <c r="AK170" i="20" s="1"/>
  <c r="Z168" i="20"/>
  <c r="AA168" i="20" s="1"/>
  <c r="AB168" i="20" s="1"/>
  <c r="AC168" i="20" s="1"/>
  <c r="AD168" i="20" s="1"/>
  <c r="AE168" i="20" s="1"/>
  <c r="AF168" i="20" s="1"/>
  <c r="AG168" i="20" s="1"/>
  <c r="AH168" i="20" s="1"/>
  <c r="AI168" i="20" s="1"/>
  <c r="AJ168" i="20" s="1"/>
  <c r="AK168" i="20" s="1"/>
  <c r="Z166" i="20"/>
  <c r="AA166" i="20" s="1"/>
  <c r="AB166" i="20" s="1"/>
  <c r="AC166" i="20" s="1"/>
  <c r="AD166" i="20" s="1"/>
  <c r="AE166" i="20" s="1"/>
  <c r="AF166" i="20" s="1"/>
  <c r="AG166" i="20" s="1"/>
  <c r="AH166" i="20" s="1"/>
  <c r="AI166" i="20" s="1"/>
  <c r="AJ166" i="20" s="1"/>
  <c r="AK166" i="20" s="1"/>
  <c r="Z165" i="20"/>
  <c r="AA165" i="20" s="1"/>
  <c r="AB165" i="20" s="1"/>
  <c r="AC165" i="20" s="1"/>
  <c r="AD165" i="20" s="1"/>
  <c r="AE165" i="20" s="1"/>
  <c r="AF165" i="20" s="1"/>
  <c r="AG165" i="20" s="1"/>
  <c r="AH165" i="20" s="1"/>
  <c r="AI165" i="20" s="1"/>
  <c r="AJ165" i="20" s="1"/>
  <c r="AK165" i="20" s="1"/>
  <c r="Z164" i="20"/>
  <c r="AA164" i="20" s="1"/>
  <c r="AB164" i="20" s="1"/>
  <c r="AC164" i="20" s="1"/>
  <c r="AD164" i="20" s="1"/>
  <c r="AE164" i="20" s="1"/>
  <c r="AF164" i="20" s="1"/>
  <c r="AG164" i="20" s="1"/>
  <c r="AH164" i="20" s="1"/>
  <c r="AI164" i="20" s="1"/>
  <c r="AJ164" i="20" s="1"/>
  <c r="AK164" i="20" s="1"/>
  <c r="Z163" i="20"/>
  <c r="AA163" i="20" s="1"/>
  <c r="AB163" i="20" s="1"/>
  <c r="AC163" i="20" s="1"/>
  <c r="AD163" i="20" s="1"/>
  <c r="AE163" i="20" s="1"/>
  <c r="AF163" i="20" s="1"/>
  <c r="AG163" i="20" s="1"/>
  <c r="AH163" i="20" s="1"/>
  <c r="AI163" i="20" s="1"/>
  <c r="AJ163" i="20" s="1"/>
  <c r="AK163" i="20" s="1"/>
  <c r="Z162" i="20"/>
  <c r="AA162" i="20" s="1"/>
  <c r="AB162" i="20" s="1"/>
  <c r="AC162" i="20" s="1"/>
  <c r="AD162" i="20" s="1"/>
  <c r="AE162" i="20" s="1"/>
  <c r="AF162" i="20" s="1"/>
  <c r="AG162" i="20" s="1"/>
  <c r="AH162" i="20" s="1"/>
  <c r="AI162" i="20" s="1"/>
  <c r="AJ162" i="20" s="1"/>
  <c r="AK162" i="20" s="1"/>
  <c r="Z160" i="20"/>
  <c r="AA160" i="20" s="1"/>
  <c r="AB160" i="20" s="1"/>
  <c r="AC160" i="20" s="1"/>
  <c r="AD160" i="20" s="1"/>
  <c r="AE160" i="20" s="1"/>
  <c r="AF160" i="20" s="1"/>
  <c r="AG160" i="20" s="1"/>
  <c r="AH160" i="20" s="1"/>
  <c r="AI160" i="20" s="1"/>
  <c r="AJ160" i="20" s="1"/>
  <c r="AK160" i="20" s="1"/>
  <c r="Z159" i="20"/>
  <c r="AA159" i="20" s="1"/>
  <c r="AB159" i="20" s="1"/>
  <c r="AC159" i="20" s="1"/>
  <c r="AD159" i="20" s="1"/>
  <c r="AE159" i="20" s="1"/>
  <c r="AF159" i="20" s="1"/>
  <c r="AG159" i="20" s="1"/>
  <c r="AH159" i="20" s="1"/>
  <c r="AI159" i="20" s="1"/>
  <c r="AJ159" i="20" s="1"/>
  <c r="AK159" i="20" s="1"/>
  <c r="Z158" i="20"/>
  <c r="AA158" i="20" s="1"/>
  <c r="AB158" i="20" s="1"/>
  <c r="AC158" i="20" s="1"/>
  <c r="AD158" i="20" s="1"/>
  <c r="AE158" i="20" s="1"/>
  <c r="AF158" i="20" s="1"/>
  <c r="AG158" i="20" s="1"/>
  <c r="AH158" i="20" s="1"/>
  <c r="AI158" i="20" s="1"/>
  <c r="AJ158" i="20" s="1"/>
  <c r="AK158" i="20" s="1"/>
  <c r="Z156" i="20"/>
  <c r="AA156" i="20" s="1"/>
  <c r="AB156" i="20" s="1"/>
  <c r="AC156" i="20" s="1"/>
  <c r="AD156" i="20" s="1"/>
  <c r="AE156" i="20" s="1"/>
  <c r="AF156" i="20" s="1"/>
  <c r="AG156" i="20" s="1"/>
  <c r="AH156" i="20" s="1"/>
  <c r="AI156" i="20" s="1"/>
  <c r="AJ156" i="20" s="1"/>
  <c r="AK156" i="20" s="1"/>
  <c r="Z155" i="20"/>
  <c r="AA155" i="20" s="1"/>
  <c r="AB155" i="20" s="1"/>
  <c r="AC155" i="20" s="1"/>
  <c r="AD155" i="20" s="1"/>
  <c r="AE155" i="20" s="1"/>
  <c r="AF155" i="20" s="1"/>
  <c r="AG155" i="20" s="1"/>
  <c r="AH155" i="20" s="1"/>
  <c r="AI155" i="20" s="1"/>
  <c r="AJ155" i="20" s="1"/>
  <c r="AK155" i="20" s="1"/>
  <c r="Z154" i="20"/>
  <c r="AA154" i="20" s="1"/>
  <c r="AB154" i="20" s="1"/>
  <c r="AC154" i="20" s="1"/>
  <c r="AD154" i="20" s="1"/>
  <c r="AE154" i="20" s="1"/>
  <c r="AF154" i="20" s="1"/>
  <c r="AG154" i="20" s="1"/>
  <c r="AH154" i="20" s="1"/>
  <c r="AI154" i="20" s="1"/>
  <c r="AJ154" i="20" s="1"/>
  <c r="AK154" i="20" s="1"/>
  <c r="Z153" i="20"/>
  <c r="AA153" i="20" s="1"/>
  <c r="AB153" i="20" s="1"/>
  <c r="AC153" i="20" s="1"/>
  <c r="AD153" i="20" s="1"/>
  <c r="AE153" i="20" s="1"/>
  <c r="AF153" i="20" s="1"/>
  <c r="AG153" i="20" s="1"/>
  <c r="AH153" i="20" s="1"/>
  <c r="AI153" i="20" s="1"/>
  <c r="AJ153" i="20" s="1"/>
  <c r="AK153" i="20" s="1"/>
  <c r="Z151" i="20"/>
  <c r="AA151" i="20" s="1"/>
  <c r="AB151" i="20" s="1"/>
  <c r="AC151" i="20" s="1"/>
  <c r="AD151" i="20" s="1"/>
  <c r="AE151" i="20" s="1"/>
  <c r="AF151" i="20" s="1"/>
  <c r="AG151" i="20" s="1"/>
  <c r="AH151" i="20" s="1"/>
  <c r="AI151" i="20" s="1"/>
  <c r="AJ151" i="20" s="1"/>
  <c r="AK151" i="20" s="1"/>
  <c r="Z150" i="20"/>
  <c r="AA150" i="20" s="1"/>
  <c r="AB150" i="20" s="1"/>
  <c r="AC150" i="20" s="1"/>
  <c r="AD150" i="20" s="1"/>
  <c r="AE150" i="20" s="1"/>
  <c r="AF150" i="20" s="1"/>
  <c r="AG150" i="20" s="1"/>
  <c r="AH150" i="20" s="1"/>
  <c r="AI150" i="20" s="1"/>
  <c r="AJ150" i="20" s="1"/>
  <c r="AK150" i="20" s="1"/>
  <c r="Z149" i="20"/>
  <c r="AA149" i="20" s="1"/>
  <c r="AB149" i="20" s="1"/>
  <c r="AC149" i="20" s="1"/>
  <c r="AD149" i="20" s="1"/>
  <c r="AE149" i="20" s="1"/>
  <c r="AF149" i="20" s="1"/>
  <c r="AG149" i="20" s="1"/>
  <c r="AH149" i="20" s="1"/>
  <c r="AI149" i="20" s="1"/>
  <c r="AJ149" i="20" s="1"/>
  <c r="AK149" i="20" s="1"/>
  <c r="Z147" i="20"/>
  <c r="AA147" i="20" s="1"/>
  <c r="AB147" i="20" s="1"/>
  <c r="AC147" i="20" s="1"/>
  <c r="AD147" i="20" s="1"/>
  <c r="AE147" i="20" s="1"/>
  <c r="AF147" i="20" s="1"/>
  <c r="AG147" i="20" s="1"/>
  <c r="AH147" i="20" s="1"/>
  <c r="AI147" i="20" s="1"/>
  <c r="AJ147" i="20" s="1"/>
  <c r="AK147" i="20" s="1"/>
  <c r="Z146" i="20"/>
  <c r="AA146" i="20" s="1"/>
  <c r="AB146" i="20" s="1"/>
  <c r="AC146" i="20" s="1"/>
  <c r="AD146" i="20" s="1"/>
  <c r="AE146" i="20" s="1"/>
  <c r="AF146" i="20" s="1"/>
  <c r="AG146" i="20" s="1"/>
  <c r="AH146" i="20" s="1"/>
  <c r="AI146" i="20" s="1"/>
  <c r="AJ146" i="20" s="1"/>
  <c r="AK146" i="20" s="1"/>
  <c r="Z145" i="20"/>
  <c r="AA145" i="20" s="1"/>
  <c r="AB145" i="20" s="1"/>
  <c r="AC145" i="20" s="1"/>
  <c r="AD145" i="20" s="1"/>
  <c r="AE145" i="20" s="1"/>
  <c r="AF145" i="20" s="1"/>
  <c r="AG145" i="20" s="1"/>
  <c r="AH145" i="20" s="1"/>
  <c r="AI145" i="20" s="1"/>
  <c r="AJ145" i="20" s="1"/>
  <c r="AK145" i="20" s="1"/>
  <c r="Z144" i="20"/>
  <c r="AA144" i="20" s="1"/>
  <c r="AB144" i="20" s="1"/>
  <c r="AC144" i="20" s="1"/>
  <c r="AD144" i="20" s="1"/>
  <c r="AE144" i="20" s="1"/>
  <c r="AF144" i="20" s="1"/>
  <c r="AG144" i="20" s="1"/>
  <c r="AH144" i="20" s="1"/>
  <c r="AI144" i="20" s="1"/>
  <c r="AJ144" i="20" s="1"/>
  <c r="AK144" i="20" s="1"/>
  <c r="Z143" i="20"/>
  <c r="AA143" i="20" s="1"/>
  <c r="AB143" i="20" s="1"/>
  <c r="AC143" i="20" s="1"/>
  <c r="AD143" i="20" s="1"/>
  <c r="AE143" i="20" s="1"/>
  <c r="AF143" i="20" s="1"/>
  <c r="AG143" i="20" s="1"/>
  <c r="AH143" i="20" s="1"/>
  <c r="AI143" i="20" s="1"/>
  <c r="AJ143" i="20" s="1"/>
  <c r="AK143" i="20" s="1"/>
  <c r="Z142" i="20"/>
  <c r="AA142" i="20" s="1"/>
  <c r="AB142" i="20" s="1"/>
  <c r="AC142" i="20" s="1"/>
  <c r="AD142" i="20" s="1"/>
  <c r="AE142" i="20" s="1"/>
  <c r="AF142" i="20" s="1"/>
  <c r="AG142" i="20" s="1"/>
  <c r="AH142" i="20" s="1"/>
  <c r="AI142" i="20" s="1"/>
  <c r="AJ142" i="20" s="1"/>
  <c r="AK142" i="20" s="1"/>
  <c r="Z141" i="20"/>
  <c r="AA141" i="20" s="1"/>
  <c r="AB141" i="20" s="1"/>
  <c r="AC141" i="20" s="1"/>
  <c r="AD141" i="20" s="1"/>
  <c r="AE141" i="20" s="1"/>
  <c r="AF141" i="20" s="1"/>
  <c r="AG141" i="20" s="1"/>
  <c r="AH141" i="20" s="1"/>
  <c r="AI141" i="20" s="1"/>
  <c r="AJ141" i="20" s="1"/>
  <c r="AK141" i="20" s="1"/>
  <c r="Z140" i="20"/>
  <c r="AA140" i="20" s="1"/>
  <c r="AB140" i="20" s="1"/>
  <c r="AC140" i="20" s="1"/>
  <c r="AD140" i="20" s="1"/>
  <c r="AE140" i="20" s="1"/>
  <c r="AF140" i="20" s="1"/>
  <c r="AG140" i="20" s="1"/>
  <c r="AH140" i="20" s="1"/>
  <c r="AI140" i="20" s="1"/>
  <c r="AJ140" i="20" s="1"/>
  <c r="AK140" i="20" s="1"/>
  <c r="Z137" i="20"/>
  <c r="AA137" i="20" s="1"/>
  <c r="AB137" i="20" s="1"/>
  <c r="AC137" i="20" s="1"/>
  <c r="AD137" i="20" s="1"/>
  <c r="AE137" i="20" s="1"/>
  <c r="AF137" i="20" s="1"/>
  <c r="AG137" i="20" s="1"/>
  <c r="AH137" i="20" s="1"/>
  <c r="AI137" i="20" s="1"/>
  <c r="AJ137" i="20" s="1"/>
  <c r="AK137" i="20" s="1"/>
  <c r="Z136" i="20"/>
  <c r="AA136" i="20" s="1"/>
  <c r="AB136" i="20" s="1"/>
  <c r="AC136" i="20" s="1"/>
  <c r="AD136" i="20" s="1"/>
  <c r="AE136" i="20" s="1"/>
  <c r="AF136" i="20" s="1"/>
  <c r="AG136" i="20" s="1"/>
  <c r="AH136" i="20" s="1"/>
  <c r="AI136" i="20" s="1"/>
  <c r="AJ136" i="20" s="1"/>
  <c r="AK136" i="20" s="1"/>
  <c r="Z135" i="20"/>
  <c r="AA135" i="20" s="1"/>
  <c r="AB135" i="20" s="1"/>
  <c r="AC135" i="20" s="1"/>
  <c r="AD135" i="20" s="1"/>
  <c r="AE135" i="20" s="1"/>
  <c r="AF135" i="20" s="1"/>
  <c r="AG135" i="20" s="1"/>
  <c r="AH135" i="20" s="1"/>
  <c r="AI135" i="20" s="1"/>
  <c r="AJ135" i="20" s="1"/>
  <c r="AK135" i="20" s="1"/>
  <c r="Z134" i="20"/>
  <c r="AA134" i="20" s="1"/>
  <c r="AB134" i="20" s="1"/>
  <c r="AC134" i="20" s="1"/>
  <c r="AD134" i="20" s="1"/>
  <c r="AE134" i="20" s="1"/>
  <c r="AF134" i="20" s="1"/>
  <c r="AG134" i="20" s="1"/>
  <c r="AH134" i="20" s="1"/>
  <c r="AI134" i="20" s="1"/>
  <c r="AJ134" i="20" s="1"/>
  <c r="AK134" i="20" s="1"/>
  <c r="Z133" i="20"/>
  <c r="AA133" i="20" s="1"/>
  <c r="AB133" i="20" s="1"/>
  <c r="AC133" i="20" s="1"/>
  <c r="AD133" i="20" s="1"/>
  <c r="AE133" i="20" s="1"/>
  <c r="AF133" i="20" s="1"/>
  <c r="AG133" i="20" s="1"/>
  <c r="AH133" i="20" s="1"/>
  <c r="AI133" i="20" s="1"/>
  <c r="AJ133" i="20" s="1"/>
  <c r="AK133" i="20" s="1"/>
  <c r="Z132" i="20"/>
  <c r="AA132" i="20" s="1"/>
  <c r="AB132" i="20" s="1"/>
  <c r="AC132" i="20" s="1"/>
  <c r="AD132" i="20" s="1"/>
  <c r="AE132" i="20" s="1"/>
  <c r="AF132" i="20" s="1"/>
  <c r="AG132" i="20" s="1"/>
  <c r="AH132" i="20" s="1"/>
  <c r="AI132" i="20" s="1"/>
  <c r="AJ132" i="20" s="1"/>
  <c r="AK132" i="20" s="1"/>
  <c r="Z131" i="20"/>
  <c r="AA131" i="20" s="1"/>
  <c r="AB131" i="20" s="1"/>
  <c r="AC131" i="20" s="1"/>
  <c r="AD131" i="20" s="1"/>
  <c r="AE131" i="20" s="1"/>
  <c r="AF131" i="20" s="1"/>
  <c r="AG131" i="20" s="1"/>
  <c r="AH131" i="20" s="1"/>
  <c r="AI131" i="20" s="1"/>
  <c r="AJ131" i="20" s="1"/>
  <c r="AK131" i="20" s="1"/>
  <c r="Z130" i="20"/>
  <c r="AA130" i="20" s="1"/>
  <c r="AB130" i="20" s="1"/>
  <c r="AC130" i="20" s="1"/>
  <c r="AD130" i="20" s="1"/>
  <c r="AE130" i="20" s="1"/>
  <c r="AF130" i="20" s="1"/>
  <c r="AG130" i="20" s="1"/>
  <c r="AH130" i="20" s="1"/>
  <c r="AI130" i="20" s="1"/>
  <c r="AJ130" i="20" s="1"/>
  <c r="AK130" i="20" s="1"/>
  <c r="Z129" i="20"/>
  <c r="AA129" i="20" s="1"/>
  <c r="AB129" i="20" s="1"/>
  <c r="AC129" i="20" s="1"/>
  <c r="AD129" i="20" s="1"/>
  <c r="AE129" i="20" s="1"/>
  <c r="AF129" i="20" s="1"/>
  <c r="AG129" i="20" s="1"/>
  <c r="AH129" i="20" s="1"/>
  <c r="AI129" i="20" s="1"/>
  <c r="AJ129" i="20" s="1"/>
  <c r="AK129" i="20" s="1"/>
  <c r="Z127" i="20"/>
  <c r="AA127" i="20" s="1"/>
  <c r="AB127" i="20" s="1"/>
  <c r="AC127" i="20" s="1"/>
  <c r="AD127" i="20" s="1"/>
  <c r="AE127" i="20" s="1"/>
  <c r="AF127" i="20" s="1"/>
  <c r="AG127" i="20" s="1"/>
  <c r="AH127" i="20" s="1"/>
  <c r="AI127" i="20" s="1"/>
  <c r="AJ127" i="20" s="1"/>
  <c r="AK127" i="20" s="1"/>
  <c r="Z126" i="20"/>
  <c r="AA126" i="20" s="1"/>
  <c r="AB126" i="20" s="1"/>
  <c r="AC126" i="20" s="1"/>
  <c r="AD126" i="20" s="1"/>
  <c r="AE126" i="20" s="1"/>
  <c r="AF126" i="20" s="1"/>
  <c r="AG126" i="20" s="1"/>
  <c r="AH126" i="20" s="1"/>
  <c r="AI126" i="20" s="1"/>
  <c r="AJ126" i="20" s="1"/>
  <c r="AK126" i="20" s="1"/>
  <c r="Z125" i="20"/>
  <c r="AA125" i="20" s="1"/>
  <c r="AB125" i="20" s="1"/>
  <c r="AC125" i="20" s="1"/>
  <c r="AD125" i="20" s="1"/>
  <c r="AE125" i="20" s="1"/>
  <c r="AF125" i="20" s="1"/>
  <c r="AG125" i="20" s="1"/>
  <c r="AH125" i="20" s="1"/>
  <c r="AI125" i="20" s="1"/>
  <c r="AJ125" i="20" s="1"/>
  <c r="AK125" i="20" s="1"/>
  <c r="Z124" i="20"/>
  <c r="AA124" i="20" s="1"/>
  <c r="AB124" i="20" s="1"/>
  <c r="AC124" i="20" s="1"/>
  <c r="AD124" i="20" s="1"/>
  <c r="AE124" i="20" s="1"/>
  <c r="AF124" i="20" s="1"/>
  <c r="AG124" i="20" s="1"/>
  <c r="AH124" i="20" s="1"/>
  <c r="AI124" i="20" s="1"/>
  <c r="AJ124" i="20" s="1"/>
  <c r="AK124" i="20" s="1"/>
  <c r="Z123" i="20"/>
  <c r="AA123" i="20" s="1"/>
  <c r="AB123" i="20" s="1"/>
  <c r="AC123" i="20" s="1"/>
  <c r="AD123" i="20" s="1"/>
  <c r="AE123" i="20" s="1"/>
  <c r="AF123" i="20" s="1"/>
  <c r="AG123" i="20" s="1"/>
  <c r="AH123" i="20" s="1"/>
  <c r="AI123" i="20" s="1"/>
  <c r="AJ123" i="20" s="1"/>
  <c r="AK123" i="20" s="1"/>
  <c r="Z122" i="20"/>
  <c r="AA122" i="20" s="1"/>
  <c r="AB122" i="20" s="1"/>
  <c r="AC122" i="20" s="1"/>
  <c r="AD122" i="20" s="1"/>
  <c r="AE122" i="20" s="1"/>
  <c r="AF122" i="20" s="1"/>
  <c r="AG122" i="20" s="1"/>
  <c r="AH122" i="20" s="1"/>
  <c r="AI122" i="20" s="1"/>
  <c r="AJ122" i="20" s="1"/>
  <c r="AK122" i="20" s="1"/>
  <c r="Z121" i="20"/>
  <c r="AA121" i="20" s="1"/>
  <c r="AB121" i="20" s="1"/>
  <c r="AC121" i="20" s="1"/>
  <c r="AD121" i="20" s="1"/>
  <c r="AE121" i="20" s="1"/>
  <c r="AF121" i="20" s="1"/>
  <c r="AG121" i="20" s="1"/>
  <c r="AH121" i="20" s="1"/>
  <c r="AI121" i="20" s="1"/>
  <c r="AJ121" i="20" s="1"/>
  <c r="AK121" i="20" s="1"/>
  <c r="Z120" i="20"/>
  <c r="AA120" i="20" s="1"/>
  <c r="AB120" i="20" s="1"/>
  <c r="AC120" i="20" s="1"/>
  <c r="AD120" i="20" s="1"/>
  <c r="AE120" i="20" s="1"/>
  <c r="AF120" i="20" s="1"/>
  <c r="AG120" i="20" s="1"/>
  <c r="AH120" i="20" s="1"/>
  <c r="AI120" i="20" s="1"/>
  <c r="AJ120" i="20" s="1"/>
  <c r="AK120" i="20" s="1"/>
  <c r="Z118" i="20"/>
  <c r="AA118" i="20" s="1"/>
  <c r="AB118" i="20" s="1"/>
  <c r="AC118" i="20" s="1"/>
  <c r="AD118" i="20" s="1"/>
  <c r="AE118" i="20" s="1"/>
  <c r="AF118" i="20" s="1"/>
  <c r="AG118" i="20" s="1"/>
  <c r="AH118" i="20" s="1"/>
  <c r="AI118" i="20" s="1"/>
  <c r="AJ118" i="20" s="1"/>
  <c r="AK118" i="20" s="1"/>
  <c r="Z117" i="20"/>
  <c r="AA117" i="20" s="1"/>
  <c r="AB117" i="20" s="1"/>
  <c r="AC117" i="20" s="1"/>
  <c r="AD117" i="20" s="1"/>
  <c r="AE117" i="20" s="1"/>
  <c r="AF117" i="20" s="1"/>
  <c r="AG117" i="20" s="1"/>
  <c r="AH117" i="20" s="1"/>
  <c r="AI117" i="20" s="1"/>
  <c r="AJ117" i="20" s="1"/>
  <c r="AK117" i="20" s="1"/>
  <c r="Z116" i="20"/>
  <c r="AA116" i="20" s="1"/>
  <c r="AB116" i="20" s="1"/>
  <c r="AC116" i="20" s="1"/>
  <c r="AD116" i="20" s="1"/>
  <c r="AE116" i="20" s="1"/>
  <c r="AF116" i="20" s="1"/>
  <c r="AG116" i="20" s="1"/>
  <c r="AH116" i="20" s="1"/>
  <c r="AI116" i="20" s="1"/>
  <c r="AJ116" i="20" s="1"/>
  <c r="AK116" i="20" s="1"/>
  <c r="Z115" i="20"/>
  <c r="AA115" i="20" s="1"/>
  <c r="AB115" i="20" s="1"/>
  <c r="AC115" i="20" s="1"/>
  <c r="AD115" i="20" s="1"/>
  <c r="AE115" i="20" s="1"/>
  <c r="AF115" i="20" s="1"/>
  <c r="AG115" i="20" s="1"/>
  <c r="AH115" i="20" s="1"/>
  <c r="AI115" i="20" s="1"/>
  <c r="AJ115" i="20" s="1"/>
  <c r="AK115" i="20" s="1"/>
  <c r="Z114" i="20"/>
  <c r="AA114" i="20" s="1"/>
  <c r="AB114" i="20" s="1"/>
  <c r="AC114" i="20" s="1"/>
  <c r="AD114" i="20" s="1"/>
  <c r="AE114" i="20" s="1"/>
  <c r="AF114" i="20" s="1"/>
  <c r="AG114" i="20" s="1"/>
  <c r="AH114" i="20" s="1"/>
  <c r="AI114" i="20" s="1"/>
  <c r="AJ114" i="20" s="1"/>
  <c r="AK114" i="20" s="1"/>
  <c r="Z113" i="20"/>
  <c r="AA113" i="20" s="1"/>
  <c r="AB113" i="20" s="1"/>
  <c r="AC113" i="20" s="1"/>
  <c r="AD113" i="20" s="1"/>
  <c r="AE113" i="20" s="1"/>
  <c r="AF113" i="20" s="1"/>
  <c r="AG113" i="20" s="1"/>
  <c r="AH113" i="20" s="1"/>
  <c r="AI113" i="20" s="1"/>
  <c r="AJ113" i="20" s="1"/>
  <c r="AK113" i="20" s="1"/>
  <c r="Z112" i="20"/>
  <c r="AA112" i="20" s="1"/>
  <c r="AB112" i="20" s="1"/>
  <c r="AC112" i="20" s="1"/>
  <c r="AD112" i="20" s="1"/>
  <c r="AE112" i="20" s="1"/>
  <c r="AF112" i="20" s="1"/>
  <c r="AG112" i="20" s="1"/>
  <c r="AH112" i="20" s="1"/>
  <c r="AI112" i="20" s="1"/>
  <c r="AJ112" i="20" s="1"/>
  <c r="AK112" i="20" s="1"/>
  <c r="Z111" i="20"/>
  <c r="AA111" i="20" s="1"/>
  <c r="AB111" i="20" s="1"/>
  <c r="AC111" i="20" s="1"/>
  <c r="AD111" i="20" s="1"/>
  <c r="AE111" i="20" s="1"/>
  <c r="AF111" i="20" s="1"/>
  <c r="AG111" i="20" s="1"/>
  <c r="AH111" i="20" s="1"/>
  <c r="AI111" i="20" s="1"/>
  <c r="AJ111" i="20" s="1"/>
  <c r="AK111" i="20" s="1"/>
  <c r="Z107" i="20"/>
  <c r="AA107" i="20" s="1"/>
  <c r="AB107" i="20" s="1"/>
  <c r="AC107" i="20" s="1"/>
  <c r="AD107" i="20" s="1"/>
  <c r="AE107" i="20" s="1"/>
  <c r="AF107" i="20" s="1"/>
  <c r="AG107" i="20" s="1"/>
  <c r="AH107" i="20" s="1"/>
  <c r="AI107" i="20" s="1"/>
  <c r="AJ107" i="20" s="1"/>
  <c r="AK107" i="20" s="1"/>
  <c r="Z106" i="20"/>
  <c r="AA106" i="20" s="1"/>
  <c r="AB106" i="20" s="1"/>
  <c r="AC106" i="20" s="1"/>
  <c r="AD106" i="20" s="1"/>
  <c r="AE106" i="20" s="1"/>
  <c r="AF106" i="20" s="1"/>
  <c r="AG106" i="20" s="1"/>
  <c r="AH106" i="20" s="1"/>
  <c r="AI106" i="20" s="1"/>
  <c r="AJ106" i="20" s="1"/>
  <c r="AK106" i="20" s="1"/>
  <c r="Z105" i="20"/>
  <c r="AA105" i="20" s="1"/>
  <c r="AB105" i="20" s="1"/>
  <c r="AC105" i="20" s="1"/>
  <c r="AD105" i="20" s="1"/>
  <c r="AE105" i="20" s="1"/>
  <c r="AF105" i="20" s="1"/>
  <c r="AG105" i="20" s="1"/>
  <c r="AH105" i="20" s="1"/>
  <c r="AI105" i="20" s="1"/>
  <c r="AJ105" i="20" s="1"/>
  <c r="AK105" i="20" s="1"/>
  <c r="Z104" i="20"/>
  <c r="AA104" i="20" s="1"/>
  <c r="AB104" i="20" s="1"/>
  <c r="AC104" i="20" s="1"/>
  <c r="AD104" i="20" s="1"/>
  <c r="AE104" i="20" s="1"/>
  <c r="AF104" i="20" s="1"/>
  <c r="AG104" i="20" s="1"/>
  <c r="AH104" i="20" s="1"/>
  <c r="AI104" i="20" s="1"/>
  <c r="AJ104" i="20" s="1"/>
  <c r="AK104" i="20" s="1"/>
  <c r="Z103" i="20"/>
  <c r="AA103" i="20" s="1"/>
  <c r="AB103" i="20" s="1"/>
  <c r="AC103" i="20" s="1"/>
  <c r="AD103" i="20" s="1"/>
  <c r="AE103" i="20" s="1"/>
  <c r="AF103" i="20" s="1"/>
  <c r="AG103" i="20" s="1"/>
  <c r="AH103" i="20" s="1"/>
  <c r="AI103" i="20" s="1"/>
  <c r="AJ103" i="20" s="1"/>
  <c r="AK103" i="20" s="1"/>
  <c r="Z102" i="20"/>
  <c r="AA102" i="20" s="1"/>
  <c r="AB102" i="20" s="1"/>
  <c r="AC102" i="20" s="1"/>
  <c r="AD102" i="20" s="1"/>
  <c r="AE102" i="20" s="1"/>
  <c r="AF102" i="20" s="1"/>
  <c r="AG102" i="20" s="1"/>
  <c r="AH102" i="20" s="1"/>
  <c r="AI102" i="20" s="1"/>
  <c r="AJ102" i="20" s="1"/>
  <c r="AK102" i="20" s="1"/>
  <c r="Z101" i="20"/>
  <c r="AA101" i="20" s="1"/>
  <c r="AB101" i="20" s="1"/>
  <c r="AC101" i="20" s="1"/>
  <c r="AD101" i="20" s="1"/>
  <c r="AE101" i="20" s="1"/>
  <c r="AF101" i="20" s="1"/>
  <c r="AG101" i="20" s="1"/>
  <c r="AH101" i="20" s="1"/>
  <c r="AI101" i="20" s="1"/>
  <c r="AJ101" i="20" s="1"/>
  <c r="AK101" i="20" s="1"/>
  <c r="Z100" i="20"/>
  <c r="AA100" i="20" s="1"/>
  <c r="AB100" i="20" s="1"/>
  <c r="AC100" i="20" s="1"/>
  <c r="AD100" i="20" s="1"/>
  <c r="AE100" i="20" s="1"/>
  <c r="AF100" i="20" s="1"/>
  <c r="AG100" i="20" s="1"/>
  <c r="AH100" i="20" s="1"/>
  <c r="AI100" i="20" s="1"/>
  <c r="AJ100" i="20" s="1"/>
  <c r="AK100" i="20" s="1"/>
  <c r="Z99" i="20"/>
  <c r="AA99" i="20" s="1"/>
  <c r="AB99" i="20" s="1"/>
  <c r="AC99" i="20" s="1"/>
  <c r="AD99" i="20" s="1"/>
  <c r="AE99" i="20" s="1"/>
  <c r="AF99" i="20" s="1"/>
  <c r="AG99" i="20" s="1"/>
  <c r="AH99" i="20" s="1"/>
  <c r="AI99" i="20" s="1"/>
  <c r="AJ99" i="20" s="1"/>
  <c r="AK99" i="20" s="1"/>
  <c r="Z98" i="20"/>
  <c r="AA98" i="20" s="1"/>
  <c r="AB98" i="20" s="1"/>
  <c r="AC98" i="20" s="1"/>
  <c r="AD98" i="20" s="1"/>
  <c r="AE98" i="20" s="1"/>
  <c r="AF98" i="20" s="1"/>
  <c r="AG98" i="20" s="1"/>
  <c r="AH98" i="20" s="1"/>
  <c r="AI98" i="20" s="1"/>
  <c r="AJ98" i="20" s="1"/>
  <c r="AK98" i="20" s="1"/>
  <c r="Z97" i="20"/>
  <c r="AA97" i="20" s="1"/>
  <c r="AB97" i="20" s="1"/>
  <c r="AC97" i="20" s="1"/>
  <c r="AD97" i="20" s="1"/>
  <c r="AE97" i="20" s="1"/>
  <c r="AF97" i="20" s="1"/>
  <c r="AG97" i="20" s="1"/>
  <c r="AH97" i="20" s="1"/>
  <c r="AI97" i="20" s="1"/>
  <c r="AJ97" i="20" s="1"/>
  <c r="AK97" i="20" s="1"/>
  <c r="Z96" i="20"/>
  <c r="AA96" i="20" s="1"/>
  <c r="AB96" i="20" s="1"/>
  <c r="AC96" i="20" s="1"/>
  <c r="AD96" i="20" s="1"/>
  <c r="AE96" i="20" s="1"/>
  <c r="AF96" i="20" s="1"/>
  <c r="AG96" i="20" s="1"/>
  <c r="AH96" i="20" s="1"/>
  <c r="AI96" i="20" s="1"/>
  <c r="AJ96" i="20" s="1"/>
  <c r="AK96" i="20" s="1"/>
  <c r="Z95" i="20"/>
  <c r="AA95" i="20" s="1"/>
  <c r="AB95" i="20" s="1"/>
  <c r="AC95" i="20" s="1"/>
  <c r="AD95" i="20" s="1"/>
  <c r="AE95" i="20" s="1"/>
  <c r="AF95" i="20" s="1"/>
  <c r="AG95" i="20" s="1"/>
  <c r="AH95" i="20" s="1"/>
  <c r="AI95" i="20" s="1"/>
  <c r="AJ95" i="20" s="1"/>
  <c r="AK95" i="20" s="1"/>
  <c r="Z94" i="20"/>
  <c r="AA94" i="20" s="1"/>
  <c r="AB94" i="20" s="1"/>
  <c r="AC94" i="20" s="1"/>
  <c r="AD94" i="20" s="1"/>
  <c r="AE94" i="20" s="1"/>
  <c r="AF94" i="20" s="1"/>
  <c r="AG94" i="20" s="1"/>
  <c r="AH94" i="20" s="1"/>
  <c r="AI94" i="20" s="1"/>
  <c r="AJ94" i="20" s="1"/>
  <c r="AK94" i="20" s="1"/>
  <c r="Z92" i="20"/>
  <c r="AA92" i="20" s="1"/>
  <c r="AB92" i="20" s="1"/>
  <c r="AC92" i="20" s="1"/>
  <c r="AD92" i="20" s="1"/>
  <c r="AE92" i="20" s="1"/>
  <c r="AF92" i="20" s="1"/>
  <c r="AG92" i="20" s="1"/>
  <c r="AH92" i="20" s="1"/>
  <c r="AI92" i="20" s="1"/>
  <c r="AJ92" i="20" s="1"/>
  <c r="AK92" i="20" s="1"/>
  <c r="Z91" i="20"/>
  <c r="AA91" i="20" s="1"/>
  <c r="AB91" i="20" s="1"/>
  <c r="AC91" i="20" s="1"/>
  <c r="AD91" i="20" s="1"/>
  <c r="AE91" i="20" s="1"/>
  <c r="AF91" i="20" s="1"/>
  <c r="AG91" i="20" s="1"/>
  <c r="AH91" i="20" s="1"/>
  <c r="AI91" i="20" s="1"/>
  <c r="AJ91" i="20" s="1"/>
  <c r="AK91" i="20" s="1"/>
  <c r="Z88" i="20"/>
  <c r="AA88" i="20" s="1"/>
  <c r="AB88" i="20" s="1"/>
  <c r="AC88" i="20" s="1"/>
  <c r="AD88" i="20" s="1"/>
  <c r="AE88" i="20" s="1"/>
  <c r="AF88" i="20" s="1"/>
  <c r="AG88" i="20" s="1"/>
  <c r="AH88" i="20" s="1"/>
  <c r="AI88" i="20" s="1"/>
  <c r="AJ88" i="20" s="1"/>
  <c r="AK88" i="20" s="1"/>
  <c r="Z87" i="20"/>
  <c r="AA87" i="20" s="1"/>
  <c r="AB87" i="20" s="1"/>
  <c r="AC87" i="20" s="1"/>
  <c r="AD87" i="20" s="1"/>
  <c r="AE87" i="20" s="1"/>
  <c r="AF87" i="20" s="1"/>
  <c r="AG87" i="20" s="1"/>
  <c r="AH87" i="20" s="1"/>
  <c r="AI87" i="20" s="1"/>
  <c r="AJ87" i="20" s="1"/>
  <c r="AK87" i="20" s="1"/>
  <c r="Z85" i="20"/>
  <c r="AA85" i="20" s="1"/>
  <c r="AB85" i="20" s="1"/>
  <c r="AC85" i="20" s="1"/>
  <c r="AD85" i="20" s="1"/>
  <c r="AE85" i="20" s="1"/>
  <c r="AF85" i="20" s="1"/>
  <c r="AG85" i="20" s="1"/>
  <c r="AH85" i="20" s="1"/>
  <c r="AI85" i="20" s="1"/>
  <c r="AJ85" i="20" s="1"/>
  <c r="AK85" i="20" s="1"/>
  <c r="Z84" i="20"/>
  <c r="AA84" i="20" s="1"/>
  <c r="AB84" i="20" s="1"/>
  <c r="AC84" i="20" s="1"/>
  <c r="AD84" i="20" s="1"/>
  <c r="AE84" i="20" s="1"/>
  <c r="AF84" i="20" s="1"/>
  <c r="AG84" i="20" s="1"/>
  <c r="AH84" i="20" s="1"/>
  <c r="AI84" i="20" s="1"/>
  <c r="AJ84" i="20" s="1"/>
  <c r="AK84" i="20" s="1"/>
  <c r="Z83" i="20"/>
  <c r="AA83" i="20" s="1"/>
  <c r="AB83" i="20" s="1"/>
  <c r="AC83" i="20" s="1"/>
  <c r="AD83" i="20" s="1"/>
  <c r="AE83" i="20" s="1"/>
  <c r="AF83" i="20" s="1"/>
  <c r="AG83" i="20" s="1"/>
  <c r="AH83" i="20" s="1"/>
  <c r="AI83" i="20" s="1"/>
  <c r="AJ83" i="20" s="1"/>
  <c r="AK83" i="20" s="1"/>
  <c r="Z82" i="20"/>
  <c r="AA82" i="20" s="1"/>
  <c r="AB82" i="20" s="1"/>
  <c r="AC82" i="20" s="1"/>
  <c r="AD82" i="20" s="1"/>
  <c r="AE82" i="20" s="1"/>
  <c r="AF82" i="20" s="1"/>
  <c r="AG82" i="20" s="1"/>
  <c r="AH82" i="20" s="1"/>
  <c r="AI82" i="20" s="1"/>
  <c r="AJ82" i="20" s="1"/>
  <c r="AK82" i="20" s="1"/>
  <c r="Z81" i="20"/>
  <c r="AA81" i="20" s="1"/>
  <c r="AB81" i="20" s="1"/>
  <c r="AC81" i="20" s="1"/>
  <c r="AD81" i="20" s="1"/>
  <c r="AE81" i="20" s="1"/>
  <c r="AF81" i="20" s="1"/>
  <c r="AG81" i="20" s="1"/>
  <c r="AH81" i="20" s="1"/>
  <c r="AI81" i="20" s="1"/>
  <c r="AJ81" i="20" s="1"/>
  <c r="AK81" i="20" s="1"/>
  <c r="Z79" i="20"/>
  <c r="AA79" i="20" s="1"/>
  <c r="AB79" i="20" s="1"/>
  <c r="AC79" i="20" s="1"/>
  <c r="AD79" i="20" s="1"/>
  <c r="AE79" i="20" s="1"/>
  <c r="AF79" i="20" s="1"/>
  <c r="AG79" i="20" s="1"/>
  <c r="AH79" i="20" s="1"/>
  <c r="AI79" i="20" s="1"/>
  <c r="AJ79" i="20" s="1"/>
  <c r="AK79" i="20" s="1"/>
  <c r="Z78" i="20"/>
  <c r="AA78" i="20" s="1"/>
  <c r="AB78" i="20" s="1"/>
  <c r="AC78" i="20" s="1"/>
  <c r="AD78" i="20" s="1"/>
  <c r="AE78" i="20" s="1"/>
  <c r="AF78" i="20" s="1"/>
  <c r="AG78" i="20" s="1"/>
  <c r="AH78" i="20" s="1"/>
  <c r="AI78" i="20" s="1"/>
  <c r="AJ78" i="20" s="1"/>
  <c r="AK78" i="20" s="1"/>
  <c r="Z77" i="20"/>
  <c r="AA77" i="20" s="1"/>
  <c r="AB77" i="20" s="1"/>
  <c r="AC77" i="20" s="1"/>
  <c r="AD77" i="20" s="1"/>
  <c r="AE77" i="20" s="1"/>
  <c r="AF77" i="20" s="1"/>
  <c r="AG77" i="20" s="1"/>
  <c r="AH77" i="20" s="1"/>
  <c r="AI77" i="20" s="1"/>
  <c r="AJ77" i="20" s="1"/>
  <c r="AK77" i="20" s="1"/>
  <c r="Z76" i="20"/>
  <c r="AA76" i="20" s="1"/>
  <c r="AB76" i="20" s="1"/>
  <c r="AC76" i="20" s="1"/>
  <c r="AD76" i="20" s="1"/>
  <c r="AE76" i="20" s="1"/>
  <c r="AF76" i="20" s="1"/>
  <c r="AG76" i="20" s="1"/>
  <c r="AH76" i="20" s="1"/>
  <c r="AI76" i="20" s="1"/>
  <c r="AJ76" i="20" s="1"/>
  <c r="AK76" i="20" s="1"/>
  <c r="Z75" i="20"/>
  <c r="AA75" i="20" s="1"/>
  <c r="AB75" i="20" s="1"/>
  <c r="AC75" i="20" s="1"/>
  <c r="AD75" i="20" s="1"/>
  <c r="AE75" i="20" s="1"/>
  <c r="AF75" i="20" s="1"/>
  <c r="AG75" i="20" s="1"/>
  <c r="AH75" i="20" s="1"/>
  <c r="AI75" i="20" s="1"/>
  <c r="AJ75" i="20" s="1"/>
  <c r="AK75" i="20" s="1"/>
  <c r="Z72" i="20"/>
  <c r="AA72" i="20" s="1"/>
  <c r="AB72" i="20" s="1"/>
  <c r="AC72" i="20" s="1"/>
  <c r="AD72" i="20" s="1"/>
  <c r="AE72" i="20" s="1"/>
  <c r="AF72" i="20" s="1"/>
  <c r="AG72" i="20" s="1"/>
  <c r="AH72" i="20" s="1"/>
  <c r="AI72" i="20" s="1"/>
  <c r="AJ72" i="20" s="1"/>
  <c r="AK72" i="20" s="1"/>
  <c r="Z70" i="20"/>
  <c r="AA70" i="20" s="1"/>
  <c r="AB70" i="20" s="1"/>
  <c r="AC70" i="20" s="1"/>
  <c r="AD70" i="20" s="1"/>
  <c r="AE70" i="20" s="1"/>
  <c r="AF70" i="20" s="1"/>
  <c r="AG70" i="20" s="1"/>
  <c r="AH70" i="20" s="1"/>
  <c r="AI70" i="20" s="1"/>
  <c r="AJ70" i="20" s="1"/>
  <c r="AK70" i="20" s="1"/>
  <c r="Z69" i="20"/>
  <c r="AA69" i="20" s="1"/>
  <c r="AB69" i="20" s="1"/>
  <c r="AC69" i="20" s="1"/>
  <c r="AD69" i="20" s="1"/>
  <c r="AE69" i="20" s="1"/>
  <c r="AF69" i="20" s="1"/>
  <c r="AG69" i="20" s="1"/>
  <c r="AH69" i="20" s="1"/>
  <c r="AI69" i="20" s="1"/>
  <c r="AJ69" i="20" s="1"/>
  <c r="AK69" i="20" s="1"/>
  <c r="Z68" i="20"/>
  <c r="AA68" i="20" s="1"/>
  <c r="AB68" i="20" s="1"/>
  <c r="AC68" i="20" s="1"/>
  <c r="AD68" i="20" s="1"/>
  <c r="AE68" i="20" s="1"/>
  <c r="AF68" i="20" s="1"/>
  <c r="AG68" i="20" s="1"/>
  <c r="AH68" i="20" s="1"/>
  <c r="AI68" i="20" s="1"/>
  <c r="AJ68" i="20" s="1"/>
  <c r="AK68" i="20" s="1"/>
  <c r="Z67" i="20"/>
  <c r="AA67" i="20" s="1"/>
  <c r="AB67" i="20" s="1"/>
  <c r="AC67" i="20" s="1"/>
  <c r="AD67" i="20" s="1"/>
  <c r="AE67" i="20" s="1"/>
  <c r="AF67" i="20" s="1"/>
  <c r="AG67" i="20" s="1"/>
  <c r="AH67" i="20" s="1"/>
  <c r="AI67" i="20" s="1"/>
  <c r="AJ67" i="20" s="1"/>
  <c r="AK67" i="20" s="1"/>
  <c r="Z66" i="20"/>
  <c r="AA66" i="20" s="1"/>
  <c r="AB66" i="20" s="1"/>
  <c r="AC66" i="20" s="1"/>
  <c r="AD66" i="20" s="1"/>
  <c r="AE66" i="20" s="1"/>
  <c r="AF66" i="20" s="1"/>
  <c r="AG66" i="20" s="1"/>
  <c r="AH66" i="20" s="1"/>
  <c r="AI66" i="20" s="1"/>
  <c r="AJ66" i="20" s="1"/>
  <c r="AK66" i="20" s="1"/>
  <c r="Z64" i="20"/>
  <c r="AA64" i="20" s="1"/>
  <c r="AB64" i="20" s="1"/>
  <c r="AC64" i="20" s="1"/>
  <c r="AD64" i="20" s="1"/>
  <c r="AE64" i="20" s="1"/>
  <c r="AF64" i="20" s="1"/>
  <c r="AG64" i="20" s="1"/>
  <c r="AH64" i="20" s="1"/>
  <c r="AI64" i="20" s="1"/>
  <c r="AJ64" i="20" s="1"/>
  <c r="AK64" i="20" s="1"/>
  <c r="Z63" i="20"/>
  <c r="AA63" i="20" s="1"/>
  <c r="AB63" i="20" s="1"/>
  <c r="AC63" i="20" s="1"/>
  <c r="AD63" i="20" s="1"/>
  <c r="AE63" i="20" s="1"/>
  <c r="AF63" i="20" s="1"/>
  <c r="AG63" i="20" s="1"/>
  <c r="AH63" i="20" s="1"/>
  <c r="AI63" i="20" s="1"/>
  <c r="AJ63" i="20" s="1"/>
  <c r="AK63" i="20" s="1"/>
  <c r="Z62" i="20"/>
  <c r="AA62" i="20" s="1"/>
  <c r="AB62" i="20" s="1"/>
  <c r="AC62" i="20" s="1"/>
  <c r="AD62" i="20" s="1"/>
  <c r="AE62" i="20" s="1"/>
  <c r="AF62" i="20" s="1"/>
  <c r="AG62" i="20" s="1"/>
  <c r="AH62" i="20" s="1"/>
  <c r="AI62" i="20" s="1"/>
  <c r="AJ62" i="20" s="1"/>
  <c r="AK62" i="20" s="1"/>
  <c r="Z60" i="20"/>
  <c r="AA60" i="20" s="1"/>
  <c r="AB60" i="20" s="1"/>
  <c r="AC60" i="20" s="1"/>
  <c r="AD60" i="20" s="1"/>
  <c r="AE60" i="20" s="1"/>
  <c r="AF60" i="20" s="1"/>
  <c r="AG60" i="20" s="1"/>
  <c r="AH60" i="20" s="1"/>
  <c r="AI60" i="20" s="1"/>
  <c r="AJ60" i="20" s="1"/>
  <c r="AK60" i="20" s="1"/>
  <c r="Z58" i="20"/>
  <c r="AA58" i="20" s="1"/>
  <c r="AB58" i="20" s="1"/>
  <c r="AC58" i="20" s="1"/>
  <c r="AD58" i="20" s="1"/>
  <c r="AE58" i="20" s="1"/>
  <c r="AF58" i="20" s="1"/>
  <c r="AG58" i="20" s="1"/>
  <c r="AH58" i="20" s="1"/>
  <c r="AI58" i="20" s="1"/>
  <c r="AJ58" i="20" s="1"/>
  <c r="AK58" i="20" s="1"/>
  <c r="Z56" i="20"/>
  <c r="AA56" i="20" s="1"/>
  <c r="AB56" i="20" s="1"/>
  <c r="AC56" i="20" s="1"/>
  <c r="AD56" i="20" s="1"/>
  <c r="AE56" i="20" s="1"/>
  <c r="AF56" i="20" s="1"/>
  <c r="AG56" i="20" s="1"/>
  <c r="AH56" i="20" s="1"/>
  <c r="AI56" i="20" s="1"/>
  <c r="AJ56" i="20" s="1"/>
  <c r="AK56" i="20" s="1"/>
  <c r="Z55" i="20"/>
  <c r="AA55" i="20" s="1"/>
  <c r="AB55" i="20" s="1"/>
  <c r="AC55" i="20" s="1"/>
  <c r="AD55" i="20" s="1"/>
  <c r="AE55" i="20" s="1"/>
  <c r="AF55" i="20" s="1"/>
  <c r="AG55" i="20" s="1"/>
  <c r="AH55" i="20" s="1"/>
  <c r="AI55" i="20" s="1"/>
  <c r="AJ55" i="20" s="1"/>
  <c r="AK55" i="20" s="1"/>
  <c r="Z54" i="20"/>
  <c r="AA54" i="20" s="1"/>
  <c r="AB54" i="20" s="1"/>
  <c r="AC54" i="20" s="1"/>
  <c r="AD54" i="20" s="1"/>
  <c r="AE54" i="20" s="1"/>
  <c r="AF54" i="20" s="1"/>
  <c r="AG54" i="20" s="1"/>
  <c r="AH54" i="20" s="1"/>
  <c r="AI54" i="20" s="1"/>
  <c r="AJ54" i="20" s="1"/>
  <c r="AK54" i="20" s="1"/>
  <c r="Z52" i="20"/>
  <c r="AA52" i="20" s="1"/>
  <c r="AB52" i="20" s="1"/>
  <c r="AC52" i="20" s="1"/>
  <c r="AD52" i="20" s="1"/>
  <c r="AE52" i="20" s="1"/>
  <c r="AF52" i="20" s="1"/>
  <c r="AG52" i="20" s="1"/>
  <c r="AH52" i="20" s="1"/>
  <c r="AI52" i="20" s="1"/>
  <c r="AJ52" i="20" s="1"/>
  <c r="AK52" i="20" s="1"/>
  <c r="Z49" i="20"/>
  <c r="AA49" i="20" s="1"/>
  <c r="AB49" i="20" s="1"/>
  <c r="AC49" i="20" s="1"/>
  <c r="AD49" i="20" s="1"/>
  <c r="AE49" i="20" s="1"/>
  <c r="AF49" i="20" s="1"/>
  <c r="AG49" i="20" s="1"/>
  <c r="AH49" i="20" s="1"/>
  <c r="AI49" i="20" s="1"/>
  <c r="AJ49" i="20" s="1"/>
  <c r="AK49" i="20" s="1"/>
  <c r="Z48" i="20"/>
  <c r="AA48" i="20" s="1"/>
  <c r="AB48" i="20" s="1"/>
  <c r="AC48" i="20" s="1"/>
  <c r="AD48" i="20" s="1"/>
  <c r="AE48" i="20" s="1"/>
  <c r="AF48" i="20" s="1"/>
  <c r="AG48" i="20" s="1"/>
  <c r="AH48" i="20" s="1"/>
  <c r="AI48" i="20" s="1"/>
  <c r="AJ48" i="20" s="1"/>
  <c r="AK48" i="20" s="1"/>
  <c r="Z47" i="20"/>
  <c r="AA47" i="20" s="1"/>
  <c r="AB47" i="20" s="1"/>
  <c r="AC47" i="20" s="1"/>
  <c r="AD47" i="20" s="1"/>
  <c r="AE47" i="20" s="1"/>
  <c r="AF47" i="20" s="1"/>
  <c r="AG47" i="20" s="1"/>
  <c r="AH47" i="20" s="1"/>
  <c r="AI47" i="20" s="1"/>
  <c r="AJ47" i="20" s="1"/>
  <c r="AK47" i="20" s="1"/>
  <c r="Z46" i="20"/>
  <c r="AA46" i="20" s="1"/>
  <c r="AB46" i="20" s="1"/>
  <c r="AC46" i="20" s="1"/>
  <c r="AD46" i="20" s="1"/>
  <c r="AE46" i="20" s="1"/>
  <c r="AF46" i="20" s="1"/>
  <c r="AG46" i="20" s="1"/>
  <c r="AH46" i="20" s="1"/>
  <c r="AI46" i="20" s="1"/>
  <c r="AJ46" i="20" s="1"/>
  <c r="AK46" i="20" s="1"/>
  <c r="Z45" i="20"/>
  <c r="AA45" i="20" s="1"/>
  <c r="AB45" i="20" s="1"/>
  <c r="AC45" i="20" s="1"/>
  <c r="AD45" i="20" s="1"/>
  <c r="AE45" i="20" s="1"/>
  <c r="AF45" i="20" s="1"/>
  <c r="AG45" i="20" s="1"/>
  <c r="AH45" i="20" s="1"/>
  <c r="AI45" i="20" s="1"/>
  <c r="AJ45" i="20" s="1"/>
  <c r="AK45" i="20" s="1"/>
  <c r="Z44" i="20"/>
  <c r="AA44" i="20" s="1"/>
  <c r="AB44" i="20" s="1"/>
  <c r="AC44" i="20" s="1"/>
  <c r="AD44" i="20" s="1"/>
  <c r="AE44" i="20" s="1"/>
  <c r="AF44" i="20" s="1"/>
  <c r="AG44" i="20" s="1"/>
  <c r="AH44" i="20" s="1"/>
  <c r="AI44" i="20" s="1"/>
  <c r="AJ44" i="20" s="1"/>
  <c r="AK44" i="20" s="1"/>
  <c r="Z42" i="20"/>
  <c r="AA42" i="20" s="1"/>
  <c r="AB42" i="20" s="1"/>
  <c r="AC42" i="20" s="1"/>
  <c r="AD42" i="20" s="1"/>
  <c r="AE42" i="20" s="1"/>
  <c r="AF42" i="20" s="1"/>
  <c r="AG42" i="20" s="1"/>
  <c r="AH42" i="20" s="1"/>
  <c r="AI42" i="20" s="1"/>
  <c r="AJ42" i="20" s="1"/>
  <c r="AK42" i="20" s="1"/>
  <c r="Z39" i="20"/>
  <c r="AA39" i="20" s="1"/>
  <c r="AB39" i="20" s="1"/>
  <c r="AC39" i="20" s="1"/>
  <c r="AD39" i="20" s="1"/>
  <c r="AE39" i="20" s="1"/>
  <c r="AF39" i="20" s="1"/>
  <c r="AG39" i="20" s="1"/>
  <c r="AH39" i="20" s="1"/>
  <c r="AI39" i="20" s="1"/>
  <c r="AJ39" i="20" s="1"/>
  <c r="AK39" i="20" s="1"/>
  <c r="Z38" i="20"/>
  <c r="AA38" i="20" s="1"/>
  <c r="AB38" i="20" s="1"/>
  <c r="AC38" i="20" s="1"/>
  <c r="AD38" i="20" s="1"/>
  <c r="AE38" i="20" s="1"/>
  <c r="AF38" i="20" s="1"/>
  <c r="AG38" i="20" s="1"/>
  <c r="AH38" i="20" s="1"/>
  <c r="AI38" i="20" s="1"/>
  <c r="AJ38" i="20" s="1"/>
  <c r="AK38" i="20" s="1"/>
  <c r="Z34" i="20"/>
  <c r="AA34" i="20" s="1"/>
  <c r="AB34" i="20" s="1"/>
  <c r="AC34" i="20" s="1"/>
  <c r="AD34" i="20" s="1"/>
  <c r="AE34" i="20" s="1"/>
  <c r="AF34" i="20" s="1"/>
  <c r="AG34" i="20" s="1"/>
  <c r="AH34" i="20" s="1"/>
  <c r="AI34" i="20" s="1"/>
  <c r="AJ34" i="20" s="1"/>
  <c r="AK34" i="20" s="1"/>
  <c r="Z33" i="20"/>
  <c r="AA33" i="20" s="1"/>
  <c r="AB33" i="20" s="1"/>
  <c r="AC33" i="20" s="1"/>
  <c r="AD33" i="20" s="1"/>
  <c r="AE33" i="20" s="1"/>
  <c r="AF33" i="20" s="1"/>
  <c r="AG33" i="20" s="1"/>
  <c r="AH33" i="20" s="1"/>
  <c r="AI33" i="20" s="1"/>
  <c r="AJ33" i="20" s="1"/>
  <c r="AK33" i="20" s="1"/>
  <c r="Z32" i="20"/>
  <c r="AA32" i="20" s="1"/>
  <c r="AB32" i="20" s="1"/>
  <c r="AC32" i="20" s="1"/>
  <c r="AD32" i="20" s="1"/>
  <c r="AE32" i="20" s="1"/>
  <c r="AF32" i="20" s="1"/>
  <c r="AG32" i="20" s="1"/>
  <c r="AH32" i="20" s="1"/>
  <c r="AI32" i="20" s="1"/>
  <c r="AJ32" i="20" s="1"/>
  <c r="AK32" i="20" s="1"/>
  <c r="Z31" i="20"/>
  <c r="AA31" i="20" s="1"/>
  <c r="AB31" i="20" s="1"/>
  <c r="AC31" i="20" s="1"/>
  <c r="AD31" i="20" s="1"/>
  <c r="AE31" i="20" s="1"/>
  <c r="AF31" i="20" s="1"/>
  <c r="AG31" i="20" s="1"/>
  <c r="AH31" i="20" s="1"/>
  <c r="AI31" i="20" s="1"/>
  <c r="AJ31" i="20" s="1"/>
  <c r="AK31" i="20" s="1"/>
  <c r="Z28" i="20"/>
  <c r="AA28" i="20" s="1"/>
  <c r="AB28" i="20" s="1"/>
  <c r="AC28" i="20" s="1"/>
  <c r="AD28" i="20" s="1"/>
  <c r="AE28" i="20" s="1"/>
  <c r="AF28" i="20" s="1"/>
  <c r="AG28" i="20" s="1"/>
  <c r="AH28" i="20" s="1"/>
  <c r="AI28" i="20" s="1"/>
  <c r="AJ28" i="20" s="1"/>
  <c r="AK28" i="20" s="1"/>
  <c r="Z26" i="20"/>
  <c r="AA26" i="20" s="1"/>
  <c r="AB26" i="20" s="1"/>
  <c r="AC26" i="20" s="1"/>
  <c r="AD26" i="20" s="1"/>
  <c r="AE26" i="20" s="1"/>
  <c r="AF26" i="20" s="1"/>
  <c r="AG26" i="20" s="1"/>
  <c r="AH26" i="20" s="1"/>
  <c r="AI26" i="20" s="1"/>
  <c r="AJ26" i="20" s="1"/>
  <c r="AK26" i="20" s="1"/>
  <c r="Z25" i="20"/>
  <c r="AA25" i="20" s="1"/>
  <c r="AB25" i="20" s="1"/>
  <c r="AC25" i="20" s="1"/>
  <c r="AD25" i="20" s="1"/>
  <c r="AE25" i="20" s="1"/>
  <c r="AF25" i="20" s="1"/>
  <c r="AG25" i="20" s="1"/>
  <c r="AH25" i="20" s="1"/>
  <c r="AI25" i="20" s="1"/>
  <c r="AJ25" i="20" s="1"/>
  <c r="AK25" i="20" s="1"/>
  <c r="Z24" i="20"/>
  <c r="AA24" i="20" s="1"/>
  <c r="AB24" i="20" s="1"/>
  <c r="AC24" i="20" s="1"/>
  <c r="AD24" i="20" s="1"/>
  <c r="AE24" i="20" s="1"/>
  <c r="AF24" i="20" s="1"/>
  <c r="AG24" i="20" s="1"/>
  <c r="AH24" i="20" s="1"/>
  <c r="AI24" i="20" s="1"/>
  <c r="AJ24" i="20" s="1"/>
  <c r="AK24" i="20" s="1"/>
  <c r="Z23" i="20"/>
  <c r="AA23" i="20" s="1"/>
  <c r="AB23" i="20" s="1"/>
  <c r="AC23" i="20" s="1"/>
  <c r="AD23" i="20" s="1"/>
  <c r="AE23" i="20" s="1"/>
  <c r="AF23" i="20" s="1"/>
  <c r="AG23" i="20" s="1"/>
  <c r="AH23" i="20" s="1"/>
  <c r="AI23" i="20" s="1"/>
  <c r="AJ23" i="20" s="1"/>
  <c r="AK23" i="20" s="1"/>
  <c r="Z22" i="20"/>
  <c r="AA22" i="20" s="1"/>
  <c r="AB22" i="20" s="1"/>
  <c r="AC22" i="20" s="1"/>
  <c r="AD22" i="20" s="1"/>
  <c r="AE22" i="20" s="1"/>
  <c r="AF22" i="20" s="1"/>
  <c r="AG22" i="20" s="1"/>
  <c r="AH22" i="20" s="1"/>
  <c r="AI22" i="20" s="1"/>
  <c r="AJ22" i="20" s="1"/>
  <c r="AK22" i="20" s="1"/>
  <c r="Z21" i="20"/>
  <c r="AA21" i="20" s="1"/>
  <c r="AB21" i="20" s="1"/>
  <c r="AC21" i="20" s="1"/>
  <c r="AD21" i="20" s="1"/>
  <c r="AE21" i="20" s="1"/>
  <c r="AF21" i="20" s="1"/>
  <c r="AG21" i="20" s="1"/>
  <c r="AH21" i="20" s="1"/>
  <c r="AI21" i="20" s="1"/>
  <c r="AJ21" i="20" s="1"/>
  <c r="AK21" i="20" s="1"/>
  <c r="Z20" i="20"/>
  <c r="AA20" i="20" s="1"/>
  <c r="AB20" i="20" s="1"/>
  <c r="AC20" i="20" s="1"/>
  <c r="AD20" i="20" s="1"/>
  <c r="AE20" i="20" s="1"/>
  <c r="AF20" i="20" s="1"/>
  <c r="AG20" i="20" s="1"/>
  <c r="AH20" i="20" s="1"/>
  <c r="AI20" i="20" s="1"/>
  <c r="AJ20" i="20" s="1"/>
  <c r="AK20" i="20" s="1"/>
  <c r="Z19" i="20"/>
  <c r="AA19" i="20" s="1"/>
  <c r="AB19" i="20" s="1"/>
  <c r="AC19" i="20" s="1"/>
  <c r="AD19" i="20" s="1"/>
  <c r="AE19" i="20" s="1"/>
  <c r="AF19" i="20" s="1"/>
  <c r="AG19" i="20" s="1"/>
  <c r="AH19" i="20" s="1"/>
  <c r="AI19" i="20" s="1"/>
  <c r="AJ19" i="20" s="1"/>
  <c r="AK19" i="20" s="1"/>
  <c r="Z18" i="20"/>
  <c r="AA18" i="20" s="1"/>
  <c r="AB18" i="20" s="1"/>
  <c r="AC18" i="20" s="1"/>
  <c r="AD18" i="20" s="1"/>
  <c r="AE18" i="20" s="1"/>
  <c r="AF18" i="20" s="1"/>
  <c r="AG18" i="20" s="1"/>
  <c r="AH18" i="20" s="1"/>
  <c r="AI18" i="20" s="1"/>
  <c r="AJ18" i="20" s="1"/>
  <c r="AK18" i="20" s="1"/>
  <c r="Z17" i="20"/>
  <c r="AA17" i="20" s="1"/>
  <c r="AB17" i="20" s="1"/>
  <c r="AC17" i="20" s="1"/>
  <c r="AD17" i="20" s="1"/>
  <c r="AE17" i="20" s="1"/>
  <c r="AF17" i="20" s="1"/>
  <c r="AG17" i="20" s="1"/>
  <c r="AH17" i="20" s="1"/>
  <c r="AI17" i="20" s="1"/>
  <c r="AJ17" i="20" s="1"/>
  <c r="AK17" i="20" s="1"/>
  <c r="Z16" i="20"/>
  <c r="AA16" i="20" s="1"/>
  <c r="AB16" i="20" s="1"/>
  <c r="AC16" i="20" s="1"/>
  <c r="AD16" i="20" s="1"/>
  <c r="AE16" i="20" s="1"/>
  <c r="AF16" i="20" s="1"/>
  <c r="AG16" i="20" s="1"/>
  <c r="AH16" i="20" s="1"/>
  <c r="AI16" i="20" s="1"/>
  <c r="AJ16" i="20" s="1"/>
  <c r="AK16" i="20" s="1"/>
  <c r="Z15" i="20"/>
  <c r="AA15" i="20" s="1"/>
  <c r="AB15" i="20" s="1"/>
  <c r="AC15" i="20" s="1"/>
  <c r="AD15" i="20" s="1"/>
  <c r="AE15" i="20" s="1"/>
  <c r="AF15" i="20" s="1"/>
  <c r="AG15" i="20" s="1"/>
  <c r="AH15" i="20" s="1"/>
  <c r="AI15" i="20" s="1"/>
  <c r="AJ15" i="20" s="1"/>
  <c r="AK15" i="20" s="1"/>
  <c r="Z14" i="20"/>
  <c r="AA14" i="20" s="1"/>
  <c r="AB14" i="20" s="1"/>
  <c r="AC14" i="20" s="1"/>
  <c r="AD14" i="20" s="1"/>
  <c r="AE14" i="20" s="1"/>
  <c r="AF14" i="20" s="1"/>
  <c r="AG14" i="20" s="1"/>
  <c r="AH14" i="20" s="1"/>
  <c r="AI14" i="20" s="1"/>
  <c r="AJ14" i="20" s="1"/>
  <c r="AK14" i="20" s="1"/>
  <c r="Z13" i="20"/>
  <c r="AA13" i="20" s="1"/>
  <c r="AB13" i="20" s="1"/>
  <c r="AC13" i="20" s="1"/>
  <c r="AD13" i="20" s="1"/>
  <c r="AE13" i="20" s="1"/>
  <c r="AF13" i="20" s="1"/>
  <c r="AG13" i="20" s="1"/>
  <c r="AH13" i="20" s="1"/>
  <c r="AI13" i="20" s="1"/>
  <c r="AJ13" i="20" s="1"/>
  <c r="AK13" i="20" s="1"/>
  <c r="Z12" i="20"/>
  <c r="AA12" i="20" s="1"/>
  <c r="AB12" i="20" s="1"/>
  <c r="AC12" i="20" s="1"/>
  <c r="AD12" i="20" s="1"/>
  <c r="AE12" i="20" s="1"/>
  <c r="AF12" i="20" s="1"/>
  <c r="AG12" i="20" s="1"/>
  <c r="AH12" i="20" s="1"/>
  <c r="AI12" i="20" s="1"/>
  <c r="AJ12" i="20" s="1"/>
  <c r="AK12" i="20" s="1"/>
  <c r="Z11" i="20"/>
  <c r="AA11" i="20" s="1"/>
  <c r="AB11" i="20" s="1"/>
  <c r="AC11" i="20" s="1"/>
  <c r="AD11" i="20" s="1"/>
  <c r="AE11" i="20" s="1"/>
  <c r="AF11" i="20" s="1"/>
  <c r="AG11" i="20" s="1"/>
  <c r="AH11" i="20" s="1"/>
  <c r="AI11" i="20" s="1"/>
  <c r="AJ11" i="20" s="1"/>
  <c r="AK11" i="20" s="1"/>
  <c r="Z9" i="20"/>
  <c r="AA9" i="20" s="1"/>
  <c r="AB9" i="20" s="1"/>
  <c r="AC9" i="20" s="1"/>
  <c r="AD9" i="20" s="1"/>
  <c r="AE9" i="20" s="1"/>
  <c r="AF9" i="20" s="1"/>
  <c r="AG9" i="20" s="1"/>
  <c r="AH9" i="20" s="1"/>
  <c r="AI9" i="20" s="1"/>
  <c r="AJ9" i="20" s="1"/>
  <c r="AK9" i="20" s="1"/>
  <c r="Z7" i="20"/>
  <c r="AA7" i="20" s="1"/>
  <c r="AB7" i="20" s="1"/>
  <c r="AC7" i="20" s="1"/>
  <c r="AD7" i="20" s="1"/>
  <c r="AE7" i="20" s="1"/>
  <c r="AF7" i="20" s="1"/>
  <c r="AG7" i="20" s="1"/>
  <c r="AH7" i="20" s="1"/>
  <c r="AI7" i="20" s="1"/>
  <c r="AJ7" i="20" s="1"/>
  <c r="AK7" i="20" s="1"/>
  <c r="Z6" i="20"/>
  <c r="AA6" i="20" s="1"/>
  <c r="AB6" i="20" s="1"/>
  <c r="AC6" i="20" s="1"/>
  <c r="AD6" i="20" s="1"/>
  <c r="AE6" i="20" s="1"/>
  <c r="AF6" i="20" s="1"/>
  <c r="AG6" i="20" s="1"/>
  <c r="AH6" i="20" s="1"/>
  <c r="AI6" i="20" s="1"/>
  <c r="AJ6" i="20" s="1"/>
  <c r="AK6" i="20" s="1"/>
  <c r="Z5" i="20"/>
  <c r="AA5" i="20" s="1"/>
  <c r="AB5" i="20" s="1"/>
  <c r="AC5" i="20" s="1"/>
  <c r="AD5" i="20" s="1"/>
  <c r="AE5" i="20" s="1"/>
  <c r="AF5" i="20" s="1"/>
  <c r="AG5" i="20" s="1"/>
  <c r="AH5" i="20" s="1"/>
  <c r="AI5" i="20" s="1"/>
  <c r="AJ5" i="20" s="1"/>
  <c r="AK5" i="20" s="1"/>
  <c r="Z4" i="20"/>
  <c r="AA4" i="20" s="1"/>
  <c r="AB4" i="20" s="1"/>
  <c r="AC4" i="20" s="1"/>
  <c r="AD4" i="20" s="1"/>
  <c r="AE4" i="20" s="1"/>
  <c r="AF4" i="20" s="1"/>
  <c r="AG4" i="20" s="1"/>
  <c r="AH4" i="20" s="1"/>
  <c r="AI4" i="20" s="1"/>
  <c r="AJ4" i="20" s="1"/>
  <c r="AK4" i="20" s="1"/>
  <c r="Z3" i="20"/>
  <c r="AA3" i="20" s="1"/>
  <c r="AB3" i="20" s="1"/>
  <c r="AC3" i="20" s="1"/>
  <c r="AD3" i="20" s="1"/>
  <c r="AE3" i="20" s="1"/>
  <c r="AF3" i="20" s="1"/>
  <c r="AG3" i="20" s="1"/>
  <c r="AH3" i="20" s="1"/>
  <c r="AI3" i="20" s="1"/>
  <c r="AJ3" i="20" s="1"/>
  <c r="AK3" i="20" s="1"/>
  <c r="AA2" i="20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T5" i="16" l="1" a="1"/>
  <c r="T5" i="16" s="1"/>
  <c r="V1" i="16"/>
  <c r="U1" i="16"/>
  <c r="X334" i="20"/>
  <c r="X333" i="20"/>
  <c r="X331" i="20"/>
  <c r="X330" i="20"/>
  <c r="X329" i="20"/>
  <c r="X328" i="20"/>
  <c r="X327" i="20"/>
  <c r="X326" i="20"/>
  <c r="X325" i="20"/>
  <c r="X324" i="20"/>
  <c r="X323" i="20"/>
  <c r="X322" i="20"/>
  <c r="X321" i="20"/>
  <c r="X320" i="20"/>
  <c r="X318" i="20"/>
  <c r="Z317" i="20"/>
  <c r="AA317" i="20" s="1"/>
  <c r="AB317" i="20" s="1"/>
  <c r="AC317" i="20" s="1"/>
  <c r="AD317" i="20" s="1"/>
  <c r="AE317" i="20" s="1"/>
  <c r="AF317" i="20" s="1"/>
  <c r="AG317" i="20" s="1"/>
  <c r="AH317" i="20" s="1"/>
  <c r="AI317" i="20" s="1"/>
  <c r="AJ317" i="20" s="1"/>
  <c r="AK317" i="20" s="1"/>
  <c r="X316" i="20"/>
  <c r="X315" i="20"/>
  <c r="X314" i="20"/>
  <c r="X313" i="20"/>
  <c r="X312" i="20"/>
  <c r="X311" i="20"/>
  <c r="X310" i="20"/>
  <c r="X308" i="20"/>
  <c r="X307" i="20"/>
  <c r="X306" i="20"/>
  <c r="X305" i="20"/>
  <c r="X304" i="20"/>
  <c r="X302" i="20"/>
  <c r="X301" i="20"/>
  <c r="X300" i="20"/>
  <c r="X299" i="20"/>
  <c r="X298" i="20"/>
  <c r="X297" i="20"/>
  <c r="X296" i="20"/>
  <c r="X295" i="20"/>
  <c r="X294" i="20"/>
  <c r="X293" i="20"/>
  <c r="X292" i="20"/>
  <c r="X291" i="20"/>
  <c r="X290" i="20"/>
  <c r="X289" i="20"/>
  <c r="X288" i="20"/>
  <c r="X287" i="20"/>
  <c r="X286" i="20"/>
  <c r="X284" i="20"/>
  <c r="X283" i="20"/>
  <c r="X282" i="20"/>
  <c r="X281" i="20"/>
  <c r="X280" i="20"/>
  <c r="X279" i="20"/>
  <c r="X278" i="20"/>
  <c r="X277" i="20"/>
  <c r="X276" i="20"/>
  <c r="X275" i="20"/>
  <c r="X274" i="20"/>
  <c r="X272" i="20"/>
  <c r="X271" i="20"/>
  <c r="X270" i="20"/>
  <c r="X269" i="20"/>
  <c r="X268" i="20"/>
  <c r="X267" i="20"/>
  <c r="X266" i="20"/>
  <c r="X265" i="20"/>
  <c r="X264" i="20"/>
  <c r="Z263" i="20"/>
  <c r="AA263" i="20" s="1"/>
  <c r="AB263" i="20" s="1"/>
  <c r="AC263" i="20" s="1"/>
  <c r="AD263" i="20" s="1"/>
  <c r="AE263" i="20" s="1"/>
  <c r="AF263" i="20" s="1"/>
  <c r="AG263" i="20" s="1"/>
  <c r="AH263" i="20" s="1"/>
  <c r="AI263" i="20" s="1"/>
  <c r="AJ263" i="20" s="1"/>
  <c r="AK263" i="20" s="1"/>
  <c r="X262" i="20"/>
  <c r="X261" i="20"/>
  <c r="X260" i="20"/>
  <c r="X259" i="20"/>
  <c r="X258" i="20"/>
  <c r="X257" i="20"/>
  <c r="X256" i="20"/>
  <c r="X255" i="20"/>
  <c r="X254" i="20"/>
  <c r="X253" i="20"/>
  <c r="X252" i="20"/>
  <c r="X251" i="20"/>
  <c r="X250" i="20"/>
  <c r="X249" i="20"/>
  <c r="X248" i="20"/>
  <c r="X247" i="20"/>
  <c r="X246" i="20"/>
  <c r="X245" i="20"/>
  <c r="X244" i="20"/>
  <c r="X243" i="20"/>
  <c r="X242" i="20"/>
  <c r="X241" i="20"/>
  <c r="X240" i="20"/>
  <c r="X239" i="20"/>
  <c r="X238" i="20"/>
  <c r="X237" i="20"/>
  <c r="X236" i="20"/>
  <c r="X235" i="20"/>
  <c r="X233" i="20"/>
  <c r="X232" i="20"/>
  <c r="X231" i="20"/>
  <c r="X230" i="20"/>
  <c r="X229" i="20"/>
  <c r="X228" i="20"/>
  <c r="X227" i="20"/>
  <c r="X226" i="20"/>
  <c r="X225" i="20"/>
  <c r="X224" i="20"/>
  <c r="X223" i="20"/>
  <c r="X222" i="20"/>
  <c r="X221" i="20"/>
  <c r="X220" i="20"/>
  <c r="X219" i="20"/>
  <c r="X218" i="20"/>
  <c r="X217" i="20"/>
  <c r="X216" i="20"/>
  <c r="X215" i="20"/>
  <c r="X214" i="20"/>
  <c r="X213" i="20"/>
  <c r="X212" i="20"/>
  <c r="X211" i="20"/>
  <c r="X209" i="20"/>
  <c r="X208" i="20"/>
  <c r="X207" i="20"/>
  <c r="X205" i="20"/>
  <c r="X204" i="20"/>
  <c r="X203" i="20"/>
  <c r="X202" i="20"/>
  <c r="X201" i="20"/>
  <c r="X200" i="20"/>
  <c r="X199" i="20"/>
  <c r="X198" i="20"/>
  <c r="X197" i="20"/>
  <c r="X196" i="20"/>
  <c r="X195" i="20"/>
  <c r="X194" i="20"/>
  <c r="X193" i="20"/>
  <c r="X192" i="20"/>
  <c r="X191" i="20"/>
  <c r="X190" i="20"/>
  <c r="X189" i="20"/>
  <c r="X188" i="20"/>
  <c r="X187" i="20"/>
  <c r="X186" i="20"/>
  <c r="X185" i="20"/>
  <c r="X184" i="20"/>
  <c r="X183" i="20"/>
  <c r="X182" i="20"/>
  <c r="X181" i="20"/>
  <c r="X180" i="20"/>
  <c r="X179" i="20"/>
  <c r="X178" i="20"/>
  <c r="X177" i="20"/>
  <c r="X176" i="20"/>
  <c r="X175" i="20"/>
  <c r="X174" i="20"/>
  <c r="X173" i="20"/>
  <c r="X172" i="20"/>
  <c r="X171" i="20"/>
  <c r="X170" i="20"/>
  <c r="X169" i="20"/>
  <c r="X168" i="20"/>
  <c r="Z167" i="20"/>
  <c r="AA167" i="20" s="1"/>
  <c r="AB167" i="20" s="1"/>
  <c r="AC167" i="20" s="1"/>
  <c r="AD167" i="20" s="1"/>
  <c r="AE167" i="20" s="1"/>
  <c r="AF167" i="20" s="1"/>
  <c r="AG167" i="20" s="1"/>
  <c r="AH167" i="20" s="1"/>
  <c r="AI167" i="20" s="1"/>
  <c r="AJ167" i="20" s="1"/>
  <c r="AK167" i="20" s="1"/>
  <c r="X166" i="20"/>
  <c r="X165" i="20"/>
  <c r="X164" i="20"/>
  <c r="X163" i="20"/>
  <c r="X162" i="20"/>
  <c r="X161" i="20"/>
  <c r="X160" i="20"/>
  <c r="X159" i="20"/>
  <c r="X158" i="20"/>
  <c r="X156" i="20"/>
  <c r="X155" i="20"/>
  <c r="X154" i="20"/>
  <c r="X153" i="20"/>
  <c r="X151" i="20"/>
  <c r="X150" i="20"/>
  <c r="X149" i="20"/>
  <c r="X147" i="20"/>
  <c r="X146" i="20"/>
  <c r="X145" i="20"/>
  <c r="X144" i="20"/>
  <c r="X143" i="20"/>
  <c r="X142" i="20"/>
  <c r="X141" i="20"/>
  <c r="X140" i="20"/>
  <c r="X139" i="20"/>
  <c r="X137" i="20"/>
  <c r="X136" i="20"/>
  <c r="X135" i="20"/>
  <c r="X134" i="20"/>
  <c r="X133" i="20"/>
  <c r="X132" i="20"/>
  <c r="X131" i="20"/>
  <c r="X130" i="20"/>
  <c r="X129" i="20"/>
  <c r="X128" i="20"/>
  <c r="X127" i="20"/>
  <c r="X126" i="20"/>
  <c r="X125" i="20"/>
  <c r="X124" i="20"/>
  <c r="X123" i="20"/>
  <c r="X122" i="20"/>
  <c r="X121" i="20"/>
  <c r="X120" i="20"/>
  <c r="X119" i="20"/>
  <c r="X118" i="20"/>
  <c r="X117" i="20"/>
  <c r="X116" i="20"/>
  <c r="X115" i="20"/>
  <c r="X114" i="20"/>
  <c r="X113" i="20"/>
  <c r="X112" i="20"/>
  <c r="X111" i="20"/>
  <c r="X110" i="20"/>
  <c r="X109" i="20"/>
  <c r="X108" i="20"/>
  <c r="X107" i="20"/>
  <c r="X106" i="20"/>
  <c r="X105" i="20"/>
  <c r="X104" i="20"/>
  <c r="X103" i="20"/>
  <c r="X102" i="20"/>
  <c r="X101" i="20"/>
  <c r="X100" i="20"/>
  <c r="X99" i="20"/>
  <c r="X98" i="20"/>
  <c r="X97" i="20"/>
  <c r="X96" i="20"/>
  <c r="X95" i="20"/>
  <c r="X94" i="20"/>
  <c r="X93" i="20"/>
  <c r="X92" i="20"/>
  <c r="X91" i="20"/>
  <c r="X90" i="20"/>
  <c r="X89" i="20"/>
  <c r="X88" i="20"/>
  <c r="X87" i="20"/>
  <c r="X86" i="20"/>
  <c r="X85" i="20"/>
  <c r="X84" i="20"/>
  <c r="X83" i="20"/>
  <c r="X82" i="20"/>
  <c r="X81" i="20"/>
  <c r="X79" i="20"/>
  <c r="X78" i="20"/>
  <c r="X77" i="20"/>
  <c r="X76" i="20"/>
  <c r="X75" i="20"/>
  <c r="X74" i="20"/>
  <c r="X72" i="20"/>
  <c r="Z71" i="20"/>
  <c r="AA71" i="20" s="1"/>
  <c r="AB71" i="20" s="1"/>
  <c r="AC71" i="20" s="1"/>
  <c r="AD71" i="20" s="1"/>
  <c r="AE71" i="20" s="1"/>
  <c r="AF71" i="20" s="1"/>
  <c r="AG71" i="20" s="1"/>
  <c r="AH71" i="20" s="1"/>
  <c r="AI71" i="20" s="1"/>
  <c r="AJ71" i="20" s="1"/>
  <c r="AK71" i="20" s="1"/>
  <c r="X70" i="20"/>
  <c r="X69" i="20"/>
  <c r="X68" i="20"/>
  <c r="X67" i="20"/>
  <c r="X66" i="20"/>
  <c r="X65" i="20"/>
  <c r="X64" i="20"/>
  <c r="X63" i="20"/>
  <c r="X62" i="20"/>
  <c r="X61" i="20"/>
  <c r="X60" i="20"/>
  <c r="X59" i="20"/>
  <c r="X58" i="20"/>
  <c r="X57" i="20"/>
  <c r="X56" i="20"/>
  <c r="X55" i="20"/>
  <c r="X54" i="20"/>
  <c r="X53" i="20"/>
  <c r="X52" i="20"/>
  <c r="X50" i="20"/>
  <c r="X49" i="20"/>
  <c r="X48" i="20"/>
  <c r="X47" i="20"/>
  <c r="X46" i="20"/>
  <c r="X45" i="20"/>
  <c r="X44" i="20"/>
  <c r="X42" i="20"/>
  <c r="X39" i="20"/>
  <c r="X38" i="20"/>
  <c r="X34" i="20"/>
  <c r="X33" i="20"/>
  <c r="X32" i="20"/>
  <c r="X31" i="20"/>
  <c r="X28" i="20"/>
  <c r="X26" i="20"/>
  <c r="X25" i="20"/>
  <c r="X24" i="20"/>
  <c r="X23" i="20"/>
  <c r="X22" i="20"/>
  <c r="X21" i="20"/>
  <c r="X20" i="20"/>
  <c r="X19" i="20"/>
  <c r="X18" i="20"/>
  <c r="X17" i="20"/>
  <c r="X16" i="20"/>
  <c r="X15" i="20"/>
  <c r="X14" i="20"/>
  <c r="X13" i="20"/>
  <c r="X12" i="20"/>
  <c r="X11" i="20"/>
  <c r="X9" i="20"/>
  <c r="X7" i="20"/>
  <c r="X6" i="20"/>
  <c r="X5" i="20"/>
  <c r="X4" i="20"/>
  <c r="X3" i="20"/>
  <c r="O2" i="20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C2" i="20"/>
  <c r="W9" i="19"/>
  <c r="X9" i="19" s="1"/>
  <c r="Y9" i="19" s="1"/>
  <c r="Z9" i="19" s="1"/>
  <c r="AA9" i="19" s="1"/>
  <c r="AB9" i="19" s="1"/>
  <c r="AC9" i="19" s="1"/>
  <c r="AD9" i="19" s="1"/>
  <c r="AE9" i="19" s="1"/>
  <c r="AF9" i="19" s="1"/>
  <c r="AG9" i="19" s="1"/>
  <c r="I9" i="19"/>
  <c r="J9" i="19" s="1"/>
  <c r="K9" i="19" s="1"/>
  <c r="L9" i="19" s="1"/>
  <c r="M9" i="19" s="1"/>
  <c r="N9" i="19" s="1"/>
  <c r="O9" i="19" s="1"/>
  <c r="P9" i="19" s="1"/>
  <c r="Q9" i="19" s="1"/>
  <c r="R9" i="19" s="1"/>
  <c r="S9" i="19" s="1"/>
  <c r="D2" i="20" l="1"/>
  <c r="E2" i="20" s="1"/>
  <c r="F2" i="20" s="1"/>
  <c r="G2" i="20" s="1"/>
  <c r="H2" i="20" s="1"/>
  <c r="I2" i="20" s="1"/>
  <c r="J2" i="20" s="1"/>
  <c r="K2" i="20" s="1"/>
  <c r="L2" i="20" s="1"/>
  <c r="M2" i="20" s="1"/>
  <c r="AN43" i="20"/>
  <c r="AN30" i="20"/>
  <c r="AN285" i="20"/>
  <c r="AN51" i="20"/>
  <c r="AN3" i="20"/>
  <c r="AN20" i="20"/>
  <c r="AN55" i="20"/>
  <c r="AN88" i="20"/>
  <c r="AN120" i="20"/>
  <c r="H1930" i="16" s="1"/>
  <c r="AN155" i="20"/>
  <c r="AN188" i="20"/>
  <c r="AN221" i="20"/>
  <c r="H7331" i="16" s="1"/>
  <c r="AN254" i="20"/>
  <c r="AN288" i="20"/>
  <c r="AN323" i="20"/>
  <c r="AO323" i="20" s="1"/>
  <c r="AN25" i="20"/>
  <c r="AN60" i="20"/>
  <c r="H1927" i="16" s="1"/>
  <c r="AN93" i="20"/>
  <c r="AO93" i="20" s="1"/>
  <c r="AN125" i="20"/>
  <c r="AN161" i="20"/>
  <c r="AO161" i="20" s="1"/>
  <c r="AN193" i="20"/>
  <c r="AN226" i="20"/>
  <c r="AO226" i="20" s="1"/>
  <c r="AN259" i="20"/>
  <c r="AN293" i="20"/>
  <c r="AN328" i="20"/>
  <c r="AO328" i="20" s="1"/>
  <c r="AN31" i="20"/>
  <c r="AN65" i="20"/>
  <c r="AO65" i="20" s="1"/>
  <c r="AN98" i="20"/>
  <c r="AN130" i="20"/>
  <c r="AN166" i="20"/>
  <c r="AN198" i="20"/>
  <c r="AN231" i="20"/>
  <c r="AN264" i="20"/>
  <c r="AN298" i="20"/>
  <c r="AN334" i="20"/>
  <c r="AO334" i="20" s="1"/>
  <c r="AN36" i="20"/>
  <c r="AO36" i="20" s="1"/>
  <c r="AN70" i="20"/>
  <c r="AN103" i="20"/>
  <c r="H2563" i="16" s="1"/>
  <c r="AN135" i="20"/>
  <c r="AN171" i="20"/>
  <c r="AN203" i="20"/>
  <c r="AO203" i="20" s="1"/>
  <c r="AN237" i="20"/>
  <c r="AN269" i="20"/>
  <c r="AN304" i="20"/>
  <c r="AN24" i="20"/>
  <c r="AO24" i="20" s="1"/>
  <c r="AN59" i="20"/>
  <c r="AO59" i="20" s="1"/>
  <c r="AN92" i="20"/>
  <c r="AN124" i="20"/>
  <c r="H1882" i="16" s="1"/>
  <c r="AN160" i="20"/>
  <c r="AN192" i="20"/>
  <c r="AO192" i="20" s="1"/>
  <c r="AN225" i="20"/>
  <c r="AN258" i="20"/>
  <c r="AN292" i="20"/>
  <c r="AN327" i="20"/>
  <c r="AO327" i="20" s="1"/>
  <c r="AN29" i="20"/>
  <c r="AO29" i="20" s="1"/>
  <c r="AN64" i="20"/>
  <c r="AN97" i="20"/>
  <c r="AN129" i="20"/>
  <c r="AO129" i="20" s="1"/>
  <c r="AN165" i="20"/>
  <c r="AN197" i="20"/>
  <c r="AN230" i="20"/>
  <c r="AN263" i="20"/>
  <c r="H1902" i="16" s="1"/>
  <c r="AN297" i="20"/>
  <c r="AN333" i="20"/>
  <c r="AN35" i="20"/>
  <c r="AO35" i="20" s="1"/>
  <c r="AN69" i="20"/>
  <c r="AN102" i="20"/>
  <c r="AN134" i="20"/>
  <c r="AO134" i="20" s="1"/>
  <c r="AN170" i="20"/>
  <c r="AN236" i="20"/>
  <c r="AN268" i="20"/>
  <c r="H1887" i="16" s="1"/>
  <c r="AN302" i="20"/>
  <c r="AN7" i="20"/>
  <c r="AN40" i="20"/>
  <c r="AN75" i="20"/>
  <c r="AN107" i="20"/>
  <c r="AN140" i="20"/>
  <c r="AO140" i="20" s="1"/>
  <c r="AN175" i="20"/>
  <c r="AN207" i="20"/>
  <c r="AN241" i="20"/>
  <c r="AO241" i="20" s="1"/>
  <c r="AN274" i="20"/>
  <c r="AN33" i="20"/>
  <c r="AN67" i="20"/>
  <c r="AN100" i="20"/>
  <c r="AN132" i="20"/>
  <c r="AN168" i="20"/>
  <c r="AN200" i="20"/>
  <c r="H1899" i="16" s="1"/>
  <c r="AN233" i="20"/>
  <c r="AN266" i="20"/>
  <c r="AN273" i="20"/>
  <c r="AN202" i="20"/>
  <c r="AN308" i="20"/>
  <c r="AN28" i="20"/>
  <c r="AO28" i="20" s="1"/>
  <c r="AN63" i="20"/>
  <c r="AO63" i="20" s="1"/>
  <c r="AN96" i="20"/>
  <c r="AN128" i="20"/>
  <c r="AO128" i="20" s="1"/>
  <c r="AN164" i="20"/>
  <c r="AN196" i="20"/>
  <c r="AN229" i="20"/>
  <c r="AN262" i="20"/>
  <c r="AN296" i="20"/>
  <c r="AN331" i="20"/>
  <c r="AN34" i="20"/>
  <c r="AN68" i="20"/>
  <c r="AN101" i="20"/>
  <c r="AN133" i="20"/>
  <c r="H1895" i="16" s="1"/>
  <c r="AN169" i="20"/>
  <c r="AO169" i="20" s="1"/>
  <c r="AN201" i="20"/>
  <c r="AN235" i="20"/>
  <c r="AN267" i="20"/>
  <c r="AN301" i="20"/>
  <c r="AN6" i="20"/>
  <c r="AN39" i="20"/>
  <c r="AN74" i="20"/>
  <c r="AO74" i="20" s="1"/>
  <c r="AN106" i="20"/>
  <c r="AN139" i="20"/>
  <c r="AO139" i="20" s="1"/>
  <c r="AN174" i="20"/>
  <c r="AN206" i="20"/>
  <c r="AO206" i="20" s="1"/>
  <c r="AN240" i="20"/>
  <c r="AO240" i="20" s="1"/>
  <c r="AN272" i="20"/>
  <c r="AO272" i="20" s="1"/>
  <c r="AN307" i="20"/>
  <c r="AN11" i="20"/>
  <c r="AN45" i="20"/>
  <c r="AN79" i="20"/>
  <c r="AN111" i="20"/>
  <c r="H1929" i="16" s="1"/>
  <c r="AN144" i="20"/>
  <c r="AO144" i="20" s="1"/>
  <c r="AN179" i="20"/>
  <c r="AN212" i="20"/>
  <c r="AO212" i="20" s="1"/>
  <c r="AN245" i="20"/>
  <c r="AN278" i="20"/>
  <c r="AO278" i="20" s="1"/>
  <c r="AN313" i="20"/>
  <c r="AO313" i="20" s="1"/>
  <c r="AN4" i="20"/>
  <c r="AO4" i="20" s="1"/>
  <c r="AN37" i="20"/>
  <c r="AO37" i="20" s="1"/>
  <c r="AN71" i="20"/>
  <c r="AN104" i="20"/>
  <c r="AO104" i="20" s="1"/>
  <c r="AN136" i="20"/>
  <c r="AN172" i="20"/>
  <c r="AN204" i="20"/>
  <c r="AO204" i="20" s="1"/>
  <c r="AN238" i="20"/>
  <c r="AO238" i="20" s="1"/>
  <c r="AN270" i="20"/>
  <c r="AN305" i="20"/>
  <c r="AO305" i="20" s="1"/>
  <c r="AN9" i="20"/>
  <c r="AN42" i="20"/>
  <c r="AN77" i="20"/>
  <c r="AN109" i="20"/>
  <c r="AO109" i="20" s="1"/>
  <c r="AN142" i="20"/>
  <c r="AN177" i="20"/>
  <c r="AO177" i="20" s="1"/>
  <c r="AN209" i="20"/>
  <c r="AO209" i="20" s="1"/>
  <c r="AN243" i="20"/>
  <c r="AN276" i="20"/>
  <c r="AN311" i="20"/>
  <c r="AO311" i="20" s="1"/>
  <c r="AN14" i="20"/>
  <c r="AN48" i="20"/>
  <c r="H1892" i="16" s="1"/>
  <c r="AN82" i="20"/>
  <c r="AN114" i="20"/>
  <c r="AN147" i="20"/>
  <c r="AO147" i="20" s="1"/>
  <c r="AN182" i="20"/>
  <c r="AN215" i="20"/>
  <c r="AN248" i="20"/>
  <c r="AN281" i="20"/>
  <c r="AN316" i="20"/>
  <c r="AO316" i="20" s="1"/>
  <c r="AN19" i="20"/>
  <c r="AN54" i="20"/>
  <c r="AN87" i="20"/>
  <c r="AO87" i="20" s="1"/>
  <c r="AN119" i="20"/>
  <c r="AO119" i="20" s="1"/>
  <c r="AN154" i="20"/>
  <c r="AN187" i="20"/>
  <c r="AN220" i="20"/>
  <c r="AN253" i="20"/>
  <c r="AN287" i="20"/>
  <c r="AO287" i="20" s="1"/>
  <c r="AN322" i="20"/>
  <c r="AO322" i="20" s="1"/>
  <c r="AN131" i="20"/>
  <c r="AN232" i="20"/>
  <c r="H5439" i="16" s="1"/>
  <c r="AN8" i="20"/>
  <c r="AO8" i="20" s="1"/>
  <c r="AN41" i="20"/>
  <c r="AO41" i="20" s="1"/>
  <c r="AN76" i="20"/>
  <c r="AN108" i="20"/>
  <c r="AO108" i="20" s="1"/>
  <c r="AN141" i="20"/>
  <c r="AN176" i="20"/>
  <c r="AO176" i="20" s="1"/>
  <c r="AN208" i="20"/>
  <c r="AN242" i="20"/>
  <c r="AO242" i="20" s="1"/>
  <c r="AN275" i="20"/>
  <c r="AN310" i="20"/>
  <c r="AN13" i="20"/>
  <c r="AN47" i="20"/>
  <c r="AO47" i="20" s="1"/>
  <c r="AN81" i="20"/>
  <c r="AN113" i="20"/>
  <c r="AN146" i="20"/>
  <c r="AN181" i="20"/>
  <c r="AN214" i="20"/>
  <c r="AN247" i="20"/>
  <c r="H1885" i="16" s="1"/>
  <c r="AN280" i="20"/>
  <c r="AN315" i="20"/>
  <c r="AO315" i="20" s="1"/>
  <c r="AN18" i="20"/>
  <c r="AN53" i="20"/>
  <c r="AO53" i="20" s="1"/>
  <c r="AN86" i="20"/>
  <c r="AO86" i="20" s="1"/>
  <c r="AN118" i="20"/>
  <c r="AO118" i="20" s="1"/>
  <c r="AN153" i="20"/>
  <c r="AN186" i="20"/>
  <c r="AN219" i="20"/>
  <c r="AO219" i="20" s="1"/>
  <c r="AN252" i="20"/>
  <c r="H1886" i="16" s="1"/>
  <c r="AN286" i="20"/>
  <c r="AN321" i="20"/>
  <c r="AN23" i="20"/>
  <c r="AN58" i="20"/>
  <c r="AO58" i="20" s="1"/>
  <c r="AN91" i="20"/>
  <c r="AN123" i="20"/>
  <c r="AN159" i="20"/>
  <c r="AN191" i="20"/>
  <c r="H1881" i="16" s="1"/>
  <c r="AN224" i="20"/>
  <c r="AN257" i="20"/>
  <c r="AO257" i="20" s="1"/>
  <c r="AN291" i="20"/>
  <c r="AN326" i="20"/>
  <c r="AN127" i="20"/>
  <c r="AN195" i="20"/>
  <c r="AN261" i="20"/>
  <c r="AO261" i="20" s="1"/>
  <c r="AN330" i="20"/>
  <c r="AN16" i="20"/>
  <c r="AN116" i="20"/>
  <c r="AN217" i="20"/>
  <c r="AN283" i="20"/>
  <c r="AN21" i="20"/>
  <c r="AN89" i="20"/>
  <c r="AO89" i="20" s="1"/>
  <c r="AN156" i="20"/>
  <c r="AN222" i="20"/>
  <c r="AN289" i="20"/>
  <c r="AN61" i="20"/>
  <c r="AO61" i="20" s="1"/>
  <c r="AN126" i="20"/>
  <c r="AN194" i="20"/>
  <c r="H1898" i="16" s="1"/>
  <c r="AN260" i="20"/>
  <c r="AO260" i="20" s="1"/>
  <c r="AN329" i="20"/>
  <c r="AN66" i="20"/>
  <c r="AN199" i="20"/>
  <c r="AN299" i="20"/>
  <c r="AO299" i="20" s="1"/>
  <c r="AN12" i="20"/>
  <c r="AN46" i="20"/>
  <c r="AN80" i="20"/>
  <c r="AO80" i="20" s="1"/>
  <c r="AN112" i="20"/>
  <c r="AN145" i="20"/>
  <c r="AN180" i="20"/>
  <c r="AN213" i="20"/>
  <c r="H1921" i="16" s="1"/>
  <c r="AN246" i="20"/>
  <c r="AN279" i="20"/>
  <c r="AO279" i="20" s="1"/>
  <c r="AN314" i="20"/>
  <c r="AN17" i="20"/>
  <c r="AN52" i="20"/>
  <c r="AO52" i="20" s="1"/>
  <c r="AN85" i="20"/>
  <c r="AN117" i="20"/>
  <c r="AN151" i="20"/>
  <c r="AN185" i="20"/>
  <c r="AN218" i="20"/>
  <c r="AN251" i="20"/>
  <c r="AO251" i="20" s="1"/>
  <c r="AN284" i="20"/>
  <c r="AN320" i="20"/>
  <c r="AN22" i="20"/>
  <c r="AN57" i="20"/>
  <c r="AO57" i="20" s="1"/>
  <c r="AN90" i="20"/>
  <c r="AO90" i="20" s="1"/>
  <c r="AN122" i="20"/>
  <c r="AN158" i="20"/>
  <c r="AN190" i="20"/>
  <c r="AO190" i="20" s="1"/>
  <c r="AN223" i="20"/>
  <c r="AO223" i="20" s="1"/>
  <c r="AN256" i="20"/>
  <c r="AO256" i="20" s="1"/>
  <c r="AN290" i="20"/>
  <c r="AO290" i="20" s="1"/>
  <c r="AN325" i="20"/>
  <c r="AN27" i="20"/>
  <c r="AO27" i="20" s="1"/>
  <c r="AN62" i="20"/>
  <c r="AN95" i="20"/>
  <c r="AN163" i="20"/>
  <c r="AN228" i="20"/>
  <c r="H1937" i="16" s="1"/>
  <c r="AN295" i="20"/>
  <c r="AN50" i="20"/>
  <c r="AO50" i="20" s="1"/>
  <c r="AN84" i="20"/>
  <c r="AN150" i="20"/>
  <c r="AN184" i="20"/>
  <c r="AN250" i="20"/>
  <c r="AO250" i="20" s="1"/>
  <c r="AN318" i="20"/>
  <c r="AO318" i="20" s="1"/>
  <c r="AN56" i="20"/>
  <c r="AN121" i="20"/>
  <c r="AN189" i="20"/>
  <c r="AN255" i="20"/>
  <c r="AN324" i="20"/>
  <c r="AN26" i="20"/>
  <c r="AN94" i="20"/>
  <c r="AN162" i="20"/>
  <c r="AN227" i="20"/>
  <c r="AN294" i="20"/>
  <c r="AN32" i="20"/>
  <c r="AO32" i="20" s="1"/>
  <c r="AN99" i="20"/>
  <c r="AN167" i="20"/>
  <c r="AN265" i="20"/>
  <c r="AN5" i="20"/>
  <c r="AO5" i="20" s="1"/>
  <c r="AN271" i="20"/>
  <c r="AN211" i="20"/>
  <c r="AO211" i="20" s="1"/>
  <c r="AN149" i="20"/>
  <c r="AN38" i="20"/>
  <c r="AN306" i="20"/>
  <c r="AN244" i="20"/>
  <c r="AN183" i="20"/>
  <c r="AN72" i="20"/>
  <c r="AN10" i="20"/>
  <c r="AO10" i="20" s="1"/>
  <c r="AN277" i="20"/>
  <c r="AO277" i="20" s="1"/>
  <c r="AN216" i="20"/>
  <c r="AN105" i="20"/>
  <c r="AN44" i="20"/>
  <c r="AN312" i="20"/>
  <c r="AN249" i="20"/>
  <c r="AN137" i="20"/>
  <c r="AN78" i="20"/>
  <c r="AN15" i="20"/>
  <c r="AN282" i="20"/>
  <c r="AN173" i="20"/>
  <c r="AO173" i="20" s="1"/>
  <c r="AN110" i="20"/>
  <c r="AO110" i="20" s="1"/>
  <c r="AN49" i="20"/>
  <c r="AN317" i="20"/>
  <c r="AN205" i="20"/>
  <c r="AN143" i="20"/>
  <c r="AN83" i="20"/>
  <c r="AO83" i="20" s="1"/>
  <c r="AN300" i="20"/>
  <c r="AO300" i="20" s="1"/>
  <c r="AN239" i="20"/>
  <c r="AO239" i="20" s="1"/>
  <c r="AN178" i="20"/>
  <c r="AN115" i="20"/>
  <c r="U5" i="16" a="1"/>
  <c r="U5" i="16" s="1"/>
  <c r="H2546" i="16" l="1"/>
  <c r="H3614" i="16"/>
  <c r="H5175" i="16"/>
  <c r="H5787" i="16"/>
  <c r="H6039" i="16"/>
  <c r="H5789" i="16"/>
  <c r="H2550" i="16"/>
  <c r="H3930" i="16"/>
  <c r="H5791" i="16"/>
  <c r="H5792" i="16"/>
  <c r="H2541" i="16"/>
  <c r="H5783" i="16"/>
  <c r="H7631" i="16"/>
  <c r="H2544" i="16"/>
  <c r="H4515" i="16"/>
  <c r="H5780" i="16"/>
  <c r="H6752" i="16"/>
  <c r="H3754" i="16"/>
  <c r="H2735" i="16"/>
  <c r="H2534" i="16"/>
  <c r="H3242" i="16"/>
  <c r="H4658" i="16"/>
  <c r="H4647" i="16"/>
  <c r="H2477" i="16"/>
  <c r="H4553" i="16"/>
  <c r="H4577" i="16"/>
  <c r="H5777" i="16"/>
  <c r="H7613" i="16"/>
  <c r="H1950" i="16"/>
  <c r="H2466" i="16"/>
  <c r="H2490" i="16"/>
  <c r="H4662" i="16"/>
  <c r="H7495" i="16"/>
  <c r="H5829" i="16"/>
  <c r="H6321" i="16"/>
  <c r="H7078" i="16"/>
  <c r="H7079" i="16"/>
  <c r="H2112" i="16"/>
  <c r="H7080" i="16"/>
  <c r="H2113" i="16"/>
  <c r="H4657" i="16"/>
  <c r="H3386" i="16"/>
  <c r="H7382" i="16"/>
  <c r="H7586" i="16"/>
  <c r="H7598" i="16"/>
  <c r="H3363" i="16"/>
  <c r="H6087" i="16"/>
  <c r="H7599" i="16"/>
  <c r="H3364" i="16"/>
  <c r="H7600" i="16"/>
  <c r="H7636" i="16"/>
  <c r="H3365" i="16"/>
  <c r="H4829" i="16"/>
  <c r="H7601" i="16"/>
  <c r="H7637" i="16"/>
  <c r="H4087" i="16"/>
  <c r="H7123" i="16"/>
  <c r="H7569" i="16"/>
  <c r="H3395" i="16"/>
  <c r="H7607" i="16"/>
  <c r="H3396" i="16"/>
  <c r="H4682" i="16"/>
  <c r="H5776" i="16"/>
  <c r="H5788" i="16"/>
  <c r="H4541" i="16"/>
  <c r="H4709" i="16"/>
  <c r="H7229" i="16"/>
  <c r="H4567" i="16"/>
  <c r="H5252" i="16"/>
  <c r="H7268" i="16"/>
  <c r="H4617" i="16"/>
  <c r="H4726" i="16"/>
  <c r="H7246" i="16"/>
  <c r="H7258" i="16"/>
  <c r="H4691" i="16"/>
  <c r="H7283" i="16"/>
  <c r="H4716" i="16"/>
  <c r="H3674" i="16"/>
  <c r="H7394" i="16"/>
  <c r="H3639" i="16"/>
  <c r="H7395" i="16"/>
  <c r="H7577" i="16"/>
  <c r="H3379" i="16"/>
  <c r="H3380" i="16"/>
  <c r="H6105" i="16"/>
  <c r="H6106" i="16"/>
  <c r="H7126" i="16"/>
  <c r="H4115" i="16"/>
  <c r="H7643" i="16"/>
  <c r="H4116" i="16"/>
  <c r="H4188" i="16"/>
  <c r="H4824" i="16"/>
  <c r="H7596" i="16"/>
  <c r="H3673" i="16"/>
  <c r="H7597" i="16"/>
  <c r="H7609" i="16"/>
  <c r="H3998" i="16"/>
  <c r="H5438" i="16"/>
  <c r="H7322" i="16"/>
  <c r="H7323" i="16"/>
  <c r="H7563" i="16"/>
  <c r="H7324" i="16"/>
  <c r="H7564" i="16"/>
  <c r="H3342" i="16"/>
  <c r="H7386" i="16"/>
  <c r="H5443" i="16"/>
  <c r="H5578" i="16"/>
  <c r="H4787" i="16"/>
  <c r="H4044" i="16"/>
  <c r="H4788" i="16"/>
  <c r="H3997" i="16"/>
  <c r="H5437" i="16"/>
  <c r="H7357" i="16"/>
  <c r="H7417" i="16"/>
  <c r="H6125" i="16"/>
  <c r="H2564" i="16"/>
  <c r="H2318" i="16"/>
  <c r="H7094" i="16"/>
  <c r="H7490" i="16"/>
  <c r="H2319" i="16"/>
  <c r="H7095" i="16"/>
  <c r="H7527" i="16"/>
  <c r="H2320" i="16"/>
  <c r="H7096" i="16"/>
  <c r="H7456" i="16"/>
  <c r="H7612" i="16"/>
  <c r="H2321" i="16"/>
  <c r="H7097" i="16"/>
  <c r="H7457" i="16"/>
  <c r="H6426" i="16"/>
  <c r="H6750" i="16"/>
  <c r="H7098" i="16"/>
  <c r="H2095" i="16"/>
  <c r="H2731" i="16"/>
  <c r="H3859" i="16"/>
  <c r="H6427" i="16"/>
  <c r="H5996" i="16"/>
  <c r="H6236" i="16"/>
  <c r="H6428" i="16"/>
  <c r="H3297" i="16"/>
  <c r="H5997" i="16"/>
  <c r="H6429" i="16"/>
  <c r="H6441" i="16"/>
  <c r="H3298" i="16"/>
  <c r="H3550" i="16"/>
  <c r="H5782" i="16"/>
  <c r="H5998" i="16"/>
  <c r="H6430" i="16"/>
  <c r="H6538" i="16"/>
  <c r="H3299" i="16"/>
  <c r="H6431" i="16"/>
  <c r="H6539" i="16"/>
  <c r="H2316" i="16"/>
  <c r="H3300" i="16"/>
  <c r="H6540" i="16"/>
  <c r="H7092" i="16"/>
  <c r="H2317" i="16"/>
  <c r="H6541" i="16"/>
  <c r="H7093" i="16"/>
  <c r="H3326" i="16"/>
  <c r="H4264" i="16"/>
  <c r="H7552" i="16"/>
  <c r="H7291" i="16"/>
  <c r="H7292" i="16"/>
  <c r="H5433" i="16"/>
  <c r="H4750" i="16"/>
  <c r="H5434" i="16"/>
  <c r="H4751" i="16"/>
  <c r="H3948" i="16"/>
  <c r="H3325" i="16"/>
  <c r="H7158" i="16"/>
  <c r="H2551" i="16"/>
  <c r="H7208" i="16"/>
  <c r="H4814" i="16"/>
  <c r="H5440" i="16"/>
  <c r="H5442" i="16"/>
  <c r="H5444" i="16"/>
  <c r="H5589" i="16"/>
  <c r="H4846" i="16"/>
  <c r="H4858" i="16"/>
  <c r="H5580" i="16"/>
  <c r="H5138" i="16"/>
  <c r="H3472" i="16"/>
  <c r="H5428" i="16"/>
  <c r="H3473" i="16"/>
  <c r="H4589" i="16"/>
  <c r="H4661" i="16"/>
  <c r="H2094" i="16"/>
  <c r="H3474" i="16"/>
  <c r="H5778" i="16"/>
  <c r="H3607" i="16"/>
  <c r="H5131" i="16"/>
  <c r="H2768" i="16"/>
  <c r="H5132" i="16"/>
  <c r="H5133" i="16"/>
  <c r="H5793" i="16"/>
  <c r="H6237" i="16"/>
  <c r="H5134" i="16"/>
  <c r="H5794" i="16"/>
  <c r="H6442" i="16"/>
  <c r="H4619" i="16"/>
  <c r="H5423" i="16"/>
  <c r="H4608" i="16"/>
  <c r="H2125" i="16"/>
  <c r="H5425" i="16"/>
  <c r="H2510" i="16"/>
  <c r="H3806" i="16"/>
  <c r="H5174" i="16"/>
  <c r="H7610" i="16"/>
  <c r="H7622" i="16"/>
  <c r="H6747" i="16"/>
  <c r="H7611" i="16"/>
  <c r="H7623" i="16"/>
  <c r="H7624" i="16"/>
  <c r="H3269" i="16"/>
  <c r="H7445" i="16"/>
  <c r="H3270" i="16"/>
  <c r="H3271" i="16"/>
  <c r="H2156" i="16"/>
  <c r="H7088" i="16"/>
  <c r="H7508" i="16"/>
  <c r="H2097" i="16"/>
  <c r="H2157" i="16"/>
  <c r="H2505" i="16"/>
  <c r="H3753" i="16"/>
  <c r="H6381" i="16"/>
  <c r="H2098" i="16"/>
  <c r="H2158" i="16"/>
  <c r="H2482" i="16"/>
  <c r="H2734" i="16"/>
  <c r="H6382" i="16"/>
  <c r="H2099" i="16"/>
  <c r="H6383" i="16"/>
  <c r="H2100" i="16"/>
  <c r="H2736" i="16"/>
  <c r="H5868" i="16"/>
  <c r="H6384" i="16"/>
  <c r="H2101" i="16"/>
  <c r="H2737" i="16"/>
  <c r="H3805" i="16"/>
  <c r="H5869" i="16"/>
  <c r="H7621" i="16"/>
  <c r="AO130" i="20"/>
  <c r="AO51" i="20"/>
  <c r="AO285" i="20"/>
  <c r="AO30" i="20"/>
  <c r="AO43" i="20"/>
  <c r="AO3" i="20"/>
  <c r="AO143" i="20"/>
  <c r="AO78" i="20"/>
  <c r="AO126" i="20"/>
  <c r="AO23" i="20"/>
  <c r="AO146" i="20"/>
  <c r="AO98" i="20"/>
  <c r="AO205" i="20"/>
  <c r="AO113" i="20"/>
  <c r="AO54" i="20"/>
  <c r="AO114" i="20"/>
  <c r="AO188" i="20"/>
  <c r="AO317" i="20"/>
  <c r="AO249" i="20"/>
  <c r="AO183" i="20"/>
  <c r="AO265" i="20"/>
  <c r="AO26" i="20"/>
  <c r="AO184" i="20"/>
  <c r="AO62" i="20"/>
  <c r="AO122" i="20"/>
  <c r="AO185" i="20"/>
  <c r="AO246" i="20"/>
  <c r="AO289" i="20"/>
  <c r="AO16" i="20"/>
  <c r="AO224" i="20"/>
  <c r="AO286" i="20"/>
  <c r="AO18" i="20"/>
  <c r="AO81" i="20"/>
  <c r="AO141" i="20"/>
  <c r="AO19" i="20"/>
  <c r="AO82" i="20"/>
  <c r="AO142" i="20"/>
  <c r="AO11" i="20"/>
  <c r="AO133" i="20"/>
  <c r="AO196" i="20"/>
  <c r="AO273" i="20"/>
  <c r="AO33" i="20"/>
  <c r="AO40" i="20"/>
  <c r="AO69" i="20"/>
  <c r="AO237" i="20"/>
  <c r="AO298" i="20"/>
  <c r="AO31" i="20"/>
  <c r="AO155" i="20"/>
  <c r="AO158" i="20"/>
  <c r="AO12" i="20"/>
  <c r="AO116" i="20"/>
  <c r="AO321" i="20"/>
  <c r="AO202" i="20"/>
  <c r="AO115" i="20"/>
  <c r="AO49" i="20"/>
  <c r="AO312" i="20"/>
  <c r="AO244" i="20"/>
  <c r="AO167" i="20"/>
  <c r="AO324" i="20"/>
  <c r="AO150" i="20"/>
  <c r="AO151" i="20"/>
  <c r="AO213" i="20"/>
  <c r="AO199" i="20"/>
  <c r="AO222" i="20"/>
  <c r="AO330" i="20"/>
  <c r="AO191" i="20"/>
  <c r="AO252" i="20"/>
  <c r="AO253" i="20"/>
  <c r="AO48" i="20"/>
  <c r="AO172" i="20"/>
  <c r="AO245" i="20"/>
  <c r="AO307" i="20"/>
  <c r="AO39" i="20"/>
  <c r="AO101" i="20"/>
  <c r="AO164" i="20"/>
  <c r="AO266" i="20"/>
  <c r="AO274" i="20"/>
  <c r="AO7" i="20"/>
  <c r="AO97" i="20"/>
  <c r="AO160" i="20"/>
  <c r="AO264" i="20"/>
  <c r="AO60" i="20"/>
  <c r="AO120" i="20"/>
  <c r="AO271" i="20"/>
  <c r="AO162" i="20"/>
  <c r="AO314" i="20"/>
  <c r="AO217" i="20"/>
  <c r="AO208" i="20"/>
  <c r="AO131" i="20"/>
  <c r="AO270" i="20"/>
  <c r="AO79" i="20"/>
  <c r="AO262" i="20"/>
  <c r="AO304" i="20"/>
  <c r="AO94" i="20"/>
  <c r="AO95" i="20"/>
  <c r="AO218" i="20"/>
  <c r="AO45" i="20"/>
  <c r="AO106" i="20"/>
  <c r="AO229" i="20"/>
  <c r="AO67" i="20"/>
  <c r="AO75" i="20"/>
  <c r="AO102" i="20"/>
  <c r="AO165" i="20"/>
  <c r="AO225" i="20"/>
  <c r="AO269" i="20"/>
  <c r="AO125" i="20"/>
  <c r="AO178" i="20"/>
  <c r="AO44" i="20"/>
  <c r="AO306" i="20"/>
  <c r="AO99" i="20"/>
  <c r="AO255" i="20"/>
  <c r="AO84" i="20"/>
  <c r="AO325" i="20"/>
  <c r="AO117" i="20"/>
  <c r="AO180" i="20"/>
  <c r="AO66" i="20"/>
  <c r="AO156" i="20"/>
  <c r="AO159" i="20"/>
  <c r="AO280" i="20"/>
  <c r="AO13" i="20"/>
  <c r="AO76" i="20"/>
  <c r="AO220" i="20"/>
  <c r="AO281" i="20"/>
  <c r="AO14" i="20"/>
  <c r="AO77" i="20"/>
  <c r="AO136" i="20"/>
  <c r="AO6" i="20"/>
  <c r="AO68" i="20"/>
  <c r="AO233" i="20"/>
  <c r="AO302" i="20"/>
  <c r="AO333" i="20"/>
  <c r="AO64" i="20"/>
  <c r="AO124" i="20"/>
  <c r="AO171" i="20"/>
  <c r="AO231" i="20"/>
  <c r="AO293" i="20"/>
  <c r="AO25" i="20"/>
  <c r="AO88" i="20"/>
  <c r="AO308" i="20"/>
  <c r="AO197" i="20"/>
  <c r="AO137" i="20"/>
  <c r="AO105" i="20"/>
  <c r="AO38" i="20"/>
  <c r="AO189" i="20"/>
  <c r="AO22" i="20"/>
  <c r="AO85" i="20"/>
  <c r="AO145" i="20"/>
  <c r="AO329" i="20"/>
  <c r="AO195" i="20"/>
  <c r="AO123" i="20"/>
  <c r="AO186" i="20"/>
  <c r="AO247" i="20"/>
  <c r="AO310" i="20"/>
  <c r="AO187" i="20"/>
  <c r="AO248" i="20"/>
  <c r="AO42" i="20"/>
  <c r="AO179" i="20"/>
  <c r="AO301" i="20"/>
  <c r="AO34" i="20"/>
  <c r="AO96" i="20"/>
  <c r="AO200" i="20"/>
  <c r="AO207" i="20"/>
  <c r="AO268" i="20"/>
  <c r="AO297" i="20"/>
  <c r="AO92" i="20"/>
  <c r="AO135" i="20"/>
  <c r="AO198" i="20"/>
  <c r="AO259" i="20"/>
  <c r="AO55" i="20"/>
  <c r="AO163" i="20"/>
  <c r="AO46" i="20"/>
  <c r="AO291" i="20"/>
  <c r="AO201" i="20"/>
  <c r="AO100" i="20"/>
  <c r="AO107" i="20"/>
  <c r="AO258" i="20"/>
  <c r="AO221" i="20"/>
  <c r="AO72" i="20"/>
  <c r="AO282" i="20"/>
  <c r="AO216" i="20"/>
  <c r="AO149" i="20"/>
  <c r="AO294" i="20"/>
  <c r="AO121" i="20"/>
  <c r="AO295" i="20"/>
  <c r="AO320" i="20"/>
  <c r="AO112" i="20"/>
  <c r="AO21" i="20"/>
  <c r="AO127" i="20"/>
  <c r="AO91" i="20"/>
  <c r="AO153" i="20"/>
  <c r="AO214" i="20"/>
  <c r="AO275" i="20"/>
  <c r="AO154" i="20"/>
  <c r="AO215" i="20"/>
  <c r="AO276" i="20"/>
  <c r="AO9" i="20"/>
  <c r="AO71" i="20"/>
  <c r="AO267" i="20"/>
  <c r="AO331" i="20"/>
  <c r="AO168" i="20"/>
  <c r="AO175" i="20"/>
  <c r="AO236" i="20"/>
  <c r="AO263" i="20"/>
  <c r="AO103" i="20"/>
  <c r="AO166" i="20"/>
  <c r="AO288" i="20"/>
  <c r="AO20" i="20"/>
  <c r="AO15" i="20"/>
  <c r="AO227" i="20"/>
  <c r="AO56" i="20"/>
  <c r="AO228" i="20"/>
  <c r="AO284" i="20"/>
  <c r="AO17" i="20"/>
  <c r="AO194" i="20"/>
  <c r="AO283" i="20"/>
  <c r="AO326" i="20"/>
  <c r="AO181" i="20"/>
  <c r="AO232" i="20"/>
  <c r="AO182" i="20"/>
  <c r="AO243" i="20"/>
  <c r="AO111" i="20"/>
  <c r="AO174" i="20"/>
  <c r="AO235" i="20"/>
  <c r="AO296" i="20"/>
  <c r="AO132" i="20"/>
  <c r="AO170" i="20"/>
  <c r="AO230" i="20"/>
  <c r="AO292" i="20"/>
  <c r="AO70" i="20"/>
  <c r="AO193" i="20"/>
  <c r="AO254" i="20"/>
  <c r="Q1" i="16"/>
  <c r="P1" i="16"/>
  <c r="O5" i="16" a="1"/>
  <c r="O5" i="16" s="1"/>
  <c r="E6" i="19" l="1"/>
  <c r="E6" i="17"/>
  <c r="P5" i="16" a="1"/>
  <c r="P5" i="16" s="1"/>
  <c r="B10" i="17" l="1" a="1"/>
  <c r="B10" i="17" s="1"/>
  <c r="C10" i="17" s="1" a="1"/>
  <c r="C10" i="17" s="1"/>
  <c r="E10" i="17" s="1" a="1"/>
  <c r="E10" i="17" s="1"/>
  <c r="V9" i="17" l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L16" i="16"/>
  <c r="L2" i="16"/>
  <c r="L3" i="16" s="1"/>
  <c r="H9" i="17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L17" i="16" l="1"/>
  <c r="L18" i="16" s="1"/>
  <c r="L19" i="16" s="1"/>
  <c r="L4" i="16"/>
  <c r="L5" i="16" s="1"/>
  <c r="L6" i="16" s="1"/>
  <c r="L7" i="16" s="1"/>
  <c r="L8" i="16" s="1"/>
  <c r="L9" i="16" s="1"/>
  <c r="L10" i="16" s="1"/>
  <c r="L11" i="16" s="1"/>
  <c r="L12" i="16" s="1"/>
  <c r="L20" i="16" l="1"/>
  <c r="L21" i="16" l="1"/>
  <c r="L22" i="16" s="1"/>
  <c r="L23" i="16"/>
  <c r="L24" i="16" s="1"/>
  <c r="L25" i="16" s="1"/>
  <c r="L26" i="16" s="1"/>
  <c r="G27" i="5" l="1" a="1"/>
  <c r="G27" i="5" s="1"/>
  <c r="M1" i="16" a="1"/>
  <c r="M1" i="16" s="1"/>
  <c r="G10" i="17" s="1" a="1"/>
  <c r="G10" i="17" s="1"/>
  <c r="C7" i="4" a="1"/>
  <c r="C7" i="4" s="1"/>
  <c r="D116" i="4" a="1"/>
  <c r="D90" i="4" a="1"/>
  <c r="C5" i="7" a="1"/>
  <c r="D106" i="4" a="1"/>
  <c r="D106" i="4" s="1"/>
  <c r="D137" i="4" a="1"/>
  <c r="P149" i="4" l="1"/>
  <c r="P146" i="4"/>
  <c r="P148" i="4"/>
  <c r="P147" i="4"/>
  <c r="P126" i="4"/>
  <c r="P92" i="4"/>
  <c r="P100" i="4"/>
  <c r="D137" i="4"/>
  <c r="P160" i="4"/>
  <c r="P159" i="4"/>
  <c r="P158" i="4"/>
  <c r="C5" i="7"/>
  <c r="O13" i="7"/>
  <c r="O12" i="7"/>
  <c r="O11" i="7"/>
  <c r="O10" i="7"/>
  <c r="D116" i="4"/>
  <c r="O17" i="5"/>
  <c r="N17" i="5"/>
  <c r="L17" i="5"/>
  <c r="Q17" i="5"/>
  <c r="P17" i="5"/>
  <c r="M17" i="5"/>
  <c r="K17" i="5"/>
  <c r="J17" i="5"/>
  <c r="I17" i="5"/>
  <c r="G17" i="5"/>
  <c r="R17" i="5"/>
  <c r="N16" i="5"/>
  <c r="K16" i="5"/>
  <c r="J16" i="5"/>
  <c r="P16" i="5"/>
  <c r="O16" i="5"/>
  <c r="M16" i="5"/>
  <c r="L16" i="5"/>
  <c r="R16" i="5"/>
  <c r="Q16" i="5"/>
  <c r="I16" i="5"/>
  <c r="P102" i="4"/>
  <c r="P101" i="4"/>
  <c r="P99" i="4"/>
  <c r="P98" i="4"/>
  <c r="P97" i="4"/>
  <c r="P95" i="4"/>
  <c r="P94" i="4"/>
  <c r="P96" i="4"/>
  <c r="P93" i="4"/>
  <c r="D90" i="4"/>
  <c r="H16" i="5"/>
  <c r="G16" i="5"/>
  <c r="AH30" i="10"/>
  <c r="AF65" i="10" s="1"/>
  <c r="AF67" i="10" s="1"/>
  <c r="C32" i="10"/>
  <c r="P154" i="4"/>
  <c r="P150" i="4"/>
  <c r="P145" i="4"/>
  <c r="P155" i="4"/>
  <c r="P151" i="4"/>
  <c r="P156" i="4"/>
  <c r="P157" i="4"/>
  <c r="O20" i="7"/>
  <c r="P109" i="4"/>
  <c r="P152" i="4"/>
  <c r="P153" i="4"/>
  <c r="O19" i="7"/>
  <c r="P108" i="4"/>
  <c r="O33" i="7"/>
  <c r="P123" i="4"/>
  <c r="O18" i="7"/>
  <c r="P107" i="4"/>
  <c r="B7" i="4" a="1"/>
  <c r="B7" i="4" s="1"/>
  <c r="D7" i="4" s="1" a="1"/>
  <c r="P80" i="4" s="1"/>
  <c r="P166" i="4"/>
  <c r="P120" i="4"/>
  <c r="O30" i="7"/>
  <c r="AG127" i="4"/>
  <c r="AG125" i="4"/>
  <c r="AG124" i="4"/>
  <c r="E48" i="3"/>
  <c r="E45" i="3"/>
  <c r="E47" i="3"/>
  <c r="E40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18" i="3"/>
  <c r="E16" i="3"/>
  <c r="E36" i="3"/>
  <c r="E7" i="3"/>
  <c r="E37" i="3"/>
  <c r="E10" i="3"/>
  <c r="E6" i="3"/>
  <c r="E9" i="3"/>
  <c r="E19" i="3"/>
  <c r="E41" i="3"/>
  <c r="E15" i="3"/>
  <c r="E14" i="3"/>
  <c r="E13" i="3"/>
  <c r="E12" i="3"/>
  <c r="E8" i="3"/>
  <c r="E11" i="3"/>
  <c r="B15" i="5" a="1"/>
  <c r="B15" i="5" s="1"/>
  <c r="C65" i="10" l="1"/>
  <c r="Q65" i="10"/>
  <c r="Q67" i="10" s="1"/>
  <c r="AH32" i="10"/>
  <c r="X65" i="10"/>
  <c r="L65" i="10"/>
  <c r="P65" i="10"/>
  <c r="Y65" i="10"/>
  <c r="I65" i="10"/>
  <c r="K65" i="10"/>
  <c r="M65" i="10"/>
  <c r="J65" i="10"/>
  <c r="F65" i="10"/>
  <c r="V65" i="10"/>
  <c r="H65" i="10"/>
  <c r="N65" i="10"/>
  <c r="T65" i="10"/>
  <c r="E65" i="10"/>
  <c r="AG65" i="10"/>
  <c r="AG67" i="10" s="1"/>
  <c r="AA65" i="10"/>
  <c r="G65" i="10"/>
  <c r="W65" i="10"/>
  <c r="U65" i="10"/>
  <c r="AC65" i="10"/>
  <c r="AC67" i="10" s="1"/>
  <c r="R65" i="10"/>
  <c r="AD65" i="10"/>
  <c r="AD67" i="10" s="1"/>
  <c r="Z65" i="10"/>
  <c r="D65" i="10"/>
  <c r="AE65" i="10"/>
  <c r="AE67" i="10" s="1"/>
  <c r="S65" i="10"/>
  <c r="O65" i="10"/>
  <c r="AB65" i="10"/>
  <c r="AB67" i="10" s="1"/>
  <c r="P77" i="4"/>
  <c r="P79" i="4"/>
  <c r="P78" i="4"/>
  <c r="P70" i="4"/>
  <c r="P69" i="4"/>
  <c r="P71" i="4"/>
  <c r="P76" i="4"/>
  <c r="P75" i="4"/>
  <c r="P74" i="4"/>
  <c r="P72" i="4"/>
  <c r="P73" i="4"/>
  <c r="AE1" i="3" a="1"/>
  <c r="AE1" i="3" s="1"/>
  <c r="C8" i="6" a="1"/>
  <c r="C8" i="6" s="1"/>
  <c r="P62" i="4"/>
  <c r="P61" i="4"/>
  <c r="P63" i="4"/>
  <c r="P68" i="4"/>
  <c r="P60" i="4"/>
  <c r="P59" i="4"/>
  <c r="P64" i="4"/>
  <c r="P67" i="4"/>
  <c r="P66" i="4"/>
  <c r="P65" i="4"/>
  <c r="P56" i="4"/>
  <c r="P58" i="4"/>
  <c r="P57" i="4"/>
  <c r="D7" i="4"/>
  <c r="P55" i="4"/>
  <c r="P47" i="4"/>
  <c r="P39" i="4"/>
  <c r="P31" i="4"/>
  <c r="P54" i="4"/>
  <c r="P46" i="4"/>
  <c r="P38" i="4"/>
  <c r="P30" i="4"/>
  <c r="P40" i="4"/>
  <c r="P53" i="4"/>
  <c r="P45" i="4"/>
  <c r="P37" i="4"/>
  <c r="P29" i="4"/>
  <c r="P32" i="4"/>
  <c r="P52" i="4"/>
  <c r="P44" i="4"/>
  <c r="P36" i="4"/>
  <c r="P51" i="4"/>
  <c r="P43" i="4"/>
  <c r="P35" i="4"/>
  <c r="P50" i="4"/>
  <c r="P42" i="4"/>
  <c r="P34" i="4"/>
  <c r="P49" i="4"/>
  <c r="P41" i="4"/>
  <c r="P33" i="4"/>
  <c r="P48" i="4"/>
  <c r="P27" i="4"/>
  <c r="P19" i="4"/>
  <c r="P26" i="4"/>
  <c r="P18" i="4"/>
  <c r="P20" i="4"/>
  <c r="P25" i="4"/>
  <c r="P24" i="4"/>
  <c r="P23" i="4"/>
  <c r="P21" i="4"/>
  <c r="P28" i="4"/>
  <c r="P22" i="4"/>
  <c r="R92" i="6"/>
  <c r="R86" i="6"/>
  <c r="R87" i="6"/>
  <c r="R88" i="6"/>
  <c r="R90" i="6"/>
  <c r="R94" i="6"/>
  <c r="R89" i="6"/>
  <c r="R91" i="6"/>
  <c r="R93" i="6"/>
  <c r="R95" i="6"/>
  <c r="AH65" i="10" l="1"/>
  <c r="E8" i="6" a="1"/>
  <c r="E8" i="6" s="1"/>
  <c r="D9" i="9" s="1" a="1"/>
  <c r="D9" i="9" s="1"/>
  <c r="F8" i="6" a="1"/>
  <c r="P106" i="8"/>
  <c r="P104" i="8"/>
  <c r="P103" i="8"/>
  <c r="P110" i="8"/>
  <c r="P102" i="8"/>
  <c r="P101" i="8"/>
  <c r="P109" i="8"/>
  <c r="P108" i="8"/>
  <c r="P107" i="8"/>
  <c r="P105" i="8"/>
  <c r="P94" i="8"/>
  <c r="P86" i="8"/>
  <c r="P78" i="8"/>
  <c r="P93" i="8"/>
  <c r="P85" i="8"/>
  <c r="P77" i="8"/>
  <c r="P82" i="8"/>
  <c r="P100" i="8"/>
  <c r="P92" i="8"/>
  <c r="P84" i="8"/>
  <c r="P76" i="8"/>
  <c r="P74" i="8"/>
  <c r="P99" i="8"/>
  <c r="P91" i="8"/>
  <c r="P83" i="8"/>
  <c r="P75" i="8"/>
  <c r="P90" i="8"/>
  <c r="P98" i="8"/>
  <c r="P97" i="8"/>
  <c r="P89" i="8"/>
  <c r="P81" i="8"/>
  <c r="P73" i="8"/>
  <c r="P96" i="8"/>
  <c r="P88" i="8"/>
  <c r="P80" i="8"/>
  <c r="P72" i="8"/>
  <c r="P95" i="8"/>
  <c r="P87" i="8"/>
  <c r="P79" i="8"/>
  <c r="P71" i="8"/>
  <c r="P11" i="4"/>
  <c r="H85" i="4"/>
  <c r="P17" i="4"/>
  <c r="P9" i="4"/>
  <c r="N85" i="4"/>
  <c r="F85" i="4"/>
  <c r="P15" i="4"/>
  <c r="J85" i="4"/>
  <c r="O85" i="4"/>
  <c r="G85" i="4"/>
  <c r="P16" i="4"/>
  <c r="P8" i="4"/>
  <c r="M85" i="4"/>
  <c r="E85" i="4"/>
  <c r="P14" i="4"/>
  <c r="I85" i="4"/>
  <c r="P10" i="4"/>
  <c r="L85" i="4"/>
  <c r="P13" i="4"/>
  <c r="K85" i="4"/>
  <c r="P12" i="4"/>
  <c r="F8" i="6" l="1"/>
  <c r="E9" i="9" s="1" a="1"/>
  <c r="E9" i="9" s="1"/>
  <c r="J9" i="9" a="1"/>
  <c r="J9" i="9" s="1"/>
  <c r="N9" i="9" a="1"/>
  <c r="N9" i="9" s="1"/>
  <c r="C9" i="9" a="1"/>
  <c r="C9" i="9" s="1"/>
  <c r="M9" i="9" a="1"/>
  <c r="M9" i="9" s="1"/>
  <c r="F9" i="9" a="1"/>
  <c r="F9" i="9" s="1"/>
  <c r="L9" i="9" a="1"/>
  <c r="L9" i="9" s="1"/>
  <c r="I9" i="9" a="1"/>
  <c r="I9" i="9" s="1"/>
  <c r="P9" i="9" a="1"/>
  <c r="P9" i="9" s="1"/>
  <c r="O9" i="9" a="1"/>
  <c r="O9" i="9" s="1"/>
  <c r="K9" i="9" a="1"/>
  <c r="K9" i="9" s="1"/>
  <c r="G9" i="9" a="1"/>
  <c r="G9" i="9" s="1"/>
  <c r="H9" i="9" a="1"/>
  <c r="H9" i="9" s="1"/>
  <c r="B9" i="9" a="1"/>
  <c r="B9" i="9" s="1"/>
  <c r="M37" i="9"/>
  <c r="H37" i="9"/>
  <c r="I37" i="9"/>
  <c r="P37" i="9"/>
  <c r="J37" i="9"/>
  <c r="K37" i="9"/>
  <c r="P7" i="4"/>
  <c r="P85" i="4" s="1"/>
  <c r="D85" i="4"/>
  <c r="F37" i="9"/>
  <c r="G37" i="9"/>
  <c r="N37" i="9"/>
  <c r="O37" i="9"/>
  <c r="L37" i="9"/>
  <c r="O8" i="7"/>
  <c r="O9" i="7"/>
  <c r="O35" i="7"/>
  <c r="O34" i="7"/>
  <c r="H17" i="5"/>
  <c r="P143" i="4"/>
  <c r="P137" i="4"/>
  <c r="P140" i="4"/>
  <c r="P163" i="4"/>
  <c r="P164" i="4"/>
  <c r="P168" i="4"/>
  <c r="P167" i="4"/>
  <c r="P141" i="4"/>
  <c r="P138" i="4"/>
  <c r="P142" i="4"/>
  <c r="P165" i="4"/>
  <c r="P162" i="4"/>
  <c r="P139" i="4"/>
  <c r="P144" i="4"/>
  <c r="P161" i="4"/>
  <c r="P124" i="4"/>
  <c r="P125" i="4"/>
  <c r="D8" i="5"/>
  <c r="D12" i="5" l="1"/>
  <c r="C2" i="4"/>
  <c r="C2" i="6"/>
  <c r="C1" i="7"/>
  <c r="C2" i="8"/>
  <c r="B2" i="9"/>
  <c r="E37" i="9"/>
  <c r="Q37" i="9"/>
  <c r="S17" i="5"/>
  <c r="P169" i="4"/>
  <c r="E23" i="5"/>
  <c r="E22" i="5"/>
  <c r="E19" i="5"/>
  <c r="E18" i="5"/>
  <c r="E17" i="5"/>
  <c r="E16" i="5"/>
  <c r="E15" i="5"/>
  <c r="E20" i="5"/>
  <c r="B14" i="5"/>
  <c r="E47" i="8"/>
  <c r="E49" i="8" s="1" a="1"/>
  <c r="E49" i="8" s="1"/>
  <c r="C12" i="8"/>
  <c r="D105" i="6"/>
  <c r="Q160" i="4" l="1"/>
  <c r="Q146" i="4"/>
  <c r="Q147" i="4"/>
  <c r="Q148" i="4"/>
  <c r="Q149" i="4"/>
  <c r="Q158" i="4"/>
  <c r="Q159" i="4"/>
  <c r="Q155" i="4"/>
  <c r="Q150" i="4"/>
  <c r="Q153" i="4"/>
  <c r="Q154" i="4"/>
  <c r="Q151" i="4"/>
  <c r="Q157" i="4"/>
  <c r="Q152" i="4"/>
  <c r="Q145" i="4"/>
  <c r="Q156" i="4"/>
  <c r="F47" i="8"/>
  <c r="Q165" i="4"/>
  <c r="Q166" i="4"/>
  <c r="Q168" i="4"/>
  <c r="Q138" i="4"/>
  <c r="Q161" i="4"/>
  <c r="Q167" i="4"/>
  <c r="Q163" i="4"/>
  <c r="Q139" i="4"/>
  <c r="Q164" i="4"/>
  <c r="Q140" i="4"/>
  <c r="Q162" i="4"/>
  <c r="Q143" i="4"/>
  <c r="Q142" i="4"/>
  <c r="Q141" i="4"/>
  <c r="Q144" i="4"/>
  <c r="Q137" i="4"/>
  <c r="R99" i="6"/>
  <c r="T7" i="6" s="1"/>
  <c r="G47" i="8" l="1"/>
  <c r="G49" i="8" s="1" a="1"/>
  <c r="G49" i="8" s="1"/>
  <c r="F49" i="8" a="1"/>
  <c r="F49" i="8" s="1"/>
  <c r="R2" i="16" a="1"/>
  <c r="R2" i="16" s="1"/>
  <c r="H47" i="8"/>
  <c r="AF15" i="8"/>
  <c r="AC15" i="8"/>
  <c r="AI15" i="8"/>
  <c r="AA15" i="8"/>
  <c r="AH15" i="8"/>
  <c r="AG15" i="8"/>
  <c r="AE15" i="8"/>
  <c r="AD15" i="8"/>
  <c r="AB15" i="8"/>
  <c r="Z15" i="8"/>
  <c r="Y15" i="8"/>
  <c r="AJ15" i="8"/>
  <c r="I47" i="8" l="1"/>
  <c r="I49" i="8" s="1" a="1"/>
  <c r="I49" i="8" s="1"/>
  <c r="H49" i="8" a="1"/>
  <c r="H49" i="8" s="1"/>
  <c r="O14" i="7"/>
  <c r="O23" i="7"/>
  <c r="O7" i="7"/>
  <c r="O36" i="7"/>
  <c r="O31" i="7"/>
  <c r="O16" i="7"/>
  <c r="O32" i="7"/>
  <c r="O21" i="7"/>
  <c r="O24" i="7"/>
  <c r="O15" i="7"/>
  <c r="O27" i="7"/>
  <c r="O25" i="7"/>
  <c r="O17" i="7"/>
  <c r="O22" i="7"/>
  <c r="O6" i="7"/>
  <c r="O26" i="7"/>
  <c r="C37" i="7"/>
  <c r="I113" i="4"/>
  <c r="K113" i="4"/>
  <c r="H113" i="4"/>
  <c r="N128" i="4"/>
  <c r="E128" i="4"/>
  <c r="D113" i="4"/>
  <c r="M128" i="4"/>
  <c r="J113" i="4"/>
  <c r="E113" i="4"/>
  <c r="H128" i="4"/>
  <c r="G128" i="4"/>
  <c r="F128" i="4"/>
  <c r="O128" i="4"/>
  <c r="J128" i="4"/>
  <c r="D128" i="4"/>
  <c r="K128" i="4"/>
  <c r="L128" i="4"/>
  <c r="I128" i="4"/>
  <c r="M113" i="4"/>
  <c r="F113" i="4"/>
  <c r="L113" i="4"/>
  <c r="G113" i="4"/>
  <c r="N113" i="4"/>
  <c r="O113" i="4"/>
  <c r="L103" i="4"/>
  <c r="F103" i="4"/>
  <c r="J103" i="4"/>
  <c r="N103" i="4"/>
  <c r="K103" i="4"/>
  <c r="I103" i="4"/>
  <c r="G103" i="4"/>
  <c r="O103" i="4"/>
  <c r="M103" i="4"/>
  <c r="H103" i="4"/>
  <c r="D103" i="4"/>
  <c r="E103" i="4"/>
  <c r="J47" i="8"/>
  <c r="J49" i="8" s="1" a="1"/>
  <c r="J49" i="8" s="1"/>
  <c r="D13" i="8" l="1"/>
  <c r="K37" i="7"/>
  <c r="L37" i="7"/>
  <c r="J37" i="7"/>
  <c r="N37" i="7"/>
  <c r="M37" i="7"/>
  <c r="I37" i="7"/>
  <c r="H37" i="7"/>
  <c r="F37" i="7"/>
  <c r="E37" i="7"/>
  <c r="D37" i="7"/>
  <c r="G37" i="7"/>
  <c r="S16" i="5"/>
  <c r="S19" i="5" s="1"/>
  <c r="S20" i="5" s="1"/>
  <c r="R56" i="6"/>
  <c r="R76" i="6"/>
  <c r="R81" i="6"/>
  <c r="R85" i="6"/>
  <c r="R77" i="6"/>
  <c r="R65" i="6"/>
  <c r="R75" i="6"/>
  <c r="R78" i="6"/>
  <c r="R83" i="6"/>
  <c r="R45" i="6"/>
  <c r="R19" i="6"/>
  <c r="R84" i="6"/>
  <c r="R54" i="6"/>
  <c r="R79" i="6"/>
  <c r="R57" i="6"/>
  <c r="R82" i="6"/>
  <c r="R80" i="6"/>
  <c r="R22" i="6"/>
  <c r="R30" i="6"/>
  <c r="R73" i="6"/>
  <c r="R27" i="6"/>
  <c r="R70" i="6"/>
  <c r="R29" i="6"/>
  <c r="R23" i="6"/>
  <c r="R20" i="6"/>
  <c r="R46" i="6"/>
  <c r="R72" i="6"/>
  <c r="R63" i="6"/>
  <c r="R44" i="6"/>
  <c r="R50" i="6"/>
  <c r="R41" i="6"/>
  <c r="R59" i="6"/>
  <c r="R64" i="6"/>
  <c r="R32" i="6"/>
  <c r="R55" i="6"/>
  <c r="R52" i="6"/>
  <c r="R58" i="6"/>
  <c r="R35" i="6"/>
  <c r="R37" i="6"/>
  <c r="R34" i="6"/>
  <c r="R26" i="6"/>
  <c r="R49" i="6"/>
  <c r="R67" i="6"/>
  <c r="R69" i="6"/>
  <c r="R47" i="6"/>
  <c r="R18" i="6"/>
  <c r="R28" i="6"/>
  <c r="R43" i="6"/>
  <c r="R48" i="6"/>
  <c r="R39" i="6"/>
  <c r="R36" i="6"/>
  <c r="R42" i="6"/>
  <c r="R62" i="6"/>
  <c r="R21" i="6"/>
  <c r="R38" i="6"/>
  <c r="R40" i="6"/>
  <c r="R24" i="6"/>
  <c r="R60" i="6"/>
  <c r="R66" i="6"/>
  <c r="R61" i="6"/>
  <c r="R71" i="6"/>
  <c r="R25" i="6"/>
  <c r="R68" i="6"/>
  <c r="R74" i="6"/>
  <c r="R33" i="6"/>
  <c r="R51" i="6"/>
  <c r="R53" i="6"/>
  <c r="R31" i="6"/>
  <c r="K130" i="4"/>
  <c r="Y126" i="4" s="1"/>
  <c r="R96" i="6"/>
  <c r="E130" i="4"/>
  <c r="S126" i="4" s="1"/>
  <c r="M130" i="4"/>
  <c r="AA126" i="4" s="1"/>
  <c r="I130" i="4"/>
  <c r="W126" i="4" s="1"/>
  <c r="H130" i="4"/>
  <c r="V126" i="4" s="1"/>
  <c r="N130" i="4"/>
  <c r="AB126" i="4" s="1"/>
  <c r="D130" i="4"/>
  <c r="R126" i="4" s="1"/>
  <c r="J130" i="4"/>
  <c r="X126" i="4" s="1"/>
  <c r="F130" i="4"/>
  <c r="T126" i="4" s="1"/>
  <c r="G130" i="4"/>
  <c r="U126" i="4" s="1"/>
  <c r="O130" i="4"/>
  <c r="AC126" i="4" s="1"/>
  <c r="L130" i="4"/>
  <c r="Z126" i="4" s="1"/>
  <c r="R16" i="6"/>
  <c r="R17" i="6"/>
  <c r="R15" i="6"/>
  <c r="R14" i="6"/>
  <c r="R13" i="6"/>
  <c r="K47" i="8"/>
  <c r="K49" i="8" s="1" a="1"/>
  <c r="K49" i="8" s="1"/>
  <c r="S92" i="4" l="1"/>
  <c r="S100" i="4"/>
  <c r="Z92" i="4"/>
  <c r="Z100" i="4"/>
  <c r="Y92" i="4"/>
  <c r="Y100" i="4"/>
  <c r="AC92" i="4"/>
  <c r="AC100" i="4"/>
  <c r="U92" i="4"/>
  <c r="U100" i="4"/>
  <c r="T92" i="4"/>
  <c r="T100" i="4"/>
  <c r="V92" i="4"/>
  <c r="V100" i="4"/>
  <c r="AA92" i="4"/>
  <c r="AA100" i="4"/>
  <c r="X92" i="4"/>
  <c r="X100" i="4"/>
  <c r="R92" i="4"/>
  <c r="R100" i="4"/>
  <c r="AB92" i="4"/>
  <c r="AB100" i="4"/>
  <c r="W92" i="4"/>
  <c r="W100" i="4"/>
  <c r="N131" i="4"/>
  <c r="AB97" i="4"/>
  <c r="AB93" i="4"/>
  <c r="AB94" i="4"/>
  <c r="AB98" i="4"/>
  <c r="AB99" i="4"/>
  <c r="AB101" i="4"/>
  <c r="AB102" i="4"/>
  <c r="AB95" i="4"/>
  <c r="AB96" i="4"/>
  <c r="E131" i="4"/>
  <c r="S96" i="4"/>
  <c r="S97" i="4"/>
  <c r="S101" i="4"/>
  <c r="S98" i="4"/>
  <c r="S99" i="4"/>
  <c r="S102" i="4"/>
  <c r="S93" i="4"/>
  <c r="S95" i="4"/>
  <c r="S94" i="4"/>
  <c r="K131" i="4"/>
  <c r="Y97" i="4"/>
  <c r="Y98" i="4"/>
  <c r="Y99" i="4"/>
  <c r="Y94" i="4"/>
  <c r="Y93" i="4"/>
  <c r="Y95" i="4"/>
  <c r="Y101" i="4"/>
  <c r="Y96" i="4"/>
  <c r="Y102" i="4"/>
  <c r="O131" i="4"/>
  <c r="AC102" i="4"/>
  <c r="AC96" i="4"/>
  <c r="AC95" i="4"/>
  <c r="AC97" i="4"/>
  <c r="AC98" i="4"/>
  <c r="AC99" i="4"/>
  <c r="AC93" i="4"/>
  <c r="AC94" i="4"/>
  <c r="AC101" i="4"/>
  <c r="F131" i="4"/>
  <c r="T94" i="4"/>
  <c r="T95" i="4"/>
  <c r="T96" i="4"/>
  <c r="T99" i="4"/>
  <c r="T97" i="4"/>
  <c r="T93" i="4"/>
  <c r="T98" i="4"/>
  <c r="T101" i="4"/>
  <c r="T102" i="4"/>
  <c r="H131" i="4"/>
  <c r="V93" i="4"/>
  <c r="V99" i="4"/>
  <c r="V101" i="4"/>
  <c r="V94" i="4"/>
  <c r="V97" i="4"/>
  <c r="V95" i="4"/>
  <c r="V96" i="4"/>
  <c r="V98" i="4"/>
  <c r="V102" i="4"/>
  <c r="L131" i="4"/>
  <c r="Z99" i="4"/>
  <c r="Z95" i="4"/>
  <c r="Z96" i="4"/>
  <c r="Z97" i="4"/>
  <c r="Z93" i="4"/>
  <c r="Z94" i="4"/>
  <c r="Z98" i="4"/>
  <c r="Z101" i="4"/>
  <c r="Z102" i="4"/>
  <c r="J131" i="4"/>
  <c r="X99" i="4"/>
  <c r="X93" i="4"/>
  <c r="X96" i="4"/>
  <c r="X101" i="4"/>
  <c r="X102" i="4"/>
  <c r="X97" i="4"/>
  <c r="X98" i="4"/>
  <c r="X95" i="4"/>
  <c r="X94" i="4"/>
  <c r="D131" i="4"/>
  <c r="R98" i="4"/>
  <c r="R102" i="4"/>
  <c r="R99" i="4"/>
  <c r="R93" i="4"/>
  <c r="R94" i="4"/>
  <c r="R96" i="4"/>
  <c r="R101" i="4"/>
  <c r="R95" i="4"/>
  <c r="R97" i="4"/>
  <c r="I131" i="4"/>
  <c r="W101" i="4"/>
  <c r="W102" i="4"/>
  <c r="W95" i="4"/>
  <c r="W97" i="4"/>
  <c r="W98" i="4"/>
  <c r="W99" i="4"/>
  <c r="W93" i="4"/>
  <c r="W96" i="4"/>
  <c r="W94" i="4"/>
  <c r="G131" i="4"/>
  <c r="U93" i="4"/>
  <c r="U94" i="4"/>
  <c r="U95" i="4"/>
  <c r="U98" i="4"/>
  <c r="U101" i="4"/>
  <c r="U102" i="4"/>
  <c r="U96" i="4"/>
  <c r="U97" i="4"/>
  <c r="U99" i="4"/>
  <c r="M131" i="4"/>
  <c r="AA98" i="4"/>
  <c r="AA94" i="4"/>
  <c r="AA95" i="4"/>
  <c r="AA101" i="4"/>
  <c r="AA102" i="4"/>
  <c r="AA96" i="4"/>
  <c r="AA97" i="4"/>
  <c r="AA99" i="4"/>
  <c r="AA93" i="4"/>
  <c r="R12" i="6"/>
  <c r="N97" i="6"/>
  <c r="N98" i="6" s="1"/>
  <c r="J13" i="8"/>
  <c r="G97" i="6"/>
  <c r="G98" i="6" s="1"/>
  <c r="G13" i="8"/>
  <c r="R11" i="6"/>
  <c r="J97" i="6"/>
  <c r="J98" i="6" s="1"/>
  <c r="O97" i="6"/>
  <c r="O98" i="6" s="1"/>
  <c r="K13" i="8"/>
  <c r="I97" i="6"/>
  <c r="I98" i="6" s="1"/>
  <c r="F97" i="6"/>
  <c r="F98" i="6" s="1"/>
  <c r="E13" i="8"/>
  <c r="O13" i="8"/>
  <c r="H97" i="6"/>
  <c r="H98" i="6" s="1"/>
  <c r="M13" i="8"/>
  <c r="Q97" i="6"/>
  <c r="Q98" i="6" s="1"/>
  <c r="R9" i="6"/>
  <c r="K97" i="6"/>
  <c r="K98" i="6" s="1"/>
  <c r="P97" i="6"/>
  <c r="P98" i="6" s="1"/>
  <c r="F13" i="8"/>
  <c r="H13" i="8"/>
  <c r="L97" i="6"/>
  <c r="L98" i="6" s="1"/>
  <c r="I13" i="8"/>
  <c r="L13" i="8"/>
  <c r="R10" i="6"/>
  <c r="M97" i="6"/>
  <c r="M98" i="6" s="1"/>
  <c r="N13" i="8"/>
  <c r="Z67" i="10"/>
  <c r="T67" i="10"/>
  <c r="L67" i="10"/>
  <c r="D67" i="10"/>
  <c r="F67" i="10"/>
  <c r="W67" i="10"/>
  <c r="Y67" i="10"/>
  <c r="H67" i="10"/>
  <c r="G67" i="10"/>
  <c r="P67" i="10"/>
  <c r="U67" i="10"/>
  <c r="X67" i="10"/>
  <c r="V67" i="10"/>
  <c r="AA67" i="10"/>
  <c r="I67" i="10"/>
  <c r="O67" i="10"/>
  <c r="N67" i="10"/>
  <c r="K67" i="10"/>
  <c r="R67" i="10"/>
  <c r="J67" i="10"/>
  <c r="S67" i="10"/>
  <c r="E67" i="10"/>
  <c r="C67" i="10"/>
  <c r="AB123" i="4"/>
  <c r="AB109" i="4"/>
  <c r="AC123" i="4"/>
  <c r="AC109" i="4"/>
  <c r="U123" i="4"/>
  <c r="U109" i="4"/>
  <c r="S123" i="4"/>
  <c r="S109" i="4"/>
  <c r="Z123" i="4"/>
  <c r="Z109" i="4"/>
  <c r="T123" i="4"/>
  <c r="T109" i="4"/>
  <c r="W123" i="4"/>
  <c r="W109" i="4"/>
  <c r="X123" i="4"/>
  <c r="X109" i="4"/>
  <c r="R123" i="4"/>
  <c r="R109" i="4"/>
  <c r="Y123" i="4"/>
  <c r="Y109" i="4"/>
  <c r="V123" i="4"/>
  <c r="V109" i="4"/>
  <c r="AA123" i="4"/>
  <c r="AA109" i="4"/>
  <c r="R107" i="4"/>
  <c r="R108" i="4"/>
  <c r="Y107" i="4"/>
  <c r="Y108" i="4"/>
  <c r="AB107" i="4"/>
  <c r="AB108" i="4"/>
  <c r="Z107" i="4"/>
  <c r="Z108" i="4"/>
  <c r="W108" i="4"/>
  <c r="W107" i="4"/>
  <c r="V107" i="4"/>
  <c r="V108" i="4"/>
  <c r="AC107" i="4"/>
  <c r="AC108" i="4"/>
  <c r="AA107" i="4"/>
  <c r="AA108" i="4"/>
  <c r="U107" i="4"/>
  <c r="U108" i="4"/>
  <c r="S107" i="4"/>
  <c r="S108" i="4"/>
  <c r="X107" i="4"/>
  <c r="X108" i="4"/>
  <c r="T108" i="4"/>
  <c r="T107" i="4"/>
  <c r="V120" i="4"/>
  <c r="Z120" i="4"/>
  <c r="AC120" i="4"/>
  <c r="AA120" i="4"/>
  <c r="U120" i="4"/>
  <c r="S120" i="4"/>
  <c r="T120" i="4"/>
  <c r="W120" i="4"/>
  <c r="X120" i="4"/>
  <c r="R120" i="4"/>
  <c r="Y120" i="4"/>
  <c r="AB120" i="4"/>
  <c r="O15" i="5"/>
  <c r="O18" i="5" s="1"/>
  <c r="L15" i="5"/>
  <c r="L18" i="5" s="1"/>
  <c r="R15" i="5"/>
  <c r="R18" i="5" s="1"/>
  <c r="P15" i="5"/>
  <c r="P18" i="5" s="1"/>
  <c r="J15" i="5"/>
  <c r="J18" i="5" s="1"/>
  <c r="H15" i="5"/>
  <c r="H18" i="5" s="1"/>
  <c r="I15" i="5"/>
  <c r="I18" i="5" s="1"/>
  <c r="M15" i="5"/>
  <c r="M18" i="5" s="1"/>
  <c r="G15" i="5"/>
  <c r="G18" i="5" s="1"/>
  <c r="N15" i="5"/>
  <c r="N18" i="5" s="1"/>
  <c r="Q15" i="5"/>
  <c r="Q18" i="5" s="1"/>
  <c r="K15" i="5"/>
  <c r="K18" i="5" s="1"/>
  <c r="D10" i="8"/>
  <c r="AA124" i="4"/>
  <c r="AA125" i="4"/>
  <c r="AA111" i="4"/>
  <c r="AA122" i="4"/>
  <c r="AA127" i="4"/>
  <c r="AA112" i="4"/>
  <c r="AA110" i="4"/>
  <c r="AA119" i="4"/>
  <c r="AA117" i="4"/>
  <c r="AA116" i="4"/>
  <c r="AA106" i="4"/>
  <c r="AA118" i="4"/>
  <c r="AA91" i="4"/>
  <c r="AA121" i="4"/>
  <c r="AA90" i="4"/>
  <c r="Z125" i="4"/>
  <c r="Z124" i="4"/>
  <c r="Z117" i="4"/>
  <c r="Z106" i="4"/>
  <c r="Z90" i="4"/>
  <c r="Z112" i="4"/>
  <c r="Z111" i="4"/>
  <c r="Z122" i="4"/>
  <c r="Z119" i="4"/>
  <c r="Z127" i="4"/>
  <c r="Z116" i="4"/>
  <c r="Z121" i="4"/>
  <c r="Z118" i="4"/>
  <c r="Z91" i="4"/>
  <c r="Z110" i="4"/>
  <c r="U124" i="4"/>
  <c r="U125" i="4"/>
  <c r="U118" i="4"/>
  <c r="U90" i="4"/>
  <c r="U116" i="4"/>
  <c r="U110" i="4"/>
  <c r="U111" i="4"/>
  <c r="U112" i="4"/>
  <c r="U106" i="4"/>
  <c r="U91" i="4"/>
  <c r="U119" i="4"/>
  <c r="U127" i="4"/>
  <c r="U122" i="4"/>
  <c r="U117" i="4"/>
  <c r="U121" i="4"/>
  <c r="S125" i="4"/>
  <c r="S124" i="4"/>
  <c r="S90" i="4"/>
  <c r="S117" i="4"/>
  <c r="S110" i="4"/>
  <c r="S118" i="4"/>
  <c r="S106" i="4"/>
  <c r="S127" i="4"/>
  <c r="S111" i="4"/>
  <c r="S121" i="4"/>
  <c r="S119" i="4"/>
  <c r="S112" i="4"/>
  <c r="S91" i="4"/>
  <c r="S122" i="4"/>
  <c r="S116" i="4"/>
  <c r="AC124" i="4"/>
  <c r="AC125" i="4"/>
  <c r="AC121" i="4"/>
  <c r="AC127" i="4"/>
  <c r="AC91" i="4"/>
  <c r="AC111" i="4"/>
  <c r="AC119" i="4"/>
  <c r="AC117" i="4"/>
  <c r="AC112" i="4"/>
  <c r="AC106" i="4"/>
  <c r="AC122" i="4"/>
  <c r="AC90" i="4"/>
  <c r="AC116" i="4"/>
  <c r="AC110" i="4"/>
  <c r="AC118" i="4"/>
  <c r="T125" i="4"/>
  <c r="T124" i="4"/>
  <c r="T127" i="4"/>
  <c r="T110" i="4"/>
  <c r="T106" i="4"/>
  <c r="T122" i="4"/>
  <c r="T111" i="4"/>
  <c r="T90" i="4"/>
  <c r="T112" i="4"/>
  <c r="T91" i="4"/>
  <c r="T117" i="4"/>
  <c r="T116" i="4"/>
  <c r="T118" i="4"/>
  <c r="T119" i="4"/>
  <c r="T121" i="4"/>
  <c r="X125" i="4"/>
  <c r="X124" i="4"/>
  <c r="X112" i="4"/>
  <c r="X90" i="4"/>
  <c r="X122" i="4"/>
  <c r="X117" i="4"/>
  <c r="X91" i="4"/>
  <c r="X111" i="4"/>
  <c r="X110" i="4"/>
  <c r="X121" i="4"/>
  <c r="X127" i="4"/>
  <c r="X119" i="4"/>
  <c r="X118" i="4"/>
  <c r="X116" i="4"/>
  <c r="X106" i="4"/>
  <c r="R125" i="4"/>
  <c r="R124" i="4"/>
  <c r="R119" i="4"/>
  <c r="R121" i="4"/>
  <c r="R112" i="4"/>
  <c r="R117" i="4"/>
  <c r="R91" i="4"/>
  <c r="R122" i="4"/>
  <c r="R110" i="4"/>
  <c r="R127" i="4"/>
  <c r="R106" i="4"/>
  <c r="R118" i="4"/>
  <c r="R90" i="4"/>
  <c r="R116" i="4"/>
  <c r="R111" i="4"/>
  <c r="Y124" i="4"/>
  <c r="Y125" i="4"/>
  <c r="Y119" i="4"/>
  <c r="Y90" i="4"/>
  <c r="Y117" i="4"/>
  <c r="Y112" i="4"/>
  <c r="Y127" i="4"/>
  <c r="Y111" i="4"/>
  <c r="Y106" i="4"/>
  <c r="Y122" i="4"/>
  <c r="Y121" i="4"/>
  <c r="Y91" i="4"/>
  <c r="Y118" i="4"/>
  <c r="Y116" i="4"/>
  <c r="Y110" i="4"/>
  <c r="AB125" i="4"/>
  <c r="AB124" i="4"/>
  <c r="AB90" i="4"/>
  <c r="AB111" i="4"/>
  <c r="AB127" i="4"/>
  <c r="AB119" i="4"/>
  <c r="AB106" i="4"/>
  <c r="AB112" i="4"/>
  <c r="AB118" i="4"/>
  <c r="AB116" i="4"/>
  <c r="AB117" i="4"/>
  <c r="AB122" i="4"/>
  <c r="AB121" i="4"/>
  <c r="AB110" i="4"/>
  <c r="AB91" i="4"/>
  <c r="V124" i="4"/>
  <c r="V125" i="4"/>
  <c r="V117" i="4"/>
  <c r="V90" i="4"/>
  <c r="V91" i="4"/>
  <c r="V119" i="4"/>
  <c r="V118" i="4"/>
  <c r="V122" i="4"/>
  <c r="V110" i="4"/>
  <c r="V112" i="4"/>
  <c r="V127" i="4"/>
  <c r="V121" i="4"/>
  <c r="V106" i="4"/>
  <c r="V116" i="4"/>
  <c r="V111" i="4"/>
  <c r="W125" i="4"/>
  <c r="W124" i="4"/>
  <c r="W111" i="4"/>
  <c r="W91" i="4"/>
  <c r="W127" i="4"/>
  <c r="W116" i="4"/>
  <c r="W118" i="4"/>
  <c r="W122" i="4"/>
  <c r="W121" i="4"/>
  <c r="W106" i="4"/>
  <c r="W112" i="4"/>
  <c r="W90" i="4"/>
  <c r="W117" i="4"/>
  <c r="W119" i="4"/>
  <c r="W110" i="4"/>
  <c r="M67" i="10"/>
  <c r="F100" i="6"/>
  <c r="F101" i="6" s="1"/>
  <c r="R8" i="6"/>
  <c r="L47" i="8"/>
  <c r="L49" i="8" s="1" a="1"/>
  <c r="L49" i="8" s="1"/>
  <c r="L10" i="8" l="1"/>
  <c r="AG20" i="8" s="1"/>
  <c r="I10" i="8"/>
  <c r="AD20" i="8" s="1"/>
  <c r="AH16" i="8"/>
  <c r="AJ16" i="8"/>
  <c r="AA16" i="8"/>
  <c r="E10" i="8"/>
  <c r="Z20" i="8" s="1"/>
  <c r="AC16" i="8"/>
  <c r="N10" i="8"/>
  <c r="AI20" i="8" s="1"/>
  <c r="J10" i="8"/>
  <c r="AE20" i="8" s="1"/>
  <c r="G10" i="8"/>
  <c r="AB20" i="8" s="1"/>
  <c r="K10" i="8"/>
  <c r="AF20" i="8" s="1"/>
  <c r="P13" i="8"/>
  <c r="AH66" i="10"/>
  <c r="D125" i="8"/>
  <c r="D126" i="8" s="1"/>
  <c r="E125" i="8"/>
  <c r="E126" i="8" s="1"/>
  <c r="G125" i="8"/>
  <c r="G126" i="8" s="1"/>
  <c r="F125" i="8"/>
  <c r="F126" i="8" s="1"/>
  <c r="I125" i="8"/>
  <c r="I126" i="8" s="1"/>
  <c r="H125" i="8"/>
  <c r="H126" i="8" s="1"/>
  <c r="J125" i="8"/>
  <c r="J126" i="8" s="1"/>
  <c r="K125" i="8"/>
  <c r="K126" i="8" s="1"/>
  <c r="Y16" i="8"/>
  <c r="G22" i="5"/>
  <c r="H10" i="8"/>
  <c r="AC20" i="8" s="1"/>
  <c r="Z16" i="8"/>
  <c r="AE16" i="8"/>
  <c r="AB16" i="8"/>
  <c r="AG16" i="8"/>
  <c r="F10" i="8"/>
  <c r="AA20" i="8" s="1"/>
  <c r="AI16" i="8"/>
  <c r="G100" i="6"/>
  <c r="H22" i="5" s="1"/>
  <c r="AD16" i="8"/>
  <c r="M10" i="8"/>
  <c r="AH20" i="8" s="1"/>
  <c r="O10" i="8"/>
  <c r="AJ20" i="8" s="1"/>
  <c r="AF16" i="8"/>
  <c r="R97" i="6"/>
  <c r="R98" i="6" s="1"/>
  <c r="O169" i="4"/>
  <c r="N169" i="4"/>
  <c r="J169" i="4"/>
  <c r="I169" i="4"/>
  <c r="G169" i="4"/>
  <c r="L169" i="4"/>
  <c r="E169" i="4"/>
  <c r="D169" i="4"/>
  <c r="H169" i="4"/>
  <c r="K169" i="4"/>
  <c r="F169" i="4"/>
  <c r="M169" i="4"/>
  <c r="P112" i="4"/>
  <c r="Y20" i="8"/>
  <c r="P127" i="4"/>
  <c r="F102" i="6"/>
  <c r="P106" i="4"/>
  <c r="P122" i="4"/>
  <c r="P121" i="4"/>
  <c r="P116" i="4"/>
  <c r="M47" i="8"/>
  <c r="M49" i="8" s="1" a="1"/>
  <c r="M49" i="8" s="1"/>
  <c r="P118" i="4"/>
  <c r="P91" i="4"/>
  <c r="P119" i="4"/>
  <c r="P111" i="4"/>
  <c r="P110" i="4"/>
  <c r="P117" i="4"/>
  <c r="P90" i="4"/>
  <c r="T148" i="4" l="1"/>
  <c r="T147" i="4"/>
  <c r="T146" i="4"/>
  <c r="T149" i="4"/>
  <c r="Y146" i="4"/>
  <c r="Y148" i="4"/>
  <c r="Y149" i="4"/>
  <c r="Y147" i="4"/>
  <c r="Z146" i="4"/>
  <c r="Z148" i="4"/>
  <c r="Z149" i="4"/>
  <c r="Z147" i="4"/>
  <c r="U146" i="4"/>
  <c r="U147" i="4"/>
  <c r="U148" i="4"/>
  <c r="U149" i="4"/>
  <c r="V146" i="4"/>
  <c r="V147" i="4"/>
  <c r="V148" i="4"/>
  <c r="V149" i="4"/>
  <c r="W148" i="4"/>
  <c r="W147" i="4"/>
  <c r="W149" i="4"/>
  <c r="W146" i="4"/>
  <c r="AA146" i="4"/>
  <c r="AA149" i="4"/>
  <c r="AA148" i="4"/>
  <c r="AA147" i="4"/>
  <c r="R146" i="4"/>
  <c r="R148" i="4"/>
  <c r="R147" i="4"/>
  <c r="R149" i="4"/>
  <c r="S147" i="4"/>
  <c r="S148" i="4"/>
  <c r="S146" i="4"/>
  <c r="S149" i="4"/>
  <c r="X147" i="4"/>
  <c r="X146" i="4"/>
  <c r="X149" i="4"/>
  <c r="X148" i="4"/>
  <c r="AB146" i="4"/>
  <c r="AB149" i="4"/>
  <c r="AB147" i="4"/>
  <c r="AB148" i="4"/>
  <c r="AC149" i="4"/>
  <c r="AC148" i="4"/>
  <c r="AC146" i="4"/>
  <c r="AC147" i="4"/>
  <c r="P19" i="5"/>
  <c r="P20" i="5" s="1"/>
  <c r="AA159" i="4"/>
  <c r="AA158" i="4"/>
  <c r="AA160" i="4"/>
  <c r="I19" i="5"/>
  <c r="I20" i="5" s="1"/>
  <c r="T158" i="4"/>
  <c r="T160" i="4"/>
  <c r="T159" i="4"/>
  <c r="N19" i="5"/>
  <c r="N20" i="5" s="1"/>
  <c r="Y159" i="4"/>
  <c r="Y158" i="4"/>
  <c r="Y160" i="4"/>
  <c r="K19" i="5"/>
  <c r="K20" i="5" s="1"/>
  <c r="V159" i="4"/>
  <c r="V158" i="4"/>
  <c r="V160" i="4"/>
  <c r="G19" i="5"/>
  <c r="G20" i="5" s="1"/>
  <c r="G23" i="5" s="1"/>
  <c r="R159" i="4"/>
  <c r="R160" i="4"/>
  <c r="R158" i="4"/>
  <c r="S158" i="4"/>
  <c r="S160" i="4"/>
  <c r="S159" i="4"/>
  <c r="O19" i="5"/>
  <c r="O20" i="5" s="1"/>
  <c r="Z160" i="4"/>
  <c r="Z158" i="4"/>
  <c r="Z159" i="4"/>
  <c r="J19" i="5"/>
  <c r="J20" i="5" s="1"/>
  <c r="U160" i="4"/>
  <c r="U159" i="4"/>
  <c r="U158" i="4"/>
  <c r="L19" i="5"/>
  <c r="L20" i="5" s="1"/>
  <c r="W159" i="4"/>
  <c r="W158" i="4"/>
  <c r="W160" i="4"/>
  <c r="M19" i="5"/>
  <c r="M20" i="5" s="1"/>
  <c r="X159" i="4"/>
  <c r="X158" i="4"/>
  <c r="X160" i="4"/>
  <c r="Q19" i="5"/>
  <c r="Q20" i="5" s="1"/>
  <c r="AB158" i="4"/>
  <c r="AB159" i="4"/>
  <c r="AB160" i="4"/>
  <c r="R19" i="5"/>
  <c r="R20" i="5" s="1"/>
  <c r="AC160" i="4"/>
  <c r="AC159" i="4"/>
  <c r="AC158" i="4"/>
  <c r="AD17" i="8"/>
  <c r="AF17" i="8"/>
  <c r="AH17" i="8"/>
  <c r="AC17" i="8"/>
  <c r="AG17" i="8"/>
  <c r="AA17" i="8"/>
  <c r="AE17" i="8"/>
  <c r="Z17" i="8"/>
  <c r="U6" i="8"/>
  <c r="AI17" i="8"/>
  <c r="AB17" i="8"/>
  <c r="AJ17" i="8"/>
  <c r="X151" i="4"/>
  <c r="X154" i="4"/>
  <c r="X150" i="4"/>
  <c r="X156" i="4"/>
  <c r="X152" i="4"/>
  <c r="X145" i="4"/>
  <c r="X157" i="4"/>
  <c r="X153" i="4"/>
  <c r="X155" i="4"/>
  <c r="AB152" i="4"/>
  <c r="AB145" i="4"/>
  <c r="AB154" i="4"/>
  <c r="AB151" i="4"/>
  <c r="AB150" i="4"/>
  <c r="AB153" i="4"/>
  <c r="AB155" i="4"/>
  <c r="AB156" i="4"/>
  <c r="AB157" i="4"/>
  <c r="V152" i="4"/>
  <c r="V155" i="4"/>
  <c r="V151" i="4"/>
  <c r="V153" i="4"/>
  <c r="V157" i="4"/>
  <c r="V156" i="4"/>
  <c r="V145" i="4"/>
  <c r="V150" i="4"/>
  <c r="V154" i="4"/>
  <c r="AC145" i="4"/>
  <c r="AC152" i="4"/>
  <c r="AC156" i="4"/>
  <c r="AC155" i="4"/>
  <c r="AC151" i="4"/>
  <c r="AC157" i="4"/>
  <c r="AC150" i="4"/>
  <c r="AC153" i="4"/>
  <c r="AC154" i="4"/>
  <c r="AA150" i="4"/>
  <c r="AA153" i="4"/>
  <c r="AA145" i="4"/>
  <c r="AA152" i="4"/>
  <c r="AA156" i="4"/>
  <c r="AA155" i="4"/>
  <c r="AA154" i="4"/>
  <c r="AA157" i="4"/>
  <c r="AA151" i="4"/>
  <c r="R153" i="4"/>
  <c r="R155" i="4"/>
  <c r="R145" i="4"/>
  <c r="R151" i="4"/>
  <c r="R157" i="4"/>
  <c r="R150" i="4"/>
  <c r="R154" i="4"/>
  <c r="R152" i="4"/>
  <c r="R156" i="4"/>
  <c r="Z150" i="4"/>
  <c r="Z153" i="4"/>
  <c r="Z155" i="4"/>
  <c r="Z151" i="4"/>
  <c r="Z157" i="4"/>
  <c r="Z156" i="4"/>
  <c r="Z152" i="4"/>
  <c r="Z145" i="4"/>
  <c r="Z154" i="4"/>
  <c r="W152" i="4"/>
  <c r="W151" i="4"/>
  <c r="W157" i="4"/>
  <c r="W145" i="4"/>
  <c r="W156" i="4"/>
  <c r="W154" i="4"/>
  <c r="W153" i="4"/>
  <c r="W150" i="4"/>
  <c r="W155" i="4"/>
  <c r="T152" i="4"/>
  <c r="T154" i="4"/>
  <c r="T145" i="4"/>
  <c r="T150" i="4"/>
  <c r="T153" i="4"/>
  <c r="T155" i="4"/>
  <c r="T156" i="4"/>
  <c r="T157" i="4"/>
  <c r="T151" i="4"/>
  <c r="Y151" i="4"/>
  <c r="Y156" i="4"/>
  <c r="Y150" i="4"/>
  <c r="Y152" i="4"/>
  <c r="Y157" i="4"/>
  <c r="Y153" i="4"/>
  <c r="Y145" i="4"/>
  <c r="Y154" i="4"/>
  <c r="Y155" i="4"/>
  <c r="S150" i="4"/>
  <c r="S153" i="4"/>
  <c r="S145" i="4"/>
  <c r="S156" i="4"/>
  <c r="S155" i="4"/>
  <c r="S157" i="4"/>
  <c r="S152" i="4"/>
  <c r="S154" i="4"/>
  <c r="S151" i="4"/>
  <c r="U152" i="4"/>
  <c r="U145" i="4"/>
  <c r="U151" i="4"/>
  <c r="U157" i="4"/>
  <c r="U150" i="4"/>
  <c r="U153" i="4"/>
  <c r="U155" i="4"/>
  <c r="U156" i="4"/>
  <c r="U154" i="4"/>
  <c r="Y166" i="4"/>
  <c r="AB166" i="4"/>
  <c r="V166" i="4"/>
  <c r="AC166" i="4"/>
  <c r="R166" i="4"/>
  <c r="H19" i="5"/>
  <c r="H20" i="5" s="1"/>
  <c r="H23" i="5" s="1"/>
  <c r="S166" i="4"/>
  <c r="Z166" i="4"/>
  <c r="U166" i="4"/>
  <c r="AA166" i="4"/>
  <c r="W166" i="4"/>
  <c r="T166" i="4"/>
  <c r="X166" i="4"/>
  <c r="S18" i="5"/>
  <c r="U5" i="8"/>
  <c r="T164" i="4"/>
  <c r="T141" i="4"/>
  <c r="T144" i="4"/>
  <c r="T139" i="4"/>
  <c r="T165" i="4"/>
  <c r="T140" i="4"/>
  <c r="T138" i="4"/>
  <c r="T162" i="4"/>
  <c r="T161" i="4"/>
  <c r="T168" i="4"/>
  <c r="T143" i="4"/>
  <c r="T142" i="4"/>
  <c r="T137" i="4"/>
  <c r="T163" i="4"/>
  <c r="T167" i="4"/>
  <c r="X164" i="4"/>
  <c r="X168" i="4"/>
  <c r="X161" i="4"/>
  <c r="X137" i="4"/>
  <c r="X140" i="4"/>
  <c r="X167" i="4"/>
  <c r="X142" i="4"/>
  <c r="X163" i="4"/>
  <c r="X162" i="4"/>
  <c r="X165" i="4"/>
  <c r="X144" i="4"/>
  <c r="X143" i="4"/>
  <c r="X139" i="4"/>
  <c r="X138" i="4"/>
  <c r="X141" i="4"/>
  <c r="Y163" i="4"/>
  <c r="Y140" i="4"/>
  <c r="Y141" i="4"/>
  <c r="Y161" i="4"/>
  <c r="Y168" i="4"/>
  <c r="Y139" i="4"/>
  <c r="Y167" i="4"/>
  <c r="Y137" i="4"/>
  <c r="Y142" i="4"/>
  <c r="Y143" i="4"/>
  <c r="Y162" i="4"/>
  <c r="Y164" i="4"/>
  <c r="Y138" i="4"/>
  <c r="Y144" i="4"/>
  <c r="Y165" i="4"/>
  <c r="AB164" i="4"/>
  <c r="AB141" i="4"/>
  <c r="AB140" i="4"/>
  <c r="AB138" i="4"/>
  <c r="AB144" i="4"/>
  <c r="AB139" i="4"/>
  <c r="AB165" i="4"/>
  <c r="AB162" i="4"/>
  <c r="AB161" i="4"/>
  <c r="AB168" i="4"/>
  <c r="AB143" i="4"/>
  <c r="AB142" i="4"/>
  <c r="AB137" i="4"/>
  <c r="AB163" i="4"/>
  <c r="AB167" i="4"/>
  <c r="V162" i="4"/>
  <c r="V163" i="4"/>
  <c r="V142" i="4"/>
  <c r="V144" i="4"/>
  <c r="V139" i="4"/>
  <c r="V167" i="4"/>
  <c r="V168" i="4"/>
  <c r="V165" i="4"/>
  <c r="V141" i="4"/>
  <c r="V140" i="4"/>
  <c r="V138" i="4"/>
  <c r="V137" i="4"/>
  <c r="V161" i="4"/>
  <c r="V143" i="4"/>
  <c r="V164" i="4"/>
  <c r="AC139" i="4"/>
  <c r="AC167" i="4"/>
  <c r="AC138" i="4"/>
  <c r="AC163" i="4"/>
  <c r="AC142" i="4"/>
  <c r="AC141" i="4"/>
  <c r="AC161" i="4"/>
  <c r="AC162" i="4"/>
  <c r="AC140" i="4"/>
  <c r="AC168" i="4"/>
  <c r="AC165" i="4"/>
  <c r="AC144" i="4"/>
  <c r="AC137" i="4"/>
  <c r="AC143" i="4"/>
  <c r="AC164" i="4"/>
  <c r="R144" i="4"/>
  <c r="R165" i="4"/>
  <c r="R167" i="4"/>
  <c r="R143" i="4"/>
  <c r="R162" i="4"/>
  <c r="R164" i="4"/>
  <c r="R140" i="4"/>
  <c r="R161" i="4"/>
  <c r="R168" i="4"/>
  <c r="R137" i="4"/>
  <c r="R142" i="4"/>
  <c r="R163" i="4"/>
  <c r="R139" i="4"/>
  <c r="R141" i="4"/>
  <c r="R138" i="4"/>
  <c r="S138" i="4"/>
  <c r="S168" i="4"/>
  <c r="S139" i="4"/>
  <c r="S167" i="4"/>
  <c r="S140" i="4"/>
  <c r="S163" i="4"/>
  <c r="S144" i="4"/>
  <c r="S141" i="4"/>
  <c r="S162" i="4"/>
  <c r="S165" i="4"/>
  <c r="S137" i="4"/>
  <c r="S143" i="4"/>
  <c r="S161" i="4"/>
  <c r="S142" i="4"/>
  <c r="S164" i="4"/>
  <c r="Z141" i="4"/>
  <c r="Z139" i="4"/>
  <c r="Z138" i="4"/>
  <c r="Z144" i="4"/>
  <c r="Z165" i="4"/>
  <c r="Z167" i="4"/>
  <c r="Z162" i="4"/>
  <c r="Z164" i="4"/>
  <c r="Z140" i="4"/>
  <c r="Z161" i="4"/>
  <c r="Z168" i="4"/>
  <c r="Z143" i="4"/>
  <c r="Z137" i="4"/>
  <c r="Z142" i="4"/>
  <c r="Z163" i="4"/>
  <c r="U138" i="4"/>
  <c r="U161" i="4"/>
  <c r="U142" i="4"/>
  <c r="U141" i="4"/>
  <c r="U162" i="4"/>
  <c r="U144" i="4"/>
  <c r="U140" i="4"/>
  <c r="U165" i="4"/>
  <c r="U163" i="4"/>
  <c r="U137" i="4"/>
  <c r="U143" i="4"/>
  <c r="U164" i="4"/>
  <c r="U168" i="4"/>
  <c r="U139" i="4"/>
  <c r="U167" i="4"/>
  <c r="AA161" i="4"/>
  <c r="AA164" i="4"/>
  <c r="AA138" i="4"/>
  <c r="AA168" i="4"/>
  <c r="AA139" i="4"/>
  <c r="AA167" i="4"/>
  <c r="AA163" i="4"/>
  <c r="AA144" i="4"/>
  <c r="AA141" i="4"/>
  <c r="AA162" i="4"/>
  <c r="AA165" i="4"/>
  <c r="AA142" i="4"/>
  <c r="AA137" i="4"/>
  <c r="AA143" i="4"/>
  <c r="AA140" i="4"/>
  <c r="W165" i="4"/>
  <c r="W142" i="4"/>
  <c r="W138" i="4"/>
  <c r="W144" i="4"/>
  <c r="W162" i="4"/>
  <c r="W143" i="4"/>
  <c r="W140" i="4"/>
  <c r="W161" i="4"/>
  <c r="W168" i="4"/>
  <c r="W164" i="4"/>
  <c r="W141" i="4"/>
  <c r="W139" i="4"/>
  <c r="W137" i="4"/>
  <c r="W163" i="4"/>
  <c r="W167" i="4"/>
  <c r="P128" i="4"/>
  <c r="P113" i="4"/>
  <c r="P103" i="4"/>
  <c r="G101" i="6"/>
  <c r="G102" i="6" s="1"/>
  <c r="H100" i="6"/>
  <c r="I22" i="5" s="1"/>
  <c r="P10" i="8"/>
  <c r="AK20" i="8"/>
  <c r="I39" i="8" s="1"/>
  <c r="AK16" i="8"/>
  <c r="I38" i="8" s="1"/>
  <c r="Y17" i="8"/>
  <c r="O5" i="7"/>
  <c r="O37" i="7" s="1"/>
  <c r="L125" i="8"/>
  <c r="L126" i="8" s="1"/>
  <c r="N47" i="8"/>
  <c r="N49" i="8" s="1" a="1"/>
  <c r="N49" i="8" s="1"/>
  <c r="AK17" i="8" l="1"/>
  <c r="I40" i="8" s="1"/>
  <c r="U7" i="8"/>
  <c r="I23" i="5"/>
  <c r="P130" i="4"/>
  <c r="Q126" i="4" s="1"/>
  <c r="H101" i="6"/>
  <c r="H102" i="6" s="1"/>
  <c r="I100" i="6"/>
  <c r="J22" i="5" s="1"/>
  <c r="J23" i="5" s="1"/>
  <c r="AK21" i="8"/>
  <c r="M125" i="8"/>
  <c r="M126" i="8" s="1"/>
  <c r="O47" i="8"/>
  <c r="O49" i="8" s="1" a="1"/>
  <c r="O49" i="8" s="1"/>
  <c r="Q92" i="4" l="1"/>
  <c r="Q100" i="4"/>
  <c r="P131" i="4"/>
  <c r="Q94" i="4"/>
  <c r="Q95" i="4"/>
  <c r="Q96" i="4"/>
  <c r="Q99" i="4"/>
  <c r="Q93" i="4"/>
  <c r="Q102" i="4"/>
  <c r="Q97" i="4"/>
  <c r="Q98" i="4"/>
  <c r="Q101" i="4"/>
  <c r="Q123" i="4"/>
  <c r="Q109" i="4"/>
  <c r="Q107" i="4"/>
  <c r="Q108" i="4"/>
  <c r="P61" i="8"/>
  <c r="P62" i="8"/>
  <c r="P60" i="8"/>
  <c r="P58" i="8"/>
  <c r="P56" i="8"/>
  <c r="P54" i="8"/>
  <c r="P59" i="8"/>
  <c r="P57" i="8"/>
  <c r="P55" i="8"/>
  <c r="AG122" i="4"/>
  <c r="Q120" i="4"/>
  <c r="Q124" i="4"/>
  <c r="Q125" i="4"/>
  <c r="Q117" i="4"/>
  <c r="Q106" i="4"/>
  <c r="Q119" i="4"/>
  <c r="Q112" i="4"/>
  <c r="Q116" i="4"/>
  <c r="Q118" i="4"/>
  <c r="Q90" i="4"/>
  <c r="Q110" i="4"/>
  <c r="Q121" i="4"/>
  <c r="Q127" i="4"/>
  <c r="Q122" i="4"/>
  <c r="Q91" i="4"/>
  <c r="Q111" i="4"/>
  <c r="S15" i="5"/>
  <c r="Q103" i="4"/>
  <c r="Q128" i="4"/>
  <c r="Q113" i="4"/>
  <c r="J100" i="6"/>
  <c r="K22" i="5" s="1"/>
  <c r="K23" i="5" s="1"/>
  <c r="I101" i="6"/>
  <c r="I102" i="6" s="1"/>
  <c r="N125" i="8"/>
  <c r="N126" i="8" s="1"/>
  <c r="AG100" i="4" l="1"/>
  <c r="AG93" i="4"/>
  <c r="AG94" i="4"/>
  <c r="AG92" i="4"/>
  <c r="AG101" i="4"/>
  <c r="AG109" i="4"/>
  <c r="AG108" i="4"/>
  <c r="AG116" i="4"/>
  <c r="AG107" i="4"/>
  <c r="AG120" i="4"/>
  <c r="AG121" i="4"/>
  <c r="AG91" i="4"/>
  <c r="AG90" i="4"/>
  <c r="AG97" i="4"/>
  <c r="AG103" i="4"/>
  <c r="AG95" i="4"/>
  <c r="AG96" i="4"/>
  <c r="AG118" i="4"/>
  <c r="AG119" i="4"/>
  <c r="AG111" i="4"/>
  <c r="AG115" i="4"/>
  <c r="AG110" i="4"/>
  <c r="AG117" i="4"/>
  <c r="AG106" i="4"/>
  <c r="AG114" i="4"/>
  <c r="AG102" i="4"/>
  <c r="AG98" i="4"/>
  <c r="AG105" i="4"/>
  <c r="AG99" i="4"/>
  <c r="AG112" i="4"/>
  <c r="AG104" i="4"/>
  <c r="AG113" i="4"/>
  <c r="Q130" i="4"/>
  <c r="J101" i="6"/>
  <c r="J102" i="6" s="1"/>
  <c r="K100" i="6"/>
  <c r="L22" i="5" s="1"/>
  <c r="L23" i="5" s="1"/>
  <c r="O125" i="8"/>
  <c r="O126" i="8" s="1"/>
  <c r="P49" i="8"/>
  <c r="P63" i="8"/>
  <c r="P69" i="8"/>
  <c r="P65" i="8"/>
  <c r="P50" i="8"/>
  <c r="P66" i="8"/>
  <c r="P51" i="8"/>
  <c r="P53" i="8"/>
  <c r="P52" i="8"/>
  <c r="P64" i="8"/>
  <c r="P68" i="8"/>
  <c r="P70" i="8"/>
  <c r="P67" i="8"/>
  <c r="AH100" i="4" l="1"/>
  <c r="AH126" i="4"/>
  <c r="AH92" i="4"/>
  <c r="AH94" i="4"/>
  <c r="AH93" i="4"/>
  <c r="AH101" i="4"/>
  <c r="AH109" i="4"/>
  <c r="AH120" i="4"/>
  <c r="AH107" i="4"/>
  <c r="AH108" i="4"/>
  <c r="AH123" i="4"/>
  <c r="AH97" i="4"/>
  <c r="AH95" i="4"/>
  <c r="AH96" i="4"/>
  <c r="AH116" i="4"/>
  <c r="AH105" i="4"/>
  <c r="AH124" i="4"/>
  <c r="AH110" i="4"/>
  <c r="AH90" i="4"/>
  <c r="AH91" i="4"/>
  <c r="AH104" i="4"/>
  <c r="AH103" i="4"/>
  <c r="AH118" i="4"/>
  <c r="AH102" i="4"/>
  <c r="AH121" i="4"/>
  <c r="AH112" i="4"/>
  <c r="AH111" i="4"/>
  <c r="AH125" i="4"/>
  <c r="AH99" i="4"/>
  <c r="AH119" i="4"/>
  <c r="AH106" i="4"/>
  <c r="AH117" i="4"/>
  <c r="AH122" i="4"/>
  <c r="AH98" i="4"/>
  <c r="AH115" i="4"/>
  <c r="AH114" i="4"/>
  <c r="AH127" i="4"/>
  <c r="AH113" i="4"/>
  <c r="K101" i="6"/>
  <c r="K102" i="6" s="1"/>
  <c r="L100" i="6"/>
  <c r="M22" i="5" s="1"/>
  <c r="M23" i="5" s="1"/>
  <c r="P125" i="8"/>
  <c r="P126" i="8" s="1"/>
  <c r="AJ94" i="4" l="1" a="1"/>
  <c r="AJ94" i="4" s="1"/>
  <c r="AK94" i="4" s="1"/>
  <c r="AL94" i="4" s="1"/>
  <c r="AM94" i="4" s="1"/>
  <c r="AN94" i="4" s="1"/>
  <c r="AO94" i="4" s="1"/>
  <c r="AP94" i="4" s="1"/>
  <c r="AQ94" i="4" s="1"/>
  <c r="AR94" i="4" s="1"/>
  <c r="AS94" i="4" s="1"/>
  <c r="AT94" i="4" s="1"/>
  <c r="AU94" i="4" s="1"/>
  <c r="AV94" i="4" s="1"/>
  <c r="AJ92" i="4" a="1"/>
  <c r="AJ92" i="4" s="1"/>
  <c r="AK92" i="4" s="1"/>
  <c r="AL92" i="4" s="1"/>
  <c r="AM92" i="4" s="1"/>
  <c r="AN92" i="4" s="1"/>
  <c r="AO92" i="4" s="1"/>
  <c r="AP92" i="4" s="1"/>
  <c r="AQ92" i="4" s="1"/>
  <c r="AR92" i="4" s="1"/>
  <c r="AS92" i="4" s="1"/>
  <c r="AT92" i="4" s="1"/>
  <c r="AU92" i="4" s="1"/>
  <c r="AV92" i="4" s="1"/>
  <c r="AJ93" i="4" a="1"/>
  <c r="AJ93" i="4" s="1"/>
  <c r="AK93" i="4" s="1"/>
  <c r="AL93" i="4" s="1"/>
  <c r="AM93" i="4" s="1"/>
  <c r="AN93" i="4" s="1"/>
  <c r="AO93" i="4" s="1"/>
  <c r="AP93" i="4" s="1"/>
  <c r="AQ93" i="4" s="1"/>
  <c r="AR93" i="4" s="1"/>
  <c r="AS93" i="4" s="1"/>
  <c r="AT93" i="4" s="1"/>
  <c r="AU93" i="4" s="1"/>
  <c r="AV93" i="4" s="1"/>
  <c r="AJ91" i="4" a="1"/>
  <c r="AJ91" i="4" s="1"/>
  <c r="AK91" i="4" s="1"/>
  <c r="AL91" i="4" s="1"/>
  <c r="AM91" i="4" s="1"/>
  <c r="AN91" i="4" s="1"/>
  <c r="AO91" i="4" s="1"/>
  <c r="AP91" i="4" s="1"/>
  <c r="AQ91" i="4" s="1"/>
  <c r="AR91" i="4" s="1"/>
  <c r="AS91" i="4" s="1"/>
  <c r="AT91" i="4" s="1"/>
  <c r="AU91" i="4" s="1"/>
  <c r="AV91" i="4" s="1"/>
  <c r="AJ90" i="4" a="1"/>
  <c r="AJ90" i="4" s="1"/>
  <c r="AK90" i="4" s="1"/>
  <c r="AL90" i="4" s="1"/>
  <c r="AM90" i="4" s="1"/>
  <c r="AN90" i="4" s="1"/>
  <c r="AO90" i="4" s="1"/>
  <c r="AP90" i="4" s="1"/>
  <c r="AQ90" i="4" s="1"/>
  <c r="AR90" i="4" s="1"/>
  <c r="AS90" i="4" s="1"/>
  <c r="AT90" i="4" s="1"/>
  <c r="AU90" i="4" s="1"/>
  <c r="AV90" i="4" s="1"/>
  <c r="M100" i="6"/>
  <c r="N22" i="5" s="1"/>
  <c r="N23" i="5" s="1"/>
  <c r="L101" i="6"/>
  <c r="L102" i="6" s="1"/>
  <c r="N100" i="6" l="1"/>
  <c r="O22" i="5" s="1"/>
  <c r="O23" i="5" s="1"/>
  <c r="M101" i="6"/>
  <c r="M102" i="6" s="1"/>
  <c r="N101" i="6" l="1"/>
  <c r="N102" i="6" s="1"/>
  <c r="O100" i="6"/>
  <c r="P22" i="5" s="1"/>
  <c r="P23" i="5" s="1"/>
  <c r="O101" i="6" l="1"/>
  <c r="O102" i="6" s="1"/>
  <c r="P100" i="6"/>
  <c r="Q22" i="5" s="1"/>
  <c r="Q23" i="5" s="1"/>
  <c r="Q100" i="6" l="1"/>
  <c r="P101" i="6"/>
  <c r="P102" i="6" s="1"/>
  <c r="Q101" i="6" l="1"/>
  <c r="Q102" i="6" s="1"/>
  <c r="R102" i="6" s="1"/>
  <c r="R22" i="5"/>
  <c r="R101" i="6" l="1"/>
  <c r="S102" i="6" s="1"/>
  <c r="R23" i="5"/>
  <c r="S23" i="5" s="1"/>
  <c r="S22" i="5"/>
  <c r="R128" i="4"/>
  <c r="R103" i="4"/>
  <c r="R113" i="4"/>
  <c r="R130" i="4" l="1"/>
  <c r="T128" i="4"/>
  <c r="Y128" i="4"/>
  <c r="V128" i="4"/>
  <c r="AC128" i="4"/>
  <c r="X128" i="4"/>
  <c r="T103" i="4"/>
  <c r="AB128" i="4"/>
  <c r="AA128" i="4"/>
  <c r="U128" i="4"/>
  <c r="Z128" i="4"/>
  <c r="S128" i="4"/>
  <c r="W128" i="4"/>
  <c r="Y103" i="4"/>
  <c r="AA113" i="4"/>
  <c r="AA103" i="4"/>
  <c r="AB113" i="4"/>
  <c r="Z103" i="4"/>
  <c r="X103" i="4"/>
  <c r="X113" i="4"/>
  <c r="AB103" i="4"/>
  <c r="U113" i="4"/>
  <c r="V103" i="4"/>
  <c r="V113" i="4"/>
  <c r="S103" i="4"/>
  <c r="AC113" i="4"/>
  <c r="W113" i="4"/>
  <c r="U103" i="4"/>
  <c r="Z113" i="4"/>
  <c r="S113" i="4"/>
  <c r="AC103" i="4"/>
  <c r="W103" i="4"/>
  <c r="T113" i="4"/>
  <c r="Y113" i="4"/>
  <c r="W130" i="4" l="1"/>
  <c r="S130" i="4"/>
  <c r="AA130" i="4"/>
  <c r="Z130" i="4"/>
  <c r="T130" i="4"/>
  <c r="AB130" i="4"/>
  <c r="V130" i="4"/>
  <c r="Y130" i="4"/>
  <c r="U130" i="4"/>
  <c r="AC130" i="4"/>
  <c r="X130" i="4"/>
  <c r="Q30" i="9" l="1"/>
  <c r="Q27" i="9"/>
  <c r="Q26" i="9"/>
  <c r="Q21" i="9"/>
  <c r="Q33" i="9"/>
  <c r="Q31" i="9"/>
  <c r="Q34" i="9"/>
  <c r="Q22" i="9"/>
  <c r="Q25" i="9"/>
  <c r="Q23" i="9"/>
  <c r="Q29" i="9"/>
  <c r="Q28" i="9"/>
  <c r="Q24" i="9"/>
  <c r="Q32" i="9"/>
  <c r="P36" i="9" l="1"/>
  <c r="P38" i="9" s="1"/>
  <c r="L36" i="9"/>
  <c r="L38" i="9" s="1"/>
  <c r="H36" i="9"/>
  <c r="H38" i="9" s="1"/>
  <c r="O36" i="9"/>
  <c r="O38" i="9" s="1"/>
  <c r="K36" i="9"/>
  <c r="K38" i="9" s="1"/>
  <c r="G36" i="9"/>
  <c r="G38" i="9" s="1"/>
  <c r="N36" i="9"/>
  <c r="N38" i="9" s="1"/>
  <c r="J36" i="9"/>
  <c r="J38" i="9" s="1"/>
  <c r="M36" i="9"/>
  <c r="M38" i="9" s="1"/>
  <c r="I36" i="9"/>
  <c r="I38" i="9" s="1"/>
  <c r="F36" i="9"/>
  <c r="F38" i="9" s="1"/>
  <c r="B36" i="9"/>
  <c r="Q20" i="9"/>
  <c r="Q15" i="9" l="1"/>
  <c r="Q19" i="9"/>
  <c r="Q18" i="9"/>
  <c r="Q14" i="9"/>
  <c r="Q13" i="9"/>
  <c r="Q16" i="9"/>
  <c r="Q17" i="9"/>
  <c r="Q10" i="9"/>
  <c r="Q11" i="9"/>
  <c r="Q12" i="9"/>
  <c r="E36" i="9"/>
  <c r="E38" i="9" s="1"/>
  <c r="Q9" i="9"/>
  <c r="Q36" i="9" l="1"/>
  <c r="Q38" i="9" s="1"/>
  <c r="Y1" i="16" a="1"/>
  <c r="Y1" i="16" s="1"/>
  <c r="E11" i="19" a="1"/>
  <c r="E11" i="19" s="1"/>
  <c r="F11" i="19" s="1" a="1"/>
  <c r="F11" i="19" s="1"/>
  <c r="H11" i="19" l="1" a="1"/>
  <c r="H1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489759-B6F5-497A-88A2-145E34577101}" name="BD" type="1" refreshedVersion="8" background="1" saveData="1">
    <dbPr connection="pwd=Sigesread007***;dsn=proyectos;database=proyectos_siges;Server=localhost;uid=sigesread;port=7000;UID=sigesread;" command="Select   _x000d__x000a_case when ra.PRYItipo = 'AA' then ra.PRYInumero end as PRYINumero,_x000d__x000a_tt.PRYTcodigo, _x000d__x000a_--tt.PRYTdescripcion  as PRYTdescripcion , _x000d__x000a_pp.PRYcodigo, _x000d__x000a_--pp.PRYdescripcion , _x000d__x000a_case when ap.PRYAid = aa.PRYAid then  uu.Usunombre end as Usunombre   , _x000d__x000a_case when ap.PRYAid = aa.PRYAid then  convert(char(6),ra.PRYRAfecha,112) end as PRYRAfecha   , _x000d__x000a_sum(case when ap.PRYAid = aa.PRYAid then  ra.PRYRAhoras end) as PRYRAhoras   _x000d__x000a__x000d__x000a_from PRYReporteActividad ra _x000d__x000a_inner join PRYReporteControl rc on rc.PRYRCid = ra.PRYRCid _x000d__x000a_inner join PRYActividad aa on aa.PRYAid = ra.PRYAid _x000d__x000a_inner join PRYproyecto pp on pp.PRYid = aa.PRYid _x000d__x000a_inner join PRYTipoAreaRespons tt on tt.PRYTid = pp.PRYTid _x000d__x000a_inner join PRYActividad ap on aa.PRYid=ap.PRYid and aa.PRYApath like ap.PRYApath + '%' _x000d__x000a_inner join PRYUsuarios uu on uu.Usucodigo = rc.Usucodigo   _x000d__x000a__x000d__x000a_where PRYRAfecha between '2026-01-01 00:00:00' and '2026-02-28 23:59:59' _x000d__x000a_and ra.PRYCcerrado = 0 and rc.PRYRCestado = 1   _x000d__x000a_and ap.PRYAid = aa.PRYAid        _x000d__x000a__x000d__x000a__x000d__x000a__x000d__x000a_GROUP BY _x000d__x000a_case when ra.PRYItipo = 'AA' then ra.PRYInumero end,_x000d__x000a_tt.PRYTcodigo, tt.PRYTdescripcion  , _x000d__x000a_pp.PRYcodigo, pp.PRYdescripcion , _x000d__x000a_case when ap.PRYAid = aa.PRYAid then  uu.Usunombre end   , _x000d__x000a_case when ap.PRYAid = aa.PRYAid then  convert(char(6),ra.PRYRAfecha,112) end_x000d__x000a__x000d__x000a__x000d__x000a_order by tt.PRYTcodigo, pp.PRYcodigo, ra.PRYRAfecha"/>
  </connection>
  <connection id="2" xr16:uid="{86D41156-0CF2-4493-9B6A-552874998051}" name="BDCF" type="1" refreshedVersion="8" background="1" saveData="1">
    <dbPr connection="pwd=Sigesread007***;dsn=proyectos;database=proyectos_siges;Server=localhost;uid=sigesread;port=7000;UID=sigesread;" command="select distinct _x000d__x000a_PRYGrupoTrabajo.PRYGTcodigo,_x000d__x000a_PRYGrupoTrabajo.PRYGTdescripcion,_x000d__x000a_PRYUsuarios.Usunombre,_x000d__x000a_PRYEspecialidad.PRYEcodigo,_x000d__x000a_PRYEspecialidad.PRYEdescripcion_x000d__x000a__x000d__x000a_from PRYUsuariosGrupo_x000d__x000a_inner join PRYUsuarios_x000d__x000a_on PRYUsuariosGrupo.Usucodigo = PRYUsuarios.Usucodigo_x000d__x000a__x000d__x000a_inner join PRYGrupoTrabajo_x000d__x000a_on PRYUsuariosGrupo.PRYGTid = PRYGrupoTrabajo.PRYGTid_x000d__x000a__x000d__x000a_inner join PRYUsuariosEspecialidad_x000d__x000a_on PRYUsuariosEspecialidad.Usucodigo = PRYUsuarios.Usucodigo_x000d__x000a__x000d__x000a_inner join PRYEspecialidad_x000d__x000a_on PRYEspecialidad.PRYEid = PRYUsuariosEspecialidad.PRYEid_x000d__x000a__x000d__x000a_where _x000d__x000a_(PRYGTcodigo like 'CF-' + '%'_x000d__x000a_or PRYGTcodigo = 'TELENOR')_x000d__x000a_and PRYEcodigo &lt;&gt; 'SOIN'_x000d__x000a_and PRYEcodigo not like 'ICE.SO' + '%'_x000d__x000a_and PRYEcodigo &lt;&gt; 'SCM.MAS'_x000d__x000a_and PRYEcodigo not like 'MW.ADM' + '%'_x000d__x000a_and PRYEcodigo &lt;&gt; 'PROJ.01.SL'_x000d__x000a_and PRYUactivo = 1_x000d__x000a__x000d__x000a_order by 1,3,4"/>
  </connection>
  <connection id="3" xr16:uid="{C9C69942-932E-4E99-9D3D-88ABEDADFBC0}" name="Consulta desde proyectos" type="1" refreshedVersion="8" background="1" saveData="1">
    <dbPr connection="pwd=Sigesread007***;dsn=proyectos;database=proyectos_siges;Server=localhost;uid=sigesread;port=7000;UID=sigesread;" command="Select distinct pp.PRYcodigo, ap.PRYApath, ap.PRYAcodigo , ap.PRYAdescripcion, sum(case when aa.PRYApath like ap.PRYApath + '%' then ra.PRYRAhoras end) as PRYRAhoras_x000d__x000a_from PRYReporteActividad ra_x000d__x000a_inner join PRYActividad aa on aa.PRYAid = ra.PRYAid_x000d__x000a_inner join PRYproyecto pp on pp.PRYid = aa.PRYid_x000d__x000a_inner join PRYTipoAreaRespons tt on tt.PRYTid = pp.PRYTid _x000d__x000a_inner join PRYActividad ap on aa.PRYid=ap.PRYid _x000d__x000a_inner join PRYReporteControl rc on rc.PRYRCid = ra.PRYRCid_x000d__x000a__x000d__x000a_  _x000d__x000a_where  PRYRAfecha between '2025-01-01 00:00:00' and '2026-02-28 23:59:59'  and rc.PRYRCestado = 1_x000d__x000a_and pp.PRYcodigo not in ( 'BI-011-175-BCR' )_x000d__x000a_and (pp.PRYcodigo in _x000d__x000a_                (Select DISTINCT  pp.PRYcodigo_x000d__x000a_                from PRYReporteActividad ra _x000d__x000a_                inner join PRYReporteControl rc on rc.PRYRCid = ra.PRYRCid _x000d__x000a_                inner join PRYActividad aa on aa.PRYAid = ra.PRYAid _x000d__x000a_                inner join PRYproyecto pp on pp.PRYid = aa.PRYid _x000d__x000a_                inner join PRYTipoAreaRespons tt on tt.PRYTid = pp.PRYTid _x000d__x000a_                where PRYRAfecha between '2025-01-01 00:00:00' and '2026-12-31 23:59:59'  and rc.PRYRCestado = 1     and (tt.PRYTcodigo in ( ? )   or pp.PRYcodigo in ( ? ))_x000d__x000a_                )   or pp.PRYcodigo in ( 'SOIN-ADM-2024' ) or pp.PRYcodigo in ( 'SOIN-ADM-2025' ))_x000d__x000a_group by pp.PRYcodigo, ap.PRYApath, ap.PRYAcodigo , ap.PRYAdescripcion_x000d__x000a__x000d__x000a_order by pp.PRYcodigo, ap.PRYApath"/>
    <parameters count="2">
      <parameter name="Parámetro1" parameterType="cell" refreshOnChange="1" cell="Resumen!$D$7"/>
      <parameter name="Parámetro2" parameterType="cell" cell="Equivalencias!$U$2"/>
    </parameters>
  </connection>
  <connection id="4" xr16:uid="{B8B7EB5E-3758-439B-8F82-B751E60A52CC}" name="Consulta desde proyectos1" type="1" refreshedVersion="8" background="1" saveData="1">
    <dbPr connection="pwd=Sigesread007***;dsn=proyectos;database=proyectos_siges;Server=localhost;uid=sigesread;port=7000;UID=sigesread;" command="Select DISTINCT  _x000d__x000a_--tt.PRYTcodigo, _x000d__x000a_pp.PRYcodigo, _x000d__x000a_--pp.PRYdescripcion, _x000d__x000a_ra.PRYItipo, ra.PRYInumero  , ap.PRYApath  , case when ap.PRYAid = aa.PRYAid then  uu.Usunombre end as Usunombre   , case when ap.PRYAid = aa.PRYAid then  convert(char(6),ra.PRYRAfecha,112) end as PRYRAfecha  _x000d__x000a_--, case when ap.PRYAid = aa.PRYAid then case when datalength(ra.PRYRAcomentario)&lt;=512 then ra.PRYRAcomentario else substring (ra.PRYRAcomentario, 1, 509)  +  '...' end end as PRYRAcomentario  _x000d__x000a_, sum(case when ap.PRYAid = aa.PRYAid then  ra.PRYRAhoras end) as PRYRAhoras   _x000d__x000a_from PRYReporteActividad ra _x000d__x000a_inner join PRYTipoAreaRespons tt on tt.PRYTid = pp.PRYTid_x000d__x000a_inner join PRYReporteControl rc on rc.PRYRCid = ra.PRYRCid _x000d__x000a_inner join PRYActividad aa on aa.PRYAid = ra.PRYAid _x000d__x000a_inner join PRYproyecto pp on pp.PRYid = aa.PRYid _x000d__x000a_inner join PRYActividad ap on aa.PRYid=ap.PRYid and aa.PRYApath like ap.PRYApath + '%' _x000d__x000a_inner join PRYUsuarios uu on uu.Usucodigo = rc.Usucodigo   _x000d__x000a__x000d__x000a_where PRYRAfecha between '2025-01-01 00:00:00' and '2026-02-28 23:59:59' and ra.PRYCcerrado = 0 and rc.PRYRCestado = 1   and ( tt.PRYTcodigo in ( ? )  or pp.PRYcodigo in ( ? ) or pp.PRYcodigo in ( 'SOIN-ADM-2025','SOIN-ADM-2026')  )            and ap.PRYAid = aa.PRYAid       _x000d__x000a__x000d__x000a_group by tt.PRYTcodigo, pp.PRYcodigo, pp.PRYdescripcion, ra.PRYItipo, ra.PRYInumero  , ap.PRYApath  _x000d__x000a_, case when ap.PRYAid = aa.PRYAid then  uu.Usunombre end   _x000d__x000a_, case when ap.PRYAid = aa.PRYAid then  convert(char(6),ra.PRYRAfecha,112) end_x000d__x000a__x000d__x000a_order by tt.PRYTcodigo, pp.PRYcodigo, pp.PRYdescripcion, ap.PRYApath, uu.Usunombre, ra.PRYRAfecha"/>
    <parameters count="2">
      <parameter name="Parámetro1" parameterType="cell" refreshOnChange="1" cell="Resumen!$D$7"/>
      <parameter name="Parámetro2" parameterType="cell" cell="Equivalencias!$U$2"/>
    </parameters>
  </connection>
  <connection id="5" xr16:uid="{A192D6C1-FC70-48BD-B303-041879575BC9}" name="Consulta desde Proyectos6" type="1" refreshedVersion="8" background="1" saveData="1">
    <dbPr connection="pwd=Sigesread007***;dsn=proyectos;database=proyectos_siges;Server=localhost;uid=sigesread;port=7000;UID=sigesread;" command="SELECT PRYproyecto.PRYcodigo, PRYproyecto.PRYdescripcion_x000d__x000a_FROM proyectos_siges.dbo.PRYproyecto PRYproyecto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<sst xmlns="http://schemas.openxmlformats.org/spreadsheetml/2006/main" count="87298" uniqueCount="8484">
  <si>
    <t>PRYItipo</t>
  </si>
  <si>
    <t>PRYInumero</t>
  </si>
  <si>
    <t>PRYTcodigo</t>
  </si>
  <si>
    <t>PRYcodigo</t>
  </si>
  <si>
    <t>Usunombre</t>
  </si>
  <si>
    <t>PRYRAfecha</t>
  </si>
  <si>
    <t>PRYRAhoras</t>
  </si>
  <si>
    <t>AH.ADM</t>
  </si>
  <si>
    <t>BI-151-178-GNR-</t>
  </si>
  <si>
    <t>RICARDO BOOM MONTERO</t>
  </si>
  <si>
    <t>OSCAR BONILLA CALDERON</t>
  </si>
  <si>
    <t>FLORENCIO ALBERTO SOLIS DURAN</t>
  </si>
  <si>
    <t>PROC.BI</t>
  </si>
  <si>
    <t>151-175-OD</t>
  </si>
  <si>
    <t>JOSE QUESADA SOLIS</t>
  </si>
  <si>
    <t>VERONICA VARGAS MORA</t>
  </si>
  <si>
    <t>EMANUEL UREÑA ALVARADO</t>
  </si>
  <si>
    <t>FRANCISCO CERDAS UREÑA</t>
  </si>
  <si>
    <t>EDWIN BRENES CAMBRONERO</t>
  </si>
  <si>
    <t>ALEJANDRA ALVAREZ ALFARO</t>
  </si>
  <si>
    <t>KATHERINE ANGULO MENDOZA</t>
  </si>
  <si>
    <t>MONSERRATH MOLINA SANCHEZ</t>
  </si>
  <si>
    <t>LUIS ANDRES MARTINEZ PORRAS</t>
  </si>
  <si>
    <t>151-NF-BI-2022</t>
  </si>
  <si>
    <t>VICTOR CHAVES MONTERO</t>
  </si>
  <si>
    <t>BI-011-175-BCR</t>
  </si>
  <si>
    <t>MELINA UREÑA SOTO</t>
  </si>
  <si>
    <t>MELANY GUERRERO TORRES</t>
  </si>
  <si>
    <t>DANNY CORELLA MARTINEZ</t>
  </si>
  <si>
    <t>RAFAEL VEGA ALVAREZ</t>
  </si>
  <si>
    <t>GIOVANNY JOSE MORALES MENESES</t>
  </si>
  <si>
    <t>KEVIN FRANCISCO ESPINOZA BERMUDEZ</t>
  </si>
  <si>
    <t>DALIA VERONICA WHEATHEY BALLADARES</t>
  </si>
  <si>
    <t>BI-011-177-BCR</t>
  </si>
  <si>
    <t>DG</t>
  </si>
  <si>
    <t>PROC.DG</t>
  </si>
  <si>
    <t>151-301-DC2022</t>
  </si>
  <si>
    <t>CARLOS MONTERO ANGULO</t>
  </si>
  <si>
    <t>MARIO MORALES ASTORGA</t>
  </si>
  <si>
    <t>RH</t>
  </si>
  <si>
    <t>VTA</t>
  </si>
  <si>
    <t>ESTEFANIA MARIN BARAQUISO</t>
  </si>
  <si>
    <t>e-Salud</t>
  </si>
  <si>
    <t>ANA MARIA ALVARADO JIMENEZ</t>
  </si>
  <si>
    <t>CRISTINA FRAGUELA ESQUIVEL</t>
  </si>
  <si>
    <t>G-CALIDAD</t>
  </si>
  <si>
    <t>GERENCIA</t>
  </si>
  <si>
    <t>DIR-ESTR</t>
  </si>
  <si>
    <t>PROC.ERP</t>
  </si>
  <si>
    <t>DIANA MURILLO CERDAS</t>
  </si>
  <si>
    <t>ROGER GARCIA FERNANDEZ</t>
  </si>
  <si>
    <t>FREDERICK CASTRO MURILLO</t>
  </si>
  <si>
    <t>JUAN ANTONIO MORA GARCIA</t>
  </si>
  <si>
    <t>LIZANDRO VILLALOBOS CASTRO</t>
  </si>
  <si>
    <t>JOSE ANDRES ROJAS GUTIERREZ</t>
  </si>
  <si>
    <t>LUIS ENRIQUE JIMENEZ SANCHO</t>
  </si>
  <si>
    <t>001-156-ARESEP</t>
  </si>
  <si>
    <t>JOSE MADRIGAL ARIAS</t>
  </si>
  <si>
    <t>MELVIN BRENES GOMEZ</t>
  </si>
  <si>
    <t>ALVARO CHAVES SABORIO</t>
  </si>
  <si>
    <t>AARON VARGAS VALVERDE</t>
  </si>
  <si>
    <t>ESTEFANIA LEIVA ARRIETA</t>
  </si>
  <si>
    <t>EDUARDO CORDOBA VILLALTA</t>
  </si>
  <si>
    <t>CAROL RODRIGUEZ SOLORZANO</t>
  </si>
  <si>
    <t>ROBERTH CASTILLO VILLEGAS</t>
  </si>
  <si>
    <t>ALFONSO VARGAS CHAVES</t>
  </si>
  <si>
    <t>IVETTE SANCHEZ GARCIA</t>
  </si>
  <si>
    <t>024-152-DGAC</t>
  </si>
  <si>
    <t>024-154-DGAC</t>
  </si>
  <si>
    <t>DANNY DAVID BUSTOS ROJAS</t>
  </si>
  <si>
    <t>MARIELA GUTIERREZ HIDALGO</t>
  </si>
  <si>
    <t>057-154-IICA</t>
  </si>
  <si>
    <t>095-152-CENCINA</t>
  </si>
  <si>
    <t>095-152-INDER</t>
  </si>
  <si>
    <t>095-152-PANI</t>
  </si>
  <si>
    <t>MELANY SOLORZANO ROJAS</t>
  </si>
  <si>
    <t>KEREN CAROLINA CHAVES MORALES</t>
  </si>
  <si>
    <t>REIDY VALENCIA RUBI</t>
  </si>
  <si>
    <t>095-154- CENCIN</t>
  </si>
  <si>
    <t>SOFIA MARCELA GARITA MEDAGLIA</t>
  </si>
  <si>
    <t>095-154-CENCI</t>
  </si>
  <si>
    <t>095-154-IAFA</t>
  </si>
  <si>
    <t>095-154-ICODER</t>
  </si>
  <si>
    <t>095-154-INDER</t>
  </si>
  <si>
    <t>095-154-PANI</t>
  </si>
  <si>
    <t>095-154-RACSA</t>
  </si>
  <si>
    <t>MARCELA CASTRO ARIAS</t>
  </si>
  <si>
    <t>095-156-SENARA</t>
  </si>
  <si>
    <t>151-023-ERP-ADM</t>
  </si>
  <si>
    <t>BIVEKI BALZA RANGEL</t>
  </si>
  <si>
    <t>151-152-ERP20-2</t>
  </si>
  <si>
    <t>151-152-SOIN</t>
  </si>
  <si>
    <t>151-154-SOIN 19</t>
  </si>
  <si>
    <t>151-158-NOERP</t>
  </si>
  <si>
    <t>ERP</t>
  </si>
  <si>
    <t>SOP-SOIN</t>
  </si>
  <si>
    <t>151-160-ERP</t>
  </si>
  <si>
    <t>243-154-COOP-18</t>
  </si>
  <si>
    <t>304 -154-COOPL</t>
  </si>
  <si>
    <t>304-154-COOPELE</t>
  </si>
  <si>
    <t>304-154-Coopl 2</t>
  </si>
  <si>
    <t>313-154-PM 2021</t>
  </si>
  <si>
    <t>400-154-HENKEL</t>
  </si>
  <si>
    <t>501-154-CNV</t>
  </si>
  <si>
    <t>501-154-CNV2020</t>
  </si>
  <si>
    <t>742-152-MSJ</t>
  </si>
  <si>
    <t>742-154-MSJ</t>
  </si>
  <si>
    <t>866 -154-SUTEL</t>
  </si>
  <si>
    <t>871-154-CTP</t>
  </si>
  <si>
    <t>871-154-CTP2019</t>
  </si>
  <si>
    <t>900-152-BNVITAL</t>
  </si>
  <si>
    <t>900-154-BNVITAL</t>
  </si>
  <si>
    <t>901-152 - KFC</t>
  </si>
  <si>
    <t>901-162- KFC</t>
  </si>
  <si>
    <t>PROC.LABS</t>
  </si>
  <si>
    <t>151-024-ADL2022</t>
  </si>
  <si>
    <t>JESUS TORRES QUESADA</t>
  </si>
  <si>
    <t>EMILY MUÑOZ RODRIGUEZ</t>
  </si>
  <si>
    <t>MICHAEL SANCHEZ FALLAS</t>
  </si>
  <si>
    <t>EMANUEL ALFARO CARVAJAL</t>
  </si>
  <si>
    <t>NEIL JOSE GARCIA VARGAS</t>
  </si>
  <si>
    <t>ROSMERY ESPINOZA URBINA</t>
  </si>
  <si>
    <t>ANTONY JESUS ALFARO VAZQUEZ</t>
  </si>
  <si>
    <t>JEAN CARLO HERNANDEZ ARGUEDAS</t>
  </si>
  <si>
    <t>JOSE MONTERO ACUÑA</t>
  </si>
  <si>
    <t>REGGIE BAKER GUILLEN</t>
  </si>
  <si>
    <t>PAULA CORRALES MARTINEZ</t>
  </si>
  <si>
    <t>GEOVANELA BERMIDEZ GARCIA</t>
  </si>
  <si>
    <t>LUIS FERNANDO CHAVARRIA CAMACHO</t>
  </si>
  <si>
    <t>151-400-CORE LA</t>
  </si>
  <si>
    <t>Paolo Blanco Nuñez</t>
  </si>
  <si>
    <t>GUSTAVO SOLANO JIMENEZ</t>
  </si>
  <si>
    <t>JEANCARLO CHAVARRIA ROJAS</t>
  </si>
  <si>
    <t>BRANDON BARRANTES ALFARO</t>
  </si>
  <si>
    <t>151-400-DEVOPS</t>
  </si>
  <si>
    <t>DAVID PEREZ BOLAÑOS</t>
  </si>
  <si>
    <t>GEHISSON ANDRES GAITAN HERRERA</t>
  </si>
  <si>
    <t>151-402-INNOVA</t>
  </si>
  <si>
    <t>RICHARD LAYNE BROWN</t>
  </si>
  <si>
    <t>GERSON ARAYA NAVARRO</t>
  </si>
  <si>
    <t>DANIEL MORA MADRIGAL</t>
  </si>
  <si>
    <t>ANDRES SANCHO ARROYO</t>
  </si>
  <si>
    <t>JOSHUA ROJAS CARRANZA</t>
  </si>
  <si>
    <t>MARIANA SALAZAR CASTRO</t>
  </si>
  <si>
    <t>FABRICIO MORALES MORALES</t>
  </si>
  <si>
    <t>MARCELO SOLORZANO ASTORGA</t>
  </si>
  <si>
    <t>GREIVIN MOREIRA VILLALOBOS</t>
  </si>
  <si>
    <t>JOSUE DAVID CESPEDES MIRANDA</t>
  </si>
  <si>
    <t>CESAR BADILLA ANCHIA</t>
  </si>
  <si>
    <t>KEILOR CASTILLO MEDINA</t>
  </si>
  <si>
    <t>OSVALDO VINDAS JIMENEZ</t>
  </si>
  <si>
    <t>JOSEF ESQUIVEL JIMENEZ</t>
  </si>
  <si>
    <t>MARIA FERNANDA ARAYA ARGUEDAS</t>
  </si>
  <si>
    <t>NATHALY MICHELLE VARGAS MORALES</t>
  </si>
  <si>
    <t>LABS</t>
  </si>
  <si>
    <t>151-GNR-LABS</t>
  </si>
  <si>
    <t>TPP</t>
  </si>
  <si>
    <t>PROC.NNEG</t>
  </si>
  <si>
    <t>151-GNNEG-20/21</t>
  </si>
  <si>
    <t>GABRIELA SOLIS BUJAN</t>
  </si>
  <si>
    <t>NNEG</t>
  </si>
  <si>
    <t>PROC.PMO</t>
  </si>
  <si>
    <t>151-PMO-COR2022</t>
  </si>
  <si>
    <t>EIVI CAMPOS MOLINA</t>
  </si>
  <si>
    <t>SELENIA BADILLA ANCHIA</t>
  </si>
  <si>
    <t>VERA ESQUIVEL MONTEALEGRE</t>
  </si>
  <si>
    <t>PMO</t>
  </si>
  <si>
    <t>BI</t>
  </si>
  <si>
    <t>ALBERTO SOLANO SOLANO</t>
  </si>
  <si>
    <t>SOST</t>
  </si>
  <si>
    <t>TELCO</t>
  </si>
  <si>
    <t>Infra-ICE</t>
  </si>
  <si>
    <t>DANIEL MENDOZA GARZA</t>
  </si>
  <si>
    <t>QA-CORP</t>
  </si>
  <si>
    <t>TRANS-DIG</t>
  </si>
  <si>
    <t>RELEASE MGN</t>
  </si>
  <si>
    <t>CONT.FIN</t>
  </si>
  <si>
    <t>PROC.QA</t>
  </si>
  <si>
    <t>151-QA-CORP2021</t>
  </si>
  <si>
    <t>KARLA HERRERA ROJAS</t>
  </si>
  <si>
    <t>IRENE GRANADOS ROJAS</t>
  </si>
  <si>
    <t>RICARDO HERRERA CHAVES</t>
  </si>
  <si>
    <t>GABRIELA ALVARADO SALAS</t>
  </si>
  <si>
    <t>HEYLIN CHAVES HERNANDEZ</t>
  </si>
  <si>
    <t>MERIBETH BRENES QUESADA</t>
  </si>
  <si>
    <t>GUSTAVO FERNANDEZ JIMENEZ</t>
  </si>
  <si>
    <t>JOSE PABLO VILLALOBOS LARA</t>
  </si>
  <si>
    <t>MARIA JOSE ANGULO GUTIERREZ</t>
  </si>
  <si>
    <t>WILLIAM ADRIAN ABARCA LOPEZ</t>
  </si>
  <si>
    <t>151-QA-CORP2022</t>
  </si>
  <si>
    <t>KAROL MORA CASCANTE</t>
  </si>
  <si>
    <t>JAVIER CASTRO OROZCO</t>
  </si>
  <si>
    <t>MAIKOL PICADO AGUILAR</t>
  </si>
  <si>
    <t>CLAUDIA JIMENEZ ARAYA</t>
  </si>
  <si>
    <t>ALEJANDRO SIBAJA NAVARRO</t>
  </si>
  <si>
    <t>STEVEN GONZALEZ MONESTEL</t>
  </si>
  <si>
    <t>LIZETH OCONITRILLO SANCHEZ</t>
  </si>
  <si>
    <t>MEYLIN ALEJANDRA ZUÑIGA NUÑEZ</t>
  </si>
  <si>
    <t>JASON STEVEN SANDOVAL SALAZAR</t>
  </si>
  <si>
    <t>CARLOS ANDRES VILLALOBOS SALAS</t>
  </si>
  <si>
    <t>GILBERT JOSUE LOBO GUIDO</t>
  </si>
  <si>
    <t>VALERIA MATAMOROS CASTILLO</t>
  </si>
  <si>
    <t>151-QA-ERP-2021</t>
  </si>
  <si>
    <t>151-QA-ERP-2022</t>
  </si>
  <si>
    <t>151-QA-WEB</t>
  </si>
  <si>
    <t>DANIELA BARRANTES BARRANTES</t>
  </si>
  <si>
    <t>JOSUE BENJAMIN BRENES ROJAS</t>
  </si>
  <si>
    <t>PROC.RH</t>
  </si>
  <si>
    <t>PROCESO DE RECURSOS HUMANOS</t>
  </si>
  <si>
    <t>151-RH-2022</t>
  </si>
  <si>
    <t>RUTH PALMA GUIDO</t>
  </si>
  <si>
    <t>REBECA MEJIAS QUESADA</t>
  </si>
  <si>
    <t>FRANCELA GUEVARA RAMIREZ</t>
  </si>
  <si>
    <t>STEVEN ALBERTO CARVAJAL CHAVES</t>
  </si>
  <si>
    <t>INTEROP</t>
  </si>
  <si>
    <t>SOIN-ADM-2021</t>
  </si>
  <si>
    <t>GEOVANNI FERNANDEZ ELIZONDO</t>
  </si>
  <si>
    <t>JESUS ARNOLDO AMARAL DESIDERIO</t>
  </si>
  <si>
    <t>SOIN-ADM-2022</t>
  </si>
  <si>
    <t>ARQUM BEG</t>
  </si>
  <si>
    <t>MATIAS LUTZ</t>
  </si>
  <si>
    <t>RUBEN MARDIGIAN</t>
  </si>
  <si>
    <t>JASON CRUZ SOLIS</t>
  </si>
  <si>
    <t>DAVID NUÑEZ ARAYA</t>
  </si>
  <si>
    <t>JOSE TAIPE BARRETO</t>
  </si>
  <si>
    <t>CHENG LIANG  HUANG</t>
  </si>
  <si>
    <t>ROGER JIMENEZ MENA</t>
  </si>
  <si>
    <t>BRAYAN CASTRO SOTO</t>
  </si>
  <si>
    <t>SUSAN LOPEZ AGUILAR</t>
  </si>
  <si>
    <t>JOSEPH SALAS SOLANO</t>
  </si>
  <si>
    <t>ELENA MADRIGAL VEGA</t>
  </si>
  <si>
    <t>MARIELA ARCE GARCIA</t>
  </si>
  <si>
    <t>DIANA ARIAS QUESADA</t>
  </si>
  <si>
    <t>ANDRES MONGE NARANJO</t>
  </si>
  <si>
    <t>DANNY ROJAS ARGUEDAS</t>
  </si>
  <si>
    <t>JENNER CISAR MONTERO</t>
  </si>
  <si>
    <t>ROGER MASIS PANIAGUA</t>
  </si>
  <si>
    <t>DIEGO MURILLO CAMPOS</t>
  </si>
  <si>
    <t>KATY RAMIREZ RONDONA</t>
  </si>
  <si>
    <t>JOSUE ROSALES PICADO</t>
  </si>
  <si>
    <t>GUSTAVO BUJAN CASTRO</t>
  </si>
  <si>
    <t>WILLIAM ACHIO PERAZA</t>
  </si>
  <si>
    <t>VICTOR CORDERO ROJAS</t>
  </si>
  <si>
    <t>ANTHONY ROJAS ALFARO</t>
  </si>
  <si>
    <t>FABIAN MONGE SANCHEZ</t>
  </si>
  <si>
    <t>JUAN ESTRADA RAMIREZ</t>
  </si>
  <si>
    <t>ANDREY ARIAS VALVERDE</t>
  </si>
  <si>
    <t>ANTHONY VARGAS MENDEZ</t>
  </si>
  <si>
    <t>DIEGO VILLALOBOS PAIZ</t>
  </si>
  <si>
    <t>EDUARDO LOVELL FLORES</t>
  </si>
  <si>
    <t>YUNDRI GARCIA NAVARRO</t>
  </si>
  <si>
    <t>ANDRES ALVAREZ ZUÑIGA</t>
  </si>
  <si>
    <t>MARCOS SANDOVAL DURAN</t>
  </si>
  <si>
    <t>MARIO ROJAS RODRIGUEZ</t>
  </si>
  <si>
    <t>RANDALL SANCHEZ CERDAS</t>
  </si>
  <si>
    <t>MARCELA PIÑEIRO RETANA</t>
  </si>
  <si>
    <t>KIMBERLY PIEDRA ZUÑIGA</t>
  </si>
  <si>
    <t>JORGE SEGURA HERNANDEZ</t>
  </si>
  <si>
    <t>RICARDO AGUILAR VARGAS</t>
  </si>
  <si>
    <t>ISAAK ESPINOZA AGUILAR</t>
  </si>
  <si>
    <t>GUSTAVO ARGUELLO ARIAS</t>
  </si>
  <si>
    <t>VICTOR MENESES VASQUEZ</t>
  </si>
  <si>
    <t>ELIER CORTES BALTODANO</t>
  </si>
  <si>
    <t>JUAN PABLO ABARCA DURAN</t>
  </si>
  <si>
    <t>ALEJANDRO TAPIA BARBOZA</t>
  </si>
  <si>
    <t>ANA GABRIELA SOLIS SOTO</t>
  </si>
  <si>
    <t>ESLI GONZALEZ HERNANDEZ</t>
  </si>
  <si>
    <t>JORGE ARRIETA NAVARRETE</t>
  </si>
  <si>
    <t>JOSEPH RAMIREZ BARQUERO</t>
  </si>
  <si>
    <t>MARCO MIRAULT MATAMOROS</t>
  </si>
  <si>
    <t>MANUEL BALTODANO QUIROS</t>
  </si>
  <si>
    <t>DANIEL MARGOLIS GORONAS</t>
  </si>
  <si>
    <t>JAVIER MATIAS FERNANDEZ</t>
  </si>
  <si>
    <t>KENDALL DURAN BARRANTES</t>
  </si>
  <si>
    <t>JOSE DANIEL SUAREZ ARCE</t>
  </si>
  <si>
    <t>KEVIN FERNANDEZ BONILLA</t>
  </si>
  <si>
    <t>JUAN JOSE ARROYO UGALDE</t>
  </si>
  <si>
    <t>PABLO NAVARRO ALTAMIRANO</t>
  </si>
  <si>
    <t>HUMBERTO GOMEZ CASTAÑEDA</t>
  </si>
  <si>
    <t>RANDALL COLOMER VILLALTA</t>
  </si>
  <si>
    <t>ANDREA SOLIS VASCONCELOS</t>
  </si>
  <si>
    <t>GUSTAVO GUTIERREZ ALFARO</t>
  </si>
  <si>
    <t>JOHNNY BARRANTES JIMENEZ</t>
  </si>
  <si>
    <t>RODRIGO BISCAYCHIPY NISE</t>
  </si>
  <si>
    <t>CRISTOBAL FONSECA ROMERO</t>
  </si>
  <si>
    <t>ALEJANDRO FUENTES PACHECO</t>
  </si>
  <si>
    <t>ALFONSO FUENTES RODRIGUEZ</t>
  </si>
  <si>
    <t>JOSE DANIEL VARGAS PICADO</t>
  </si>
  <si>
    <t>TATIANA SOLIS ZAMORA</t>
  </si>
  <si>
    <t>DAVID ALONSO MUÑOZ MORALES</t>
  </si>
  <si>
    <t>GUSTAVO MATARRITA MADRIGAL</t>
  </si>
  <si>
    <t>MOISES BARRANTES VILLALOBOS</t>
  </si>
  <si>
    <t>BRM</t>
  </si>
  <si>
    <t>EUDEZ CAMACHO GONZALEZ</t>
  </si>
  <si>
    <t>JOSE DANIEL CHINCHILLA CERDAS</t>
  </si>
  <si>
    <t>MARIA FERNANDA LEON GUTIERREZ</t>
  </si>
  <si>
    <t>ESTEBAN MORALES CHAVARRIA</t>
  </si>
  <si>
    <t>KRISSIA CESPEDES ARGUEDAS</t>
  </si>
  <si>
    <t>ELVER AGOSTINO CORREA RODRIGUEZ</t>
  </si>
  <si>
    <t>MARCO ANTONIO ALPIZAR RODRIGUEZ</t>
  </si>
  <si>
    <t>SABRINA ANDREA VILLALOBOS ARIAS</t>
  </si>
  <si>
    <t>JOCELINNE MORERA HERNANDEZ</t>
  </si>
  <si>
    <t>MARCEL DE MEZERVILLE LOPEZ</t>
  </si>
  <si>
    <t>JORGE TANAKA CAZUMI</t>
  </si>
  <si>
    <t>IGNACIO VEGA CAMPOS</t>
  </si>
  <si>
    <t>JOSTEN AGÜERO MAROTO</t>
  </si>
  <si>
    <t>PAOLA MORALES CORDOBA</t>
  </si>
  <si>
    <t>NANDY VILLEGAS MOREIRA</t>
  </si>
  <si>
    <t>RICARDO CHINCHILLA MENA</t>
  </si>
  <si>
    <t>ANTHONY ALVAREZ NAVARRO</t>
  </si>
  <si>
    <t>MIGUEL CASTILLO ESPITIA</t>
  </si>
  <si>
    <t>SEBASTIAN MONTES VARGAS</t>
  </si>
  <si>
    <t>NOHELIA BARBOZA SALAZAR</t>
  </si>
  <si>
    <t>ESTEBAN BOGANTES HIDALGO</t>
  </si>
  <si>
    <t>ESTEBAN OLIVARES BONILLA</t>
  </si>
  <si>
    <t>JESSICA LEON FALLAS</t>
  </si>
  <si>
    <t>JOSSELINE DANIELA GUEVARA VEGA</t>
  </si>
  <si>
    <t>PROC.RM</t>
  </si>
  <si>
    <t>151-02809-RM</t>
  </si>
  <si>
    <t>151-RM-CORP2021</t>
  </si>
  <si>
    <t>151-RM-CORP2022</t>
  </si>
  <si>
    <t>KEVIN OLEAGA GARCIA</t>
  </si>
  <si>
    <t>PROC.SALUD</t>
  </si>
  <si>
    <t>095-190-RDIG</t>
  </si>
  <si>
    <t>IVANNIA SANCHEZ CALDERON</t>
  </si>
  <si>
    <t>095-192-RGT</t>
  </si>
  <si>
    <t>1</t>
  </si>
  <si>
    <t>095-400-INS-REG</t>
  </si>
  <si>
    <t>151-400-APP-PAC</t>
  </si>
  <si>
    <t>151-400-REC.DIG</t>
  </si>
  <si>
    <t>579-200-SALUD</t>
  </si>
  <si>
    <t>579-202-HOSP-GR</t>
  </si>
  <si>
    <t>579-202-LEAN-HC</t>
  </si>
  <si>
    <t>579-203-COVID19</t>
  </si>
  <si>
    <t>579-203-EDU M.R</t>
  </si>
  <si>
    <t>579-203-REDIMED</t>
  </si>
  <si>
    <t>REDIMED</t>
  </si>
  <si>
    <t>EDDY VALLEJOS GOMEZ</t>
  </si>
  <si>
    <t>KAROLINA UMAÑA PERAZA</t>
  </si>
  <si>
    <t>ANDREY RIVERA ELIZONDO</t>
  </si>
  <si>
    <t>VIVIANA OROZCO FERNANDEZ</t>
  </si>
  <si>
    <t>579-204-APPM</t>
  </si>
  <si>
    <t>579-DEVTEAM-SLD</t>
  </si>
  <si>
    <t>PROC.SOPOR</t>
  </si>
  <si>
    <t>003-140-A.Leg</t>
  </si>
  <si>
    <t>054-140-IMAS</t>
  </si>
  <si>
    <t>095-140-CENCINA</t>
  </si>
  <si>
    <t>095-140-RACSA</t>
  </si>
  <si>
    <t>151-SOP 2022</t>
  </si>
  <si>
    <t>TSA</t>
  </si>
  <si>
    <t>SOP-INT</t>
  </si>
  <si>
    <t>151-SOP-2021</t>
  </si>
  <si>
    <t>180-140 - SCOTI</t>
  </si>
  <si>
    <t>810-140 - ESPH</t>
  </si>
  <si>
    <t>PROC.TAPP</t>
  </si>
  <si>
    <t>151-400-TAPP</t>
  </si>
  <si>
    <t>JOSUE VARGAS ALVAREZ</t>
  </si>
  <si>
    <t>151-400-TAPPPAY</t>
  </si>
  <si>
    <t>243-900-TAPP</t>
  </si>
  <si>
    <t>LUIS ALVARADO JIMENEZ</t>
  </si>
  <si>
    <t>PROC.TDIG</t>
  </si>
  <si>
    <t>095-190-FACTO</t>
  </si>
  <si>
    <t>095-191-CEMP</t>
  </si>
  <si>
    <t>151-158-TD</t>
  </si>
  <si>
    <t>151-195-ADGER22</t>
  </si>
  <si>
    <t>FERNANDO MOLINA CORREA</t>
  </si>
  <si>
    <t>DANIELA CAMACHO BARRANTES</t>
  </si>
  <si>
    <t>151-196-RPA</t>
  </si>
  <si>
    <t>151-400-FACTORE</t>
  </si>
  <si>
    <t>151-400-RGT2.0</t>
  </si>
  <si>
    <t>151-400-TRAMITE</t>
  </si>
  <si>
    <t>PROC.TELCO</t>
  </si>
  <si>
    <t>051-CONV-ICE</t>
  </si>
  <si>
    <t>WENCESLAO ROBLES BONILLA</t>
  </si>
  <si>
    <t>051-NT/MID-NC</t>
  </si>
  <si>
    <t>MARCO MUÑOZ RAMIREZ</t>
  </si>
  <si>
    <t>FREDDY CALVO RODRIGUEZ</t>
  </si>
  <si>
    <t>051-OPI-ICE</t>
  </si>
  <si>
    <t>DIEGO ARMANDO VIDAL MENDEZ</t>
  </si>
  <si>
    <t>151-NF-INT-NC</t>
  </si>
  <si>
    <t>151-NF-MD-NC</t>
  </si>
  <si>
    <t>151-TELENOR</t>
  </si>
  <si>
    <t>Oracle Asia - Telenor</t>
  </si>
  <si>
    <t>JESUS CAPINERI</t>
  </si>
  <si>
    <t>DAVID TORO DIAZ</t>
  </si>
  <si>
    <t>EMILIANO FEIJOO</t>
  </si>
  <si>
    <t>WILSON SUSATAMA GRIJALBA</t>
  </si>
  <si>
    <t>MAURICIO QUINTERO MEDINA</t>
  </si>
  <si>
    <t>ICE.NF.SO.NCA</t>
  </si>
  <si>
    <t>PEDRO MUÑOZ CARVAJAL</t>
  </si>
  <si>
    <t>FELIPE GOMEZ QUESADA</t>
  </si>
  <si>
    <t>ANFERNY MIRANDA CHAVEZ</t>
  </si>
  <si>
    <t>LUIS STEVEN MORA SALAZAR</t>
  </si>
  <si>
    <t>ICE.SO.GC.NCA</t>
  </si>
  <si>
    <t>ICE.SO.GI.NCA</t>
  </si>
  <si>
    <t>ICE.SO.GNR.NCA</t>
  </si>
  <si>
    <t>ADOLFO ORTIZ</t>
  </si>
  <si>
    <t>NEHA BHARGAVA</t>
  </si>
  <si>
    <t>ABHINAV RANJAN</t>
  </si>
  <si>
    <t>ZULMA GONZALEZ</t>
  </si>
  <si>
    <t>MADHAVI RAMASANI</t>
  </si>
  <si>
    <t>ICE.SO.PMO.NCA</t>
  </si>
  <si>
    <t>ICE.SO.SO.NCA</t>
  </si>
  <si>
    <t>PROC.VENTA</t>
  </si>
  <si>
    <t>151-CMRL-2022</t>
  </si>
  <si>
    <t>STR.MGMT</t>
  </si>
  <si>
    <t>151-400-CERTCOV</t>
  </si>
  <si>
    <t>151-LIC.CAN-SOI</t>
  </si>
  <si>
    <t>PRYGTcodigo</t>
  </si>
  <si>
    <t>PRYGTdescripcion</t>
  </si>
  <si>
    <t>CF-11</t>
  </si>
  <si>
    <t>Servicios Generales</t>
  </si>
  <si>
    <t>MELVIN SALAZAR UREÑA</t>
  </si>
  <si>
    <t>CF-12</t>
  </si>
  <si>
    <t>Financiero Contable</t>
  </si>
  <si>
    <t>JORGE PALMA PORRAS</t>
  </si>
  <si>
    <t>FRANCISCO CALVO DIAZ</t>
  </si>
  <si>
    <t>CRIS MARIEL PITTI QUIROS</t>
  </si>
  <si>
    <t>CF-13</t>
  </si>
  <si>
    <t>CF-14</t>
  </si>
  <si>
    <t>SOPORTE TECNICO INTERNO</t>
  </si>
  <si>
    <t>CF-15</t>
  </si>
  <si>
    <t>Diseño Gráfico</t>
  </si>
  <si>
    <t>CF-200QA</t>
  </si>
  <si>
    <t>QA</t>
  </si>
  <si>
    <t>CF-200RM</t>
  </si>
  <si>
    <t>RELEASE MANAGEMENT</t>
  </si>
  <si>
    <t>CF-21</t>
  </si>
  <si>
    <t>BUSINESS INTELLIGENCE - BI</t>
  </si>
  <si>
    <t>NELSON PABEL BALTODANO CRUZ</t>
  </si>
  <si>
    <t>JOSE MIGUEL CHAVES VILLALOBOS</t>
  </si>
  <si>
    <t>CF-2201</t>
  </si>
  <si>
    <t>Desarrollo - ERP</t>
  </si>
  <si>
    <t>CF-2202</t>
  </si>
  <si>
    <t>Implementación - ERP</t>
  </si>
  <si>
    <t>CF-2203</t>
  </si>
  <si>
    <t>SOPORTE - ERP</t>
  </si>
  <si>
    <t>CF-24</t>
  </si>
  <si>
    <t>CF-241</t>
  </si>
  <si>
    <t>TAPP</t>
  </si>
  <si>
    <t>MICHAEL PALMA SALAZAR</t>
  </si>
  <si>
    <t>MARCO VILLALTA FRINDELL</t>
  </si>
  <si>
    <t>LUIS DIEGO BRENES VALVERDE</t>
  </si>
  <si>
    <t>HUBERT ANDREY ARIAS BADILLA</t>
  </si>
  <si>
    <t>CF-251</t>
  </si>
  <si>
    <t>TRANSFORMACION DIGITAL</t>
  </si>
  <si>
    <t>CF-26</t>
  </si>
  <si>
    <t>PMO Corporativa</t>
  </si>
  <si>
    <t>CF-27</t>
  </si>
  <si>
    <t>Infraestructura  TELCO</t>
  </si>
  <si>
    <t>CF-2701</t>
  </si>
  <si>
    <t>Infraestructura Integración</t>
  </si>
  <si>
    <t>CF-2702</t>
  </si>
  <si>
    <t>Infraestructura Middleware (BRM)</t>
  </si>
  <si>
    <t>CF-28</t>
  </si>
  <si>
    <t>SOSTENIBILIDAD</t>
  </si>
  <si>
    <t>ALEJANDRA BARRIENTOS VENEGAS</t>
  </si>
  <si>
    <t>MAURICIO ESQUIVEL MONTEALEGRE</t>
  </si>
  <si>
    <t>CF-280</t>
  </si>
  <si>
    <t>Sostenibilidad Operativa</t>
  </si>
  <si>
    <t>CF-2801</t>
  </si>
  <si>
    <t>CONCILIA Y OPTIMA</t>
  </si>
  <si>
    <t>CF-2802</t>
  </si>
  <si>
    <t>CRM</t>
  </si>
  <si>
    <t>CF-2803</t>
  </si>
  <si>
    <t>ATV</t>
  </si>
  <si>
    <t>CF-2804</t>
  </si>
  <si>
    <t>AIA E INTERFACES BATCH</t>
  </si>
  <si>
    <t>CF-2805</t>
  </si>
  <si>
    <t>ARQUITECTURA GLOBAL</t>
  </si>
  <si>
    <t>CF-2806</t>
  </si>
  <si>
    <t>CF-2808</t>
  </si>
  <si>
    <t>GESTION SERVICIO AL CLIENTE</t>
  </si>
  <si>
    <t>CF-2810</t>
  </si>
  <si>
    <t>GESTION DE NEGOCIO</t>
  </si>
  <si>
    <t>CF-2811</t>
  </si>
  <si>
    <t>PORTAL CORPORATIVO</t>
  </si>
  <si>
    <t>CF-2903</t>
  </si>
  <si>
    <t>SOPORTE TECNICO - SAP-SYBASE</t>
  </si>
  <si>
    <t>CF-2904</t>
  </si>
  <si>
    <t>INNOVACION</t>
  </si>
  <si>
    <t>CF-30</t>
  </si>
  <si>
    <t>Salud</t>
  </si>
  <si>
    <t>ADRIAN JIMENEZ VALVERDE</t>
  </si>
  <si>
    <t>CHRISTIAN RODRIGUEZ VILLALOBOS</t>
  </si>
  <si>
    <t>CF-42</t>
  </si>
  <si>
    <t>VENTAS</t>
  </si>
  <si>
    <t>JUAN DIEGO CASTRO ECHEVERRI</t>
  </si>
  <si>
    <t>CF-43</t>
  </si>
  <si>
    <t>GESTION DE NUEVOS NEGOCIOS</t>
  </si>
  <si>
    <t>WENDY ALEXANDRA MADRIGAL BOLAÑOS</t>
  </si>
  <si>
    <t>Columna1</t>
  </si>
  <si>
    <t>Procesos</t>
  </si>
  <si>
    <t>No Reportan</t>
  </si>
  <si>
    <t>Ok</t>
  </si>
  <si>
    <t>NA</t>
  </si>
  <si>
    <t>Proyectos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</si>
  <si>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</si>
  <si>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</si>
  <si>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</si>
  <si>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</si>
  <si>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</si>
  <si>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</si>
  <si>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</si>
  <si>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</si>
  <si>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</si>
  <si>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</si>
  <si>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</si>
  <si>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</si>
  <si>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</si>
  <si>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POR PROCESO</t>
  </si>
  <si>
    <t>% SOBRE TOTAL</t>
  </si>
  <si>
    <t xml:space="preserve"> NOVIEMBRE</t>
  </si>
  <si>
    <t>% ENERO</t>
  </si>
  <si>
    <t>% FEBRERO</t>
  </si>
  <si>
    <t>% MARZO</t>
  </si>
  <si>
    <t>% ABRIL</t>
  </si>
  <si>
    <t>% MAYO</t>
  </si>
  <si>
    <t>CF</t>
  </si>
  <si>
    <t>ENE</t>
  </si>
  <si>
    <t>FEB</t>
  </si>
  <si>
    <t>MAR</t>
  </si>
  <si>
    <t>ABR</t>
  </si>
  <si>
    <t>MAY</t>
  </si>
  <si>
    <t>JUN</t>
  </si>
  <si>
    <t>JUL</t>
  </si>
  <si>
    <t>AGO</t>
  </si>
  <si>
    <t>SET.</t>
  </si>
  <si>
    <t>OCT</t>
  </si>
  <si>
    <t>NOV</t>
  </si>
  <si>
    <t>DEC</t>
  </si>
  <si>
    <t>IND</t>
  </si>
  <si>
    <t>RECURSO</t>
  </si>
  <si>
    <t>COSTO</t>
  </si>
  <si>
    <t>PERFIL</t>
  </si>
  <si>
    <t>LÍNEA GUIA DE COMPORTAMIENTO</t>
  </si>
  <si>
    <t xml:space="preserve"> </t>
  </si>
  <si>
    <t>CAPACIDAD EFECTIVA</t>
  </si>
  <si>
    <t>COMPARA CAP EFECT vrs INDI. CLIENTES</t>
  </si>
  <si>
    <t>HORAS  / MES (aprox 40/semana</t>
  </si>
  <si>
    <t>CANT. RECURSOS</t>
  </si>
  <si>
    <t>CAPACIDAD INSTALADA</t>
  </si>
  <si>
    <t>Diferencia Cap. Efect. vrs Cap Instal</t>
  </si>
  <si>
    <t>SETIEMBRE</t>
  </si>
  <si>
    <t xml:space="preserve">Total de horas a reportar </t>
  </si>
  <si>
    <t>Total de horas reportadas</t>
  </si>
  <si>
    <t>ESCOGER EL RECURSO AQUÍ</t>
  </si>
  <si>
    <t>Diferencia</t>
  </si>
  <si>
    <t>TOTAL DE HORAS X MES A REPORTAR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</si>
  <si>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</si>
  <si>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</si>
  <si>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</si>
  <si>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</si>
  <si>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</si>
  <si>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</si>
  <si>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</si>
  <si>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</si>
  <si>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</si>
  <si>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</si>
  <si>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</si>
  <si>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</si>
  <si>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CNTL TARIFAS</t>
  </si>
  <si>
    <t>Retorno  efectivo</t>
  </si>
  <si>
    <t xml:space="preserve">TOTAL </t>
  </si>
  <si>
    <t>Retorno esperado</t>
  </si>
  <si>
    <t>RETORNO EFECTIVO</t>
  </si>
  <si>
    <t>RETORNO ESPERADO</t>
  </si>
  <si>
    <t>DIFERENCIA</t>
  </si>
  <si>
    <t>PROC.CONTA</t>
  </si>
  <si>
    <t>PROC.INTER</t>
  </si>
  <si>
    <t>PRYEcodigo</t>
  </si>
  <si>
    <t>PRYEdescripcion</t>
  </si>
  <si>
    <t>GSA.01</t>
  </si>
  <si>
    <t>SR.MGR</t>
  </si>
  <si>
    <t>Senior Manager</t>
  </si>
  <si>
    <t>HRS.02</t>
  </si>
  <si>
    <t>Senior HR Specialist</t>
  </si>
  <si>
    <t>HRS.04</t>
  </si>
  <si>
    <t>HR ADMINISTRATIVE ASSISTANT</t>
  </si>
  <si>
    <t>SOIN.RH.03</t>
  </si>
  <si>
    <t>IT.ENG.01</t>
  </si>
  <si>
    <t>Senior IT Support Engineer</t>
  </si>
  <si>
    <t>IT Support Technician</t>
  </si>
  <si>
    <t>MG.DSG</t>
  </si>
  <si>
    <t>JR.DSG</t>
  </si>
  <si>
    <t>JUNIOR DESIGNER</t>
  </si>
  <si>
    <t>GRP.DSG</t>
  </si>
  <si>
    <t>QA.01</t>
  </si>
  <si>
    <t>Entry Level QA Tester</t>
  </si>
  <si>
    <t>QA.03</t>
  </si>
  <si>
    <t>QA Tester Specialist</t>
  </si>
  <si>
    <t>QA.02</t>
  </si>
  <si>
    <t>Junior QA Tester</t>
  </si>
  <si>
    <t>QA.05</t>
  </si>
  <si>
    <t>Senior QA Tester</t>
  </si>
  <si>
    <t>IT.ENG.03</t>
  </si>
  <si>
    <t>IT Support Engineer</t>
  </si>
  <si>
    <t>DEV.01</t>
  </si>
  <si>
    <t>REL.03</t>
  </si>
  <si>
    <t>REL.01</t>
  </si>
  <si>
    <t>Release Manager Jr.</t>
  </si>
  <si>
    <t>DEV.04</t>
  </si>
  <si>
    <t>Senior Software Developer</t>
  </si>
  <si>
    <t>DEV.02</t>
  </si>
  <si>
    <t>Software Developer Specialist</t>
  </si>
  <si>
    <t>BSS.DEV.01</t>
  </si>
  <si>
    <t>Business Developer</t>
  </si>
  <si>
    <t>ARCH.SW 1</t>
  </si>
  <si>
    <t>Senior Software Architect</t>
  </si>
  <si>
    <t>PROJ.01</t>
  </si>
  <si>
    <t>Project Manager</t>
  </si>
  <si>
    <t>DEV.06</t>
  </si>
  <si>
    <t>Senior Development Lead</t>
  </si>
  <si>
    <t>PROJ.04</t>
  </si>
  <si>
    <t>PROJECT SUPPORT OFFICER</t>
  </si>
  <si>
    <t>DEV.03</t>
  </si>
  <si>
    <t>Junior Software Developer</t>
  </si>
  <si>
    <t>BSS.CON 02</t>
  </si>
  <si>
    <t>Senior Business Consultant</t>
  </si>
  <si>
    <t>BSS.CON 01</t>
  </si>
  <si>
    <t>Business Consultant</t>
  </si>
  <si>
    <t>HD.AS</t>
  </si>
  <si>
    <t>HELP DESK ASSISTANT</t>
  </si>
  <si>
    <t>DEV.10</t>
  </si>
  <si>
    <t>JUNIOR DEVOPS SOFTWARE DEVELOPER</t>
  </si>
  <si>
    <t>SALES</t>
  </si>
  <si>
    <t>Sales Account Executive</t>
  </si>
  <si>
    <t>EL.EX.AST</t>
  </si>
  <si>
    <t>ENTRY LEVEL EXECUTIVE ASSISTANT</t>
  </si>
  <si>
    <t>PROJ.05</t>
  </si>
  <si>
    <t>Senior Project Manager</t>
  </si>
  <si>
    <t>PMO.02</t>
  </si>
  <si>
    <t>Entry Level PMO Officer</t>
  </si>
  <si>
    <t>PMO.01</t>
  </si>
  <si>
    <t>PMO Officer JR</t>
  </si>
  <si>
    <t>GES.CA.02</t>
  </si>
  <si>
    <t>Quality Project Coordinator</t>
  </si>
  <si>
    <t>PMO.03</t>
  </si>
  <si>
    <t>Specialist PMO Officer</t>
  </si>
  <si>
    <t>IT.ENG.04</t>
  </si>
  <si>
    <t>ARCH.IN.1</t>
  </si>
  <si>
    <t>Infrastructure Architect</t>
  </si>
  <si>
    <t>ENG.02</t>
  </si>
  <si>
    <t>Software Engineer Specialist</t>
  </si>
  <si>
    <t>ENG.04</t>
  </si>
  <si>
    <t>Senior Software Engineer</t>
  </si>
  <si>
    <t>ARCH.SW.3</t>
  </si>
  <si>
    <t>Software Architect Specialist</t>
  </si>
  <si>
    <t>IT.ENG.02</t>
  </si>
  <si>
    <t>IT Support Engineer Lead</t>
  </si>
  <si>
    <t>SOL.AP.ES</t>
  </si>
  <si>
    <t>Solutions Application Specialist</t>
  </si>
  <si>
    <t>OPE.SOL.SP</t>
  </si>
  <si>
    <t>HD.OS</t>
  </si>
  <si>
    <t>HELP DESK AND OPERATION SERVICES</t>
  </si>
  <si>
    <t>SOL.CON.ES</t>
  </si>
  <si>
    <t>Solutions Consultant Specialist</t>
  </si>
  <si>
    <t>RECURSOS X PERFIL</t>
  </si>
  <si>
    <t>ID WL</t>
  </si>
  <si>
    <t>Work Level</t>
  </si>
  <si>
    <t>TOTAL X MES</t>
  </si>
  <si>
    <t>Compara con Ind. Rec</t>
  </si>
  <si>
    <t>Debe ser 0</t>
  </si>
  <si>
    <t>Total</t>
  </si>
  <si>
    <t>Operativos</t>
  </si>
  <si>
    <t>Total Operativos</t>
  </si>
  <si>
    <t>DB. ADM</t>
  </si>
  <si>
    <t>Database Administrator</t>
  </si>
  <si>
    <t>Apoyo</t>
  </si>
  <si>
    <t>PROC.ADM</t>
  </si>
  <si>
    <t>SOIN.SP</t>
  </si>
  <si>
    <t>SERVICIOS PROFESIONALES</t>
  </si>
  <si>
    <t>CF-SP</t>
  </si>
  <si>
    <t>SERV.PROF</t>
  </si>
  <si>
    <t>TELENOR</t>
  </si>
  <si>
    <t>Servicios Profesionales</t>
  </si>
  <si>
    <t>748357579 - CHACON DE LA HOZ YUSMELY</t>
  </si>
  <si>
    <t>800910128 - FRINDELL WOLF KRISTEN JEAN</t>
  </si>
  <si>
    <t>109780925 - SALAZAR UREÑA MELVIN</t>
  </si>
  <si>
    <t>113860059 - CALVO DIAZ FRANCISCO</t>
  </si>
  <si>
    <t>116750262 - ESQUIVEL MARTIN JIMENA MARIA</t>
  </si>
  <si>
    <t>104780399 - JIMENEZ RODRIGUEZ PATRICIA</t>
  </si>
  <si>
    <t>303140614 - MENA VILLALTA YAMILETH</t>
  </si>
  <si>
    <t>105980801 - PALMA PORRAS JORGE</t>
  </si>
  <si>
    <t>110340329 - PITTI QUIROS CRIS MARIEL</t>
  </si>
  <si>
    <t>113300148 - RETANA MOREIRA ROBERTO</t>
  </si>
  <si>
    <t>114150584 - URBINA VALLE MARIA FERNANDA</t>
  </si>
  <si>
    <t>105860481 - VILLALTA NUÑEZ LORENA</t>
  </si>
  <si>
    <t>111540012 - CARVAJAL CHAVES STEVEN</t>
  </si>
  <si>
    <t>110380141 - GUEVARA RAMIREZ FRANCELLA</t>
  </si>
  <si>
    <t>206750682 - MEJIAS QUESADA REBECA</t>
  </si>
  <si>
    <t>801420664 - PALMA GUIDO RUTH DEL CARMEN</t>
  </si>
  <si>
    <t>602990942 - LEON FALLAS JESSICA</t>
  </si>
  <si>
    <t>304250153 - MIRAULT MATAMOROS MARCO</t>
  </si>
  <si>
    <t>115150753 - ALVARADO JIMENEZ ANA MARIA</t>
  </si>
  <si>
    <t>118400135 - FRAGUELA ESQUIVEL CRISTINA</t>
  </si>
  <si>
    <t>117440113 - MARIN BARAQUISO ESTEFANIA</t>
  </si>
  <si>
    <t>114680518 - MORALES ASTORGA MARIO</t>
  </si>
  <si>
    <t>109110351 - ESCALANTE TREJOS REBECA</t>
  </si>
  <si>
    <t>603680433 - ABARCA LOPEZ WILLIAM ADRIAN</t>
  </si>
  <si>
    <t>207600808 - ALVARADO SALAS GABRIELA</t>
  </si>
  <si>
    <t>503930109 - ANGULO GUTIERREZ MARIA JOSE</t>
  </si>
  <si>
    <t>207130861 - BARRANTES BARRANTES DANIELA</t>
  </si>
  <si>
    <t>113120328 - BRENES QUESADA MERIBETH</t>
  </si>
  <si>
    <t>113770794 - CASTRO OROZCO JAVIER</t>
  </si>
  <si>
    <t>604080547 - CESPEDES ARGUEDAS KRISSIA DANIELA</t>
  </si>
  <si>
    <t>604090935 - CHAVES HERNANDEZ HEYLIN MARIA</t>
  </si>
  <si>
    <t>207160166 - CHAVES MORALES KEREN CAROLINA</t>
  </si>
  <si>
    <t>109750697 - FERNANDEZ JIMENEZ GUSTAVO</t>
  </si>
  <si>
    <t>115320117 - GONZALEZ MONESTEL JOSE STEVEN</t>
  </si>
  <si>
    <t>111940805 - GRANADOS ROJAS IRENE</t>
  </si>
  <si>
    <t>113500437 - HERRERA CHAVES OSCAR RICARDO</t>
  </si>
  <si>
    <t>111250601 - HERRERA ROJAS KARLA</t>
  </si>
  <si>
    <t>603970538 - JIMENEZ ARAYA CLAUDIA MILENNY</t>
  </si>
  <si>
    <t>111740181 - LOBO GUIDO GILBERT JOSUE</t>
  </si>
  <si>
    <t>207860952 - MATAMOROS CASTILLO VALERIA</t>
  </si>
  <si>
    <t>111240397 - MORA CASCANTE KAROL</t>
  </si>
  <si>
    <t>206580196 - OCONITRILLO SANCHEZ LIZETH GABRIELA</t>
  </si>
  <si>
    <t>604090736 - PICADO AGUILAR MAIKOL DE LOS ANGELES</t>
  </si>
  <si>
    <t>116530692 - SANDOVAL SALAZAR JASON STEVEN</t>
  </si>
  <si>
    <t>503910183 - SIBAJA NAVARRO ALEJANDRO</t>
  </si>
  <si>
    <t>116160180 - SOLORZANO ROJAS MELANY DANIELA</t>
  </si>
  <si>
    <t>603820571 - VILLALOBOS LARA JOSE PABLO</t>
  </si>
  <si>
    <t>702450084 - ZUÑIGA NUÑEZ MEYLIN ALEJANDRA</t>
  </si>
  <si>
    <t>112930732 - ALPIZAR RODRIGUEZ MARCO ANTONIO</t>
  </si>
  <si>
    <t>207290400 - ALVAREZ NAVARRO ANTHONY</t>
  </si>
  <si>
    <t>113960701 - ARCE GARCIA MARIELA</t>
  </si>
  <si>
    <t>111340674 - ARIAS VALVERDE ANDREY</t>
  </si>
  <si>
    <t>115620112 - CHINCHILLA CERDAS JOSE DANIEL</t>
  </si>
  <si>
    <t>112830275 - JIMENEZ MENA ROGER HELY</t>
  </si>
  <si>
    <t>116350739 - OLEAGA GARCIA KEVIN EDUARDO</t>
  </si>
  <si>
    <t>304780487 - BRENES GOMEZ MELVIN</t>
  </si>
  <si>
    <t>115020698 - CASTRO ARIAS MARCELA</t>
  </si>
  <si>
    <t>701870466 - CASTRO MURILLO FREDERICK</t>
  </si>
  <si>
    <t>304660852 - CORDOBA VILLALTA EDUARDO</t>
  </si>
  <si>
    <t>702400966 - GARCIA FERNANDEZ ROGER OMAR</t>
  </si>
  <si>
    <t>304460985 - GARITA MEDAGLIA SOFIA</t>
  </si>
  <si>
    <t>603960735 - GUTIERREZ HIDALGO MARIELA</t>
  </si>
  <si>
    <t>207760204 - MURILLO CERDAS DIANA</t>
  </si>
  <si>
    <t>111390729 - OLIVARES BONILLA ESTEBAN</t>
  </si>
  <si>
    <t>207370764 - ROJAS GUTIERREZ JOSE ANDRES</t>
  </si>
  <si>
    <t>702380825 - VALENCIA RUBI REIDY</t>
  </si>
  <si>
    <t>105350600 - VARGAS TENCIO JAVIER</t>
  </si>
  <si>
    <t>502760187 - CASTILLO VILLEGAS ROBERTH</t>
  </si>
  <si>
    <t>108710098 - CHAVES SABORIO ALVARO</t>
  </si>
  <si>
    <t>206010759 - MADRIGAL ARIAS JOSE</t>
  </si>
  <si>
    <t>112150780 - MORA GARCIA JUAN ANTONIO</t>
  </si>
  <si>
    <t>205760818 - RODRIGUEZ SOLORZANO CAROL</t>
  </si>
  <si>
    <t>701640450 - BUSTOS ROJAS DANNY DAVID</t>
  </si>
  <si>
    <t>108650795 - JIMENEZ SANCHO LUIS ENRIQUE</t>
  </si>
  <si>
    <t>401640123 - VILLALOBOS CASTRO LIZANDRO</t>
  </si>
  <si>
    <t>207670366 - ALFARO VASQUEZ ANTHONY JESUS</t>
  </si>
  <si>
    <t>702200885 - ARAYA NAVARRO GERSON</t>
  </si>
  <si>
    <t>604450192 - BADILLA ANCHIA CESAR</t>
  </si>
  <si>
    <t>207560386 - BARBOZA SALAZAR NOHELIA</t>
  </si>
  <si>
    <t>801400773 - BERMUDEZ GARCIA GEOVANELA</t>
  </si>
  <si>
    <t>117120708 - CAMACHO BARRANTES DANIELA</t>
  </si>
  <si>
    <t>800640637 - DE MEZERVILLE LOPEZ MARCEL</t>
  </si>
  <si>
    <t>112770486 - FONSECA ROMERO CRISTOBAL</t>
  </si>
  <si>
    <t>702250488 - LAYNE BROWN RICHARD</t>
  </si>
  <si>
    <t>103200138616 - MOLINA FERNANDO ANDRES</t>
  </si>
  <si>
    <t>207290273 - VARGAS MENDEZ ANTHONY</t>
  </si>
  <si>
    <t>114340522 - VILLALOBOS ARIAS SABRINA ANDREA</t>
  </si>
  <si>
    <t>207380011 - ALVAREZ ZUÑIGA ISAIAS ANDRES</t>
  </si>
  <si>
    <t>116350738 - ARIAS QUESADA DIANA</t>
  </si>
  <si>
    <t>900850654 - CALVO RODRIGUEZ FREDDY</t>
  </si>
  <si>
    <t>504210271 - CORTES BALTODANO ELIER</t>
  </si>
  <si>
    <t>702540136 - ESTRADA RAMIREZ JUAN</t>
  </si>
  <si>
    <t>116680768 - LOVELL FLORES EDUARDO ADOLFO</t>
  </si>
  <si>
    <t>103200143009 - MARDIGIAN RUBEN AMADEO</t>
  </si>
  <si>
    <t>108090743 - ROBLES BONILLA WENCESLAO</t>
  </si>
  <si>
    <t>206090223 - ROJAS RODRIGUEZ MARIO</t>
  </si>
  <si>
    <t>107600064502 - TANAKA JORGE CAZUMI</t>
  </si>
  <si>
    <t>110260622 - ABARCA DURAN JUAN PABLO</t>
  </si>
  <si>
    <t>110410761 - ARGUELLO ARIAS GUSTAVO</t>
  </si>
  <si>
    <t>603370455 - CORREA RODRIGUEZ ELVER AGOSTINO</t>
  </si>
  <si>
    <t>603610922 - SOLIS SOTO ANA GABRIELA</t>
  </si>
  <si>
    <t>115340591 - VIDAL MENDEZ DIEGO ARMANDO</t>
  </si>
  <si>
    <t>186200613630 - AMARAL DESIDERIO JESUS ARNOLDO</t>
  </si>
  <si>
    <t>304400023 - FUENTES PACHECO ALEJANDRO</t>
  </si>
  <si>
    <t>108670335 - GUTIERREZ ALFARO GUSTAVO</t>
  </si>
  <si>
    <t>116780607 - LIANG HUANG CHENG</t>
  </si>
  <si>
    <t>115440701 - SEGURA HERNANDEZ JORGE</t>
  </si>
  <si>
    <t>114860458 - SOLIS VASCONCELOS ANDREA</t>
  </si>
  <si>
    <t>207270658 - SUAREZ ARCE JOSE DANIEL</t>
  </si>
  <si>
    <t>206330334 - ARROYO UGALDE JUAN JOSE</t>
  </si>
  <si>
    <t>117001873415 - MUÑOZ CARVAJAL PEDRO MARTIN</t>
  </si>
  <si>
    <t>135600042608 - BEG ARQUM</t>
  </si>
  <si>
    <t>602390139 - COLOMER VILLALTA RANDALL</t>
  </si>
  <si>
    <t>113820211 - LOPEZ AGUILAR SUSAN PATRICIA</t>
  </si>
  <si>
    <t>115060558 - AGUILAR VARGAS RICARDO</t>
  </si>
  <si>
    <t>110450342 - CHINCHILLA MENA RICARDO</t>
  </si>
  <si>
    <t>114910528 - CORDERO ROJAS VICTOR DANIEL</t>
  </si>
  <si>
    <t>206650470 - DURAN BARRANTES KENDALL</t>
  </si>
  <si>
    <t>117470675 - FERNANDEZ ELIZONDO GEOVANNI</t>
  </si>
  <si>
    <t>207300952 - GOMEZ CASTAÑEDA HUMBERTO</t>
  </si>
  <si>
    <t>604210773 - LEON GUTIERREZ MARIA FERNANDA</t>
  </si>
  <si>
    <t>103200179308 - LUTZ MATIAS NICOLAS</t>
  </si>
  <si>
    <t>116850387 - MOLINA SANCHEZ MONSERRATH</t>
  </si>
  <si>
    <t>402400753 - MONGE SANCHEZ FABIAN</t>
  </si>
  <si>
    <t>112020399 - NUÑEZ ARAYA DAVID</t>
  </si>
  <si>
    <t>801110702 - RAMIREZ RONDONA KATY ERIKA</t>
  </si>
  <si>
    <t>207810504 - ROJAS CARRANZA JOSHUA</t>
  </si>
  <si>
    <t>207580775 - BOGANTES HIDALGO ESTEBAN</t>
  </si>
  <si>
    <t>108720934 - CISAR MONTERO JENNER</t>
  </si>
  <si>
    <t>112810933 - BUJAN CASTRO GUSTAVO ADOLFO</t>
  </si>
  <si>
    <t>207160963 - CASTRO SOTO BRAYAN</t>
  </si>
  <si>
    <t>206680987 - ROJAS ALFARO ANTHONY GERARDO</t>
  </si>
  <si>
    <t>603390286 - ROSALES PICADO JOSUE DANIEL</t>
  </si>
  <si>
    <t>206940768 - SANDOVAL DURAN MARCO ALONSO</t>
  </si>
  <si>
    <t>112150522 - VARGAS PICADO JOSE DANIEL</t>
  </si>
  <si>
    <t>113510854 - BARRANTES VILLALOBOS MOISES</t>
  </si>
  <si>
    <t>116150141 - FERNANDEZ BONILLA KEVIN ALONSO</t>
  </si>
  <si>
    <t>207820606 - GOMEZ QUESADA JOSE FELIPE</t>
  </si>
  <si>
    <t>117610266 - MIRANDA CHAVES ANFERNY</t>
  </si>
  <si>
    <t>114640180 - MONGE NARANJO LUIS ANDRES</t>
  </si>
  <si>
    <t>115740871 - MORA SALAZAR LUIS STEVEN</t>
  </si>
  <si>
    <t>402210810 - MORALES CHAVARRIA ESTEBAN</t>
  </si>
  <si>
    <t>116310735 - NAVARRO ALTAMIRANO PABLO ISAAC</t>
  </si>
  <si>
    <t>117040363 - RAMIREZ BARQUERO JOSEPH ANTONIO</t>
  </si>
  <si>
    <t>603870541 - VILLALOBOS PAIZ DIEGO ANDRES</t>
  </si>
  <si>
    <t>604220057 - GARCIA NAVARRO YUNDRI PAMELA</t>
  </si>
  <si>
    <t>116180997 - PIEDRA ZUÑIGA KIMBERLY</t>
  </si>
  <si>
    <t>108240305 - SANCHEZ CERDAS RANDALL</t>
  </si>
  <si>
    <t>112660169 - VILLEGAS MORERA NANDY</t>
  </si>
  <si>
    <t>401700036 - ESPINOZA AGUILAR ISAAC</t>
  </si>
  <si>
    <t>206650456 - MADRIGAL VEGA ELENA</t>
  </si>
  <si>
    <t>103200158906 - MARGOLIS DANIEL ALBERTO</t>
  </si>
  <si>
    <t>160400227220 - TAIPE BARRETO JOSE LUIS</t>
  </si>
  <si>
    <t>701790963 - MASIS PANIAGUA ROGER</t>
  </si>
  <si>
    <t>900840961 - FUENTES RODRIGUEZ ALFONSO</t>
  </si>
  <si>
    <t>111480774 - VARGAS CHAVES ALFONSO</t>
  </si>
  <si>
    <t>303140255 - VEGA ALVAREZ RAFAEL</t>
  </si>
  <si>
    <t>117860209 - AGUERO MAROTO JOSTEN CARLOS</t>
  </si>
  <si>
    <t>117000278023 - CASTILLO ESPITIA MIGUEL ANGEL</t>
  </si>
  <si>
    <t>115390259 - CASTILLO MEDINA KEILOR</t>
  </si>
  <si>
    <t>207610110 - CESPEDES MIRANDA JOSUE</t>
  </si>
  <si>
    <t>304890902 - GUEVARA VEGA JOSSELINE</t>
  </si>
  <si>
    <t>109200430 - JIMENEZ VALVERDE ADRIAN</t>
  </si>
  <si>
    <t>206810843 - MORALES CORDOBA PAOLA TATIANA</t>
  </si>
  <si>
    <t>305080134 - MORALES MORALES FABRICIO</t>
  </si>
  <si>
    <t>401820813 - MOREIRA VILLALOBOS GREIVIN</t>
  </si>
  <si>
    <t>114870597 - MORERA HERNANDEZ JOCELINNE</t>
  </si>
  <si>
    <t>115510922 - OROZCO FERNANDEZ VIVIANA</t>
  </si>
  <si>
    <t>112220963 - RIVERA ELIZONDO ELBERT ANDREY</t>
  </si>
  <si>
    <t>108200766 - RODRIGUEZ VILLALOBOS CHRISTIAN</t>
  </si>
  <si>
    <t>113720961 - SANCHEZ CALDERON IVANNIA</t>
  </si>
  <si>
    <t>604190117 - UMAÑA PERAZA KAROLINA</t>
  </si>
  <si>
    <t>112480535 - VALLEJOS GOMEZ EDDY GUILLERMO</t>
  </si>
  <si>
    <t>207380350 - VARGAS MORALES NATHALY</t>
  </si>
  <si>
    <t>110660387 - ARRIETA NAVARRETE JORGE ALBERTO</t>
  </si>
  <si>
    <t>114530742 - BARRANTES JIMENEZ JOHNNY</t>
  </si>
  <si>
    <t>801380371 - BISCAYCHIPY RODRIGO JOSE</t>
  </si>
  <si>
    <t>103200226725 - FEIJOO EMILIANO RAUL</t>
  </si>
  <si>
    <t>114510496 - MONTES VARGAS SEBASTIAN</t>
  </si>
  <si>
    <t>117002190835 - SUSATAMA GRIJALBA WILSON MANUEL</t>
  </si>
  <si>
    <t>103200170015 - TORO DIAZCORNEJO ANTONIO DAVID</t>
  </si>
  <si>
    <t>800830587 - BALTODANO CRUZ NELSON PABEL</t>
  </si>
  <si>
    <t>106880721 - BONILLA CALDERON OSCAR</t>
  </si>
  <si>
    <t>901400815 - BOOM MONTERO RICARDO ANTONIO</t>
  </si>
  <si>
    <t>401580805 - CHAVES MONTERO VICTOR</t>
  </si>
  <si>
    <t>204460473 - CHAVES VILLALOBOS JOSE MIGUEL</t>
  </si>
  <si>
    <t>602470613 - CORELLA MARTINEZ DANNY</t>
  </si>
  <si>
    <t>114990663 - ESPINOZA BERMUDEZ KEVIN FRANCISCO</t>
  </si>
  <si>
    <t>504020948 - GUERRERO TORRES MELANY</t>
  </si>
  <si>
    <t>114430985 - MONTERO ACUÑA JOSE FREDDY</t>
  </si>
  <si>
    <t>304800995 - MORALES MENESES GIOVANNY JOSE</t>
  </si>
  <si>
    <t>701810598 - MURILLO CAMPOS DIEGO</t>
  </si>
  <si>
    <t>207880645 - ROJAS ARGUEDAS DANNY</t>
  </si>
  <si>
    <t>305070798 - SALAS SOLANO JOSEPH</t>
  </si>
  <si>
    <t>205900136 - SOLIS DURAN FLORENCIO ALBERTO</t>
  </si>
  <si>
    <t>111260734 - UREÑA SOTO MELINA</t>
  </si>
  <si>
    <t>702480081 - WHEATHEY BALLADARES DALIA VERONICA</t>
  </si>
  <si>
    <t>116900773 - ALVAREZ ALFARO ALEJANDRA</t>
  </si>
  <si>
    <t>604540192 - BADILLA ANCHIA SELENIA MARIANY</t>
  </si>
  <si>
    <t>206330741 - CAMPOS MOLINA EIVI</t>
  </si>
  <si>
    <t>702240951 - ESPINOZA URBINA ROSMERY</t>
  </si>
  <si>
    <t>105940289 - ESQUIVEL MONTEALEGRE VERA</t>
  </si>
  <si>
    <t>304440031 - LEIVA ARRIETA ESTEFANIA</t>
  </si>
  <si>
    <t>148400206927 - MENDOZA GARZA DANIEL</t>
  </si>
  <si>
    <t>207480798 - PIÑEIRO RETANA MARCELA</t>
  </si>
  <si>
    <t>106560761 - SANCHEZ GARCIA IVETTE</t>
  </si>
  <si>
    <t>304790169 - SOLANO SOLANO ALBERTO</t>
  </si>
  <si>
    <t>402090950 - SOLIS ZAMORA TATIANA</t>
  </si>
  <si>
    <t>114560725 - VARGAS MORA VERONICA</t>
  </si>
  <si>
    <t>205970113 - ALFARO CARVAJAL LUIS EMMANUEL</t>
  </si>
  <si>
    <t>800990844 - ANGULO MENDOZA KATHERINE</t>
  </si>
  <si>
    <t>116410226 - ARAYA ARGUEDAS MARIA FERNANDA</t>
  </si>
  <si>
    <t>116050080 - BARKER GUILLEN REGGIE</t>
  </si>
  <si>
    <t>207640764 - BARRANTES ALFARO BRANDON</t>
  </si>
  <si>
    <t>117250365 - BLANCO NUÑEZ PAOLO</t>
  </si>
  <si>
    <t>116760942 - BRENES CAMBRONERO EDWIN</t>
  </si>
  <si>
    <t>113850827 - CERDAS UREÑA FRANCISCO</t>
  </si>
  <si>
    <t>116770029 - CHAVARRIA CAMACHO LUIS FERNANDO</t>
  </si>
  <si>
    <t>207520001 - CHAVARRIA ROJAS JEANCARLO</t>
  </si>
  <si>
    <t>304170103 - CORRALES MARTÍNEZ PAULA MARÍA</t>
  </si>
  <si>
    <t>603610527 - CRUZ SOLIS JASON ANDREZ</t>
  </si>
  <si>
    <t>116970427 - ESQUIVEL JIMENEZ JOSEF</t>
  </si>
  <si>
    <t>113190737 - GAITAN HERRERA GEHISSON ANDRES</t>
  </si>
  <si>
    <t>801100278 - GARCIA VARGAS NEIL JOSE</t>
  </si>
  <si>
    <t>701590932 - GONZALEZ HERNANDEZ ESLI DAVID</t>
  </si>
  <si>
    <t>116030696 - HERNANDEZ ARGUEDAS JEAN CARLO</t>
  </si>
  <si>
    <t>207040354 - MARTINEZ PORRAS LUIS ANDRES</t>
  </si>
  <si>
    <t>110650473 - MATARRITA MADRIGAL GUSTAVO ALONSO</t>
  </si>
  <si>
    <t>304510418 - MENESES VASQUEZ VICTOR ALFONSO</t>
  </si>
  <si>
    <t>115240499 - MORA MADRIGAL DANIEL</t>
  </si>
  <si>
    <t>207540663 - MUÑOZ RODRIGUEZ EMILY DEL CARMEN</t>
  </si>
  <si>
    <t>206890199 - PEREZ BOLAÑOS DAVID</t>
  </si>
  <si>
    <t>116240380 - QUESADA SOLIS JOSE</t>
  </si>
  <si>
    <t>207670632 - SALAZAR CASTRO MARIANA</t>
  </si>
  <si>
    <t>110560548 - SANCHEZ FALLAS MICHAEL</t>
  </si>
  <si>
    <t>207710684 - SANCHO ARROYO ANDRES EMILIO</t>
  </si>
  <si>
    <t>304830478 - SOLANO JIMENEZ GUSTAVO</t>
  </si>
  <si>
    <t>116270615 - SOLORZANO ASTORGA MARCELO</t>
  </si>
  <si>
    <t>116750661 - TAPIA BARBOZA ALEJANDRO</t>
  </si>
  <si>
    <t>114620626 - TORRES QUESADA JESUS ALEXANDER</t>
  </si>
  <si>
    <t>206990044 - UREÑA ALVARADO EMANUEL</t>
  </si>
  <si>
    <t>207610379 - VARGAS ALVAREZ JOSUE</t>
  </si>
  <si>
    <t>205500423 - VINDAS JIMENEZ OSVALDO</t>
  </si>
  <si>
    <t>208010452 - ALVARADO JIMENEZ LUIS RICARDO</t>
  </si>
  <si>
    <t>Customer Specialist</t>
  </si>
  <si>
    <t>603540824 - ARIAS BADILLA HUBERT ANDREY</t>
  </si>
  <si>
    <t>110790437 - BRENES VALVERDE LUIS DIEGO</t>
  </si>
  <si>
    <t>110810844 - MUÑOZ MORALES DAVID ALONSO</t>
  </si>
  <si>
    <t>111740186 - PALMA SALAZAR MICHAEL</t>
  </si>
  <si>
    <t>114760328 - VARGAS VILLALTA JAVIER</t>
  </si>
  <si>
    <t>305060426 - VEGA CAMPOS JUAN IGNACIO</t>
  </si>
  <si>
    <t>114510442 - VILLALTA FRINDELL MARCO</t>
  </si>
  <si>
    <t>106630629 - ESQUIVEL MONTEALEGRE MAURICIO</t>
  </si>
  <si>
    <t>114510441 - VILLALTA FRINDELL JESSICA</t>
  </si>
  <si>
    <t>105100603 - VILLALTA NUÑEZ ELADIO</t>
  </si>
  <si>
    <t>108680002 - BALTODANO QUIROS MANUEL</t>
  </si>
  <si>
    <t>106430980 - CASTRO ECHEVERRI JUAN DIEGO</t>
  </si>
  <si>
    <t>111460989 - MADRIGAL BOLAÑOS WENDY ALEXANDRA</t>
  </si>
  <si>
    <t>110490001 - SOLIS BUJAN GABRIELA</t>
  </si>
  <si>
    <t>107810127 - BARRIENTOS VENEGAS ALEJANDRA</t>
  </si>
  <si>
    <t>Empleado Conta</t>
  </si>
  <si>
    <t>Empleado SIGES</t>
  </si>
  <si>
    <t>JAVIER VARGAS TENCIO</t>
  </si>
  <si>
    <t>JAVIER VARGAS VILLALTA</t>
  </si>
  <si>
    <t>ELADIO VILLALTA NUÑEZ</t>
  </si>
  <si>
    <t>JAIME MORENO MORENO</t>
  </si>
  <si>
    <t>MAIKOL LIZANO JIMENEZ</t>
  </si>
  <si>
    <t>JOSHUA ARGUELLO CAMPOS</t>
  </si>
  <si>
    <t>STEPHANIE ROJAS ALFARO</t>
  </si>
  <si>
    <t>JAFET RODRIGUEZ MENDEZ</t>
  </si>
  <si>
    <t>VICTORIA UREÑA FERNANDEZ</t>
  </si>
  <si>
    <t>JAIME HERNÁN IBARRA  BENAVIDES</t>
  </si>
  <si>
    <t>BI-151-177-SOIN</t>
  </si>
  <si>
    <t>151-154-SIGES</t>
  </si>
  <si>
    <t>218-152-S911</t>
  </si>
  <si>
    <t>313-154-PM</t>
  </si>
  <si>
    <t>151-400-WEBSOIN</t>
  </si>
  <si>
    <t>054-140-IMAS SA</t>
  </si>
  <si>
    <t>578-140 - BNacV</t>
  </si>
  <si>
    <t>051-NT/MID-NCP1</t>
  </si>
  <si>
    <t>051-OPI-ICENCP1</t>
  </si>
  <si>
    <t>151-NF-MD-NCP1</t>
  </si>
  <si>
    <t>KENDAL FLORES BALLESTERO</t>
  </si>
  <si>
    <t>YOSELIN GALLO GUTIERREZ</t>
  </si>
  <si>
    <t>LUIS FUENTES ROBLES</t>
  </si>
  <si>
    <t>FABIAN QUESADA SANCHEZ</t>
  </si>
  <si>
    <t>FERNANDO ARIAS NUÑEZ</t>
  </si>
  <si>
    <t>Mes</t>
  </si>
  <si>
    <t>Administrativos</t>
  </si>
  <si>
    <t>Total Apoyo</t>
  </si>
  <si>
    <t>Total Administrativos</t>
  </si>
  <si>
    <t>Revisión</t>
  </si>
  <si>
    <t>Indicadores Clientes</t>
  </si>
  <si>
    <t>Indicadores Recursos</t>
  </si>
  <si>
    <t>Gráficas Cliente</t>
  </si>
  <si>
    <t>Gráfica por Recurso</t>
  </si>
  <si>
    <t>Ind Perfil</t>
  </si>
  <si>
    <t>CF Nombre</t>
  </si>
  <si>
    <t>Archivo de Indicadores para el Proceso</t>
  </si>
  <si>
    <t>Nombre del Archivo</t>
  </si>
  <si>
    <t>Fecha de Elaboración (aaaammdd)</t>
  </si>
  <si>
    <t>Elaborado por</t>
  </si>
  <si>
    <t>Clave SIGES del Proceso</t>
  </si>
  <si>
    <t>Hojas del Archivo</t>
  </si>
  <si>
    <t>901-140 - KFC</t>
  </si>
  <si>
    <t>PROC.T.MW</t>
  </si>
  <si>
    <t>PROC.T.OPI</t>
  </si>
  <si>
    <t>024-140-DGAC</t>
  </si>
  <si>
    <t>Versión</t>
  </si>
  <si>
    <t>MARIA RAQUEL MORA SALAZAR</t>
  </si>
  <si>
    <t>095-152-ICODER</t>
  </si>
  <si>
    <t>SOIN</t>
  </si>
  <si>
    <t>501-152-CNV2020</t>
  </si>
  <si>
    <t>151-403-N.NEG.</t>
  </si>
  <si>
    <t>151-PMO-SGCN</t>
  </si>
  <si>
    <t>051-140-ICE-SYB</t>
  </si>
  <si>
    <t>151-190-HDA</t>
  </si>
  <si>
    <t>304930394 - FLORES BALLESTERO KENDAL</t>
  </si>
  <si>
    <t>504070938 - GALLO GUTIERREZ YOSELIN</t>
  </si>
  <si>
    <t>207920494 - LIZANO JIMENEZ MAIKOL</t>
  </si>
  <si>
    <t>206390534 - ROJAS ALFARO STEPHANIE</t>
  </si>
  <si>
    <t>305190820 - UREÑA FERNANDEZ VICTORIA</t>
  </si>
  <si>
    <t>402230432 - ARGUELLO CAMPOS JOSHUA DE LOS ANGELES</t>
  </si>
  <si>
    <t>116420357 - BOLAÑOS MUÑOZ FABIAN</t>
  </si>
  <si>
    <t>117700374 - RODRIGUEZ MENDEZ JAFET DAVID</t>
  </si>
  <si>
    <t>116080287 - ARIAS NUÑEZ FERNANDO</t>
  </si>
  <si>
    <t>172400203001 - FERNANDEZ LOPEZ FRANCISCO</t>
  </si>
  <si>
    <t>115780315 - MORA SALAZAR MARIA RAQUEL</t>
  </si>
  <si>
    <t>FABIAN BOLAÑOS MUÑOZ</t>
  </si>
  <si>
    <t>FRANCISCO FERNANDEZ LOPEZ</t>
  </si>
  <si>
    <t>151-PMO-FI-2022</t>
  </si>
  <si>
    <t>400-152-HNKL 20</t>
  </si>
  <si>
    <t>PROC.SOPIN</t>
  </si>
  <si>
    <t>151-400-WL TAPP</t>
  </si>
  <si>
    <t>151-PMO-NF-SOST</t>
  </si>
  <si>
    <t>ANKUSH RAINA</t>
  </si>
  <si>
    <t>NAVEEN SANKARA</t>
  </si>
  <si>
    <t>TANMAY BHATTACHARJEE</t>
  </si>
  <si>
    <t>RAJEEV RANJAN KISHORE</t>
  </si>
  <si>
    <t>SACHIN SHASHIKANT MANGAROLE</t>
  </si>
  <si>
    <t>PROC.TELEN</t>
  </si>
  <si>
    <t>EDGAR CAMPOS RIVERA</t>
  </si>
  <si>
    <t>151-GQ-CERTIFIC</t>
  </si>
  <si>
    <t>218-162-S911</t>
  </si>
  <si>
    <t>400-154-HNKL-21</t>
  </si>
  <si>
    <t>151-BENF-CORP-2</t>
  </si>
  <si>
    <t>024-140 - AviaC</t>
  </si>
  <si>
    <t>068-140-JPS</t>
  </si>
  <si>
    <t>118-140-U.LATIN</t>
  </si>
  <si>
    <t>151-SOP EXT-202</t>
  </si>
  <si>
    <t>851-140-MIGRA</t>
  </si>
  <si>
    <t>AYAN DAS</t>
  </si>
  <si>
    <t>VAMSI BURLA</t>
  </si>
  <si>
    <t>TRIPTI SWAROOP</t>
  </si>
  <si>
    <t>RICHARD RECINTO</t>
  </si>
  <si>
    <t>MD SOHAIL SANADI</t>
  </si>
  <si>
    <t>FABIO CORDOBA VARGAS</t>
  </si>
  <si>
    <t>MARIA SALAS MATHESSON</t>
  </si>
  <si>
    <t>ROBERTO RODRIGUEZ CARRANZA</t>
  </si>
  <si>
    <t>PRISCILLA VILLARREAL MUÑOZ</t>
  </si>
  <si>
    <t>218-156-911  22</t>
  </si>
  <si>
    <t>087-140-PJ</t>
  </si>
  <si>
    <t>293-140-TRISAN</t>
  </si>
  <si>
    <t>151-TAPP-ADM</t>
  </si>
  <si>
    <t>151-400-TSA</t>
  </si>
  <si>
    <t>LUIS BARRANTES ALFARO</t>
  </si>
  <si>
    <t>JUAN CEDEÑO ROJAS</t>
  </si>
  <si>
    <t>CSTM 03</t>
  </si>
  <si>
    <t>KARLA MAYORGA BRENES</t>
  </si>
  <si>
    <t>IICA</t>
  </si>
  <si>
    <t>243-152-CSV 202</t>
  </si>
  <si>
    <t>151-400-TEDX</t>
  </si>
  <si>
    <t>SOP-EXT</t>
  </si>
  <si>
    <t>MAIKOL GARCIA ALVARADO</t>
  </si>
  <si>
    <t>JOSE OCONITRILLO SANCHEZ</t>
  </si>
  <si>
    <t>501-154-CNV2022</t>
  </si>
  <si>
    <t>151-NF-INF-CLOU</t>
  </si>
  <si>
    <t>VARUN KUMAR</t>
  </si>
  <si>
    <t>SAVIGNA S</t>
  </si>
  <si>
    <t>ROBIN SHUKLA</t>
  </si>
  <si>
    <t>ERIC MARTINEZ</t>
  </si>
  <si>
    <t>ANTONIO CHAVES</t>
  </si>
  <si>
    <t>MIGUEL MORALES</t>
  </si>
  <si>
    <t>GABRIEL ZAPATA</t>
  </si>
  <si>
    <t>MAURICIO GARCIA</t>
  </si>
  <si>
    <t>MARIA ISABEL SEGURA HERNANDEZ</t>
  </si>
  <si>
    <t>JAZMIN HERRERA ORTEGA</t>
  </si>
  <si>
    <t>RAQUEL ZAMORA VARGAS</t>
  </si>
  <si>
    <t>JULIAN GONZALEZ BETANCUR</t>
  </si>
  <si>
    <t>JOHNNY ROJAS ALVARADO</t>
  </si>
  <si>
    <t>JOHANNA JARA ZULIGA</t>
  </si>
  <si>
    <t>OLMAN ARIAS JIMENEZ</t>
  </si>
  <si>
    <t>JOSE CORDERO ARLEY</t>
  </si>
  <si>
    <t>APLI.02.SL</t>
  </si>
  <si>
    <t>Aplications Specialist</t>
  </si>
  <si>
    <t>NICOLE LEAL CHACON</t>
  </si>
  <si>
    <t>DEEPIKA V</t>
  </si>
  <si>
    <t>SREENATH N</t>
  </si>
  <si>
    <t>RAVIKIRAN K</t>
  </si>
  <si>
    <t>DANIEL VARON</t>
  </si>
  <si>
    <t>DARIO LONDOÑO</t>
  </si>
  <si>
    <t>VERBO CAMACHO</t>
  </si>
  <si>
    <t>DAMIAN PALUMBO</t>
  </si>
  <si>
    <t>JEIMMY CUITIVA</t>
  </si>
  <si>
    <t>MEGHANA UBBALAGANDI CHANDRASHEKHAR</t>
  </si>
  <si>
    <t>ICE.SO.GNR.INV</t>
  </si>
  <si>
    <t>PRYApath</t>
  </si>
  <si>
    <t>PRYAcodigo</t>
  </si>
  <si>
    <t>PRYAdescripcion</t>
  </si>
  <si>
    <t>/0002</t>
  </si>
  <si>
    <t>/0002/0002</t>
  </si>
  <si>
    <t>2</t>
  </si>
  <si>
    <t>3</t>
  </si>
  <si>
    <t>/0004</t>
  </si>
  <si>
    <t>/0004/0002</t>
  </si>
  <si>
    <t>/0004/0004</t>
  </si>
  <si>
    <t>4</t>
  </si>
  <si>
    <t>5</t>
  </si>
  <si>
    <t>6</t>
  </si>
  <si>
    <t>/0006</t>
  </si>
  <si>
    <t>/0006/0002</t>
  </si>
  <si>
    <t>/0002/0004</t>
  </si>
  <si>
    <t>/0002/0006</t>
  </si>
  <si>
    <t>/0002/0008</t>
  </si>
  <si>
    <t>/0002/0010</t>
  </si>
  <si>
    <t>018-154-BNV2019</t>
  </si>
  <si>
    <t>095-152-CENCI</t>
  </si>
  <si>
    <t>151-023-ADM-ERP</t>
  </si>
  <si>
    <t>151-160-ERP2020</t>
  </si>
  <si>
    <t>304-154-CLSCA</t>
  </si>
  <si>
    <t>400-152-HENKEL</t>
  </si>
  <si>
    <t>400-154-HNKL-19</t>
  </si>
  <si>
    <t>742-156-MSJ</t>
  </si>
  <si>
    <t>866-152-SUTEL-2</t>
  </si>
  <si>
    <t>PRYINumero</t>
  </si>
  <si>
    <t>Interno/Externo</t>
  </si>
  <si>
    <t>Actividades</t>
  </si>
  <si>
    <t>Anteriores</t>
  </si>
  <si>
    <t>Actuales</t>
  </si>
  <si>
    <t>LUIS ANDRES FERNANDEZ CALDERON</t>
  </si>
  <si>
    <t>MARIA SOLEDAD DOGANIERI TORRES</t>
  </si>
  <si>
    <t>ELENA PORTUGUEZ MORA</t>
  </si>
  <si>
    <t>LETICIA MESEN ZELEDON</t>
  </si>
  <si>
    <t>*</t>
  </si>
  <si>
    <t>Nivel</t>
  </si>
  <si>
    <t>202*</t>
  </si>
  <si>
    <t>Análisis por Actividad y por Mes</t>
  </si>
  <si>
    <t>select * from PRYproyecto</t>
  </si>
  <si>
    <t>select PRYcodigo, PRYdescripcion from PRYproyecto</t>
  </si>
  <si>
    <t>PRYdescripcion</t>
  </si>
  <si>
    <t>001-140-ARESEP</t>
  </si>
  <si>
    <t>DERECHO DE ACTUALIZACION Y SOPORTE DE LICENCIA SAP</t>
  </si>
  <si>
    <t>Servicios Profesionales para la implementación de SIFA - Aresep</t>
  </si>
  <si>
    <t>Soporte Licencias ASE y Power Designer</t>
  </si>
  <si>
    <t>003-140-ASAM.LE</t>
  </si>
  <si>
    <t>ACTUALIZACION ACTIVACION  SOPORTE LICENCIAMIENTO MOTOR BD</t>
  </si>
  <si>
    <t>015-140-BCCR</t>
  </si>
  <si>
    <t>RENOVACION DERECHO ACTUALIZAR Y SOPORTE TEC SYBASE</t>
  </si>
  <si>
    <t>018-140-BN VA</t>
  </si>
  <si>
    <t>Soporte por Demanda software administrativo financiero</t>
  </si>
  <si>
    <t>018-151-BNVal</t>
  </si>
  <si>
    <t>GESTIÓN DE NUEVOS REQUERIMIENTOS PARA BNVALORES (CONSULTORIA)</t>
  </si>
  <si>
    <t>018-152-BNVALOR</t>
  </si>
  <si>
    <t>GESTIÓN DE NUEVOS REQUERIMIENTOS - BNVALORES</t>
  </si>
  <si>
    <t>Gestión de Servicios al Cliente (AMPARADO A CONTRATO) - BNValores 2019</t>
  </si>
  <si>
    <t>018-154-BNVal</t>
  </si>
  <si>
    <t>Gestión de Servicios al Cliente (AMPARADO A CONTRATO) - BNValores</t>
  </si>
  <si>
    <t>024_LABS</t>
  </si>
  <si>
    <t>Tareas Administrativas y Gerenciales</t>
  </si>
  <si>
    <t>Suscripcion de BO  - Aviacion Civil</t>
  </si>
  <si>
    <t>Soporte  Mantenimiento Correctivo Sistema SIFCO 2021</t>
  </si>
  <si>
    <t>GESTION DE NUEVOS REQUERIMIENTOS - DGAC</t>
  </si>
  <si>
    <t>MANT. PREV. Y CORRECTIVO DEL SIST. CONT. DE CONTR 2021CD-000107-000660000 - DGAC</t>
  </si>
  <si>
    <t>024-156-DGAC</t>
  </si>
  <si>
    <t>Proyecto SIF - DGAC</t>
  </si>
  <si>
    <t>050-158-ICE</t>
  </si>
  <si>
    <t>Servicios de Soporte ICE</t>
  </si>
  <si>
    <t>051-140-ICE MED</t>
  </si>
  <si>
    <t>Renov Actual. Lic SW Mediacion interconex y Relac 3ro</t>
  </si>
  <si>
    <t>SOPORTE DE LICENCIAS DE SERVIDORES DE BASE DE DATOS SYBASE</t>
  </si>
  <si>
    <t>051-152-ICE</t>
  </si>
  <si>
    <t>GESTIÓN DE NUEVOS REQUERIMIENTOS PARA ICE</t>
  </si>
  <si>
    <t>051-154-ICE</t>
  </si>
  <si>
    <t>Gestión de Servicio al Cliente (AMPARADO A CONTRATO) - ICE</t>
  </si>
  <si>
    <t>051-156-CVEH</t>
  </si>
  <si>
    <t>MODULO DE VEHICULOS</t>
  </si>
  <si>
    <t>051-190-ICEFS</t>
  </si>
  <si>
    <t>Implementación de Solución - FITOSANITARIO</t>
  </si>
  <si>
    <t>051-190-MKT</t>
  </si>
  <si>
    <t>Aplicativo de Control Coomarketing - División de mercadeo ICE</t>
  </si>
  <si>
    <t>051-800-PREPAGO</t>
  </si>
  <si>
    <t>CONSULTA 800 PREPAGO</t>
  </si>
  <si>
    <t>SOLUCIÓN COBRO EN LINEA CONVERGENTE</t>
  </si>
  <si>
    <t>051-INF-INT/MID</t>
  </si>
  <si>
    <t>Soporte Operativo integración de servicios BSS y del Middleware</t>
  </si>
  <si>
    <t>051-INF-INTEG</t>
  </si>
  <si>
    <t>Soporte operativo para la capa de integración de servicios BSS</t>
  </si>
  <si>
    <t>051-INF-MD</t>
  </si>
  <si>
    <t>Soporte operativo del middleware de la Solución de Facturación</t>
  </si>
  <si>
    <t>Soporte Operativo del Middleware de Facturación y BD</t>
  </si>
  <si>
    <t>Soporte Operativo Capa Integración Servicios BSS</t>
  </si>
  <si>
    <t>051-QA-CORP</t>
  </si>
  <si>
    <t>Tareas asociadas al Equipo QA Corporativo</t>
  </si>
  <si>
    <t>SOPORTE SAP BO, EDGE EDITION</t>
  </si>
  <si>
    <t>056-152-TEC</t>
  </si>
  <si>
    <t>GESTIÓN DE NUEVOS REQUERIMIENTOS PARA EL TEC</t>
  </si>
  <si>
    <t>056-155-TEC.SRH</t>
  </si>
  <si>
    <t>Gestión de Servicio al Cliente (Soporte NF) - TEC SIF-RRHH</t>
  </si>
  <si>
    <t>056-156-TEC</t>
  </si>
  <si>
    <t>Sistema de Gestión TEC</t>
  </si>
  <si>
    <t>057-152-IICA</t>
  </si>
  <si>
    <t>GESTIÓN DE NUEVOS REQUERIMIENTOS PARA IICA</t>
  </si>
  <si>
    <t>SOPORTE, MANTENIMIENTO Y ASISTENCIA  SAPIENS - IICA</t>
  </si>
  <si>
    <t>057-155-IICA</t>
  </si>
  <si>
    <t>Gestión de Servicio al Cliente (Sin contrato) - IICA</t>
  </si>
  <si>
    <t>MANTENIMIENTO MOTOR BD, REPLICAR RS Sybase SISTEMA OPERATIVO</t>
  </si>
  <si>
    <t>075-140-MEP</t>
  </si>
  <si>
    <t>ACTUALIZACION SAP - ASE</t>
  </si>
  <si>
    <t>ACTUALIZACION Y SOPORTE PARA LICENCIAS SAP</t>
  </si>
  <si>
    <t>095-140-ASE-RCS</t>
  </si>
  <si>
    <t>ACTUALIZACIÓN DE LICENCIAS SAP SYBASE ASE Y HORAS DE SOPORTE - RACSA</t>
  </si>
  <si>
    <t>SOPORTE ERP - CENCINAI</t>
  </si>
  <si>
    <t>095-140-DGME</t>
  </si>
  <si>
    <t>SERVICIO DE MANTENIMIENTO DE SOFTWARE DEL SIST. DE ADM. DE BASE DE DATOS (DGME)</t>
  </si>
  <si>
    <t>Soporte de Sistema Informático (Por Excepción)</t>
  </si>
  <si>
    <t>GESTION DE NUEVOS REQUERIMIENTOS - CENCINAI</t>
  </si>
  <si>
    <t>095-152-IAFA</t>
  </si>
  <si>
    <t>GESTIÓN DE NUEVOS REQUERIMIENTOS - IAFA</t>
  </si>
  <si>
    <t>GESTIÓN DE NUEVOS REQUERIMIENTOS - ICODER</t>
  </si>
  <si>
    <t>GESTIÓN DE NUEVOS REQUERIMIENTOS - INDER</t>
  </si>
  <si>
    <t>GESTION DE NUEVOS REQUERIMIENTOS - PANI</t>
  </si>
  <si>
    <t>095-152-RACSA</t>
  </si>
  <si>
    <t>GESTIÓN DE NUEVOS REQUERIMIENTOS -  SOPORTE HERRAMIENTA SAPIENS - RACSA</t>
  </si>
  <si>
    <t>Gestión de Servicio al Cliente (AMPARADO A CONTRATO) - CENCINAI</t>
  </si>
  <si>
    <t>Gestión de Servicio al Cliente (AMPARADO A CONTRATO) - IAFA</t>
  </si>
  <si>
    <t>Gestión de Servicio al Cliente  (AMPARADO A CONTRATO) - ICODER</t>
  </si>
  <si>
    <t>Gestión de Servicio al Cliente  (AMPARADO A CONTRATO) - INDER</t>
  </si>
  <si>
    <t>Gestión de Servicio al Cliente (AMPARADO A CONTRATO) - PANI</t>
  </si>
  <si>
    <t>SOPORTE HERRAMIENTA SAPIENS - RACSA</t>
  </si>
  <si>
    <t>Gestión General de Servicios al Cliente - Modelo SaaS</t>
  </si>
  <si>
    <t>095-155-RACSA</t>
  </si>
  <si>
    <t>Gestión de Servicio al Cliente (Soporte NF) - RACSA</t>
  </si>
  <si>
    <t>095-156-CENCI</t>
  </si>
  <si>
    <t>Proyecto de Implementación de SIF y SAPIENS -CENCINAI</t>
  </si>
  <si>
    <t>095-156-IAFA</t>
  </si>
  <si>
    <t>Proyecto de Implememtación - IAFA</t>
  </si>
  <si>
    <t>095-156-ICODER</t>
  </si>
  <si>
    <t>Implementación del ERP - ICODER</t>
  </si>
  <si>
    <t>095-156-INDER</t>
  </si>
  <si>
    <t>Proyecto de Implementacion - INDER</t>
  </si>
  <si>
    <t>095-156-PANI</t>
  </si>
  <si>
    <t>Proyecto de Implementación - PANI</t>
  </si>
  <si>
    <t>Proyecto de Implementación - SENARA</t>
  </si>
  <si>
    <t>095-163-CENCI</t>
  </si>
  <si>
    <t>INTEGRACIÓN SICOP - CENCINAI</t>
  </si>
  <si>
    <t>095-163-INDER</t>
  </si>
  <si>
    <t>INTEGRACIÓN SICOP - INDER</t>
  </si>
  <si>
    <t>095-175-PANI</t>
  </si>
  <si>
    <t>PROYECTO CALIDAD DE DATOS - PANI</t>
  </si>
  <si>
    <t>095-190-CEMP</t>
  </si>
  <si>
    <t>Implementación de Solución - CREAR EMPRESA</t>
  </si>
  <si>
    <t>Proyecto de Implementación FACTOREO</t>
  </si>
  <si>
    <t>Proyecto de Implementación - Receta Digital</t>
  </si>
  <si>
    <t>095-190-RGT</t>
  </si>
  <si>
    <t>Implementación de Solución - REGISTRELO</t>
  </si>
  <si>
    <t>095-190-RNP</t>
  </si>
  <si>
    <t>Implementación de Solución - RNP FACIL</t>
  </si>
  <si>
    <t>Gestión de Servicio al Cliente Interp- NFC - CrearEmpresa</t>
  </si>
  <si>
    <t>095-191-FDIG</t>
  </si>
  <si>
    <t>Gestión de Servicio al Cliente Interp- NFC - FIRMA DIGITAL</t>
  </si>
  <si>
    <t>095-191-RNP</t>
  </si>
  <si>
    <t>Gestión de Servicio al cliente  Interop - NFC - RNPFacil</t>
  </si>
  <si>
    <t>Gestión de Servicio al Cliente Interop - FC - REGISTRELO 1.0</t>
  </si>
  <si>
    <t>095-203-RD-ATM</t>
  </si>
  <si>
    <t>PROYECTO RECETA DIGITAL ATM</t>
  </si>
  <si>
    <t>DESARROLLO DE SOLUCION - APP INSPECCIONES REGISTRELO</t>
  </si>
  <si>
    <t>096-152-RPSA</t>
  </si>
  <si>
    <t>GESTIÓN DE NUEVOS REQUERIMIENTOS - RICARDO PEREZ</t>
  </si>
  <si>
    <t>096-154-RPSA</t>
  </si>
  <si>
    <t>Gestión de Servicio al Cliente (AMPARADO A CONTRATO) - Ricardo Perez</t>
  </si>
  <si>
    <t>118-140 - ULAT</t>
  </si>
  <si>
    <t>Mantenimiento Lic Sybase 01 - ULATINA 2021</t>
  </si>
  <si>
    <t>SERVICIOS DE SOPORTE E INFRAESTRUCTURA - U.LATINA</t>
  </si>
  <si>
    <t>140-579-CCSS</t>
  </si>
  <si>
    <t>licencias de Sybase Power Designer  )Floating License)  SAP SYBASE, y mantenimie</t>
  </si>
  <si>
    <t>140-SOPORTE</t>
  </si>
  <si>
    <t>ACTIVIDADES DEL AREA DE SOPORTE</t>
  </si>
  <si>
    <t>151.OP.NEG</t>
  </si>
  <si>
    <t>Actividades del equipo ERP en Oportunidades de Negocio del ERP</t>
  </si>
  <si>
    <t>151-013-DES.ORG</t>
  </si>
  <si>
    <t>Actividades asociadas a Desarrollo Organizacional</t>
  </si>
  <si>
    <t>151-013-ESEN</t>
  </si>
  <si>
    <t>PROYECTO ESENCIAL COSTA RICA</t>
  </si>
  <si>
    <t>151-013-RH-2019</t>
  </si>
  <si>
    <t>Actividades asociadas a Recursos Humanos - 2019</t>
  </si>
  <si>
    <t>TAREAS ADMINISTRATIVAS Y DE GESTIÓN - ERP</t>
  </si>
  <si>
    <t>TAREAS ADMINISTRATIVAS SOIN 2022</t>
  </si>
  <si>
    <t>Tareas Generales y Administrativas no reportadas en proyectos Labs 2022</t>
  </si>
  <si>
    <t>151-024-ADM-LAB</t>
  </si>
  <si>
    <t>Tareas Generales y Administrativas no reportadas en proyectos Labs</t>
  </si>
  <si>
    <t>151-024-OBJ-LAB</t>
  </si>
  <si>
    <t>Objetivos estrategicos LABS 2019</t>
  </si>
  <si>
    <t>PROCESOS DE MEJORA CONTINUA - SGRM</t>
  </si>
  <si>
    <t>151-030-SALUD</t>
  </si>
  <si>
    <t>Proyecto Plataforma de Análisis Visual (PAV)</t>
  </si>
  <si>
    <t>151-140 SOIN</t>
  </si>
  <si>
    <t>SERVICIOS SOPORTE E INFRAESTRUCTURA SOIN</t>
  </si>
  <si>
    <t>151-140-SOIN</t>
  </si>
  <si>
    <t>SERVICIOS SOPORTE E INFRAESTRUCTURA SOIN 2020</t>
  </si>
  <si>
    <t>151-152-DGME</t>
  </si>
  <si>
    <t>GESTIÓN DE NUEVOS REQUERIMIENTOS - MIGRACIÓN</t>
  </si>
  <si>
    <t>151-152-ERP</t>
  </si>
  <si>
    <t>GESTIÓN DE NUEVOS REQUERIMIENTOS - ERP INTERNO</t>
  </si>
  <si>
    <t>151-152-INV-BI</t>
  </si>
  <si>
    <t>Requerimientos por inversión equipo BI</t>
  </si>
  <si>
    <t>GENERACIÓN DE LA BASE DE DATOS DOCUMENTAL</t>
  </si>
  <si>
    <t>Gestión de Servicio Interno - SIGES</t>
  </si>
  <si>
    <t>151-154-SIGES19</t>
  </si>
  <si>
    <t>Gestión de Servicio al Cliente - SIGES 2019</t>
  </si>
  <si>
    <t>Gestión de Servicio al Cliente - SOIN ERP 2019_2020</t>
  </si>
  <si>
    <t>151-155-SIGES</t>
  </si>
  <si>
    <t>Servicios de Soporte y Mantenimiento al Sistema de Gestión</t>
  </si>
  <si>
    <t>151-155-SOIN</t>
  </si>
  <si>
    <t>Soporte a Proyectos Internos SOIN - ERP</t>
  </si>
  <si>
    <t>151-156-QCOM</t>
  </si>
  <si>
    <t>Proyecto en ejecución -  Qué Comemos</t>
  </si>
  <si>
    <t>151-156-SIGES</t>
  </si>
  <si>
    <t>Sistema de Gestión de Proyectos - SOIN</t>
  </si>
  <si>
    <t>151-156-SOIN</t>
  </si>
  <si>
    <t>Actualización del  ERP en SOIN - SIF/Nómina/RH</t>
  </si>
  <si>
    <t>151-156-SOIN 20</t>
  </si>
  <si>
    <t>Actualización del  ERP en SOIN - SIF/Nómina/RH - 2020</t>
  </si>
  <si>
    <t>151-156-TAPP</t>
  </si>
  <si>
    <t>Proyecto en ejecución - Servicios Móviles TAPP</t>
  </si>
  <si>
    <t>151-157-APPERP</t>
  </si>
  <si>
    <t xml:space="preserve"> Implementación del Proyecto App _x0013_ ERP</t>
  </si>
  <si>
    <t>151-157-ASO ERP</t>
  </si>
  <si>
    <t>Implementación Asociación.-ERP</t>
  </si>
  <si>
    <t>151-157-ERP CC</t>
  </si>
  <si>
    <t>Implementación Control de Costos</t>
  </si>
  <si>
    <t>151-157-ERPNUB</t>
  </si>
  <si>
    <t>Implememtación del ERP en la Nube</t>
  </si>
  <si>
    <t>151-157-GPS</t>
  </si>
  <si>
    <t>Implementación GPS vehicular</t>
  </si>
  <si>
    <t>151-157-RV</t>
  </si>
  <si>
    <t>Implementación Restricción  vehicular</t>
  </si>
  <si>
    <t>151-157-SSF</t>
  </si>
  <si>
    <t>SOIN Service Framework (SSF)</t>
  </si>
  <si>
    <t>151-158-BI</t>
  </si>
  <si>
    <t>OPORTUNIDADES DE NEGOCIO EQUIPO BI</t>
  </si>
  <si>
    <t>151-158-IND</t>
  </si>
  <si>
    <t>PROYECTO DE IDENTIDAD NACIONAL DIGITAL</t>
  </si>
  <si>
    <t>Actividades asociadas a Nuevas Oportunidades de Negocio (ERP)</t>
  </si>
  <si>
    <t>151-158-O.N.ERP</t>
  </si>
  <si>
    <t>151-158-O.N.GRL</t>
  </si>
  <si>
    <t>Actividades asociadas a Nuevas Oportunidades de Negocio (GENERAL)</t>
  </si>
  <si>
    <t>151-158-ONERP19</t>
  </si>
  <si>
    <t>Actividades asociadas a Nuevas Oportunidades de Negocio (ERP) 2019</t>
  </si>
  <si>
    <t>Actividades asociadas a Nuevas Oportunidad Transformación Digital</t>
  </si>
  <si>
    <t>SOSTENIBILIDAD-ERP - SOIN</t>
  </si>
  <si>
    <t>151-160-ERP2019</t>
  </si>
  <si>
    <t>SOSTENIBILIDAD - ERP</t>
  </si>
  <si>
    <t>151-160-SOIN</t>
  </si>
  <si>
    <t>Servicios de Sostenibilidad NO FACTURABLES del ERP</t>
  </si>
  <si>
    <t>151-161-N.PROY</t>
  </si>
  <si>
    <t>Actividades asociadas a Proyectos diversos</t>
  </si>
  <si>
    <t>151-161-PA.DIS</t>
  </si>
  <si>
    <t>Actividades Asociadas a Preanálisis y Diseño</t>
  </si>
  <si>
    <t>151-162-SOIN</t>
  </si>
  <si>
    <t>Proyecto de Versionamiento - ERP de caja</t>
  </si>
  <si>
    <t>151-163-SOIN</t>
  </si>
  <si>
    <t>Tareas Administrativas / Gerenciales (Internas)</t>
  </si>
  <si>
    <t>151-163-SOIN 19</t>
  </si>
  <si>
    <t>Tareas Administrativas / Gerenciales (Internas) 2019</t>
  </si>
  <si>
    <t>151-175-DGME</t>
  </si>
  <si>
    <t>POC E INDICADORES TRAMITE YA - DGME</t>
  </si>
  <si>
    <t>PROYECTO BI ON DEMAND</t>
  </si>
  <si>
    <t>151-190 REX</t>
  </si>
  <si>
    <t>Análisis de oportunidad proyecto Rex Cargo (TSA)</t>
  </si>
  <si>
    <t>151-190-BUS</t>
  </si>
  <si>
    <t>Bus de Interoperabilidad</t>
  </si>
  <si>
    <t>151-190-CL.UN</t>
  </si>
  <si>
    <t>PROYECTO CLAVE UNICA</t>
  </si>
  <si>
    <t>151-190-EST-LAB</t>
  </si>
  <si>
    <t>PROYECTO DE IMPLEMENTACIÓN DE SEGUIMIENTO DE PRODUCTO TERMINADO</t>
  </si>
  <si>
    <t>151-190-GES.DOC</t>
  </si>
  <si>
    <t>PROYECTO DE IMPLEMEMTACIÓN DEL GESTOR DOCUMENTAL</t>
  </si>
  <si>
    <t>151-190-GF</t>
  </si>
  <si>
    <t>Generador de Formularios</t>
  </si>
  <si>
    <t>SOLUCION ADUANAS - MINISTERIO HACIENDA</t>
  </si>
  <si>
    <t>151-190-MR</t>
  </si>
  <si>
    <t>Modulo de Reportes</t>
  </si>
  <si>
    <t>151-190-PTI</t>
  </si>
  <si>
    <t>Implementación de Solución - TRAMITOLOGIA</t>
  </si>
  <si>
    <t>151-190-RUT</t>
  </si>
  <si>
    <t>Proyecto Registro Único Tributario</t>
  </si>
  <si>
    <t>151-190-SOIN</t>
  </si>
  <si>
    <t>GESTOR DE CONOCIMIENTO</t>
  </si>
  <si>
    <t>151-194-CAPC</t>
  </si>
  <si>
    <t>Actividades asociadas a Capacitaciones - Interoperabilidad</t>
  </si>
  <si>
    <t>151-195-ADGER</t>
  </si>
  <si>
    <t>Actividades Administrativas y Gerenciales - TRANSFORMACION DIGITAL</t>
  </si>
  <si>
    <t>Actividades Administrativas y Gerenciales - TRANSFORMACION DIGITAL 2022</t>
  </si>
  <si>
    <t>151-196-ANAGOLF</t>
  </si>
  <si>
    <t>Portal Web y app movil para ANAGOLF</t>
  </si>
  <si>
    <t>151-196-CLAVEU</t>
  </si>
  <si>
    <t>Proyecto Clave Unica</t>
  </si>
  <si>
    <t>151-196-CONDIG</t>
  </si>
  <si>
    <t>Dispositivos OBD</t>
  </si>
  <si>
    <t>151-196-INSTRAN</t>
  </si>
  <si>
    <t>Plataforma Comercio Electrónico</t>
  </si>
  <si>
    <t>151-196-LABS</t>
  </si>
  <si>
    <t>Actividades Asociadas a TedX</t>
  </si>
  <si>
    <t>151-196-MSJ</t>
  </si>
  <si>
    <t>Gestión Tributaria MSJ</t>
  </si>
  <si>
    <t>151-196-PREV</t>
  </si>
  <si>
    <t>Actividades asociadas a Preventa - interoperabilidad</t>
  </si>
  <si>
    <t>151-196-PRV2019</t>
  </si>
  <si>
    <t>Actividades asociadas a Preventa - Interoperabilidad  - 2019</t>
  </si>
  <si>
    <t>Robotic Process Automation</t>
  </si>
  <si>
    <t>151-203-SIGES</t>
  </si>
  <si>
    <t>SIGES 2.0</t>
  </si>
  <si>
    <t>151-210-DI</t>
  </si>
  <si>
    <t>Actividades asociadas Dispositivos Inteligentes</t>
  </si>
  <si>
    <t>151-300-DG2019</t>
  </si>
  <si>
    <t>Actividades Diseño Gráfico - 2019</t>
  </si>
  <si>
    <t>151-300-DG2020</t>
  </si>
  <si>
    <t>ACTIVIDADES DISEÑO GRAFICO 2020</t>
  </si>
  <si>
    <t>151-301-DC2021</t>
  </si>
  <si>
    <t>ACTIVIDADES DISEÑO CORPORATIVO  2021</t>
  </si>
  <si>
    <t>ACTIVIDADES DISEÑO CORPORATIVO  2022</t>
  </si>
  <si>
    <t>DESARROLLO DE SOLUCION - APP PACIENTE RECETA</t>
  </si>
  <si>
    <t>151-400-BLOCKC</t>
  </si>
  <si>
    <t>DESARROLLO DE SOLUCION - BLOCKCHAIN</t>
  </si>
  <si>
    <t>DESARROLLO DE SOLUCIÓN -  CERTIFICADO COVID</t>
  </si>
  <si>
    <t>151-400-COCR</t>
  </si>
  <si>
    <t>DESARROLLO DE SOLUCIÓN - CORREOS DE CR</t>
  </si>
  <si>
    <t>DESARROLLO DE SOLUCIÓN - CORE LABS</t>
  </si>
  <si>
    <t>Desarrollo Solucion DevOps</t>
  </si>
  <si>
    <t>151-400-ESTUVEA</t>
  </si>
  <si>
    <t>DESARROLLOS APLICACIÓN ESTUVE AQUI</t>
  </si>
  <si>
    <t>DESARROLLO DE SOLUCIÓN - FACTOREO</t>
  </si>
  <si>
    <t>151-400-FANFAM</t>
  </si>
  <si>
    <t>DESARROLLO APLICACION FANFAM</t>
  </si>
  <si>
    <t>151-400-FITO</t>
  </si>
  <si>
    <t>DESARROLLO DE SOLUCIÓN - FITOSANITARIO</t>
  </si>
  <si>
    <t>151-400-INSPECC</t>
  </si>
  <si>
    <t>DESARROLLO DE SOLUCIÓN - MODULO DE INSPECCIONES</t>
  </si>
  <si>
    <t>151-400-OPORTA</t>
  </si>
  <si>
    <t>PAGINA WEB JUNIOR OPORTA</t>
  </si>
  <si>
    <t>DESARROLLO DE SOLUCIÓN - RECETA DIGITAL - MOVIL</t>
  </si>
  <si>
    <t>151-400-REM.INS</t>
  </si>
  <si>
    <t>DESARROLLO DE SOLUCION - REMESAS INSTANTANEAS</t>
  </si>
  <si>
    <t>DESARROLLO DE SOLUCIÓN - REGISTRELO 2.0</t>
  </si>
  <si>
    <t>151-400-SOCIAL</t>
  </si>
  <si>
    <t>DESARROLLO DE SOLUCION - REDES SOCIALES</t>
  </si>
  <si>
    <t>DESARROLLOS APLICACIÓN TAPP</t>
  </si>
  <si>
    <t>DESARROLLO DE SOLUCIÓN - TAPP PAY</t>
  </si>
  <si>
    <t>DESARROLLO SOLUCIONES - TEDX</t>
  </si>
  <si>
    <t>DESARROLLO DE SOLUCIÓN - TRAMITE YA</t>
  </si>
  <si>
    <t>DESARROLLO DE SOLUCIÓN - TSA</t>
  </si>
  <si>
    <t>DESARROLLO DE SOLUCION - WEB SOIN</t>
  </si>
  <si>
    <t>DESARROLLO DE SOLUCIÓN - WHITE LABEL TAPP</t>
  </si>
  <si>
    <t>INNOVATION AL LABS</t>
  </si>
  <si>
    <t>Atención de IN-P2 - Prototipos de Innovación</t>
  </si>
  <si>
    <t>TAREAS ADMINISTRATIVAS RM CORP</t>
  </si>
  <si>
    <t>Tareas asociadas a Equipo QA Corporativo</t>
  </si>
  <si>
    <t>151-ACCESS</t>
  </si>
  <si>
    <t>iConnect Access</t>
  </si>
  <si>
    <t>151-ACT-OTRS</t>
  </si>
  <si>
    <t>ACTUALIZACIÓN DE LA VERSIÓN DE OTRS</t>
  </si>
  <si>
    <t>151-BASE DATOS</t>
  </si>
  <si>
    <t>Actividades del Area BASE DE DATOS</t>
  </si>
  <si>
    <t>151-BI-PRACT-11</t>
  </si>
  <si>
    <t>PROYECTO EAGLE EYE</t>
  </si>
  <si>
    <t>151-BRM-PRACT-5</t>
  </si>
  <si>
    <t>ORACLE PDC SYSTEM</t>
  </si>
  <si>
    <t>151-CAP-PLRS</t>
  </si>
  <si>
    <t>PROCESOS DE CAPACITACION - PLURALSIGHT</t>
  </si>
  <si>
    <t>151-CAP-PRACT-6</t>
  </si>
  <si>
    <t>SOLUCIÓN DE GESTIÓN DE CONOCIMIENTOS PARA LAS CAPACITACIONES DEL ERP</t>
  </si>
  <si>
    <t>151-CMRCL-2020</t>
  </si>
  <si>
    <t>ACTIVIDADES DEL PROCESO COMERCIAL - 2020</t>
  </si>
  <si>
    <t>151-CMRCL-2021</t>
  </si>
  <si>
    <t>TAREAS DEL PROCESO COMERCIAL 2021</t>
  </si>
  <si>
    <t>TAREAS DEL PROCESO COMERCIAL 2022</t>
  </si>
  <si>
    <t>151-ERPPRACT-10</t>
  </si>
  <si>
    <t>SOLUCIÓN INTEGRAL PARA PROCESO TC EN LA CAPACITACION MODULOS ERP</t>
  </si>
  <si>
    <t>151-ERP-PRACT-9</t>
  </si>
  <si>
    <t>TAREAS ASOCIADAS A PROYECTOS DE PRACTICANTES INA</t>
  </si>
  <si>
    <t>151-ERR-PRACT-7</t>
  </si>
  <si>
    <t>SISTEMA DE ERRORES CONOCIDOS DEL ERP</t>
  </si>
  <si>
    <t>151-EST-CONV</t>
  </si>
  <si>
    <t>Actividades de Estabilización de la Plataforma Convergente</t>
  </si>
  <si>
    <t>151-EST-PILARES</t>
  </si>
  <si>
    <t>Pilares Empresariales</t>
  </si>
  <si>
    <t>ACTIVIDADES COMERCIALES ASOCIADAS AL PROC.NNEG</t>
  </si>
  <si>
    <t>151-GNR-CONSUL</t>
  </si>
  <si>
    <t>Gestión de Nuevos Requerimientos (Consultorías)</t>
  </si>
  <si>
    <t>Gestión de nuevos requerimientos LABS</t>
  </si>
  <si>
    <t>151-GST-TRIBUTA</t>
  </si>
  <si>
    <t>COMPONENTE DE GESTIÓN TRIBUTARIA</t>
  </si>
  <si>
    <t>GESTIÓN DE CALIDAD (ISO-9001-2015, CARBONO N, ESENCIAL CR)</t>
  </si>
  <si>
    <t>151-MD-PRACT-3</t>
  </si>
  <si>
    <t>Minería de logs de ECE y BRM</t>
  </si>
  <si>
    <t>151-MS-PRACT-1</t>
  </si>
  <si>
    <t>PROPUESTA DE MEJORA DE LA GESTIÓN DE LA MESA DE SERVICIO - SOSTENIBILIDAD</t>
  </si>
  <si>
    <t>151-MS-PRACT-2</t>
  </si>
  <si>
    <t>PROPUESTA DE OPTIMIZACIÓN DE LOS FLUJOS DE PROCESOS - KOLBI</t>
  </si>
  <si>
    <t>151-NF-BI-2019</t>
  </si>
  <si>
    <t>ACTIVIDADES NO FACTURABLES EQUIPO BI - 2019</t>
  </si>
  <si>
    <t>ACTIVIDADES NO FACTURABLES EQUIPO BI - 2022</t>
  </si>
  <si>
    <t>151-NF-ERP</t>
  </si>
  <si>
    <t>Servicios  no facturados del ERP / SOIN</t>
  </si>
  <si>
    <t>ACTIVIDADES DEL EQUIPO DE INTEGRACIÓN - INF - NO FACTURABLES</t>
  </si>
  <si>
    <t>151-NF-MD</t>
  </si>
  <si>
    <t>ACTIVIDADES DEL EQUIPO DE MIDDLEWARE - NO FACTURABLES</t>
  </si>
  <si>
    <t>ACTIVIDADES DEL EQUIPO DE MIDD-INF - NO FACTURABLES</t>
  </si>
  <si>
    <t>151-PMO-AGIL</t>
  </si>
  <si>
    <t>PROYECTO DE RENOVACIÓN DE LA PMO CORPORATIVA</t>
  </si>
  <si>
    <t>151-PMO-COR2019</t>
  </si>
  <si>
    <t>SERVICIOS INTERNOS PMO CORPORATIVA 2019</t>
  </si>
  <si>
    <t>151-PMO-COR2020</t>
  </si>
  <si>
    <t>SERVICIOS INTERNOS PMO CORPORATIVA 2020</t>
  </si>
  <si>
    <t>151-PMO-COR2021</t>
  </si>
  <si>
    <t>SERVICIOS INTERNOS PMO CORPORATIVA 2021</t>
  </si>
  <si>
    <t>SERVICIOS INTERNOS PMO CORPORATIVA 2022</t>
  </si>
  <si>
    <t>SERVICIOS PMO A PROCESO FINANCIERO CONTABLE</t>
  </si>
  <si>
    <t>SERVICIOS PMO NF A SOSTENIBILIDAD</t>
  </si>
  <si>
    <t>Sistema de Gestión de Continuidad de Negocio</t>
  </si>
  <si>
    <t>SERVICIOS PMO A TELCO (TELENOR)</t>
  </si>
  <si>
    <t>151-PRES-INNOV</t>
  </si>
  <si>
    <t>ACTIVIDADES DE INNOVACIÓN EN LA GESTIÓN EMPRESARIAL</t>
  </si>
  <si>
    <t>151-QA-CORP2020</t>
  </si>
  <si>
    <t>TAREAS ASOCIADAS AL EQUIPO QA CORPORATIVO 2020</t>
  </si>
  <si>
    <t>TAREAS ASOCIADAS AL EQUIPO QA CORPORATIVO 2021</t>
  </si>
  <si>
    <t>TAREAS ASOCIADAS AL EQUIPO QA CORPORATIVO 2022</t>
  </si>
  <si>
    <t>151-QA-ERP</t>
  </si>
  <si>
    <t>Proyecto certificación QA ERP</t>
  </si>
  <si>
    <t>DESARROLLO DE SOLUCIÓN - ERP</t>
  </si>
  <si>
    <t>Proyecto de Automatización de Pruebas de Aplicaciones Web</t>
  </si>
  <si>
    <t>151-RH-2020</t>
  </si>
  <si>
    <t>ACTIVIDADES ASOCIADAS A RECURSOS HUMANOS -2020</t>
  </si>
  <si>
    <t>151-RH-2021</t>
  </si>
  <si>
    <t>ACTIVIDADES ASOCIADAS A RECURSOS HUMANOS -2021</t>
  </si>
  <si>
    <t>ACTIVIDADES ASOCIADAS A RECURSOS HUMANOS - 2022</t>
  </si>
  <si>
    <t>151-RM-COR2020</t>
  </si>
  <si>
    <t>TAREAS ASOCIADAS AL EQUIPO RM CORPORATIVO 2020</t>
  </si>
  <si>
    <t>TAREAS ASOCIADAS AL EQUIPO RM CORPORATIVO 2021</t>
  </si>
  <si>
    <t>TAREAS ASOCIADAS AL EQUIPO RM CORPORATIVO 2022</t>
  </si>
  <si>
    <t>151-RM-PRACT-4</t>
  </si>
  <si>
    <t>INTEGRACIÓN ISO 9001 E ISO 2000</t>
  </si>
  <si>
    <t>151-RRHH</t>
  </si>
  <si>
    <t>Actividades asociadas a Recursos Humanos</t>
  </si>
  <si>
    <t>151-SCRM-CORP</t>
  </si>
  <si>
    <t>HERRAMIENTA CORPORATIVO</t>
  </si>
  <si>
    <t>151-SOIN-TRACK</t>
  </si>
  <si>
    <t>SOLUCION DE MONITOREO</t>
  </si>
  <si>
    <t>SOPORTE INTERNO SOIN</t>
  </si>
  <si>
    <t>151-SOP-2019</t>
  </si>
  <si>
    <t>ACTIVIDADES AREA DE SOPORTE (INTERNO / EXTERNO) 2019</t>
  </si>
  <si>
    <t>151-SOP-2020</t>
  </si>
  <si>
    <t>ACTIVIDADES AREA DE SOPORTE (INTERNO / EXTERNO) 2020</t>
  </si>
  <si>
    <t xml:space="preserve"> ACTIVIDADES AREA DE SOPORTE (INTERNO / EXTERNO)</t>
  </si>
  <si>
    <t>151-SOPORTE</t>
  </si>
  <si>
    <t>Actividades Área de Soporte e infraestrcutura</t>
  </si>
  <si>
    <t>151-VTA-2019</t>
  </si>
  <si>
    <t>ACTIVIDADES DEL PROCESO COMERCIAL - 2019</t>
  </si>
  <si>
    <t>151-WEB-SITE</t>
  </si>
  <si>
    <t>SITIO WEB DE SOIN</t>
  </si>
  <si>
    <t>151-WIK-PRACT-8</t>
  </si>
  <si>
    <t>Documentación de procesos en sitio WIKI BRM</t>
  </si>
  <si>
    <t>Gestión de Mantenimiento Preventivo y Correctivo BO</t>
  </si>
  <si>
    <t>153-GNR-CONF</t>
  </si>
  <si>
    <t>Gestión de Nuevos Requerimientos (Configuración y Creación de Nuevas Empresas )</t>
  </si>
  <si>
    <t>154-GEST-SERV</t>
  </si>
  <si>
    <t>158-152-NACION</t>
  </si>
  <si>
    <t>GESTIÓN DE NUEVOS REQUERIMIENTOS PARA NACION</t>
  </si>
  <si>
    <t>158-154-GN</t>
  </si>
  <si>
    <t>Gestión de Servicio al cliente (AMPARADO A CONTRATO) - Grupo Nación</t>
  </si>
  <si>
    <t>158-155-GN</t>
  </si>
  <si>
    <t>Gestión de Servicio al Cliente (Soporte NF) - Grupo Nación</t>
  </si>
  <si>
    <t>158-OP.NE</t>
  </si>
  <si>
    <t>Oportunidades de Negocio</t>
  </si>
  <si>
    <t>159-GNR-PREL</t>
  </si>
  <si>
    <t>Análisis Prepliminar de Nuevos Requimientos</t>
  </si>
  <si>
    <t>160-SOST</t>
  </si>
  <si>
    <t>Sostenibilidad - ERP</t>
  </si>
  <si>
    <t>161-PREA-DIS</t>
  </si>
  <si>
    <t>Preanálisis y Diseño</t>
  </si>
  <si>
    <t>162-VERS-ERP</t>
  </si>
  <si>
    <t>Actualización del Sistema (Versionamiento - ERP)</t>
  </si>
  <si>
    <t>163-SICOP-ERP</t>
  </si>
  <si>
    <t>Integración SICOP</t>
  </si>
  <si>
    <t>170-MID-INFRA</t>
  </si>
  <si>
    <t>Tareas Área de Middleware e Infraestructura</t>
  </si>
  <si>
    <t>171-OPI</t>
  </si>
  <si>
    <t>SOPORTE OPERATIVO PARA LA CAPA DE INTEGRACIÓN DE SERVICIOS BSS</t>
  </si>
  <si>
    <t>172-OPI</t>
  </si>
  <si>
    <t>INTERNO - SOPORTE OPERATIVO PARA LA CAPA DE INTEGRACIÓN DE SERVICIOS BSS</t>
  </si>
  <si>
    <t>175-PRY-EJEC-BI</t>
  </si>
  <si>
    <t>Proyectos en ejecución BI</t>
  </si>
  <si>
    <t>177-GEST-SER-BI</t>
  </si>
  <si>
    <t>Gestión de Servicios de  BI</t>
  </si>
  <si>
    <t>178-ADM-BI</t>
  </si>
  <si>
    <t>Tareas Administrativas y Gerenciales del equipo de BI</t>
  </si>
  <si>
    <t>179-CAP-BI</t>
  </si>
  <si>
    <t>Capacitación impartidas por el  Área  de  BI</t>
  </si>
  <si>
    <t>ACTUALIZACION Y SOPORTE PARA LICENCIAS SAP ASE</t>
  </si>
  <si>
    <t>180-RETR-BI</t>
  </si>
  <si>
    <t>Retrabajos del equipo de BI</t>
  </si>
  <si>
    <t>181-REU-TEC</t>
  </si>
  <si>
    <t>Reuniones y Gestión de Equipo Técnicos</t>
  </si>
  <si>
    <t>190-PRY-EJEC-TC</t>
  </si>
  <si>
    <t>Proyectos en Ejecución de T.D.</t>
  </si>
  <si>
    <t>191-GEST-SER-TC</t>
  </si>
  <si>
    <t>Gestión de Servicio al Cliente T.D.  - NFC</t>
  </si>
  <si>
    <t>192-GEST-SER-TC</t>
  </si>
  <si>
    <t>Gestión de Servicio al Cliente T.D. - FC</t>
  </si>
  <si>
    <t>193-RTB-T.C.</t>
  </si>
  <si>
    <t>Retrabajos</t>
  </si>
  <si>
    <t>194-CAP-T.C.</t>
  </si>
  <si>
    <t>Capacitaciones de T.C.</t>
  </si>
  <si>
    <t>195-ADGR-T.C.</t>
  </si>
  <si>
    <t>Administrativas / Gerenciales Transf Digital</t>
  </si>
  <si>
    <t>196-ARQUITEC</t>
  </si>
  <si>
    <t>Labores del arquitecto de solución</t>
  </si>
  <si>
    <t>197-SPRINT</t>
  </si>
  <si>
    <t>PLANTILLA SPRINT T.C.</t>
  </si>
  <si>
    <t>198-GEST-CTR</t>
  </si>
  <si>
    <t>Tareas asociadas a gestión de proyectos y control</t>
  </si>
  <si>
    <t>200-SALUD</t>
  </si>
  <si>
    <t>Actividades Generales/SA</t>
  </si>
  <si>
    <t>201 -SALUD</t>
  </si>
  <si>
    <t>Desarrollo de Negocios</t>
  </si>
  <si>
    <t>202-SALUD-PRY</t>
  </si>
  <si>
    <t>Proyectos de implementación - SALUD</t>
  </si>
  <si>
    <t>203-SALUD</t>
  </si>
  <si>
    <t>Requerimientos de eSalud</t>
  </si>
  <si>
    <t>204-SALUD</t>
  </si>
  <si>
    <t>Soporte y Reprocesos</t>
  </si>
  <si>
    <t>205-SALUD</t>
  </si>
  <si>
    <t>Dirección y Administración</t>
  </si>
  <si>
    <t>206-ENTREGABLES</t>
  </si>
  <si>
    <t>Entregables del proyecto</t>
  </si>
  <si>
    <t>207-SALUD</t>
  </si>
  <si>
    <t>Analisis del requerimientos</t>
  </si>
  <si>
    <t>210-DISP-INTEL</t>
  </si>
  <si>
    <t>Dispositivos inteligentes</t>
  </si>
  <si>
    <t>GESTION DE NUEVOS REQUERIMIENTOS PARA EL SERVICIO 911</t>
  </si>
  <si>
    <t>Gestión de Servicios al Cliente (AMPARADO A CONTRATO) - 911</t>
  </si>
  <si>
    <t>ACTUALIZACIÓN DE SISTEMA - 911</t>
  </si>
  <si>
    <t>225-154-BTC</t>
  </si>
  <si>
    <t>Gestión de Servicio al Cliente (AMPARADO A CONTRATO) - BTICINO</t>
  </si>
  <si>
    <t>243-152-COOPSER</t>
  </si>
  <si>
    <t>GESTIÓN DE NUEVOS REQUERIMIENTOS PARA COOPESERVIDORES</t>
  </si>
  <si>
    <t>Gestión de Servicios al Cliente (AMPARADO A CONTRATO) - COOPESERVIDORES</t>
  </si>
  <si>
    <t>243-154-COOPSER</t>
  </si>
  <si>
    <t>243-156-COOPSER</t>
  </si>
  <si>
    <t>Implementación Módulo Medicina de Empresa</t>
  </si>
  <si>
    <t>PROYECTO DE TAPP PAY - ALIANZA COOPESERVIDORES</t>
  </si>
  <si>
    <t>272-152-CEFA</t>
  </si>
  <si>
    <t>GESTIÓN DE NUEVOS REQUERIMIENTOS PARA CEFA</t>
  </si>
  <si>
    <t>272-153-CEFA</t>
  </si>
  <si>
    <t>GESTIÓN DE NUEVOS REQUERIMIENTOS PARA CEFA (Nueva Empresa)</t>
  </si>
  <si>
    <t>272-154-CEFA</t>
  </si>
  <si>
    <t>Gestión de Servicio al Cliente (AMPARADO A CONTRATO) - CEFA</t>
  </si>
  <si>
    <t>SERVICIOS SOPORTE  LICENCIA BO  BI EDGE</t>
  </si>
  <si>
    <t>300-DIS-GRAF</t>
  </si>
  <si>
    <t>Tareas de Diseño Grafico</t>
  </si>
  <si>
    <t>301-DIS-GRAF</t>
  </si>
  <si>
    <t>Gestión de Servicios al Cliente (AMPARADO A CONTRATO) - COOPELESCA</t>
  </si>
  <si>
    <t>304-152-COOPL</t>
  </si>
  <si>
    <t>GESTIÓN DE NUEVOS REQUERIMIENTOS - COOPELESCA</t>
  </si>
  <si>
    <t>304-152-COOPL 2</t>
  </si>
  <si>
    <t>Soporte, Sost, Nuevo Requ y actualización aplicativo</t>
  </si>
  <si>
    <t>Coopelesca - Soporte, Sosten, NR y actualización aplicativo 2020-2021</t>
  </si>
  <si>
    <t>Soporte, Sost, N.R. y actualization  SIF Y SAP -Cooplesca 2021-2022</t>
  </si>
  <si>
    <t>313-152-PM</t>
  </si>
  <si>
    <t>GESTION DE NUEVOS REQUERIMIENTOS - PURDY MOTORS</t>
  </si>
  <si>
    <t>Gestión de Servicios al Cliente (AMPARADO A CONTRATO) - PURDY MOTOR</t>
  </si>
  <si>
    <t>313-162-PM</t>
  </si>
  <si>
    <t>ACTUALIZACIÓN DE SISTEMA - PURDY MOTORS</t>
  </si>
  <si>
    <t>GESTIÓN DE NUEVOS REQUERIMIENTOS - HENKEL</t>
  </si>
  <si>
    <t>GESTION DE NUEVOS REQUERIMIENTOS - HENKEL 2021</t>
  </si>
  <si>
    <t>400-152-HNKL-19</t>
  </si>
  <si>
    <t>GESTION DE NUEVOS REQUERIMIENTOS - HENKEL 2019</t>
  </si>
  <si>
    <t>Gestión de Servicio al Cliente (AMPARADO A CONTRATO) - HENKEL</t>
  </si>
  <si>
    <t>Gestión de Servicios al Cliente (AMPARADO A CONTRATO) - HENKEL</t>
  </si>
  <si>
    <t>Soporte, Sost, Manten Correctivo Y N Requerimientos - HENKEL</t>
  </si>
  <si>
    <t>400-162-HENKEL</t>
  </si>
  <si>
    <t>ACTUALIZACIÓN DE SISTEMA - HENKEL</t>
  </si>
  <si>
    <t>400-PROJ-LABS</t>
  </si>
  <si>
    <t>PLANTILLA DEFINICIÓN PROYECTO - LABS</t>
  </si>
  <si>
    <t>401-SPRINT-LABS</t>
  </si>
  <si>
    <t>PLANTILLA SPRINT - SCRUM LABS</t>
  </si>
  <si>
    <t>402-INN-LABS</t>
  </si>
  <si>
    <t>403-DISEN-LABS</t>
  </si>
  <si>
    <t>PLANTILLA DISEÑOS EQUIPO LABS</t>
  </si>
  <si>
    <t>404-PRAC-LABS</t>
  </si>
  <si>
    <t>Plantilla Practicantes - LABS</t>
  </si>
  <si>
    <t>500-RM</t>
  </si>
  <si>
    <t>Tareas asociadas a Release Management</t>
  </si>
  <si>
    <t>501-152-CNV</t>
  </si>
  <si>
    <t>GESTIÓN DE NUEVOS REQUERIMIENTOS - CONAVI</t>
  </si>
  <si>
    <t>GESTIÓN DE NUEVOS REQUERIMIENTOS PARA CONAVI</t>
  </si>
  <si>
    <t>Gestión de Servicios al Cliente (AMPARADO A CONTRATO) - CONAVI</t>
  </si>
  <si>
    <t>MANTENIMIENTO Y SOPORTE SISTEMA FINAN-CONTA-CONAVI</t>
  </si>
  <si>
    <t>Sop, Mant 2021 - Bolsa Nac Valores</t>
  </si>
  <si>
    <t>578-140 - BNVAL</t>
  </si>
  <si>
    <t>actualizaciones y soporte remoto de SAP ASE Adaptive</t>
  </si>
  <si>
    <t>579-140-CCSS 20</t>
  </si>
  <si>
    <t>Actualización Lic para SW de modelaje de Datos PD</t>
  </si>
  <si>
    <t>ACTIVIDADES GENERALES ASOCIADAS A OPORTUNIDADES DEL SECTOR SALUD</t>
  </si>
  <si>
    <t>579-201-APPM</t>
  </si>
  <si>
    <t>CONTRATO  DE SOLUCIONES MOVILES (NEGOCIO  SOPORTE Y DIRECCIÓN)</t>
  </si>
  <si>
    <t>579-202-APPM</t>
  </si>
  <si>
    <t>PROYECTO DE SOLUCIONES MOVILES CCSS</t>
  </si>
  <si>
    <t>Internet of Things- Hospital de Grecia</t>
  </si>
  <si>
    <t>Referencia y Contrarreferencia - Lean Healthcare</t>
  </si>
  <si>
    <t>579-202-RE-EDUS</t>
  </si>
  <si>
    <t>PROYECTO DE SOLUCIONES MOVILES CCSS - REDISEÑO EDUS</t>
  </si>
  <si>
    <t>579-203- SIFF M</t>
  </si>
  <si>
    <t>SIFF MEJORAS</t>
  </si>
  <si>
    <t>579-203-ACTSIFF</t>
  </si>
  <si>
    <t>ACTUALIZACIÓN SIFF</t>
  </si>
  <si>
    <t>DETECCIÓN COVID-19</t>
  </si>
  <si>
    <t>579-203-EDU ACC</t>
  </si>
  <si>
    <t>EDUS ACCESIBILIDAD</t>
  </si>
  <si>
    <t>EDUS - REGISTRO DE SALUD</t>
  </si>
  <si>
    <t>579-203-EDU-FAR</t>
  </si>
  <si>
    <t>EDUS - Farmacia</t>
  </si>
  <si>
    <t>579-203-HCDR</t>
  </si>
  <si>
    <t>SOIN Healthchain</t>
  </si>
  <si>
    <t>579-203-OX</t>
  </si>
  <si>
    <t>SATURACIÓN DE OXIGENO</t>
  </si>
  <si>
    <t>579-203-P.A.V</t>
  </si>
  <si>
    <t>PLATAFORMA DE ANÁLISIS VISUAL</t>
  </si>
  <si>
    <t>SOPORTE, MEJORAS Y REPROCESO</t>
  </si>
  <si>
    <t>TAREAS A NIVEL DE DEPARTAMENTO  (DEV TEAM)</t>
  </si>
  <si>
    <t>600-152-FUNDATE</t>
  </si>
  <si>
    <t>GESTIÓN DE NUEVOS REQUERIMIENTOS PARA FUNDATEC</t>
  </si>
  <si>
    <t>Gestión de Servicios al Cliente (AMPARADO A CONTRATO) - FUNDATEC</t>
  </si>
  <si>
    <t>600-154-FUNDATE</t>
  </si>
  <si>
    <t>600-155-FUNDATE</t>
  </si>
  <si>
    <t>Gestión de Servicio al Cliente (NO TIENE CONTRATO) - FUNDATEC</t>
  </si>
  <si>
    <t>600-162-FUNDATE</t>
  </si>
  <si>
    <t>Proyecto de Versionamiento - FUNDATEC</t>
  </si>
  <si>
    <t>601-QA</t>
  </si>
  <si>
    <t>Objetivos Equipo QA Corporativo</t>
  </si>
  <si>
    <t>693-140-BIMBO</t>
  </si>
  <si>
    <t>SOPORTE BIMBO MEXICO</t>
  </si>
  <si>
    <t>700-RH</t>
  </si>
  <si>
    <t>TAREAS DEL EQUIPO DE RECURSOS HUMANOS</t>
  </si>
  <si>
    <t>701-PROYECTOS R</t>
  </si>
  <si>
    <t>PROYECTOS DE RECURSOS HUMANOS</t>
  </si>
  <si>
    <t>702-PROCESOS ES</t>
  </si>
  <si>
    <t>PROCESOS ESTRATEGICOS DE RH</t>
  </si>
  <si>
    <t>705-GENERALES A</t>
  </si>
  <si>
    <t>TAREAS ADMINISTRATIVAS GENERALES</t>
  </si>
  <si>
    <t>706-CAPACITACIO</t>
  </si>
  <si>
    <t>CAPACITACIONES</t>
  </si>
  <si>
    <t>707-INDUCCIÓN</t>
  </si>
  <si>
    <t>INDUCCIÓN (RECURSOS DE 1° INGRESO)</t>
  </si>
  <si>
    <t>734-140-DAVIV 2</t>
  </si>
  <si>
    <t>734-140-DAVIVIE</t>
  </si>
  <si>
    <t>SERVICIOS DE SOPORTE E INFRAESTRUCTURA - DAVIVIENDA</t>
  </si>
  <si>
    <t>734-140-DVIV 21</t>
  </si>
  <si>
    <t>SOPORTE Y MANTENIMIENTO SYBASE 2021 - DAVIVIENDA</t>
  </si>
  <si>
    <t>734-154-DV</t>
  </si>
  <si>
    <t>Gestión de Servicios al Cliente (AMPARADO A CONTRATO) - DAVIVIENDA</t>
  </si>
  <si>
    <t>GESTIÓN DE NUEVOS REQUERIMIENTOS - MSJ</t>
  </si>
  <si>
    <t>Gestión de Servicio al Cliente - MSJ</t>
  </si>
  <si>
    <t>PROYECTO DE IMPLEMENTACIÓN MUNICIPALIDAD DE SAN JOSÉ   MSJ</t>
  </si>
  <si>
    <t>800-ADM-PMO</t>
  </si>
  <si>
    <t>801-SIGES</t>
  </si>
  <si>
    <t>ADMINISTRATIVAS DEL SIGES</t>
  </si>
  <si>
    <t>802-PMO CONTRAT</t>
  </si>
  <si>
    <t>PROCEDIMIENTOS DE CONTRATOS</t>
  </si>
  <si>
    <t>803-PMO-SOST</t>
  </si>
  <si>
    <t>804-PMO-INDICAD</t>
  </si>
  <si>
    <t>PROCEDIMIENTO GENERACIÓN DE INDICADORES</t>
  </si>
  <si>
    <t>805-GESTION PRO</t>
  </si>
  <si>
    <t>SERVICIOS PMO DE GESTION DE PROYECTOS</t>
  </si>
  <si>
    <t>SOPORTE SW DISEÑO BD</t>
  </si>
  <si>
    <t>SERVICIOS DE SOPORTE E INFRAESTRUCTURA - MIGRACION</t>
  </si>
  <si>
    <t>Gestión de Servicios al Cliente (AMPARADO A CONTRATO) - SUTEL</t>
  </si>
  <si>
    <t>866-152-SUTEL</t>
  </si>
  <si>
    <t>GESTIÓN DE NUEVOS REQUERIMIENTOS PARA SUTEL 2015</t>
  </si>
  <si>
    <t>SOP, MANT PREVENTIVO, SOST Y ATENCIÓN DE MEJORAS SUTEL 2017</t>
  </si>
  <si>
    <t>866-155-SUTEL</t>
  </si>
  <si>
    <t>Gestión de Servicio al Cliente (Soporte NO TIENE CONTRATO) - SUTEL</t>
  </si>
  <si>
    <t>871-140-CTP2020</t>
  </si>
  <si>
    <t>SERVICIOS DE SOPORTE E INFRAESTRUCTURA - CTP</t>
  </si>
  <si>
    <t>Gestión de Servicio al Cliente (AMPARADO A CONTRATO ) - CTP</t>
  </si>
  <si>
    <t>Servicio Soporte, y Mantenimiento del sistema financiero - CTP</t>
  </si>
  <si>
    <t>871-155-CTP</t>
  </si>
  <si>
    <t>Gestión de Servicio al Cliente (Soporte NF) - CTP</t>
  </si>
  <si>
    <t>871-156-CTP F2</t>
  </si>
  <si>
    <t>Proyecto SIF - CTP - FASE II</t>
  </si>
  <si>
    <t>871-156-CTP F3</t>
  </si>
  <si>
    <t>Consejo de Transporte Público - FASE 3</t>
  </si>
  <si>
    <t>889-151-QSR</t>
  </si>
  <si>
    <t>GESTIÓN DE NUEVOS REQUERIMIENTOS (CONSULTORIA) PARA QSR</t>
  </si>
  <si>
    <t>889-154-QSR</t>
  </si>
  <si>
    <t>Gestión de Servicio al Cliente (AMPARADO A CONTRATO) - QSR</t>
  </si>
  <si>
    <t>889-155-QSR</t>
  </si>
  <si>
    <t>Gestión de Servicio al Cliente (Soporte NF) - QSR</t>
  </si>
  <si>
    <t>GESTIÓN DE NUEVOS REQUERIMIENTOS - BNVITAL</t>
  </si>
  <si>
    <t>Gestión de Servicios al Cliente (AMPARADO A CONTRATO) - BNVital</t>
  </si>
  <si>
    <t>900-155-BNV</t>
  </si>
  <si>
    <t>Gestión de Servicio al Cliente (Soporte NF) - BNVital</t>
  </si>
  <si>
    <t>900-162-BNV</t>
  </si>
  <si>
    <t>Actualización de Versión SAPIENS V 6  y  CF 11 BNVital</t>
  </si>
  <si>
    <t>900-TAPP-PAY</t>
  </si>
  <si>
    <t>TAPP PAY - VENTAS Y MERCADEO</t>
  </si>
  <si>
    <t>SOPORTE Y MANTENIMIENTO  KFC</t>
  </si>
  <si>
    <t>GESTION DE NUEVOS REQUERIMIENTOS - KFC</t>
  </si>
  <si>
    <t>901-154-KFC</t>
  </si>
  <si>
    <t>Gestion de  Servicio al Cliente (AMPARADO A CONTRATO) - KFC</t>
  </si>
  <si>
    <t>ACTUALIZACION DEL SISTEMA PARA KFC -2021</t>
  </si>
  <si>
    <t>901-TAPP-PAY</t>
  </si>
  <si>
    <t>TAPP PAY - COMUNICACIÓN Y MERCADEO</t>
  </si>
  <si>
    <t>925-140- Calder</t>
  </si>
  <si>
    <t>925-140-PTO CAL</t>
  </si>
  <si>
    <t>Licenciamiento de BD SyBase Versión 15.7 Para 6 cores ambiente de producción,  l</t>
  </si>
  <si>
    <t>ADM-VENTAS - NU</t>
  </si>
  <si>
    <t>CMRCL ADMON  SOIN 2021</t>
  </si>
  <si>
    <t>AH.BIMBO</t>
  </si>
  <si>
    <t>Plantilla generica para proyectos Bimbo</t>
  </si>
  <si>
    <t>AH.PMO</t>
  </si>
  <si>
    <t>Actividades Administrativas</t>
  </si>
  <si>
    <t>AH.PREVENTA</t>
  </si>
  <si>
    <t>Pre venta Clientes Nuevos</t>
  </si>
  <si>
    <t>ANEXO20-REQ_FIS</t>
  </si>
  <si>
    <t>Anexo 20 Requerimientos Fiscales</t>
  </si>
  <si>
    <t>BARODA.RH</t>
  </si>
  <si>
    <t>Proyecto Baroda-RH</t>
  </si>
  <si>
    <t>BI.001</t>
  </si>
  <si>
    <t>Grupo ECO fase II</t>
  </si>
  <si>
    <t>BI.Actividades</t>
  </si>
  <si>
    <t>[Nombre Actividad]</t>
  </si>
  <si>
    <t>BI.ADMIN</t>
  </si>
  <si>
    <t>Actividades Administrativas de Cuenta</t>
  </si>
  <si>
    <t>BI.DMNACION</t>
  </si>
  <si>
    <t>DATA MART FINANCIERO NACION</t>
  </si>
  <si>
    <t>BI.ICE_KPI_MK</t>
  </si>
  <si>
    <t>INDICADORES DE MK - Gerencia Clientes - ICE</t>
  </si>
  <si>
    <t>BI.ICE_PRINN</t>
  </si>
  <si>
    <t>PROYECTO ICE-PRINN</t>
  </si>
  <si>
    <t>BI-011-152-BCR</t>
  </si>
  <si>
    <t>GESTION DE NUEVO REQUERIMIENTOS (RQ Y ADICIONALES)</t>
  </si>
  <si>
    <t>Mantenimiento Evolutivo de Solución de BO</t>
  </si>
  <si>
    <t>Gestión de Servicio al cliente (Soporte) - BCR</t>
  </si>
  <si>
    <t>BI-011-180-BCR</t>
  </si>
  <si>
    <t>Retrabajos de BI para el BCR</t>
  </si>
  <si>
    <t>BI-051-175-ICE</t>
  </si>
  <si>
    <t>Proyecto de Inteligencia de Negocios - INFOCLICK</t>
  </si>
  <si>
    <t>BI-051-177-ICE</t>
  </si>
  <si>
    <t>Gestión de Servicio al cliente (Soporte) - ICE</t>
  </si>
  <si>
    <t>BI-051-180-ICE</t>
  </si>
  <si>
    <t>Retrabajos de BI para el ICE</t>
  </si>
  <si>
    <t>BI-095-152-RDIG</t>
  </si>
  <si>
    <t>GESTIÓN DE NUEVOS REQUERIMIENTOS BI PARA RECETA DIGITAL</t>
  </si>
  <si>
    <t>BI-095-175-RD</t>
  </si>
  <si>
    <t>PROYECTO RECETA DIGITAL - BI</t>
  </si>
  <si>
    <t>BI-151-176-NF</t>
  </si>
  <si>
    <t>Servicios no Facturables del equipo de BI</t>
  </si>
  <si>
    <t>GESTIÓN DE SERVICIO INTERNO - SOIN</t>
  </si>
  <si>
    <t>BI-151-178-GNR</t>
  </si>
  <si>
    <t>Actividades administrativas y Gerenciales del Equipo de BI</t>
  </si>
  <si>
    <t>Actividades administrativas y Gerenciales del Equipo de BI 2022</t>
  </si>
  <si>
    <t>BI-151-179-CAP</t>
  </si>
  <si>
    <t>Capacitaciones del Área de BI</t>
  </si>
  <si>
    <t>BI-151-196-PREV</t>
  </si>
  <si>
    <t>Actividades asociadas a Preventa - BI</t>
  </si>
  <si>
    <t>BI-245-175-FIFC</t>
  </si>
  <si>
    <t>Proyecto de Inteligencia de Negocios - FIFCO</t>
  </si>
  <si>
    <t>BI-734-175-DV</t>
  </si>
  <si>
    <t>Proyecto de Inteligencia de Negocios - DAVIVIENDA</t>
  </si>
  <si>
    <t>BI-734-175-DV-2</t>
  </si>
  <si>
    <t>ATENCIÓN DE REQUERIMIENTOS - DAVIVIENDA-2020</t>
  </si>
  <si>
    <t>BI-734-177-DV</t>
  </si>
  <si>
    <t>Gestión de Servicio al cliente (Soporte) - DAVIVIENDA</t>
  </si>
  <si>
    <t>BNVALOR.RH</t>
  </si>
  <si>
    <t>Proyecto BNValores-RH</t>
  </si>
  <si>
    <t>BNVALOR.SIF</t>
  </si>
  <si>
    <t>Proyecto BNValores - SIF</t>
  </si>
  <si>
    <t>BNVITAL.RH</t>
  </si>
  <si>
    <t>Proyecto BNVital-RH</t>
  </si>
  <si>
    <t>BTCINO.RH</t>
  </si>
  <si>
    <t>Proyecto Bticino-RH</t>
  </si>
  <si>
    <t>CEFA.RH</t>
  </si>
  <si>
    <t>Proyecto CEFA-RH</t>
  </si>
  <si>
    <t>CMMI</t>
  </si>
  <si>
    <t>Integra Dev ML3</t>
  </si>
  <si>
    <t>CO.ADM</t>
  </si>
  <si>
    <t>CO.APH.014</t>
  </si>
  <si>
    <t>Sapiens Interno</t>
  </si>
  <si>
    <t>CO.CAP</t>
  </si>
  <si>
    <t>CURSOS DE CAPACITACIÓN</t>
  </si>
  <si>
    <t>CO.DES.CF</t>
  </si>
  <si>
    <t>Desarrollo Integración CF</t>
  </si>
  <si>
    <t>CO.DES.LD</t>
  </si>
  <si>
    <t>Desarrollo LD</t>
  </si>
  <si>
    <t>CO.DES.SOIN</t>
  </si>
  <si>
    <t>Desarrollo SOIN</t>
  </si>
  <si>
    <t>CO.ECO.001</t>
  </si>
  <si>
    <t>PROYECTO ECONOMIK  SOIN SIF</t>
  </si>
  <si>
    <t>CO.HB.001</t>
  </si>
  <si>
    <t>House Banking</t>
  </si>
  <si>
    <t>CO.INEE.001</t>
  </si>
  <si>
    <t>Proyecto GRP SOIN INEE</t>
  </si>
  <si>
    <t>CO.LD.001</t>
  </si>
  <si>
    <t>LDCOM como SaaS</t>
  </si>
  <si>
    <t>CO.LD.002</t>
  </si>
  <si>
    <t>FARMACIAS ECONOMIK</t>
  </si>
  <si>
    <t>CO.LD.003</t>
  </si>
  <si>
    <t>SUPERFARMACIAS AHORRAMAS</t>
  </si>
  <si>
    <t>CO.LD.PROYECTOS</t>
  </si>
  <si>
    <t>Proyectos LD</t>
  </si>
  <si>
    <t>CO.LD.SOP</t>
  </si>
  <si>
    <t>LDCOM Soporte</t>
  </si>
  <si>
    <t>CO.OR.CAM</t>
  </si>
  <si>
    <t>Control de Ordenes de Cambio</t>
  </si>
  <si>
    <t>CO.PMI.001</t>
  </si>
  <si>
    <t>PMI Nuevas empresas</t>
  </si>
  <si>
    <t>CO.PMI.002</t>
  </si>
  <si>
    <t>PMI HBV</t>
  </si>
  <si>
    <t>CO.PMI.003</t>
  </si>
  <si>
    <t>PMI NASA México</t>
  </si>
  <si>
    <t>CO.PMI.004</t>
  </si>
  <si>
    <t>PMI CONTABILIDAD ELECTRONICA</t>
  </si>
  <si>
    <t>CO.PMI.005</t>
  </si>
  <si>
    <t>PMI-CIM 2013-2014</t>
  </si>
  <si>
    <t>CO.PMI.006</t>
  </si>
  <si>
    <t>PMI SES México</t>
  </si>
  <si>
    <t>CO.PMI.007</t>
  </si>
  <si>
    <t>PMI- HNA SUS</t>
  </si>
  <si>
    <t>CO.PMI.008</t>
  </si>
  <si>
    <t>PMI CE TRD</t>
  </si>
  <si>
    <t>CO.PMI.009</t>
  </si>
  <si>
    <t>CONVERSIÓN ESTADOS FINANCIEROS</t>
  </si>
  <si>
    <t>CO.PMI.010</t>
  </si>
  <si>
    <t>PMI Services B.V. (SHO)</t>
  </si>
  <si>
    <t>CO.PMI.011</t>
  </si>
  <si>
    <t>PMI  DUCTO JUAREZ</t>
  </si>
  <si>
    <t>CO.PMI.012</t>
  </si>
  <si>
    <t>MIGRACION SOIN V7</t>
  </si>
  <si>
    <t>CO.PMI.013</t>
  </si>
  <si>
    <t>PROYECTO REESTRUCTURA PMI</t>
  </si>
  <si>
    <t>CO.PROYECTOS</t>
  </si>
  <si>
    <t>Proyectos Consultoría</t>
  </si>
  <si>
    <t>CO.SAP.SOP</t>
  </si>
  <si>
    <t>Soporte Sapiens</t>
  </si>
  <si>
    <t>CO.SIF.001</t>
  </si>
  <si>
    <t>SIF - Agencia Espacial Mexicana</t>
  </si>
  <si>
    <t>CO.SIF.002</t>
  </si>
  <si>
    <t>Tesoreria</t>
  </si>
  <si>
    <t>CO.SIF.SOP</t>
  </si>
  <si>
    <t>SIF - Soporte</t>
  </si>
  <si>
    <t>CO.SIT.001</t>
  </si>
  <si>
    <t>Sistema Integral de Tesoreria</t>
  </si>
  <si>
    <t>CONAVI.REFOVIAL</t>
  </si>
  <si>
    <t>Proyecto REFOVIAL (Contratación 2008LA-000024-0IN00)</t>
  </si>
  <si>
    <t>CONAVI.SIF.2</t>
  </si>
  <si>
    <t>Proyecto CONAVI</t>
  </si>
  <si>
    <t>COOPELESCA.RH</t>
  </si>
  <si>
    <t>Proyecto Coopelesca-RH</t>
  </si>
  <si>
    <t>COOPESERV.RH</t>
  </si>
  <si>
    <t>Proyecto Coopeservidores-RH</t>
  </si>
  <si>
    <t>CTP-SIF</t>
  </si>
  <si>
    <t>Proyecto SIF - CTP</t>
  </si>
  <si>
    <t>DG-151-156-SOIN</t>
  </si>
  <si>
    <t>Actividades Diseño Gráfico</t>
  </si>
  <si>
    <t>DOMI</t>
  </si>
  <si>
    <t>TicoExpress</t>
  </si>
  <si>
    <t>DPTO.BI</t>
  </si>
  <si>
    <t>TAREAS PROPIAS DE INTELIGENCIA DE NEGOCIOS</t>
  </si>
  <si>
    <t>DPTO.CONTA</t>
  </si>
  <si>
    <t>Tareas Propias de Departamento Financiero</t>
  </si>
  <si>
    <t>DPTO.MOVIL</t>
  </si>
  <si>
    <t>Proyectos para Sistemas Móviles</t>
  </si>
  <si>
    <t>DPTO.PMO</t>
  </si>
  <si>
    <t>Actividades asociadas a la  PMO Corporativa</t>
  </si>
  <si>
    <t>DPTO.RH</t>
  </si>
  <si>
    <t>Proyectos del Departamento de RH</t>
  </si>
  <si>
    <t>DPTO.SALVADOR</t>
  </si>
  <si>
    <t>Oficina en El Salvador</t>
  </si>
  <si>
    <t>DPTO.SISTE</t>
  </si>
  <si>
    <t>Tareas Propias del Departamento de Sistemas</t>
  </si>
  <si>
    <t>DPTO.SOPOR</t>
  </si>
  <si>
    <t>TAREAS PROPIAS DE SOPORTE</t>
  </si>
  <si>
    <t>DPTO.VENTA</t>
  </si>
  <si>
    <t>Tareas Propias del Departamento de Mercadeo y Ventas</t>
  </si>
  <si>
    <t>ERP.911</t>
  </si>
  <si>
    <t>Proyecto ERP en la Nube - 911</t>
  </si>
  <si>
    <t>FA.ADM</t>
  </si>
  <si>
    <t>FA.REQ-XXXXX</t>
  </si>
  <si>
    <t>[Nombre del requerimiento]</t>
  </si>
  <si>
    <t>FA.SOP.COF</t>
  </si>
  <si>
    <t>Soporte COFACH</t>
  </si>
  <si>
    <t>FA.SOP.SPT</t>
  </si>
  <si>
    <t>Soporte SPT</t>
  </si>
  <si>
    <t>FA.SPT</t>
  </si>
  <si>
    <t>Reuqrimiento FA SPT</t>
  </si>
  <si>
    <t>FA.SPT.001</t>
  </si>
  <si>
    <t>Requerimientos SPT</t>
  </si>
  <si>
    <t>FA-001</t>
  </si>
  <si>
    <t>Release de Requerimientos FA</t>
  </si>
  <si>
    <t>FA-002</t>
  </si>
  <si>
    <t>Release de Requerimientos 2015</t>
  </si>
  <si>
    <t>FUNDATEC.GARANT</t>
  </si>
  <si>
    <t>Proyecto FUNDATEC - Garantías</t>
  </si>
  <si>
    <t>FUNDATEC.RH</t>
  </si>
  <si>
    <t>Proyecto FUNDATEC-RH</t>
  </si>
  <si>
    <t>FUNDATEC.SIF</t>
  </si>
  <si>
    <t>Proyecto FUNDATEC - SIF</t>
  </si>
  <si>
    <t>GB 982</t>
  </si>
  <si>
    <t>Asociación Nota de Crédito Guatemala</t>
  </si>
  <si>
    <t>GB Interno</t>
  </si>
  <si>
    <t>Recepción Apps Baufest</t>
  </si>
  <si>
    <t>GB.1396</t>
  </si>
  <si>
    <t>Cloud Pedido definitivo</t>
  </si>
  <si>
    <t>GB-001</t>
  </si>
  <si>
    <t>NEGOCIOS</t>
  </si>
  <si>
    <t>GB-1001</t>
  </si>
  <si>
    <t>Extensión Depuración DEPMAS Clientes y Prpducto UAT</t>
  </si>
  <si>
    <t>GB-1002</t>
  </si>
  <si>
    <t>BU4 Integración de Canadá</t>
  </si>
  <si>
    <t>GB-1007</t>
  </si>
  <si>
    <t>Corrección_error_descarga_Devolución_Chile</t>
  </si>
  <si>
    <t>GB-1009</t>
  </si>
  <si>
    <t>Brasil CAN Asignación</t>
  </si>
  <si>
    <t>GB-1011</t>
  </si>
  <si>
    <t>Iberia Asignación Recurso</t>
  </si>
  <si>
    <t>GB-1012</t>
  </si>
  <si>
    <t>Iberia CUC-Clientes Inactivos</t>
  </si>
  <si>
    <t>GB-1033</t>
  </si>
  <si>
    <t>México UAT CRS-2 Anexo 20</t>
  </si>
  <si>
    <t>GB-1034</t>
  </si>
  <si>
    <t>Brasil LTE Soporte UAT 2</t>
  </si>
  <si>
    <t>GB-1037</t>
  </si>
  <si>
    <t>Iberia - Soporte CIE</t>
  </si>
  <si>
    <t>GB-1047</t>
  </si>
  <si>
    <t>Brasil LTE Sobrantes y Faltantes</t>
  </si>
  <si>
    <t>GB-1048</t>
  </si>
  <si>
    <t>China Soporte nuevos mini ceves</t>
  </si>
  <si>
    <t>GB-1053</t>
  </si>
  <si>
    <t>BU4 Integración Pendientes Iberia</t>
  </si>
  <si>
    <t>GB-1055</t>
  </si>
  <si>
    <t>BU4 Integraciones pendientes México</t>
  </si>
  <si>
    <t>GB-1057</t>
  </si>
  <si>
    <t>Iberia PC Factura 3 decimales</t>
  </si>
  <si>
    <t>GB-1058</t>
  </si>
  <si>
    <t>Colombia Corrección ISPLI</t>
  </si>
  <si>
    <t>GB-1062</t>
  </si>
  <si>
    <t>México Replica Catalogo de Impuestos e Impuestos de Envases</t>
  </si>
  <si>
    <t>GB-1063</t>
  </si>
  <si>
    <t>BU4 Tipo de Vendedor</t>
  </si>
  <si>
    <t>GB-1064</t>
  </si>
  <si>
    <t>Soporte horas extensión piloto y Roll Out 7 Dígitos</t>
  </si>
  <si>
    <t>GB-1066</t>
  </si>
  <si>
    <t>Ecuador Modificaciones Frio nuevo Alcance</t>
  </si>
  <si>
    <t>GB-1067</t>
  </si>
  <si>
    <t>México Ticket Liquidación Vendedor</t>
  </si>
  <si>
    <t>GB-1068</t>
  </si>
  <si>
    <t>DSD Mobile</t>
  </si>
  <si>
    <t>GB-1068-I</t>
  </si>
  <si>
    <t>DSD Mobile - Investigación</t>
  </si>
  <si>
    <t>GB-1070</t>
  </si>
  <si>
    <t>Brasil Roll Out LTE San Mateus</t>
  </si>
  <si>
    <t>GB-1071</t>
  </si>
  <si>
    <t>CUC Interfaz Oracle Cloud</t>
  </si>
  <si>
    <t>GB-1072</t>
  </si>
  <si>
    <t>Iberia Cliente Asociado Pedido Preventa</t>
  </si>
  <si>
    <t>Gb-1072</t>
  </si>
  <si>
    <t>GB-1074</t>
  </si>
  <si>
    <t>Iberia Modificaciones a Proceso de Integración de Líneas de Fac</t>
  </si>
  <si>
    <t>GB-1075</t>
  </si>
  <si>
    <t>CRs Brasil LTE</t>
  </si>
  <si>
    <t>GB-1078</t>
  </si>
  <si>
    <t xml:space="preserve"> Iberia CIE Contabilidad Precio Especial</t>
  </si>
  <si>
    <t>GB-1079</t>
  </si>
  <si>
    <t>Extensión Pedido Horizonte</t>
  </si>
  <si>
    <t>GB-1080</t>
  </si>
  <si>
    <t>Iberia Soporte CIE</t>
  </si>
  <si>
    <t>GB-1081</t>
  </si>
  <si>
    <t>GB-1090</t>
  </si>
  <si>
    <t>Contabilizar Cargos en CIE</t>
  </si>
  <si>
    <t>GB-1091</t>
  </si>
  <si>
    <t>México roll-out Anexo 20</t>
  </si>
  <si>
    <t>GB-1102</t>
  </si>
  <si>
    <t>Mexico Ivy Bridge</t>
  </si>
  <si>
    <t>GB-1104</t>
  </si>
  <si>
    <t>Iberia PC - Visualizar Precio especial en Albaranes</t>
  </si>
  <si>
    <t>GB-1108</t>
  </si>
  <si>
    <t>Iberia optimización Descuentos</t>
  </si>
  <si>
    <t>GB-1114</t>
  </si>
  <si>
    <t>México roll-out Anexo 20 termino</t>
  </si>
  <si>
    <t>GB-1115</t>
  </si>
  <si>
    <t>Brasil Análisis Facturación Diciembre</t>
  </si>
  <si>
    <t>GB-1116</t>
  </si>
  <si>
    <t>Brasil CAN Asignación analista</t>
  </si>
  <si>
    <t>GB-1117</t>
  </si>
  <si>
    <t>Iberia Asignación Consultor</t>
  </si>
  <si>
    <t>GB-1118</t>
  </si>
  <si>
    <t>Asignación Consultor</t>
  </si>
  <si>
    <t>GB-1120</t>
  </si>
  <si>
    <t>GB-1124</t>
  </si>
  <si>
    <t>Portal de Precios</t>
  </si>
  <si>
    <t>GB-1125</t>
  </si>
  <si>
    <t>México Bolsa Horas soporte Anexo 20</t>
  </si>
  <si>
    <t>GB-1126</t>
  </si>
  <si>
    <t>México Contabilización de Venta Facturada</t>
  </si>
  <si>
    <t>GB-1127</t>
  </si>
  <si>
    <t>Soporte Libreta ruta Panamá</t>
  </si>
  <si>
    <t>GB-1128</t>
  </si>
  <si>
    <t>Iberia CIE - Televenta</t>
  </si>
  <si>
    <t>GB-1129</t>
  </si>
  <si>
    <t>Iberia CUC y CIE - Buscadores</t>
  </si>
  <si>
    <t>GB-1130</t>
  </si>
  <si>
    <t>Iberia CIE - Información por defecto</t>
  </si>
  <si>
    <t>GB-1131</t>
  </si>
  <si>
    <t>Brasil Análisis Facturación Enero</t>
  </si>
  <si>
    <t>GB-1132</t>
  </si>
  <si>
    <t>México Optimización ISAF</t>
  </si>
  <si>
    <t>GB-1134</t>
  </si>
  <si>
    <t>México Ejecución simultanea ISAF</t>
  </si>
  <si>
    <t>GB-1135</t>
  </si>
  <si>
    <t>Soporte UAT Movex Iberia</t>
  </si>
  <si>
    <t>GB-1137</t>
  </si>
  <si>
    <t>Argentina_Lentitud en procesos de devolución</t>
  </si>
  <si>
    <t>GB-1139</t>
  </si>
  <si>
    <t>Iberia CUC AR Cloud Proceso de carga inicial Nuevo proceso</t>
  </si>
  <si>
    <t>GB-1141</t>
  </si>
  <si>
    <t>Iberia Consolidación de documentos, identikets</t>
  </si>
  <si>
    <t>GB-1142</t>
  </si>
  <si>
    <t>Portugal - Reporte SAFT-PT</t>
  </si>
  <si>
    <t>GB-1153</t>
  </si>
  <si>
    <t>México Integración de inventarios negativos</t>
  </si>
  <si>
    <t>GB-1154</t>
  </si>
  <si>
    <t>México Domicilio código de cliente Generico</t>
  </si>
  <si>
    <t>GB-1160</t>
  </si>
  <si>
    <t>Brasil Reporte NF Devolución Cliente PC VS MS</t>
  </si>
  <si>
    <t>GB-1161</t>
  </si>
  <si>
    <t>Optimizacion de libreta de ruta Iberia</t>
  </si>
  <si>
    <t>GB-1166</t>
  </si>
  <si>
    <t>WMS Bimbo</t>
  </si>
  <si>
    <t>GB-1170</t>
  </si>
  <si>
    <t>Entendimiento DSD Mobile actual</t>
  </si>
  <si>
    <t>GB-1171</t>
  </si>
  <si>
    <t>Ampliación Código Producto DSD para Guatemala, Panamá y Costa Rica</t>
  </si>
  <si>
    <t>GB-1172</t>
  </si>
  <si>
    <t>Modificaciones Integral Vending</t>
  </si>
  <si>
    <t>GB-1182</t>
  </si>
  <si>
    <t>México Optimización Proceso Amazon</t>
  </si>
  <si>
    <t>GB-1186</t>
  </si>
  <si>
    <t>México_Data_Migration_PC</t>
  </si>
  <si>
    <t>GB-1188</t>
  </si>
  <si>
    <t>México Soporte UAT Ivy Bridge</t>
  </si>
  <si>
    <t>GB-1191</t>
  </si>
  <si>
    <t>Iberia CIE - Conversión procesos ODI a Marina</t>
  </si>
  <si>
    <t>GB-1192</t>
  </si>
  <si>
    <t>Mexico SPA Sell Out formato único</t>
  </si>
  <si>
    <t>GB-1193</t>
  </si>
  <si>
    <t>Iberia PC - Cambios Pedido Horizonte</t>
  </si>
  <si>
    <t>GB-1194</t>
  </si>
  <si>
    <t>México Impresión Tickets Bluetooth Nube</t>
  </si>
  <si>
    <t>GB-1195</t>
  </si>
  <si>
    <t>Brasil actualizar script de plataforma para proyecto Integra</t>
  </si>
  <si>
    <t>GB-1196</t>
  </si>
  <si>
    <t>Colombia Payment</t>
  </si>
  <si>
    <t>GB-1197</t>
  </si>
  <si>
    <t>CR AR Cloud Chile y Perú</t>
  </si>
  <si>
    <t>GB-1198</t>
  </si>
  <si>
    <t>Argentina Ampliación Código Producto 7 D</t>
  </si>
  <si>
    <t>GB-1199</t>
  </si>
  <si>
    <t>Brasil incluir TAG pedido en detalle de producto XML</t>
  </si>
  <si>
    <t>GB-1202</t>
  </si>
  <si>
    <t>BU4 Integraciones Iberia</t>
  </si>
  <si>
    <t>GB-1203</t>
  </si>
  <si>
    <t>Brasil GS cancelamiento y generación de NF entrada</t>
  </si>
  <si>
    <t>GB-1204</t>
  </si>
  <si>
    <t>Brasil GS edición XML</t>
  </si>
  <si>
    <t>GB-1205</t>
  </si>
  <si>
    <t>Brasil Réplica de cupos Interfaz items</t>
  </si>
  <si>
    <t>GB-1207</t>
  </si>
  <si>
    <t>México UAT Partidos Politicos y No Contribuyentes IEPS</t>
  </si>
  <si>
    <t>GB-1208</t>
  </si>
  <si>
    <t>México Warroom Partidos Politicos y No Contribuyentes IEPS</t>
  </si>
  <si>
    <t>GB-1209</t>
  </si>
  <si>
    <t>México Roll-out Partidos Politicos y No Contribuyentes IEPS</t>
  </si>
  <si>
    <t>GB-1212</t>
  </si>
  <si>
    <t>Iberia - Mejora Replica Líneas Facturación</t>
  </si>
  <si>
    <t>GB-1214</t>
  </si>
  <si>
    <t>Iberia - RMA cambios layout</t>
  </si>
  <si>
    <t>GB-1215</t>
  </si>
  <si>
    <t>Iberia - Mejora de Cargas masivas CUC y CIE</t>
  </si>
  <si>
    <t>GB-1216</t>
  </si>
  <si>
    <t>GB-1216 Venezuela_ReconversionMonetaria</t>
  </si>
  <si>
    <t>GB-1217</t>
  </si>
  <si>
    <t>Brasil Nuevo Layout facturación Electrónica</t>
  </si>
  <si>
    <t>GB-1218</t>
  </si>
  <si>
    <t>Basil IA Interfaz Neogrid</t>
  </si>
  <si>
    <t>GB-1219</t>
  </si>
  <si>
    <t>Brasil Cambios pantalla NF devolución de cliente Marzo</t>
  </si>
  <si>
    <t>GB-1223</t>
  </si>
  <si>
    <t>Brasil Validaciones en Facturación</t>
  </si>
  <si>
    <t>GB-1224</t>
  </si>
  <si>
    <t>Brasil Automatización script Integra</t>
  </si>
  <si>
    <t>GB-1225</t>
  </si>
  <si>
    <t>Brasil Nota de referencia en XML de NF entrada</t>
  </si>
  <si>
    <t>GB-1226</t>
  </si>
  <si>
    <t>Brasil Nota Referencia en xml de nf transferencia y dev. transferencia</t>
  </si>
  <si>
    <t>GB-1227</t>
  </si>
  <si>
    <t>Brasil  Permitir enviar notas fiscales de fechas atrasadas</t>
  </si>
  <si>
    <t>GB-1229</t>
  </si>
  <si>
    <t>Iberia - Soporte bolsa de horas</t>
  </si>
  <si>
    <t>GB-1232</t>
  </si>
  <si>
    <t>Brasil Inclusión de la Tag nFCI</t>
  </si>
  <si>
    <t>GB-1233</t>
  </si>
  <si>
    <t>Soporte China - Corrección en Póliza</t>
  </si>
  <si>
    <t>GB-1236</t>
  </si>
  <si>
    <t>Iberia - Soporte Tenerife</t>
  </si>
  <si>
    <t>GB-1237</t>
  </si>
  <si>
    <t>Brasil Projeto NF devolucao de cliente</t>
  </si>
  <si>
    <t>GB-1238</t>
  </si>
  <si>
    <t>Brasil Cliente Agencia en nf de remesa entrada</t>
  </si>
  <si>
    <t>GB-1239</t>
  </si>
  <si>
    <t>Brasil tasa de impuesto 39.10</t>
  </si>
  <si>
    <t>GB-1240</t>
  </si>
  <si>
    <t>México Soporte Productivo ISAF</t>
  </si>
  <si>
    <t>GB-1241</t>
  </si>
  <si>
    <t>Facturación Electrónica Colombia</t>
  </si>
  <si>
    <t>GB-1242</t>
  </si>
  <si>
    <t>Iberia Soporte Pedido Horizonte</t>
  </si>
  <si>
    <t>GB-1243</t>
  </si>
  <si>
    <t>Brasil Roll Out 2018</t>
  </si>
  <si>
    <t>GB-1247</t>
  </si>
  <si>
    <t>Brasil NF devolución cliente XML 4.0</t>
  </si>
  <si>
    <t>GB-1248</t>
  </si>
  <si>
    <t>CUC Cloud AR</t>
  </si>
  <si>
    <t>GB-1249</t>
  </si>
  <si>
    <t>México Optimización y Métricas</t>
  </si>
  <si>
    <t>GB-1250</t>
  </si>
  <si>
    <t>México Notas de Crédito por Cambio Físico</t>
  </si>
  <si>
    <t>GB-1251</t>
  </si>
  <si>
    <t>Generic Services - Cluster</t>
  </si>
  <si>
    <t>GB-1252</t>
  </si>
  <si>
    <t>Brasil Secuencia de productos en ticket de carga</t>
  </si>
  <si>
    <t>GB-1253</t>
  </si>
  <si>
    <t>México Especificación del ISAF</t>
  </si>
  <si>
    <t>GB-1254</t>
  </si>
  <si>
    <t>Brasil Reporte Notas enviadas a Oracle AR</t>
  </si>
  <si>
    <t>GB-1256</t>
  </si>
  <si>
    <t>México CR Cadena y FPL HH</t>
  </si>
  <si>
    <t>GB-1257</t>
  </si>
  <si>
    <t>Brasil Tax Matrix Reducida</t>
  </si>
  <si>
    <t>GB-1258</t>
  </si>
  <si>
    <t>Brasil Configuración de Catálogos</t>
  </si>
  <si>
    <t>GB-1259</t>
  </si>
  <si>
    <t>Brasil Inactivación de clientes</t>
  </si>
  <si>
    <t>GB-1260</t>
  </si>
  <si>
    <t>Brasil Definición de estatus NFs para Liquidación</t>
  </si>
  <si>
    <t>GB-1262</t>
  </si>
  <si>
    <t>Brasil UAT XML 4.0</t>
  </si>
  <si>
    <t>GB-1264</t>
  </si>
  <si>
    <t>México CR PArtidos Politicos (Valores nuevos)</t>
  </si>
  <si>
    <t>GB-1266</t>
  </si>
  <si>
    <t>Brasil Notas de entrada existencia + devolución</t>
  </si>
  <si>
    <t>GB-1268</t>
  </si>
  <si>
    <t>México One Down</t>
  </si>
  <si>
    <t>GB-1269</t>
  </si>
  <si>
    <t>México Isaf Clientes sin Cadena</t>
  </si>
  <si>
    <t>GB-1272</t>
  </si>
  <si>
    <t>GB-1273</t>
  </si>
  <si>
    <t>Iberia Soporte</t>
  </si>
  <si>
    <t>GB-1274</t>
  </si>
  <si>
    <t>GB-1275</t>
  </si>
  <si>
    <t>México Ivy plan Rollback</t>
  </si>
  <si>
    <t>GB-1277</t>
  </si>
  <si>
    <t>Brasil Pedido en ruta HH</t>
  </si>
  <si>
    <t>GB-1278</t>
  </si>
  <si>
    <t>México Optimización ISAF generación de achivos</t>
  </si>
  <si>
    <t>GB-1279</t>
  </si>
  <si>
    <t>Iberia PC - Integración Cargas y Redistribución de producto</t>
  </si>
  <si>
    <t>GB-1280</t>
  </si>
  <si>
    <t>Brasil XML 4.0 Extras</t>
  </si>
  <si>
    <t>GB-1281</t>
  </si>
  <si>
    <t>México System Test Implementación Base única 4</t>
  </si>
  <si>
    <t>GB-1282</t>
  </si>
  <si>
    <t>Brasil NF devolución cliente Valinhos</t>
  </si>
  <si>
    <t>GB-1283</t>
  </si>
  <si>
    <t>México UAT Implementación Base única 4</t>
  </si>
  <si>
    <t>GB-1286</t>
  </si>
  <si>
    <t>Peru - Fix POM para rutas distribuidoras</t>
  </si>
  <si>
    <t>GB-1287</t>
  </si>
  <si>
    <t>México  Optimización Complemento ISAF</t>
  </si>
  <si>
    <t>GB-1288</t>
  </si>
  <si>
    <t>Iberia - Integración Notification Proccess</t>
  </si>
  <si>
    <t>GB-1290</t>
  </si>
  <si>
    <t>México Integración</t>
  </si>
  <si>
    <t>GB-1291</t>
  </si>
  <si>
    <t>México Notas de Crédito por Cambios Fisicos_Relacionamiento</t>
  </si>
  <si>
    <t>GB-1296</t>
  </si>
  <si>
    <t>Reconversión Monetaria BIMBO 2018</t>
  </si>
  <si>
    <t>GB-1297</t>
  </si>
  <si>
    <t>Chile Soporte Libreta_de_Ruta</t>
  </si>
  <si>
    <t>GB-1298</t>
  </si>
  <si>
    <t>México Soporte Lentitud Despacho</t>
  </si>
  <si>
    <t>GB-1299</t>
  </si>
  <si>
    <t>Iberia PC - Buscador códigos pantallas de pedidos</t>
  </si>
  <si>
    <t>GB-1300</t>
  </si>
  <si>
    <t>Iberia PC - Traspaso de producto entre agencias en piezas</t>
  </si>
  <si>
    <t>GB-1301</t>
  </si>
  <si>
    <t>Iberia Web - Herramienta Conciliación Ingresos Vendedores</t>
  </si>
  <si>
    <t>GB-1302</t>
  </si>
  <si>
    <t>Uruguay Soporte Libreta_de_Ruta</t>
  </si>
  <si>
    <t>GB-1303</t>
  </si>
  <si>
    <t>IntegralVending_procesamiento_2_tiempos</t>
  </si>
  <si>
    <t>GB-1304</t>
  </si>
  <si>
    <t>México Separación ISAF e ISA2 de del Flujo HH</t>
  </si>
  <si>
    <t>GB-1305</t>
  </si>
  <si>
    <t>Adecuaciones Libreta Ruta</t>
  </si>
  <si>
    <t>GB-1306</t>
  </si>
  <si>
    <t>Iberia PC - Itineración multiple de clientes</t>
  </si>
  <si>
    <t>GB-1307</t>
  </si>
  <si>
    <t>Iberia PC - Distribución mixta</t>
  </si>
  <si>
    <t>GB-1308</t>
  </si>
  <si>
    <t>Iberia precalculo libreta de ruta</t>
  </si>
  <si>
    <t>GB-1310</t>
  </si>
  <si>
    <t>Brasil NF devolución cliente + remesa para troca</t>
  </si>
  <si>
    <t>GB-1313</t>
  </si>
  <si>
    <t>Brasil porcentaje de reducción en NF HH</t>
  </si>
  <si>
    <t>GB-1314</t>
  </si>
  <si>
    <t>México Generacion Parcial  Archivos y Soporte ISAF</t>
  </si>
  <si>
    <t>GB-1315</t>
  </si>
  <si>
    <t>Brasil Tag Suframa en XML</t>
  </si>
  <si>
    <t>GB-1317</t>
  </si>
  <si>
    <t>Marruecos pedido ajuste en cero</t>
  </si>
  <si>
    <t>GB-1319</t>
  </si>
  <si>
    <t>México Sinergias</t>
  </si>
  <si>
    <t>GB-1321</t>
  </si>
  <si>
    <t>Brasil Reporte de RUC</t>
  </si>
  <si>
    <t>GB-1322</t>
  </si>
  <si>
    <t>Brasil Reporte HH GPS Chip</t>
  </si>
  <si>
    <t>GB-1323</t>
  </si>
  <si>
    <t>México UAT SInergias</t>
  </si>
  <si>
    <t>GB-1326</t>
  </si>
  <si>
    <t>Brasil GS serie para NF entrada</t>
  </si>
  <si>
    <t>GB-1328</t>
  </si>
  <si>
    <t>Iberia CIE - Envío de documentos al cliente</t>
  </si>
  <si>
    <t>GB-1331</t>
  </si>
  <si>
    <t>México Control de BonificacionesVr3</t>
  </si>
  <si>
    <t>GB-1332</t>
  </si>
  <si>
    <t>México DRN Mensaje en pedidos Vr3</t>
  </si>
  <si>
    <t>GB-1335</t>
  </si>
  <si>
    <t>México Apoyo a Roll Out GB-1331 - GB-1332</t>
  </si>
  <si>
    <t>GB-1337</t>
  </si>
  <si>
    <t>Perú-Migración  Rutas a CeVe nuevo</t>
  </si>
  <si>
    <t>GB-1338</t>
  </si>
  <si>
    <t>GB-1338 Brasil Calculo de Precio Bruto por Naturaleza de operación</t>
  </si>
  <si>
    <t>GB-1339</t>
  </si>
  <si>
    <t>Perú-Soporte en sitio</t>
  </si>
  <si>
    <t>GB-1340 Brasil</t>
  </si>
  <si>
    <t>Brasil Análisis de diferencia de precio entre notas de salida y entrada</t>
  </si>
  <si>
    <t>GB-1344</t>
  </si>
  <si>
    <t>Brasil Assessment</t>
  </si>
  <si>
    <t>GB-1345</t>
  </si>
  <si>
    <t>México Integración GB-966 Vale Envases, GB-1029 Promociones Plan B y Hor</t>
  </si>
  <si>
    <t>GB-1347</t>
  </si>
  <si>
    <t>Iberia CIE - Fichero SII para Facturas de contado</t>
  </si>
  <si>
    <t>GB-1349</t>
  </si>
  <si>
    <t>Brasil Autenticación Generic Service</t>
  </si>
  <si>
    <t>GB-1353 Brasil</t>
  </si>
  <si>
    <t>Brasil corrección duplicados Neogrid</t>
  </si>
  <si>
    <t>GB-1358</t>
  </si>
  <si>
    <t>Bolsa de horas para UAT Integral Vending</t>
  </si>
  <si>
    <t>GB-1363</t>
  </si>
  <si>
    <t>Iberia Asignación Consultoria Diciembre - Febrero</t>
  </si>
  <si>
    <t>GB-1365</t>
  </si>
  <si>
    <t>Chile Mejoras MFP SPA</t>
  </si>
  <si>
    <t>GB-1367</t>
  </si>
  <si>
    <t>México Timbrado en Plan B</t>
  </si>
  <si>
    <t>GB-1368</t>
  </si>
  <si>
    <t>Iberia - Cambio Interfaces códigos de cliente</t>
  </si>
  <si>
    <t>GB-1369</t>
  </si>
  <si>
    <t>Marruecos Android Mobile</t>
  </si>
  <si>
    <t>GB-1371</t>
  </si>
  <si>
    <t>México IVA Fronterizo</t>
  </si>
  <si>
    <t>GB-1375</t>
  </si>
  <si>
    <t>México CR interfaz cruce de Anden</t>
  </si>
  <si>
    <t>GB-1376</t>
  </si>
  <si>
    <t>Brasil Cambio Frete en NF</t>
  </si>
  <si>
    <t>GB-1377</t>
  </si>
  <si>
    <t>México Roll-Out Integracion FTP, Fix (Grupo 1)</t>
  </si>
  <si>
    <t>GB-1378</t>
  </si>
  <si>
    <t>México UAT Integración Optimizacion, Compensaciones (Grupo 2)</t>
  </si>
  <si>
    <t>GB-1381</t>
  </si>
  <si>
    <t>Perú Guia Remision x cada OC_BPE</t>
  </si>
  <si>
    <t>GB-1382</t>
  </si>
  <si>
    <t>Perú Cambio MFP_BPE</t>
  </si>
  <si>
    <t>GB-1386</t>
  </si>
  <si>
    <t>Perú Modificaciones a comprobantes de pago electrónico</t>
  </si>
  <si>
    <t>GB-1387</t>
  </si>
  <si>
    <t>México Manejo de Carrier GPRS</t>
  </si>
  <si>
    <t>GB-1389</t>
  </si>
  <si>
    <t>Honduras Ticket Fiscal</t>
  </si>
  <si>
    <t>GB-1401</t>
  </si>
  <si>
    <t>Honduras CR Ticket Fiscal</t>
  </si>
  <si>
    <t>GB-1403</t>
  </si>
  <si>
    <t>Perú Cambio en XML</t>
  </si>
  <si>
    <t>GB-1404</t>
  </si>
  <si>
    <t>Perú Cambio impresión de guías por orden de compra en modelo MFP</t>
  </si>
  <si>
    <t>GB-1405</t>
  </si>
  <si>
    <t>México Manejo de Carrier GPRS(APN)</t>
  </si>
  <si>
    <t>GB-1417</t>
  </si>
  <si>
    <t>México CR Cancelacion timbrados y plan B (1)</t>
  </si>
  <si>
    <t>GB-1419</t>
  </si>
  <si>
    <t>México CR Soporte Encuestas de mercado</t>
  </si>
  <si>
    <t>GB-659</t>
  </si>
  <si>
    <t>Regionalización Plataforma Comercial</t>
  </si>
  <si>
    <t>GB-661</t>
  </si>
  <si>
    <t>MIgracion R12 - Mejoras ISPLI</t>
  </si>
  <si>
    <t>GB-668</t>
  </si>
  <si>
    <t>PIAM y requerimientos Fiscales</t>
  </si>
  <si>
    <t>GB-669</t>
  </si>
  <si>
    <t>Soporte rollout 2014 -2015</t>
  </si>
  <si>
    <t>GB-673</t>
  </si>
  <si>
    <t>Soporte China 2014/2015</t>
  </si>
  <si>
    <t>GB-675</t>
  </si>
  <si>
    <t>Regionalización 2. Formato de fechas y separador decimal</t>
  </si>
  <si>
    <t>GB-677</t>
  </si>
  <si>
    <t>Implantación China</t>
  </si>
  <si>
    <t>GB-678</t>
  </si>
  <si>
    <t>Soporte UAT LAS/LAC</t>
  </si>
  <si>
    <t>GB-679</t>
  </si>
  <si>
    <t xml:space="preserve"> Interfaz CUC</t>
  </si>
  <si>
    <t>GB-680</t>
  </si>
  <si>
    <t>SFTP Ecuador</t>
  </si>
  <si>
    <t>GB-681</t>
  </si>
  <si>
    <t>Soporte Implementación China R3</t>
  </si>
  <si>
    <t>GB-682</t>
  </si>
  <si>
    <t>IDG Guatefacturas</t>
  </si>
  <si>
    <t>GB-683</t>
  </si>
  <si>
    <t>Clientes sin RUC Peru</t>
  </si>
  <si>
    <t>GB-685</t>
  </si>
  <si>
    <t>R12 Colombia</t>
  </si>
  <si>
    <t>GB-686</t>
  </si>
  <si>
    <t>Diferencias entre locales e importados</t>
  </si>
  <si>
    <t>GB-687</t>
  </si>
  <si>
    <t>Corrección Ticket China</t>
  </si>
  <si>
    <t>GB-689</t>
  </si>
  <si>
    <t>Interfaz OCOCIA</t>
  </si>
  <si>
    <t>GB-692</t>
  </si>
  <si>
    <t>Soporte Piloto China</t>
  </si>
  <si>
    <t>GB-694</t>
  </si>
  <si>
    <t>Cambio Fiscal ISPLI Paraguay</t>
  </si>
  <si>
    <t>GB-695</t>
  </si>
  <si>
    <t>China Soporte Abril 2015</t>
  </si>
  <si>
    <t>GB-696</t>
  </si>
  <si>
    <t>Gobierno de Catálogos y Modelo de Datos</t>
  </si>
  <si>
    <t>GB-704</t>
  </si>
  <si>
    <t>Componente de ajustes a ruta para Iberia</t>
  </si>
  <si>
    <t>GB-705</t>
  </si>
  <si>
    <t>Fiscal 3</t>
  </si>
  <si>
    <t>GB-705 F2</t>
  </si>
  <si>
    <t>Fiscal 3 Fase 2</t>
  </si>
  <si>
    <t>GB-707</t>
  </si>
  <si>
    <t>GB-707 Implantación PC OLA2</t>
  </si>
  <si>
    <t>GB-709</t>
  </si>
  <si>
    <t>Integración Número de copias de impresión</t>
  </si>
  <si>
    <t>GB-711</t>
  </si>
  <si>
    <t>Facturación a 3 digitos</t>
  </si>
  <si>
    <t>GB-712</t>
  </si>
  <si>
    <t>Modelo de Distribución Comercial 2</t>
  </si>
  <si>
    <t>GB-716</t>
  </si>
  <si>
    <t>Integración Salesfore</t>
  </si>
  <si>
    <t>GB-717</t>
  </si>
  <si>
    <t>Operación Domingo</t>
  </si>
  <si>
    <t>GB-724</t>
  </si>
  <si>
    <t>Fix 1 PIAM</t>
  </si>
  <si>
    <t>GB-725</t>
  </si>
  <si>
    <t>Nueva Pantalla de Consulta</t>
  </si>
  <si>
    <t>GB-726</t>
  </si>
  <si>
    <t>Soporte China Pc</t>
  </si>
  <si>
    <t>GB-727</t>
  </si>
  <si>
    <t>Libreta de Ruta</t>
  </si>
  <si>
    <t>GB-730</t>
  </si>
  <si>
    <t>Soporte Traducción Canadá</t>
  </si>
  <si>
    <t>GB-731</t>
  </si>
  <si>
    <t>Bolsa de Horas</t>
  </si>
  <si>
    <t>GB-732</t>
  </si>
  <si>
    <t>Extensión Soporte China Pc</t>
  </si>
  <si>
    <t>GB-733</t>
  </si>
  <si>
    <t>Actividades para carga masiva IBERIA</t>
  </si>
  <si>
    <t>GB-734</t>
  </si>
  <si>
    <t>Comisión Pesito y Pedido HH</t>
  </si>
  <si>
    <t>GB-737</t>
  </si>
  <si>
    <t>Mantenimiento al cambiador de codigo de agencia para ecuador</t>
  </si>
  <si>
    <t>GB-738</t>
  </si>
  <si>
    <t>UAT Brasil</t>
  </si>
  <si>
    <t>GB-739</t>
  </si>
  <si>
    <t>UAT Iberia</t>
  </si>
  <si>
    <t>GB-740</t>
  </si>
  <si>
    <t>Actividades ORACLE R-12 Brasil</t>
  </si>
  <si>
    <t>GB-744</t>
  </si>
  <si>
    <t>Mapeo de datos para datawarehouse</t>
  </si>
  <si>
    <t>GB-746</t>
  </si>
  <si>
    <t>Extensión Comisión Pesito y Crédito HH Rollout Mexico</t>
  </si>
  <si>
    <t>GB-747</t>
  </si>
  <si>
    <t>Extensión Actividades ORACLE R-12 Brasil</t>
  </si>
  <si>
    <t>GB-748</t>
  </si>
  <si>
    <t>GB-748 Activación de Modulo Dotaciones Iberia</t>
  </si>
  <si>
    <t>GB-749</t>
  </si>
  <si>
    <t>Reclasificación de diferencias NC por redondeo de milésimas</t>
  </si>
  <si>
    <t>GB-750</t>
  </si>
  <si>
    <t>Extensión Soporte UAT Brasil</t>
  </si>
  <si>
    <t>GB-751</t>
  </si>
  <si>
    <t>Extensión  Actividades para carga masiva IBERIA</t>
  </si>
  <si>
    <t>GB-752</t>
  </si>
  <si>
    <t>Cálculo de comisiones Colombia</t>
  </si>
  <si>
    <t>GB-753</t>
  </si>
  <si>
    <t>Migración China 4419</t>
  </si>
  <si>
    <t>GB-754</t>
  </si>
  <si>
    <t>GB-754 Integración de Ramas Las Lac / Mexico / Iberia.</t>
  </si>
  <si>
    <t>GB-755</t>
  </si>
  <si>
    <t>DRN IBERIA PC</t>
  </si>
  <si>
    <t>GB-757</t>
  </si>
  <si>
    <t>DRN Modulo de Frio Las / Lac</t>
  </si>
  <si>
    <t>GB-758</t>
  </si>
  <si>
    <t>Extensión Soporte Bolsa de Horas rama Iberia</t>
  </si>
  <si>
    <t>GB-759</t>
  </si>
  <si>
    <t>Base para Descuentos DF en HH-PC-CIE</t>
  </si>
  <si>
    <t>GB-761</t>
  </si>
  <si>
    <t>SOPORTE ROLLOUT LIBRETA DE RUTA</t>
  </si>
  <si>
    <t>GB-762</t>
  </si>
  <si>
    <t>Requerimientos Prioridad Cero</t>
  </si>
  <si>
    <t>GB-763</t>
  </si>
  <si>
    <t>Marina y Libreta de ruta 2</t>
  </si>
  <si>
    <t>GB-764</t>
  </si>
  <si>
    <t>Desarrollo Interfaces Oracle R-12 Brasil</t>
  </si>
  <si>
    <t>GB-765</t>
  </si>
  <si>
    <t>Integración LAS LAC -México</t>
  </si>
  <si>
    <t>GB-766</t>
  </si>
  <si>
    <t>Horas Soporte LAS LAC</t>
  </si>
  <si>
    <t>GB-767</t>
  </si>
  <si>
    <t>Requerimientos Prioridad 0.5</t>
  </si>
  <si>
    <t>GB-768</t>
  </si>
  <si>
    <t>Requerimiento Prioridad 1</t>
  </si>
  <si>
    <t>GB-769</t>
  </si>
  <si>
    <t>Cruce de Anden</t>
  </si>
  <si>
    <t>GB-770</t>
  </si>
  <si>
    <t>Mapeo para Data Lakes CAN</t>
  </si>
  <si>
    <t>GB-773</t>
  </si>
  <si>
    <t>Cargas Iniciales Iberia</t>
  </si>
  <si>
    <t>GB-774</t>
  </si>
  <si>
    <t>Requerimiento Venezuela Barquisimeto</t>
  </si>
  <si>
    <t>GB-775</t>
  </si>
  <si>
    <t>Reporte Hacienda Portuguesa</t>
  </si>
  <si>
    <t>GB-776</t>
  </si>
  <si>
    <t>Pedidos y Predidos Iberia</t>
  </si>
  <si>
    <t>GB-777</t>
  </si>
  <si>
    <t>Interfaces AR y AP para CIE</t>
  </si>
  <si>
    <t>GB-778</t>
  </si>
  <si>
    <t>Descuentos Comerciales Venezuela</t>
  </si>
  <si>
    <t>GB-779</t>
  </si>
  <si>
    <t>Traspasos de Saldos Venezuela</t>
  </si>
  <si>
    <t>GB-780</t>
  </si>
  <si>
    <t>Pedidos MFP Venezuela</t>
  </si>
  <si>
    <t>GB-781</t>
  </si>
  <si>
    <t>Soporte China 2016</t>
  </si>
  <si>
    <t>GB-783</t>
  </si>
  <si>
    <t>GB-783 Soporte Generación Carga Inicial para nuevas BDS</t>
  </si>
  <si>
    <t>GB-784</t>
  </si>
  <si>
    <t>Traspasos de Saldos Venezuela Fase II</t>
  </si>
  <si>
    <t>GB-785</t>
  </si>
  <si>
    <t>Numeros de control y Folios en FC-NC Venezuela</t>
  </si>
  <si>
    <t>GB-786</t>
  </si>
  <si>
    <t xml:space="preserve"> Instalador Plataforma</t>
  </si>
  <si>
    <t>GB-787</t>
  </si>
  <si>
    <t>Extensión de cargas iniciales Iberia</t>
  </si>
  <si>
    <t>GB-788</t>
  </si>
  <si>
    <t>Depuración de productos DEPMAS PC</t>
  </si>
  <si>
    <t>GB-790</t>
  </si>
  <si>
    <t>Distribuidores Argentina</t>
  </si>
  <si>
    <t>GB-791</t>
  </si>
  <si>
    <t>Soporte a Iberia QA y UAT 2016 LL</t>
  </si>
  <si>
    <t>GB-792</t>
  </si>
  <si>
    <t>Extension Niveles Base para Descuentos Junio 2016</t>
  </si>
  <si>
    <t>GB-795</t>
  </si>
  <si>
    <t>Modificacion Consulta Cambio de Precios</t>
  </si>
  <si>
    <t>GB-796</t>
  </si>
  <si>
    <t>Cambio del IVA del 12 al 14 Ecuador</t>
  </si>
  <si>
    <t>GB-797</t>
  </si>
  <si>
    <t>Codigo de Producto del Cliente Iberia</t>
  </si>
  <si>
    <t>GB-798</t>
  </si>
  <si>
    <t>Modificacion Factura Autovend Guatemala</t>
  </si>
  <si>
    <t>GB-799</t>
  </si>
  <si>
    <t>Paquete 1 Modificaciones CIE</t>
  </si>
  <si>
    <t>GB-800</t>
  </si>
  <si>
    <t>Paquete 1 Nuevos Requerimientos IBERIA</t>
  </si>
  <si>
    <t>GB-801</t>
  </si>
  <si>
    <t>GL_CIE NUEVOS AJUSTES POLIZA IBERIA</t>
  </si>
  <si>
    <t>GB-802</t>
  </si>
  <si>
    <t>POM Ajuste función día venta</t>
  </si>
  <si>
    <t>GB-803</t>
  </si>
  <si>
    <t>Plataforma Comercial Iberia CRs Estimaciones</t>
  </si>
  <si>
    <t>GB-804</t>
  </si>
  <si>
    <t>POM Homologación de Archivos Iberia</t>
  </si>
  <si>
    <t>GB-805</t>
  </si>
  <si>
    <t xml:space="preserve"> Replica Portafolio Productos</t>
  </si>
  <si>
    <t>GB-806</t>
  </si>
  <si>
    <t>Replica de Descuentos Confidenciales.</t>
  </si>
  <si>
    <t>GB-807</t>
  </si>
  <si>
    <t xml:space="preserve"> Integración de desarrollo Canadá a rama integración México</t>
  </si>
  <si>
    <t>GB-808</t>
  </si>
  <si>
    <t>Generacion de Base de PC y Fabrica, Soporte UAT_Piloto Argentina</t>
  </si>
  <si>
    <t>GB-809</t>
  </si>
  <si>
    <t>Días para cambio de precio Colombia</t>
  </si>
  <si>
    <t>GB-810</t>
  </si>
  <si>
    <t>Comisiones colombia</t>
  </si>
  <si>
    <t>GB-811</t>
  </si>
  <si>
    <t>Integracion China a ALL LAC LAS</t>
  </si>
  <si>
    <t>GB-812</t>
  </si>
  <si>
    <t>Remisiones para Barquisimeto</t>
  </si>
  <si>
    <t>GB-813</t>
  </si>
  <si>
    <t>Calculo de Venta Promedio Para Pedidos y Prepedidos Iberia Iberia</t>
  </si>
  <si>
    <t>GB-814</t>
  </si>
  <si>
    <t>Análisis performance de SPA para pedido Sugerido</t>
  </si>
  <si>
    <t>GB-816</t>
  </si>
  <si>
    <t>Extensión de Código de producto del Cliente Iberia</t>
  </si>
  <si>
    <t>GB-817</t>
  </si>
  <si>
    <t>Descarga de Documentos y Logs Colombia</t>
  </si>
  <si>
    <t>GB-818</t>
  </si>
  <si>
    <t xml:space="preserve"> Extensión Prioridad 1</t>
  </si>
  <si>
    <t>GB-819</t>
  </si>
  <si>
    <t>AJUSTES INTERFAZ OCOSIA</t>
  </si>
  <si>
    <t>GB-820</t>
  </si>
  <si>
    <t>CUC México-Estimación</t>
  </si>
  <si>
    <t>GB-821</t>
  </si>
  <si>
    <t>RMA Ajuste Pedidos Terceros</t>
  </si>
  <si>
    <t>GB-822</t>
  </si>
  <si>
    <t xml:space="preserve"> Modificación a la tabla  UPC ITEM cruce de anden México</t>
  </si>
  <si>
    <t>GB-823</t>
  </si>
  <si>
    <t>CREACIÓN DE BASES DE DATOS NUEVAS PARA LAS LAC</t>
  </si>
  <si>
    <t>GB-824</t>
  </si>
  <si>
    <t xml:space="preserve"> Soporte al validador de saldos PC Argentina</t>
  </si>
  <si>
    <t>GB-825</t>
  </si>
  <si>
    <t>Soporte a Autoupdate  Integral Vending Mexico PC</t>
  </si>
  <si>
    <t>GB-826</t>
  </si>
  <si>
    <t>INTEGRACIÓN VERSIÓN 2.7.3 SOPORTE ISAF</t>
  </si>
  <si>
    <t>GB-827</t>
  </si>
  <si>
    <t>Manejo de Errores en Marina</t>
  </si>
  <si>
    <t>GB-828</t>
  </si>
  <si>
    <t>Operación 365</t>
  </si>
  <si>
    <t>GB-829</t>
  </si>
  <si>
    <t>GB-829 Descuentos confidenciales en Documentos</t>
  </si>
  <si>
    <t>GB-830</t>
  </si>
  <si>
    <t>Soporte assessment Iberia panrico</t>
  </si>
  <si>
    <t>GB-831</t>
  </si>
  <si>
    <t xml:space="preserve"> LOGGING en BD</t>
  </si>
  <si>
    <t>GB-834</t>
  </si>
  <si>
    <t>Recurso Staff para QA</t>
  </si>
  <si>
    <t>GB-836</t>
  </si>
  <si>
    <t>Cambios Modulo de Frío LAC</t>
  </si>
  <si>
    <t>GB-837</t>
  </si>
  <si>
    <t>Soporte China MiniCEVES</t>
  </si>
  <si>
    <t>GB-839</t>
  </si>
  <si>
    <t xml:space="preserve"> Hacienda portuguesa</t>
  </si>
  <si>
    <t>GB-840</t>
  </si>
  <si>
    <t>Conciliación Plataforma comercial 2</t>
  </si>
  <si>
    <t>GB-841</t>
  </si>
  <si>
    <t>Liquidación de comisiones con clientes de Plataforma Éxito</t>
  </si>
  <si>
    <t>GB-842</t>
  </si>
  <si>
    <t xml:space="preserve"> Ajustes a un día en HH</t>
  </si>
  <si>
    <t>GB-843</t>
  </si>
  <si>
    <t>Ballpark Drns Argentina</t>
  </si>
  <si>
    <t>GB-844</t>
  </si>
  <si>
    <t>ALTA DE CLIENTES  DE CONTADO DESDE EL TERMINAL HHC</t>
  </si>
  <si>
    <t>GB-845</t>
  </si>
  <si>
    <t>ASIGNACIÓN E ITINERACIÓN DE CLIENTES A RUTA DESDE CUC</t>
  </si>
  <si>
    <t>GB-846</t>
  </si>
  <si>
    <t>Nuevos productos para Colombia</t>
  </si>
  <si>
    <t>GB-847</t>
  </si>
  <si>
    <t>Donuts Iberia</t>
  </si>
  <si>
    <t>GB-848</t>
  </si>
  <si>
    <t>Soporte base de datos de Chile</t>
  </si>
  <si>
    <t>GB-849</t>
  </si>
  <si>
    <t>Interfaz Pol</t>
  </si>
  <si>
    <t>GB-850</t>
  </si>
  <si>
    <t>Interfaz Mcdonalds MB</t>
  </si>
  <si>
    <t>GB-851</t>
  </si>
  <si>
    <t xml:space="preserve"> Extensión para certificación de rama PC Global</t>
  </si>
  <si>
    <t>GB-852</t>
  </si>
  <si>
    <t xml:space="preserve"> Extension Comisiones Colombia</t>
  </si>
  <si>
    <t>GB-854</t>
  </si>
  <si>
    <t xml:space="preserve"> Soporte Ceves Virtuales Mexico</t>
  </si>
  <si>
    <t>GB-855</t>
  </si>
  <si>
    <t xml:space="preserve"> Integración de  México a PC global</t>
  </si>
  <si>
    <t>GB-856</t>
  </si>
  <si>
    <t>Soporte al validador de saldos PC Perú y Chile</t>
  </si>
  <si>
    <t>GB-857</t>
  </si>
  <si>
    <t xml:space="preserve"> Extensión Soporte a Autoupdate  Integral Vending</t>
  </si>
  <si>
    <t>GB-858</t>
  </si>
  <si>
    <t xml:space="preserve"> Normalización y Geocercas de Venta y verificación</t>
  </si>
  <si>
    <t>GB-859</t>
  </si>
  <si>
    <t>Mapeo de Interfaces ISE/ISPLI/E-MIND</t>
  </si>
  <si>
    <t>GB-860</t>
  </si>
  <si>
    <t>Extensión Operación 365</t>
  </si>
  <si>
    <t>GB-861</t>
  </si>
  <si>
    <t>Distribuidores Argentina CR</t>
  </si>
  <si>
    <t>GB-862</t>
  </si>
  <si>
    <t>Traduccion Aplicaciones Web a Frances</t>
  </si>
  <si>
    <t>GB-863</t>
  </si>
  <si>
    <t xml:space="preserve"> CR Cálculo de Compensaciones</t>
  </si>
  <si>
    <t>GB-864</t>
  </si>
  <si>
    <t>Envío Archivos ISE (Pedido Meta) en día descanso de la fábrica</t>
  </si>
  <si>
    <t>GB-865</t>
  </si>
  <si>
    <t xml:space="preserve"> Extensión Operación 365 Enero</t>
  </si>
  <si>
    <t>GB-866</t>
  </si>
  <si>
    <t>GB-866 Cambios de nota de devolución cliente</t>
  </si>
  <si>
    <t>GB-867</t>
  </si>
  <si>
    <t>Comisiones Colombia 2017</t>
  </si>
  <si>
    <t>GB-868</t>
  </si>
  <si>
    <t xml:space="preserve"> Consulta de Estatus NF</t>
  </si>
  <si>
    <t>GB-869</t>
  </si>
  <si>
    <t>Estimación Zona Franca de Manaus NF y XML</t>
  </si>
  <si>
    <t>GB-870</t>
  </si>
  <si>
    <t>CRS- Donuts Iberia</t>
  </si>
  <si>
    <t>GB-872</t>
  </si>
  <si>
    <t xml:space="preserve"> AR Invoices Fase 2</t>
  </si>
  <si>
    <t>GB-873</t>
  </si>
  <si>
    <t>Amarres de Ingresos</t>
  </si>
  <si>
    <t>GB-874</t>
  </si>
  <si>
    <t>Extensión 2 Integral Vending</t>
  </si>
  <si>
    <t>GB-875</t>
  </si>
  <si>
    <t>Integración de  México a PC global</t>
  </si>
  <si>
    <t>GB-876</t>
  </si>
  <si>
    <t>Replica de identificadores de Clientes Neogrid</t>
  </si>
  <si>
    <t>GB-877</t>
  </si>
  <si>
    <t>Asignación de Donuts</t>
  </si>
  <si>
    <t>GB-878</t>
  </si>
  <si>
    <t>Mapeo de reportes del Centro de Análisis de Negocio (CAN) Brasil</t>
  </si>
  <si>
    <t>GB-879</t>
  </si>
  <si>
    <t xml:space="preserve"> Extensión Operación 365 Febrero</t>
  </si>
  <si>
    <t>GB-880</t>
  </si>
  <si>
    <t>App POC</t>
  </si>
  <si>
    <t>GB-881</t>
  </si>
  <si>
    <t>Administrador de Proyectos</t>
  </si>
  <si>
    <t>GB-882</t>
  </si>
  <si>
    <t>Facturación por Sociedad</t>
  </si>
  <si>
    <t>GB-883</t>
  </si>
  <si>
    <t>Integral Vending</t>
  </si>
  <si>
    <t>GB-884</t>
  </si>
  <si>
    <t>Distribuidores Argentina Carga MFP</t>
  </si>
  <si>
    <t>GB-885</t>
  </si>
  <si>
    <t>Pedido en piezas Honduras</t>
  </si>
  <si>
    <t>GB-886</t>
  </si>
  <si>
    <t>Base Única Soporte SOA (Canadá y LAS LAC)</t>
  </si>
  <si>
    <t>GB-887</t>
  </si>
  <si>
    <t>Estructura Contable</t>
  </si>
  <si>
    <t>GB-888</t>
  </si>
  <si>
    <t>Bloque K Sobrantes y Faltantes</t>
  </si>
  <si>
    <t>GB-890</t>
  </si>
  <si>
    <t>Detalle de facturas en ISPLI</t>
  </si>
  <si>
    <t>GB-891</t>
  </si>
  <si>
    <t xml:space="preserve"> Conversión Datos Iberia</t>
  </si>
  <si>
    <t>GB-892 Calculo</t>
  </si>
  <si>
    <t xml:space="preserve"> Calculo de Precio Bruto</t>
  </si>
  <si>
    <t>GB-893</t>
  </si>
  <si>
    <t>Interbloqueos Costa Rica</t>
  </si>
  <si>
    <t>GB-894</t>
  </si>
  <si>
    <t xml:space="preserve"> Envío Póliza Oracle Facturación por sociedad.</t>
  </si>
  <si>
    <t>GB-895</t>
  </si>
  <si>
    <t xml:space="preserve"> ENVIÓ DE PEDIDO Y DISTRIBUCIÓN DE RUTAS ADELANTADAS</t>
  </si>
  <si>
    <t>GB-896</t>
  </si>
  <si>
    <t>Integración de CR's Brasil</t>
  </si>
  <si>
    <t>GB-897</t>
  </si>
  <si>
    <t>Errores en tableros Honduras</t>
  </si>
  <si>
    <t>GB-898</t>
  </si>
  <si>
    <t>Iberia Interfaz Voxel</t>
  </si>
  <si>
    <t>GB-899</t>
  </si>
  <si>
    <t>Pantalla de liquidaciones</t>
  </si>
  <si>
    <t>GB-900</t>
  </si>
  <si>
    <t>Pedido EDI con EAN Duplicado.</t>
  </si>
  <si>
    <t>GB-901</t>
  </si>
  <si>
    <t>Calculo de Carga Maxima Modo Dotaciónes</t>
  </si>
  <si>
    <t>GB-902</t>
  </si>
  <si>
    <t>Definicion para trabajo en descanso</t>
  </si>
  <si>
    <t>GB-903</t>
  </si>
  <si>
    <t>CR AJUSTE ENVIO EXISTENCIA DISPONIBLE  PESTAÑA (DESCANSO FABRICA)</t>
  </si>
  <si>
    <t>GB-904</t>
  </si>
  <si>
    <t>Cálculo de Comisiones Ayudante</t>
  </si>
  <si>
    <t>GB-905</t>
  </si>
  <si>
    <t xml:space="preserve"> Iberia Libreta Ruta CR AGT005</t>
  </si>
  <si>
    <t>GB-906</t>
  </si>
  <si>
    <t>Perú Multilenguaje en liquidación</t>
  </si>
  <si>
    <t>GB-907</t>
  </si>
  <si>
    <t xml:space="preserve"> Folios Automaticos Letras de Facturación por Ruta</t>
  </si>
  <si>
    <t>GB-908</t>
  </si>
  <si>
    <t>México Integración de Integral Vending a la rama 2.9.0</t>
  </si>
  <si>
    <t>GB-909</t>
  </si>
  <si>
    <t xml:space="preserve"> México Cierre de pedido validacion ajuste</t>
  </si>
  <si>
    <t>GB-910</t>
  </si>
  <si>
    <t>Interfaces ISPLI</t>
  </si>
  <si>
    <t>GB-911</t>
  </si>
  <si>
    <t>Brasil  Pantalla de Contingencia XML</t>
  </si>
  <si>
    <t>GB-912</t>
  </si>
  <si>
    <t>Mexico Libro de Comisiones Orden de aparición</t>
  </si>
  <si>
    <t>GB-913</t>
  </si>
  <si>
    <t>Extensión Depuración DEPMAS</t>
  </si>
  <si>
    <t>GB-914</t>
  </si>
  <si>
    <t xml:space="preserve"> Ampliación de campo de Código de Producto</t>
  </si>
  <si>
    <t>GB-915</t>
  </si>
  <si>
    <t xml:space="preserve"> Brasil Extensión UAT</t>
  </si>
  <si>
    <t>GB-916</t>
  </si>
  <si>
    <t>Marruecos Soporte CUC</t>
  </si>
  <si>
    <t>GB-917</t>
  </si>
  <si>
    <t xml:space="preserve"> Pantalla para pie de pagina en pagare</t>
  </si>
  <si>
    <t>GB-918</t>
  </si>
  <si>
    <t xml:space="preserve"> México Apoyo UAT</t>
  </si>
  <si>
    <t>GB-919</t>
  </si>
  <si>
    <t>Apoyo piloto</t>
  </si>
  <si>
    <t>GB-920</t>
  </si>
  <si>
    <t xml:space="preserve"> Mexico Apoyo roll-out</t>
  </si>
  <si>
    <t>GB-921</t>
  </si>
  <si>
    <t xml:space="preserve"> Fiscal lay-out 370</t>
  </si>
  <si>
    <t>GB-922</t>
  </si>
  <si>
    <t>Brasil Extensión UAT Remoto</t>
  </si>
  <si>
    <t>GB-923</t>
  </si>
  <si>
    <t xml:space="preserve"> Mejoras Modelo de Operación PC Colombia</t>
  </si>
  <si>
    <t>GB-924</t>
  </si>
  <si>
    <t>Brasil PM Jr Staffing</t>
  </si>
  <si>
    <t>GB-925</t>
  </si>
  <si>
    <t>Brasil Extensión Interfaces R12</t>
  </si>
  <si>
    <t>GB-926</t>
  </si>
  <si>
    <t>Depuración de Clientes DEPMAS</t>
  </si>
  <si>
    <t>GB-927</t>
  </si>
  <si>
    <t>Colombia APK Devolución Rechazo</t>
  </si>
  <si>
    <t>GB-928</t>
  </si>
  <si>
    <t xml:space="preserve"> Iberia Piloto de Plataforma Comercial en Baleares</t>
  </si>
  <si>
    <t>GB-931</t>
  </si>
  <si>
    <t>GB-931 Extensión asignación Donuts Iberia-Canarias</t>
  </si>
  <si>
    <t>GB-932</t>
  </si>
  <si>
    <t xml:space="preserve"> Brasil Latin Tax Engine</t>
  </si>
  <si>
    <t>GB-933</t>
  </si>
  <si>
    <t>Extensión UAT</t>
  </si>
  <si>
    <t>GB-934</t>
  </si>
  <si>
    <t>Soporte Iberia Mallorca</t>
  </si>
  <si>
    <t>GB-935</t>
  </si>
  <si>
    <t>Identicket SAP Iberia</t>
  </si>
  <si>
    <t>GB-936</t>
  </si>
  <si>
    <t>Check Box FRIO</t>
  </si>
  <si>
    <t>GB-937</t>
  </si>
  <si>
    <t>Extensión Ampliación Código Producto</t>
  </si>
  <si>
    <t>GB-954</t>
  </si>
  <si>
    <t>Brasil LTE CR´s</t>
  </si>
  <si>
    <t>GB-955</t>
  </si>
  <si>
    <t>Roll-Out CR-365</t>
  </si>
  <si>
    <t>GB-964</t>
  </si>
  <si>
    <t>Cambios Detectados en Roll-Out 365 CR´S</t>
  </si>
  <si>
    <t>GB-965</t>
  </si>
  <si>
    <t>Asignación de código de producto de cliente y excepciones</t>
  </si>
  <si>
    <t>GB-967</t>
  </si>
  <si>
    <t>Ampliación Código Producto DSD Colombia</t>
  </si>
  <si>
    <t>GB-969</t>
  </si>
  <si>
    <t>España Libreta de Ruta</t>
  </si>
  <si>
    <t>GB-970</t>
  </si>
  <si>
    <t>App de Supervisor</t>
  </si>
  <si>
    <t>GB-971</t>
  </si>
  <si>
    <t>Brasil Extensión Piloto</t>
  </si>
  <si>
    <t>GB-972</t>
  </si>
  <si>
    <t>Cambios Frío LAC Ecuador</t>
  </si>
  <si>
    <t>GB-973</t>
  </si>
  <si>
    <t>México UAT Anexo 20 CRS</t>
  </si>
  <si>
    <t>GB-974</t>
  </si>
  <si>
    <t>Piloto Anexo 20 CRS</t>
  </si>
  <si>
    <t>GB-975</t>
  </si>
  <si>
    <t>Integración de 7 dígitos a Frío</t>
  </si>
  <si>
    <t>GB-977</t>
  </si>
  <si>
    <t>CR Voxel</t>
  </si>
  <si>
    <t>GB-978</t>
  </si>
  <si>
    <t>Estimación pantalla corte de devolución</t>
  </si>
  <si>
    <t>GB-979</t>
  </si>
  <si>
    <t xml:space="preserve"> Extensión Modificaciones Frío LAC y Soporte Piloto y Roll-Out</t>
  </si>
  <si>
    <t>GB-980</t>
  </si>
  <si>
    <t>Cambio en AGT004 para libreta de Ruta</t>
  </si>
  <si>
    <t>GB-983</t>
  </si>
  <si>
    <t>Cambios_Frío_BCR_y_BNI</t>
  </si>
  <si>
    <t>GB-985</t>
  </si>
  <si>
    <t>México MMMI</t>
  </si>
  <si>
    <t>GB-987</t>
  </si>
  <si>
    <t>México Extensión UAT Anexo 20 CRS</t>
  </si>
  <si>
    <t>GB-992</t>
  </si>
  <si>
    <t>CR BU4 Autoliquidación</t>
  </si>
  <si>
    <t>GB-993</t>
  </si>
  <si>
    <t>Separar devoluciones MOVEX  SAP</t>
  </si>
  <si>
    <t>GB-994</t>
  </si>
  <si>
    <t>México Extensión 2 UAT Anexo 20 CRS</t>
  </si>
  <si>
    <t>GB-999</t>
  </si>
  <si>
    <t>Extensión 2 Asignación Donuts Iberia Canarias</t>
  </si>
  <si>
    <t>GB-ADM</t>
  </si>
  <si>
    <t>Actividades Administrativas  de Cuenta</t>
  </si>
  <si>
    <t>GB-CR´s</t>
  </si>
  <si>
    <t>CR´s fiscales 2018</t>
  </si>
  <si>
    <t>GB-CR´S _2</t>
  </si>
  <si>
    <t>ANEXO 20 CR´S 2</t>
  </si>
  <si>
    <t>GB-CR´S ANEX 20</t>
  </si>
  <si>
    <t>CR´S Anexo 20</t>
  </si>
  <si>
    <t>GB-CR´S_3</t>
  </si>
  <si>
    <t>ANEXO 20 CR´S 3</t>
  </si>
  <si>
    <t>GB-CRs</t>
  </si>
  <si>
    <t>GB-CRs Fiscales 2018</t>
  </si>
  <si>
    <t>GB-OTRAS GARANT</t>
  </si>
  <si>
    <t>OTRAS GARANTÍAS</t>
  </si>
  <si>
    <t>GB-PYM</t>
  </si>
  <si>
    <t>PEYMENT</t>
  </si>
  <si>
    <t>GB-SOP_GARAN</t>
  </si>
  <si>
    <t>Soporte Garantía</t>
  </si>
  <si>
    <t>GB-TRANSFER</t>
  </si>
  <si>
    <t>Transferencia de Conocimientos</t>
  </si>
  <si>
    <t>GD.3</t>
  </si>
  <si>
    <t>Gobierno Digital Fase III (Patente Comercial)</t>
  </si>
  <si>
    <t>GD.CE.AMP</t>
  </si>
  <si>
    <t>Gobierno Digital -  Crear Empresa - Ampliación</t>
  </si>
  <si>
    <t>GD.MS</t>
  </si>
  <si>
    <t>Gobierno Digital -  Ministerio de Salud</t>
  </si>
  <si>
    <t>GD.RP</t>
  </si>
  <si>
    <t>Gobierno Digital - Registro Público</t>
  </si>
  <si>
    <t>GD.VIEJO</t>
  </si>
  <si>
    <t>Gobierno Digital Fase III (Generación Patente Comercial)</t>
  </si>
  <si>
    <t>GEN.INTCNX</t>
  </si>
  <si>
    <t>Actividades Genericas para Interconexion del ICE</t>
  </si>
  <si>
    <t>GEN.RH</t>
  </si>
  <si>
    <t>Actividades Genericas para RH</t>
  </si>
  <si>
    <t>GEN.SIF</t>
  </si>
  <si>
    <t>Actividades Genericas para SIF</t>
  </si>
  <si>
    <t>HENKEL.RH</t>
  </si>
  <si>
    <t>Proyecto Henkel-RH</t>
  </si>
  <si>
    <t>HSBC.SIF</t>
  </si>
  <si>
    <t>Proyecto Davivienda - Quick Pass y Activos Fijos</t>
  </si>
  <si>
    <t>I.A.W.C.C</t>
  </si>
  <si>
    <t>Implementacion de aplicación web Customer Center</t>
  </si>
  <si>
    <t>Iberia_ENTR_9</t>
  </si>
  <si>
    <t>Iberia Entregable 9</t>
  </si>
  <si>
    <t>ICE.AC</t>
  </si>
  <si>
    <t>Administración de Cuotas</t>
  </si>
  <si>
    <t>ICE.CORP</t>
  </si>
  <si>
    <t>Puesta en operación de Corporativos</t>
  </si>
  <si>
    <t>ICE.FACT</t>
  </si>
  <si>
    <t>Proyecto FACTURACION - ICE</t>
  </si>
  <si>
    <t>ICE.FACTURACION</t>
  </si>
  <si>
    <t>Proyecto ICE - Vertical de Facturación</t>
  </si>
  <si>
    <t>ICE.FT</t>
  </si>
  <si>
    <t>Revisión de procesos de los frontales</t>
  </si>
  <si>
    <t>ICE.INF.INTEG</t>
  </si>
  <si>
    <t>ICE.INF.MD</t>
  </si>
  <si>
    <t>ICE.INFRA</t>
  </si>
  <si>
    <t>Infraestructura</t>
  </si>
  <si>
    <t>ICE.INTCNX</t>
  </si>
  <si>
    <t>Proyecto Interconexión - Vertical de facturación</t>
  </si>
  <si>
    <t>ICE.INTEGRA</t>
  </si>
  <si>
    <t>Integración del ICE</t>
  </si>
  <si>
    <t>ICE.MEDIAC</t>
  </si>
  <si>
    <t>Proyecto Mediación - Vertical de facturación</t>
  </si>
  <si>
    <t>ICE.NF.SO</t>
  </si>
  <si>
    <t>Actividades asociadas a Sostenibilidad no Facturables</t>
  </si>
  <si>
    <t>ICE.NF.SO.CA</t>
  </si>
  <si>
    <t>Actividades asociadas a Sostenibilidad Contratación Adicional no Facturabl</t>
  </si>
  <si>
    <t>ICE.NF.SO.NC</t>
  </si>
  <si>
    <t>Actividades asociadas a Sostenibilidad Nueva Contratacion no Facturabl</t>
  </si>
  <si>
    <t>ACTIVIDADES ASOCIADAS A SOSTENIBILIDAD NCA - NO FACTURABLES</t>
  </si>
  <si>
    <t>ICE.NF.SO.NCP1</t>
  </si>
  <si>
    <t>Actividades asociadas a Sostenibilidad NCP 1 no Facturable</t>
  </si>
  <si>
    <t>ICE.NF.SO.NCP2</t>
  </si>
  <si>
    <t>Actividades asociadas a Sostenibilidad NCP2 no Facturable</t>
  </si>
  <si>
    <t>ICE.NF.SO.NCP3</t>
  </si>
  <si>
    <t>ACTIVIDADES ASOCIADAS A SOSTENIBILIDAD NCP3 - NO FACTURABLES</t>
  </si>
  <si>
    <t>ICE.NF.SO.PRO2</t>
  </si>
  <si>
    <t>Actividades asociadas a Sostenibilidad PRORROGA 2  no Facturables</t>
  </si>
  <si>
    <t>ICE.PRY</t>
  </si>
  <si>
    <t>Sistema de Gestión de Proyectos</t>
  </si>
  <si>
    <t>ICE.RCM</t>
  </si>
  <si>
    <t>Soporte Infraestructura ICE</t>
  </si>
  <si>
    <t>ICE.SC.SO</t>
  </si>
  <si>
    <t>Soporte a la Operación y demas actividades  no facturable</t>
  </si>
  <si>
    <t>ICE.SIF</t>
  </si>
  <si>
    <t>Proyecto ICE - SIF</t>
  </si>
  <si>
    <t>ICE.SIN_PRY</t>
  </si>
  <si>
    <t>Recursos que no tienen asignación de tareas</t>
  </si>
  <si>
    <t>ICE.SIO.1</t>
  </si>
  <si>
    <t>Sistema Integrado de Operaciones</t>
  </si>
  <si>
    <t>ICE.SO.ADM</t>
  </si>
  <si>
    <t>Tareas administrativas no cobrables Sostenibilidad ICE</t>
  </si>
  <si>
    <t>ICE.SO.CCA</t>
  </si>
  <si>
    <t>Gestión de Control de Calidad Sostenibilidad ICE</t>
  </si>
  <si>
    <t>ICE.SO.GC</t>
  </si>
  <si>
    <t>Gestión de Calidad Sostenibilidad ICE</t>
  </si>
  <si>
    <t>ICE.SO.GC.INV</t>
  </si>
  <si>
    <t>GESTIÓN DE LA CALIDAD SOSTENIBILIDAD ICE - INV</t>
  </si>
  <si>
    <t>ICE.SO.GC.NC</t>
  </si>
  <si>
    <t>Gestión de la Calidad Sostenibilidad ICE - NC</t>
  </si>
  <si>
    <t>GESTIÓN DE LA CALIDAD SOSTENIBILIDAD ICE - NCA</t>
  </si>
  <si>
    <t>ICE.SO.GC.NCP2</t>
  </si>
  <si>
    <t>Gestión de la Calidad Sostenibilidad ICE - NCP2</t>
  </si>
  <si>
    <t>ICE.SO.GC.NCP3</t>
  </si>
  <si>
    <t>GESTIÓN DE LA CALIDAD SOSTENIBILIDAD ICE - NCP3</t>
  </si>
  <si>
    <t>ICE.SO.GI</t>
  </si>
  <si>
    <t>Gestión de Incidencias Sostenibilidad ICE</t>
  </si>
  <si>
    <t>ICE.SO.GI.INV</t>
  </si>
  <si>
    <t>GESTIÓN DE INCIDENCIAS SOSTENIBILIDAD ICE - INVERSION</t>
  </si>
  <si>
    <t>ICE.SO.GI.NC</t>
  </si>
  <si>
    <t>Gestión de Incidencias Sostenibilidad ICE - NC</t>
  </si>
  <si>
    <t>GESTIÓN DE INCIDENCIAS SOSTENIBILIDAD ICE - NCA</t>
  </si>
  <si>
    <t>ICE.SO.GI.NCP2</t>
  </si>
  <si>
    <t>Gestión de Incidencias Sostenibilidad ICE - NCP2</t>
  </si>
  <si>
    <t>ICE.SO.GI.NCP3</t>
  </si>
  <si>
    <t>GESTIÓN DE INCIDENCIAS SOSTENIBILIDAD ICE-NCP3</t>
  </si>
  <si>
    <t>ICE.SO.GNR</t>
  </si>
  <si>
    <t>Gestion de nuevos requerimiento Sostenibilidad ICE</t>
  </si>
  <si>
    <t>ICE.SO.GNR.CA</t>
  </si>
  <si>
    <t>Gestion de nuevos requerimiento Sostenibilidad ICE - CONTRATACIÓN ADICIONAL</t>
  </si>
  <si>
    <t>GESTIÓN DE NUEVOS REQUERIMIENTOS SOSTENIBILIDAD ICE - INVERSIÓN</t>
  </si>
  <si>
    <t>ICE.SO.GNR.NC</t>
  </si>
  <si>
    <t>Gestion de nuevos Requerimientos  Sostenibilidad ICE - NUEVA CONTRATACION</t>
  </si>
  <si>
    <t>GESTIÓN DE NUEVOS REQUERIMIENTOS SOSTENIBILIDAD ICE - NCA</t>
  </si>
  <si>
    <t>ICE.SO.GNR.NCP1</t>
  </si>
  <si>
    <t>Gestión de nuevos requerimiento Sostenibilidad ICE - NC - Prórroga 1</t>
  </si>
  <si>
    <t>ICE.SO.GNR.NCP2</t>
  </si>
  <si>
    <t>Gestión de nuevos requerimiento Sostenibilidad ICE - NC - Prórroga 2</t>
  </si>
  <si>
    <t>ICE.SO.GNR.NCP3</t>
  </si>
  <si>
    <t>GESTIÓN DE NUEVOS REQUERIMIENTOS SOSTENIBILIDA ICE - NC - PRORROGA 3</t>
  </si>
  <si>
    <t>ICE.SO.GNR1</t>
  </si>
  <si>
    <t>Gestion Nuevos Requerimientos Sostenibilidad ICE</t>
  </si>
  <si>
    <t>ICE.SO.IMP</t>
  </si>
  <si>
    <t>Optimización e implementación Sostenibilidad ICE</t>
  </si>
  <si>
    <t>ICE.SO.MC</t>
  </si>
  <si>
    <t>Manejo del Cambio Sostenibilidad ICE</t>
  </si>
  <si>
    <t>ICE.SO.PMO</t>
  </si>
  <si>
    <t>Gestion del Proyecto Sostenibilidad del ICE</t>
  </si>
  <si>
    <t>ICE.SO.PMO.INV</t>
  </si>
  <si>
    <t>GESTIÓN DE PROYECTOS SOSTENIBILIDAD ICE - INVERSIÓN</t>
  </si>
  <si>
    <t>ICE.SO.PMO.NC</t>
  </si>
  <si>
    <t>Gestión de Proyectos Sostenibilidad ICE  - NC</t>
  </si>
  <si>
    <t>GESTIÓN DE PROYECTOS SOSTENIBILIDAD ICE - NCA</t>
  </si>
  <si>
    <t>ICE.SO.PMO.NCP2</t>
  </si>
  <si>
    <t>Gestión de Proyectos Sostenibilidad ICE  - NCP2</t>
  </si>
  <si>
    <t>ICE.SO.PMO.NCP3</t>
  </si>
  <si>
    <t>GESTIÓN DE PROYECTOS SOSTENIBILIDAD ICE - NCP3</t>
  </si>
  <si>
    <t>ICE.SO.SO</t>
  </si>
  <si>
    <t>Soporte a la Operación Sostenibilidad ICE</t>
  </si>
  <si>
    <t>ICE.SO.SO.INV</t>
  </si>
  <si>
    <t>SOPORTE A LA OPERACIÓN SOSTENIBILIDAD ICE - INVERSIÓN</t>
  </si>
  <si>
    <t>ICE.SO.SO.NC</t>
  </si>
  <si>
    <t>Soporte a la Operación Sostenibilidad ICE - NC</t>
  </si>
  <si>
    <t>SOPORTE A LA OPERACIÓN SOSTENIBILIDAD ICE - NCA</t>
  </si>
  <si>
    <t>ICE.SO.SO.NCP2</t>
  </si>
  <si>
    <t>Soporte a la Operación Sostenibilidad ICE - NCP2</t>
  </si>
  <si>
    <t>ICE.SO.SO.NCP3</t>
  </si>
  <si>
    <t>SOPORTE A LA OPERACIÓN SOSTENIBILIDAD ICE - NCP3</t>
  </si>
  <si>
    <t>ICE.SO.TC</t>
  </si>
  <si>
    <t>Transferencia del Conocimiento Sostenibilidad ICE</t>
  </si>
  <si>
    <t>ICE.VF</t>
  </si>
  <si>
    <t>ICE - Proyecto Vertical de Facturación</t>
  </si>
  <si>
    <t>ICEPAD</t>
  </si>
  <si>
    <t>Actividades Experiencia Cliente -  ICEPAD</t>
  </si>
  <si>
    <t>Implementación de Nómina y RRHH</t>
  </si>
  <si>
    <t>INT-APH_RUTEO</t>
  </si>
  <si>
    <t>Interno - Levantamiento APH_Ruteo</t>
  </si>
  <si>
    <t>LIC.PROD</t>
  </si>
  <si>
    <t>Licencia de Productos Especiales</t>
  </si>
  <si>
    <t>MERLINK.SIF</t>
  </si>
  <si>
    <t>MER-LINK</t>
  </si>
  <si>
    <t>Méx_Mej_AX20</t>
  </si>
  <si>
    <t>México Mejoras Anexo 20</t>
  </si>
  <si>
    <t>MEXICO.RH</t>
  </si>
  <si>
    <t>Proyecto MEXICO-RH</t>
  </si>
  <si>
    <t>MEXICO.SIF</t>
  </si>
  <si>
    <t>Proyecto MEXICO - SIF</t>
  </si>
  <si>
    <t>MONGE.RH</t>
  </si>
  <si>
    <t>Proyecto Monge-RH</t>
  </si>
  <si>
    <t>NACION.INTERFAZ</t>
  </si>
  <si>
    <t>Interfaces de La Nación</t>
  </si>
  <si>
    <t>NACION.SIF</t>
  </si>
  <si>
    <t>Proyecto Nacion - SIF</t>
  </si>
  <si>
    <t>NACION.sif</t>
  </si>
  <si>
    <t>Proyecto Nacion-RH</t>
  </si>
  <si>
    <t>PMI.ETAPA</t>
  </si>
  <si>
    <t>[Etapa ]</t>
  </si>
  <si>
    <t>PMI.MODULOS</t>
  </si>
  <si>
    <t>[Nombre Modulo]</t>
  </si>
  <si>
    <t>PMI_SIF_003_17</t>
  </si>
  <si>
    <t xml:space="preserve"> PRESUPUESTO 7 EMPRESAS P.M.I</t>
  </si>
  <si>
    <t>PRE-TPO</t>
  </si>
  <si>
    <t>Análisis y Negociación de nuevos requerimientos</t>
  </si>
  <si>
    <t>Proyct_Int_Ambi</t>
  </si>
  <si>
    <t>Ambientes CUC, CIE, PAYMENT, SPA CANADA, BPEL y ODI</t>
  </si>
  <si>
    <t>PROYECT_INTERNO</t>
  </si>
  <si>
    <t>Plataforma Web</t>
  </si>
  <si>
    <t>PRUEBA</t>
  </si>
  <si>
    <t>PRY.SIF</t>
  </si>
  <si>
    <t>Gestión de Tiempos</t>
  </si>
  <si>
    <t>PRYT.SIF</t>
  </si>
  <si>
    <t>Actividades Genericas para Proyectos SIF</t>
  </si>
  <si>
    <t>PURDY.RH</t>
  </si>
  <si>
    <t>Proyecto Purdy-RH</t>
  </si>
  <si>
    <t>QSR-RH</t>
  </si>
  <si>
    <t>Proyecto QSR-RH</t>
  </si>
  <si>
    <t>R.A.W</t>
  </si>
  <si>
    <t>Relevamiento de aplicaciones, procesos existentes Wiki</t>
  </si>
  <si>
    <t>Racsa-RH</t>
  </si>
  <si>
    <t>Implementación de la solución  Spiens (nómina y rh)</t>
  </si>
  <si>
    <t>RETRABAJOS</t>
  </si>
  <si>
    <t>Retrabajos asociados al ERP</t>
  </si>
  <si>
    <t>RPSA.SIF</t>
  </si>
  <si>
    <t>Proyecto Ricardo Perez Panamá SIF</t>
  </si>
  <si>
    <t>SALVADOR.SIF</t>
  </si>
  <si>
    <t>Proyecto El Salvador - SIF</t>
  </si>
  <si>
    <t>SER.NF.INTEROP</t>
  </si>
  <si>
    <t>Servicios  no facturados  del equipo Interoperabilidad</t>
  </si>
  <si>
    <t>SIF.TEC</t>
  </si>
  <si>
    <t>Instituto Tecnológico de Costa Rica</t>
  </si>
  <si>
    <t>SIF-SAPIENS</t>
  </si>
  <si>
    <t>Plantilla para proyectos SIF/SAPIENS</t>
  </si>
  <si>
    <t>SO.GNR</t>
  </si>
  <si>
    <t>Gestion de Requerimientos - Tareas para TPOs</t>
  </si>
  <si>
    <t>SO.SOP.AIA</t>
  </si>
  <si>
    <t>Actividades de Soporte  AIA</t>
  </si>
  <si>
    <t>Actividades Relacionadas a SOIN (como cliente Sapiens - SIF)</t>
  </si>
  <si>
    <t>SOIN.ADM</t>
  </si>
  <si>
    <t>Tareas Administrativas SOIN</t>
  </si>
  <si>
    <t>SOIN.GSC.OTRS</t>
  </si>
  <si>
    <t>Gestión de Servicios Corporativos al Cliente. 9 (OTRS).</t>
  </si>
  <si>
    <t>SOIN.LABS</t>
  </si>
  <si>
    <t>Tareas del equipo SOIN LABS</t>
  </si>
  <si>
    <t>SOIN.MCP</t>
  </si>
  <si>
    <t>Manejo Corporativo de Producto SIF/ SAPIENs.</t>
  </si>
  <si>
    <t>SOIN.NF.SC</t>
  </si>
  <si>
    <t>Tareas no Facturables y fuera de Contrato</t>
  </si>
  <si>
    <t>SOIN.OTROS</t>
  </si>
  <si>
    <t>Otras Actividades</t>
  </si>
  <si>
    <t>SOIN.PRY</t>
  </si>
  <si>
    <t>Sistema Gestión de Tiempos</t>
  </si>
  <si>
    <t>SOIN-ADM-2019</t>
  </si>
  <si>
    <t>Tareas Administrativas SOIN 2019</t>
  </si>
  <si>
    <t>SOIN-ADM-2020</t>
  </si>
  <si>
    <t>TAREAS ADMINISTRATIVAS SOIN 2020</t>
  </si>
  <si>
    <t>TAREAS ADMINISTRATIVAS SOIN 2021</t>
  </si>
  <si>
    <t>SOP.GES.AMB</t>
  </si>
  <si>
    <t>RQ19-0110-A  Soporte gestión ambientes</t>
  </si>
  <si>
    <t>SOP.SOLIC.SERVI</t>
  </si>
  <si>
    <t>RQ19-0442-A  Soporte mensual para la atención de Solicitudes de Servicio al Clie</t>
  </si>
  <si>
    <t>SOPORT_IBERIA</t>
  </si>
  <si>
    <t>Soporte Iberia</t>
  </si>
  <si>
    <t>SUTEL.RH</t>
  </si>
  <si>
    <t>Proyecto Sutel-RH</t>
  </si>
  <si>
    <t>SUTEL.SG</t>
  </si>
  <si>
    <t>Proyecto SUTEL Sistema de Gestión</t>
  </si>
  <si>
    <t>SUTEL.SIF</t>
  </si>
  <si>
    <t>Proyecto Sutel - SIF</t>
  </si>
  <si>
    <t>SUTEL.SIF.CANON</t>
  </si>
  <si>
    <t>Proyecto de Canones</t>
  </si>
  <si>
    <t>TDO_SIF_001_17</t>
  </si>
  <si>
    <t>Implementacion SOIN SIF</t>
  </si>
  <si>
    <t>TE</t>
  </si>
  <si>
    <t>TEC.RH</t>
  </si>
  <si>
    <t>Proyecto TEC-RH</t>
  </si>
  <si>
    <t>TELCO.BD</t>
  </si>
  <si>
    <t>Soporte Base de Datos Telecomunicaciones</t>
  </si>
  <si>
    <t>TRACKING_SPE</t>
  </si>
  <si>
    <t>Tracking Software Platform/Engine</t>
  </si>
  <si>
    <t>TV.001</t>
  </si>
  <si>
    <t>Nat chargers</t>
  </si>
  <si>
    <t>TV.002</t>
  </si>
  <si>
    <t>Bitácora de servicios</t>
  </si>
  <si>
    <t>TV.003</t>
  </si>
  <si>
    <t>SECMAN</t>
  </si>
  <si>
    <t>TV.004</t>
  </si>
  <si>
    <t>ORDUNI ONAIR</t>
  </si>
  <si>
    <t>TV.ADM</t>
  </si>
  <si>
    <t>Actividades admministrativas</t>
  </si>
  <si>
    <t>UAT_IBERIA</t>
  </si>
  <si>
    <t>GB-1012 UAT_Iberia Mejoras</t>
  </si>
  <si>
    <t xml:space="preserve">Proyecto: </t>
  </si>
  <si>
    <t xml:space="preserve">Indicador: </t>
  </si>
  <si>
    <t xml:space="preserve">Selección: </t>
  </si>
  <si>
    <t>Recursos</t>
  </si>
  <si>
    <t>Recursos Internos</t>
  </si>
  <si>
    <t>IncluirProyecto</t>
  </si>
  <si>
    <t>IncluirRecurso</t>
  </si>
  <si>
    <t>Adicionales</t>
  </si>
  <si>
    <t>Proceso Actual</t>
  </si>
  <si>
    <t>Mes de Corte de la Información</t>
  </si>
  <si>
    <t>151-INFRA-SLD22</t>
  </si>
  <si>
    <t>243-162-CSV-202</t>
  </si>
  <si>
    <t>JOHANNA JARA ZUNIGA</t>
  </si>
  <si>
    <t>RANDALL BONILLA CRUZ</t>
  </si>
  <si>
    <t>MARIELA RAMIREZ MONTERO</t>
  </si>
  <si>
    <t>SALES.02</t>
  </si>
  <si>
    <t>Business Consultant Senior</t>
  </si>
  <si>
    <t>ACTIVIDADES AREA SOPORTE INTERNO 2022</t>
  </si>
  <si>
    <t>Arrandamiento SW gestion admon, financiera y RRHH</t>
  </si>
  <si>
    <t>ACTIVIDADES DE SOPORTE EXTERNO 2022</t>
  </si>
  <si>
    <t>BENEFICIO CORPORATIVOS 2022</t>
  </si>
  <si>
    <t>TAREAS DE APOYO AL EQUIPO DE SALUD - INFRAESTRUCTURA</t>
  </si>
  <si>
    <t>ACTIVIDADES ADMINISTRATIVAS DEL EQUIPO DE TAPP</t>
  </si>
  <si>
    <t>902 -TAPP-LTD</t>
  </si>
  <si>
    <t>TAREAS DEL PROGRAMA DE LEALTAD</t>
  </si>
  <si>
    <t>903-TAPP-AGENCY</t>
  </si>
  <si>
    <t>TAREAS ASOCIADAS A TAPP AGENCY</t>
  </si>
  <si>
    <t>904-TAPP-DMP</t>
  </si>
  <si>
    <t>TAREAS DE DESARROLLO Y MEJORAS EN PROYECTOS</t>
  </si>
  <si>
    <t>905-TAPP-GT</t>
  </si>
  <si>
    <t>TAREAS ASOCIADAS A GERENCIA DE TAPP</t>
  </si>
  <si>
    <t>GESTION DE NUEVOS REQUERIMIENTOS - Coopeservidores</t>
  </si>
  <si>
    <t>051-140-ICE SAP</t>
  </si>
  <si>
    <t>SOPORTE ACTUALIZACION LICENCIAS SAP-BO - ICE</t>
  </si>
  <si>
    <t>ACTUALIZACION SIFCO A ULTIMA VERSION 2022</t>
  </si>
  <si>
    <t>151-158-NR</t>
  </si>
  <si>
    <t>SOPORTE A LA OPERACIÓN DE LA INFRAESTRUCTURA CLOUD</t>
  </si>
  <si>
    <t>095-140-RACSA 2</t>
  </si>
  <si>
    <t>Licencias, Soporte  SAP SYBASE ASE ENTERPRISE 2022</t>
  </si>
  <si>
    <t>001-140-ARESEP-</t>
  </si>
  <si>
    <t>Soporte SW Adobe Enterprise 2022</t>
  </si>
  <si>
    <t>405-SPRINT-GRL</t>
  </si>
  <si>
    <t>TAREAS GENERALES DEL SPRINT - LABS</t>
  </si>
  <si>
    <t>406-SPRINT-DESA</t>
  </si>
  <si>
    <t>PLANTILLA DESARROLLO LABS</t>
  </si>
  <si>
    <t>407-PROY-TICKET</t>
  </si>
  <si>
    <t>PLANTILLA DEFINICION PROYECTO - TICKETS</t>
  </si>
  <si>
    <t>408-ADM-LABS</t>
  </si>
  <si>
    <t>PLANTILLA TAREAS ADMINISTRATIVAS</t>
  </si>
  <si>
    <t>ACTUALIZACION DEL SISTEMA PARA COOPESERVIDORES</t>
  </si>
  <si>
    <t>Externos</t>
  </si>
  <si>
    <t xml:space="preserve">Recursos: </t>
  </si>
  <si>
    <t>109830205 - VARGAS VALVERDE AARON DAVID</t>
  </si>
  <si>
    <t>186201679334 - BALZA RANGEL BIVEKI KARINA</t>
  </si>
  <si>
    <t>206960499 - CAMPOS RIVERA EDGAR ALEJANDRO</t>
  </si>
  <si>
    <t>304670333 - CORDOBA VARGAS FABIO ORLANDO</t>
  </si>
  <si>
    <t>115030771 - HERRERA ORTEGA JESSY JAZMIN</t>
  </si>
  <si>
    <t>303740285 - JARA ZUÑIGA JOHANNA MARIA</t>
  </si>
  <si>
    <t>111770820 - ROJAS ALVARADO JOHNNY</t>
  </si>
  <si>
    <t>115590580 - CORDERO ARLEY JOSE DAVID</t>
  </si>
  <si>
    <t>206880672 - OCONITRILLO SANCHEZ JOSE ALBERTO</t>
  </si>
  <si>
    <t>117001627534 - CEDEÑO ROJAS JUAN SEBASTIAN</t>
  </si>
  <si>
    <t>800930198 - GONZALEZ BETANCUR JULIAN</t>
  </si>
  <si>
    <t>603930184 - MAYORGA BRENES KARLA</t>
  </si>
  <si>
    <t>208000747 - BARRANTES ALFARO LUIS BRYAN</t>
  </si>
  <si>
    <t>604550160 - GARCIA ALVARADO MAIKOL RODRIGO</t>
  </si>
  <si>
    <t>116140633 - SEGURA HERNANDEZ MARIA ISABEL</t>
  </si>
  <si>
    <t>116940449 - SALAS MATHESSON MARIA FERNANDA</t>
  </si>
  <si>
    <t>604270094 - ARIAS JIMENEZ OLMAN ESTEBAN</t>
  </si>
  <si>
    <t>504330220 - VILLARREAL MUÑOZ PRISCILLA</t>
  </si>
  <si>
    <t>115890661 - ZAMORA VARGAS RAQUEL</t>
  </si>
  <si>
    <t>504240035 - RODRIGUEZ CARRANZA ROBERTO ELIAS</t>
  </si>
  <si>
    <t>116830219 - RAMIREZ MONTERO MARIELA</t>
  </si>
  <si>
    <t>107990776 - BONILLA CRUZ RANDALL</t>
  </si>
  <si>
    <t>PROC.CUST</t>
  </si>
  <si>
    <t>151-250-CUST.SU</t>
  </si>
  <si>
    <t>CF-80</t>
  </si>
  <si>
    <t>RICARDO JIMÉNEZ RUGAMA</t>
  </si>
  <si>
    <t>250-CUST-SUCC</t>
  </si>
  <si>
    <t>ACTIVIDADES DEL PROCESO DE CUSTOMER SUCCESS</t>
  </si>
  <si>
    <t>ACTIVIDADES DEL PROCESO DE CUSTOMER SUCCESS - 2023</t>
  </si>
  <si>
    <t>024-140-DGAC-23</t>
  </si>
  <si>
    <t>Soporte  Mantenimiento Correctivo Sistema SIFCO 2022</t>
  </si>
  <si>
    <t>MANT. PREV. Y CORRECTIVO DEL SIST. CONT. DE CONTR 2022CD-000178-000660000 - DGAC</t>
  </si>
  <si>
    <t>ATENCION DE INCIDENTES</t>
  </si>
  <si>
    <t>PROC.REV</t>
  </si>
  <si>
    <t>Revisar</t>
  </si>
  <si>
    <t>151-PMO-COR2023</t>
  </si>
  <si>
    <t>CLAUDIA PALAVICINI JARQUIN</t>
  </si>
  <si>
    <t>SOIN-ADM-2023</t>
  </si>
  <si>
    <t>151-PMO-BI-23</t>
  </si>
  <si>
    <t>151-PMO-DC-23</t>
  </si>
  <si>
    <t>PROC.DOT</t>
  </si>
  <si>
    <t>151-350-N.O.SWT</t>
  </si>
  <si>
    <t>151-PMO-ERP-23</t>
  </si>
  <si>
    <t>151-024-ADL2023</t>
  </si>
  <si>
    <t>151-PMO-LABS-23</t>
  </si>
  <si>
    <t>PROC.MPW</t>
  </si>
  <si>
    <t>151-350-RCL</t>
  </si>
  <si>
    <t>151-PMO-NN-23</t>
  </si>
  <si>
    <t>151-PMO-PMO-23</t>
  </si>
  <si>
    <t>151-PMO-QA-23</t>
  </si>
  <si>
    <t>151-PMO-RH-23</t>
  </si>
  <si>
    <t>151-PMO-RM-23</t>
  </si>
  <si>
    <t>151-RM-CORP2023</t>
  </si>
  <si>
    <t>151-PMO-SLD-23</t>
  </si>
  <si>
    <t>151-PMO-SI-23</t>
  </si>
  <si>
    <t>003-140-AL23</t>
  </si>
  <si>
    <t>151-PMO-SE-23</t>
  </si>
  <si>
    <t>PROC.SWAT</t>
  </si>
  <si>
    <t>151-GRL-SWAT</t>
  </si>
  <si>
    <t>151-PMO-MIDD-23</t>
  </si>
  <si>
    <t>151-PMO-OPI-23</t>
  </si>
  <si>
    <t>151-158-TAPP23</t>
  </si>
  <si>
    <t>151-PMO-TAPP-23</t>
  </si>
  <si>
    <t>151-PMO-TD-23</t>
  </si>
  <si>
    <t>051-SO-NF-CI</t>
  </si>
  <si>
    <t>051-SOS-000836</t>
  </si>
  <si>
    <t>051-SOS-TRANSV</t>
  </si>
  <si>
    <t>151-CMRCL-2023</t>
  </si>
  <si>
    <t>151-PMO-CO-23</t>
  </si>
  <si>
    <t>151-PMO-STR-23</t>
  </si>
  <si>
    <t>EDUARDO SALAS CERDAS</t>
  </si>
  <si>
    <t>DEV.12</t>
  </si>
  <si>
    <t>CF-2901</t>
  </si>
  <si>
    <t>CF-81</t>
  </si>
  <si>
    <t>EQUIPO SWAT</t>
  </si>
  <si>
    <t>CF-91</t>
  </si>
  <si>
    <t>CUSTOMER  SUCCESS</t>
  </si>
  <si>
    <t>304250153 - MIRAULT MATAMOROS MARCO TULIO</t>
  </si>
  <si>
    <t>118400135 - FRAGUELA ESQUIVEL CRISTINA MARIA</t>
  </si>
  <si>
    <t>113120328 - BRENES QUESADA MERIBETH DE LOS ANGELES</t>
  </si>
  <si>
    <t>113770794 - CASTRO OROZCO JAVIER EDUARDO</t>
  </si>
  <si>
    <t>109750697 - FERNANDEZ JIMENEZ GUSTAVO ADOLFO</t>
  </si>
  <si>
    <t>111940805 - GRANADOS ROJAS IRENE AUXILIADORA</t>
  </si>
  <si>
    <t>207860952 - MATAMOROS CASTILLO VALERIA MARIA</t>
  </si>
  <si>
    <t>111240397 - MORA CASCANTE KAROL VANESSA</t>
  </si>
  <si>
    <t>207290400 - ALVAREZ NAVARRO ANTHONY HEINDENBERG</t>
  </si>
  <si>
    <t>113960701 - ARCE GARCIA MARIELA DE LOS ANGELES</t>
  </si>
  <si>
    <t>111340674 - ARIAS VALVERDE ANDREY ESTEBAN</t>
  </si>
  <si>
    <t>106880721 - BONILLA CALDERON OSCAR ENRIQUE</t>
  </si>
  <si>
    <t>304780487 - BRENES GOMEZ MELVIN ENRIQUE</t>
  </si>
  <si>
    <t>115020698 - CASTRO ARIAS MARCELA MARIA</t>
  </si>
  <si>
    <t>701870466 - CASTRO MURILLO FREDERICK ILIA</t>
  </si>
  <si>
    <t>304460985 - GARITA MEDAGLIA SOFIA MARCELA</t>
  </si>
  <si>
    <t>111390729 - OLIVARES BONILLA ESTEBAN FRANCISCO</t>
  </si>
  <si>
    <t>702380825 - VALENCIA RUBI REIDY JOSE</t>
  </si>
  <si>
    <t>502760187 - CASTILLO VILLEGAS ROBERT ELIUTH</t>
  </si>
  <si>
    <t>206010759 - MADRIGAL ARIAS SERAFIN JOSE</t>
  </si>
  <si>
    <t>205760818 - RODRIGUEZ SOLORZANO CAROL NATALIA</t>
  </si>
  <si>
    <t>401640123 - VILLALOBOS CASTRO LIZANDRO DE LOS ANGELES</t>
  </si>
  <si>
    <t>112770486 - FONSECA ROMERO CRISTOBAL ANAN</t>
  </si>
  <si>
    <t>111930647 - JIMENEZ RUGAMA RICARDO</t>
  </si>
  <si>
    <t>702250488 - LAYNE BROWN RICHARD ALEXANDER</t>
  </si>
  <si>
    <t>116350738 - ARIAS QUESADA DIANA MARINA</t>
  </si>
  <si>
    <t>900850654 - CALVO RODRIGUEZ FREDY ALBERTO</t>
  </si>
  <si>
    <t>504210271 - CORTES BALTODANO ELIER ISAI</t>
  </si>
  <si>
    <t>702540136 - ESTRADA RAMIREZ JUAN ALBERTO</t>
  </si>
  <si>
    <t>108090743 - ROBLES BONILLA WENCESLAO JOSAFAT</t>
  </si>
  <si>
    <t>206090223 - ROJAS RODRIGUEZ MARIO ANDRES</t>
  </si>
  <si>
    <t>110410761 - ARGUELLO ARIAS GUSTAVO ALONSO</t>
  </si>
  <si>
    <t>108670335 - GUTIERREZ ALFARO GUSTAVO ADOLFO</t>
  </si>
  <si>
    <t>116780607 - LIANG HUANG YIN CHENG</t>
  </si>
  <si>
    <t>115440701 - SEGURA HERNANDEZ JORGE ALBERTO</t>
  </si>
  <si>
    <t>114860458 - SOLIS VASCONCELOS ANDREA MICHELLE</t>
  </si>
  <si>
    <t>602390139 - COLOMER VILLALTA RANDALL MANUEL</t>
  </si>
  <si>
    <t>110450342 - CHINCHILLA MENA CARLOS RICARDO</t>
  </si>
  <si>
    <t>206650470 - DURAN BARRANTES KENDALL EDUARDO</t>
  </si>
  <si>
    <t>207300952 - GOMEZ CASTAÑEDA HUMBERTO ANTONIO</t>
  </si>
  <si>
    <t>116850387 - MOLINA SANCHEZ MONSERRATH DE LOS ANGELES</t>
  </si>
  <si>
    <t>402400753 - MONGE SANCHEZ FABIAN ALFONSO</t>
  </si>
  <si>
    <t>112020399 - NUÑEZ ARAYA DAVID ALBERTO</t>
  </si>
  <si>
    <t>115060558 - AGUILAR VARGAS RICARDO ANTONIO</t>
  </si>
  <si>
    <t>207580775 - BOGANTES HIDALGO ESTEBAN ALBERTO</t>
  </si>
  <si>
    <t>206940768 - SANDOVAL DURAN MARCOS ALONSO</t>
  </si>
  <si>
    <t>117610266 - MIRANDA CHAVES ANFERNY ANDREY</t>
  </si>
  <si>
    <t>116180997 - PIEDRA ZUÑIGA KIMBERLY DANIELA</t>
  </si>
  <si>
    <t>108240305 - SANCHEZ CERDAS RANDALL DE JESUS</t>
  </si>
  <si>
    <t>206650456 - MADRIGAL VEGA MARIA ELENA</t>
  </si>
  <si>
    <t>800640637 - DE MEZERVILLE LOPEZ MARCEL FRANCISCO</t>
  </si>
  <si>
    <t>303140255 - VEGA ALVAREZ RAFAEL ANGEL</t>
  </si>
  <si>
    <t>116080287 - ARIAS NUÑEZ FERNANDO ALBERTO</t>
  </si>
  <si>
    <t>172400203001 - FERNANDEZ LOPEZ FRANCISCO JOSE</t>
  </si>
  <si>
    <t>109200430 - JIMENEZ VALVERDE ADRIAN GERARDO</t>
  </si>
  <si>
    <t>401820813 - MOREIRA VILLALOBOS GREIVIN ANTONIO</t>
  </si>
  <si>
    <t>114870597 - MORERA HERNANDEZ JOCELINNE REBECA</t>
  </si>
  <si>
    <t>113720961 - SANCHEZ CALDERON IVANNIA DE LOS ANGELES</t>
  </si>
  <si>
    <t>114530742 - BARRANTES JIMENEZ JOHNNY ESTEBAN</t>
  </si>
  <si>
    <t>801380371 - BISCAYCHIPY NISE RODRIGO JOSE</t>
  </si>
  <si>
    <t>304660852 - CORDOBA VILLALTA EDUARDO ALBERTO</t>
  </si>
  <si>
    <t>401580805 - CHAVES MONTERO VICTOR MIGUEL</t>
  </si>
  <si>
    <t>602470613 - CORELLA MARTINEZ DANNY RODOLFO</t>
  </si>
  <si>
    <t>701810598 - MURILLO CAMPOS DIEGO DE LOS ANGELES</t>
  </si>
  <si>
    <t>206330741 - CAMPOS MOLINA EIVI LORENA</t>
  </si>
  <si>
    <t>304440031 - LEIVA ARRIETA LEIDY ESTEFANIA</t>
  </si>
  <si>
    <t>106560761 - SANCHEZ GARCIA IVETTE MARIA</t>
  </si>
  <si>
    <t>304790169 - SOLANO SOLANO ALBERTO JOSE</t>
  </si>
  <si>
    <t>402090950 - SOLIS ZAMORA TATIANA VANESSA</t>
  </si>
  <si>
    <t>114560725 - VARGAS MORA VERONICA MARIA</t>
  </si>
  <si>
    <t>604450192 - BADILLA ANCHIA CESAR MARIANO</t>
  </si>
  <si>
    <t>117250365 - BLANCO NUÑEZ PAOLO GABRIEL</t>
  </si>
  <si>
    <t>603610527 - CRUZ SOLIS JASON ANDRES</t>
  </si>
  <si>
    <t>205500423 - VINDAS JIMENEZ OSVALDO ENRIQUE</t>
  </si>
  <si>
    <t>603540824 - ARIAS BADILLA HUBERTH ANDREY</t>
  </si>
  <si>
    <t>111740186 - PALMA SALAZAR MICHAEL MAURICIO</t>
  </si>
  <si>
    <t>105940289 - ESQUIVEL MONTEALEGRE VERA MARIA</t>
  </si>
  <si>
    <t>110490001 - SOLIS BUJAN MARIA GABRIELA</t>
  </si>
  <si>
    <t>207380350 - VARGAS MORALES NATHALY MICHELLE</t>
  </si>
  <si>
    <t>801420664 - PALMA GUIDO RUTH</t>
  </si>
  <si>
    <t>105980801 - PALMA PORRAS JORGE GERARDO</t>
  </si>
  <si>
    <t>Customer Success</t>
  </si>
  <si>
    <t>Equipo SWAT</t>
  </si>
  <si>
    <t>Gerencia de Operaciones</t>
  </si>
  <si>
    <t>111540012 - CARVAJAL CHAVES STEVEN ALBERTO</t>
  </si>
  <si>
    <t>Gestión de Servicios de Soporte del ERP - SOIN</t>
  </si>
  <si>
    <t>600-QA</t>
  </si>
  <si>
    <t>501-ADM-RM</t>
  </si>
  <si>
    <t>SOP INTERNO</t>
  </si>
  <si>
    <t>LICENCIAS POR CANJES - SOIN-2022</t>
  </si>
  <si>
    <t>Actividades asociadas a Nuevas Oportunidad Tapp-2022-2023</t>
  </si>
  <si>
    <t>SERVICIOS PMO A PROCESO BI-2022-2023</t>
  </si>
  <si>
    <t>SERVICIOS PMO A PROCESO COMERCIAL-2022-2023</t>
  </si>
  <si>
    <t>SERVICIOS PMO A PROCESO DISEÑO CORPORATIVO - 2022 - 2023</t>
  </si>
  <si>
    <t>SERVICIOS PMO A ERP-2022-2023</t>
  </si>
  <si>
    <t>SERVICIOS PMO A LABS-2022-2023</t>
  </si>
  <si>
    <t>SERVICIOS PMO A PMO-2022-2023</t>
  </si>
  <si>
    <t>SERVICIOS PMO A QA-2022-2023</t>
  </si>
  <si>
    <t>SERVICIOS PMO A SALUD-2022-2023</t>
  </si>
  <si>
    <t>SERVICIOS PMO A TRANSFORMACIÓN DIGITAL-2022-2023</t>
  </si>
  <si>
    <t>SERVICIOS PMO A TAPP-2022-2023</t>
  </si>
  <si>
    <t>SERVICIOS PMO A RELEASE MANAGEMENT-2022-2023</t>
  </si>
  <si>
    <t>SERVICIOS PMO A RH-2022-2023</t>
  </si>
  <si>
    <t>SERVICIOS PMO A NUEVOS NEGOCIOS-2022-2023</t>
  </si>
  <si>
    <t>SERVICIOS PMO A TELCO INFRA/INTEGRA-2022-2023</t>
  </si>
  <si>
    <t>SERVICIOS PMO A TELCO MIDDLE y BD - 2022-2023</t>
  </si>
  <si>
    <t>SERVICIOS PMO A SOPORTE INTERNO-2022-2023</t>
  </si>
  <si>
    <t>Soporte Tec Licencias, y Software BD  SAP-2022-2023</t>
  </si>
  <si>
    <t>SERVICIOS PMO A PROCESO STR.MGMT-2022-2023</t>
  </si>
  <si>
    <t>ACTIVIDADES GENERALES DEL EQUIPO SWAT</t>
  </si>
  <si>
    <t>350-PRY-SWAT</t>
  </si>
  <si>
    <t>DESARROLLO DE PROYECTOS EQUIPO SWAT</t>
  </si>
  <si>
    <t>ACTIVIDADES DE NUEVAS OPORTUNIDADES - EQUIPO SWAT</t>
  </si>
  <si>
    <t>PROYECTO DE IMPLEMENTACIÓN RECRUITER</t>
  </si>
  <si>
    <t>SERVICIOS DESARROLLO Y SOST DE PROD SOLUCION BSS CONVERGENTE</t>
  </si>
  <si>
    <t>550-INCIDENTES</t>
  </si>
  <si>
    <t>TAREAS TRANSVERSALES PARA LA PRESTACIÓN DEL SERVICIO DE GNR - CI</t>
  </si>
  <si>
    <t>900-152-BNV23</t>
  </si>
  <si>
    <t>GESTIÓN DE NUEVOS REQUERIMIENTOS BN VITAL</t>
  </si>
  <si>
    <t>GESTION DE SERVICIOS AL CLIENTE - BNVITAL</t>
  </si>
  <si>
    <t>151-301-DC2023</t>
  </si>
  <si>
    <t>ACTIVIDADES DISEÑO CORPORATIVO  2023</t>
  </si>
  <si>
    <t>TAREAS ADMINISTRATIVAS SOIN 2023</t>
  </si>
  <si>
    <t>260-COMRCL</t>
  </si>
  <si>
    <t>TAREAS DE COMERCIAL</t>
  </si>
  <si>
    <t>TAREAS DEL PROCESO COMERCIAL 2023</t>
  </si>
  <si>
    <t>151-QA-CORP2023</t>
  </si>
  <si>
    <t>TAREAS ASOCIADAS AL EQUIPO QA CORPORATIVO 2023</t>
  </si>
  <si>
    <t>151-LIC.CA-23</t>
  </si>
  <si>
    <t>LICENCIAS POR CANJES - SOIN-2023</t>
  </si>
  <si>
    <t>151-GNNEG-23</t>
  </si>
  <si>
    <t>ACTIVIDADES COMERCIALES ASOCIADAS AL PROC.NNEG-2023</t>
  </si>
  <si>
    <t>151-PMO-FI-23</t>
  </si>
  <si>
    <t>BI-NF-2023</t>
  </si>
  <si>
    <t>ACTIVIDADES NO FACTURABLES EQUIPO BI - 2023</t>
  </si>
  <si>
    <t>TAREAS ASOCIADAS AL EQUIPO RM CORPORATIVO 2023</t>
  </si>
  <si>
    <t>151-BENFCOR-23</t>
  </si>
  <si>
    <t>BENEFICIOS CORPORATIVOS 2023</t>
  </si>
  <si>
    <t>151-RH-2023</t>
  </si>
  <si>
    <t>ACTIVIDADES ASOCIADAS A RECURSOS HUMANOS - 2023</t>
  </si>
  <si>
    <t>270-SOP-INT</t>
  </si>
  <si>
    <t>TAREAS DEL EQUIPO DE SOPORTE INTERNO</t>
  </si>
  <si>
    <t>151-SOP-2023</t>
  </si>
  <si>
    <t>ACTIVIDADES AREA SOPORTE INTERNO 2023</t>
  </si>
  <si>
    <t>151-198-ADGER23</t>
  </si>
  <si>
    <t>Actividades Administrativas y Gerenciales - TRANSFORMACION DIGITAL 2023</t>
  </si>
  <si>
    <t>164-ADM-ERP</t>
  </si>
  <si>
    <t>TAREAS ADMINISTRATIVAS ERP</t>
  </si>
  <si>
    <t>208-SALUD</t>
  </si>
  <si>
    <t>DEV TEAM</t>
  </si>
  <si>
    <t>151-ERP-ADM-23</t>
  </si>
  <si>
    <t>TAREAS ADMINISTRATIVAS ERP 2023</t>
  </si>
  <si>
    <t>579-200-SLD-23</t>
  </si>
  <si>
    <t>ACTIVIDADES GENERALES ASOCIADAS A OPORTUNIDADES DEL SECTOR SALUD - 2023</t>
  </si>
  <si>
    <t>SERVICIOS INTERNOS PMO CORPORATIVA 2023</t>
  </si>
  <si>
    <t>579-DEVT-SLD-23</t>
  </si>
  <si>
    <t>TAREAS A NIVEL DE DEPARTAMENTO  (DEV TEAM) 2023</t>
  </si>
  <si>
    <t>BI-178-GNR-23</t>
  </si>
  <si>
    <t>Actividades administrativas y Gerenciales del Equipo de BI 2023</t>
  </si>
  <si>
    <t>SERVICIOS PMO A SOPORTE EXTERNO-2022-2023</t>
  </si>
  <si>
    <t>Tareas Generales y Administrativas no reportadas en proyectos Labs 2023</t>
  </si>
  <si>
    <t>151-TAPP-ADM-23</t>
  </si>
  <si>
    <t>ACTIVIDADES ADMINISTRATIVAS DEL EQUIPO DE TAPP-2023</t>
  </si>
  <si>
    <t>151-SOP EXT-23</t>
  </si>
  <si>
    <t>ACTIVIDADES DE SOPORTE EXTERNO 2023</t>
  </si>
  <si>
    <t>579-204-APPM-23</t>
  </si>
  <si>
    <t>SOPORTE, MEJORAS Y REPROCESO - 2023</t>
  </si>
  <si>
    <t>600B-QA</t>
  </si>
  <si>
    <t>Tareas asociadas a Equipo QA Corporativo-TPO-SOST</t>
  </si>
  <si>
    <t>151-152-PREDTAP</t>
  </si>
  <si>
    <t>SOLUCIÓN PREDICTIVA Y DE MERCADEO PARA CLIENTES DE TAPP</t>
  </si>
  <si>
    <t>095-152-RACSA23</t>
  </si>
  <si>
    <t>ARIEL ACUÑA LEIVA</t>
  </si>
  <si>
    <t>JOSE BRENES MURILLO</t>
  </si>
  <si>
    <t>JORGE CORTES SANCHEZ</t>
  </si>
  <si>
    <t>LUIS JIMENEZ AGUILAR</t>
  </si>
  <si>
    <t>SOFIA BARRANTES GAMBOA</t>
  </si>
  <si>
    <t>DANIEL SANDOVAL PEREIRA</t>
  </si>
  <si>
    <t>JEAN CARLO QUESADA ABARCA</t>
  </si>
  <si>
    <t>151-158-DOT</t>
  </si>
  <si>
    <t>095-203-RGT</t>
  </si>
  <si>
    <t>095-190-RNP-2.0</t>
  </si>
  <si>
    <t>SUJAY SHEKHAR</t>
  </si>
  <si>
    <t>GLORIA IMBACH</t>
  </si>
  <si>
    <t>TPO-3000</t>
  </si>
  <si>
    <t>TPO-3000-1</t>
  </si>
  <si>
    <t>VERNY VILLALOBOS PORTUGUEZ</t>
  </si>
  <si>
    <t>HD.S</t>
  </si>
  <si>
    <t>HELP DESK AND SUPPORT</t>
  </si>
  <si>
    <t>114490498 - PALAVICINI JARQUIN CLAUDIA MARIA</t>
  </si>
  <si>
    <t>304810516 - ACUÑA LEIVA ARIEL JESUS</t>
  </si>
  <si>
    <t>116760827 - SANDOVAL PEREIRA DANIEL</t>
  </si>
  <si>
    <t>115130218 - BRENES MURILLO JOSE ANDRES</t>
  </si>
  <si>
    <t>702280905 - CORTES SANCHEZ JORGE ANDRES</t>
  </si>
  <si>
    <t>118240627 - JIMENEZ AGUILAR LUIS</t>
  </si>
  <si>
    <t>208020180 - QUESADA ABARCA JEAN CARLO</t>
  </si>
  <si>
    <t>402290575 - SALAS CERDAS EDUARDO</t>
  </si>
  <si>
    <t>113460583 - BARRANTES GAMBOA SOFIA</t>
  </si>
  <si>
    <t>YOSELIN PAMELA GUEVARA VEGA</t>
  </si>
  <si>
    <t>151-PMO-CUST-23</t>
  </si>
  <si>
    <t>151-PMO-DOT-23</t>
  </si>
  <si>
    <t>140-579-CCSS-23</t>
  </si>
  <si>
    <t>151-PMO-SWAT-23</t>
  </si>
  <si>
    <t>NIKITA RAJENDRA</t>
  </si>
  <si>
    <t>VYSHNAVI JAHAGIRDAR</t>
  </si>
  <si>
    <t>TPO-3000-3</t>
  </si>
  <si>
    <t>General Services Assistant</t>
  </si>
  <si>
    <t>ENTRY LEVEL MOTION GRAPHIC DESIGNER</t>
  </si>
  <si>
    <t>ENTRY LEVEL RELEASE MANAGER</t>
  </si>
  <si>
    <t>Entry Level Software Developer</t>
  </si>
  <si>
    <t>FULLSTACK SOFTWARE DEVELOPER</t>
  </si>
  <si>
    <t>205710393 - VILLALOBOS PORTUGUEZ VERNY JESUS</t>
  </si>
  <si>
    <t>503900413 - GUEVARA VEGA YOSELIN PAMELA</t>
  </si>
  <si>
    <t>Gestión de Servicio al Cliente - REGISTRELO 2.0</t>
  </si>
  <si>
    <t>OP22-0038-A Gestion pilar de incidencias y solicitudes de servicio</t>
  </si>
  <si>
    <t>Actividades asociadas a Nuevas Oportunidad Dirección de Operaciones y Tecnología</t>
  </si>
  <si>
    <t>PROYECTO RNP FACIL 2.0</t>
  </si>
  <si>
    <t>GESTION DE NUEVOS REQUERIMIENTOS - RACSA</t>
  </si>
  <si>
    <t>051-NT/MID-NCP2</t>
  </si>
  <si>
    <t>051-OPI-ICENCP2</t>
  </si>
  <si>
    <t>SERVICIOS PMO A PROCESO SWAT - 2023</t>
  </si>
  <si>
    <t>SERVICIOS PMO A PROCESO CUST - 2023</t>
  </si>
  <si>
    <t>SERVICIOS PMO A PROCESO DOT - 2023</t>
  </si>
  <si>
    <t>531-156-BNCR</t>
  </si>
  <si>
    <t>ADQ. IMPL. CONF. E INST. DE SOLUCIÓN COMO SERVICIO SAAS - NOMINA</t>
  </si>
  <si>
    <t>/0006/0004</t>
  </si>
  <si>
    <t>/0006/0006</t>
  </si>
  <si>
    <t>/0006/0008</t>
  </si>
  <si>
    <t>Escoger Proyecto</t>
  </si>
  <si>
    <t>Assistent Graphic Designer</t>
  </si>
  <si>
    <t>QA.06</t>
  </si>
  <si>
    <t>Entry Level Automation Tester</t>
  </si>
  <si>
    <t>QA.07</t>
  </si>
  <si>
    <t>IT.ENG.05</t>
  </si>
  <si>
    <t>MID IT Support Engineer</t>
  </si>
  <si>
    <t>BI.AN.SAL</t>
  </si>
  <si>
    <t>Business Analyst</t>
  </si>
  <si>
    <t>PROJ.07</t>
  </si>
  <si>
    <t>Project Manager Specialist</t>
  </si>
  <si>
    <t>Solutions Operation Specialist</t>
  </si>
  <si>
    <t>CHENG LIANG HUANG</t>
  </si>
  <si>
    <t>Proyectos adicionales</t>
  </si>
  <si>
    <t>Cambio de Recursos de Equipos</t>
  </si>
  <si>
    <t>ProcesoRecurso</t>
  </si>
  <si>
    <t>ProcesoTarea</t>
  </si>
  <si>
    <t>IT.TECH.02</t>
  </si>
  <si>
    <t>QA.08</t>
  </si>
  <si>
    <t>Automation Tester Senior</t>
  </si>
  <si>
    <t>DEV.20</t>
  </si>
  <si>
    <t>Mobile Developer Mid</t>
  </si>
  <si>
    <t>CC.TP</t>
  </si>
  <si>
    <t>Content Creator</t>
  </si>
  <si>
    <t>PMO.04</t>
  </si>
  <si>
    <t>Officer Specialist</t>
  </si>
  <si>
    <t>IT.TECH.01</t>
  </si>
  <si>
    <t>IT Support Technician Jr</t>
  </si>
  <si>
    <t>Junior Support Engineer</t>
  </si>
  <si>
    <t>ARCH.01</t>
  </si>
  <si>
    <t>Architect</t>
  </si>
  <si>
    <t>DEV.14</t>
  </si>
  <si>
    <t>Software Developer MID</t>
  </si>
  <si>
    <t>ARCH.SR</t>
  </si>
  <si>
    <t>Senior Architect Lead</t>
  </si>
  <si>
    <t>ESTEFANIE CAMPOS BOLAÑOS</t>
  </si>
  <si>
    <t>ACT.02</t>
  </si>
  <si>
    <t>Accountant Assitant</t>
  </si>
  <si>
    <t>ARTURO GONZALEZ REYES</t>
  </si>
  <si>
    <t>QA.09</t>
  </si>
  <si>
    <t>Junior Automation Qa Tester</t>
  </si>
  <si>
    <t>MATTHEWS RUSSEL OBREGON</t>
  </si>
  <si>
    <t>STEVEN ANDRES CERDAS SANCHEZ</t>
  </si>
  <si>
    <t>CARLOS ALBERTO ELIZONDO MEJIAS</t>
  </si>
  <si>
    <t>JESUS OTERO</t>
  </si>
  <si>
    <t>095-162- RACSA</t>
  </si>
  <si>
    <t>119-156-UCR</t>
  </si>
  <si>
    <t>501-162-CNV</t>
  </si>
  <si>
    <t>151-NF-MD-NCP2</t>
  </si>
  <si>
    <t>151-NF-INT-NCP2</t>
  </si>
  <si>
    <t>TPO-3000-4</t>
  </si>
  <si>
    <t>151-CORE-BI-TR</t>
  </si>
  <si>
    <t>115360606 - CERDAS SANCHEZ STEVEN ANDRES</t>
  </si>
  <si>
    <t>117530938 - RUSSELL OBREGON MATTHEWS</t>
  </si>
  <si>
    <t>111730040 - RODRIGUEZ ROMERO CARLOS LUIS</t>
  </si>
  <si>
    <t>Proyecto de mejoras al core y Dashboard de tramitologia</t>
  </si>
  <si>
    <t>ACTUALIZACION DEL SISTEMA PARA RACSA</t>
  </si>
  <si>
    <t>ACTUALIZACION DEL SISTEMA PARA CONAVI</t>
  </si>
  <si>
    <t>/0002/0012</t>
  </si>
  <si>
    <t>/0002/0016</t>
  </si>
  <si>
    <t>LUIS RODRIGUEZ PIEDRA</t>
  </si>
  <si>
    <t>243-150-C.EMP.</t>
  </si>
  <si>
    <t>MARCO LARA</t>
  </si>
  <si>
    <t>RICARDO TREJO</t>
  </si>
  <si>
    <t>TPO-3000-5</t>
  </si>
  <si>
    <t>CLN.SOL.SL</t>
  </si>
  <si>
    <t>Clinical Solutions Consultant</t>
  </si>
  <si>
    <t>801360922 - RODRIGUEZ PIEDRA LUIS ANTONIO</t>
  </si>
  <si>
    <t>604420087 - GONZALEZ REYES JORGE ARTURO</t>
  </si>
  <si>
    <t>107820539 - ELIZONDO MEJIAS CARLOS ALBERTO</t>
  </si>
  <si>
    <t>150-N.E.-ERP</t>
  </si>
  <si>
    <t>Creación de nueva empresa</t>
  </si>
  <si>
    <t>CREACIÓN DE SEGUNDA EMPRESA</t>
  </si>
  <si>
    <t>602-QA-WEB</t>
  </si>
  <si>
    <t xml:space="preserve"> Automatización de Pruebas QA</t>
  </si>
  <si>
    <t>/0004/0002/0002</t>
  </si>
  <si>
    <t>/0004/0002/0004</t>
  </si>
  <si>
    <t>/0004/0002/0006</t>
  </si>
  <si>
    <t>06</t>
  </si>
  <si>
    <t xml:space="preserve">109200430 </t>
  </si>
  <si>
    <t xml:space="preserve">304790169 </t>
  </si>
  <si>
    <t xml:space="preserve">304400023 </t>
  </si>
  <si>
    <t xml:space="preserve">116750661 </t>
  </si>
  <si>
    <t xml:space="preserve">900840961 </t>
  </si>
  <si>
    <t xml:space="preserve">111480774 </t>
  </si>
  <si>
    <t xml:space="preserve">108710098 </t>
  </si>
  <si>
    <t xml:space="preserve">603610922 </t>
  </si>
  <si>
    <t xml:space="preserve">115150753 </t>
  </si>
  <si>
    <t xml:space="preserve">114860458 </t>
  </si>
  <si>
    <t xml:space="preserve">207380011 </t>
  </si>
  <si>
    <t xml:space="preserve">114640180 </t>
  </si>
  <si>
    <t xml:space="preserve">207710684 </t>
  </si>
  <si>
    <t xml:space="preserve">111340674 </t>
  </si>
  <si>
    <t xml:space="preserve">112220963 </t>
  </si>
  <si>
    <t xml:space="preserve">117610266 </t>
  </si>
  <si>
    <t xml:space="preserve">207290400 </t>
  </si>
  <si>
    <t xml:space="preserve">206680987 </t>
  </si>
  <si>
    <t xml:space="preserve">135600042608 </t>
  </si>
  <si>
    <t xml:space="preserve">186201679334 </t>
  </si>
  <si>
    <t xml:space="preserve">207640764 </t>
  </si>
  <si>
    <t xml:space="preserve">205760818 </t>
  </si>
  <si>
    <t xml:space="preserve">604450192 </t>
  </si>
  <si>
    <t xml:space="preserve">603970538 </t>
  </si>
  <si>
    <t xml:space="preserve">118400135 </t>
  </si>
  <si>
    <t xml:space="preserve">112770486 </t>
  </si>
  <si>
    <t xml:space="preserve">702480081 </t>
  </si>
  <si>
    <t xml:space="preserve">103200158906 </t>
  </si>
  <si>
    <t xml:space="preserve">148400206927 </t>
  </si>
  <si>
    <t xml:space="preserve">117120708 </t>
  </si>
  <si>
    <t xml:space="preserve">602470613 </t>
  </si>
  <si>
    <t xml:space="preserve">701640450 </t>
  </si>
  <si>
    <t xml:space="preserve">112020399 </t>
  </si>
  <si>
    <t xml:space="preserve">103200170015 </t>
  </si>
  <si>
    <t xml:space="preserve">116350738 </t>
  </si>
  <si>
    <t xml:space="preserve">115340591 </t>
  </si>
  <si>
    <t xml:space="preserve">701810598 </t>
  </si>
  <si>
    <t xml:space="preserve">603870541 </t>
  </si>
  <si>
    <t xml:space="preserve">112480535 </t>
  </si>
  <si>
    <t xml:space="preserve">206960499 </t>
  </si>
  <si>
    <t xml:space="preserve">304660852 </t>
  </si>
  <si>
    <t xml:space="preserve">116680768 </t>
  </si>
  <si>
    <t xml:space="preserve">206330741 </t>
  </si>
  <si>
    <t xml:space="preserve">504210271 </t>
  </si>
  <si>
    <t xml:space="preserve">603370455 </t>
  </si>
  <si>
    <t xml:space="preserve">205970113 </t>
  </si>
  <si>
    <t xml:space="preserve">103200226725 </t>
  </si>
  <si>
    <t xml:space="preserve">207540663 </t>
  </si>
  <si>
    <t xml:space="preserve">701590932 </t>
  </si>
  <si>
    <t xml:space="preserve">207580775 </t>
  </si>
  <si>
    <t xml:space="preserve">111390729 </t>
  </si>
  <si>
    <t xml:space="preserve">116420357 </t>
  </si>
  <si>
    <t xml:space="preserve">402400753 </t>
  </si>
  <si>
    <t xml:space="preserve">304670333 </t>
  </si>
  <si>
    <t xml:space="preserve">305080134 </t>
  </si>
  <si>
    <t xml:space="preserve">207820606 </t>
  </si>
  <si>
    <t xml:space="preserve">116080287 </t>
  </si>
  <si>
    <t xml:space="preserve">103200138616 </t>
  </si>
  <si>
    <t xml:space="preserve">205900136 </t>
  </si>
  <si>
    <t xml:space="preserve">110380141 </t>
  </si>
  <si>
    <t xml:space="preserve">113850827 </t>
  </si>
  <si>
    <t xml:space="preserve">701870466 </t>
  </si>
  <si>
    <t xml:space="preserve">207600808 </t>
  </si>
  <si>
    <t xml:space="preserve">113190737 </t>
  </si>
  <si>
    <t xml:space="preserve">111740181 </t>
  </si>
  <si>
    <t xml:space="preserve">304800995 </t>
  </si>
  <si>
    <t xml:space="preserve">401820813 </t>
  </si>
  <si>
    <t xml:space="preserve">110410761 </t>
  </si>
  <si>
    <t xml:space="preserve">112810933 </t>
  </si>
  <si>
    <t xml:space="preserve">109750697 </t>
  </si>
  <si>
    <t xml:space="preserve">108670335 </t>
  </si>
  <si>
    <t xml:space="preserve">110650473 </t>
  </si>
  <si>
    <t xml:space="preserve">604090935 </t>
  </si>
  <si>
    <t xml:space="preserve">207300952 </t>
  </si>
  <si>
    <t xml:space="preserve">305060426 </t>
  </si>
  <si>
    <t xml:space="preserve">111940805 </t>
  </si>
  <si>
    <t xml:space="preserve">401700036 </t>
  </si>
  <si>
    <t xml:space="preserve">113720961 </t>
  </si>
  <si>
    <t xml:space="preserve">106560761 </t>
  </si>
  <si>
    <t xml:space="preserve">116530692 </t>
  </si>
  <si>
    <t xml:space="preserve">113770794 </t>
  </si>
  <si>
    <t xml:space="preserve">114760328 </t>
  </si>
  <si>
    <t xml:space="preserve">115030771 </t>
  </si>
  <si>
    <t xml:space="preserve">116030696 </t>
  </si>
  <si>
    <t xml:space="preserve">108720934 </t>
  </si>
  <si>
    <t xml:space="preserve">602990942 </t>
  </si>
  <si>
    <t xml:space="preserve">186200613630 </t>
  </si>
  <si>
    <t xml:space="preserve">114620626 </t>
  </si>
  <si>
    <t xml:space="preserve">114870597 </t>
  </si>
  <si>
    <t xml:space="preserve">114530742 </t>
  </si>
  <si>
    <t xml:space="preserve">111770820 </t>
  </si>
  <si>
    <t xml:space="preserve">110660387 </t>
  </si>
  <si>
    <t xml:space="preserve">105980801 </t>
  </si>
  <si>
    <t xml:space="preserve">115440701 </t>
  </si>
  <si>
    <t xml:space="preserve">107600064502 </t>
  </si>
  <si>
    <t xml:space="preserve">207370764 </t>
  </si>
  <si>
    <t xml:space="preserve">115590580 </t>
  </si>
  <si>
    <t xml:space="preserve">115620112 </t>
  </si>
  <si>
    <t xml:space="preserve">207270658 </t>
  </si>
  <si>
    <t xml:space="preserve">204460473 </t>
  </si>
  <si>
    <t xml:space="preserve">114430985 </t>
  </si>
  <si>
    <t xml:space="preserve">206880672 </t>
  </si>
  <si>
    <t xml:space="preserve">603820571 </t>
  </si>
  <si>
    <t xml:space="preserve">116240380 </t>
  </si>
  <si>
    <t xml:space="preserve">160400227220 </t>
  </si>
  <si>
    <t xml:space="preserve">117040363 </t>
  </si>
  <si>
    <t xml:space="preserve">305070798 </t>
  </si>
  <si>
    <t xml:space="preserve">402230432 </t>
  </si>
  <si>
    <t xml:space="preserve">304890902 </t>
  </si>
  <si>
    <t xml:space="preserve">117860209 </t>
  </si>
  <si>
    <t xml:space="preserve">603390286 </t>
  </si>
  <si>
    <t xml:space="preserve">207610379 </t>
  </si>
  <si>
    <t xml:space="preserve">112150780 </t>
  </si>
  <si>
    <t xml:space="preserve">117001627534 </t>
  </si>
  <si>
    <t xml:space="preserve">702540136 </t>
  </si>
  <si>
    <t xml:space="preserve">206330334 </t>
  </si>
  <si>
    <t xml:space="preserve">110260622 </t>
  </si>
  <si>
    <t xml:space="preserve">800930198 </t>
  </si>
  <si>
    <t xml:space="preserve">111250601 </t>
  </si>
  <si>
    <t xml:space="preserve">603930184 </t>
  </si>
  <si>
    <t xml:space="preserve">111240397 </t>
  </si>
  <si>
    <t xml:space="preserve">604190117 </t>
  </si>
  <si>
    <t xml:space="preserve">801110702 </t>
  </si>
  <si>
    <t xml:space="preserve">304930394 </t>
  </si>
  <si>
    <t xml:space="preserve">206650470 </t>
  </si>
  <si>
    <t xml:space="preserve">207160166 </t>
  </si>
  <si>
    <t xml:space="preserve">116150141 </t>
  </si>
  <si>
    <t xml:space="preserve">114990663 </t>
  </si>
  <si>
    <t xml:space="preserve">116350739 </t>
  </si>
  <si>
    <t xml:space="preserve">116180997 </t>
  </si>
  <si>
    <t xml:space="preserve">604080547 </t>
  </si>
  <si>
    <t xml:space="preserve">401640123 </t>
  </si>
  <si>
    <t xml:space="preserve">206580196 </t>
  </si>
  <si>
    <t xml:space="preserve">208000747 </t>
  </si>
  <si>
    <t xml:space="preserve">108650795 </t>
  </si>
  <si>
    <t xml:space="preserve">116770029 </t>
  </si>
  <si>
    <t xml:space="preserve">604550160 </t>
  </si>
  <si>
    <t xml:space="preserve">207920494 </t>
  </si>
  <si>
    <t xml:space="preserve">604090736 </t>
  </si>
  <si>
    <t xml:space="preserve">108680002 </t>
  </si>
  <si>
    <t xml:space="preserve">800640637 </t>
  </si>
  <si>
    <t xml:space="preserve">115020698 </t>
  </si>
  <si>
    <t xml:space="preserve">116270615 </t>
  </si>
  <si>
    <t xml:space="preserve">112930732 </t>
  </si>
  <si>
    <t xml:space="preserve">304250153 </t>
  </si>
  <si>
    <t xml:space="preserve">116410226 </t>
  </si>
  <si>
    <t xml:space="preserve">116140633 </t>
  </si>
  <si>
    <t xml:space="preserve">503930109 </t>
  </si>
  <si>
    <t xml:space="preserve">115780315 </t>
  </si>
  <si>
    <t xml:space="preserve">116940449 </t>
  </si>
  <si>
    <t xml:space="preserve">207670632 </t>
  </si>
  <si>
    <t xml:space="preserve">113960701 </t>
  </si>
  <si>
    <t xml:space="preserve">603960735 </t>
  </si>
  <si>
    <t xml:space="preserve">114680518 </t>
  </si>
  <si>
    <t xml:space="preserve">206090223 </t>
  </si>
  <si>
    <t xml:space="preserve">103200179308 </t>
  </si>
  <si>
    <t xml:space="preserve">116160180 </t>
  </si>
  <si>
    <t xml:space="preserve">111260734 </t>
  </si>
  <si>
    <t xml:space="preserve">304780487 </t>
  </si>
  <si>
    <t xml:space="preserve">113120328 </t>
  </si>
  <si>
    <t xml:space="preserve">702450084 </t>
  </si>
  <si>
    <t xml:space="preserve">111740186 </t>
  </si>
  <si>
    <t xml:space="preserve">110560548 </t>
  </si>
  <si>
    <t xml:space="preserve">117000278023 </t>
  </si>
  <si>
    <t xml:space="preserve">113510854 </t>
  </si>
  <si>
    <t xml:space="preserve">116850387 </t>
  </si>
  <si>
    <t xml:space="preserve">112660169 </t>
  </si>
  <si>
    <t xml:space="preserve">207380350 </t>
  </si>
  <si>
    <t xml:space="preserve">801100278 </t>
  </si>
  <si>
    <t xml:space="preserve">800830587 </t>
  </si>
  <si>
    <t xml:space="preserve">604270094 </t>
  </si>
  <si>
    <t xml:space="preserve">106880721 </t>
  </si>
  <si>
    <t xml:space="preserve">205500423 </t>
  </si>
  <si>
    <t xml:space="preserve">116310735 </t>
  </si>
  <si>
    <t xml:space="preserve">206810843 </t>
  </si>
  <si>
    <t xml:space="preserve">117250365 </t>
  </si>
  <si>
    <t xml:space="preserve">304170103 </t>
  </si>
  <si>
    <t xml:space="preserve">117001873415 </t>
  </si>
  <si>
    <t xml:space="preserve">504330220 </t>
  </si>
  <si>
    <t xml:space="preserve">303140255 </t>
  </si>
  <si>
    <t xml:space="preserve">107990776 </t>
  </si>
  <si>
    <t xml:space="preserve">602390139 </t>
  </si>
  <si>
    <t xml:space="preserve">108240305 </t>
  </si>
  <si>
    <t xml:space="preserve">115890661 </t>
  </si>
  <si>
    <t xml:space="preserve">702380825 </t>
  </si>
  <si>
    <t xml:space="preserve">115060558 </t>
  </si>
  <si>
    <t xml:space="preserve">901400815 </t>
  </si>
  <si>
    <t xml:space="preserve">113500437 </t>
  </si>
  <si>
    <t xml:space="preserve">702250488 </t>
  </si>
  <si>
    <t xml:space="preserve">504240035 </t>
  </si>
  <si>
    <t xml:space="preserve">702400966 </t>
  </si>
  <si>
    <t xml:space="preserve">112830275 </t>
  </si>
  <si>
    <t xml:space="preserve">701790963 </t>
  </si>
  <si>
    <t xml:space="preserve">702240951 </t>
  </si>
  <si>
    <t xml:space="preserve">103200143009 </t>
  </si>
  <si>
    <t xml:space="preserve">114340522 </t>
  </si>
  <si>
    <t xml:space="preserve">114510496 </t>
  </si>
  <si>
    <t xml:space="preserve">604540192 </t>
  </si>
  <si>
    <t xml:space="preserve">304460985 </t>
  </si>
  <si>
    <t xml:space="preserve">206390534 </t>
  </si>
  <si>
    <t xml:space="preserve">111540012 </t>
  </si>
  <si>
    <t xml:space="preserve">115320117 </t>
  </si>
  <si>
    <t xml:space="preserve">113820211 </t>
  </si>
  <si>
    <t xml:space="preserve">402090950 </t>
  </si>
  <si>
    <t xml:space="preserve">207860952 </t>
  </si>
  <si>
    <t xml:space="preserve">105940289 </t>
  </si>
  <si>
    <t xml:space="preserve">114560725 </t>
  </si>
  <si>
    <t xml:space="preserve">401580805 </t>
  </si>
  <si>
    <t xml:space="preserve">305190820 </t>
  </si>
  <si>
    <t xml:space="preserve">115510922 </t>
  </si>
  <si>
    <t xml:space="preserve">108090743 </t>
  </si>
  <si>
    <t xml:space="preserve">603680433 </t>
  </si>
  <si>
    <t xml:space="preserve">117002190835 </t>
  </si>
  <si>
    <t xml:space="preserve">504070938 </t>
  </si>
  <si>
    <t xml:space="preserve">604220057 </t>
  </si>
  <si>
    <t>SURY SOLIS VILLALTA</t>
  </si>
  <si>
    <t>JUAN CARLOS MORALES MARIN</t>
  </si>
  <si>
    <t>ANTHONY ESPINOZA SANCHEZ</t>
  </si>
  <si>
    <t>DIEGO JIMENEZ AGUILAR</t>
  </si>
  <si>
    <t>TPO-3000-6</t>
  </si>
  <si>
    <t>203920361 - MORALES MARIN JUAN CARLOS</t>
  </si>
  <si>
    <t>503090269 - ESPINOZA SANCHEZ ANTHONY JOSE</t>
  </si>
  <si>
    <t>205870617 - JIMENEZ AGUILAR DIEGO FRANCISCO</t>
  </si>
  <si>
    <t>109580793 - SOLIS VILLALTA SURY</t>
  </si>
  <si>
    <t>PROYECTOS DE IMPLEMENTACIÓN DE SIF EN LA NUBE- UCR</t>
  </si>
  <si>
    <t>GESTIÓN DE SERVICIO AL CLIENTE -GARANTÍA DE PRODUCTO  (12 MESES) ARESEP</t>
  </si>
  <si>
    <t>Escoger Recurso</t>
  </si>
  <si>
    <t>01</t>
  </si>
  <si>
    <t>02</t>
  </si>
  <si>
    <t>03</t>
  </si>
  <si>
    <t>04</t>
  </si>
  <si>
    <t>05</t>
  </si>
  <si>
    <t>07</t>
  </si>
  <si>
    <t>08</t>
  </si>
  <si>
    <t>CAPACITACIÓN INTERNA OFRECIDA</t>
  </si>
  <si>
    <t>CAPACITACIÓN INTERNA RECIBIDA</t>
  </si>
  <si>
    <t>LV</t>
  </si>
  <si>
    <t>PER</t>
  </si>
  <si>
    <t>PSIC</t>
  </si>
  <si>
    <t>MED</t>
  </si>
  <si>
    <t>EST</t>
  </si>
  <si>
    <t>MAT</t>
  </si>
  <si>
    <t>LAC</t>
  </si>
  <si>
    <t>DUELO</t>
  </si>
  <si>
    <t>MATRI</t>
  </si>
  <si>
    <t>SLD</t>
  </si>
  <si>
    <t>PAT</t>
  </si>
  <si>
    <t>IP</t>
  </si>
  <si>
    <t>CCSS</t>
  </si>
  <si>
    <t>/0002/0014</t>
  </si>
  <si>
    <t>151_705</t>
  </si>
  <si>
    <t>VACACIONES</t>
  </si>
  <si>
    <t>LICENCIAS VARIAS</t>
  </si>
  <si>
    <t>INCAPACIDADES</t>
  </si>
  <si>
    <t>ASOIN - ACTIVIDADES ASOCIACION</t>
  </si>
  <si>
    <t>MANTENIMIENTO DE EQUIPO</t>
  </si>
  <si>
    <t>ACTIVIDADES GENERALES ORGANIZADAS POR RRHH</t>
  </si>
  <si>
    <t>ACTIVIDADES ASOCIADAS A SOIN GROW</t>
  </si>
  <si>
    <t>FLYBACK</t>
  </si>
  <si>
    <t>151_706</t>
  </si>
  <si>
    <t>CAPACTACIONES INTERNAS</t>
  </si>
  <si>
    <t>CAPACTACIONES EXTERNA</t>
  </si>
  <si>
    <t>151_707</t>
  </si>
  <si>
    <t>INDUCCIÓN</t>
  </si>
  <si>
    <t>A NIVEL DE CORPORACION</t>
  </si>
  <si>
    <t>A NIVEL DE PROYECTO</t>
  </si>
  <si>
    <t>A NIVEL DE AREA /EQUIPO DE TRABAJO</t>
  </si>
  <si>
    <t>A NIVEL DE APLICATIVOS (BRM,CRM, AIA, COLDFUSION, BO y demás)</t>
  </si>
  <si>
    <t>ANDRES FERNANDEZ RESTREPO</t>
  </si>
  <si>
    <t>Automation Tester Specialist</t>
  </si>
  <si>
    <t>ALEJANDRO ARAYA RODRIGUEZ</t>
  </si>
  <si>
    <t>DANIEL SOLANO RAMIREZ</t>
  </si>
  <si>
    <t>ADRIANA ELENA AGUERO OVARES</t>
  </si>
  <si>
    <t>095-157-SAAS</t>
  </si>
  <si>
    <t>151-162-ERP</t>
  </si>
  <si>
    <t>IVONNE LOPEZ</t>
  </si>
  <si>
    <t>TPO-3000-7</t>
  </si>
  <si>
    <t>/0008/0002</t>
  </si>
  <si>
    <t>/0004/0004/0002</t>
  </si>
  <si>
    <t>/0004/0004/0004</t>
  </si>
  <si>
    <t>/0008</t>
  </si>
  <si>
    <t>SANJAY PRASAD</t>
  </si>
  <si>
    <t>117120556 - FERNANDEZ RESTREPO ANDRES DAVID</t>
  </si>
  <si>
    <t>151-350-C.N</t>
  </si>
  <si>
    <t>151-350-M.G</t>
  </si>
  <si>
    <t>151-350-N.O</t>
  </si>
  <si>
    <t>151-350-S.W.S</t>
  </si>
  <si>
    <t>095-154-RACSA 2</t>
  </si>
  <si>
    <t>151-QA-MP</t>
  </si>
  <si>
    <t>TPO-3000-8</t>
  </si>
  <si>
    <t>110190754 - SOLANO RAMIREZ DANIEL</t>
  </si>
  <si>
    <t>402230681 - CAMPOS BOLAÑOS MARIA ESTEFANIE</t>
  </si>
  <si>
    <t>GLORIANA AGUERO ROJAS</t>
  </si>
  <si>
    <t>117160573 - AGUERO ROJAS GLORIANA DE LOS ANGELES</t>
  </si>
  <si>
    <t>EDUARDO VALERIO MORÚA</t>
  </si>
  <si>
    <t>ADRIAN MEDINA BARRIENTOS</t>
  </si>
  <si>
    <t>011-173-BCR-BO</t>
  </si>
  <si>
    <t>011-173-BCR-INF</t>
  </si>
  <si>
    <t>011-177-BCR-SOP</t>
  </si>
  <si>
    <t>151-401-CORE ER</t>
  </si>
  <si>
    <t>304-162-COOP</t>
  </si>
  <si>
    <t>TPO-3000-9</t>
  </si>
  <si>
    <t>110710223 - VALERIO MORUA HECTOR EDUARDO</t>
  </si>
  <si>
    <t>702260217 - AGUERO OVARES ADRIANA</t>
  </si>
  <si>
    <t>114970402 - MEDINA BARRIENTOS ADRIAN JOSE</t>
  </si>
  <si>
    <t>112490428 - ARAYA RODRIGUEZ ALEJANDRO MARTIN</t>
  </si>
  <si>
    <t>/0004/0004/0006</t>
  </si>
  <si>
    <t>7</t>
  </si>
  <si>
    <t>8</t>
  </si>
  <si>
    <t>156.2</t>
  </si>
  <si>
    <t>DIR_PROY</t>
  </si>
  <si>
    <t>ACTUALIZACION DEL SISTEMA PARA ERP</t>
  </si>
  <si>
    <t>ACTUALIZACION DEL SISTEMA PARA COOPELESCA</t>
  </si>
  <si>
    <t>156.3</t>
  </si>
  <si>
    <t>156.4</t>
  </si>
  <si>
    <t>INTEGRACIONES</t>
  </si>
  <si>
    <t>JENNIFER SOLANO NAVARRO</t>
  </si>
  <si>
    <t>DEV.22</t>
  </si>
  <si>
    <t>Mid Level Software Developer</t>
  </si>
  <si>
    <t>DEV.23</t>
  </si>
  <si>
    <t>Specialist Software Developer</t>
  </si>
  <si>
    <t>151-GT-QA</t>
  </si>
  <si>
    <t>GILDA VILLEDA HERNANDEZ</t>
  </si>
  <si>
    <t>RICARDO ARGUETA ESCOBAR</t>
  </si>
  <si>
    <t>068-140-JPS 202</t>
  </si>
  <si>
    <t>TPO-3000-10</t>
  </si>
  <si>
    <t>173-DyM-SOIN</t>
  </si>
  <si>
    <t>Desarrollo y Mejoras (PBI - Adicionales y Mejoras)</t>
  </si>
  <si>
    <t>ADMINISTRATIVAS INTERNAS DE PMO</t>
  </si>
  <si>
    <t>ACTIVIDADES ASOCIADAS AL EQUIPO DE SOSTENIBILIDAD CI - NO FACTURABLES</t>
  </si>
  <si>
    <t>OP22-0038-A Gestion de incidencias y solicitudes de servicio</t>
  </si>
  <si>
    <t>157-ERP</t>
  </si>
  <si>
    <t>GESTIÓN GENERAL DE SERVICIOS AL CLIENTE - MODELO SAAS</t>
  </si>
  <si>
    <t>SEGUIMIENTO Y CONTROL (DIRECCIÓN DE PROYECTOS)</t>
  </si>
  <si>
    <t>CONSULTORÍA</t>
  </si>
  <si>
    <t>156.1</t>
  </si>
  <si>
    <t>PROYECTOS DE IMPLEMENTACIÓN ERP</t>
  </si>
  <si>
    <t>156</t>
  </si>
  <si>
    <t>PROYECTOS DE IMPLEMENTACIÓN</t>
  </si>
  <si>
    <t>COMPETENCIAS NUBE</t>
  </si>
  <si>
    <t>SITIO WEB SOIN</t>
  </si>
  <si>
    <t>MI GESTIÓN</t>
  </si>
  <si>
    <t>Prueba1</t>
  </si>
  <si>
    <t>APOYO Y SEGUIMIENTO DE EQUIPO QA - MANPOWER</t>
  </si>
  <si>
    <t>DESARROLLO DE SOLUCION - CORE ERP</t>
  </si>
  <si>
    <t>408.1-ADM LABS</t>
  </si>
  <si>
    <t>PLANTILLA TAREAS ADMINISTRATIVAS LABS</t>
  </si>
  <si>
    <t>402.1-CON-LABS</t>
  </si>
  <si>
    <t>CONOCIMIENTO LABS</t>
  </si>
  <si>
    <t>173.1-A.PBI</t>
  </si>
  <si>
    <t>Actividades previas a la asignación de un PBI</t>
  </si>
  <si>
    <t>Mantenimiento evolutivo PowerCenter y Data Quality suite INFORMATICA</t>
  </si>
  <si>
    <t>Gestión de Servicio al cliente (Soporte BO) - BCR</t>
  </si>
  <si>
    <t>Licenciamiento, soporte, desarrollo evolutivo y TC SAP BO - Prog 2</t>
  </si>
  <si>
    <t>Soporte del motor de base de datos SYBASE</t>
  </si>
  <si>
    <t>SERVICIOS MANPOWER - BANCO GUATEMALA</t>
  </si>
  <si>
    <t>151-PMO-MPW-23</t>
  </si>
  <si>
    <t>SERVICIOS  PMO MANPOWER - 2023</t>
  </si>
  <si>
    <t>900-162-BNVITAL</t>
  </si>
  <si>
    <t>ACTUALIZACION DEL SISTEMA PARA BNVITAL</t>
  </si>
  <si>
    <t>VALERIA ALFARO CARVAJAL</t>
  </si>
  <si>
    <t>DIANA LUNA PACHECO</t>
  </si>
  <si>
    <t>BAYRON VARGAS CHAVES</t>
  </si>
  <si>
    <t>JOSUE BLANCO MURILLO</t>
  </si>
  <si>
    <t>REL.04</t>
  </si>
  <si>
    <t>ENTRY LEVEL IT Support Engineer</t>
  </si>
  <si>
    <t>TAMARA LOPEZ PIZARRO</t>
  </si>
  <si>
    <t>ALEXANDER ARCE GUTIERREZ</t>
  </si>
  <si>
    <t>057-162-IICA 23</t>
  </si>
  <si>
    <t>TPO-3000-11</t>
  </si>
  <si>
    <t>117360241 - BLANCO MURILLO JOSUE</t>
  </si>
  <si>
    <t>118580044 - LOPEZ PIZARRO TAMARA</t>
  </si>
  <si>
    <t>604170513 - SOLANO NAVARRO JENNIFER</t>
  </si>
  <si>
    <t>116040110 - ARCE GUTIERREZ ALEXANDER</t>
  </si>
  <si>
    <t>117640122 - LUNA PACHECO DIANA</t>
  </si>
  <si>
    <t>AXEL MATUS VARGAS</t>
  </si>
  <si>
    <t>YOSELYN VENEGAS CECILIANO</t>
  </si>
  <si>
    <t>HELEN AZARIA NAVARRO BARAHONA</t>
  </si>
  <si>
    <t>057-154-IICA 23</t>
  </si>
  <si>
    <t>TPO-3000-12</t>
  </si>
  <si>
    <t>207400838 - VARGAS CHAVES BAYRON</t>
  </si>
  <si>
    <t>117000951 - MATUS VARGAS AXEL ANTONIO</t>
  </si>
  <si>
    <t>304340215 - NAVARRO BARAHONA HELEN AZARIA</t>
  </si>
  <si>
    <t>117390176 - VENEGAS CECILIANO YOSELYN PATRICIA</t>
  </si>
  <si>
    <t>GESTION DE SERVICIO AL CLIENTE - IICA</t>
  </si>
  <si>
    <t>152.1 MAN-SOIN</t>
  </si>
  <si>
    <t>ACTUALIZACIÓN DEL SISTEMA PARA IICA</t>
  </si>
  <si>
    <t>057-152-IICA 23</t>
  </si>
  <si>
    <t>GESTION DE NUEVOS REQUERIMIENTOS  - IICA</t>
  </si>
  <si>
    <t>152-GNR-ERP</t>
  </si>
  <si>
    <t>GESTION DE NUEVO REQUIRIENTOS-ERP</t>
  </si>
  <si>
    <t>190.1-NUBE</t>
  </si>
  <si>
    <t>Migración y almacenamiento en NUBE</t>
  </si>
  <si>
    <t>151-PMO-COR2024</t>
  </si>
  <si>
    <t>095-190.1-NUBE</t>
  </si>
  <si>
    <t>051-NF-TRS-CIP1</t>
  </si>
  <si>
    <t>051-SO-NF-CIP1</t>
  </si>
  <si>
    <t>051-SOS-CIP1</t>
  </si>
  <si>
    <t>151-PMO-TELCO23</t>
  </si>
  <si>
    <t>117750022 - ALFARO CARVAJAL VALERIA</t>
  </si>
  <si>
    <t>Actualizacion y Soporte Licencias SAP ASE Edge Edition 2022-2024</t>
  </si>
  <si>
    <t>SOPORTE Y MANTENIMIENTO DAVIVIENDA 2022-2024</t>
  </si>
  <si>
    <t>MIGRACIÓN DE INFRAESTRUCTURA Y ALMACENAMIENTO EN LA NUBE</t>
  </si>
  <si>
    <t>TAREAS TRANSVERSALES NO FACTURABLES DE SOSTENIBILIDAD - CIP1</t>
  </si>
  <si>
    <t>SO.TRANS</t>
  </si>
  <si>
    <t>TAREAS TRANSVERSALES NO FACTURABLES DE SOSTENIBILIDAD</t>
  </si>
  <si>
    <t>ACTIVIDADES ASOCIADAS AL EQUIPO DE SOSTENIBILIDAD CIP1 - NO FACTURABLES</t>
  </si>
  <si>
    <t>151-024-ADL2024</t>
  </si>
  <si>
    <t>Tareas Generales y Administrativas no reportadas en proyectos Labs 2024</t>
  </si>
  <si>
    <t>TAREAS DEL DIRECTOR</t>
  </si>
  <si>
    <t>SERVICIOS INTERNOS PMO CORPORATIVA 2024</t>
  </si>
  <si>
    <t>151-RH-2024</t>
  </si>
  <si>
    <t>ACTIVIDADES ASOCIADAS A RECURSOS HUMANOS - 2024</t>
  </si>
  <si>
    <t>151-SOP-2024</t>
  </si>
  <si>
    <t>ACTIVIDADES AREA SOPORTE INTERNO 2024</t>
  </si>
  <si>
    <t>ACTIVIDADES NO FACTURABLES EQUIPO BI - 2024</t>
  </si>
  <si>
    <t>BI_001</t>
  </si>
  <si>
    <t>Tareas Generales BI</t>
  </si>
  <si>
    <t>151-QA-CORP2024</t>
  </si>
  <si>
    <t>TAREAS ASOCIADAS AL EQUIPO QA CORPORATIVO 2024</t>
  </si>
  <si>
    <t>SOIN-ADM-2024</t>
  </si>
  <si>
    <t>TAREAS ADMINISTRATIVAS SOIN 2024</t>
  </si>
  <si>
    <t>151-PMO-TELCO24</t>
  </si>
  <si>
    <t>151-PMO-CUST-24</t>
  </si>
  <si>
    <t>SERVICIOS PMO A PROCESO CUST - 2024</t>
  </si>
  <si>
    <t>151-PMO-DOT-24</t>
  </si>
  <si>
    <t>SERVICIOS PMO A PROCESO DOT - 2024</t>
  </si>
  <si>
    <t>151-PMO-ERP-24</t>
  </si>
  <si>
    <t>SERVICIOS PMO A ERP-2023-2024</t>
  </si>
  <si>
    <t>151-PMO-FI-24</t>
  </si>
  <si>
    <t>SERVICIOS PMO A PROCESO FINANCIERO CONTABLE 2024</t>
  </si>
  <si>
    <t>151-LIC.CA-24</t>
  </si>
  <si>
    <t>LICENCIAS POR CANJES - SOIN-2024</t>
  </si>
  <si>
    <t>151-BENFCOR-24</t>
  </si>
  <si>
    <t>BENEFICIOS CORPORATIVOS 2024</t>
  </si>
  <si>
    <t>Actividades administrativas y Gerenciales del Equipo de BI 2024</t>
  </si>
  <si>
    <t>151-250-CUST-24</t>
  </si>
  <si>
    <t>ACTIVIDADES DEL PROCESO DE CUSTOMER SUCCESS - 2024</t>
  </si>
  <si>
    <t>151-CMRCL-2024</t>
  </si>
  <si>
    <t>TAREAS DEL PROCESO COMERCIAL 2024</t>
  </si>
  <si>
    <t>151-ERP-ADM-24</t>
  </si>
  <si>
    <t>TAREAS ADMINISTRATIVAS ERP 2024</t>
  </si>
  <si>
    <t>GUIDO PEREZ TENORIO</t>
  </si>
  <si>
    <t>VALERIA ZUÑIGA ANGULO</t>
  </si>
  <si>
    <t>531-154-BNCR</t>
  </si>
  <si>
    <t>TPO-SO-3200-1</t>
  </si>
  <si>
    <t>TPO-SO-3200-2</t>
  </si>
  <si>
    <t>TPO-SO-3200-3</t>
  </si>
  <si>
    <t>ISLAM CORDERO CEDENO</t>
  </si>
  <si>
    <t>EDUCACION AUTODIDACTICA (PARA OPTAR POR CERTIFICACION)</t>
  </si>
  <si>
    <t>CERTIFICACIONES ORACLE</t>
  </si>
  <si>
    <t>INTERNATIONAL SFTWARE TESTING QUALIFICATIONS BOARD</t>
  </si>
  <si>
    <t>SOPORTE, SOST, ACTUALIZAR Y N.R. SAPIENS - COOPESERVIDORES</t>
  </si>
  <si>
    <t>806-PMO GENERAL</t>
  </si>
  <si>
    <t>SERVICIOS PMO GENERAL</t>
  </si>
  <si>
    <t xml:space="preserve">OP24-0013-A Gestion  de incidencias y solicitudes de servicio		</t>
  </si>
  <si>
    <t>GESTION DE SERVICIO AL CLIENTE - BNCR</t>
  </si>
  <si>
    <t>OP24-0013-A Gestion  de incidencias y solicitudes de servicio</t>
  </si>
  <si>
    <t>116650940 - ZUÑIGA ANGULO VALERIA</t>
  </si>
  <si>
    <t>502270592 - PEREZ TENORIO GUIDO</t>
  </si>
  <si>
    <t>MELINA CORRALES DELGADO</t>
  </si>
  <si>
    <t>402550025 - CORRALES DELGADO ANDREA MELINA</t>
  </si>
  <si>
    <t>109410564 - CORDERO CEDEÑO ISLAM RODRIGO</t>
  </si>
  <si>
    <t>531-152-BNCR</t>
  </si>
  <si>
    <t>531-BNCR-SOA</t>
  </si>
  <si>
    <t>051-MID-ICENCP3</t>
  </si>
  <si>
    <t>151-NF-MD-NCP3</t>
  </si>
  <si>
    <t>051-OPI-ICENCP3</t>
  </si>
  <si>
    <t>151-NF-INT-NCP3</t>
  </si>
  <si>
    <t>151-TAPP-ADM-24</t>
  </si>
  <si>
    <t>151-198-ADGER24</t>
  </si>
  <si>
    <t>584-190.1-FMCCS</t>
  </si>
  <si>
    <t>TPO-SO-3200-4</t>
  </si>
  <si>
    <t>TPO-SO-3200-5</t>
  </si>
  <si>
    <t>A.CORP</t>
  </si>
  <si>
    <t>PREV</t>
  </si>
  <si>
    <t>GESTION DE NUEVOS REQUERIMIENTOS - CENCINAI - ADENDAS</t>
  </si>
  <si>
    <t xml:space="preserve"> ERP bajo modelo SaaS - 2023 - 2024  CenCinai</t>
  </si>
  <si>
    <t>579-200-SLD-24</t>
  </si>
  <si>
    <t>ACTIVIDADES GENERALES ASOCIADAS A OPORTUNIDADES DEL SECTOR SALUD - 2024</t>
  </si>
  <si>
    <t>Actividades Administrativas y Gerenciales - TRANSFORMACION DIGITAL 2024</t>
  </si>
  <si>
    <t>ACTIVIDADES ADMINISTRATIVAS DEL EQUIPO DE TAPP-2024</t>
  </si>
  <si>
    <t>170-Middleware</t>
  </si>
  <si>
    <t>Actividades del proyecto</t>
  </si>
  <si>
    <t>SERVICIOS PROFESIONALES CLOUD - FMCCSS</t>
  </si>
  <si>
    <t>GESTIÓN DE NUEVOS REQUERIMIENTOS - BNCR</t>
  </si>
  <si>
    <t>PROYECTO BNCR - SOA</t>
  </si>
  <si>
    <t>MASIEL ROJAS LOPEZ</t>
  </si>
  <si>
    <t>151-350-CSSE</t>
  </si>
  <si>
    <t>TPO-SO-3200-6</t>
  </si>
  <si>
    <t>M.E.</t>
  </si>
  <si>
    <t>cc</t>
  </si>
  <si>
    <t>SOA</t>
  </si>
  <si>
    <t>207800954 - ROJAS LOPEZ MASIEL DILANA</t>
  </si>
  <si>
    <t>CF-32</t>
  </si>
  <si>
    <t>Servicios Digitales</t>
  </si>
  <si>
    <t>504130967 - AGUILAR ACEVEDO JORGE ISAAC</t>
  </si>
  <si>
    <t>206320286 - BARBA OBANDO STEVEN GERARDO</t>
  </si>
  <si>
    <t>114060132 - CABRERA SANDI FRANCISCO EDUARDO</t>
  </si>
  <si>
    <t>702780984 - CHAVARRIA MONTOYA AXEL JOHAN</t>
  </si>
  <si>
    <t>155803670108 - CHAVEZ MORAN JOSE CARLOS</t>
  </si>
  <si>
    <t>305270758 - MUÑOZ MADRIGAL JOSETH</t>
  </si>
  <si>
    <t>115270978 - PERALTA CAMBRONERO YURHEN</t>
  </si>
  <si>
    <t>117120060 - SEQUIERA GUEVARA WILMAR ALFREDO</t>
  </si>
  <si>
    <t>604020598 - VARGAS PARRA ROTMAN GILBERTO</t>
  </si>
  <si>
    <t>207710445 - VEGA GONZALEZ SIRLENE</t>
  </si>
  <si>
    <t>206970733 - ZUÑIGA UGALDE MARCO ANTONIO</t>
  </si>
  <si>
    <t>JORGE AGUILAR ACEVEDO</t>
  </si>
  <si>
    <t>STEVEN BARBA OBANDO</t>
  </si>
  <si>
    <t>AXEL CHAVARRIA MONTOYA</t>
  </si>
  <si>
    <t>ROTMAN VARGAS PARRA</t>
  </si>
  <si>
    <t>MARCO ZUÑIGA UGALDE</t>
  </si>
  <si>
    <t>FRANCISCO EDUARDO CABRERA SANDI</t>
  </si>
  <si>
    <t>JOSE CARLOS CHAVEZ MORAN</t>
  </si>
  <si>
    <t>JOSETH MUÑOZ MADRIGAL</t>
  </si>
  <si>
    <t>YURHEN PERALTA CAMBRONERO</t>
  </si>
  <si>
    <t>WILMAR SEQUEIRA GUEVARA</t>
  </si>
  <si>
    <t>SIRLENE VEGA GONZALEZ</t>
  </si>
  <si>
    <t>TPO-SO-3200-7</t>
  </si>
  <si>
    <t>051-POOL-INTEG</t>
  </si>
  <si>
    <t>OIC</t>
  </si>
  <si>
    <t>SWAT</t>
  </si>
  <si>
    <t>MIDD</t>
  </si>
  <si>
    <t>CERTIFICACIONES ISTQB FOUNDATION LEVEL</t>
  </si>
  <si>
    <t>CARLA SALGUERO ACHI</t>
  </si>
  <si>
    <t>EVANS ANDRES CAMPOS SOLIS</t>
  </si>
  <si>
    <t>CESAR MATARRITA MATARRITA</t>
  </si>
  <si>
    <t>CRISTOPHER AVILA CASTILLO</t>
  </si>
  <si>
    <t>ANDREY ALBERTO CHACON GUTIERREZ</t>
  </si>
  <si>
    <t>119-152-UCR</t>
  </si>
  <si>
    <t>151-350-PARAGON</t>
  </si>
  <si>
    <t>151-350-TAPP IA</t>
  </si>
  <si>
    <t>TPO-SO-3200-8</t>
  </si>
  <si>
    <t>REL.05</t>
  </si>
  <si>
    <t>Junior Release Management</t>
  </si>
  <si>
    <t>Gestión - ERP</t>
  </si>
  <si>
    <t>PRACT 01</t>
  </si>
  <si>
    <t>Practicantes</t>
  </si>
  <si>
    <t>JUAN IGNACIO GONZALEZ CORTES</t>
  </si>
  <si>
    <t>FELIPE RAMIREZ TOMAS</t>
  </si>
  <si>
    <t>CAROLINA CHAVES MARROQUIN</t>
  </si>
  <si>
    <t>208080721 - AVILA CASTILLO CRISTOPHER FRANCISCO</t>
  </si>
  <si>
    <t>504280978 - MATARRITA MATARRITA CESAR FRANCISCO</t>
  </si>
  <si>
    <t>402190722 - CAMPOS SOLIS EVANS ANDRES</t>
  </si>
  <si>
    <t>304410459 - SALGUERO ACHI CARLA ALEJANDRA</t>
  </si>
  <si>
    <t>118530811 - CHACON GUTIERREZ ANDREY ALBERTO</t>
  </si>
  <si>
    <t>118760078 - GONZALEZ CORTES JUAN IGNACIO</t>
  </si>
  <si>
    <t>402560814 - RAMIREZ TOMAS FELIPE</t>
  </si>
  <si>
    <t>INS</t>
  </si>
  <si>
    <t>PROCESO ORACLE PARA EXPERTISE CSSE: OCI Migration</t>
  </si>
  <si>
    <t>450-POOL-INTEGR</t>
  </si>
  <si>
    <t>ACTIVIDADES DE EQUIPO POOL DE INTEGRACIONES</t>
  </si>
  <si>
    <t>ACTIVIDADES DEL EQUIPO DE POOL DE INTEGRACIONES</t>
  </si>
  <si>
    <t>409-DEVOPS-LABS</t>
  </si>
  <si>
    <t>PLANTILLA TAREAS DEVOPS LABS</t>
  </si>
  <si>
    <t>GESTIÓN DE NUEVOS REQUERIMIENTOS UCR</t>
  </si>
  <si>
    <t>PARAGON WEB APPLICATION</t>
  </si>
  <si>
    <t>IA TAPP</t>
  </si>
  <si>
    <t>BRANDON CAMBRONERO ZUÑIGA</t>
  </si>
  <si>
    <t>018-162-BNVAL</t>
  </si>
  <si>
    <t>055-156-INS.KEY</t>
  </si>
  <si>
    <t>TPO-SO-3200-9</t>
  </si>
  <si>
    <t>305210989 - CAMBRONERO ZUÑIGA BRANDON ALBERTO</t>
  </si>
  <si>
    <t>531-BNCR-SOA FC</t>
  </si>
  <si>
    <t>TPO-SO-3200-10</t>
  </si>
  <si>
    <t>COR.DSG</t>
  </si>
  <si>
    <t>DESIGNER COORDINATOR</t>
  </si>
  <si>
    <t>TPO-SO-3200-11</t>
  </si>
  <si>
    <t>ROYNER ARTURO MIRANDA SEGURA</t>
  </si>
  <si>
    <t>MARIA JESUS RODRIGUEZ BENAVIDES</t>
  </si>
  <si>
    <t>OSCAR DANIEL GUTIERREZ GUERRERO</t>
  </si>
  <si>
    <t>ES</t>
  </si>
  <si>
    <t>Backbase</t>
  </si>
  <si>
    <t>207530361 - GUTIERREZ GUERRERO OSCAR</t>
  </si>
  <si>
    <t>402520704 - MIRANDA SEGURA ROYNER ARTURO</t>
  </si>
  <si>
    <t>117660634 - RODRIGUEZ BENAVIDES MARIA JESUS</t>
  </si>
  <si>
    <t>CF-261</t>
  </si>
  <si>
    <t>186202183227 - CHACON DE LA HOZ YUSMELY ALEJANDRA</t>
  </si>
  <si>
    <t>YUSMELY CHACON DE LA HOZ</t>
  </si>
  <si>
    <t>109780925 - SALAZAR UREÑA MELVIN GERARDO</t>
  </si>
  <si>
    <t>ROBERTO RETANA MOREIRA</t>
  </si>
  <si>
    <t>207010677 - RODRIGUEZ MORA HEYKIN SABRINA</t>
  </si>
  <si>
    <t>HEYKIN RODRIGUEZ MORA</t>
  </si>
  <si>
    <t>106630629 - ESQUIVEL MONTEALEGRE MAURICIO ALBERTO</t>
  </si>
  <si>
    <t>JESSICA VILLALTA FRINDELL</t>
  </si>
  <si>
    <t>117001873308 - CURVELO CURVELO MARCELA CAROLINA</t>
  </si>
  <si>
    <t>MARCELA CURVELO CURVELO</t>
  </si>
  <si>
    <t>105350600 - VARGAS TENCIO JAVIER ALEXIS</t>
  </si>
  <si>
    <t>VICTOR ANDRES CHAVES DIAZ</t>
  </si>
  <si>
    <t>ANUARD LUNA MALTEZ</t>
  </si>
  <si>
    <t>DANIEL SUAREZ ARIAS</t>
  </si>
  <si>
    <t>TATIANA LOPEZ FALLAS</t>
  </si>
  <si>
    <t>EMILY HERRERA TORRES</t>
  </si>
  <si>
    <t>ARLYN GUEVARA ARRIETA</t>
  </si>
  <si>
    <t>KRISLEY ELIZONDO GUTIERREZ</t>
  </si>
  <si>
    <t>JEREMY NAIBETH JIMENEZ ARAYA</t>
  </si>
  <si>
    <t>CARLOS ALBERTO HIDALGO LEITON</t>
  </si>
  <si>
    <t>SOIN-ADM-2025</t>
  </si>
  <si>
    <t>BI-178-GNR 24</t>
  </si>
  <si>
    <t>BI-NF 2024</t>
  </si>
  <si>
    <t>151-ERP-ADM-2025</t>
  </si>
  <si>
    <t>151-024-ADL2025</t>
  </si>
  <si>
    <t>151-QA-CORP2025</t>
  </si>
  <si>
    <t>INGRID JOHANA BRENES BONILLA</t>
  </si>
  <si>
    <t>CARLOS ANDRES CARVAJAL MEJIA</t>
  </si>
  <si>
    <t>151-RM-CORP 2024-2025</t>
  </si>
  <si>
    <t>095-202-RDIG</t>
  </si>
  <si>
    <t>051-NF-TRANS-CIP2</t>
  </si>
  <si>
    <t>051-SOS-CIP2</t>
  </si>
  <si>
    <t>051-SOS-NF-CIP2</t>
  </si>
  <si>
    <t>TPO-SO-3200-12</t>
  </si>
  <si>
    <t>TPO-SO-3500-1</t>
  </si>
  <si>
    <t>151-SGSI-CERTIF</t>
  </si>
  <si>
    <t>FIN.02</t>
  </si>
  <si>
    <t>PAYROLL ANALYST</t>
  </si>
  <si>
    <t>FIN.01</t>
  </si>
  <si>
    <t>FINANCIAL MANAGER LEAD</t>
  </si>
  <si>
    <t>GERARDO BOLIVAR VARGAS FERNANDEZ</t>
  </si>
  <si>
    <t>TLC0</t>
  </si>
  <si>
    <t>Telco Director</t>
  </si>
  <si>
    <t>MARIA FERNANDA ALVARADO ASTORGA</t>
  </si>
  <si>
    <t>ALEJANDRO JOSEPH ARAYA MENDEZ</t>
  </si>
  <si>
    <t>FERNANDO ESQUIVEL ARCE</t>
  </si>
  <si>
    <t>Bootcamp</t>
  </si>
  <si>
    <t>SMC</t>
  </si>
  <si>
    <t>TAREAS ASOCIADAS AL EQUIPO RM CORPORATIVO 2024 - 2025</t>
  </si>
  <si>
    <t>IMPLEMENTACIÓN ERP KEY/INS</t>
  </si>
  <si>
    <t>ACTUALIZACIÓN DE SISTEMA ERP - BN VALORES</t>
  </si>
  <si>
    <t>PROYECTO BNCR - SOA 2023LY-000016-000010000</t>
  </si>
  <si>
    <t>360-SEDI</t>
  </si>
  <si>
    <t>DESARROLLO PROYECTOS SEDI</t>
  </si>
  <si>
    <t>PROYECTO DE IMPLEMENTACION - RECETA DIGITAL - NUEVO DECRETO</t>
  </si>
  <si>
    <t>ACTIVIDADES ASOCIADAS AL EQUIPO DE SOSTENIBILIDAD CIP2 - NO FACTURABLES</t>
  </si>
  <si>
    <t>TAREAS ADMINISTRATIVAS SOIN 2025</t>
  </si>
  <si>
    <t>TAREAS TRANSVERSALES NO FACTURABLES DE SOSTENIBILIDAD - CIP2</t>
  </si>
  <si>
    <t>ADM-SWAT</t>
  </si>
  <si>
    <t>TAREAS ADMINISTRATIVAS Y GENERALES</t>
  </si>
  <si>
    <t>151-GRL-SWAT 2025</t>
  </si>
  <si>
    <t>ACTIVIDADES GENERALES DEL EQUIPO SWAT 2025</t>
  </si>
  <si>
    <t>IMPEMENTACIÓN SISTEMA DE GESTIÓN DE SEGURIDAD DE LA INFORMACIÓN - ISO 270001</t>
  </si>
  <si>
    <t>500.1-RM</t>
  </si>
  <si>
    <t>TAREAS ADMINISTRATIVAS ERP 2025</t>
  </si>
  <si>
    <t>151-250-CUST-2025</t>
  </si>
  <si>
    <t>ACTIVIDADES DEL PROCESO DE CUSTOMER SUCCESS - 2025</t>
  </si>
  <si>
    <t>TAREAS GENERALES Y ADM. DE TECH LABS 2025</t>
  </si>
  <si>
    <t>151-PMO-COR2025</t>
  </si>
  <si>
    <t>SERVICIOS INTERNOS PMO CORPORATIVA 2025</t>
  </si>
  <si>
    <t xml:space="preserve"> TAREAS ASOCIADAS AL EQUIPO QA CORPORATIVO 2025</t>
  </si>
  <si>
    <t>151-RM-CORP2025</t>
  </si>
  <si>
    <t>TAREAS ASOCIADAS AL EQUIPO RM CORPORATIVO 2025</t>
  </si>
  <si>
    <t>190.2-NUBE-ERP</t>
  </si>
  <si>
    <t>MIGRACIÓN Y ALMACENAMAIENTO EN NUBE - ERP</t>
  </si>
  <si>
    <t>680-190.2-PANI</t>
  </si>
  <si>
    <t>PROYECTO DE MIGRACIÓN DE NUBE - PANI</t>
  </si>
  <si>
    <t>218-190.2-911</t>
  </si>
  <si>
    <t>PROYECTO DE MIGRACIÓN DE NUBE - 911</t>
  </si>
  <si>
    <t>TPO-SO-3500-2</t>
  </si>
  <si>
    <t>110090719 - GUEVARA ARRIETA ARLYN</t>
  </si>
  <si>
    <t>207840193 - JIMENEZ ARAYA JEREMY</t>
  </si>
  <si>
    <t>208060224 - HERRERA TORRES EMILY FABIANA</t>
  </si>
  <si>
    <t>208450112 - HIDALGO LEITON CARLOS ALBERTO</t>
  </si>
  <si>
    <t>202501</t>
  </si>
  <si>
    <t>SEDI</t>
  </si>
  <si>
    <t>OCI</t>
  </si>
  <si>
    <t>DevOps</t>
  </si>
  <si>
    <t>Total 2025</t>
  </si>
  <si>
    <t>Total 24-25</t>
  </si>
  <si>
    <t>501-152-CNV2024</t>
  </si>
  <si>
    <t>501-154-CNV2024</t>
  </si>
  <si>
    <t>KEVIN LUIS MEZA CASTILLO</t>
  </si>
  <si>
    <t>MARCIA VARGAS MONGE</t>
  </si>
  <si>
    <t>GENDERSON WAINER BARBOZA GRANADOS</t>
  </si>
  <si>
    <t>TPO-SO-3511-X</t>
  </si>
  <si>
    <t>TPO-SO-3501-X</t>
  </si>
  <si>
    <t>TPO-SO-3501-X / TPO-SO-3502-X</t>
  </si>
  <si>
    <t>SOPORTE N.R. COOPELESCA 2024-2025</t>
  </si>
  <si>
    <t>TPO-SO-3503-X</t>
  </si>
  <si>
    <t xml:space="preserve">TPO-SO-35203-X	</t>
  </si>
  <si>
    <t>501-140-CNV2024</t>
  </si>
  <si>
    <t>Actualizacion Sistema SIFCO - 2024</t>
  </si>
  <si>
    <t>Gestion de nuevos requerimientos Conavi 2024</t>
  </si>
  <si>
    <t>098-190.2-SENARA</t>
  </si>
  <si>
    <t>PROYECTOS DE IMPLEMENTACIÓN  EN LA NUBE - SENARA</t>
  </si>
  <si>
    <t>851-140-MIGRA-2024</t>
  </si>
  <si>
    <t>151-TAPP-ADM-25</t>
  </si>
  <si>
    <t>ACTIVIDADES ADMINISTRATIVAS DEL EQUIPO DE TAPP-2025</t>
  </si>
  <si>
    <t>TPO-SO-3500-3</t>
  </si>
  <si>
    <t>202502</t>
  </si>
  <si>
    <t>PRY-ESP</t>
  </si>
  <si>
    <t>NATHALIE SOTO ARIAS</t>
  </si>
  <si>
    <t>EMILY JAZMIN CASCANTE MORA</t>
  </si>
  <si>
    <t>ISABEL CRISTINA ELIZONDO MEZA</t>
  </si>
  <si>
    <t>JIMENA URIARTE WANG</t>
  </si>
  <si>
    <t>MARIA FERNANDA URIARTE WANG</t>
  </si>
  <si>
    <t>051-OPI-ICE-NCP4</t>
  </si>
  <si>
    <t>151-NF-INT-NCP4</t>
  </si>
  <si>
    <t>051-MID-ICE-NCP4</t>
  </si>
  <si>
    <t>151-NF-MD-NCP4</t>
  </si>
  <si>
    <t>EX.AST</t>
  </si>
  <si>
    <t>Executive Assistant</t>
  </si>
  <si>
    <t>2025*</t>
  </si>
  <si>
    <t>151-158- NO-ERP</t>
  </si>
  <si>
    <t>CF-244</t>
  </si>
  <si>
    <t>CF-33</t>
  </si>
  <si>
    <t>Gestión Sapiens</t>
  </si>
  <si>
    <t>SOIN Tech Labs - ERP</t>
  </si>
  <si>
    <t>PROC.PRY-E</t>
  </si>
  <si>
    <t>PROCESO DE PROYECTO ESPECIALES</t>
  </si>
  <si>
    <t>PROCESO ADMINISTRATIVO</t>
  </si>
  <si>
    <t>PROCESO MANPOWER</t>
  </si>
  <si>
    <t>PROC.SAPI</t>
  </si>
  <si>
    <t>PROCESO ERP-SAPIENS</t>
  </si>
  <si>
    <t>PROCESO ERP (SIF)</t>
  </si>
  <si>
    <t>PROCESO DE INTELIGENCIA DE NEGOCIOS</t>
  </si>
  <si>
    <t>PROCESO DE DISEÑO CORPORATIVO</t>
  </si>
  <si>
    <t>PROCESO SOIN TECH LABS</t>
  </si>
  <si>
    <t>PROCESO DE GESTION DE NUEVOS NEGOCIOS</t>
  </si>
  <si>
    <t>AH. Actividades Administrativas</t>
  </si>
  <si>
    <t>PROCESO GESTION DE PROYECTOS</t>
  </si>
  <si>
    <t>PROCESO DE ASEGURAMIENTO DE LA CALIDAD</t>
  </si>
  <si>
    <t>PROCESO DE LIBERACIÓN DE SOFTWARE</t>
  </si>
  <si>
    <t>PROCESO SECTOR SALUD</t>
  </si>
  <si>
    <t>PROCESO SOPORTE AL CLIENTE</t>
  </si>
  <si>
    <t>PROCESO DE SOPORTE INTERNO</t>
  </si>
  <si>
    <t>PROCESO TAPP</t>
  </si>
  <si>
    <t>PROCESO DE TRANSFORMACIÓN DIGITAL</t>
  </si>
  <si>
    <t>PROCESO DE TELECOMUNICACIONES</t>
  </si>
  <si>
    <t>PROCESO DE TELCO MIDDLEWARE</t>
  </si>
  <si>
    <t>PROCESO DE TELCO INTEGRACIÓN</t>
  </si>
  <si>
    <t>Proceso Telenor</t>
  </si>
  <si>
    <t>PROCESO COMERCIAL</t>
  </si>
  <si>
    <t>PROCESO DE DIRECCIÓN ESTRATEGICA</t>
  </si>
  <si>
    <t>PROCESO CUSTOMER SUCCES</t>
  </si>
  <si>
    <t>DIRECCIÓN DE OPERACIONES Y TECNOLOGIAS</t>
  </si>
  <si>
    <t>GESTIÓN SAPIENS</t>
  </si>
  <si>
    <t>PROC.SEDI</t>
  </si>
  <si>
    <t>PROC.POOL</t>
  </si>
  <si>
    <t>PROCESO POOL DE INTEGRACIONES</t>
  </si>
  <si>
    <t>POOL INTEGRACIONES</t>
  </si>
  <si>
    <t>9</t>
  </si>
  <si>
    <t>10</t>
  </si>
  <si>
    <t>11</t>
  </si>
  <si>
    <t>12</t>
  </si>
  <si>
    <t>13</t>
  </si>
  <si>
    <t>14</t>
  </si>
  <si>
    <t>202503</t>
  </si>
  <si>
    <t>ESTEBAN BARRANTES MORA</t>
  </si>
  <si>
    <t>MASIEL MARISELA PICADO ARIAS</t>
  </si>
  <si>
    <t>151-154-SOIN-25</t>
  </si>
  <si>
    <t>151-SOP EXT-24 y 25</t>
  </si>
  <si>
    <t>900-154-BNV25</t>
  </si>
  <si>
    <t>TPO-SO-3500-4</t>
  </si>
  <si>
    <t>ISO 37001 - ANT</t>
  </si>
  <si>
    <t>DCTS GEST CLD</t>
  </si>
  <si>
    <t>GESTIÓN DE SERVICIO AL CLIENTE (CORE) - SOIN ERP 2021-2025</t>
  </si>
  <si>
    <t>ACTIVIDADES DE SOPORTE EXTERNO 2024-2025</t>
  </si>
  <si>
    <t>207940256 - ALVARADO ASTORGA MARIA FERNANDA</t>
  </si>
  <si>
    <t>208120289 - ELIZONDO GUTIERREZ KRISLEY VANESSA</t>
  </si>
  <si>
    <t>114840299 - ELIZONDO MEZA ISABEL CRISTINA</t>
  </si>
  <si>
    <t>801610569 - LUNA MALTEZ ANUARD OBED</t>
  </si>
  <si>
    <t>208040071 - SUAREZ ARIAS DANIEL ANTONIO</t>
  </si>
  <si>
    <t>116820530 - CASCANTE MORA EMILY JAZMIN</t>
  </si>
  <si>
    <t>110040896 - VARGAS MONGE MARCIA</t>
  </si>
  <si>
    <t>116680836 - PICADO ARIAS MASIEL MARISELA</t>
  </si>
  <si>
    <t>116380537 - VARGAS FERNANDEZ GERARDO BOLIVAR</t>
  </si>
  <si>
    <t>117990898 - ARAYA MENDEZ ALEJANDRO JOSEPH</t>
  </si>
  <si>
    <t>208040452 - ESQUIVEL ARCE FERNANDO</t>
  </si>
  <si>
    <t>119780173 - URIARTE WANG JIMENA</t>
  </si>
  <si>
    <t>119780172 - URIARTE WANG MARIA FERNANDA</t>
  </si>
  <si>
    <t>202504</t>
  </si>
  <si>
    <t>ALEXA PORRAS SALAS</t>
  </si>
  <si>
    <t>SHERLYN MORA DELGADO</t>
  </si>
  <si>
    <t>JOHN JAIRO ALVAREZ ULATE</t>
  </si>
  <si>
    <t>MARIO ISAAC MADRIGAL MORA</t>
  </si>
  <si>
    <t>CAROLINA MIRAULT MATAMOROS</t>
  </si>
  <si>
    <t>151-156-ROBOT</t>
  </si>
  <si>
    <t>POOL</t>
  </si>
  <si>
    <t>PROC.PRES</t>
  </si>
  <si>
    <t>GENERAL SOIN</t>
  </si>
  <si>
    <t>151-154-SAPIENS</t>
  </si>
  <si>
    <t>TPO-SO-3500-5</t>
  </si>
  <si>
    <t>CF-34</t>
  </si>
  <si>
    <t>PROYECTOS ESPECIALES</t>
  </si>
  <si>
    <t>CARLOS LUIS RODRIGUEZ ROMERO</t>
  </si>
  <si>
    <t>IMPLEMENTACIÓN DE UN ROBOT PARA FINANCIERO CONTABLE</t>
  </si>
  <si>
    <t>GESTIÓN DE SERVICIO AL CLIENTE (CORE) - SAPIENS</t>
  </si>
  <si>
    <t>No</t>
  </si>
  <si>
    <t>604450329 - MADRIGAL MORA MARIO ISAAC</t>
  </si>
  <si>
    <t>304410770 - MIRAULT MATAMOROS CAROLINA</t>
  </si>
  <si>
    <t>116600155 - MORA DELGADO SHERLYN</t>
  </si>
  <si>
    <t>118040220 - ALVAREZ UALTE JOHN JAIRO</t>
  </si>
  <si>
    <t>202505</t>
  </si>
  <si>
    <t>GUSTAVO ADOLFO MATA GRANADOS</t>
  </si>
  <si>
    <t>KATHERIN VANESSA FONSECA ESQUIVEL</t>
  </si>
  <si>
    <t>LUCIANA DE LOS ANGELES SOLANO VARGAS</t>
  </si>
  <si>
    <t>742-156.1-MSJ</t>
  </si>
  <si>
    <t>151-350-AI</t>
  </si>
  <si>
    <t>TPO-SO-3500-6</t>
  </si>
  <si>
    <t>151-807-GSIYS</t>
  </si>
  <si>
    <t>GERALDIN JOSE GARCIA VARGAS</t>
  </si>
  <si>
    <t>PRISCILLA MARIA ALFARO CRUZ</t>
  </si>
  <si>
    <t>SOIN.RH.04</t>
  </si>
  <si>
    <t>HR MANAGER</t>
  </si>
  <si>
    <t>KEVIN JAVIER ARAYA GRANADOS</t>
  </si>
  <si>
    <t>FREDDY DANILO ARIAS CARRION</t>
  </si>
  <si>
    <t>IST.SL</t>
  </si>
  <si>
    <t>Ingeniero De Soporte Técnico</t>
  </si>
  <si>
    <t>204770965 - ARIAS CARRION FREDDY DANILO</t>
  </si>
  <si>
    <t>504340542 - SOLANO VARGAS LUCIANA</t>
  </si>
  <si>
    <t>604040810 - FONSECA ESQUIVEL KATHERIN VANESSA</t>
  </si>
  <si>
    <t>305090889 - MATA GRANADOS GUSTAVO</t>
  </si>
  <si>
    <t>117180400 - CHAVES MARROQUIN CAROLINA</t>
  </si>
  <si>
    <t>POWER AUTOMATE RPA DEVELOPER ASSOCIATE</t>
  </si>
  <si>
    <t>C.ADM</t>
  </si>
  <si>
    <t>SAMC</t>
  </si>
  <si>
    <t>Azure DB Adm</t>
  </si>
  <si>
    <t>Oracle DB Adm</t>
  </si>
  <si>
    <t>Oracle DP</t>
  </si>
  <si>
    <t>Azure AI</t>
  </si>
  <si>
    <t>OCI KES</t>
  </si>
  <si>
    <t>MICROSOFT</t>
  </si>
  <si>
    <t>GRETTEL DE LOS ANGELES MORA SOLANO</t>
  </si>
  <si>
    <t>SOIN.RH.06</t>
  </si>
  <si>
    <t>GENERALISTA DE RECURSOS HUMANOS</t>
  </si>
  <si>
    <t>XINIA MARIA ALVARADO RODRIGUEZ</t>
  </si>
  <si>
    <t>202506</t>
  </si>
  <si>
    <t>ERP-S</t>
  </si>
  <si>
    <t>151-350-AI-RECETA</t>
  </si>
  <si>
    <t>TPO-SO-3500-7</t>
  </si>
  <si>
    <t>PPD</t>
  </si>
  <si>
    <t>401990219 - BRENES BONILLA INGRID JOHANA</t>
  </si>
  <si>
    <t>402570686 - CARVAJAL MEJIA CARLOS ANDRES</t>
  </si>
  <si>
    <t>702260470 - LOPEZ FALLAS TATIANA</t>
  </si>
  <si>
    <t>305230301 - MONTOYA MEZA DANIELA</t>
  </si>
  <si>
    <t>DANIELA MONTOYA MEZA</t>
  </si>
  <si>
    <t>115780055 - PORRAS SALAS ALEXA</t>
  </si>
  <si>
    <t>112920552 - SOTO ARIAS NATHALIE</t>
  </si>
  <si>
    <t>202507</t>
  </si>
  <si>
    <t>ANGEL DE JESUS QUESADA JIMENEZ</t>
  </si>
  <si>
    <t>BRAYAN JOSUE GUTIERREZ DINARTE</t>
  </si>
  <si>
    <t>872-156-COOPESA</t>
  </si>
  <si>
    <t>TPO-SO-3500-8</t>
  </si>
  <si>
    <t>151-350-PORTAL</t>
  </si>
  <si>
    <t>151-FIRMADOR-SOIN</t>
  </si>
  <si>
    <t>151-INV-BNCR-QA</t>
  </si>
  <si>
    <t>GESTION DE NUEVOS REQUERIMIENTOS e INC SIF POR TICKET</t>
  </si>
  <si>
    <t>151-BEN Y PERM</t>
  </si>
  <si>
    <t>BENEFICIOS, VAC.  INCAP Y PERMISOS REGULADOS POR POLITICAS</t>
  </si>
  <si>
    <t>807-GSIYS-SOIN</t>
  </si>
  <si>
    <t>GESTIÓN SISTEMAS INTEGRADOS Y SOSTENIBILIDAD</t>
  </si>
  <si>
    <t>151-GSIYS-SOIN-2025</t>
  </si>
  <si>
    <t>PROYECTO DE INTELIGENCIA ARTIFICIAL</t>
  </si>
  <si>
    <t xml:space="preserve"> IMPLEMENTACIÓN DE SOLUCION DE NEGOCIOS EN LA MSJ, BAJO MODELO SaaS</t>
  </si>
  <si>
    <t>IMPLEMENTACIÓN SAPIENS - SaaS - COOPESA</t>
  </si>
  <si>
    <t>PORTAL DEL COLABORADOR</t>
  </si>
  <si>
    <t>SERVICIOS POR DEMANDA DE COMPONENTES FUNC. Y TEC. REQUERIDOS PARA QA - BNCR</t>
  </si>
  <si>
    <t>PROCESO DE IMPLEMENTACIÓN FIRMADOR SOIN</t>
  </si>
  <si>
    <t>579-152-RQ-REDIMED</t>
  </si>
  <si>
    <t>INGENIERIAS PARA REDIMED</t>
  </si>
  <si>
    <t>205330230 - ALVARADO RODRÍGUEZ XINIA</t>
  </si>
  <si>
    <t>504240845 - GUTIERREZ DINARTE BRAYAN JOSUE</t>
  </si>
  <si>
    <t>119160709 - QUESADA JIMÉNEZ ÁNGEL</t>
  </si>
  <si>
    <t>151_SOIN</t>
  </si>
  <si>
    <t>/0008/0004</t>
  </si>
  <si>
    <t>BENEFICIOS</t>
  </si>
  <si>
    <t>/0008/0004/0002</t>
  </si>
  <si>
    <t>CUMPLEAÑOS</t>
  </si>
  <si>
    <t>/0008/0004/0004</t>
  </si>
  <si>
    <t>GRADUACIÓN</t>
  </si>
  <si>
    <t>/0008/0004/0006</t>
  </si>
  <si>
    <t>PERSONAL DAY</t>
  </si>
  <si>
    <t>/0008/0004/0008</t>
  </si>
  <si>
    <t>BENEFICIO EQUIPO INFRA (Solicitado por Ruben)</t>
  </si>
  <si>
    <t>/0008/0006</t>
  </si>
  <si>
    <t>POLÍTICA DE INCAPACIDADES Y LICENCIAS MÉDICAS</t>
  </si>
  <si>
    <t>/0008/0006/0002</t>
  </si>
  <si>
    <t>/0008/0006/0004</t>
  </si>
  <si>
    <t>LICENCIA DE MATERNIDAD</t>
  </si>
  <si>
    <t>/0008/0006/0006</t>
  </si>
  <si>
    <t>LICENCIA DE PATERNIDAD</t>
  </si>
  <si>
    <t>/0008/0006/0008</t>
  </si>
  <si>
    <t>LICENCIA DE LACTANCIA</t>
  </si>
  <si>
    <t>/0008/0006/0010</t>
  </si>
  <si>
    <t>LICENCIA DE PACIENTES EN FASE TERMINAL O MENORES GRAVEMENTE ENFERMOS</t>
  </si>
  <si>
    <t>/0008/0008</t>
  </si>
  <si>
    <t>PERMISO CON GOCE DE SALARIO</t>
  </si>
  <si>
    <t>/0008/0008/0002</t>
  </si>
  <si>
    <t>PERMISO POR MATRIMONIO</t>
  </si>
  <si>
    <t>/0008/0008/0004</t>
  </si>
  <si>
    <t>LICENCIA POR DUELO</t>
  </si>
  <si>
    <t>/0008/0008/0006</t>
  </si>
  <si>
    <t>PERMISO PARA ATENDER DILIGENCIAS JUDICIALES</t>
  </si>
  <si>
    <t>/0008/0010</t>
  </si>
  <si>
    <t>PERMISO SIN GOCE DE SALARIO</t>
  </si>
  <si>
    <t>AUDIT G.C.</t>
  </si>
  <si>
    <t>ISTQB</t>
  </si>
  <si>
    <t>202508</t>
  </si>
  <si>
    <t>NOELIA MONTIEL CASTRO</t>
  </si>
  <si>
    <t>YORDANY NAVARRO HERNANDEZ</t>
  </si>
  <si>
    <t>MARCO ALEJANDRO MORA PICADO</t>
  </si>
  <si>
    <t>DILAN DAMIAN HERNANDEZ ULATE</t>
  </si>
  <si>
    <t>MARVIN GAMALIEL RODRIGUEZ VARGAS</t>
  </si>
  <si>
    <t>243-154-CSV-25</t>
  </si>
  <si>
    <t>TPO-SO-3500-9</t>
  </si>
  <si>
    <t>PROYECTO DE DESARROLLO INTELIGENCIA ARTIFICIAL RECETA DIGITAL</t>
  </si>
  <si>
    <t>095-350 CREAR.EMP</t>
  </si>
  <si>
    <t>SOPORTE Y DESARROLLOS PARA CREAR EMPRESA</t>
  </si>
  <si>
    <t>095-350-DGME</t>
  </si>
  <si>
    <t>SOPORTE Y DESARROLLOS PARA DGME</t>
  </si>
  <si>
    <t>095-350-TDcar</t>
  </si>
  <si>
    <t>SOPORTE Y DESARROLLOS PARA TDcar</t>
  </si>
  <si>
    <t>DEV.26</t>
  </si>
  <si>
    <t>Intermediate Software Developer</t>
  </si>
  <si>
    <t>ST.MGR</t>
  </si>
  <si>
    <t>SWAT TEAM MANAGER</t>
  </si>
  <si>
    <t>DEV.28</t>
  </si>
  <si>
    <t>Mid Level Mobile Software Developer</t>
  </si>
  <si>
    <t>DSGN.01</t>
  </si>
  <si>
    <t>Intermediate Designer</t>
  </si>
  <si>
    <t>DEV.27</t>
  </si>
  <si>
    <t>Senior Mobile Software Developer</t>
  </si>
  <si>
    <t>118040220 - ALVAREZ ULATE JOHN JAIRO</t>
  </si>
  <si>
    <t>117120060 - SEQUEiRA GUEVARA WILMAR ALFREDO</t>
  </si>
  <si>
    <t>119110571 - HERNÁNDEZ ULATE DILAN DAMIAN</t>
  </si>
  <si>
    <t>115370427 - MORA PICADO MARCO ALEJANDRO</t>
  </si>
  <si>
    <t>604860159 - NAVARRO HERNÁNDEZ YORDANY</t>
  </si>
  <si>
    <t>207890184 - MONTIEL CASTRO NOELIA</t>
  </si>
  <si>
    <t>801520717 - MUÑOZ CARVAJAL PEDRO MARTIN</t>
  </si>
  <si>
    <t>116350446 - RODRIGUEZ VARGAS MARVIN GAMALIEL</t>
  </si>
  <si>
    <t>/0004/0004/0008</t>
  </si>
  <si>
    <t>/0012/0002</t>
  </si>
  <si>
    <t>/0012/0004</t>
  </si>
  <si>
    <t>/0012/0006</t>
  </si>
  <si>
    <t>/0012/0008</t>
  </si>
  <si>
    <t>/0012/0010</t>
  </si>
  <si>
    <t>/0012/0012</t>
  </si>
  <si>
    <t>/0012/0014</t>
  </si>
  <si>
    <t>/0012/0016</t>
  </si>
  <si>
    <t>/0012/0018</t>
  </si>
  <si>
    <t>/0012/0020</t>
  </si>
  <si>
    <t>REUNIONES INTERNAS</t>
  </si>
  <si>
    <t>/0002/0018</t>
  </si>
  <si>
    <t>/0004/0006</t>
  </si>
  <si>
    <t>/0004/0006/0002</t>
  </si>
  <si>
    <t>/0004/0006/0004</t>
  </si>
  <si>
    <t>/0004/0008</t>
  </si>
  <si>
    <t>/0004/0008/0002</t>
  </si>
  <si>
    <t>/0004/0008/0004</t>
  </si>
  <si>
    <t>/0006/0006/0002</t>
  </si>
  <si>
    <t>/0006/0006/0004</t>
  </si>
  <si>
    <t>/0006/0008/0002</t>
  </si>
  <si>
    <t>/0006/0008/0004</t>
  </si>
  <si>
    <t>/0006/0008/0006</t>
  </si>
  <si>
    <t>/0010</t>
  </si>
  <si>
    <t>/0010/0002</t>
  </si>
  <si>
    <t>/0012</t>
  </si>
  <si>
    <t>/0006/0008/0008</t>
  </si>
  <si>
    <t>15</t>
  </si>
  <si>
    <t>17</t>
  </si>
  <si>
    <t>18</t>
  </si>
  <si>
    <t>19</t>
  </si>
  <si>
    <t>PAOLO BLANCO NUÑEZ</t>
  </si>
  <si>
    <t>202509</t>
  </si>
  <si>
    <t>RENATO ANDREY MAINIERI SAENZ</t>
  </si>
  <si>
    <t>FABIAN ANDRES CHINCHILLA BLANCO</t>
  </si>
  <si>
    <t>742-152-GNR-MSJ</t>
  </si>
  <si>
    <t>151-706-CAP-SALUD</t>
  </si>
  <si>
    <t>151-350-NV.OP.SWAT</t>
  </si>
  <si>
    <t>151-351-SWAT</t>
  </si>
  <si>
    <t>151-352-SWAT</t>
  </si>
  <si>
    <t>151-353-SWAT</t>
  </si>
  <si>
    <t>TPO-SO-3500-10</t>
  </si>
  <si>
    <t>Certificación de Personal Data Protection Officer - ISO 27701</t>
  </si>
  <si>
    <t>DEV.30</t>
  </si>
  <si>
    <t>Advanced Software Developer</t>
  </si>
  <si>
    <t>116530734 - MAINIERI SAENZ RENATO ANDREY</t>
  </si>
  <si>
    <t>117150536 - CHICHILLA BLANCO FABIAN ANDRES</t>
  </si>
  <si>
    <t>103200170015 - TORO DIAZ CORNEJO ANTONIO DAVID</t>
  </si>
  <si>
    <t>MAYCO ALEXANDER CASTRO GONZALEZ</t>
  </si>
  <si>
    <t>DES.NEGO</t>
  </si>
  <si>
    <t>Desarrollador de Negocios</t>
  </si>
  <si>
    <t>ANDREY ALONSO PALACIOS ALVAREZ</t>
  </si>
  <si>
    <t>DSGN.02</t>
  </si>
  <si>
    <t>Entry Level Designer</t>
  </si>
  <si>
    <t>SOPORTE (SIFCO) A DEMANDA</t>
  </si>
  <si>
    <t>351-MC-SWAT</t>
  </si>
  <si>
    <t>MEJORA CONTINUA DEL EQUIPO SWAT</t>
  </si>
  <si>
    <t>352-SWAT</t>
  </si>
  <si>
    <t>CAPACITACIÓN DEL EQUIPO SWAT</t>
  </si>
  <si>
    <t>353-SWAT</t>
  </si>
  <si>
    <t>RECLUTAMIENTO DEL EQUIPO SWAT</t>
  </si>
  <si>
    <t>NUEVAS OPORTUNIDADES DEL EQUIPO SWAT</t>
  </si>
  <si>
    <t>CAPACITACIONES PROCESO SALUD</t>
  </si>
  <si>
    <t>GESTION DE NUEVO REQUERIMIENTOS MSJ</t>
  </si>
  <si>
    <t>0-preueba</t>
  </si>
  <si>
    <t>davda</t>
  </si>
  <si>
    <t>202510</t>
  </si>
  <si>
    <t>KISLEV BITIA ALEMAN FUNES</t>
  </si>
  <si>
    <t>KENNETH YOSTIN NAVARRO PEREZ</t>
  </si>
  <si>
    <t>TPO-SO-3500-11</t>
  </si>
  <si>
    <t>SKARLETH ALEXA JIMENEZ MORA</t>
  </si>
  <si>
    <t>RECLUTADOR</t>
  </si>
  <si>
    <t>FERGIE OBANDO ACOSTA</t>
  </si>
  <si>
    <t>001-PMO-PRUEBAS NUBE</t>
  </si>
  <si>
    <t>Segunda prueba nube</t>
  </si>
  <si>
    <t>151-PMO-PRACT</t>
  </si>
  <si>
    <t>TAREAS DE PRACTICANTES</t>
  </si>
  <si>
    <t>151-158-ETB</t>
  </si>
  <si>
    <t>PROPUESTA DE OPORTUNIDAD ETB COLOMBIA</t>
  </si>
  <si>
    <t>116500325 - ALEMAN FUNES KISLEV BITIA</t>
  </si>
  <si>
    <t>208560492 - NAVARRO PEREZ KENNETH YOSTIN</t>
  </si>
  <si>
    <t>207450292 - PALACIOS ALVAREZ ANDREY ALONSO</t>
  </si>
  <si>
    <t>151-177-OTOBO</t>
  </si>
  <si>
    <t>202511</t>
  </si>
  <si>
    <t>DANIELA CASTRO UREÑA</t>
  </si>
  <si>
    <t>KERLIN FERNANDA CRUZ BLAS</t>
  </si>
  <si>
    <t>NIGEL JAREED OCAMPO HERNANDEZ</t>
  </si>
  <si>
    <t>874-154-IAFA</t>
  </si>
  <si>
    <t>151-LICBENF-COR-2025</t>
  </si>
  <si>
    <t>TPO-SO-3500-12</t>
  </si>
  <si>
    <t>LAURA REBECA CORDOBA FERNANDEZ</t>
  </si>
  <si>
    <t>JULIAN ANTONIO CASTRO GOMEZ</t>
  </si>
  <si>
    <t>PMO.GER</t>
  </si>
  <si>
    <t>Gerente de Proyecto</t>
  </si>
  <si>
    <t>ERVIN JOSE RODRIGUEZ VILLANUEVA</t>
  </si>
  <si>
    <t>LICENCIAS Y BENEFICIOS CORPORATIVOS 2025</t>
  </si>
  <si>
    <t>GESTIÓN ADMINISTRATIVA Y FUNCIONAL DE OTOBO</t>
  </si>
  <si>
    <t>531-BNCR-MICROSERVIC</t>
  </si>
  <si>
    <t>PROYECTO BNCR - MICROSERVICIOS - TAREAS PRELIMINARES</t>
  </si>
  <si>
    <t>051-NF-TRANS-CIP3</t>
  </si>
  <si>
    <t>TAREAS TRANSVERSALES NO FACTURABLES DE SOSTENIBILIDAD - CIP3</t>
  </si>
  <si>
    <t>051-SOS-CIP3</t>
  </si>
  <si>
    <t>051-SOS-NF-CIP3</t>
  </si>
  <si>
    <t>ACTIVIDADES ASOCIADAS AL EQUIPO DE SOSTENIBILIDAD CIP3 - NO FACTURABLES</t>
  </si>
  <si>
    <t>243-154-CSV-25-26</t>
  </si>
  <si>
    <t>SOPORTE A DEMANDA - COOPESERVIDORES</t>
  </si>
  <si>
    <t>116100259 - CASTRO UREÑA DANIELA</t>
  </si>
  <si>
    <t>118600331 - CRUZ BLAS KERLIN FERNANDA</t>
  </si>
  <si>
    <t>118630241 - OCAMPO HERNANDEZ NIGEL JAREED</t>
  </si>
  <si>
    <t>116990315 - ARAYA GRANADOS KEVIN</t>
  </si>
  <si>
    <t>117090554 - CASTRO GOMEZ JULIAN ANTONIO</t>
  </si>
  <si>
    <t>120070375 - CORDOBA FERNANDEZ LAURA REBECA</t>
  </si>
  <si>
    <t>001-154-ARESEP-SAPI</t>
  </si>
  <si>
    <t>202601</t>
  </si>
  <si>
    <t>151-250-CUST-2026</t>
  </si>
  <si>
    <t>151-LICBENF-COR-2026</t>
  </si>
  <si>
    <t>JIMENA JIMENEZ ALFARO</t>
  </si>
  <si>
    <t>SOIN-ADM-2026</t>
  </si>
  <si>
    <t>BRAYAN STANLEY ROSALES PEREZ</t>
  </si>
  <si>
    <t>NOYLIN MARIA CARMONA GUADAMUZ</t>
  </si>
  <si>
    <t>ALEXANDER DE JESUS BRENES GARITA</t>
  </si>
  <si>
    <t>001-152-ARESEP-SIF</t>
  </si>
  <si>
    <t>001-154-ARESEP-SIF</t>
  </si>
  <si>
    <t>018-154-BNVAL-SAPI</t>
  </si>
  <si>
    <t>024-154-DGAC-SIF</t>
  </si>
  <si>
    <t>095-152-INDER-SIF</t>
  </si>
  <si>
    <t>095-154-INDER SIF</t>
  </si>
  <si>
    <t>095-154-SENARA SIF</t>
  </si>
  <si>
    <t>097-152-PANI-SIF</t>
  </si>
  <si>
    <t>097-154-PANI-SIF</t>
  </si>
  <si>
    <t>151-154-SOIN-SIF-26</t>
  </si>
  <si>
    <t>151-SIF-ADM-2026</t>
  </si>
  <si>
    <t>218-154-S911-SIF</t>
  </si>
  <si>
    <t>742-154-MSJ-P1-SIF</t>
  </si>
  <si>
    <t>873-154- CENCINAI-SF</t>
  </si>
  <si>
    <t>151-PMO-CORP2026</t>
  </si>
  <si>
    <t>151-QA-CORP2026</t>
  </si>
  <si>
    <t>151-RM-CORP2026</t>
  </si>
  <si>
    <t>001-152-ARESEP-SAPI</t>
  </si>
  <si>
    <t>095-152-SENARA-SAPI</t>
  </si>
  <si>
    <t>095-154-INDER-SAPI</t>
  </si>
  <si>
    <t>095-154-SENARA-SAPI</t>
  </si>
  <si>
    <t>097-152-PANI-SAPIENS</t>
  </si>
  <si>
    <t>097-154-PANI-SAPIENS</t>
  </si>
  <si>
    <t>151-158-N.O.-SAPIENS</t>
  </si>
  <si>
    <t>151-SAPI-ADM-2026</t>
  </si>
  <si>
    <t>218-154-S911-SAPI</t>
  </si>
  <si>
    <t>742-152-SAP-MSJ-P1</t>
  </si>
  <si>
    <t>742-154-MSJ-P1-SAPI</t>
  </si>
  <si>
    <t>873-152-CENCINAI-SAP</t>
  </si>
  <si>
    <t>873-154- CENCINAI-SP</t>
  </si>
  <si>
    <t>151-GRL-SWAT-2026</t>
  </si>
  <si>
    <t>TPO-SO-4000-1</t>
  </si>
  <si>
    <t>TPO-SO-4000-2</t>
  </si>
  <si>
    <t>451-BNCR--ORACLE</t>
  </si>
  <si>
    <t>LUIS DIEGO ORIAS AGUILAR</t>
  </si>
  <si>
    <t>QA.10</t>
  </si>
  <si>
    <t>Junior QA Manual Tester</t>
  </si>
  <si>
    <t>DEV.31</t>
  </si>
  <si>
    <t>Software Developer</t>
  </si>
  <si>
    <t>TAPP.01</t>
  </si>
  <si>
    <t>Customer Specialist Kolbi</t>
  </si>
  <si>
    <t>KEVIN STEVEN MIRANDA PRENDAS</t>
  </si>
  <si>
    <t>DEV.25</t>
  </si>
  <si>
    <t>Intern Software Developer</t>
  </si>
  <si>
    <t>202512</t>
  </si>
  <si>
    <t>SCRUM FUND</t>
  </si>
  <si>
    <t>Total 2026</t>
  </si>
  <si>
    <t>Total 25-26</t>
  </si>
  <si>
    <t>600-154-FND-SIF</t>
  </si>
  <si>
    <t>604490296 - CARMONA GUADAMUZ NOYLIN MARIA</t>
  </si>
  <si>
    <t>504070507 - ORIAS AGUILAR LUIS DIEGO</t>
  </si>
  <si>
    <t>208110161 - MIRANDA PRENDAS KEVIN STEVEN</t>
  </si>
  <si>
    <t>208580420 - JIMENEZ ALFARO JIMENA</t>
  </si>
  <si>
    <t>208230544 - RODRIGUEZ VILLANUEVA ERVIN JOSE</t>
  </si>
  <si>
    <t>305140419 - BRENES GARITA ALEXANDER DE JESUS</t>
  </si>
  <si>
    <t>CF-22</t>
  </si>
  <si>
    <t>ERP-SIF</t>
  </si>
  <si>
    <t>MELANNIE ARGUEDAS DELGADO</t>
  </si>
  <si>
    <t>107740219 - CASTRO GONZALEZ MAYCO ALEXANDER</t>
  </si>
  <si>
    <t>702770470 - ROSALES PEREZ BRAYAN STANLEY</t>
  </si>
  <si>
    <t>/0002/0002/0008</t>
  </si>
  <si>
    <t>TK</t>
  </si>
  <si>
    <t>2023051627000154</t>
  </si>
  <si>
    <t>/0100/0002</t>
  </si>
  <si>
    <t>/0100/0006</t>
  </si>
  <si>
    <t>MEJORAS</t>
  </si>
  <si>
    <t>/0100/0008</t>
  </si>
  <si>
    <t>/0100/0012</t>
  </si>
  <si>
    <t>/0100/0018</t>
  </si>
  <si>
    <t>2024050627000199</t>
  </si>
  <si>
    <t>/0102/0002</t>
  </si>
  <si>
    <t>2025051527000045</t>
  </si>
  <si>
    <t>2025051527000072</t>
  </si>
  <si>
    <t>2025051427000261</t>
  </si>
  <si>
    <t>2024032627000075</t>
  </si>
  <si>
    <t>2025050527000439</t>
  </si>
  <si>
    <t>2025051527000036</t>
  </si>
  <si>
    <t>2025051427000378</t>
  </si>
  <si>
    <t>2025051427000305</t>
  </si>
  <si>
    <t>2025070927000124</t>
  </si>
  <si>
    <t>0</t>
  </si>
  <si>
    <t>/0102/0006/0002</t>
  </si>
  <si>
    <t>2023110327000051</t>
  </si>
  <si>
    <t>2023081027000356</t>
  </si>
  <si>
    <t>/0102/0008/0002</t>
  </si>
  <si>
    <t>2025051527000251</t>
  </si>
  <si>
    <t>2025050527000421</t>
  </si>
  <si>
    <t>2025051427000271</t>
  </si>
  <si>
    <t>2025052627000382</t>
  </si>
  <si>
    <t>2025091127000161</t>
  </si>
  <si>
    <t>2025030627000191</t>
  </si>
  <si>
    <t>2025122227000214</t>
  </si>
  <si>
    <t>2024050627000215</t>
  </si>
  <si>
    <t>2024110627000276</t>
  </si>
  <si>
    <t>2025010627000301</t>
  </si>
  <si>
    <t>Recalculo casos</t>
  </si>
  <si>
    <t>2025112527000112</t>
  </si>
  <si>
    <t>2025070727000271</t>
  </si>
  <si>
    <t>2025102927000143</t>
  </si>
  <si>
    <t>2025102927000189</t>
  </si>
  <si>
    <t>2025102427000287</t>
  </si>
  <si>
    <t>2024112027000445</t>
  </si>
  <si>
    <t>2024121727000093</t>
  </si>
  <si>
    <t>2025060527000044</t>
  </si>
  <si>
    <t>2024100227000347</t>
  </si>
  <si>
    <t>2025042427000146</t>
  </si>
  <si>
    <t>2025072227000297</t>
  </si>
  <si>
    <t>2026010827000181</t>
  </si>
  <si>
    <t>/0102/0008/0004</t>
  </si>
  <si>
    <t>/0102/0010</t>
  </si>
  <si>
    <t>/0102/0014</t>
  </si>
  <si>
    <t>/0102/0022/0004</t>
  </si>
  <si>
    <t>2025011427000018</t>
  </si>
  <si>
    <t>2025021827000091</t>
  </si>
  <si>
    <t>2025021327000054</t>
  </si>
  <si>
    <t>2025021227000118</t>
  </si>
  <si>
    <t>2025030627000271</t>
  </si>
  <si>
    <t>2025060227000068</t>
  </si>
  <si>
    <t>2025052727000086</t>
  </si>
  <si>
    <t>2025010727000353</t>
  </si>
  <si>
    <t>2025062527000042</t>
  </si>
  <si>
    <t>2025063027000489</t>
  </si>
  <si>
    <t>2025082027000342</t>
  </si>
  <si>
    <t>2025091827000149</t>
  </si>
  <si>
    <t>2025080727000297</t>
  </si>
  <si>
    <t>2024112027000052</t>
  </si>
  <si>
    <t>2024121027000104</t>
  </si>
  <si>
    <t>2024121127000228</t>
  </si>
  <si>
    <t>2025011727000263</t>
  </si>
  <si>
    <t>2025011527000178</t>
  </si>
  <si>
    <t>2025011527000249</t>
  </si>
  <si>
    <t>2025010727000184</t>
  </si>
  <si>
    <t>2025020727000191</t>
  </si>
  <si>
    <t>2025021327000198</t>
  </si>
  <si>
    <t>2025030427000104</t>
  </si>
  <si>
    <t>2025032127000402</t>
  </si>
  <si>
    <t>2025030327000446</t>
  </si>
  <si>
    <t>2025030427000141</t>
  </si>
  <si>
    <t>2025030327000393</t>
  </si>
  <si>
    <t>2025050927000351</t>
  </si>
  <si>
    <t>2025061027000061</t>
  </si>
  <si>
    <t>2025061127000103</t>
  </si>
  <si>
    <t>2025050627000464</t>
  </si>
  <si>
    <t>2025062527000104</t>
  </si>
  <si>
    <t>2025061327000191</t>
  </si>
  <si>
    <t>2025060527000339</t>
  </si>
  <si>
    <t>2025070427000321</t>
  </si>
  <si>
    <t>2025070227000208</t>
  </si>
  <si>
    <t>2025090527000039</t>
  </si>
  <si>
    <t>2025090527000306</t>
  </si>
  <si>
    <t>2025111927000142</t>
  </si>
  <si>
    <t>2025110727000218</t>
  </si>
  <si>
    <t>2026012227000304</t>
  </si>
  <si>
    <t>2022053027000218</t>
  </si>
  <si>
    <t>2024050327000042</t>
  </si>
  <si>
    <t>2025010927000181</t>
  </si>
  <si>
    <t>2025012127000022</t>
  </si>
  <si>
    <t>2025010727000371</t>
  </si>
  <si>
    <t>2025010627000248</t>
  </si>
  <si>
    <t>2025010827000235</t>
  </si>
  <si>
    <t>2022053027000281</t>
  </si>
  <si>
    <t>2023080327000208</t>
  </si>
  <si>
    <t>2025020727000281</t>
  </si>
  <si>
    <t>2025022427000382</t>
  </si>
  <si>
    <t>2025021327000303</t>
  </si>
  <si>
    <t>2023072627000417</t>
  </si>
  <si>
    <t>2025031827000258</t>
  </si>
  <si>
    <t>2025052327000191</t>
  </si>
  <si>
    <t>2025012227000404</t>
  </si>
  <si>
    <t>2025011327000154</t>
  </si>
  <si>
    <t>2024112027000061</t>
  </si>
  <si>
    <t>2025011027000203</t>
  </si>
  <si>
    <t>2025012227000182</t>
  </si>
  <si>
    <t>2025020627000</t>
  </si>
  <si>
    <t>2025020327000162</t>
  </si>
  <si>
    <t>2025020427000268</t>
  </si>
  <si>
    <t>2025020627000283</t>
  </si>
  <si>
    <t>2025020627000282</t>
  </si>
  <si>
    <t>2025020627000308</t>
  </si>
  <si>
    <t>2025030427000417</t>
  </si>
  <si>
    <t>2025030427000186</t>
  </si>
  <si>
    <t>2025032527000324</t>
  </si>
  <si>
    <t>00000</t>
  </si>
  <si>
    <t>2025091127000518</t>
  </si>
  <si>
    <t>2025011527000571</t>
  </si>
  <si>
    <t>2025052327000101</t>
  </si>
  <si>
    <t>2025060227000184</t>
  </si>
  <si>
    <t>2025060527000081</t>
  </si>
  <si>
    <t>2025072827000241</t>
  </si>
  <si>
    <t>2025082027000101</t>
  </si>
  <si>
    <t>ERROR</t>
  </si>
  <si>
    <t>2026011327000107</t>
  </si>
  <si>
    <t>2025121927000284</t>
  </si>
  <si>
    <t>2025011727000094</t>
  </si>
  <si>
    <t>2025012827000117</t>
  </si>
  <si>
    <t>2025011527000258</t>
  </si>
  <si>
    <t>ARESEP</t>
  </si>
  <si>
    <t>2024041827000418</t>
  </si>
  <si>
    <t>2025020327000171</t>
  </si>
  <si>
    <t>2025020627000237</t>
  </si>
  <si>
    <t>2024122027000158</t>
  </si>
  <si>
    <t>2025031227000018</t>
  </si>
  <si>
    <t>2025031427000051</t>
  </si>
  <si>
    <t>2025032027000066</t>
  </si>
  <si>
    <t>2025021827000072</t>
  </si>
  <si>
    <t>2025030327000124</t>
  </si>
  <si>
    <t>2025042127000277</t>
  </si>
  <si>
    <t>2025051327000558</t>
  </si>
  <si>
    <t>2025052127000113</t>
  </si>
  <si>
    <t>2025051427000154</t>
  </si>
  <si>
    <t>2025090427000291</t>
  </si>
  <si>
    <t>2025110427000161</t>
  </si>
  <si>
    <t>2025112527000256</t>
  </si>
  <si>
    <t>2025120527000211</t>
  </si>
  <si>
    <t>2025120927000123</t>
  </si>
  <si>
    <t>2025121627000388</t>
  </si>
  <si>
    <t>2025120327000554</t>
  </si>
  <si>
    <t>2025121027000157</t>
  </si>
  <si>
    <t>2025011327000083</t>
  </si>
  <si>
    <t>2025020527000202</t>
  </si>
  <si>
    <t>000133</t>
  </si>
  <si>
    <t>2025030627000128</t>
  </si>
  <si>
    <t>2025040327000042</t>
  </si>
  <si>
    <t>2025052127000051</t>
  </si>
  <si>
    <t>2025052827000164</t>
  </si>
  <si>
    <t>2025061727000478</t>
  </si>
  <si>
    <t>2025061827000011</t>
  </si>
  <si>
    <t>2025062327000135</t>
  </si>
  <si>
    <t>2025062627000184</t>
  </si>
  <si>
    <t>2025072227000064</t>
  </si>
  <si>
    <t>2025081327000301</t>
  </si>
  <si>
    <t>2025082727000115</t>
  </si>
  <si>
    <t>2025091927000192</t>
  </si>
  <si>
    <t>2025090127000108</t>
  </si>
  <si>
    <t>2025101427000331</t>
  </si>
  <si>
    <t>2025081227000152</t>
  </si>
  <si>
    <t>2026010727000397</t>
  </si>
  <si>
    <t>2025010627000042</t>
  </si>
  <si>
    <t>2025011327000092</t>
  </si>
  <si>
    <t>2025022027000148</t>
  </si>
  <si>
    <t>2025021127000209</t>
  </si>
  <si>
    <t>2025021727000038</t>
  </si>
  <si>
    <t>2025022527000031</t>
  </si>
  <si>
    <t>2025022127000235</t>
  </si>
  <si>
    <t>2025021227000378</t>
  </si>
  <si>
    <t>2025032027000084</t>
  </si>
  <si>
    <t>2025032627000233</t>
  </si>
  <si>
    <t>2025031227000063</t>
  </si>
  <si>
    <t>2025022027000166</t>
  </si>
  <si>
    <t>2025031227000143</t>
  </si>
  <si>
    <t>2025042427000084</t>
  </si>
  <si>
    <t>2025042527000261</t>
  </si>
  <si>
    <t>2025051427000369</t>
  </si>
  <si>
    <t>2025052927000297</t>
  </si>
  <si>
    <t>2025060427000242</t>
  </si>
  <si>
    <t>2025061827000403</t>
  </si>
  <si>
    <t>2025072427000088</t>
  </si>
  <si>
    <t>2025071727000074</t>
  </si>
  <si>
    <t>2025070727000146</t>
  </si>
  <si>
    <t>2025071727000083</t>
  </si>
  <si>
    <t>2025080827000133</t>
  </si>
  <si>
    <t>2025081127000127</t>
  </si>
  <si>
    <t>2025073127000181</t>
  </si>
  <si>
    <t>2025080827000197</t>
  </si>
  <si>
    <t>2025091627000161</t>
  </si>
  <si>
    <t>2025091727000151</t>
  </si>
  <si>
    <t>2025100227000336</t>
  </si>
  <si>
    <t>2025103027000168</t>
  </si>
  <si>
    <t>2025111827000261</t>
  </si>
  <si>
    <t>2025121227000386</t>
  </si>
  <si>
    <t>2026010927000106</t>
  </si>
  <si>
    <t>/0002/0024</t>
  </si>
  <si>
    <t>2026010727000388</t>
  </si>
  <si>
    <t>2026010527000195</t>
  </si>
  <si>
    <t>2025051227000185</t>
  </si>
  <si>
    <t>2025022527000121</t>
  </si>
  <si>
    <t>20250910</t>
  </si>
  <si>
    <t>/0002/0002/0002</t>
  </si>
  <si>
    <t>/0002/0002/0004</t>
  </si>
  <si>
    <t>/0002/0002/0006</t>
  </si>
  <si>
    <t>/0002/0004/0002</t>
  </si>
  <si>
    <t>/0002/0004/0004</t>
  </si>
  <si>
    <t>/0002/0006/0002</t>
  </si>
  <si>
    <t>/0002/0006/0004</t>
  </si>
  <si>
    <t>/0002/0006/0006</t>
  </si>
  <si>
    <t>/0002/0008/0002</t>
  </si>
  <si>
    <t>/0002/0008/0004</t>
  </si>
  <si>
    <t>/0002/0008/0006</t>
  </si>
  <si>
    <t>/0002/0008/0008</t>
  </si>
  <si>
    <t>/0002/0008/0010</t>
  </si>
  <si>
    <t>/0002/0008/0012</t>
  </si>
  <si>
    <t>/0002/0010/0002</t>
  </si>
  <si>
    <t>/0002/0010/0004</t>
  </si>
  <si>
    <t>/0002/0010/0006</t>
  </si>
  <si>
    <t>/0002/0010/0008</t>
  </si>
  <si>
    <t>/0002/0012/0002</t>
  </si>
  <si>
    <t>/0002/0012/0004</t>
  </si>
  <si>
    <t>/0002/0012/0006</t>
  </si>
  <si>
    <t>/0002/0012/0008</t>
  </si>
  <si>
    <t>/0002/0012/0010</t>
  </si>
  <si>
    <t>/0002/0016/0004</t>
  </si>
  <si>
    <t>/0002/0016/0014</t>
  </si>
  <si>
    <t>/0002/0016/0016</t>
  </si>
  <si>
    <t>/0002/0016/0018</t>
  </si>
  <si>
    <t>/0002/0018/0002</t>
  </si>
  <si>
    <t>/0002/0018/0006</t>
  </si>
  <si>
    <t>/0002/0018/0008</t>
  </si>
  <si>
    <t>/0002/0018/0010</t>
  </si>
  <si>
    <t>/0008/0020</t>
  </si>
  <si>
    <t>R3</t>
  </si>
  <si>
    <t>Sop_BaseDatos</t>
  </si>
  <si>
    <t>/0010/0006</t>
  </si>
  <si>
    <t>R7</t>
  </si>
  <si>
    <t>Sop_Infra</t>
  </si>
  <si>
    <t>/0010/0014</t>
  </si>
  <si>
    <t>R6</t>
  </si>
  <si>
    <t>Corr_incidentes</t>
  </si>
  <si>
    <t>/0004/0012</t>
  </si>
  <si>
    <t>/0004/0014</t>
  </si>
  <si>
    <t>R8</t>
  </si>
  <si>
    <t>Reu_Cliente</t>
  </si>
  <si>
    <t>/0004/0016</t>
  </si>
  <si>
    <t>Reu_Equipo</t>
  </si>
  <si>
    <t>024-152-DGAC-23-SIF</t>
  </si>
  <si>
    <t>/0006/0008/0010</t>
  </si>
  <si>
    <t>2024112527000178</t>
  </si>
  <si>
    <t>Correo: Consulta</t>
  </si>
  <si>
    <t>2025032627000377</t>
  </si>
  <si>
    <t>2023112027000401</t>
  </si>
  <si>
    <t>2025050627000384</t>
  </si>
  <si>
    <t>2025022527000148</t>
  </si>
  <si>
    <t>2025061927000134</t>
  </si>
  <si>
    <t>2025070927000081</t>
  </si>
  <si>
    <t>2025050827000228</t>
  </si>
  <si>
    <t>2025120327000205</t>
  </si>
  <si>
    <t>2025052027000384</t>
  </si>
  <si>
    <t>2024100227000043</t>
  </si>
  <si>
    <t>2023030727000291</t>
  </si>
  <si>
    <t>2022090827000084</t>
  </si>
  <si>
    <t>2025061827000074</t>
  </si>
  <si>
    <t>2025062727000191</t>
  </si>
  <si>
    <t>2025100127000052</t>
  </si>
  <si>
    <t>2025101727000273</t>
  </si>
  <si>
    <t>2025102327000271</t>
  </si>
  <si>
    <t>2025102227000067</t>
  </si>
  <si>
    <t>R1</t>
  </si>
  <si>
    <t>Imp_nueva_lib</t>
  </si>
  <si>
    <t>Mante_lib</t>
  </si>
  <si>
    <t>R2</t>
  </si>
  <si>
    <t>Monit_inf</t>
  </si>
  <si>
    <t>Imp_cambio_inf</t>
  </si>
  <si>
    <t>Imp_nueva_BD</t>
  </si>
  <si>
    <t>Imp_cambio_BD</t>
  </si>
  <si>
    <t>Mante_BD</t>
  </si>
  <si>
    <t>Monit_BD</t>
  </si>
  <si>
    <t>/0006/0012</t>
  </si>
  <si>
    <t>Sop_BD</t>
  </si>
  <si>
    <t>/0006/0014</t>
  </si>
  <si>
    <t>/0006/0016</t>
  </si>
  <si>
    <t>FASE 2</t>
  </si>
  <si>
    <t>/0002/0004/0006</t>
  </si>
  <si>
    <t>/0002/0004/0008</t>
  </si>
  <si>
    <t>/0002/0004/0010</t>
  </si>
  <si>
    <t>/0002/0004/0018</t>
  </si>
  <si>
    <t>/0002/0004/0020</t>
  </si>
  <si>
    <t>2025031127000271</t>
  </si>
  <si>
    <t>/0026/0002</t>
  </si>
  <si>
    <t>/0028/0002</t>
  </si>
  <si>
    <t>2025031327000329</t>
  </si>
  <si>
    <t>/0028/0006/0002</t>
  </si>
  <si>
    <t>2025022127000039</t>
  </si>
  <si>
    <t>/0028/0008/0002</t>
  </si>
  <si>
    <t>2025031327000392</t>
  </si>
  <si>
    <t>queryToFile</t>
  </si>
  <si>
    <t>/0028/0008/0004</t>
  </si>
  <si>
    <t>POI</t>
  </si>
  <si>
    <t>/0028/0014</t>
  </si>
  <si>
    <t>CxC</t>
  </si>
  <si>
    <t>/0028/0022/0004</t>
  </si>
  <si>
    <t>/0028/0022/0006</t>
  </si>
  <si>
    <t>20190527000031</t>
  </si>
  <si>
    <t>/0014/0002</t>
  </si>
  <si>
    <t>/0014/0006</t>
  </si>
  <si>
    <t>/0014/0008</t>
  </si>
  <si>
    <t>/0014/0014</t>
  </si>
  <si>
    <t>/0014/0018</t>
  </si>
  <si>
    <t>2023112327000165</t>
  </si>
  <si>
    <t>/0050/0002</t>
  </si>
  <si>
    <t>2024081927000436</t>
  </si>
  <si>
    <t>2024111527000302</t>
  </si>
  <si>
    <t>/0050/0006/0002</t>
  </si>
  <si>
    <t>/0050/0008/0002</t>
  </si>
  <si>
    <t>2023080727000273</t>
  </si>
  <si>
    <t>2023090427000053</t>
  </si>
  <si>
    <t>2023080727000291</t>
  </si>
  <si>
    <t>2023071827000192</t>
  </si>
  <si>
    <t>2025032527000306</t>
  </si>
  <si>
    <t>/0050/0008/0004</t>
  </si>
  <si>
    <t>/0050/0014</t>
  </si>
  <si>
    <t>2026010927000062</t>
  </si>
  <si>
    <t>2021032527000199</t>
  </si>
  <si>
    <t>/0046/0002</t>
  </si>
  <si>
    <t>/0046/0006</t>
  </si>
  <si>
    <t>/0046/0008</t>
  </si>
  <si>
    <t>/0046/0018</t>
  </si>
  <si>
    <t>2023112227000354</t>
  </si>
  <si>
    <t>/0096/0002</t>
  </si>
  <si>
    <t>2023031727000245</t>
  </si>
  <si>
    <t>/0096/0006/0002</t>
  </si>
  <si>
    <t>/0096/0008/0002</t>
  </si>
  <si>
    <t>2024041227000901</t>
  </si>
  <si>
    <t>095-152-SENARA-SIF</t>
  </si>
  <si>
    <t>/0046/0006/0002</t>
  </si>
  <si>
    <t>/0046/0008/0002</t>
  </si>
  <si>
    <t>/0046/0008/0004</t>
  </si>
  <si>
    <t>/0046/0008/0008</t>
  </si>
  <si>
    <t>/0046/0014</t>
  </si>
  <si>
    <t>/0046/0016</t>
  </si>
  <si>
    <t>/0046/0022/0002</t>
  </si>
  <si>
    <t>/0046/0022/0006</t>
  </si>
  <si>
    <t>/0046/0024</t>
  </si>
  <si>
    <t>2025012227000011</t>
  </si>
  <si>
    <t>2023121927000699</t>
  </si>
  <si>
    <t>2025021127000432</t>
  </si>
  <si>
    <t>2025031227000483</t>
  </si>
  <si>
    <t>2025030527000139</t>
  </si>
  <si>
    <t>2025031227000456</t>
  </si>
  <si>
    <t>2025021027000032</t>
  </si>
  <si>
    <t>2025052727000255</t>
  </si>
  <si>
    <t>2025021027000030</t>
  </si>
  <si>
    <t>2025082727000017</t>
  </si>
  <si>
    <t>2025080427000033</t>
  </si>
  <si>
    <t>2025090227000142</t>
  </si>
  <si>
    <t>2025013027000023</t>
  </si>
  <si>
    <t>2025012827000126</t>
  </si>
  <si>
    <t>2025012327000019</t>
  </si>
  <si>
    <t>2022091327000181</t>
  </si>
  <si>
    <t>2023031627000238</t>
  </si>
  <si>
    <t>2023121127000024</t>
  </si>
  <si>
    <t>2025012127000308</t>
  </si>
  <si>
    <t>2024100427000432</t>
  </si>
  <si>
    <t>2024110627000329</t>
  </si>
  <si>
    <t>2025010627000195</t>
  </si>
  <si>
    <t>2025010927000279</t>
  </si>
  <si>
    <t>2025012227000324</t>
  </si>
  <si>
    <t>2024110427000127</t>
  </si>
  <si>
    <t>2025012827000395</t>
  </si>
  <si>
    <t>2025021427000169</t>
  </si>
  <si>
    <t>2025022727000073</t>
  </si>
  <si>
    <t>2023022227000291</t>
  </si>
  <si>
    <t>2025040127000224</t>
  </si>
  <si>
    <t>2023030327000155</t>
  </si>
  <si>
    <t>2024110427000065</t>
  </si>
  <si>
    <t>2024012327000397</t>
  </si>
  <si>
    <t>2024112527000445</t>
  </si>
  <si>
    <t>2025013027000354</t>
  </si>
  <si>
    <t>2025022127000262</t>
  </si>
  <si>
    <t>2025022027000201</t>
  </si>
  <si>
    <t>2025022827000133</t>
  </si>
  <si>
    <t>2025020427000428</t>
  </si>
  <si>
    <t>2025012327000073</t>
  </si>
  <si>
    <t>000000</t>
  </si>
  <si>
    <t>2025041427000031</t>
  </si>
  <si>
    <t>2024112627000131</t>
  </si>
  <si>
    <t>1144</t>
  </si>
  <si>
    <t>1151</t>
  </si>
  <si>
    <t>2025062727000342</t>
  </si>
  <si>
    <t>2025052827000262</t>
  </si>
  <si>
    <t>2025070927000204</t>
  </si>
  <si>
    <t>2025011327000011</t>
  </si>
  <si>
    <t>2025011427000171</t>
  </si>
  <si>
    <t>2025020427000222</t>
  </si>
  <si>
    <t>2025021127000281</t>
  </si>
  <si>
    <t>2025020327000019</t>
  </si>
  <si>
    <t>2025021327000116</t>
  </si>
  <si>
    <t>2025020627000175</t>
  </si>
  <si>
    <t>2025030727000206</t>
  </si>
  <si>
    <t>2025031327000231</t>
  </si>
  <si>
    <t>2025032827000159</t>
  </si>
  <si>
    <t>2025050527000224</t>
  </si>
  <si>
    <t>2025050627000241</t>
  </si>
  <si>
    <t>2025043027000287</t>
  </si>
  <si>
    <t>2025070427000311</t>
  </si>
  <si>
    <t>2025070127000095</t>
  </si>
  <si>
    <t>2025081327000187</t>
  </si>
  <si>
    <t>2025061927000401</t>
  </si>
  <si>
    <t>3656</t>
  </si>
  <si>
    <t>3657</t>
  </si>
  <si>
    <t>1057</t>
  </si>
  <si>
    <t>2025010927000233</t>
  </si>
  <si>
    <t>2025010627000113</t>
  </si>
  <si>
    <t>2025010627000122</t>
  </si>
  <si>
    <t>2025012727000281</t>
  </si>
  <si>
    <t>025013127000129</t>
  </si>
  <si>
    <t>2025013127000129</t>
  </si>
  <si>
    <t>2025021427000089</t>
  </si>
  <si>
    <t>2025030327000473</t>
  </si>
  <si>
    <t>2025090427000166</t>
  </si>
  <si>
    <t>se corrigió el SQL q</t>
  </si>
  <si>
    <t>2025010627000104</t>
  </si>
  <si>
    <t>2025020327000046</t>
  </si>
  <si>
    <t>2025021927000034</t>
  </si>
  <si>
    <t>2025022127000226</t>
  </si>
  <si>
    <t>2025021727000298</t>
  </si>
  <si>
    <t>2025022127000128</t>
  </si>
  <si>
    <t>2025021027000051</t>
  </si>
  <si>
    <t>2025022127000351</t>
  </si>
  <si>
    <t>2025021727000271</t>
  </si>
  <si>
    <t>2025022027000308</t>
  </si>
  <si>
    <t>2025021227000225</t>
  </si>
  <si>
    <t>2025022427000239</t>
  </si>
  <si>
    <t>2025031927000087</t>
  </si>
  <si>
    <t>2025032827000042</t>
  </si>
  <si>
    <t>2025031227000251</t>
  </si>
  <si>
    <t>2025032127000279</t>
  </si>
  <si>
    <t>2025032727000081</t>
  </si>
  <si>
    <t>2025031227000107</t>
  </si>
  <si>
    <t>2025030427000266</t>
  </si>
  <si>
    <t>2025032127000331</t>
  </si>
  <si>
    <t>2025030727000037</t>
  </si>
  <si>
    <t>2025042227000104</t>
  </si>
  <si>
    <t>2025022527000228</t>
  </si>
  <si>
    <t>2025041427000101</t>
  </si>
  <si>
    <t>2025040427000077</t>
  </si>
  <si>
    <t>2025041027000145</t>
  </si>
  <si>
    <t>2025040127000091</t>
  </si>
  <si>
    <t>2025073027000254</t>
  </si>
  <si>
    <t>2025072927000186</t>
  </si>
  <si>
    <t>2025082727000062</t>
  </si>
  <si>
    <t>2025080627000191</t>
  </si>
  <si>
    <t>/0004/0024</t>
  </si>
  <si>
    <t>2024111427000279</t>
  </si>
  <si>
    <t>2025032027000404</t>
  </si>
  <si>
    <t>2025080727000037</t>
  </si>
  <si>
    <t>2025081127000011</t>
  </si>
  <si>
    <t>IAFALIBROSLEGALES</t>
  </si>
  <si>
    <t>2025020327000331</t>
  </si>
  <si>
    <t>2024082927000506</t>
  </si>
  <si>
    <t>2025072227000215</t>
  </si>
  <si>
    <t>2025071827000027</t>
  </si>
  <si>
    <t>2025071827000063</t>
  </si>
  <si>
    <t>2025071827000036</t>
  </si>
  <si>
    <t>2025012227000155</t>
  </si>
  <si>
    <t>2024122727000065</t>
  </si>
  <si>
    <t>2023021527000018</t>
  </si>
  <si>
    <t>2025020527000248</t>
  </si>
  <si>
    <t>2025102327000191</t>
  </si>
  <si>
    <t>/0010/0004</t>
  </si>
  <si>
    <t>Sop_Infraestruc</t>
  </si>
  <si>
    <t>Ana_incidente</t>
  </si>
  <si>
    <t>/0010/0012</t>
  </si>
  <si>
    <t>/0010/0016</t>
  </si>
  <si>
    <t>2024011927000351</t>
  </si>
  <si>
    <t>2024101427000253</t>
  </si>
  <si>
    <t>2025021127000398</t>
  </si>
  <si>
    <t>2025013027000176</t>
  </si>
  <si>
    <t>2025030427000346</t>
  </si>
  <si>
    <t>2025030527000068</t>
  </si>
  <si>
    <t>2025031727000321</t>
  </si>
  <si>
    <t>2025030427000408</t>
  </si>
  <si>
    <t>2025013027000170</t>
  </si>
  <si>
    <t>2025073027000012</t>
  </si>
  <si>
    <t>2025080627000324</t>
  </si>
  <si>
    <t>2025080727000028</t>
  </si>
  <si>
    <t>2025071627000307</t>
  </si>
  <si>
    <t>2025080727000368</t>
  </si>
  <si>
    <t>2023092727000233</t>
  </si>
  <si>
    <t>2025060527000188</t>
  </si>
  <si>
    <t>2024102427000494</t>
  </si>
  <si>
    <t>2025060927000181</t>
  </si>
  <si>
    <t>2025062327000279</t>
  </si>
  <si>
    <t>2025061227000334</t>
  </si>
  <si>
    <t>2025061127000211</t>
  </si>
  <si>
    <t>2025061227000209</t>
  </si>
  <si>
    <t>2025062327000144</t>
  </si>
  <si>
    <t>2025062327000242</t>
  </si>
  <si>
    <t>2025062527000221</t>
  </si>
  <si>
    <t>2025060627000266</t>
  </si>
  <si>
    <t>2025061227000325</t>
  </si>
  <si>
    <t>2025061227000263</t>
  </si>
  <si>
    <t>2025061927000438</t>
  </si>
  <si>
    <t>2024092327000515</t>
  </si>
  <si>
    <t>2025011627000201</t>
  </si>
  <si>
    <t>caso 690</t>
  </si>
  <si>
    <t>2025021327000171</t>
  </si>
  <si>
    <t>2025020327000261</t>
  </si>
  <si>
    <t>2025020627000317</t>
  </si>
  <si>
    <t>2023090127000264</t>
  </si>
  <si>
    <t>2025030427000275</t>
  </si>
  <si>
    <t>2025030627000075</t>
  </si>
  <si>
    <t>2025030727000297</t>
  </si>
  <si>
    <t>2025030727000304</t>
  </si>
  <si>
    <t>2025031127000163</t>
  </si>
  <si>
    <t>2025032527000217</t>
  </si>
  <si>
    <t>2025012727000191</t>
  </si>
  <si>
    <t>2025030527000086</t>
  </si>
  <si>
    <t>2025030627000101</t>
  </si>
  <si>
    <t>2025032127000439</t>
  </si>
  <si>
    <t>2025031127000145</t>
  </si>
  <si>
    <t>2025032627000395</t>
  </si>
  <si>
    <t>2025040427000228</t>
  </si>
  <si>
    <t>3877</t>
  </si>
  <si>
    <t>2025050827000406</t>
  </si>
  <si>
    <t>2025052227000237</t>
  </si>
  <si>
    <t>2024021427000036</t>
  </si>
  <si>
    <t>2025060427000322</t>
  </si>
  <si>
    <t>2025060527000357</t>
  </si>
  <si>
    <t>2025060927000224</t>
  </si>
  <si>
    <t>2025071827000134</t>
  </si>
  <si>
    <t>2025072927000079</t>
  </si>
  <si>
    <t>2025072927000195</t>
  </si>
  <si>
    <t>2025072427000284</t>
  </si>
  <si>
    <t>2025070727000379</t>
  </si>
  <si>
    <t>2025070827000359</t>
  </si>
  <si>
    <t>2025072327000142</t>
  </si>
  <si>
    <t>2025071027000158</t>
  </si>
  <si>
    <t>2025071627000227</t>
  </si>
  <si>
    <t>2025081927000194</t>
  </si>
  <si>
    <t>2025073127000252</t>
  </si>
  <si>
    <t>2024062727000371</t>
  </si>
  <si>
    <t>2025011027000169</t>
  </si>
  <si>
    <t>2024102827000218</t>
  </si>
  <si>
    <t>2024031127000343</t>
  </si>
  <si>
    <t>2021061027000103</t>
  </si>
  <si>
    <t>2025022627000128</t>
  </si>
  <si>
    <t>2023071927000216</t>
  </si>
  <si>
    <t>2025030327000428</t>
  </si>
  <si>
    <t>2025031327000507</t>
  </si>
  <si>
    <t>2025052827000397</t>
  </si>
  <si>
    <t>2024012627000122</t>
  </si>
  <si>
    <t>2024110527000358</t>
  </si>
  <si>
    <t>2024102227000336</t>
  </si>
  <si>
    <t>2024083027000147</t>
  </si>
  <si>
    <t>2023032727000101</t>
  </si>
  <si>
    <t>2025052727000362</t>
  </si>
  <si>
    <t>1121</t>
  </si>
  <si>
    <t>2025070727000191</t>
  </si>
  <si>
    <t>2025032527000235</t>
  </si>
  <si>
    <t>2025031227000081</t>
  </si>
  <si>
    <t>2025051327000174</t>
  </si>
  <si>
    <t>2025062327000206</t>
  </si>
  <si>
    <t>2025062327000233</t>
  </si>
  <si>
    <t>2025012027000202</t>
  </si>
  <si>
    <t>2025011627000096</t>
  </si>
  <si>
    <t>2025012327000108</t>
  </si>
  <si>
    <t>2025011627000069</t>
  </si>
  <si>
    <t>2025012727000235</t>
  </si>
  <si>
    <t>2025013027000185</t>
  </si>
  <si>
    <t>2025012027000177</t>
  </si>
  <si>
    <t>2025020427000099</t>
  </si>
  <si>
    <t>00401</t>
  </si>
  <si>
    <t>00122</t>
  </si>
  <si>
    <t>2025031027000101</t>
  </si>
  <si>
    <t>2025031227000198</t>
  </si>
  <si>
    <t>00421</t>
  </si>
  <si>
    <t>00081</t>
  </si>
  <si>
    <t>2025051327000398</t>
  </si>
  <si>
    <t>2025050627000115</t>
  </si>
  <si>
    <t>2025060227000246</t>
  </si>
  <si>
    <t>2025060927000144</t>
  </si>
  <si>
    <t>2025060527000241</t>
  </si>
  <si>
    <t>2025062627000077</t>
  </si>
  <si>
    <t>2025070927000241</t>
  </si>
  <si>
    <t>2025070327000288</t>
  </si>
  <si>
    <t>2025070827000064</t>
  </si>
  <si>
    <t>2025080427000301</t>
  </si>
  <si>
    <t>2025012227000379</t>
  </si>
  <si>
    <t>2025012327000046</t>
  </si>
  <si>
    <t>2025012227000128</t>
  </si>
  <si>
    <t>2025021127000405</t>
  </si>
  <si>
    <t>2025031827000212</t>
  </si>
  <si>
    <t>2025031227000189</t>
  </si>
  <si>
    <t>2025030527000166</t>
  </si>
  <si>
    <t>2025040227000197</t>
  </si>
  <si>
    <t>2024110427000011</t>
  </si>
  <si>
    <t xml:space="preserve"> 2024110427000011</t>
  </si>
  <si>
    <t>2025050627000106</t>
  </si>
  <si>
    <t>2025060227000139</t>
  </si>
  <si>
    <t>2025071127000236</t>
  </si>
  <si>
    <t>Docs</t>
  </si>
  <si>
    <t>2025090127000082</t>
  </si>
  <si>
    <t>2025090127000251</t>
  </si>
  <si>
    <t>2025090127000117</t>
  </si>
  <si>
    <t>2025090527000342</t>
  </si>
  <si>
    <t>2025091027000378</t>
  </si>
  <si>
    <t>2024012427000448</t>
  </si>
  <si>
    <t>2025042227000122</t>
  </si>
  <si>
    <t>2025121727000153</t>
  </si>
  <si>
    <t>MARIELA</t>
  </si>
  <si>
    <t>2025093027000223</t>
  </si>
  <si>
    <t>2025110327000305</t>
  </si>
  <si>
    <t>2025121727000242</t>
  </si>
  <si>
    <t>2025082227000053</t>
  </si>
  <si>
    <t>2025090227000286</t>
  </si>
  <si>
    <t>2025110527000123</t>
  </si>
  <si>
    <t>2025111127000568</t>
  </si>
  <si>
    <t>2025111727000235</t>
  </si>
  <si>
    <t>2025120927000016</t>
  </si>
  <si>
    <t>2025121227000242</t>
  </si>
  <si>
    <t>2025120327000465</t>
  </si>
  <si>
    <t>2025121227000135</t>
  </si>
  <si>
    <t>2025121827000188</t>
  </si>
  <si>
    <t>2025120327000091</t>
  </si>
  <si>
    <t>2025121527000415</t>
  </si>
  <si>
    <t>2025111927000606</t>
  </si>
  <si>
    <t>2025121127000182</t>
  </si>
  <si>
    <t>2025092927000342</t>
  </si>
  <si>
    <t>2025090827000426</t>
  </si>
  <si>
    <t>2025092527000242</t>
  </si>
  <si>
    <t>2025090227000115</t>
  </si>
  <si>
    <t>2025092527000288</t>
  </si>
  <si>
    <t>2025101327000137</t>
  </si>
  <si>
    <t>2025101427000037</t>
  </si>
  <si>
    <t>2025102727000236</t>
  </si>
  <si>
    <t>2025121727000135</t>
  </si>
  <si>
    <t>2025120327000107</t>
  </si>
  <si>
    <t>2025121127000333</t>
  </si>
  <si>
    <t>2025121527000139</t>
  </si>
  <si>
    <t>2025121727000144</t>
  </si>
  <si>
    <t>2025120527000434</t>
  </si>
  <si>
    <t>2025121127000191</t>
  </si>
  <si>
    <t>2025120927000071</t>
  </si>
  <si>
    <t>2026010827000288</t>
  </si>
  <si>
    <t>2026010927000115</t>
  </si>
  <si>
    <t>2026010827000341</t>
  </si>
  <si>
    <t>2026010627000013</t>
  </si>
  <si>
    <t>2025100827000245</t>
  </si>
  <si>
    <t>2025093027000251</t>
  </si>
  <si>
    <t>2025121727000055</t>
  </si>
  <si>
    <t>2025121227000117</t>
  </si>
  <si>
    <t>2026010527000266</t>
  </si>
  <si>
    <t>2025090827000275</t>
  </si>
  <si>
    <t>2026010627000111</t>
  </si>
  <si>
    <t>Inst_release_li</t>
  </si>
  <si>
    <t>Inst_rfc_lib</t>
  </si>
  <si>
    <t>Sop_Liberacione</t>
  </si>
  <si>
    <t>R5</t>
  </si>
  <si>
    <t>Imp_nueva_auto</t>
  </si>
  <si>
    <t>/0004/0010</t>
  </si>
  <si>
    <t>Sop_Lib</t>
  </si>
  <si>
    <t>2024032627000084</t>
  </si>
  <si>
    <t>2024062727000362</t>
  </si>
  <si>
    <t>2025010727000041</t>
  </si>
  <si>
    <t>2025012427000151</t>
  </si>
  <si>
    <t>2025010627000141</t>
  </si>
  <si>
    <t>Mante_inf</t>
  </si>
  <si>
    <t>/0014/0004</t>
  </si>
  <si>
    <t>Imp_nueva_inf</t>
  </si>
  <si>
    <t>Imp_cambio_auto</t>
  </si>
  <si>
    <t>/0014/0010</t>
  </si>
  <si>
    <t>/0014/0012</t>
  </si>
  <si>
    <t>Sop_Seg</t>
  </si>
  <si>
    <t>/0014/0016</t>
  </si>
  <si>
    <t>Reu_Proyecto</t>
  </si>
  <si>
    <t>2025021027000112</t>
  </si>
  <si>
    <t>2025032827000364</t>
  </si>
  <si>
    <t>CAPACITACIÓN2025</t>
  </si>
  <si>
    <t>3823</t>
  </si>
  <si>
    <t>2025040127000466</t>
  </si>
  <si>
    <t>2025070127000326</t>
  </si>
  <si>
    <t>2025080427000284</t>
  </si>
  <si>
    <t>2025051227000023</t>
  </si>
  <si>
    <t>2024060327000102</t>
  </si>
  <si>
    <t>2025061027000123</t>
  </si>
  <si>
    <t>2025061127000185</t>
  </si>
  <si>
    <t>2025062427000375</t>
  </si>
  <si>
    <t>2025062627000228</t>
  </si>
  <si>
    <t>2025060527000197</t>
  </si>
  <si>
    <t>2025060327000155</t>
  </si>
  <si>
    <t>2025062627000148</t>
  </si>
  <si>
    <t>2025060527000213</t>
  </si>
  <si>
    <t>2025081827000061</t>
  </si>
  <si>
    <t>2025082627000082</t>
  </si>
  <si>
    <t>2025081927000014</t>
  </si>
  <si>
    <t>2025082727000081</t>
  </si>
  <si>
    <t>2025102427000223</t>
  </si>
  <si>
    <t>2025102427000143</t>
  </si>
  <si>
    <t>2025092927000235</t>
  </si>
  <si>
    <t>2025100627000231</t>
  </si>
  <si>
    <t>2025101727000246</t>
  </si>
  <si>
    <t>2025111227000244</t>
  </si>
  <si>
    <t>2025011327000234</t>
  </si>
  <si>
    <t>2024080727000324</t>
  </si>
  <si>
    <t>2025070227000039</t>
  </si>
  <si>
    <t>2025082027000146</t>
  </si>
  <si>
    <t>2025093027000303</t>
  </si>
  <si>
    <t>2021091727000051</t>
  </si>
  <si>
    <t>2024082927000524</t>
  </si>
  <si>
    <t>2024110527000091</t>
  </si>
  <si>
    <t>2025021727000011</t>
  </si>
  <si>
    <t>2024061127000311</t>
  </si>
  <si>
    <t>2025030527000193</t>
  </si>
  <si>
    <t>2025040327000122</t>
  </si>
  <si>
    <t>2024092327000613</t>
  </si>
  <si>
    <t>2025051427000029</t>
  </si>
  <si>
    <t>2025060327000306</t>
  </si>
  <si>
    <t>2025070827000251</t>
  </si>
  <si>
    <t>2025081127000056</t>
  </si>
  <si>
    <t>2025081827000203</t>
  </si>
  <si>
    <t>2025091227000221</t>
  </si>
  <si>
    <t>CONSULTA</t>
  </si>
  <si>
    <t>2025111827000064</t>
  </si>
  <si>
    <t>2025011627000176</t>
  </si>
  <si>
    <t>2025020627000415</t>
  </si>
  <si>
    <t>2025022027000246</t>
  </si>
  <si>
    <t>2025112027000407</t>
  </si>
  <si>
    <t>2025112027000283</t>
  </si>
  <si>
    <t>3653</t>
  </si>
  <si>
    <t>00017</t>
  </si>
  <si>
    <t>2025031327000061</t>
  </si>
  <si>
    <t>2025031027000076</t>
  </si>
  <si>
    <t>00151</t>
  </si>
  <si>
    <t>2025061927000198</t>
  </si>
  <si>
    <t>202507042700</t>
  </si>
  <si>
    <t>2025071427000034</t>
  </si>
  <si>
    <t>2025070427000044</t>
  </si>
  <si>
    <t>2025101727000317</t>
  </si>
  <si>
    <t>2025102327000092</t>
  </si>
  <si>
    <t>2025101727000193</t>
  </si>
  <si>
    <t>2025102227000236</t>
  </si>
  <si>
    <t>2025101627000033</t>
  </si>
  <si>
    <t>Ticket#2025102227000</t>
  </si>
  <si>
    <t>2025112127000012</t>
  </si>
  <si>
    <t>2025112427000294</t>
  </si>
  <si>
    <t>2025111827000082</t>
  </si>
  <si>
    <t>2025111327000448</t>
  </si>
  <si>
    <t>2025120227000305</t>
  </si>
  <si>
    <t>2026012027000059</t>
  </si>
  <si>
    <t>2026012027000148</t>
  </si>
  <si>
    <t>2026011527000051</t>
  </si>
  <si>
    <t>FUENTES</t>
  </si>
  <si>
    <t>Repositorio GIT</t>
  </si>
  <si>
    <t>2025032127000046</t>
  </si>
  <si>
    <t>CE-1885</t>
  </si>
  <si>
    <t>Documentacion</t>
  </si>
  <si>
    <t>2025051927000056</t>
  </si>
  <si>
    <t>2025032627000181</t>
  </si>
  <si>
    <t>2025032627000199</t>
  </si>
  <si>
    <t>2025042427000039</t>
  </si>
  <si>
    <t>2025040827000328</t>
  </si>
  <si>
    <t>2025052827000235</t>
  </si>
  <si>
    <t>2025060927000199</t>
  </si>
  <si>
    <t>2025062427000339</t>
  </si>
  <si>
    <t>2025070127000031</t>
  </si>
  <si>
    <t>2025071527000194</t>
  </si>
  <si>
    <t>2025071027000112</t>
  </si>
  <si>
    <t>2025081327000329</t>
  </si>
  <si>
    <t>2025082627000108</t>
  </si>
  <si>
    <t>2025081827000105</t>
  </si>
  <si>
    <t>2025081327000347</t>
  </si>
  <si>
    <t>2025081327000338</t>
  </si>
  <si>
    <t>2025080527000086</t>
  </si>
  <si>
    <t>2025092327000344</t>
  </si>
  <si>
    <t>2025103027000266</t>
  </si>
  <si>
    <t>2025111427000017</t>
  </si>
  <si>
    <t>2025111127000139</t>
  </si>
  <si>
    <t>2025120427000203</t>
  </si>
  <si>
    <t>2025120827000251</t>
  </si>
  <si>
    <t>2025012127000157</t>
  </si>
  <si>
    <t>/0006/0010</t>
  </si>
  <si>
    <t>R4</t>
  </si>
  <si>
    <t>Mante_seg</t>
  </si>
  <si>
    <t>/0010/0008</t>
  </si>
  <si>
    <t>Mante_auto</t>
  </si>
  <si>
    <t>/0010/0010</t>
  </si>
  <si>
    <t>Imp_nueva_seg</t>
  </si>
  <si>
    <t>/0024/0008</t>
  </si>
  <si>
    <t>/0024/0010</t>
  </si>
  <si>
    <t>/0004/0008/0008</t>
  </si>
  <si>
    <t>/0004/0022/0002</t>
  </si>
  <si>
    <t>2025022027000381</t>
  </si>
  <si>
    <t>2025022427000186</t>
  </si>
  <si>
    <t>2025022127000253</t>
  </si>
  <si>
    <t>2025022527000264</t>
  </si>
  <si>
    <t>2025030627000404</t>
  </si>
  <si>
    <t>2025031727000223</t>
  </si>
  <si>
    <t>2025031327000123</t>
  </si>
  <si>
    <t>HOTFIXPANI</t>
  </si>
  <si>
    <t>2025030727000331</t>
  </si>
  <si>
    <t>2025040127000279</t>
  </si>
  <si>
    <t>2025040227000473</t>
  </si>
  <si>
    <t>2025050727000211</t>
  </si>
  <si>
    <t>2025051327000227</t>
  </si>
  <si>
    <t>2025051227000327</t>
  </si>
  <si>
    <t>2025040227000446</t>
  </si>
  <si>
    <t>2025082227000179</t>
  </si>
  <si>
    <t>2025052727000102</t>
  </si>
  <si>
    <t>2025080827000161</t>
  </si>
  <si>
    <t>2025090927000335</t>
  </si>
  <si>
    <t>2025121627000226</t>
  </si>
  <si>
    <t>2025022627000164</t>
  </si>
  <si>
    <t>2025022527000013</t>
  </si>
  <si>
    <t>2025030327000339</t>
  </si>
  <si>
    <t>2025031327000043</t>
  </si>
  <si>
    <t>2025042827000219</t>
  </si>
  <si>
    <t>2025051327000094</t>
  </si>
  <si>
    <t>2025042227000088</t>
  </si>
  <si>
    <t>2025042327000102</t>
  </si>
  <si>
    <t>2025042227000382</t>
  </si>
  <si>
    <t>2025043027000198</t>
  </si>
  <si>
    <t>2025052927000171</t>
  </si>
  <si>
    <t>2025070927000213</t>
  </si>
  <si>
    <t>2025110327000191</t>
  </si>
  <si>
    <t>2025111227000342</t>
  </si>
  <si>
    <t>2024062427000055</t>
  </si>
  <si>
    <t>2025040127000297</t>
  </si>
  <si>
    <t>2025040927000531</t>
  </si>
  <si>
    <t>2025022727000181</t>
  </si>
  <si>
    <t>2025073127000136</t>
  </si>
  <si>
    <t xml:space="preserve"> 2025051627000221</t>
  </si>
  <si>
    <t>2025111127000648</t>
  </si>
  <si>
    <t>2025031327000383</t>
  </si>
  <si>
    <t>2025031827000365</t>
  </si>
  <si>
    <t>2025032727000044</t>
  </si>
  <si>
    <t>2025033127000438</t>
  </si>
  <si>
    <t>2025051627000311</t>
  </si>
  <si>
    <t>2025052727000282</t>
  </si>
  <si>
    <t>2025052827000039</t>
  </si>
  <si>
    <t>2025062627000157</t>
  </si>
  <si>
    <t>2025072827000321</t>
  </si>
  <si>
    <t>2025092527000341</t>
  </si>
  <si>
    <t>2025091127000411</t>
  </si>
  <si>
    <t>2025091627000134</t>
  </si>
  <si>
    <t>2025111727000333</t>
  </si>
  <si>
    <t>2025111127000701</t>
  </si>
  <si>
    <t>2025021327000189</t>
  </si>
  <si>
    <t>2025042227000275</t>
  </si>
  <si>
    <t>2025052727000264</t>
  </si>
  <si>
    <t>2025050827000381</t>
  </si>
  <si>
    <t>2025042927000413</t>
  </si>
  <si>
    <t>2025061827000225</t>
  </si>
  <si>
    <t>2025062327000171</t>
  </si>
  <si>
    <t>2025082627000055</t>
  </si>
  <si>
    <t>2025100627000374</t>
  </si>
  <si>
    <t>2025111727000164</t>
  </si>
  <si>
    <t>2025122027000012</t>
  </si>
  <si>
    <t>2025122327000141</t>
  </si>
  <si>
    <t>2025121827000384</t>
  </si>
  <si>
    <t>2026011227000127</t>
  </si>
  <si>
    <t>2025032627000279</t>
  </si>
  <si>
    <t>2025021227000341</t>
  </si>
  <si>
    <t>2025021327000027</t>
  </si>
  <si>
    <t>2025021027000238</t>
  </si>
  <si>
    <t>2025021327000072</t>
  </si>
  <si>
    <t>2025031727000581</t>
  </si>
  <si>
    <t>2025032427000193</t>
  </si>
  <si>
    <t>2025032027000333</t>
  </si>
  <si>
    <t>2025031727000232</t>
  </si>
  <si>
    <t>2025042327000344</t>
  </si>
  <si>
    <t>2025042427000164</t>
  </si>
  <si>
    <t>2025050527000448</t>
  </si>
  <si>
    <t>2025050927000253</t>
  </si>
  <si>
    <t>2025051327000209</t>
  </si>
  <si>
    <t>2025050527000019</t>
  </si>
  <si>
    <t>2025052927000055</t>
  </si>
  <si>
    <t>2025051927000154</t>
  </si>
  <si>
    <t>2025050827000273</t>
  </si>
  <si>
    <t>2025042927000459</t>
  </si>
  <si>
    <t>2025061027000329</t>
  </si>
  <si>
    <t>2025061827000369</t>
  </si>
  <si>
    <t>2025072227000359</t>
  </si>
  <si>
    <t>2025072227000322</t>
  </si>
  <si>
    <t>2025070327000181</t>
  </si>
  <si>
    <t>2025072127000315</t>
  </si>
  <si>
    <t>2025070227000173</t>
  </si>
  <si>
    <t>2025082727000133</t>
  </si>
  <si>
    <t>2025042327000273</t>
  </si>
  <si>
    <t>2025091127000358</t>
  </si>
  <si>
    <t>2025091127000401</t>
  </si>
  <si>
    <t>2025091727000329</t>
  </si>
  <si>
    <t>2025111727000486</t>
  </si>
  <si>
    <t>2025111927000535</t>
  </si>
  <si>
    <t>2025112727000109</t>
  </si>
  <si>
    <t>2025111127000201</t>
  </si>
  <si>
    <t>2025112527000327</t>
  </si>
  <si>
    <t>2025121827000044</t>
  </si>
  <si>
    <t>2025121427000015</t>
  </si>
  <si>
    <t>2025123027000119</t>
  </si>
  <si>
    <t>2025121027000291</t>
  </si>
  <si>
    <t>2025051627000221</t>
  </si>
  <si>
    <t>"Sesión con PANI htt</t>
  </si>
  <si>
    <t>2025031327000034</t>
  </si>
  <si>
    <t>Sin ticket</t>
  </si>
  <si>
    <t>Imp_cambio_lib</t>
  </si>
  <si>
    <t>Monit_lib</t>
  </si>
  <si>
    <t>Monit_seg</t>
  </si>
  <si>
    <t>Imp_cambio_seg</t>
  </si>
  <si>
    <t>Monit_auto</t>
  </si>
  <si>
    <t>/0008/0012</t>
  </si>
  <si>
    <t>/0008/0014</t>
  </si>
  <si>
    <t>/0008/0016</t>
  </si>
  <si>
    <t>/0012/0002/0002</t>
  </si>
  <si>
    <t>/0012/0004/0002/0002</t>
  </si>
  <si>
    <t>/0012/0004/0002/0004</t>
  </si>
  <si>
    <t>/0012/0004/0002/0006</t>
  </si>
  <si>
    <t>/0012/0004/0002/0008</t>
  </si>
  <si>
    <t>/0012/0004/0004/0002</t>
  </si>
  <si>
    <t>/0012/0004/0004/0004</t>
  </si>
  <si>
    <t>/0012/0004/0006/0002</t>
  </si>
  <si>
    <t>/0012/0004/0006/0004</t>
  </si>
  <si>
    <t>/0012/0004/0008/0002</t>
  </si>
  <si>
    <t>/0012/0004/0008/0004</t>
  </si>
  <si>
    <t>/0012/0004/0008/0006</t>
  </si>
  <si>
    <t>/0012/0004/0010/0002</t>
  </si>
  <si>
    <t>/0012/0004/0010/0004</t>
  </si>
  <si>
    <t>/0012/0004/0012/0002</t>
  </si>
  <si>
    <t>/0012/0004/0014/0006</t>
  </si>
  <si>
    <t>Inst_prod_lib</t>
  </si>
  <si>
    <t>2025062627000201</t>
  </si>
  <si>
    <t>2025070127000111</t>
  </si>
  <si>
    <t>2025070127000193</t>
  </si>
  <si>
    <t>2025070227000397</t>
  </si>
  <si>
    <t>2025070127000424</t>
  </si>
  <si>
    <t>2024081227000038</t>
  </si>
  <si>
    <t>2024040427000104</t>
  </si>
  <si>
    <t>2025061227000343</t>
  </si>
  <si>
    <t xml:space="preserve">  2024082027000193</t>
  </si>
  <si>
    <t>2025063027000032</t>
  </si>
  <si>
    <t>2024071827000136</t>
  </si>
  <si>
    <t>2026010727000093</t>
  </si>
  <si>
    <t>2026010727000101</t>
  </si>
  <si>
    <t>.</t>
  </si>
  <si>
    <t>2024031527000327</t>
  </si>
  <si>
    <t>2024062527000188</t>
  </si>
  <si>
    <t>Número de Solicitud</t>
  </si>
  <si>
    <t>errores pc, facturit</t>
  </si>
  <si>
    <t>2024031527000327 Cam</t>
  </si>
  <si>
    <t>2024031527000327 err</t>
  </si>
  <si>
    <t>2024031527000327 pru</t>
  </si>
  <si>
    <t>2024031527000327 Pru</t>
  </si>
  <si>
    <t>2024062527000188 Pru</t>
  </si>
  <si>
    <t>UCR</t>
  </si>
  <si>
    <t>/0002/0022/0006</t>
  </si>
  <si>
    <t>/0004/0002/0008</t>
  </si>
  <si>
    <t>/0004/0002/0010</t>
  </si>
  <si>
    <t>/0002/0008/0014</t>
  </si>
  <si>
    <t>/0002/0020/0002</t>
  </si>
  <si>
    <t>/0002/0020/0008</t>
  </si>
  <si>
    <t>/0002/0020/0010</t>
  </si>
  <si>
    <t>/0002/0020/0012</t>
  </si>
  <si>
    <t>/0002/0020/0014</t>
  </si>
  <si>
    <t>/0002/0020/0016</t>
  </si>
  <si>
    <t>/0008/0018</t>
  </si>
  <si>
    <t>/0008/0026</t>
  </si>
  <si>
    <t>/0008/0036</t>
  </si>
  <si>
    <t>GUIV8</t>
  </si>
  <si>
    <t>2025092627000295</t>
  </si>
  <si>
    <t>2025100827000272</t>
  </si>
  <si>
    <t>0000000</t>
  </si>
  <si>
    <t>00000000000</t>
  </si>
  <si>
    <t>2025091927000254</t>
  </si>
  <si>
    <t>2025091927000076</t>
  </si>
  <si>
    <t>2025101527000151</t>
  </si>
  <si>
    <t>2025102827000207</t>
  </si>
  <si>
    <t>2025102927000456</t>
  </si>
  <si>
    <t>2025100827000138</t>
  </si>
  <si>
    <t>2025091027000332</t>
  </si>
  <si>
    <t>2025093027000214</t>
  </si>
  <si>
    <t>2025100627000409</t>
  </si>
  <si>
    <t>2025100827000076</t>
  </si>
  <si>
    <t>2025102727000254</t>
  </si>
  <si>
    <t>2025102827000056</t>
  </si>
  <si>
    <t>2025100727000185</t>
  </si>
  <si>
    <t>2025100727000283</t>
  </si>
  <si>
    <t>2025100727000194</t>
  </si>
  <si>
    <t>2025093027000205</t>
  </si>
  <si>
    <t>2025100327000227</t>
  </si>
  <si>
    <t>2025102927000241</t>
  </si>
  <si>
    <t>2025100627000196</t>
  </si>
  <si>
    <t>2025112127000147</t>
  </si>
  <si>
    <t>2025112127000111</t>
  </si>
  <si>
    <t>2025110627000176</t>
  </si>
  <si>
    <t>2025112827000045</t>
  </si>
  <si>
    <t>2025122327000169</t>
  </si>
  <si>
    <t>2025121727000224</t>
  </si>
  <si>
    <t>2025112827000287</t>
  </si>
  <si>
    <t>2025091227000105</t>
  </si>
  <si>
    <t>2024080627000381</t>
  </si>
  <si>
    <t>2025020327000108</t>
  </si>
  <si>
    <t>2025110327000332</t>
  </si>
  <si>
    <t>2025110427000331</t>
  </si>
  <si>
    <t>2025111427000259</t>
  </si>
  <si>
    <t>2025111327000519</t>
  </si>
  <si>
    <t>2022010527000184</t>
  </si>
  <si>
    <t>2022012827000355</t>
  </si>
  <si>
    <t>2022021427000111</t>
  </si>
  <si>
    <t>2022021427000129</t>
  </si>
  <si>
    <t>2022042127000255</t>
  </si>
  <si>
    <t>2021011427000187</t>
  </si>
  <si>
    <t>2021021227000045</t>
  </si>
  <si>
    <t>2021021727000027</t>
  </si>
  <si>
    <t>2021032327000041</t>
  </si>
  <si>
    <t>2021042227000166</t>
  </si>
  <si>
    <t>2021051427000171</t>
  </si>
  <si>
    <t>2021052127000148</t>
  </si>
  <si>
    <t>2021071327000221</t>
  </si>
  <si>
    <t>2021072727000071</t>
  </si>
  <si>
    <t>2021092227000326</t>
  </si>
  <si>
    <t>2021100827000092</t>
  </si>
  <si>
    <t>2021101427000188</t>
  </si>
  <si>
    <t>2022042127000264</t>
  </si>
  <si>
    <t>2021011427000132</t>
  </si>
  <si>
    <t>2021021527000174</t>
  </si>
  <si>
    <t>2021051027000061</t>
  </si>
  <si>
    <t>2024061827000183</t>
  </si>
  <si>
    <t>2025030627000281</t>
  </si>
  <si>
    <t>0000</t>
  </si>
  <si>
    <t>2025011327000109</t>
  </si>
  <si>
    <t>2025081427000238</t>
  </si>
  <si>
    <t>2025090827000346</t>
  </si>
  <si>
    <t>2025122427000112</t>
  </si>
  <si>
    <t>2025122327000114</t>
  </si>
  <si>
    <t>2025122327000123</t>
  </si>
  <si>
    <t>VARIOS</t>
  </si>
  <si>
    <t>Vista CxC</t>
  </si>
  <si>
    <t>PRES_PRESUPUESTO</t>
  </si>
  <si>
    <t>ORACLE</t>
  </si>
  <si>
    <t>2025042227000284</t>
  </si>
  <si>
    <t>2025042227000239</t>
  </si>
  <si>
    <t>2025042227000346</t>
  </si>
  <si>
    <t>2025042227000355</t>
  </si>
  <si>
    <t>2025042227000301</t>
  </si>
  <si>
    <t>2025110427000054</t>
  </si>
  <si>
    <t>2025121627000262</t>
  </si>
  <si>
    <t>Sop_auto</t>
  </si>
  <si>
    <t>2026010727000137</t>
  </si>
  <si>
    <t>2025122427000131</t>
  </si>
  <si>
    <t>2026010527000221</t>
  </si>
  <si>
    <t>2026010627000031</t>
  </si>
  <si>
    <t>2026010727000128</t>
  </si>
  <si>
    <t>2026010727000155</t>
  </si>
  <si>
    <t>2026011327000241</t>
  </si>
  <si>
    <t>2026011327000278</t>
  </si>
  <si>
    <t>2026011427000203</t>
  </si>
  <si>
    <t>2026011527000121</t>
  </si>
  <si>
    <t>2026011527000201</t>
  </si>
  <si>
    <t>2026011927000249</t>
  </si>
  <si>
    <t>2026012227000322</t>
  </si>
  <si>
    <t>2026012627000119</t>
  </si>
  <si>
    <t xml:space="preserve"> 2026010627000031</t>
  </si>
  <si>
    <t>2026011927000034</t>
  </si>
  <si>
    <t>PANI.INRC_1.0.0-ERP-</t>
  </si>
  <si>
    <t>RFC_095-154-INDER_IN</t>
  </si>
  <si>
    <t>CE</t>
  </si>
  <si>
    <t>BNVL</t>
  </si>
  <si>
    <t>MUNI SJ</t>
  </si>
  <si>
    <t>CEN</t>
  </si>
  <si>
    <t>FDT</t>
  </si>
  <si>
    <t>SNR</t>
  </si>
  <si>
    <t>/0002/0020/0004</t>
  </si>
  <si>
    <t>/0002/0020/0006</t>
  </si>
  <si>
    <t>/0002/0022</t>
  </si>
  <si>
    <t>/0002/0024/0002</t>
  </si>
  <si>
    <t>/0002/0024/0004</t>
  </si>
  <si>
    <t>/0002/0024/0006</t>
  </si>
  <si>
    <t>/0002/0026</t>
  </si>
  <si>
    <t>/0002/0028</t>
  </si>
  <si>
    <t>/0002/0030/0002</t>
  </si>
  <si>
    <t>/0002/0030/0004</t>
  </si>
  <si>
    <t>/0002/0030/0006</t>
  </si>
  <si>
    <t>/0002/0030/0008</t>
  </si>
  <si>
    <t>/0002/0030/0010</t>
  </si>
  <si>
    <t>/0002/0014/0002</t>
  </si>
  <si>
    <t>/0002/0014/0006</t>
  </si>
  <si>
    <t>/0002/0002/0006/0002</t>
  </si>
  <si>
    <t>/0002/0002/0006/0004</t>
  </si>
  <si>
    <t>/0002/0002/0006/0006</t>
  </si>
  <si>
    <t>/0002/0002/0006/0008</t>
  </si>
  <si>
    <t>/0002/0002/0010/0002</t>
  </si>
  <si>
    <t>/0002/0002/0010/0004</t>
  </si>
  <si>
    <t>/0002/0002/0010/0006</t>
  </si>
  <si>
    <t>/0002/0002/0012</t>
  </si>
  <si>
    <t>/0002/0002/0014/0002</t>
  </si>
  <si>
    <t>/0002/0002/0014/0004</t>
  </si>
  <si>
    <t>/0002/0002/0014/0006</t>
  </si>
  <si>
    <t>218-152-S911-22-SIF</t>
  </si>
  <si>
    <t>2024112027000203</t>
  </si>
  <si>
    <t>/0090/0002</t>
  </si>
  <si>
    <t>2025030727000162</t>
  </si>
  <si>
    <t>/0090/0006/0002</t>
  </si>
  <si>
    <t>/0090/0008/0002</t>
  </si>
  <si>
    <t>2025043027000223</t>
  </si>
  <si>
    <t>911</t>
  </si>
  <si>
    <t>2023110627000107</t>
  </si>
  <si>
    <t>/0090/0008/0004</t>
  </si>
  <si>
    <t>2025033127000045</t>
  </si>
  <si>
    <t>/0090/0008/0008</t>
  </si>
  <si>
    <t>/0090/0014</t>
  </si>
  <si>
    <t>2025012127000095</t>
  </si>
  <si>
    <t>2025042827000148</t>
  </si>
  <si>
    <t>2025050627000624</t>
  </si>
  <si>
    <t>2025050627000633</t>
  </si>
  <si>
    <t>2025050727000408</t>
  </si>
  <si>
    <t>2025071627000147</t>
  </si>
  <si>
    <t>2025080127000011</t>
  </si>
  <si>
    <t>2025090227000204</t>
  </si>
  <si>
    <t>2025061727000316</t>
  </si>
  <si>
    <t>2025061927000214</t>
  </si>
  <si>
    <t>2025062627000013</t>
  </si>
  <si>
    <t>2025062427000026</t>
  </si>
  <si>
    <t>2025061227000245</t>
  </si>
  <si>
    <t>2025061727000281</t>
  </si>
  <si>
    <t>2025061827000332</t>
  </si>
  <si>
    <t>2025100727000051</t>
  </si>
  <si>
    <t>2026011227000225</t>
  </si>
  <si>
    <t>2025011627000363</t>
  </si>
  <si>
    <t>2025020427000026</t>
  </si>
  <si>
    <t>2025032427000121</t>
  </si>
  <si>
    <t>2025031027000389</t>
  </si>
  <si>
    <t>2025040327000373</t>
  </si>
  <si>
    <t>2025050227000186</t>
  </si>
  <si>
    <t>2025042927000128</t>
  </si>
  <si>
    <t>2025040227000204</t>
  </si>
  <si>
    <t>2025050527000144</t>
  </si>
  <si>
    <t>2025060627000248</t>
  </si>
  <si>
    <t>2025070227000093</t>
  </si>
  <si>
    <t>2025072427000266</t>
  </si>
  <si>
    <t>2025080127000262</t>
  </si>
  <si>
    <t>2025091727000169</t>
  </si>
  <si>
    <t>2025112027000238</t>
  </si>
  <si>
    <t>2025121727000411</t>
  </si>
  <si>
    <t>2026013027000183</t>
  </si>
  <si>
    <t>2025012027000122</t>
  </si>
  <si>
    <t>2025012927000115</t>
  </si>
  <si>
    <t>2024120927000018</t>
  </si>
  <si>
    <t>2025010327000137</t>
  </si>
  <si>
    <t>2025012227000208</t>
  </si>
  <si>
    <t>2025011527000105</t>
  </si>
  <si>
    <t>2023072827000235</t>
  </si>
  <si>
    <t>2025011427000063</t>
  </si>
  <si>
    <t>2022081127000187</t>
  </si>
  <si>
    <t>2022081927000047</t>
  </si>
  <si>
    <t>2022082427000117</t>
  </si>
  <si>
    <t>2025020327000144</t>
  </si>
  <si>
    <t>2022100527000211</t>
  </si>
  <si>
    <t>2022100427000151</t>
  </si>
  <si>
    <t>2022100427000169</t>
  </si>
  <si>
    <t>2025040127000199</t>
  </si>
  <si>
    <t>2025040727000053</t>
  </si>
  <si>
    <t>2025043027000232</t>
  </si>
  <si>
    <t>2025050227000159</t>
  </si>
  <si>
    <t>2025050927000539</t>
  </si>
  <si>
    <t>2025052627000061</t>
  </si>
  <si>
    <t>2025043027000214</t>
  </si>
  <si>
    <t>2025050927000511</t>
  </si>
  <si>
    <t>2025050827000264</t>
  </si>
  <si>
    <t>2025012027000266</t>
  </si>
  <si>
    <t>2024060327000157</t>
  </si>
  <si>
    <t>2025011527000132</t>
  </si>
  <si>
    <t>20241120270002032023</t>
  </si>
  <si>
    <t>2025071427000025</t>
  </si>
  <si>
    <t>025071427000025</t>
  </si>
  <si>
    <t>2024121127000013</t>
  </si>
  <si>
    <t>2024121227000191</t>
  </si>
  <si>
    <t>2025012827000019</t>
  </si>
  <si>
    <t>2023090427000017</t>
  </si>
  <si>
    <t>2025022627000021</t>
  </si>
  <si>
    <t>2023033027000078</t>
  </si>
  <si>
    <t>2025031227000125</t>
  </si>
  <si>
    <t>2025031327000516</t>
  </si>
  <si>
    <t>2025032527000379</t>
  </si>
  <si>
    <t>2025030427000328</t>
  </si>
  <si>
    <t>2025062427000295</t>
  </si>
  <si>
    <t>2025080127000253</t>
  </si>
  <si>
    <t>2025091127000394</t>
  </si>
  <si>
    <t>2025112127000049</t>
  </si>
  <si>
    <t>2025012827000411</t>
  </si>
  <si>
    <t>2025021827000018</t>
  </si>
  <si>
    <t>2025020627000399</t>
  </si>
  <si>
    <t>2025020727000253</t>
  </si>
  <si>
    <t>00277</t>
  </si>
  <si>
    <t>2025022427000221</t>
  </si>
  <si>
    <t>2025032127000475</t>
  </si>
  <si>
    <t>2025020727000146</t>
  </si>
  <si>
    <t>00199</t>
  </si>
  <si>
    <t>00204</t>
  </si>
  <si>
    <t>202506192700</t>
  </si>
  <si>
    <t>2025060527000419</t>
  </si>
  <si>
    <t>2025062427000017</t>
  </si>
  <si>
    <t>2025082527000128</t>
  </si>
  <si>
    <t>2025073127000216</t>
  </si>
  <si>
    <t>2025072827000044</t>
  </si>
  <si>
    <t xml:space="preserve"> Ticket#202508042700</t>
  </si>
  <si>
    <t>2025090927000362</t>
  </si>
  <si>
    <t>2025092227000202</t>
  </si>
  <si>
    <t>2025102127000354</t>
  </si>
  <si>
    <t>2025112027000256</t>
  </si>
  <si>
    <t>2025120827000296</t>
  </si>
  <si>
    <t>2026012027000219</t>
  </si>
  <si>
    <t>Notificaciones</t>
  </si>
  <si>
    <t>2025022827000124</t>
  </si>
  <si>
    <t>2025031227000214</t>
  </si>
  <si>
    <t>2025051527000107</t>
  </si>
  <si>
    <t>2025072427000061</t>
  </si>
  <si>
    <t>2025072827000204</t>
  </si>
  <si>
    <t>2025082727000099</t>
  </si>
  <si>
    <t>2025091927000101</t>
  </si>
  <si>
    <t>2025102327000351</t>
  </si>
  <si>
    <t>2025102427000063</t>
  </si>
  <si>
    <t>2025100727000014</t>
  </si>
  <si>
    <t>2025120827000054</t>
  </si>
  <si>
    <t>2026010527000301</t>
  </si>
  <si>
    <t>2026010827000028</t>
  </si>
  <si>
    <t>/0016/0002</t>
  </si>
  <si>
    <t>/0016/0004</t>
  </si>
  <si>
    <t>/0016/0006</t>
  </si>
  <si>
    <t>/0016/0008</t>
  </si>
  <si>
    <t>/0016/0010</t>
  </si>
  <si>
    <t>/0016/0012</t>
  </si>
  <si>
    <t>/0016/0014</t>
  </si>
  <si>
    <t>/0016/0016</t>
  </si>
  <si>
    <t>/0002/0004/0006/0002</t>
  </si>
  <si>
    <t>/0002/0004/0006/0004</t>
  </si>
  <si>
    <t>2025012127000121</t>
  </si>
  <si>
    <t>2024081427000169</t>
  </si>
  <si>
    <t>2024050327000033</t>
  </si>
  <si>
    <t>2024041127000029</t>
  </si>
  <si>
    <t>2024122027000069</t>
  </si>
  <si>
    <t>2024041927000121</t>
  </si>
  <si>
    <t>2024121727000235</t>
  </si>
  <si>
    <t>2025012127000013</t>
  </si>
  <si>
    <t>2024050327000211</t>
  </si>
  <si>
    <t>2023041827000063</t>
  </si>
  <si>
    <t>2024050227000393</t>
  </si>
  <si>
    <t>2025010727000291</t>
  </si>
  <si>
    <t>2025011027000151</t>
  </si>
  <si>
    <t>2024111427000322</t>
  </si>
  <si>
    <t>2024110727000274</t>
  </si>
  <si>
    <t>2024111527000053</t>
  </si>
  <si>
    <t>2023120727001102</t>
  </si>
  <si>
    <t>2024123127000021</t>
  </si>
  <si>
    <t>2024123027000148</t>
  </si>
  <si>
    <t>2025010827000164</t>
  </si>
  <si>
    <t>2024121027000177</t>
  </si>
  <si>
    <t>2025020727000011</t>
  </si>
  <si>
    <t>2025021227000412</t>
  </si>
  <si>
    <t>2025022127000182</t>
  </si>
  <si>
    <t>2025013027000041</t>
  </si>
  <si>
    <t>2025032827000097</t>
  </si>
  <si>
    <t>2025032527000253</t>
  </si>
  <si>
    <t>2025031727000358</t>
  </si>
  <si>
    <t>2025042227000141</t>
  </si>
  <si>
    <t>2024121027000170</t>
  </si>
  <si>
    <t>2024041127000020</t>
  </si>
  <si>
    <t>2025012127000010</t>
  </si>
  <si>
    <t>2025050727000355</t>
  </si>
  <si>
    <t>2025051427000109</t>
  </si>
  <si>
    <t>2024080727000350</t>
  </si>
  <si>
    <t>2024080727000351</t>
  </si>
  <si>
    <t>2025052927000117</t>
  </si>
  <si>
    <t>2025070927000053</t>
  </si>
  <si>
    <t>2025082127000199</t>
  </si>
  <si>
    <t>2025080727000377</t>
  </si>
  <si>
    <t>2025090427000326</t>
  </si>
  <si>
    <t>2025091127000349</t>
  </si>
  <si>
    <t>2025090327000113</t>
  </si>
  <si>
    <t>2025090527000119</t>
  </si>
  <si>
    <t>2025102727000058</t>
  </si>
  <si>
    <t>2024080727000253</t>
  </si>
  <si>
    <t>2024050327000079</t>
  </si>
  <si>
    <t>2025030527000095</t>
  </si>
  <si>
    <t>2025031827000249</t>
  </si>
  <si>
    <t>2025031227000331</t>
  </si>
  <si>
    <t>2025031227000394</t>
  </si>
  <si>
    <t>2025040327000051</t>
  </si>
  <si>
    <t>2025040227000437</t>
  </si>
  <si>
    <t>2025050727000221</t>
  </si>
  <si>
    <t>2025061027000187</t>
  </si>
  <si>
    <t>2025061327000289</t>
  </si>
  <si>
    <t>2025050727000453</t>
  </si>
  <si>
    <t>2025061627000023</t>
  </si>
  <si>
    <t>2025050227000079</t>
  </si>
  <si>
    <t>2025061227000085</t>
  </si>
  <si>
    <t>2025061227000218</t>
  </si>
  <si>
    <t>2025061127000087</t>
  </si>
  <si>
    <t>2025061027000249</t>
  </si>
  <si>
    <t>2025062427000188</t>
  </si>
  <si>
    <t>2025072927000202</t>
  </si>
  <si>
    <t>2025071627000263</t>
  </si>
  <si>
    <t>2025070927000062</t>
  </si>
  <si>
    <t>2025090527000262</t>
  </si>
  <si>
    <t>2025121227000144</t>
  </si>
  <si>
    <t>2025121727000297</t>
  </si>
  <si>
    <t>2025121827000179</t>
  </si>
  <si>
    <t>2025122327000071</t>
  </si>
  <si>
    <t>2025120227000136</t>
  </si>
  <si>
    <t>2025121527000381</t>
  </si>
  <si>
    <t>2025122627000011</t>
  </si>
  <si>
    <t>2025050827000308</t>
  </si>
  <si>
    <t>2025022627000093</t>
  </si>
  <si>
    <t>2025012927000035</t>
  </si>
  <si>
    <t>2025032027000235</t>
  </si>
  <si>
    <t>2025022827000366</t>
  </si>
  <si>
    <t>2025022627000281</t>
  </si>
  <si>
    <t>2025040827000141</t>
  </si>
  <si>
    <t>2025041427000272</t>
  </si>
  <si>
    <t>2025042427000048</t>
  </si>
  <si>
    <t>2025040427000086</t>
  </si>
  <si>
    <t>2025041027000271</t>
  </si>
  <si>
    <t>2025040427000219</t>
  </si>
  <si>
    <t>2025050727000515</t>
  </si>
  <si>
    <t xml:space="preserve"> Ticket#202505072700</t>
  </si>
  <si>
    <t>2025060327000066</t>
  </si>
  <si>
    <t>2025070727000182</t>
  </si>
  <si>
    <t>2025080527000148</t>
  </si>
  <si>
    <t>2025091227000034</t>
  </si>
  <si>
    <t>2025082927000184</t>
  </si>
  <si>
    <t>202510027000356</t>
  </si>
  <si>
    <t>2025101427000322</t>
  </si>
  <si>
    <t>2025100127000356</t>
  </si>
  <si>
    <t>2025102227000218</t>
  </si>
  <si>
    <t>2025112127000085</t>
  </si>
  <si>
    <t>2025120927000258</t>
  </si>
  <si>
    <t>2026011427000098</t>
  </si>
  <si>
    <t>2026012227000055</t>
  </si>
  <si>
    <t>2026010827000322</t>
  </si>
  <si>
    <t>2025022427000248</t>
  </si>
  <si>
    <t>2025022427000079</t>
  </si>
  <si>
    <t>2025022627000011</t>
  </si>
  <si>
    <t>2025032827000186</t>
  </si>
  <si>
    <t>2024091727000081</t>
  </si>
  <si>
    <t>2025050627000197</t>
  </si>
  <si>
    <t>2025111227000315</t>
  </si>
  <si>
    <t>2024061027000349</t>
  </si>
  <si>
    <t>2025012927000348</t>
  </si>
  <si>
    <t>2025013127000021</t>
  </si>
  <si>
    <t>2022062127000153</t>
  </si>
  <si>
    <t>2025011527000034</t>
  </si>
  <si>
    <t>2024121727000379</t>
  </si>
  <si>
    <t>2025011427000303</t>
  </si>
  <si>
    <t>2025021227000065</t>
  </si>
  <si>
    <t>2025021727000154</t>
  </si>
  <si>
    <t>2025022527000022</t>
  </si>
  <si>
    <t>2025020527000221</t>
  </si>
  <si>
    <t>2022040727000022</t>
  </si>
  <si>
    <t>2024112027000043</t>
  </si>
  <si>
    <t>2025030327000401</t>
  </si>
  <si>
    <t>2025041027000074</t>
  </si>
  <si>
    <t>2025051227000194</t>
  </si>
  <si>
    <t>2025050527000028</t>
  </si>
  <si>
    <t>2025042927000477</t>
  </si>
  <si>
    <t>2025051327000549</t>
  </si>
  <si>
    <t>2025060527000348</t>
  </si>
  <si>
    <t>2025060427000199</t>
  </si>
  <si>
    <t>2025061227000129</t>
  </si>
  <si>
    <t>2025072327000115</t>
  </si>
  <si>
    <t>2025071027000032</t>
  </si>
  <si>
    <t>2025063027000372</t>
  </si>
  <si>
    <t>2025072427000015</t>
  </si>
  <si>
    <t>2025070427000295</t>
  </si>
  <si>
    <t>2025110327000154</t>
  </si>
  <si>
    <t>2025112627000012</t>
  </si>
  <si>
    <t>2025121927000257</t>
  </si>
  <si>
    <t>2026012927000239</t>
  </si>
  <si>
    <t>2025022027000095</t>
  </si>
  <si>
    <t>2025081427000256</t>
  </si>
  <si>
    <t>2024082627000306</t>
  </si>
  <si>
    <t>2025052727000041</t>
  </si>
  <si>
    <t>2025051427000092</t>
  </si>
  <si>
    <t>2025031227000205</t>
  </si>
  <si>
    <t>2025040827000168</t>
  </si>
  <si>
    <t>2025040827000293</t>
  </si>
  <si>
    <t>2025053027000034</t>
  </si>
  <si>
    <t>2025042927000191</t>
  </si>
  <si>
    <t>2025050927000299</t>
  </si>
  <si>
    <t>2025051227000201</t>
  </si>
  <si>
    <t>2025061927000411</t>
  </si>
  <si>
    <t>2025091727000231</t>
  </si>
  <si>
    <t>2025101727000335</t>
  </si>
  <si>
    <t>2025101327000084</t>
  </si>
  <si>
    <t>2025100227000023</t>
  </si>
  <si>
    <t>2025120827000018</t>
  </si>
  <si>
    <t>2025120827000125</t>
  </si>
  <si>
    <t>2026010827000359</t>
  </si>
  <si>
    <t>2025070727000155</t>
  </si>
  <si>
    <t>2025062627000041</t>
  </si>
  <si>
    <t>2025082927000255</t>
  </si>
  <si>
    <t>2025090827000391</t>
  </si>
  <si>
    <t>/0002/0004/0002/0002</t>
  </si>
  <si>
    <t>/0002/0004/0004/0002</t>
  </si>
  <si>
    <t>/0002/0004/0006/0006</t>
  </si>
  <si>
    <t>2025080527000166</t>
  </si>
  <si>
    <t>2024082927000515</t>
  </si>
  <si>
    <t>2024052027000457</t>
  </si>
  <si>
    <t>0 Sin número</t>
  </si>
  <si>
    <t>0 Sin ticket</t>
  </si>
  <si>
    <t>0 sin número</t>
  </si>
  <si>
    <t>2025111827000386</t>
  </si>
  <si>
    <t>/0018/0006</t>
  </si>
  <si>
    <t>/0018/0008</t>
  </si>
  <si>
    <t>/0022/0006</t>
  </si>
  <si>
    <t>/0022/0016</t>
  </si>
  <si>
    <t>/0076/0002</t>
  </si>
  <si>
    <t>2022100627000398</t>
  </si>
  <si>
    <t>2025032727000259</t>
  </si>
  <si>
    <t>/0076/0006/0002</t>
  </si>
  <si>
    <t>2024080827000206</t>
  </si>
  <si>
    <t>/0076/0006/0004</t>
  </si>
  <si>
    <t>2024080927000302</t>
  </si>
  <si>
    <t>/0076/0008/0002</t>
  </si>
  <si>
    <t>2024032127000441</t>
  </si>
  <si>
    <t xml:space="preserve"> 2024012427000448</t>
  </si>
  <si>
    <t>/0076/0008/0004</t>
  </si>
  <si>
    <t>2024121127000111</t>
  </si>
  <si>
    <t>/0076/0014</t>
  </si>
  <si>
    <t>/0076/0022/0004</t>
  </si>
  <si>
    <t>/0076/0022/0006</t>
  </si>
  <si>
    <t>2024120227000352</t>
  </si>
  <si>
    <t>2025021127000227</t>
  </si>
  <si>
    <t>2025031027000371</t>
  </si>
  <si>
    <t>2025050927000101</t>
  </si>
  <si>
    <t>2025042227000453</t>
  </si>
  <si>
    <t>2024082027000280</t>
  </si>
  <si>
    <t>2025070127000488</t>
  </si>
  <si>
    <t>2025051527000161</t>
  </si>
  <si>
    <t>2023062027000288</t>
  </si>
  <si>
    <t>2025063027000416</t>
  </si>
  <si>
    <t>PROYECTOMSJ</t>
  </si>
  <si>
    <t>2025080627000262</t>
  </si>
  <si>
    <t>2025090227000179</t>
  </si>
  <si>
    <t>2025012127000326</t>
  </si>
  <si>
    <t>2025012327000055</t>
  </si>
  <si>
    <t>2025012327000224</t>
  </si>
  <si>
    <t>2025010627000211</t>
  </si>
  <si>
    <t>2025041027000332</t>
  </si>
  <si>
    <t>2025051427000396</t>
  </si>
  <si>
    <t>2025051327000085</t>
  </si>
  <si>
    <t>3934</t>
  </si>
  <si>
    <t>2025070827000297</t>
  </si>
  <si>
    <t>2025072127000253</t>
  </si>
  <si>
    <t>2025070127000353</t>
  </si>
  <si>
    <t>2025070727000084</t>
  </si>
  <si>
    <t>2025071127000031</t>
  </si>
  <si>
    <t>2025111827000402</t>
  </si>
  <si>
    <t>2025110727000111</t>
  </si>
  <si>
    <t>2025102027000258</t>
  </si>
  <si>
    <t>2025110727000272</t>
  </si>
  <si>
    <t>2021032427000128</t>
  </si>
  <si>
    <t>2021081927000165</t>
  </si>
  <si>
    <t>2021083027000125</t>
  </si>
  <si>
    <t>2021090227000159</t>
  </si>
  <si>
    <t>2021080527000262</t>
  </si>
  <si>
    <t>2024082027000282</t>
  </si>
  <si>
    <t>2025012227000299</t>
  </si>
  <si>
    <t>2025011427000125</t>
  </si>
  <si>
    <t>2025011327000118</t>
  </si>
  <si>
    <t>2021032027001143</t>
  </si>
  <si>
    <t>2021042027000259</t>
  </si>
  <si>
    <t>2021060927000081</t>
  </si>
  <si>
    <t>2021060927000161</t>
  </si>
  <si>
    <t>2022122227000041</t>
  </si>
  <si>
    <t>2025040827000417</t>
  </si>
  <si>
    <t>2025021927000383</t>
  </si>
  <si>
    <t>2025011527000409</t>
  </si>
  <si>
    <t>2025011327000271</t>
  </si>
  <si>
    <t>2023102627000296</t>
  </si>
  <si>
    <t>2024072227000039</t>
  </si>
  <si>
    <t>2024102127000276</t>
  </si>
  <si>
    <t>2025050627000188</t>
  </si>
  <si>
    <t>1018</t>
  </si>
  <si>
    <t>2025011527000141</t>
  </si>
  <si>
    <t>2024100227000427</t>
  </si>
  <si>
    <t>2025022027000102</t>
  </si>
  <si>
    <t>2024102127000338</t>
  </si>
  <si>
    <t>2025030327000286</t>
  </si>
  <si>
    <t>2025040827000122</t>
  </si>
  <si>
    <t>2025050727000186</t>
  </si>
  <si>
    <t>2025042927000208</t>
  </si>
  <si>
    <t>2025060327000101</t>
  </si>
  <si>
    <t>2025060627000061</t>
  </si>
  <si>
    <t>2025062427000035</t>
  </si>
  <si>
    <t>2025112027000149</t>
  </si>
  <si>
    <t>3696</t>
  </si>
  <si>
    <t>3663</t>
  </si>
  <si>
    <t>2025012227000057</t>
  </si>
  <si>
    <t>2025052227000121</t>
  </si>
  <si>
    <t>2025053027000052</t>
  </si>
  <si>
    <t>2025061027000347</t>
  </si>
  <si>
    <t>2025063027000051</t>
  </si>
  <si>
    <t>2025012227000146</t>
  </si>
  <si>
    <t>DifCamb OC_PA_LSP</t>
  </si>
  <si>
    <t>2025010827000048</t>
  </si>
  <si>
    <t>2025011327000378</t>
  </si>
  <si>
    <t>2025011027000071</t>
  </si>
  <si>
    <t>2025031327000025</t>
  </si>
  <si>
    <t>2025040727000213</t>
  </si>
  <si>
    <t>2025050927000404</t>
  </si>
  <si>
    <t>2025052027000366</t>
  </si>
  <si>
    <t>2025060227000031</t>
  </si>
  <si>
    <t>2025060527000133</t>
  </si>
  <si>
    <t>2025061727000343</t>
  </si>
  <si>
    <t>2025061627000265</t>
  </si>
  <si>
    <t>2025061727000398</t>
  </si>
  <si>
    <t>2025062027000097</t>
  </si>
  <si>
    <t>2025071827000125</t>
  </si>
  <si>
    <t>2025082827000051</t>
  </si>
  <si>
    <t>2025082827000141</t>
  </si>
  <si>
    <t>2025091727000338</t>
  </si>
  <si>
    <t>2025090427000264</t>
  </si>
  <si>
    <t>2025090827000266</t>
  </si>
  <si>
    <t>2025090827000284</t>
  </si>
  <si>
    <t>2025092627000259</t>
  </si>
  <si>
    <t>2025091727000196</t>
  </si>
  <si>
    <t>2025091727000203</t>
  </si>
  <si>
    <t>2025092227000097</t>
  </si>
  <si>
    <t>2025090827000257</t>
  </si>
  <si>
    <t>2025090527000066</t>
  </si>
  <si>
    <t>2025102727000147</t>
  </si>
  <si>
    <t>2025101527000231</t>
  </si>
  <si>
    <t>2025100227000327</t>
  </si>
  <si>
    <t>2025111227000093</t>
  </si>
  <si>
    <t>2025111827000073</t>
  </si>
  <si>
    <t>2025110427000171</t>
  </si>
  <si>
    <t>2025111127000237</t>
  </si>
  <si>
    <t>2025112527000032</t>
  </si>
  <si>
    <t>2025120327000447</t>
  </si>
  <si>
    <t>2025120227000163</t>
  </si>
  <si>
    <t>2025120427000151</t>
  </si>
  <si>
    <t>2025121227000055</t>
  </si>
  <si>
    <t>SEGMENTOS</t>
  </si>
  <si>
    <t>2025111227000431</t>
  </si>
  <si>
    <t>2025121927000104</t>
  </si>
  <si>
    <t>2026012927000177</t>
  </si>
  <si>
    <t>2025121827000231</t>
  </si>
  <si>
    <t>2026012327000179</t>
  </si>
  <si>
    <t>2025121727000091</t>
  </si>
  <si>
    <t>/0002/0002/0004/0002</t>
  </si>
  <si>
    <t>/0002/0002/0004/0004</t>
  </si>
  <si>
    <t>RT</t>
  </si>
  <si>
    <t>A.F</t>
  </si>
  <si>
    <t>/0002/0002/0006/0002/0002</t>
  </si>
  <si>
    <t>C</t>
  </si>
  <si>
    <t>F.E</t>
  </si>
  <si>
    <t>I.N</t>
  </si>
  <si>
    <t>C.C</t>
  </si>
  <si>
    <t>P.P</t>
  </si>
  <si>
    <t>S.RH</t>
  </si>
  <si>
    <t>P.SICOP</t>
  </si>
  <si>
    <t>E.N</t>
  </si>
  <si>
    <t>O</t>
  </si>
  <si>
    <t>/0002/0002/0006/0004/0002</t>
  </si>
  <si>
    <t>/0002/0002/0006/0004/0004</t>
  </si>
  <si>
    <t>/0002/0002/0006/0004/0006</t>
  </si>
  <si>
    <t>AC</t>
  </si>
  <si>
    <t>8000</t>
  </si>
  <si>
    <t>/0002/0002/0006/0004/0008</t>
  </si>
  <si>
    <t>/0002/0002/0006/0004/0010</t>
  </si>
  <si>
    <t>/0002/0002/0006/0004/0012</t>
  </si>
  <si>
    <t>/0002/0002/0006/0006/0004</t>
  </si>
  <si>
    <t>/0002/0002/0006/0008/0002</t>
  </si>
  <si>
    <t>/0002/0002/0006/0008/0004</t>
  </si>
  <si>
    <t>AD</t>
  </si>
  <si>
    <t>PL</t>
  </si>
  <si>
    <t>/0002/0002/0006/0008/0006</t>
  </si>
  <si>
    <t>ED</t>
  </si>
  <si>
    <t>CN</t>
  </si>
  <si>
    <t>RS</t>
  </si>
  <si>
    <t>CD</t>
  </si>
  <si>
    <t>ME</t>
  </si>
  <si>
    <t>L</t>
  </si>
  <si>
    <t>P.</t>
  </si>
  <si>
    <t>PP</t>
  </si>
  <si>
    <t>/0002/0002/0006/0008/0008</t>
  </si>
  <si>
    <t>/0002/0002/0006/0008/0010</t>
  </si>
  <si>
    <t>/0002/0002/0006/0010/0002</t>
  </si>
  <si>
    <t>/0002/0002/0006/0010/0004</t>
  </si>
  <si>
    <t>EP</t>
  </si>
  <si>
    <t>G</t>
  </si>
  <si>
    <t>/0002/0002/0006/0010/0006</t>
  </si>
  <si>
    <t>/0002/0002/0006/0010/0008</t>
  </si>
  <si>
    <t>/0002/0002/0006/0014/0002</t>
  </si>
  <si>
    <t>Tras_sitio_inf</t>
  </si>
  <si>
    <t>RE</t>
  </si>
  <si>
    <t>RE1 - MSJ</t>
  </si>
  <si>
    <t>/0010/0018</t>
  </si>
  <si>
    <t>/0010/0020</t>
  </si>
  <si>
    <t>/0010/0022</t>
  </si>
  <si>
    <t>/0010/0024</t>
  </si>
  <si>
    <t>866-154-SUTEL-SIF</t>
  </si>
  <si>
    <t>2025050827000095</t>
  </si>
  <si>
    <t>2025021027000023</t>
  </si>
  <si>
    <t>2025012927000241</t>
  </si>
  <si>
    <t>2024112127000229</t>
  </si>
  <si>
    <t>2025012727000173</t>
  </si>
  <si>
    <t>2025010827000021</t>
  </si>
  <si>
    <t>2025012127000031</t>
  </si>
  <si>
    <t>2025022727000304</t>
  </si>
  <si>
    <t>2025101427000108</t>
  </si>
  <si>
    <t>2025050527000313</t>
  </si>
  <si>
    <t>2025082127000162</t>
  </si>
  <si>
    <t>2025091627000063</t>
  </si>
  <si>
    <t>2025112127000156</t>
  </si>
  <si>
    <t>871-152-CTP-SIF</t>
  </si>
  <si>
    <t>/0026/0002/0006</t>
  </si>
  <si>
    <t>2025010627000186</t>
  </si>
  <si>
    <t>2024121627000317</t>
  </si>
  <si>
    <t>2025022427000211</t>
  </si>
  <si>
    <t>2025022627000039</t>
  </si>
  <si>
    <t>2025052227000150</t>
  </si>
  <si>
    <t>2025082927000121</t>
  </si>
  <si>
    <t>2025043027000134</t>
  </si>
  <si>
    <t>2025030527000059</t>
  </si>
  <si>
    <t>873-152-CENCINAI-SIF</t>
  </si>
  <si>
    <t>/0002/0004/0012</t>
  </si>
  <si>
    <t>/0002/0004/0016</t>
  </si>
  <si>
    <t>2026011327000198</t>
  </si>
  <si>
    <t>2025121627000208</t>
  </si>
  <si>
    <t>2025121727000386</t>
  </si>
  <si>
    <t>2026012327000268</t>
  </si>
  <si>
    <t>2025122927000096</t>
  </si>
  <si>
    <t>2025112127000281</t>
  </si>
  <si>
    <t>2025103127000111</t>
  </si>
  <si>
    <t>2026010227000057</t>
  </si>
  <si>
    <t>2025111727000397</t>
  </si>
  <si>
    <t>2025110427000241</t>
  </si>
  <si>
    <t>2025120527000363</t>
  </si>
  <si>
    <t>2025092327000184</t>
  </si>
  <si>
    <t>2025090827000301</t>
  </si>
  <si>
    <t>2025090327000266</t>
  </si>
  <si>
    <t>2025091927000245</t>
  </si>
  <si>
    <t>2025111127000264</t>
  </si>
  <si>
    <t>2025120327000607</t>
  </si>
  <si>
    <t>2025082027000459</t>
  </si>
  <si>
    <t>2025092327000139</t>
  </si>
  <si>
    <t>2025102227000111</t>
  </si>
  <si>
    <t>2025111727000208</t>
  </si>
  <si>
    <t>2025110427000232</t>
  </si>
  <si>
    <t>2025120427000025</t>
  </si>
  <si>
    <t>2025120927000132</t>
  </si>
  <si>
    <t>2025072227000171</t>
  </si>
  <si>
    <t>2025121527000111</t>
  </si>
  <si>
    <t>2025121227000331</t>
  </si>
  <si>
    <t>2025121927000266</t>
  </si>
  <si>
    <t>2025072227000206</t>
  </si>
  <si>
    <t>2026013027000049</t>
  </si>
  <si>
    <t>2025121927000248</t>
  </si>
  <si>
    <t>2026010927000197</t>
  </si>
  <si>
    <t>159_ARESEP</t>
  </si>
  <si>
    <t>ANALISIS PRELIMINAR DE NUEVOS REQUERIMIENTOS - ARESEP</t>
  </si>
  <si>
    <t>ANA_PREL</t>
  </si>
  <si>
    <t>ANALISIS PRELIMINAR DE NUEVOS REQUERIMIENTOS</t>
  </si>
  <si>
    <t>REUNIONES ACLARATORIAS CON EL CLIENTE</t>
  </si>
  <si>
    <t>ANALISIS DE IMPACTO (TIEMPO, COSTO)</t>
  </si>
  <si>
    <t>PRESENTACIONES Y NEGOCIACIÓN</t>
  </si>
  <si>
    <t>GENERCIÓN DE DOCUMENTACIÓN</t>
  </si>
  <si>
    <t>/0002/0002/0010</t>
  </si>
  <si>
    <t>001_ARESEP</t>
  </si>
  <si>
    <t>Ajustes configuración del componente salarial equiparación -  001-5.1.05.4.1</t>
  </si>
  <si>
    <t>Análisis</t>
  </si>
  <si>
    <t>Diseño</t>
  </si>
  <si>
    <t>Configuración/Programación</t>
  </si>
  <si>
    <t>Pruebas QA</t>
  </si>
  <si>
    <t>Capacitación</t>
  </si>
  <si>
    <t>Documentación</t>
  </si>
  <si>
    <t>Release Management</t>
  </si>
  <si>
    <t>Gestión Administrativa</t>
  </si>
  <si>
    <t>/0004/0018</t>
  </si>
  <si>
    <t>Puesta en Producción (Acompañamiento)</t>
  </si>
  <si>
    <t>/0004/0020</t>
  </si>
  <si>
    <t>Dirección de Proyecto</t>
  </si>
  <si>
    <t>002_ARESEP</t>
  </si>
  <si>
    <t>Ajustes Ley Usura cambios catálogo general - Desarrollo req   003-5.1.08.4.1</t>
  </si>
  <si>
    <t>/0006/0018</t>
  </si>
  <si>
    <t>/0006/0020</t>
  </si>
  <si>
    <t>003_ARESEP</t>
  </si>
  <si>
    <t>Ajustes Registro de deducciones con un valor mensual  req 005-5.1.14.4.10</t>
  </si>
  <si>
    <t>004_ARESEP</t>
  </si>
  <si>
    <t>Ajustes control del pago de recargo de funciones - req 002-5.1.05.4.2</t>
  </si>
  <si>
    <t>005_ARESEP</t>
  </si>
  <si>
    <t>Ajustes Control de aportes a la asociación solidarista - req  006-5.1.14.4.6</t>
  </si>
  <si>
    <t>/0014</t>
  </si>
  <si>
    <t>006_ARESEP</t>
  </si>
  <si>
    <t>Vacaciones RAS extensión Tope Salarial Ley Salarios Publicos req 009-5.1.06.4.1E</t>
  </si>
  <si>
    <t>/0014/0020</t>
  </si>
  <si>
    <t>/0016</t>
  </si>
  <si>
    <t>007_ARESEP</t>
  </si>
  <si>
    <t>Tramitologías Procesos Liquidación - requerimiento 014-5.1.14.4.5</t>
  </si>
  <si>
    <t>/0016/0018</t>
  </si>
  <si>
    <t>/0016/0020</t>
  </si>
  <si>
    <t>/0018</t>
  </si>
  <si>
    <t>008_ARESEP</t>
  </si>
  <si>
    <t>PLAN DECOMPRAS - Validación y ajustes al plan de compras - req 01- (ajuste 44)</t>
  </si>
  <si>
    <t>/0018/0002</t>
  </si>
  <si>
    <t>/0018/0004</t>
  </si>
  <si>
    <t>/0018/0010</t>
  </si>
  <si>
    <t>/0018/0012</t>
  </si>
  <si>
    <t>/0018/0014</t>
  </si>
  <si>
    <t>/0018/0016</t>
  </si>
  <si>
    <t>/0018/0018</t>
  </si>
  <si>
    <t>/0018/0020</t>
  </si>
  <si>
    <t>/0020</t>
  </si>
  <si>
    <t>009_ARESEP</t>
  </si>
  <si>
    <t>Envio de mensaje por fallo en extracción del TPC del Banco Central - req 02- (aj</t>
  </si>
  <si>
    <t>/0020/0002</t>
  </si>
  <si>
    <t>/0020/0004</t>
  </si>
  <si>
    <t>/0020/0006</t>
  </si>
  <si>
    <t>/0020/0008</t>
  </si>
  <si>
    <t>/0020/0010</t>
  </si>
  <si>
    <t>/0020/0012</t>
  </si>
  <si>
    <t>/0020/0014</t>
  </si>
  <si>
    <t>/0020/0016</t>
  </si>
  <si>
    <t>/0020/0018</t>
  </si>
  <si>
    <t>/0020/0020</t>
  </si>
  <si>
    <t>/0022</t>
  </si>
  <si>
    <t>010_ARESEP</t>
  </si>
  <si>
    <t>Incluir campos de Fecha Inicial y Fecha Final en registro de presupuesto -req 03</t>
  </si>
  <si>
    <t>/0022/0002</t>
  </si>
  <si>
    <t>/0022/0004</t>
  </si>
  <si>
    <t>/0022/0008</t>
  </si>
  <si>
    <t>/0022/0010</t>
  </si>
  <si>
    <t>/0022/0012</t>
  </si>
  <si>
    <t>/0022/0014</t>
  </si>
  <si>
    <t>/0022/0018</t>
  </si>
  <si>
    <t>/0022/0020</t>
  </si>
  <si>
    <t>/0024</t>
  </si>
  <si>
    <t>011_ARESEP</t>
  </si>
  <si>
    <t>Modificación de la consulta de docs y Consulta de Pagos y Reten en CxP req 04-(a</t>
  </si>
  <si>
    <t>/0024/0002</t>
  </si>
  <si>
    <t>/0024/0004</t>
  </si>
  <si>
    <t>/0024/0006</t>
  </si>
  <si>
    <t>/0024/0012</t>
  </si>
  <si>
    <t>/0024/0014</t>
  </si>
  <si>
    <t>/0024/0016</t>
  </si>
  <si>
    <t>/0024/0018</t>
  </si>
  <si>
    <t>/0024/0020</t>
  </si>
  <si>
    <t>/0026</t>
  </si>
  <si>
    <t>012_ARESEP</t>
  </si>
  <si>
    <t>Modificación de la consulta de docs en CxP - req 05- (ajuste 30,31,32 )</t>
  </si>
  <si>
    <t>/0026/0004</t>
  </si>
  <si>
    <t>/0026/0006</t>
  </si>
  <si>
    <t>/0026/0008</t>
  </si>
  <si>
    <t>/0026/0010</t>
  </si>
  <si>
    <t>/0026/0012</t>
  </si>
  <si>
    <t>/0026/0014</t>
  </si>
  <si>
    <t>/0026/0016</t>
  </si>
  <si>
    <t>/0026/0018</t>
  </si>
  <si>
    <t>/0026/0020</t>
  </si>
  <si>
    <t>/0028</t>
  </si>
  <si>
    <t>013_ARESEP</t>
  </si>
  <si>
    <t>Incluir Proceso aprobación ajustes Inventario, entradas y Salidas - req 5 de 6.3</t>
  </si>
  <si>
    <t>/0028/0004</t>
  </si>
  <si>
    <t>/0028/0006</t>
  </si>
  <si>
    <t>/0028/0008</t>
  </si>
  <si>
    <t>/0028/0010</t>
  </si>
  <si>
    <t>/0028/0012</t>
  </si>
  <si>
    <t>/0028/0016</t>
  </si>
  <si>
    <t>/0028/0018</t>
  </si>
  <si>
    <t>/0028/0020</t>
  </si>
  <si>
    <t>/0030</t>
  </si>
  <si>
    <t>014_ARESEP</t>
  </si>
  <si>
    <t>Incluir informacion de pie de pagina - requerimiento 14- (ajuste 26 )</t>
  </si>
  <si>
    <t>/0030/0002</t>
  </si>
  <si>
    <t>/0030/0004</t>
  </si>
  <si>
    <t>/0030/0006</t>
  </si>
  <si>
    <t>/0030/0008</t>
  </si>
  <si>
    <t>/0030/0010</t>
  </si>
  <si>
    <t>/0030/0012</t>
  </si>
  <si>
    <t>/0030/0014</t>
  </si>
  <si>
    <t>/0030/0016</t>
  </si>
  <si>
    <t>/0030/0018</t>
  </si>
  <si>
    <t>/0030/0020</t>
  </si>
  <si>
    <t>/0032</t>
  </si>
  <si>
    <t>015_ARESEP</t>
  </si>
  <si>
    <t>Alerta para el control de la jornada ampliada en acciones de personal - 5.1.04.4</t>
  </si>
  <si>
    <t>/0032/0002</t>
  </si>
  <si>
    <t>/0032/0004</t>
  </si>
  <si>
    <t>/0032/0006</t>
  </si>
  <si>
    <t>/0032/0008</t>
  </si>
  <si>
    <t>/0032/0010</t>
  </si>
  <si>
    <t>/0032/0012</t>
  </si>
  <si>
    <t>/0032/0014</t>
  </si>
  <si>
    <t>/0032/0016</t>
  </si>
  <si>
    <t>/0032/0018</t>
  </si>
  <si>
    <t>/0032/0020</t>
  </si>
  <si>
    <t>/0034</t>
  </si>
  <si>
    <t>016_ARESEP</t>
  </si>
  <si>
    <t>Reporte de acciones de personal pendientes de aprobación- 5.1.14.4.7</t>
  </si>
  <si>
    <t>/0034/0002</t>
  </si>
  <si>
    <t>/0034/0004</t>
  </si>
  <si>
    <t>/0034/0006</t>
  </si>
  <si>
    <t>/0034/0008</t>
  </si>
  <si>
    <t>/0034/0010</t>
  </si>
  <si>
    <t>/0034/0012</t>
  </si>
  <si>
    <t>/0034/0014</t>
  </si>
  <si>
    <t>/0034/0016</t>
  </si>
  <si>
    <t>/0034/0018</t>
  </si>
  <si>
    <t>/0034/0020</t>
  </si>
  <si>
    <t>/0036</t>
  </si>
  <si>
    <t>017_ARESEP</t>
  </si>
  <si>
    <t>Reporte de trayectoria de un funcionario en la institución - 5.1.16.4.2</t>
  </si>
  <si>
    <t>/0036/0002</t>
  </si>
  <si>
    <t>/0036/0004</t>
  </si>
  <si>
    <t>/0036/0006</t>
  </si>
  <si>
    <t>/0036/0008</t>
  </si>
  <si>
    <t>/0036/0010</t>
  </si>
  <si>
    <t>/0036/0012</t>
  </si>
  <si>
    <t>/0036/0014</t>
  </si>
  <si>
    <t>/0036/0016</t>
  </si>
  <si>
    <t>/0036/0018</t>
  </si>
  <si>
    <t>/0036/0020</t>
  </si>
  <si>
    <t>/0038</t>
  </si>
  <si>
    <t>018_ARESEP</t>
  </si>
  <si>
    <t>Reloj de marcas desde autogestión - 5.2.02.4.1</t>
  </si>
  <si>
    <t>/0038/0002</t>
  </si>
  <si>
    <t>/0038/0004</t>
  </si>
  <si>
    <t>/0038/0006</t>
  </si>
  <si>
    <t>/0038/0008</t>
  </si>
  <si>
    <t>/0038/0010</t>
  </si>
  <si>
    <t>/0038/0012</t>
  </si>
  <si>
    <t>/0038/0014</t>
  </si>
  <si>
    <t>/0038/0016</t>
  </si>
  <si>
    <t>/0038/0018</t>
  </si>
  <si>
    <t>/0038/0020</t>
  </si>
  <si>
    <t>/0040</t>
  </si>
  <si>
    <t>019_ARESEP</t>
  </si>
  <si>
    <t>Mostrar Puesto en Organigrama de Puestos - 5.1.16.4.3</t>
  </si>
  <si>
    <t>/0040/0002</t>
  </si>
  <si>
    <t>/0040/0004</t>
  </si>
  <si>
    <t>/0040/0006</t>
  </si>
  <si>
    <t>/0040/0008</t>
  </si>
  <si>
    <t>/0040/0010</t>
  </si>
  <si>
    <t>/0040/0012</t>
  </si>
  <si>
    <t>/0040/0014</t>
  </si>
  <si>
    <t>/0040/0016</t>
  </si>
  <si>
    <t>/0040/0018</t>
  </si>
  <si>
    <t>/0040/0020</t>
  </si>
  <si>
    <t>/0042</t>
  </si>
  <si>
    <t>020_ARESEP</t>
  </si>
  <si>
    <t>Proceso de recálculo de liquidaciones - Ajuste 5.1.14.4.8</t>
  </si>
  <si>
    <t>/0042/0002</t>
  </si>
  <si>
    <t>/0042/0004</t>
  </si>
  <si>
    <t>/0042/0006</t>
  </si>
  <si>
    <t>/0042/0008</t>
  </si>
  <si>
    <t>/0042/0010</t>
  </si>
  <si>
    <t>/0042/0012</t>
  </si>
  <si>
    <t>/0042/0014</t>
  </si>
  <si>
    <t>/0042/0016</t>
  </si>
  <si>
    <t>/0042/0018</t>
  </si>
  <si>
    <t>/0042/0020</t>
  </si>
  <si>
    <t>/0044</t>
  </si>
  <si>
    <t>021_ARESEP</t>
  </si>
  <si>
    <t>Reportes de control de asistencia. -  5.2.02.4.2</t>
  </si>
  <si>
    <t>/0044/0002</t>
  </si>
  <si>
    <t>/0044/0004</t>
  </si>
  <si>
    <t>/0044/0006</t>
  </si>
  <si>
    <t>/0044/0008</t>
  </si>
  <si>
    <t>/0044/0010</t>
  </si>
  <si>
    <t>/0044/0012</t>
  </si>
  <si>
    <t>/0044/0014</t>
  </si>
  <si>
    <t>/0044/0016</t>
  </si>
  <si>
    <t>/0044/0018</t>
  </si>
  <si>
    <t>/0044/0020</t>
  </si>
  <si>
    <t>/0046</t>
  </si>
  <si>
    <t>022_ARESEP</t>
  </si>
  <si>
    <t>Modificación Inicio de Uso de un Activo Fijo</t>
  </si>
  <si>
    <t>/0046/0004</t>
  </si>
  <si>
    <t>/0046/0010</t>
  </si>
  <si>
    <t>/0046/0012</t>
  </si>
  <si>
    <t>/0046/0020</t>
  </si>
  <si>
    <t>/0048</t>
  </si>
  <si>
    <t>023_ARESEP</t>
  </si>
  <si>
    <t>Proceso control sumas giradas de más o solicitud pago con insuficiencia presup</t>
  </si>
  <si>
    <t>/0048/0002</t>
  </si>
  <si>
    <t>/0048/0004</t>
  </si>
  <si>
    <t>/0048/0006</t>
  </si>
  <si>
    <t>/0048/0008</t>
  </si>
  <si>
    <t>/0048/0010</t>
  </si>
  <si>
    <t>/0048/0012</t>
  </si>
  <si>
    <t>/0048/0014</t>
  </si>
  <si>
    <t>/0048/0016</t>
  </si>
  <si>
    <t>/0048/0018</t>
  </si>
  <si>
    <t>/0048/0020</t>
  </si>
  <si>
    <t>/0050</t>
  </si>
  <si>
    <t>024_ARESEP</t>
  </si>
  <si>
    <t>Procesos masivos de administración de plazas  5.1.03.4.1</t>
  </si>
  <si>
    <t>/0050/0004</t>
  </si>
  <si>
    <t>/0050/0006</t>
  </si>
  <si>
    <t>/0050/0008</t>
  </si>
  <si>
    <t>/0050/0010</t>
  </si>
  <si>
    <t>/0050/0012</t>
  </si>
  <si>
    <t>/0050/0016</t>
  </si>
  <si>
    <t>/0050/0018</t>
  </si>
  <si>
    <t>/0050/0020</t>
  </si>
  <si>
    <t>/0052</t>
  </si>
  <si>
    <t>025_ARESEP</t>
  </si>
  <si>
    <t>Validar que el proveedor tenga una garantía vigente al registrar una factura,  A</t>
  </si>
  <si>
    <t>/0052/0002</t>
  </si>
  <si>
    <t>/0052/0004</t>
  </si>
  <si>
    <t>/0052/0006</t>
  </si>
  <si>
    <t>/0052/0008</t>
  </si>
  <si>
    <t>/0052/0010</t>
  </si>
  <si>
    <t>/0052/0012</t>
  </si>
  <si>
    <t>/0052/0014</t>
  </si>
  <si>
    <t>/0052/0016</t>
  </si>
  <si>
    <t>/0052/0018</t>
  </si>
  <si>
    <t>/0052/0020</t>
  </si>
  <si>
    <t>/0054</t>
  </si>
  <si>
    <t>026_ARESEP</t>
  </si>
  <si>
    <t>Validar que en el cierre de auxiliares se haya aplicado la depreciación, Ajuste</t>
  </si>
  <si>
    <t>/0054/0002</t>
  </si>
  <si>
    <t>/0054/0004</t>
  </si>
  <si>
    <t>/0054/0006</t>
  </si>
  <si>
    <t>/0054/0008</t>
  </si>
  <si>
    <t>/0054/0010</t>
  </si>
  <si>
    <t>/0054/0012</t>
  </si>
  <si>
    <t>/0054/0014</t>
  </si>
  <si>
    <t>/0054/0016</t>
  </si>
  <si>
    <t>/0054/0018</t>
  </si>
  <si>
    <t>/0054/0020</t>
  </si>
  <si>
    <t>/0056</t>
  </si>
  <si>
    <t>027_ARESEP</t>
  </si>
  <si>
    <t>Incluir un proceso de aprobación para los ajustes de inventarios (entradas o sal</t>
  </si>
  <si>
    <t>/0056/0002</t>
  </si>
  <si>
    <t>/0056/0004</t>
  </si>
  <si>
    <t>/0056/0006</t>
  </si>
  <si>
    <t>/0056/0008</t>
  </si>
  <si>
    <t>/0056/0010</t>
  </si>
  <si>
    <t>/0056/0012</t>
  </si>
  <si>
    <t>/0056/0014</t>
  </si>
  <si>
    <t>/0056/0016</t>
  </si>
  <si>
    <t>/0056/0018</t>
  </si>
  <si>
    <t>/0056/0020</t>
  </si>
  <si>
    <t>/0058</t>
  </si>
  <si>
    <t>028_ARESEP</t>
  </si>
  <si>
    <t xml:space="preserve"> Ajustar el sistema de tramitología para que desde el inicio realice la reserva</t>
  </si>
  <si>
    <t>/0058/0002</t>
  </si>
  <si>
    <t>/0058/0004</t>
  </si>
  <si>
    <t>/0058/0006</t>
  </si>
  <si>
    <t>/0058/0008</t>
  </si>
  <si>
    <t>/0058/0010</t>
  </si>
  <si>
    <t>/0058/0012</t>
  </si>
  <si>
    <t>/0058/0014</t>
  </si>
  <si>
    <t>/0058/0016</t>
  </si>
  <si>
    <t>/0058/0018</t>
  </si>
  <si>
    <t>/0058/0020</t>
  </si>
  <si>
    <t>/0060</t>
  </si>
  <si>
    <t>029_ARESEP</t>
  </si>
  <si>
    <t>Desarrollar un informe que permita visualizar el catálogo de bienes y servicios</t>
  </si>
  <si>
    <t>/0060/0002</t>
  </si>
  <si>
    <t>/0060/0004</t>
  </si>
  <si>
    <t>/0060/0006</t>
  </si>
  <si>
    <t>/0060/0008</t>
  </si>
  <si>
    <t>/0060/0010</t>
  </si>
  <si>
    <t>/0060/0012</t>
  </si>
  <si>
    <t>/0060/0014</t>
  </si>
  <si>
    <t>/0060/0016</t>
  </si>
  <si>
    <t>/0060/0018</t>
  </si>
  <si>
    <t>/0060/0020</t>
  </si>
  <si>
    <t>/0062</t>
  </si>
  <si>
    <t>030_ARESEP</t>
  </si>
  <si>
    <t>Problema con Reporte de Acciones de Trámites Aplicados -</t>
  </si>
  <si>
    <t>/0062/0002</t>
  </si>
  <si>
    <t>/0062/0004</t>
  </si>
  <si>
    <t>/0062/0006</t>
  </si>
  <si>
    <t>/0062/0008</t>
  </si>
  <si>
    <t>/0062/0010</t>
  </si>
  <si>
    <t>/0062/0012</t>
  </si>
  <si>
    <t>/0062/0014</t>
  </si>
  <si>
    <t>/0062/0016</t>
  </si>
  <si>
    <t>/0062/0018</t>
  </si>
  <si>
    <t>/0062/0020</t>
  </si>
  <si>
    <t>/0064</t>
  </si>
  <si>
    <t>031_ARESEP</t>
  </si>
  <si>
    <t>Firmas en Movimientos de Plaza</t>
  </si>
  <si>
    <t>/0064/0002</t>
  </si>
  <si>
    <t>/0064/0004</t>
  </si>
  <si>
    <t>/0064/0006</t>
  </si>
  <si>
    <t>/0064/0008</t>
  </si>
  <si>
    <t>/0064/0010</t>
  </si>
  <si>
    <t>/0064/0012</t>
  </si>
  <si>
    <t>/0064/0014</t>
  </si>
  <si>
    <t>/0064/0016</t>
  </si>
  <si>
    <t>/0064/0018</t>
  </si>
  <si>
    <t>/0064/0020</t>
  </si>
  <si>
    <t>/0066</t>
  </si>
  <si>
    <t>032_ARESEP</t>
  </si>
  <si>
    <t>Formato de Ordenes de Compra</t>
  </si>
  <si>
    <t>/0066/0002</t>
  </si>
  <si>
    <t>/0066/0004</t>
  </si>
  <si>
    <t>/0066/0006</t>
  </si>
  <si>
    <t>/0066/0008</t>
  </si>
  <si>
    <t>/0066/0010</t>
  </si>
  <si>
    <t>/0066/0012</t>
  </si>
  <si>
    <t>/0066/0014</t>
  </si>
  <si>
    <t>/0066/0016</t>
  </si>
  <si>
    <t>/0066/0018</t>
  </si>
  <si>
    <t>/0066/0020</t>
  </si>
  <si>
    <t>/0068</t>
  </si>
  <si>
    <t>033_ARESEP</t>
  </si>
  <si>
    <t>Ajustar el proceso de ordenes de pago en monedas extranjeras (reserva de diferen</t>
  </si>
  <si>
    <t>/0068/0002</t>
  </si>
  <si>
    <t>/0068/0004</t>
  </si>
  <si>
    <t>/0068/0006</t>
  </si>
  <si>
    <t>/0068/0008</t>
  </si>
  <si>
    <t>/0068/0010</t>
  </si>
  <si>
    <t>/0068/0012</t>
  </si>
  <si>
    <t>/0068/0014</t>
  </si>
  <si>
    <t>/0068/0016</t>
  </si>
  <si>
    <t>/0068/0018</t>
  </si>
  <si>
    <t>/0068/0020</t>
  </si>
  <si>
    <t>/0070</t>
  </si>
  <si>
    <t>034_ARESEP</t>
  </si>
  <si>
    <t>Desarrollo del requerimiento 14- (ajuste 26 )- Incluir informacion de pie de pag</t>
  </si>
  <si>
    <t>/0070/0002</t>
  </si>
  <si>
    <t>/0070/0004</t>
  </si>
  <si>
    <t>/0070/0006</t>
  </si>
  <si>
    <t>/0070/0008</t>
  </si>
  <si>
    <t>/0070/0010</t>
  </si>
  <si>
    <t>/0070/0012</t>
  </si>
  <si>
    <t>/0070/0014</t>
  </si>
  <si>
    <t>/0070/0016</t>
  </si>
  <si>
    <t>/0070/0018</t>
  </si>
  <si>
    <t>/0070/0020</t>
  </si>
  <si>
    <t>/0072</t>
  </si>
  <si>
    <t>035_ARESEP</t>
  </si>
  <si>
    <t>Proceso control sumas giradas de más/solicitud de pago con insuficiencia presupu</t>
  </si>
  <si>
    <t>/0072/0002</t>
  </si>
  <si>
    <t>/0072/0004</t>
  </si>
  <si>
    <t>/0072/0006</t>
  </si>
  <si>
    <t>/0072/0008</t>
  </si>
  <si>
    <t>/0072/0010</t>
  </si>
  <si>
    <t>/0072/0012</t>
  </si>
  <si>
    <t>/0072/0014</t>
  </si>
  <si>
    <t>/0072/0016</t>
  </si>
  <si>
    <t>/0072/0018</t>
  </si>
  <si>
    <t>/0072/0020</t>
  </si>
  <si>
    <t>/0074</t>
  </si>
  <si>
    <t>036_ARESEP</t>
  </si>
  <si>
    <t>Solucionar el problema del reporte de asientos contables</t>
  </si>
  <si>
    <t>/0074/0002</t>
  </si>
  <si>
    <t>/0074/0004</t>
  </si>
  <si>
    <t>/0074/0006</t>
  </si>
  <si>
    <t>/0074/0008</t>
  </si>
  <si>
    <t>/0074/0010</t>
  </si>
  <si>
    <t>/0074/0012</t>
  </si>
  <si>
    <t>/0074/0014</t>
  </si>
  <si>
    <t>/0074/0016</t>
  </si>
  <si>
    <t>/0074/0018</t>
  </si>
  <si>
    <t>/0074/0020</t>
  </si>
  <si>
    <t>/0076</t>
  </si>
  <si>
    <t>037_ARESEP</t>
  </si>
  <si>
    <t>Reporte de Conciliación Bancaria -  Aresep ajuste 35 - 36</t>
  </si>
  <si>
    <t>/0076/0004</t>
  </si>
  <si>
    <t>/0076/0006</t>
  </si>
  <si>
    <t>/0076/0008</t>
  </si>
  <si>
    <t>/0076/0010</t>
  </si>
  <si>
    <t>/0076/0012</t>
  </si>
  <si>
    <t>/0076/0016</t>
  </si>
  <si>
    <t>/0076/0018</t>
  </si>
  <si>
    <t>/0076/0020</t>
  </si>
  <si>
    <t>/0078</t>
  </si>
  <si>
    <t>038_ARESEP</t>
  </si>
  <si>
    <t>Desarrollo  Req.   009-5.1.06.4.1EXT vacaciones RAS extensión Tope Salarial Ley</t>
  </si>
  <si>
    <t>/0078/0002</t>
  </si>
  <si>
    <t>/0078/0004</t>
  </si>
  <si>
    <t>/0078/0006</t>
  </si>
  <si>
    <t>/0078/0008</t>
  </si>
  <si>
    <t>/0078/0010</t>
  </si>
  <si>
    <t>/0078/0012</t>
  </si>
  <si>
    <t>/0078/0014</t>
  </si>
  <si>
    <t>/0078/0016</t>
  </si>
  <si>
    <t>/0078/0018</t>
  </si>
  <si>
    <t>/0078/0020</t>
  </si>
  <si>
    <t>/0080</t>
  </si>
  <si>
    <t>039_ARESEP</t>
  </si>
  <si>
    <t>Catálogo de observaciones para AP - ARESEP Ajuste 5.1.14.4.4:</t>
  </si>
  <si>
    <t>/0080/0002</t>
  </si>
  <si>
    <t>/0080/0004</t>
  </si>
  <si>
    <t>/0080/0006</t>
  </si>
  <si>
    <t>/0080/0008</t>
  </si>
  <si>
    <t>/0080/0010</t>
  </si>
  <si>
    <t>/0080/0012</t>
  </si>
  <si>
    <t>/0080/0014</t>
  </si>
  <si>
    <t>/0080/0016</t>
  </si>
  <si>
    <t>/0080/0018</t>
  </si>
  <si>
    <t>/0080/0020</t>
  </si>
  <si>
    <t>/0082</t>
  </si>
  <si>
    <t>040_ARESEP</t>
  </si>
  <si>
    <t>Control presupuestario de movimientos de planilla - ajuste 5.1.14.4.1</t>
  </si>
  <si>
    <t>/0082/0002</t>
  </si>
  <si>
    <t>/0082/0004</t>
  </si>
  <si>
    <t>/0082/0006</t>
  </si>
  <si>
    <t>/0082/0008</t>
  </si>
  <si>
    <t>/0082/0010</t>
  </si>
  <si>
    <t>/0082/0012</t>
  </si>
  <si>
    <t>/0082/0014</t>
  </si>
  <si>
    <t>/0082/0016</t>
  </si>
  <si>
    <t>/0082/0018</t>
  </si>
  <si>
    <t>/0082/0020</t>
  </si>
  <si>
    <t>/0084</t>
  </si>
  <si>
    <t>041_ARESEP</t>
  </si>
  <si>
    <t>Boleta de Pago Mensual -  AJUSTES</t>
  </si>
  <si>
    <t>/0084/0002</t>
  </si>
  <si>
    <t>/0084/0004</t>
  </si>
  <si>
    <t>/0084/0006</t>
  </si>
  <si>
    <t>/0084/0008</t>
  </si>
  <si>
    <t>/0084/0010</t>
  </si>
  <si>
    <t>/0084/0012</t>
  </si>
  <si>
    <t>/0084/0014</t>
  </si>
  <si>
    <t>/0084/0016</t>
  </si>
  <si>
    <t>/0084/0018</t>
  </si>
  <si>
    <t>/0084/0020</t>
  </si>
  <si>
    <t>/0086</t>
  </si>
  <si>
    <t>042_ARESEP</t>
  </si>
  <si>
    <t>Proyeccion de Salarios a Futuro - AJUSTES</t>
  </si>
  <si>
    <t>/0086/0002</t>
  </si>
  <si>
    <t>/0086/0004</t>
  </si>
  <si>
    <t>/0086/0006</t>
  </si>
  <si>
    <t>/0086/0008</t>
  </si>
  <si>
    <t>/0086/0010</t>
  </si>
  <si>
    <t>/0086/0012</t>
  </si>
  <si>
    <t>/0086/0014</t>
  </si>
  <si>
    <t>/0086/0016</t>
  </si>
  <si>
    <t>/0086/0018</t>
  </si>
  <si>
    <t>/0086/0020</t>
  </si>
  <si>
    <t>/0088</t>
  </si>
  <si>
    <t>043_ARESEP</t>
  </si>
  <si>
    <t>Proceso de Relaciones de Aumento Masivas - ARESEP-015-5.1.14.4.3</t>
  </si>
  <si>
    <t>/0088/0002</t>
  </si>
  <si>
    <t>/0088/0004</t>
  </si>
  <si>
    <t>/0088/0006</t>
  </si>
  <si>
    <t>/0088/0008</t>
  </si>
  <si>
    <t>/0088/0010</t>
  </si>
  <si>
    <t>/0088/0012</t>
  </si>
  <si>
    <t>/0088/0014</t>
  </si>
  <si>
    <t>/0088/0016</t>
  </si>
  <si>
    <t>/0088/0018</t>
  </si>
  <si>
    <t>/0088/0020</t>
  </si>
  <si>
    <t>/0090</t>
  </si>
  <si>
    <t>044_ARESEP</t>
  </si>
  <si>
    <t>Reporte para la Contraloría General de la República</t>
  </si>
  <si>
    <t>/0090/0004</t>
  </si>
  <si>
    <t>/0090/0006</t>
  </si>
  <si>
    <t>/0090/0008</t>
  </si>
  <si>
    <t>/0090/0010</t>
  </si>
  <si>
    <t>/0090/0012</t>
  </si>
  <si>
    <t>/0090/0016</t>
  </si>
  <si>
    <t>/0090/0018</t>
  </si>
  <si>
    <t>/0090/0020</t>
  </si>
  <si>
    <t>/0092</t>
  </si>
  <si>
    <t>045_ARESEP</t>
  </si>
  <si>
    <t>Ajustes: reporte para la Contraloría General de la República</t>
  </si>
  <si>
    <t>/0092/0002</t>
  </si>
  <si>
    <t>/0092/0004</t>
  </si>
  <si>
    <t>/0092/0006</t>
  </si>
  <si>
    <t>/0092/0008</t>
  </si>
  <si>
    <t>/0092/0010</t>
  </si>
  <si>
    <t>/0092/0012</t>
  </si>
  <si>
    <t>/0092/0014</t>
  </si>
  <si>
    <t>/0092/0016</t>
  </si>
  <si>
    <t>/0092/0018</t>
  </si>
  <si>
    <t>/0092/0020</t>
  </si>
  <si>
    <t>/0094</t>
  </si>
  <si>
    <t>046_ARESEP</t>
  </si>
  <si>
    <t>Ajuste: Etiqueta Salario Base</t>
  </si>
  <si>
    <t>/0094/0002</t>
  </si>
  <si>
    <t>/0094/0004</t>
  </si>
  <si>
    <t>/0094/0006</t>
  </si>
  <si>
    <t>/0094/0008</t>
  </si>
  <si>
    <t>/0094/0010</t>
  </si>
  <si>
    <t>/0094/0012</t>
  </si>
  <si>
    <t>/0094/0014</t>
  </si>
  <si>
    <t>/0094/0016</t>
  </si>
  <si>
    <t>/0094/0018</t>
  </si>
  <si>
    <t>/0094/0020</t>
  </si>
  <si>
    <t>/0096</t>
  </si>
  <si>
    <t>047_ARESEP</t>
  </si>
  <si>
    <t>Desarrollo de requerimiento 13 -(ajuste 45)- Incluir reporte de conciliación de</t>
  </si>
  <si>
    <t>/0096/0004</t>
  </si>
  <si>
    <t>/0096/0006</t>
  </si>
  <si>
    <t>/0096/0008</t>
  </si>
  <si>
    <t>/0096/0010</t>
  </si>
  <si>
    <t>/0096/0012</t>
  </si>
  <si>
    <t>/0096/0014</t>
  </si>
  <si>
    <t>/0096/0016</t>
  </si>
  <si>
    <t>/0096/0018</t>
  </si>
  <si>
    <t>/0096/0020</t>
  </si>
  <si>
    <t>/0098</t>
  </si>
  <si>
    <t>048_ARESEP</t>
  </si>
  <si>
    <t>Solicitud de estimación Interfaz de costos</t>
  </si>
  <si>
    <t>/0098/0002</t>
  </si>
  <si>
    <t>ANALYSIS</t>
  </si>
  <si>
    <t>/0098/0004</t>
  </si>
  <si>
    <t>DESIGN</t>
  </si>
  <si>
    <t>/0098/0004/0002</t>
  </si>
  <si>
    <t>TECHNICAL DESIGN</t>
  </si>
  <si>
    <t>/0098/0004/0004</t>
  </si>
  <si>
    <t>UI/UX DESIGN</t>
  </si>
  <si>
    <t>/0098/0006</t>
  </si>
  <si>
    <t>PROJECT ESTIMATION</t>
  </si>
  <si>
    <t>/0098/0008</t>
  </si>
  <si>
    <t>RESEARCH</t>
  </si>
  <si>
    <t>/0098/0010</t>
  </si>
  <si>
    <t>MEETINGS CLIENTE</t>
  </si>
  <si>
    <t>/0098/0012</t>
  </si>
  <si>
    <t>MEETINGS INTERNA</t>
  </si>
  <si>
    <t>/0100</t>
  </si>
  <si>
    <t>049_ARESEP</t>
  </si>
  <si>
    <t>Solicitud de cotización nuevo requerimiento del módulo de evaluación del desempe</t>
  </si>
  <si>
    <t>/0100/0004</t>
  </si>
  <si>
    <t>/0100/0010</t>
  </si>
  <si>
    <t>/0100/0014</t>
  </si>
  <si>
    <t>Release Managment</t>
  </si>
  <si>
    <t>/0100/0016</t>
  </si>
  <si>
    <t>Gestiión Administrativa</t>
  </si>
  <si>
    <t>/0100/0020</t>
  </si>
  <si>
    <t>Dirección de proyecto</t>
  </si>
  <si>
    <t>/0102</t>
  </si>
  <si>
    <t>401_ARESEP</t>
  </si>
  <si>
    <t>DESARROLLO Y MEJORAS - ARESEP</t>
  </si>
  <si>
    <t>DAILY SCRUM</t>
  </si>
  <si>
    <t>/0102/0004</t>
  </si>
  <si>
    <t>SPRINT PLANNING</t>
  </si>
  <si>
    <t>/0102/0006</t>
  </si>
  <si>
    <t>/0102/0006/0004</t>
  </si>
  <si>
    <t>UX DESIGN</t>
  </si>
  <si>
    <t>/0102/0008</t>
  </si>
  <si>
    <t>DEVELOPMENT</t>
  </si>
  <si>
    <t>BUG FIXING</t>
  </si>
  <si>
    <t>/0102/0008/0006</t>
  </si>
  <si>
    <t>AUTOMATED TEST</t>
  </si>
  <si>
    <t>/0102/0008/0008</t>
  </si>
  <si>
    <t>/0102/0008/0010</t>
  </si>
  <si>
    <t>UI/UX</t>
  </si>
  <si>
    <t>CODE REVIEW</t>
  </si>
  <si>
    <t>/0102/0012</t>
  </si>
  <si>
    <t>SPRINT REVIEW</t>
  </si>
  <si>
    <t>RELEASE</t>
  </si>
  <si>
    <t>/0102/0016</t>
  </si>
  <si>
    <t>DOCUMENTATION</t>
  </si>
  <si>
    <t>/0102/0018</t>
  </si>
  <si>
    <t>KNOWLEDGE TRANSFER</t>
  </si>
  <si>
    <t>/0102/0020</t>
  </si>
  <si>
    <t>BACKLOG GROOMING</t>
  </si>
  <si>
    <t>/0102/0022</t>
  </si>
  <si>
    <t>SUPPORT</t>
  </si>
  <si>
    <t>/0102/0022/0002</t>
  </si>
  <si>
    <t>Análisis de incidente</t>
  </si>
  <si>
    <t>Reuniones internas</t>
  </si>
  <si>
    <t>/0102/0022/0006</t>
  </si>
  <si>
    <t>Correccion de incidencias</t>
  </si>
  <si>
    <t>/0102/0024</t>
  </si>
  <si>
    <t>DEVOPS</t>
  </si>
  <si>
    <t>/0104</t>
  </si>
  <si>
    <t>050_ARESEP</t>
  </si>
  <si>
    <t>Reclasificación retroactiva desde agosto 2023</t>
  </si>
  <si>
    <t>/0104/0002</t>
  </si>
  <si>
    <t>/0104/0004</t>
  </si>
  <si>
    <t>/0104/0006</t>
  </si>
  <si>
    <t>/0104/0008</t>
  </si>
  <si>
    <t>/0104/0010</t>
  </si>
  <si>
    <t>/0104/0012</t>
  </si>
  <si>
    <t>/0104/0014</t>
  </si>
  <si>
    <t>/0104/0016</t>
  </si>
  <si>
    <t>/0104/0018</t>
  </si>
  <si>
    <t>/0104/0020</t>
  </si>
  <si>
    <t>/0106</t>
  </si>
  <si>
    <t>152_ARESEP</t>
  </si>
  <si>
    <t>GESTIÓN DE NUEVOS REQUERIMIENTOS - ARESEP</t>
  </si>
  <si>
    <t>/0106/0002</t>
  </si>
  <si>
    <t>/0106/0004</t>
  </si>
  <si>
    <t>/0106/0006</t>
  </si>
  <si>
    <t>/0106/0008</t>
  </si>
  <si>
    <t>/0106/0010</t>
  </si>
  <si>
    <t>/0106/0012</t>
  </si>
  <si>
    <t>/0106/0014</t>
  </si>
  <si>
    <t>/0106/0016</t>
  </si>
  <si>
    <t>/0106/0018</t>
  </si>
  <si>
    <t>/0106/0020</t>
  </si>
  <si>
    <t>154_ARESEP_SIF</t>
  </si>
  <si>
    <t>GESTIÓN DE SERVICIO AL CLIENTE -GARANTÍA DE PRODUCTO ARESEP-SIF</t>
  </si>
  <si>
    <t>ATENCIÓN DE INCIDENTES</t>
  </si>
  <si>
    <t>SOPORTE POST PRODUCCIÓN</t>
  </si>
  <si>
    <t>CAPACITACIONES DEL APLICATIVO</t>
  </si>
  <si>
    <t>TAREAS DEL RELEASE MANAGEMENT</t>
  </si>
  <si>
    <t>PROBLEMAS DE INFRAESTRUCTURA</t>
  </si>
  <si>
    <t>PREPARACIÓN DE AMBIENTES PARA ACOMPAÑAMIENTO/CAPACITACIONES</t>
  </si>
  <si>
    <t>SERVICIOS DE CONSULTORIA</t>
  </si>
  <si>
    <t>DIRECCION Y GESTION DE PROYECTO</t>
  </si>
  <si>
    <t>Seguimiento y Control</t>
  </si>
  <si>
    <t>Preparación de Informes al Cliente</t>
  </si>
  <si>
    <t>Preparación de Informes Internos</t>
  </si>
  <si>
    <t>Reuniones de Avance</t>
  </si>
  <si>
    <t>Reuniones Internas de Equipo (Seguimiento y Alineación)</t>
  </si>
  <si>
    <t>Administrativos Internos</t>
  </si>
  <si>
    <t>Creación/Modificación de Cronogramas</t>
  </si>
  <si>
    <t>Preparación/modificación de Documentación</t>
  </si>
  <si>
    <t>156_ARESEP</t>
  </si>
  <si>
    <t>IMPLEMENTACIÓN SIFA</t>
  </si>
  <si>
    <t>ORG</t>
  </si>
  <si>
    <t>ORGANIZACIÓN</t>
  </si>
  <si>
    <t>Reuniones con Cliente</t>
  </si>
  <si>
    <t>Reuniones Internas</t>
  </si>
  <si>
    <t>Preparación de Documentos</t>
  </si>
  <si>
    <t>INS.IN</t>
  </si>
  <si>
    <t>Instalación Inicial</t>
  </si>
  <si>
    <t>Instalación y configuración de aplicativos</t>
  </si>
  <si>
    <t>AN.ENT</t>
  </si>
  <si>
    <t>Análisis de Entorno</t>
  </si>
  <si>
    <t>CONF._APL</t>
  </si>
  <si>
    <t>Configuración de Aplicativos</t>
  </si>
  <si>
    <t>Configuración</t>
  </si>
  <si>
    <t>Carga de datos históricos</t>
  </si>
  <si>
    <t>Validaciones</t>
  </si>
  <si>
    <t>Preparación de documentos</t>
  </si>
  <si>
    <t>T.CAP</t>
  </si>
  <si>
    <t>Talleres de Capacitación</t>
  </si>
  <si>
    <t>Sesiones  de talleres con el cliente</t>
  </si>
  <si>
    <t>PRB</t>
  </si>
  <si>
    <t>Pruebas</t>
  </si>
  <si>
    <t>Sesiones de pruebas   con el cliente</t>
  </si>
  <si>
    <t>Proceso Certificacion Interno</t>
  </si>
  <si>
    <t>H.MON</t>
  </si>
  <si>
    <t>Herramientas de 3ero (Monitoreo)</t>
  </si>
  <si>
    <t>Instalación de herramienta</t>
  </si>
  <si>
    <t>/0002/0014/0004</t>
  </si>
  <si>
    <t>Configuración de herramienta</t>
  </si>
  <si>
    <t>Pruebas  Requeridas</t>
  </si>
  <si>
    <t>/0002/0014/0008</t>
  </si>
  <si>
    <t>/0002/0014/0010</t>
  </si>
  <si>
    <t>/0002/0014/0012</t>
  </si>
  <si>
    <t>SAL.PRO</t>
  </si>
  <si>
    <t>Preparaciòn de Salida a producción</t>
  </si>
  <si>
    <t>/0002/0016/0002</t>
  </si>
  <si>
    <t>Generación de respaldo de certificación</t>
  </si>
  <si>
    <t>Validaciòn y ajustes de configuraciòn de CF</t>
  </si>
  <si>
    <t>/0002/0016/0006</t>
  </si>
  <si>
    <t>Vaciado de respaldo (fuentes y DB)</t>
  </si>
  <si>
    <t>/0002/0016/0008</t>
  </si>
  <si>
    <t>/0002/0016/0010</t>
  </si>
  <si>
    <t>/0002/0016/0012</t>
  </si>
  <si>
    <t>/0002/0016/0020</t>
  </si>
  <si>
    <t>Acompañamiento</t>
  </si>
  <si>
    <t>CIERRE</t>
  </si>
  <si>
    <t>Cierre de Proyecto</t>
  </si>
  <si>
    <t>/0002/0018/0004</t>
  </si>
  <si>
    <t>Seguimiento</t>
  </si>
  <si>
    <t>Acompañamientos acordados con el cliente posterior al cierre del proyecto</t>
  </si>
  <si>
    <t>001_140</t>
  </si>
  <si>
    <t>IMPLEMENTACIÓN SIFA - ACTIVIDADES DE SOPORTE</t>
  </si>
  <si>
    <t>Administración, Monitoreo y gestión ambientes</t>
  </si>
  <si>
    <t>Atención incidentes (Soporte)</t>
  </si>
  <si>
    <t>Gestión de dominios y certificados SSL</t>
  </si>
  <si>
    <t>Instalación, Parchado y configuración inicial</t>
  </si>
  <si>
    <t>Investigación y capacitación</t>
  </si>
  <si>
    <t>Reuniones/Conference</t>
  </si>
  <si>
    <t>Soporte a herramientas</t>
  </si>
  <si>
    <t>Soporte especializado</t>
  </si>
  <si>
    <t>Gestión de documental</t>
  </si>
  <si>
    <t>Traslado al Sitio</t>
  </si>
  <si>
    <t>140_ARESEP_IMPL</t>
  </si>
  <si>
    <t>/0006/0022</t>
  </si>
  <si>
    <t>Apoyo a Nuevas Oportundades de Negocio y prospectos</t>
  </si>
  <si>
    <t>350_ARESEP</t>
  </si>
  <si>
    <t>DESARROLLO DE PROYECTOS CXC ARESEP</t>
  </si>
  <si>
    <t>REUNIONES CLIENTES</t>
  </si>
  <si>
    <t>REUNIONES DE SEGUIMIENTO</t>
  </si>
  <si>
    <t>ANÁLISIS</t>
  </si>
  <si>
    <t>ESTIMACIÓN</t>
  </si>
  <si>
    <t>INVESTIGACIÓN</t>
  </si>
  <si>
    <t>PLANIFICACIÓN</t>
  </si>
  <si>
    <t>DISEÑO</t>
  </si>
  <si>
    <t>DOCUMENTACIÓN</t>
  </si>
  <si>
    <t>DESARROLLO</t>
  </si>
  <si>
    <t>/0008/0022</t>
  </si>
  <si>
    <t>PRUEBAS</t>
  </si>
  <si>
    <t>/0008/0024</t>
  </si>
  <si>
    <t>CORRECCIÓN DE ERRORES</t>
  </si>
  <si>
    <t>REVISIÓN DE CÓDIGO</t>
  </si>
  <si>
    <t>/0008/0028</t>
  </si>
  <si>
    <t>LIBERACIÓN</t>
  </si>
  <si>
    <t>/0008/0030</t>
  </si>
  <si>
    <t>/0008/0032</t>
  </si>
  <si>
    <t>16</t>
  </si>
  <si>
    <t>SOPORTE</t>
  </si>
  <si>
    <t>/0008/0034</t>
  </si>
  <si>
    <t>IMPLEMENTACIÓN</t>
  </si>
  <si>
    <t>TRANSFERENCIA DE CONOCIMIENTO</t>
  </si>
  <si>
    <t>/0008/0038</t>
  </si>
  <si>
    <t>DEMOSTRACIÓN</t>
  </si>
  <si>
    <t>500.1_RM</t>
  </si>
  <si>
    <t>ACTIVIDADES DEL EQUIPO DE RELEASE MANAGMENT</t>
  </si>
  <si>
    <t>LIBERACIÓN DE SOFTWARE Y DEPLOYMENTS</t>
  </si>
  <si>
    <t>ADMINISTRACIÓN Y MANTENIMIENTO DE INFRAESTRUCTURA</t>
  </si>
  <si>
    <t>GESTIÓN DE BASES DE DATOS</t>
  </si>
  <si>
    <t>SEGURIDAD</t>
  </si>
  <si>
    <t>AUTOMATIZACIÓN</t>
  </si>
  <si>
    <t>ATENCION DE INCIDENCIAS</t>
  </si>
  <si>
    <t>SOPORTE VARIO</t>
  </si>
  <si>
    <t>DOCUMENTACIÓN Y REUNIONES</t>
  </si>
  <si>
    <t>154_BNV</t>
  </si>
  <si>
    <t>GESTIÓN DE SERVICIO AL CLIENTE - BNVALORES</t>
  </si>
  <si>
    <t>500.1_BNV</t>
  </si>
  <si>
    <t>TAREAS DE RM PARA BNValores</t>
  </si>
  <si>
    <t>140_BNVAL</t>
  </si>
  <si>
    <t>SOPORTE TECNICO PARA LA MIGRACIÓN DEL SISTEMA ERP - VB VALORES</t>
  </si>
  <si>
    <t>/0002/0020</t>
  </si>
  <si>
    <t>159_DGAC</t>
  </si>
  <si>
    <t>ANALISIS PRELIMINAR DE NUEVOS REQUERIMIENTOS - DGAC</t>
  </si>
  <si>
    <t>GENERACIÓN DE DOCUMENTACIÓN</t>
  </si>
  <si>
    <t>DGAC_001</t>
  </si>
  <si>
    <t>PODER IMPRIMIR DESDE LA OC</t>
  </si>
  <si>
    <t>401_DGAC</t>
  </si>
  <si>
    <t>DGAC - DESARROLLOS Y MEJORAS PARA REQUERIMIENTO DE LA DGAC</t>
  </si>
  <si>
    <t>/0006/0022/0002</t>
  </si>
  <si>
    <t>/0006/0022/0004</t>
  </si>
  <si>
    <t>/0006/0022/0006</t>
  </si>
  <si>
    <t>/0006/0024</t>
  </si>
  <si>
    <t>152_DGAC_SIF</t>
  </si>
  <si>
    <t>GESTION DE NUEVOS REQUERIMIENTOS - DGAC - 911</t>
  </si>
  <si>
    <t>024_154_SIF</t>
  </si>
  <si>
    <t>GESTION DE SERVICIO AL CLIENTE - DGAC - SIF</t>
  </si>
  <si>
    <t>DIR_PROY_DGAC</t>
  </si>
  <si>
    <t>140</t>
  </si>
  <si>
    <t>ERP bajo modelo SaaS - Cencinai</t>
  </si>
  <si>
    <t>140_CENCINAI</t>
  </si>
  <si>
    <t>/0004/0022</t>
  </si>
  <si>
    <t>159_GNR</t>
  </si>
  <si>
    <t>ANALISIS RPELIMINAR DE NUEVOS REQUERIMIENTOS</t>
  </si>
  <si>
    <t>001_CENCI</t>
  </si>
  <si>
    <t>/0002/0004/0014</t>
  </si>
  <si>
    <t>002_CENCINAI</t>
  </si>
  <si>
    <t>Se requiere un control de metas en el Módulo de Evaluación del desempeño // Racs</t>
  </si>
  <si>
    <t>600_QA</t>
  </si>
  <si>
    <t>Módulo de Evaluación del desempeño</t>
  </si>
  <si>
    <t>Análisis de la documentacion</t>
  </si>
  <si>
    <t>/0004/0022/0004</t>
  </si>
  <si>
    <t>Estimación de Ejecución de Pruebas</t>
  </si>
  <si>
    <t>/0004/0022/0006</t>
  </si>
  <si>
    <t>Creación de Protocolo de Pruebas</t>
  </si>
  <si>
    <t>/0004/0022/0008</t>
  </si>
  <si>
    <t>Ejecución de Protocolo de Pruebas</t>
  </si>
  <si>
    <t>/0004/0022/0010</t>
  </si>
  <si>
    <t>Reporte y Seguimiento de Defectos</t>
  </si>
  <si>
    <t>/0004/0022/0012</t>
  </si>
  <si>
    <t>Recopilación y Evidencias de Pruebas</t>
  </si>
  <si>
    <t>/0004/0022/0014</t>
  </si>
  <si>
    <t>7.</t>
  </si>
  <si>
    <t>Gestión de Datos de Prueba</t>
  </si>
  <si>
    <t>/0004/0022/0016</t>
  </si>
  <si>
    <t>8.</t>
  </si>
  <si>
    <t>Soporte Pruebas de Usuario</t>
  </si>
  <si>
    <t>/0004/0022/0018</t>
  </si>
  <si>
    <t>003_CENCINAI</t>
  </si>
  <si>
    <t>Solicitud para habilitar reporte de cuentas - Caso 251</t>
  </si>
  <si>
    <t>004_CENCINAI</t>
  </si>
  <si>
    <t>Solicitud para automatizar el estado de la cuenta de PORTAL - Caso 336</t>
  </si>
  <si>
    <t>005_CENCINAI</t>
  </si>
  <si>
    <t>SOLICITUD ACOMPAÑAMIENTO PARA REVISAR APLICATIVO LEY DE USURA</t>
  </si>
  <si>
    <t>006_CENCINAI</t>
  </si>
  <si>
    <t>Solicitud acompañamiento revision comunicación trámtie gasto viaje - Caso 304  P</t>
  </si>
  <si>
    <t>007_CENCINAI</t>
  </si>
  <si>
    <t>Plan de Acción Solicitudes Autogestión Constancia Salario - Caso 343 - Plantilla</t>
  </si>
  <si>
    <t>008_CENCINAI</t>
  </si>
  <si>
    <t>Mejoras Módulo Evaluación del Desempeño - Plantilla en Blanco Caso 291</t>
  </si>
  <si>
    <t>009_CENCINAI</t>
  </si>
  <si>
    <t>Plantilla en Blanco Caso 441 Plan de acción adición al 291 ERP CEN-CINAI 41</t>
  </si>
  <si>
    <t>010_CENCINAI</t>
  </si>
  <si>
    <t>Plantilla en Blanco Caso 488 Reporte de Evaluación del Desempeño (estrato labora</t>
  </si>
  <si>
    <t>011_CENCINAI</t>
  </si>
  <si>
    <t>Plantilla en Blanco Caso 535 Ajuste en formato de salida de reporte de socios de</t>
  </si>
  <si>
    <t>012_CENCINAI</t>
  </si>
  <si>
    <t>Caso 519 Solicitudes Autogestión Certificación CCSS</t>
  </si>
  <si>
    <t>400_CENCINAI</t>
  </si>
  <si>
    <t>DEFINICIÓN DEL PROYECTO - CENCINAI</t>
  </si>
  <si>
    <t>/0026/0004/0002</t>
  </si>
  <si>
    <t>/0026/0004/0004</t>
  </si>
  <si>
    <t>401_CENCI</t>
  </si>
  <si>
    <t>SPRINT CENCINAI</t>
  </si>
  <si>
    <t>/0028/0006/0004</t>
  </si>
  <si>
    <t>/0028/0008/0006</t>
  </si>
  <si>
    <t>/0028/0008/0008</t>
  </si>
  <si>
    <t>/0028/0008/0010</t>
  </si>
  <si>
    <t>/0028/0022</t>
  </si>
  <si>
    <t>/0028/0022/0002</t>
  </si>
  <si>
    <t>/0028/0024</t>
  </si>
  <si>
    <t>600_CENCI</t>
  </si>
  <si>
    <t>ACTIVIDADES DE QA PARA TPOS CENCINAI</t>
  </si>
  <si>
    <t>INDER_001</t>
  </si>
  <si>
    <t>Módulo de Manejo de Fincas</t>
  </si>
  <si>
    <t>Gestión administrativa</t>
  </si>
  <si>
    <t>INDER_002</t>
  </si>
  <si>
    <t>Módulo de Notificaciones</t>
  </si>
  <si>
    <t>INDER_003</t>
  </si>
  <si>
    <t>Módulo de Custodia de Valores</t>
  </si>
  <si>
    <t>INDER_004</t>
  </si>
  <si>
    <t>Módulo de Inversiones</t>
  </si>
  <si>
    <t>INDER_005</t>
  </si>
  <si>
    <t>PLANILLA PRESUPUESTARIA</t>
  </si>
  <si>
    <t>INDER_006</t>
  </si>
  <si>
    <t>Modulo de Transportes</t>
  </si>
  <si>
    <t>/0014/0022</t>
  </si>
  <si>
    <t>TAREAS DE QA EN MODULO DE TRANSPORTES</t>
  </si>
  <si>
    <t>/0014/0022/0002</t>
  </si>
  <si>
    <t>/0014/0022/0004</t>
  </si>
  <si>
    <t>/0014/0022/0006</t>
  </si>
  <si>
    <t>/0014/0022/0008</t>
  </si>
  <si>
    <t>/0014/0022/0010</t>
  </si>
  <si>
    <t>/0014/0022/0012</t>
  </si>
  <si>
    <t>/0014/0022/0014</t>
  </si>
  <si>
    <t>/0014/0022/0016</t>
  </si>
  <si>
    <t>INDER_007</t>
  </si>
  <si>
    <t>CARRERA PROFESIONAL</t>
  </si>
  <si>
    <t>INDER_008</t>
  </si>
  <si>
    <t>GESTION DE BECAS</t>
  </si>
  <si>
    <t>INDER_009</t>
  </si>
  <si>
    <t>CREACIÓN DE REPORTE DE SEGUIMIENTO DE SOLICITUDES DE COMPRAS // CASO 7606</t>
  </si>
  <si>
    <t>INDER_010</t>
  </si>
  <si>
    <t>RELACION DE PUESTOS DE AUMENTO PRIMER SEMESTRE 2020 - G. VARGAS CAPITAL HUMANO</t>
  </si>
  <si>
    <t>INDER_011</t>
  </si>
  <si>
    <t>MODULO DE CONTROL DE ASISTENCIA</t>
  </si>
  <si>
    <t>INDER_012</t>
  </si>
  <si>
    <t>ESTIMACION PARA REPORTE DE ACTIVOS - Gustavo Espinoza de Activos // 9481</t>
  </si>
  <si>
    <t>INDER_013</t>
  </si>
  <si>
    <t>CORRECCON DE FECHAS EN CONCILIACION - Ronny Solano de la Región de Desarrollo Ce</t>
  </si>
  <si>
    <t>INDER_014</t>
  </si>
  <si>
    <t>Obras en Procesos // Caso Racsa 10630</t>
  </si>
  <si>
    <t>INDER_015</t>
  </si>
  <si>
    <t>Requerimiento standard inclusión de facturas en mantenimiento de vehículos -  Ca</t>
  </si>
  <si>
    <t>INDER_016</t>
  </si>
  <si>
    <t>Reimpresión boletas traslados SIFAT - Plantilla en Blanco Caso 214</t>
  </si>
  <si>
    <t>INDER_017</t>
  </si>
  <si>
    <t>Reporte Capital Humano - M. Celinia Chaves de Capital Humano - Caso 223 URGENTE</t>
  </si>
  <si>
    <t>INDER_018</t>
  </si>
  <si>
    <t>Impresión de Gastos de Vehículos - Placa -  Caso 315</t>
  </si>
  <si>
    <t>INDER_019</t>
  </si>
  <si>
    <t>Reimpresión Boletas E/S de Vehículos  -  Caso 314</t>
  </si>
  <si>
    <t>INDER_020</t>
  </si>
  <si>
    <t>Plantilla en Blanco Caso 431 Mejoras en el módulo de control de asistencia</t>
  </si>
  <si>
    <t>INDER_021</t>
  </si>
  <si>
    <t>Plantilla en Blanco Caso 548 Incluir indicador en el retiro de activos con saldo</t>
  </si>
  <si>
    <t>INDER_022</t>
  </si>
  <si>
    <t>Plantilla en Blanco Caso 617 Ajuste en reportes de Presupuesto</t>
  </si>
  <si>
    <t>400_INDER</t>
  </si>
  <si>
    <t>DEFINICIÓN DEL PROYECTO - INDER</t>
  </si>
  <si>
    <t>/0048/0004/0002</t>
  </si>
  <si>
    <t>/0048/0004/0004</t>
  </si>
  <si>
    <t>401_INDER</t>
  </si>
  <si>
    <t>SPRINT INDER</t>
  </si>
  <si>
    <t>/0050/0006/0004</t>
  </si>
  <si>
    <t>/0050/0008/0006</t>
  </si>
  <si>
    <t>/0050/0008/0008</t>
  </si>
  <si>
    <t>/0050/0008/0010</t>
  </si>
  <si>
    <t>/0050/0022</t>
  </si>
  <si>
    <t>/0050/0022/0002</t>
  </si>
  <si>
    <t>/0050/0022/0004</t>
  </si>
  <si>
    <t>/0050/0022/0006</t>
  </si>
  <si>
    <t>/0050/0024</t>
  </si>
  <si>
    <t>600_INDER</t>
  </si>
  <si>
    <t>ACTIVIDADES DE QA PARA TPOS INDER</t>
  </si>
  <si>
    <t>INDER_023</t>
  </si>
  <si>
    <t>Plantilla en Blanco Caso 720 Consulta sobre archivo para declaración con formula</t>
  </si>
  <si>
    <t>159_INDER</t>
  </si>
  <si>
    <t>Análisis Preliminar de nuevo requerimiento - INDER</t>
  </si>
  <si>
    <t>ANALISIS PRELIMINAR DE NUEVOS REQUERIMIENTOS E IMPLEMENTACIONES</t>
  </si>
  <si>
    <t>152_INDER</t>
  </si>
  <si>
    <t>GETION DE NUEVOS REQUERIMIENTOS - INDER</t>
  </si>
  <si>
    <t>PANI_001</t>
  </si>
  <si>
    <t>REPORTE DE RELACION DE PUESTOS</t>
  </si>
  <si>
    <t>PANI_002</t>
  </si>
  <si>
    <t>PROPUESTA MANEJO DE DÓLARES PARA PROCESO DE COMPRAS caso#7635</t>
  </si>
  <si>
    <t>PANI_003</t>
  </si>
  <si>
    <t>REQUERIMIENTO DE IVA POR PROVEEDOR // Racsa #8475</t>
  </si>
  <si>
    <t>PANI_004</t>
  </si>
  <si>
    <t>CARGA DE HISTÓRICOS</t>
  </si>
  <si>
    <t>PANI_005</t>
  </si>
  <si>
    <t>REQUERIMIENTO DE REPORTE DE SALARIO  ESCOLAR  // Caso 8001</t>
  </si>
  <si>
    <t>PANI_006</t>
  </si>
  <si>
    <t>PLAN DE ACCION REPORTE CLAUSULAS PENALES Y MULTAS // RACSA #9281</t>
  </si>
  <si>
    <t>PANI_007</t>
  </si>
  <si>
    <t>PLAN ACCION SIGAF DSBS - REPORTE EXPORTABLE // Racsa #9225</t>
  </si>
  <si>
    <t>PANI_008</t>
  </si>
  <si>
    <t>BASE DOC - RELACIÓN DE PUESTOS / AUTOGESTIÓN</t>
  </si>
  <si>
    <t>PANI_009</t>
  </si>
  <si>
    <t>EXTRACCION DEL DETALLE DE LAS CUENTAS DE GASTOS  // Racsa #9976</t>
  </si>
  <si>
    <t>PANI_010</t>
  </si>
  <si>
    <t>ACCESO AL MODULO DE REGISTROS DE CUENTAS BANCARIAS - MODO DE CONSULTA SOLAMENTE</t>
  </si>
  <si>
    <t>/0022/0022</t>
  </si>
  <si>
    <t>QA_600</t>
  </si>
  <si>
    <t>Servicios QA para Modificacion Boleta de Pago</t>
  </si>
  <si>
    <t>/0022/0022/0002</t>
  </si>
  <si>
    <t>/0022/0022/0004</t>
  </si>
  <si>
    <t>/0022/0022/0006</t>
  </si>
  <si>
    <t>/0022/0022/0008</t>
  </si>
  <si>
    <t>/0022/0022/0010</t>
  </si>
  <si>
    <t>/0022/0022/0012</t>
  </si>
  <si>
    <t>/0022/0022/0014</t>
  </si>
  <si>
    <t>/0022/0022/0016</t>
  </si>
  <si>
    <t>/0022/0022/0018</t>
  </si>
  <si>
    <t>PANI_011</t>
  </si>
  <si>
    <t>ACOMPAÑAMIENTO PANI - RENTA // RACSA Referencia #8053</t>
  </si>
  <si>
    <t>PANI_012</t>
  </si>
  <si>
    <t>PLAN DE ACCION PANTALLA DE LIQUIDACIONES  // Caso Racsa 8845</t>
  </si>
  <si>
    <t>PANI_013</t>
  </si>
  <si>
    <t>PLAN ACCION SIGAF DSBS - CONTRATISTA Y PRECIO // Racsa #9223</t>
  </si>
  <si>
    <t>PANI_014</t>
  </si>
  <si>
    <t>PLAN DE ACCCION SOLICITUD DE MEJORA REPORTE DEL IVA // Racsa #10916</t>
  </si>
  <si>
    <t>PANI_015</t>
  </si>
  <si>
    <t>REQUERIMIENTO DE ACOMPAÑAMIENTO PARA PAGO DE AGUINALDO 2020 // Racsa #10907</t>
  </si>
  <si>
    <t>PANI_016</t>
  </si>
  <si>
    <t>PLAN DE ACCION ACTIVOS // Racsa #10482</t>
  </si>
  <si>
    <t>PANI_017</t>
  </si>
  <si>
    <t>Activos/Desarrollo/Dev PANI  -  - Consulta de activos // Racsa #10090</t>
  </si>
  <si>
    <t>PANI_018</t>
  </si>
  <si>
    <t>PLAN DE ACCION ACTIVOS // Caso 11075</t>
  </si>
  <si>
    <t>PANI_019</t>
  </si>
  <si>
    <t>Acompañamiento para pago de salario escolar // Caso Racsa 11312</t>
  </si>
  <si>
    <t>PANI_020</t>
  </si>
  <si>
    <t>INCLUSIÓN TOTAL FACTURAS PAGADAS POR ORDEN DE COMPRA // 11552</t>
  </si>
  <si>
    <t>PANI_021</t>
  </si>
  <si>
    <t>PLAN DE ACCION DE ACTIVOS-003 // Caso Racsa 11928</t>
  </si>
  <si>
    <t>PANI_022</t>
  </si>
  <si>
    <t>PLAN DE ACCION CAPACITACION SOBRE EVALUACIÓN DEL DESEMPEÑO SISTEMA SIGAF // 1250</t>
  </si>
  <si>
    <t>PANI_023</t>
  </si>
  <si>
    <t>Plan de Acción de activos 004 - Reporte en Módulo de Activos</t>
  </si>
  <si>
    <t>PANI_024</t>
  </si>
  <si>
    <t>Habilitar en el registro de facturas de CXP</t>
  </si>
  <si>
    <t>PANI_025</t>
  </si>
  <si>
    <t>Desarrollo de brecha de vacaciones</t>
  </si>
  <si>
    <t>/0052/0022</t>
  </si>
  <si>
    <t>TAREAS DE QA EN MODULO DE VACACIONES</t>
  </si>
  <si>
    <t>/0052/0022/0002</t>
  </si>
  <si>
    <t>/0052/0022/0004</t>
  </si>
  <si>
    <t>/0052/0022/0006</t>
  </si>
  <si>
    <t>/0052/0022/0008</t>
  </si>
  <si>
    <t>/0052/0022/0010</t>
  </si>
  <si>
    <t>/0052/0022/0012</t>
  </si>
  <si>
    <t>/0052/0022/0014</t>
  </si>
  <si>
    <t>/0052/0022/0016</t>
  </si>
  <si>
    <t>PANI_026</t>
  </si>
  <si>
    <t>Plan de Acción de Peticiones RRHH 1 -  Caso 41</t>
  </si>
  <si>
    <t>PANI_027</t>
  </si>
  <si>
    <t>Plantilla en Blanco Caso 74 PLAN DE ACCION BUSQUEDA DE FACTURAS ERP PANI 128</t>
  </si>
  <si>
    <t>PANI_028</t>
  </si>
  <si>
    <t>SOLICITUD DE MODIFICACION DE BOLETA DE PAGO ERP PANI 45 - Caso 123</t>
  </si>
  <si>
    <t>/0058/0022</t>
  </si>
  <si>
    <t>SERVICIOS DE QA SOLICITUD DE MODIFICACION DE BOLETA DE PAGO ERP PANI 45</t>
  </si>
  <si>
    <t>/0058/0022/0002</t>
  </si>
  <si>
    <t>/0058/0022/0004</t>
  </si>
  <si>
    <t>/0058/0022/0006</t>
  </si>
  <si>
    <t>/0058/0022/0008</t>
  </si>
  <si>
    <t>/0058/0022/0010</t>
  </si>
  <si>
    <t>/0058/0022/0012</t>
  </si>
  <si>
    <t>/0058/0022/0014</t>
  </si>
  <si>
    <t>/0058/0022/0016</t>
  </si>
  <si>
    <t>/0058/0022/0018</t>
  </si>
  <si>
    <t>PANI_029</t>
  </si>
  <si>
    <t>En módulo activos fijos, contar con la herramienta de AUTOGESTIÓN ERP - Caso 122</t>
  </si>
  <si>
    <t>PANI_030</t>
  </si>
  <si>
    <t>SOLICITUD NUEVO REPORTE GASTO NOMINA POR FUENTE DE FINANC ORDINARIO Y FODESAF -</t>
  </si>
  <si>
    <t>PANI_031</t>
  </si>
  <si>
    <t>PLAN ACCIÓN SIGAF DSBS - CONTRATISTA Y PRECIO PANI</t>
  </si>
  <si>
    <t>PANI_032</t>
  </si>
  <si>
    <t>Formato para envió de pagos a Ministerio de Hacienda ERP</t>
  </si>
  <si>
    <t>PANI_033</t>
  </si>
  <si>
    <t>PLAN ACCION SIGAF DPR-AGRUPACIÓN SIGAF-SICOP ERP PANI 221 -  Caso 183 Plantilla</t>
  </si>
  <si>
    <t>PANI_034</t>
  </si>
  <si>
    <t>RECONOCIMIENTO DE DEDICACIÓN EXCLUSIVA EN EL SIGAF - Caso 236</t>
  </si>
  <si>
    <t>PANI_035</t>
  </si>
  <si>
    <t>PLAN DE ACCION URP CXP - Blanco Caso 264 - ERP PANI 6 Plantilla en Blanco</t>
  </si>
  <si>
    <t>PANI_036</t>
  </si>
  <si>
    <t>Implementación OTC</t>
  </si>
  <si>
    <t>PANI_037</t>
  </si>
  <si>
    <t>PLAN DE ACCIÓN INSUMOS ERP PANI 13 - Caso 355 - Plantilla en Blanco</t>
  </si>
  <si>
    <t>PANI_038</t>
  </si>
  <si>
    <t>PLANTILLA EN BLANCO CASO 520 GENERACIÓN DE ARCHIVO PARA LA PLATAFORMA SUPRES - O</t>
  </si>
  <si>
    <t>PANI_039</t>
  </si>
  <si>
    <t>PLANTILLA EN BLANCO CASO 557 CAMBIO EN LICENCIA BO ERP PANI 113</t>
  </si>
  <si>
    <t>PANI_040</t>
  </si>
  <si>
    <t>PLANTILLA  CASO 560 HERRAMIENTA PARA REPORTES DE CONCILIACIÓN</t>
  </si>
  <si>
    <t>PANI_041</t>
  </si>
  <si>
    <t>PLANTILLA EN BLANCO CASO 495 NUEVOS REQUERIMIENTOS MÓDULO DE RECLUTAMIENTO ERP P</t>
  </si>
  <si>
    <t>PANI_042</t>
  </si>
  <si>
    <t>PANI_043</t>
  </si>
  <si>
    <t>PLANTILLA EN BLANCO CASO 635 REVISIÓN DE DIFERENCIAS 1°TRIMESTRE DEL AÑO 2023 PR</t>
  </si>
  <si>
    <t>PANI_044</t>
  </si>
  <si>
    <t>PLANTILLA EN BLANCO CASO 628 MODULO DE EV Y DES , INGRESO DE EVALUACIONES ERP PA</t>
  </si>
  <si>
    <t>PANI_045</t>
  </si>
  <si>
    <t xml:space="preserve"> PLANTILLA EN BLANCO CASO 614 REPORTE DE BAJAS DE ACTIVOS FIJOS ERP PANI</t>
  </si>
  <si>
    <t>PANI_046</t>
  </si>
  <si>
    <t>PLANTILLA EN BLANCO CASO 438 PLAN DE ACCION INCLUSION DE POLIZAS ERP PANI 25</t>
  </si>
  <si>
    <t>401_PANI</t>
  </si>
  <si>
    <t>DESARROLLOS Y MEJORAS PARA REQUERIMIENTO DEL PANI</t>
  </si>
  <si>
    <t>/0096/0006/0004</t>
  </si>
  <si>
    <t>/0096/0008/0004</t>
  </si>
  <si>
    <t>/0096/0008/0006</t>
  </si>
  <si>
    <t>/0096/0008/0008</t>
  </si>
  <si>
    <t>/0096/0008/0010</t>
  </si>
  <si>
    <t>/0096/0022</t>
  </si>
  <si>
    <t>/0096/0022/0002</t>
  </si>
  <si>
    <t>/0096/0022/0004</t>
  </si>
  <si>
    <t>/0096/0022/0006</t>
  </si>
  <si>
    <t>/0096/0024</t>
  </si>
  <si>
    <t>SENARA_001</t>
  </si>
  <si>
    <t>MULTIPLES FUENTES DE FINANCIAMIENTO</t>
  </si>
  <si>
    <t>SENARA_002</t>
  </si>
  <si>
    <t>CÁLCULO DE INTERESES MORATORIOS</t>
  </si>
  <si>
    <t>SENARA_003</t>
  </si>
  <si>
    <t>FATURACIÓN ELECTRONICA - SENARA</t>
  </si>
  <si>
    <t>SENARA_004</t>
  </si>
  <si>
    <t>SUBSIDIOS Y PRESTACIONES LEGALES  // RACSA  #8421</t>
  </si>
  <si>
    <t>SENARA_005</t>
  </si>
  <si>
    <t>DISTRIBUCION DE COSTOS LIMONCITO</t>
  </si>
  <si>
    <t>SENARA_006</t>
  </si>
  <si>
    <t>SUBSIDIOS Y PRESTACIONES LEGALES</t>
  </si>
  <si>
    <t>SENARA_007</t>
  </si>
  <si>
    <t xml:space="preserve"> ACOMPAÑAMIENTO GENERACION  EEFF // RACSA #8944</t>
  </si>
  <si>
    <t>SENARA_008</t>
  </si>
  <si>
    <t>MEJORAS EN EL MODULO DE FACTURACION ELECTRONICA</t>
  </si>
  <si>
    <t>SENARA_009</t>
  </si>
  <si>
    <t>ASOCIAR OC EN LA PREPARACION DE CXP</t>
  </si>
  <si>
    <t>SENARA_010</t>
  </si>
  <si>
    <t>ACOMPAÑAMIENTO REPORTES DE PRESUPUESTO // Caso Racsa 9725</t>
  </si>
  <si>
    <t>SENARA_011</t>
  </si>
  <si>
    <t>ASOCIACION EN LA  OC en CxP // Racsa #9772</t>
  </si>
  <si>
    <t>SENARA_012</t>
  </si>
  <si>
    <t>RETENCIONES CAJA CHICA -  Caso#9745</t>
  </si>
  <si>
    <t>SENARA_013</t>
  </si>
  <si>
    <t>REPORTE SEGUN CLASIFICACION ECONOMICA - Caso#9730</t>
  </si>
  <si>
    <t>SENARA_014</t>
  </si>
  <si>
    <t>Reporte según clasificación económica. Caso#9730</t>
  </si>
  <si>
    <t>SENARA_015</t>
  </si>
  <si>
    <t>REFORMA LEY DE USURA // Caso 11040</t>
  </si>
  <si>
    <t>SENARA_016</t>
  </si>
  <si>
    <t>PLAN DE TRABAJO - AJUSTE DE EVALUACION DEL DESEMPEÑO</t>
  </si>
  <si>
    <t>SENARA_017</t>
  </si>
  <si>
    <t>CUENTAS POR COBRAR - CASO 19</t>
  </si>
  <si>
    <t>SENARA_018</t>
  </si>
  <si>
    <t xml:space="preserve"> Reporte de documentos por placa</t>
  </si>
  <si>
    <t>SENARA_019</t>
  </si>
  <si>
    <t>Plantilla en Blanco Caso 124 Importacion de documentos de CxC ERP SENARA 26</t>
  </si>
  <si>
    <t>SENARA_020</t>
  </si>
  <si>
    <t>Plantilla en Blanco Caso 237 Error campo "Saldo Asignado" en reporte  vacaciones</t>
  </si>
  <si>
    <t>SENARA_021</t>
  </si>
  <si>
    <t>BASE DE DATOS EMPLEO PÚBLICO DE LA STAP - Caso 246</t>
  </si>
  <si>
    <t>401_SENARA</t>
  </si>
  <si>
    <t>DESARROLLO Y MEJORAS - SENARA</t>
  </si>
  <si>
    <t>/0046/0006/0004</t>
  </si>
  <si>
    <t>/0046/0008/0006</t>
  </si>
  <si>
    <t>/0046/0008/0010</t>
  </si>
  <si>
    <t>/0046/0022</t>
  </si>
  <si>
    <t>/0046/0022/0004</t>
  </si>
  <si>
    <t>152_SENARA_SIF</t>
  </si>
  <si>
    <t>GESTION DE NUEVOS REQUERIMIENTOS - SENARA - SIF</t>
  </si>
  <si>
    <t>DIRECCION Y GESTION DE PROYECTO CENCINAI 2023</t>
  </si>
  <si>
    <t>095_154_CENC</t>
  </si>
  <si>
    <t>GESTION DE SERVICIO AL CLIENTE - CENCINAI</t>
  </si>
  <si>
    <t>154_IAFA</t>
  </si>
  <si>
    <t>SERVICIOS DE SOPORTE AL CLIENTE</t>
  </si>
  <si>
    <t>ATENCIÓN DE MEJORAS SOLICITADAS POR OTRS</t>
  </si>
  <si>
    <t>TAREAS PROJECT MANAGEMENT/ADMINISTRATIVOS</t>
  </si>
  <si>
    <t>140_IAFA</t>
  </si>
  <si>
    <t>SERVICIOS DE SOPORTE AL CLIENTE (BD e INFRAESTRUCTURA)</t>
  </si>
  <si>
    <t>DIR_PROY_IAFA</t>
  </si>
  <si>
    <t>DIRECCIÓN Y GESTIÓN DE PROYECTO</t>
  </si>
  <si>
    <t>154_INDER_OPER</t>
  </si>
  <si>
    <t>Gestión de Servicio al Cliente (AMPARADO A CONTRATO - OPERACION) - INDER</t>
  </si>
  <si>
    <t>095_INDER</t>
  </si>
  <si>
    <t>Servicio de Soporte al Cliente - INDER</t>
  </si>
  <si>
    <t>INC.</t>
  </si>
  <si>
    <t>INCIDENCIAS</t>
  </si>
  <si>
    <t>MEJ</t>
  </si>
  <si>
    <t>Investigación para resolución de casos</t>
  </si>
  <si>
    <t>Pruebas funcionales con clientes</t>
  </si>
  <si>
    <t>Pruebas Internas (técnicas/funcionales)</t>
  </si>
  <si>
    <t>Puesta en produccion de nuevas iniciativas</t>
  </si>
  <si>
    <t>SOL_SERV</t>
  </si>
  <si>
    <t>SOLICITUDES DE SERVICIO</t>
  </si>
  <si>
    <t>GeneraciÓn de datos para requerimientos especÍficos</t>
  </si>
  <si>
    <t>SOP</t>
  </si>
  <si>
    <t>Atención de incidentes OTRS</t>
  </si>
  <si>
    <t>Soportes varios</t>
  </si>
  <si>
    <t>140_INDER</t>
  </si>
  <si>
    <t>DIR_PROY_INDER</t>
  </si>
  <si>
    <t>154_INDER</t>
  </si>
  <si>
    <t>GESTIÓN DE SERVICIO AL CLIENTE - INDER</t>
  </si>
  <si>
    <t>154_PANI</t>
  </si>
  <si>
    <t>Gestion de Servicio al Cliente (AMPARADO A CONTRATO - OPERACIÓN) - PANI</t>
  </si>
  <si>
    <t>140_PANI</t>
  </si>
  <si>
    <t>DIR_PROY_PANI</t>
  </si>
  <si>
    <t>500_RM</t>
  </si>
  <si>
    <t>TAREAS DE RELEASE MANAGMENT</t>
  </si>
  <si>
    <t>Instalación de Releases</t>
  </si>
  <si>
    <t>Instalación de Productos</t>
  </si>
  <si>
    <t>Administracion de Infraestructura</t>
  </si>
  <si>
    <t>Administracion de base de datos</t>
  </si>
  <si>
    <t>Monitoreo de Proyectos</t>
  </si>
  <si>
    <t>Reuniones con cliente y o equipo de desarrollo</t>
  </si>
  <si>
    <t>409_DEVOPS</t>
  </si>
  <si>
    <t>ACTIVIDADES DEVOPS TECH LABS</t>
  </si>
  <si>
    <t>INSTALACIÓN DE PRODUCTOS</t>
  </si>
  <si>
    <t>ADMINISTRACIÓN DE INFRAESTRUCTURA</t>
  </si>
  <si>
    <t>/0012/0004/0002</t>
  </si>
  <si>
    <t>NUEVA INFRAESTRUCTURA</t>
  </si>
  <si>
    <t>/0012/0004/0004</t>
  </si>
  <si>
    <t>CAMBIOS EN INFRAESTRUCTURA</t>
  </si>
  <si>
    <t>/0012/0004/0006</t>
  </si>
  <si>
    <t>MANTENIMIENTO INFRAESTRUCTURA</t>
  </si>
  <si>
    <t>/0012/0012/0002</t>
  </si>
  <si>
    <t>ANÁLISIS DE INCIDENTE</t>
  </si>
  <si>
    <t>/0012/0012/0004</t>
  </si>
  <si>
    <t>REUNIONES</t>
  </si>
  <si>
    <t>/0012/0012/0006</t>
  </si>
  <si>
    <t>CORRECCIÓN DE INCIDENTES</t>
  </si>
  <si>
    <t>APOYO PASE A PRODUCCIÓN</t>
  </si>
  <si>
    <t>500.1</t>
  </si>
  <si>
    <t>154_SENARA</t>
  </si>
  <si>
    <t>Gestion de Servicio al Cliente (AMPARADO A CONTRATO - OPERACIÓN) - SENARA</t>
  </si>
  <si>
    <t>140_SENARA</t>
  </si>
  <si>
    <t>SERVICIO DE SOPORTE AL CLIENTE (BD E INFRAESTRUCTURA)</t>
  </si>
  <si>
    <t>DIR_PROY_SENARA</t>
  </si>
  <si>
    <t>TAREAS DE DIRECCIÓN DE PROYECTO</t>
  </si>
  <si>
    <t>FASE DE ORGANIZACIÓN</t>
  </si>
  <si>
    <t>Organización del proyecto</t>
  </si>
  <si>
    <t xml:space="preserve"> Entregables y Reuniones</t>
  </si>
  <si>
    <t>FASE DE SEGUIMIENTO Y AVANCE DEL PROYECTO</t>
  </si>
  <si>
    <t>Reuniones</t>
  </si>
  <si>
    <t>Coaching</t>
  </si>
  <si>
    <t>FASE DE INSTALACIÓN DEL PRODUCTO</t>
  </si>
  <si>
    <t>Entrega de equipos (desarrollo, pruebas, certificación)</t>
  </si>
  <si>
    <t>Configuraciones de red</t>
  </si>
  <si>
    <t>Instalar y configurar motor de base de datos</t>
  </si>
  <si>
    <t xml:space="preserve"> Instalación y configurar el aplicativo (CF y Fuentes)</t>
  </si>
  <si>
    <t>Verificación por parte del DTI del SENARA</t>
  </si>
  <si>
    <t>Definir y configuración de requisitos de seguridad general</t>
  </si>
  <si>
    <t>Creación y habilitación de crontabs para respaldos de base de datos</t>
  </si>
  <si>
    <t>Creación y habilitación de crontabs para respaldos de aplicativos</t>
  </si>
  <si>
    <t>Configuración del aplicativo según la arquitectura</t>
  </si>
  <si>
    <t>Configuración de la Corporación según el esquema de seguridad</t>
  </si>
  <si>
    <t>Creación y configuración inicial de Cuenta Empresarial</t>
  </si>
  <si>
    <t>Pruebas Generales de configuración de los ambientes</t>
  </si>
  <si>
    <t>FASE DE IMPLEMENTACIÓN SIF</t>
  </si>
  <si>
    <t>Conocimiento del Entorno</t>
  </si>
  <si>
    <t>Entrega de Datos SENARA</t>
  </si>
  <si>
    <t>Carga y Parametrización de datos RACSA</t>
  </si>
  <si>
    <t>Pruebas Funcionales RACSA</t>
  </si>
  <si>
    <t>163 - Integración SICOP RACSA</t>
  </si>
  <si>
    <t>/0008/0010/0002</t>
  </si>
  <si>
    <t>Coordinación de los servicios de SICOP-Consulta servicios</t>
  </si>
  <si>
    <t>/0008/0010/0004</t>
  </si>
  <si>
    <t>Coordinación de los servicios de SICOP-Envío Solicitud Contratación</t>
  </si>
  <si>
    <t>/0008/0010/0006</t>
  </si>
  <si>
    <t>Coordinación de los servicios de SICOP-Interfaz de Presupuesto</t>
  </si>
  <si>
    <t>/0008/0010/0008</t>
  </si>
  <si>
    <t>Coordinación de los servicios de SICOP-Consulta de Socios</t>
  </si>
  <si>
    <t>/0008/0010/0010</t>
  </si>
  <si>
    <t>Coordinación de los servicios de SICOP-Garantías</t>
  </si>
  <si>
    <t>/0008/0010/0012</t>
  </si>
  <si>
    <t>Coordinación de los servicios de SICOP-Orden de Compra</t>
  </si>
  <si>
    <t>/0008/0010/0014</t>
  </si>
  <si>
    <t>Pruebas de conectividad y Ciclos</t>
  </si>
  <si>
    <t>/0008/0010/0016</t>
  </si>
  <si>
    <t>Preparación de Capacitación</t>
  </si>
  <si>
    <t>/0008/0010/0018</t>
  </si>
  <si>
    <t>/0008/0010/0020</t>
  </si>
  <si>
    <t>Seguimiento y administrativo</t>
  </si>
  <si>
    <t>Capacitaciones y Talleres con el usuario</t>
  </si>
  <si>
    <t>Salida a Producción</t>
  </si>
  <si>
    <t>FASE DE IMPLEMENTACIÓN NOMINA-RH</t>
  </si>
  <si>
    <t>CONOCIMIENTO DEL ENTORNO</t>
  </si>
  <si>
    <t>GENERACION y CARGA DE DATOS</t>
  </si>
  <si>
    <t>CORRECCION DE BUGS / AJUSTES PARAMETRIZACION</t>
  </si>
  <si>
    <t>CARGAS DE HISTORICOS PARA ALCANZAR OPERACIÓN</t>
  </si>
  <si>
    <t>CAPACITACIONES NOMINA</t>
  </si>
  <si>
    <t xml:space="preserve"> CAPACITACIONES RECURSOS HUMANOS</t>
  </si>
  <si>
    <t>PARALELOS (Nomina)</t>
  </si>
  <si>
    <t>SALIDA A PRODUCCIÓN</t>
  </si>
  <si>
    <t>FASE DE INSTALACION MONITOREO Y MESA DE AYUDA</t>
  </si>
  <si>
    <t>Instalar y configuración de los agentes y alertas de monitoreo</t>
  </si>
  <si>
    <t>Monitoreo Grishield</t>
  </si>
  <si>
    <t>Pruebas de funcionamiento de las alarmas (Simulaciones)</t>
  </si>
  <si>
    <t>Protocolo de Atención MSE</t>
  </si>
  <si>
    <t>FASE DE ACTIVIDADES DEL PORTAL</t>
  </si>
  <si>
    <t>Configuraciones</t>
  </si>
  <si>
    <t>CIERRE DE PROYECTO COMPLETO</t>
  </si>
  <si>
    <t xml:space="preserve"> Acta de Cierre</t>
  </si>
  <si>
    <t>Reunión de Cierre</t>
  </si>
  <si>
    <t>Actividades del Project Manager</t>
  </si>
  <si>
    <t>SERVICIOS DE SOPORTE AL CLIENTE (BD e INFRAESTRUCTURA) - PROYECTO DE IMPLEMENTAC</t>
  </si>
  <si>
    <t>157_SaaS</t>
  </si>
  <si>
    <t>Gestión Modelo SaaS</t>
  </si>
  <si>
    <t>REVISIÓN DE KPIs - MESA DE SERVICIO</t>
  </si>
  <si>
    <t>PREPARACIÓN DE INFORMES, DOCUMENTACIÓN U OFICIOS</t>
  </si>
  <si>
    <t>ESTABLECIMIENTO DE PROCEDIMIENTOS</t>
  </si>
  <si>
    <t>ANALISIS PRELIMINAR DE NUEVOS REQUERIMIENTOS E IMPLEMENTACIONES-PANI</t>
  </si>
  <si>
    <t>PANI -  DESARROLLOS Y MEJORAS PARA REQUERIMIENTO DE PANI</t>
  </si>
  <si>
    <t>/0004/0008/0006</t>
  </si>
  <si>
    <t>/0004/0008/0010</t>
  </si>
  <si>
    <t>152_PANI</t>
  </si>
  <si>
    <t xml:space="preserve"> TAREAS DEL DIRECTOR</t>
  </si>
  <si>
    <t>Preparación de informes al cliente</t>
  </si>
  <si>
    <t>Preparación de informes internos</t>
  </si>
  <si>
    <t xml:space="preserve"> SEGUIMIENTO Y CONTROL (DIRECCIÓN DE PROYECTOS)</t>
  </si>
  <si>
    <t>SERVICIOS  DE  CONSULTORÍA</t>
  </si>
  <si>
    <t>Reuniones con el cliente</t>
  </si>
  <si>
    <t>Preparación de Minutas ( sesiones extraordinarias)</t>
  </si>
  <si>
    <t>190.2</t>
  </si>
  <si>
    <t>PROYECTOS DE IMPLEMENTACIÓN EN LA NUBE - SENARA</t>
  </si>
  <si>
    <t>PLANIF</t>
  </si>
  <si>
    <t>GENERACIÓN DE PLAN DE TRABAJO0</t>
  </si>
  <si>
    <t>EJEC</t>
  </si>
  <si>
    <t>EJECUCIÓN</t>
  </si>
  <si>
    <t>ALM</t>
  </si>
  <si>
    <t>ALINEAMIENTO DE MODULOS NUEVOS</t>
  </si>
  <si>
    <t>Identificación, ajustes y consolidacion de fuentes de nuevos módulos</t>
  </si>
  <si>
    <t>Identificacion de estructuras nuevas y existentes afectadas por nuevos módulos</t>
  </si>
  <si>
    <t xml:space="preserve"> Generacion de paquete de instalación (fuentes, bases de datos)</t>
  </si>
  <si>
    <t>Configuraciones manuales</t>
  </si>
  <si>
    <t>VAL</t>
  </si>
  <si>
    <t>VALIDACIÓN</t>
  </si>
  <si>
    <t>ASEGURAMIENTO DE LOS FLUJOS DEL SISTEMA</t>
  </si>
  <si>
    <t>ENT: ELABORACIÓN DEL INFORME DE PRUEBAS DEL SISTEMA</t>
  </si>
  <si>
    <t>ENT</t>
  </si>
  <si>
    <t>ENTENDIMIENTO DEL ENTORNO</t>
  </si>
  <si>
    <t>Sesiones de Workshops</t>
  </si>
  <si>
    <t>Generacion de Documento de Diseño</t>
  </si>
  <si>
    <t>/0012/0004/0008</t>
  </si>
  <si>
    <t>CAR</t>
  </si>
  <si>
    <t>CARGA DE DATOS</t>
  </si>
  <si>
    <t>Generación de plantillas para solicitar datos</t>
  </si>
  <si>
    <t>Vaidacion de plantillas con datos del cliente</t>
  </si>
  <si>
    <t>Generación de scripts y carga o ajustes de los datos</t>
  </si>
  <si>
    <t>/0012/0004/0008/0008</t>
  </si>
  <si>
    <t xml:space="preserve"> Generacion de documentos de carga</t>
  </si>
  <si>
    <t>/0012/0004/0010</t>
  </si>
  <si>
    <t>CAP</t>
  </si>
  <si>
    <t>CAPACITACIÓN</t>
  </si>
  <si>
    <t>PLAN DE CAPACITACION</t>
  </si>
  <si>
    <t>EJECUCION DE LAS CAPACITACIONES</t>
  </si>
  <si>
    <t>/0012/0004/0010/0006</t>
  </si>
  <si>
    <t>INFORME DE CAPACITACION</t>
  </si>
  <si>
    <t>/0012/0004/0012</t>
  </si>
  <si>
    <t>PRU</t>
  </si>
  <si>
    <t>PREPARAR LOS ESCENARIOS DE PRUEBAS</t>
  </si>
  <si>
    <t>/0012/0004/0012/0004</t>
  </si>
  <si>
    <t>GENERAR PLAN DE PRUEBA</t>
  </si>
  <si>
    <t>/0012/0004/0012/0006</t>
  </si>
  <si>
    <t>EJECUCIÓN DE LOS ESCENARIOS DE PRUEBAS</t>
  </si>
  <si>
    <t>/0012/0004/0012/0008</t>
  </si>
  <si>
    <t>GENERAR INFORMES DE PRUEBA UAT</t>
  </si>
  <si>
    <t>/0012/0004/0014</t>
  </si>
  <si>
    <t>TRANS</t>
  </si>
  <si>
    <t>TRANSCICIÓN</t>
  </si>
  <si>
    <t>/0012/0004/0014/0002</t>
  </si>
  <si>
    <t>CAMBIO DE DNS A IP PUBLICA DE LB</t>
  </si>
  <si>
    <t>/0012/0004/0014/0004</t>
  </si>
  <si>
    <t>CARGAR RESPALDO ACTUALIZADO</t>
  </si>
  <si>
    <t>PRUEBAS Y REVISIÓN DE INFRAESTRUCTURA</t>
  </si>
  <si>
    <t>/0012/0004/0014/0008</t>
  </si>
  <si>
    <t>APAGADO DE LOS SERVIDORES DE LA NUBE ANTERIOR</t>
  </si>
  <si>
    <t>/0012/0004/0014/0010</t>
  </si>
  <si>
    <t>ELIMINAR LOS SERVIDORES DE LA NUBE ANTERIOR</t>
  </si>
  <si>
    <t>/0012/0004/0014/0012</t>
  </si>
  <si>
    <t>/0012/0004/0014/0012/0002</t>
  </si>
  <si>
    <t>GENERACION DE DOCUMENTOS DE CIERRE</t>
  </si>
  <si>
    <t>401_UCR</t>
  </si>
  <si>
    <t>SPRINT UCR</t>
  </si>
  <si>
    <t>/0002/0022/0002</t>
  </si>
  <si>
    <t>/0002/0022/0004</t>
  </si>
  <si>
    <t>159_UCR</t>
  </si>
  <si>
    <t>Análisis preliminar de Nuevos Requerimiento - UCR</t>
  </si>
  <si>
    <t>GENERACIÓN DE DCUMENTACIÓN</t>
  </si>
  <si>
    <t>156_UCR</t>
  </si>
  <si>
    <t>PROYECTOS DE IMPLEMENTACIÓN DE SIF EN LA NUBE - UCR</t>
  </si>
  <si>
    <t>Desarrollo de ajustes y nuevas funcionalidades</t>
  </si>
  <si>
    <t>/0002/0008/0016</t>
  </si>
  <si>
    <t>Desarrollo y ajustes de integraciones</t>
  </si>
  <si>
    <t>DIR</t>
  </si>
  <si>
    <t>DIRECCIÓN DE PROYECTOS</t>
  </si>
  <si>
    <t>403_UCR</t>
  </si>
  <si>
    <t>DISEÑO GRAFICO LABS</t>
  </si>
  <si>
    <t>DEFINICION DE REQUERIMIENTOS DE DISEÑO</t>
  </si>
  <si>
    <t>DISEÑO DE EXPERIENCIA DE USUARIO UX</t>
  </si>
  <si>
    <t>DISEÑO DE INTERFAZ UI</t>
  </si>
  <si>
    <t>AJUSTES Y CAMBIOS</t>
  </si>
  <si>
    <t>350_PRY_SWAT</t>
  </si>
  <si>
    <t>DEVOPS TECH LABS</t>
  </si>
  <si>
    <t>/0010/0004/0002</t>
  </si>
  <si>
    <t>/0010/0004/0004</t>
  </si>
  <si>
    <t>/0010/0004/0006</t>
  </si>
  <si>
    <t>/0010/0012/0002</t>
  </si>
  <si>
    <t>/0010/0012/0004</t>
  </si>
  <si>
    <t>/0010/0012/0006</t>
  </si>
  <si>
    <t>154_SOIN</t>
  </si>
  <si>
    <t>SOPORTE AL ERP SOIN</t>
  </si>
  <si>
    <t>140_ERP_SOIN</t>
  </si>
  <si>
    <t>TAREAS ASOCIADA A EQUIPO DE RELEASE MANAGEMENT</t>
  </si>
  <si>
    <t>140_SOIN</t>
  </si>
  <si>
    <t>SERVICIOS DE SOPORTE AL CLIENTE (BD e INFRAESTRUCTURA) - CORE SOIN</t>
  </si>
  <si>
    <t>154_SIF_SOIN</t>
  </si>
  <si>
    <t>GESTIÓN DE INCIDENTES SIF SOIN</t>
  </si>
  <si>
    <t>151_158_IC</t>
  </si>
  <si>
    <t>Oportunidades de Negocio - APOYO A VENTAS (ERP)</t>
  </si>
  <si>
    <t>R.E._I</t>
  </si>
  <si>
    <t>Reuniones (Internas y Externas)</t>
  </si>
  <si>
    <t>DEMOS</t>
  </si>
  <si>
    <t>Demos de aplicativos a cliente</t>
  </si>
  <si>
    <t>D.N.R</t>
  </si>
  <si>
    <t>Dimensionamiento de Nuevos Requerimientos y Mejoras</t>
  </si>
  <si>
    <t>OF.LIC</t>
  </si>
  <si>
    <t>Apoyo en análisis de Ofertas  y Licitaciones</t>
  </si>
  <si>
    <t>P.L</t>
  </si>
  <si>
    <t>Generación d P/L (Estimación Financiera)</t>
  </si>
  <si>
    <t>SEG</t>
  </si>
  <si>
    <t>GND</t>
  </si>
  <si>
    <t>Generación de documentos</t>
  </si>
  <si>
    <t>ANOP</t>
  </si>
  <si>
    <t>Análisis de Nuevas Oportunidades</t>
  </si>
  <si>
    <t>140_NO_ERP</t>
  </si>
  <si>
    <t>NUEVAS OPORTUNIDADES DE NEGOCIOS *  ERP</t>
  </si>
  <si>
    <t>ACTIVIDADES DEL EQUIPO DE RM NUEVAS OPORTUNIDADES DE NEGOCIOS *  ERP</t>
  </si>
  <si>
    <t>Oportunidades de Negocio - APOYO A VENTAS (ERP) 20/21</t>
  </si>
  <si>
    <t>140_N.O.NEG</t>
  </si>
  <si>
    <t>151_158_NR</t>
  </si>
  <si>
    <t>GESTIÓN DE MEJORAS -  OTOBO</t>
  </si>
  <si>
    <t>D.N.R.</t>
  </si>
  <si>
    <t>GESTIÓN DE MEJORAS</t>
  </si>
  <si>
    <t>G_TICK</t>
  </si>
  <si>
    <t>GESTIÓN DE TICKETS - OTOBO</t>
  </si>
  <si>
    <t>160_ERP_2021</t>
  </si>
  <si>
    <t>TAREAS INTERNAS DEL DEPARTAMENTO - ERP - 2021</t>
  </si>
  <si>
    <t>MANTENIMIENTO PREVENTIVO</t>
  </si>
  <si>
    <t>MANTENIMIENTO CORRECTIVO</t>
  </si>
  <si>
    <t>3.</t>
  </si>
  <si>
    <t>4.</t>
  </si>
  <si>
    <t>ACTIVIDADES DE ACTUALIZACION DE DOCUMENTACION</t>
  </si>
  <si>
    <t>5.</t>
  </si>
  <si>
    <t>DIMENSIONAMIENTO DE NUEVOS REQUERIMIENTOS</t>
  </si>
  <si>
    <t>6.</t>
  </si>
  <si>
    <t>DIAGNOSTICO DEL APLICATIVO</t>
  </si>
  <si>
    <t>CERTIFICACIONES INTERNAS</t>
  </si>
  <si>
    <t>DESARROLLO DE MEJORAS</t>
  </si>
  <si>
    <t>9.</t>
  </si>
  <si>
    <t>INDUCCION / CAPACITACION DE LOS PROCESOS DEL AREA</t>
  </si>
  <si>
    <t>9.1</t>
  </si>
  <si>
    <t>9.2</t>
  </si>
  <si>
    <t>9.3</t>
  </si>
  <si>
    <t>IMPLEMENTACION</t>
  </si>
  <si>
    <t>9.4</t>
  </si>
  <si>
    <t>GESTION DE CUENTAS</t>
  </si>
  <si>
    <t>10.</t>
  </si>
  <si>
    <t>GESTION DE SOPORTE</t>
  </si>
  <si>
    <t>11.</t>
  </si>
  <si>
    <t>GESTION DE PROYECTOS</t>
  </si>
  <si>
    <t>11.1</t>
  </si>
  <si>
    <t>PM</t>
  </si>
  <si>
    <t>11.2</t>
  </si>
  <si>
    <t>METODOLOGIAS</t>
  </si>
  <si>
    <t>11.3</t>
  </si>
  <si>
    <t>ESTANDARES</t>
  </si>
  <si>
    <t>/0002/0024/0008</t>
  </si>
  <si>
    <t>11.4</t>
  </si>
  <si>
    <t>GENERACION Y RESPUESTA DE OFICIOS</t>
  </si>
  <si>
    <t>12.</t>
  </si>
  <si>
    <t>REVISION NORMATIVA LEGALES</t>
  </si>
  <si>
    <t>13.</t>
  </si>
  <si>
    <t>REVISION DE NUEVAS OPORTUNIDADES COMERCIALES</t>
  </si>
  <si>
    <t>/0002/0030</t>
  </si>
  <si>
    <t>VERSIONAMIENTO</t>
  </si>
  <si>
    <t>14.1</t>
  </si>
  <si>
    <t>14.2</t>
  </si>
  <si>
    <t>CONFIGURACIÓN</t>
  </si>
  <si>
    <t>14.3</t>
  </si>
  <si>
    <t>14.4</t>
  </si>
  <si>
    <t>14.5</t>
  </si>
  <si>
    <t>151_ERP</t>
  </si>
  <si>
    <t>Plan de actualización</t>
  </si>
  <si>
    <t>Fase de Instalación</t>
  </si>
  <si>
    <t>Respaldo de Ambientes</t>
  </si>
  <si>
    <t>Actualización SIF</t>
  </si>
  <si>
    <t>Pruebas del ciclo de Control</t>
  </si>
  <si>
    <t>Pruebas del ciclo de Egresos</t>
  </si>
  <si>
    <t>Pruebas del ciclo de Ingresos</t>
  </si>
  <si>
    <t>Correcciones de errores</t>
  </si>
  <si>
    <t>Actualización SAPIENS</t>
  </si>
  <si>
    <t>Fase de Certificación</t>
  </si>
  <si>
    <t>Fase de actualización de datos</t>
  </si>
  <si>
    <t>Fase de Correcciones</t>
  </si>
  <si>
    <t>Fase de Paralelos</t>
  </si>
  <si>
    <t>Fase de Cierre</t>
  </si>
  <si>
    <t>Instalación en producción</t>
  </si>
  <si>
    <t>Presentación de nuevas funcionalidades</t>
  </si>
  <si>
    <t>Capacitación / Acompañamiento al cliente</t>
  </si>
  <si>
    <t>401_CORE_ERP</t>
  </si>
  <si>
    <t>SPRINTS CORE ERP</t>
  </si>
  <si>
    <t>SOPORTE ERP - CORE</t>
  </si>
  <si>
    <t>PROC_GRL</t>
  </si>
  <si>
    <t>PROCESOS GENERALES DEL DEPARTAMENTO ERP</t>
  </si>
  <si>
    <t>PROCESOS GENERALES DEL DEPATAMENTO ERP</t>
  </si>
  <si>
    <t>GLOBAL</t>
  </si>
  <si>
    <t>GESTION DE SOPORTE (ANALISIS DE CASO, ASIGNACION Y CIERRE</t>
  </si>
  <si>
    <t>REVISION DE NORMATIVAS LEGALES</t>
  </si>
  <si>
    <t>/0002/0002/0014</t>
  </si>
  <si>
    <t>ANALISIS DE NUEVOS REQUERIMIENTOS</t>
  </si>
  <si>
    <t>ANALISIS DE IMPACTO ( TIEMPO Y COSTOS)</t>
  </si>
  <si>
    <t>PRESENTACIONES Y NEGOCIACION</t>
  </si>
  <si>
    <t>/0002/0002/0016</t>
  </si>
  <si>
    <t>TechTalks  -  DESARROLO</t>
  </si>
  <si>
    <t>164_ADM_SIF</t>
  </si>
  <si>
    <t>TAREAS ADMINISTRATIVAS SIF- 2026</t>
  </si>
  <si>
    <t>GESTION DE SOPORTE (ANALISIS DE CASO, ASIGNACION Y CIERRE)</t>
  </si>
  <si>
    <t>S_911_001</t>
  </si>
  <si>
    <t>Conciliación Contabilidad - Presupuesto</t>
  </si>
  <si>
    <t>S_911_002</t>
  </si>
  <si>
    <t>Parametrización del Catálogo de motivos de traslado de activos - 6.1.1.7.1.5.3</t>
  </si>
  <si>
    <t>S_911_003</t>
  </si>
  <si>
    <t>Catálogo de estado de concursos</t>
  </si>
  <si>
    <t>S_911_004</t>
  </si>
  <si>
    <t>Consecutivos de certificaciones</t>
  </si>
  <si>
    <t>S_911_005</t>
  </si>
  <si>
    <t>Creación de varias notificaciones y alertas</t>
  </si>
  <si>
    <t>S_911_006</t>
  </si>
  <si>
    <t>Filtro de consecutivo de acciones de personal</t>
  </si>
  <si>
    <t>S_911_007</t>
  </si>
  <si>
    <t>Filtro de consecutivo de certificaciones</t>
  </si>
  <si>
    <t>S_911_008</t>
  </si>
  <si>
    <t>Generación de boletas de pago (PDF) por cada empleado</t>
  </si>
  <si>
    <t>S_911_009</t>
  </si>
  <si>
    <t>Modificación reporte detalle de planilla para revisión</t>
  </si>
  <si>
    <t>S_911_010</t>
  </si>
  <si>
    <t>Notificación al aplicar y finalizar la nómina</t>
  </si>
  <si>
    <t>S_911_011</t>
  </si>
  <si>
    <t>Notificación al finalizar la nómina</t>
  </si>
  <si>
    <t>S_911_012</t>
  </si>
  <si>
    <t>Notificación al registro de documentos expediente y nómina</t>
  </si>
  <si>
    <t>S_911_013</t>
  </si>
  <si>
    <t>Notificación al registro de documentos</t>
  </si>
  <si>
    <t>S_911_014</t>
  </si>
  <si>
    <t>Notificación de Cita Medica</t>
  </si>
  <si>
    <t>S_911_015</t>
  </si>
  <si>
    <t>Notificación de Periodo Vencido de Vacaciones</t>
  </si>
  <si>
    <t>S_911_016</t>
  </si>
  <si>
    <t>Notificación de Recordatorio para usuarios</t>
  </si>
  <si>
    <t>S_911_017</t>
  </si>
  <si>
    <t>Notificacion Evaluaciones Pendiente</t>
  </si>
  <si>
    <t>S_911_018</t>
  </si>
  <si>
    <t>Observación al Eliminar Deducción de Nómina</t>
  </si>
  <si>
    <t>S_911_019</t>
  </si>
  <si>
    <t>Proceso de Aprobación de Constancias Salariales</t>
  </si>
  <si>
    <t>S_911_020</t>
  </si>
  <si>
    <t>Registro de Insumos Médicos</t>
  </si>
  <si>
    <t>S_911_021</t>
  </si>
  <si>
    <t xml:space="preserve"> Módulo de Recaudación del Impuesto Telecomunicaciones</t>
  </si>
  <si>
    <t>S_911_022</t>
  </si>
  <si>
    <t>Reporte de Certificaciones Generadas - 911</t>
  </si>
  <si>
    <t>S_911_023</t>
  </si>
  <si>
    <t>Reporte de Pensiones complementarias - 911</t>
  </si>
  <si>
    <t>S_911_024</t>
  </si>
  <si>
    <t>Reporte Duración del Proceso de Contratación - 911</t>
  </si>
  <si>
    <t>S_911_025</t>
  </si>
  <si>
    <t>Ajustes a la depreciación generada para uno o varios activos -  6.1.1.7.6.8.</t>
  </si>
  <si>
    <t>S_911_026</t>
  </si>
  <si>
    <t xml:space="preserve"> Anotaciones asociadas a los estados financieros - 6.1.1.1.2.30.</t>
  </si>
  <si>
    <t>S_911_027</t>
  </si>
  <si>
    <t>Funcionalidad de Reclamo</t>
  </si>
  <si>
    <t>S_911_028</t>
  </si>
  <si>
    <t>Notificaciones punto reorden, artículos con baja existencia, simbología determin</t>
  </si>
  <si>
    <t>S_911_029</t>
  </si>
  <si>
    <t>Consumo por artículo y centro funcional, por rango de fechas - 6.1.1.8.5.1.32</t>
  </si>
  <si>
    <t>S_911_030</t>
  </si>
  <si>
    <t>Notificaciones previas para el control del disponible presupuestario - 6.1.1.6.1</t>
  </si>
  <si>
    <t>S_911_031</t>
  </si>
  <si>
    <t>Saldos por programa Reporte de Ordenes de Pago - 6.1.1.7.7.1.32</t>
  </si>
  <si>
    <t>S_911_032</t>
  </si>
  <si>
    <t>Reporte de Relación de Aumento</t>
  </si>
  <si>
    <t>S_911_033</t>
  </si>
  <si>
    <t>Alertas para el seguimiento de los activos - 6.1.1.7.1.5.5</t>
  </si>
  <si>
    <t>S_911_034</t>
  </si>
  <si>
    <t>Manejo consecutivos automático para los activos - 6.1.1.7.2.4.</t>
  </si>
  <si>
    <t>S_911_035</t>
  </si>
  <si>
    <t>Reversar la última depreciación hecha para uno o varios activos - 6.1.1.7.6.7</t>
  </si>
  <si>
    <t>S_911_036</t>
  </si>
  <si>
    <t>Alertas de vencimiento de las facturas - 6.1.1.2.2.15</t>
  </si>
  <si>
    <t>S_911_037</t>
  </si>
  <si>
    <t>Registro de Plan de actividades</t>
  </si>
  <si>
    <t>S_911_038</t>
  </si>
  <si>
    <t>Tiempo Perdido</t>
  </si>
  <si>
    <t>S_911_039</t>
  </si>
  <si>
    <t>Tiempo Laborado</t>
  </si>
  <si>
    <t>S_911_040</t>
  </si>
  <si>
    <t>Calcular pérdida, deterioro o desperdicio de inventario - 6.1.1.8.4.19</t>
  </si>
  <si>
    <t>S_911_041</t>
  </si>
  <si>
    <t>Informes exportables en Excel    -  2.3.8.</t>
  </si>
  <si>
    <t>S_911_042</t>
  </si>
  <si>
    <t>Reporte Dinamico de Evaluaciones</t>
  </si>
  <si>
    <t>S_911_043</t>
  </si>
  <si>
    <t>2022092227000137 - 911 - E-learning</t>
  </si>
  <si>
    <t>401_911</t>
  </si>
  <si>
    <t>DESARROLLOS Y MEJORAS PARA REQUERIMIENTO DEL SERV 911</t>
  </si>
  <si>
    <t>/0090/0006/0004</t>
  </si>
  <si>
    <t>/0090/0008/0006</t>
  </si>
  <si>
    <t>/0090/0008/0010</t>
  </si>
  <si>
    <t>/0090/0022</t>
  </si>
  <si>
    <t>/0090/0022/0002</t>
  </si>
  <si>
    <t>/0090/0022/0004</t>
  </si>
  <si>
    <t>/0090/0022/0006</t>
  </si>
  <si>
    <t>/0090/0024</t>
  </si>
  <si>
    <t>159_S911</t>
  </si>
  <si>
    <t>ANALISIS PRELIMINAR DE NUEVOS REQUERIMIENTOS-911</t>
  </si>
  <si>
    <t>/0092/0002/0002</t>
  </si>
  <si>
    <t>/0092/0002/0004</t>
  </si>
  <si>
    <t>/0092/0002/0006</t>
  </si>
  <si>
    <t>/0092/0002/0008</t>
  </si>
  <si>
    <t>/0092/0002/0010</t>
  </si>
  <si>
    <t>152_S911</t>
  </si>
  <si>
    <t>GESTION DE NUEVOS REQUERIMIENTOS - SISTEMA 911</t>
  </si>
  <si>
    <t>218_154</t>
  </si>
  <si>
    <t>Gestión de Servicio al Cliente - Servicios 911</t>
  </si>
  <si>
    <t>154_S911</t>
  </si>
  <si>
    <t>Servicios de soporte al Cliente</t>
  </si>
  <si>
    <t>Errores en el funcionamiento de la aplicación (INCIDENTES)</t>
  </si>
  <si>
    <t>Consultas sobre la utilización de la Aplicación</t>
  </si>
  <si>
    <t>Consultas sobre la funcionalidad de la Aplicación</t>
  </si>
  <si>
    <t>Resolución de Problemas de Acceso al Portal</t>
  </si>
  <si>
    <t>Resolución de problemas relacionados con Datos.</t>
  </si>
  <si>
    <t>Problemas de Infraestructura</t>
  </si>
  <si>
    <t>Mesa de Ayuda</t>
  </si>
  <si>
    <t>Retrabajo</t>
  </si>
  <si>
    <t>Dirección/Administrativos</t>
  </si>
  <si>
    <t>140_S911</t>
  </si>
  <si>
    <t>DIR_PROY_S911</t>
  </si>
  <si>
    <t>DIRECCIÓN Y GESTIÓN DE PROYECTO - S911</t>
  </si>
  <si>
    <t>Soportes Varios</t>
  </si>
  <si>
    <t>ACTIVIDADES DEVOPS</t>
  </si>
  <si>
    <t>/0014/0004/0002</t>
  </si>
  <si>
    <t>/0014/0004/0004</t>
  </si>
  <si>
    <t>/0014/0004/0006</t>
  </si>
  <si>
    <t>/0014/0012/0002</t>
  </si>
  <si>
    <t>/0014/0012/0004</t>
  </si>
  <si>
    <t>/0014/0012/0006</t>
  </si>
  <si>
    <t>218_Serv_911</t>
  </si>
  <si>
    <t>Arrendamiento SW para gestion Admon, financiera y RRHH en la nube</t>
  </si>
  <si>
    <t>Correcciones</t>
  </si>
  <si>
    <t>218_140_Serv_911</t>
  </si>
  <si>
    <t>Soporte al Servicio 911</t>
  </si>
  <si>
    <t>190.2_911</t>
  </si>
  <si>
    <t>MIGRACIÓN A A NUBE - ORACLE</t>
  </si>
  <si>
    <t>/0002/0004/0002/0004</t>
  </si>
  <si>
    <t>EJECUCIÓN DE LAS CAPACITACIONES</t>
  </si>
  <si>
    <t>ATENCIÓN DE ERRORES GENERADOS PRODUCTO DE LAS PRUEBAS</t>
  </si>
  <si>
    <t>/0002/0004/0008/0002</t>
  </si>
  <si>
    <t>/0002/0004/0008/0004</t>
  </si>
  <si>
    <t>/0002/0004/0008/0006</t>
  </si>
  <si>
    <t>/0002/0004/0008/0008</t>
  </si>
  <si>
    <t>/0002/0004/0008/0010</t>
  </si>
  <si>
    <t>156.2__911</t>
  </si>
  <si>
    <t xml:space="preserve"> SEGUIMIENTO Y CONTROL (DIRECCIÓN DE PROYECTOS) - 911</t>
  </si>
  <si>
    <t>500.1_911</t>
  </si>
  <si>
    <t>TAREA DE RELEASE MANAGEMENT - 911</t>
  </si>
  <si>
    <t>ANALISI PRELIMINAR DE NUEVOS REQUERIMIENTOS 2022</t>
  </si>
  <si>
    <t>159_CONAVI</t>
  </si>
  <si>
    <t>ANALISIS PRELIMINAR DE NUEVOS REQUERIMIENTOS - CONAVI</t>
  </si>
  <si>
    <t>ANALISIS PRELIMINAR DE NUEVOS REQUERIMIENTOS 2022</t>
  </si>
  <si>
    <t>REUNION ACLARATORIAS CON EL CLIENTE</t>
  </si>
  <si>
    <t>ANALISIS DE IMPACTO (TIEMPO Y COSTO)</t>
  </si>
  <si>
    <t>401_CONAVI</t>
  </si>
  <si>
    <t>DESARROLLOS Y MEJORAS PARA REQUERIMIENTOS CONAVI</t>
  </si>
  <si>
    <t>152_CONAVI</t>
  </si>
  <si>
    <t>GESTION DE NUEVOS REQUERIMIENTOS - CONAVI</t>
  </si>
  <si>
    <t>501_154</t>
  </si>
  <si>
    <t>GESTION DE SERVICIO AL CLIENTE - CONAVI 2022</t>
  </si>
  <si>
    <t>501_DIR_PROY</t>
  </si>
  <si>
    <t>TAREAS DE DIRECCION DE PROYECTOS CONAVI 2022</t>
  </si>
  <si>
    <t>GESTION DE SERVICIO AL CLIENTE - CONAVI 2024</t>
  </si>
  <si>
    <t>TAREAS DE DIRECCION DE PROYECTOS CONAVI 2024</t>
  </si>
  <si>
    <t>600_154</t>
  </si>
  <si>
    <t>140_600</t>
  </si>
  <si>
    <t>Soporte de BD e Infraestructura</t>
  </si>
  <si>
    <t>600_018</t>
  </si>
  <si>
    <t>FND 018 - Requerimiento - Verificación de cuenta por cobrar _x0013_ presupuesto</t>
  </si>
  <si>
    <t>600_DIR_PROY</t>
  </si>
  <si>
    <t>TAREAS DE DIRECCION DE PROYECTOS</t>
  </si>
  <si>
    <t>Preparación/modifiación de Documentación</t>
  </si>
  <si>
    <t>140_FUNDATEC</t>
  </si>
  <si>
    <t>SERVICIOS DE SOPORTE AL CLIENTE (BD e INFRAESTRUCTURA) - FUNDATEC</t>
  </si>
  <si>
    <t>190.2_PANI</t>
  </si>
  <si>
    <t>156.2__PANI</t>
  </si>
  <si>
    <t xml:space="preserve"> SEGUIMIENTO Y CONTROL (DIRECCIÓN DE PROYECTOS) - PANI</t>
  </si>
  <si>
    <t>500.1_PANI</t>
  </si>
  <si>
    <t>TAREA DE RELEASE MANAGEMENT - PANI</t>
  </si>
  <si>
    <t>742_001</t>
  </si>
  <si>
    <t>Ajustes al módulo de planificación institucional</t>
  </si>
  <si>
    <t>742_002</t>
  </si>
  <si>
    <t>Libros digitales</t>
  </si>
  <si>
    <t>742_003</t>
  </si>
  <si>
    <t>Estados financieros por segmentos</t>
  </si>
  <si>
    <t>742_004</t>
  </si>
  <si>
    <t>Flujo  de efectivo</t>
  </si>
  <si>
    <t>742_005</t>
  </si>
  <si>
    <t>Activos fijos</t>
  </si>
  <si>
    <t>742_006</t>
  </si>
  <si>
    <t>742_007</t>
  </si>
  <si>
    <t>Factura electrónica</t>
  </si>
  <si>
    <t>742_008</t>
  </si>
  <si>
    <t>Reclutamiento y Selección</t>
  </si>
  <si>
    <t>742_009</t>
  </si>
  <si>
    <t>Capacitación y Desarrollo</t>
  </si>
  <si>
    <t>742_010</t>
  </si>
  <si>
    <t>Sobrantes de salario</t>
  </si>
  <si>
    <t>742_011</t>
  </si>
  <si>
    <t>Evaluación de desempeño</t>
  </si>
  <si>
    <t>BIENESTAR SOCIAL Y PSICOLOGIA</t>
  </si>
  <si>
    <t>EXCEPCION DE PENSIONES ALIMENTICIAS PARA REBAJO DE DEDUCCIONES</t>
  </si>
  <si>
    <t>INSOLVENCIA SALARIAL</t>
  </si>
  <si>
    <t>BASE SOBRE DEDUCCIÓN MENSUAL</t>
  </si>
  <si>
    <t>DEDUCCIONES. RESPETO DE SALARIOS MINIMOS</t>
  </si>
  <si>
    <t>REQ 1 - MANEJO DE PRACTICANTES</t>
  </si>
  <si>
    <t>REQ 2 - BIENESTAR SOCIAL (COMO PROCESO)</t>
  </si>
  <si>
    <t>DIFERENCIA DE SALARIOS,   RECARGO POR PERSONA</t>
  </si>
  <si>
    <t>REP DE CALCULO DE AGUINALDO</t>
  </si>
  <si>
    <t>PRESTAMOS PARA INFRAESTRUCTURA</t>
  </si>
  <si>
    <t>742_012</t>
  </si>
  <si>
    <t>INSTRUCTORES Y CURSOS RELACIONADOS</t>
  </si>
  <si>
    <t>742_013</t>
  </si>
  <si>
    <t>REGISTRO DE PERMISOS DE ESTUDIO</t>
  </si>
  <si>
    <t>742_014</t>
  </si>
  <si>
    <t>CONVENIOS</t>
  </si>
  <si>
    <t>742_015</t>
  </si>
  <si>
    <t>REQ 3 - MEDICINA DE EMPRESA</t>
  </si>
  <si>
    <t>742_016</t>
  </si>
  <si>
    <t>CAPACITACION Y DESARROLLO MANUALES DEL PROFESOR 7.2.19.4 y 19</t>
  </si>
  <si>
    <t>742_017</t>
  </si>
  <si>
    <t>REQ 07- REGISTROS DE CONTROL DE ASISTENCIA A CURSOS</t>
  </si>
  <si>
    <t>742_018</t>
  </si>
  <si>
    <t>REQ 09-  REPORTES ADICIONALES</t>
  </si>
  <si>
    <t>742_019</t>
  </si>
  <si>
    <t>08 - REQUERIMIENTO  MSJ  CARRERA PROFESIONAL</t>
  </si>
  <si>
    <t>GESTION DE NUEVOS REQUERIMIENTOS - MSJ</t>
  </si>
  <si>
    <t>/0040/0002/0002</t>
  </si>
  <si>
    <t>/0040/0002/0004</t>
  </si>
  <si>
    <t>/0040/0002/0006</t>
  </si>
  <si>
    <t>742_020</t>
  </si>
  <si>
    <t>Desarrollo de los puntos asociados al proceso de Evaluación del Desempeño</t>
  </si>
  <si>
    <t>742_021</t>
  </si>
  <si>
    <t>DESCARTAR ESTIMACIÓN DE FORMA MASIVA - Caso 142</t>
  </si>
  <si>
    <t>742_022</t>
  </si>
  <si>
    <t>FORMULARIOS GASTO  EMPLEADO - REQUERIMIENTO ERP MSJ - CASO 146-116</t>
  </si>
  <si>
    <t>742_023</t>
  </si>
  <si>
    <t>Requerimiento para que la nómina genere SP que posean trámites de autorización -</t>
  </si>
  <si>
    <t>151_600</t>
  </si>
  <si>
    <t>TAREAS ASOCIADAS AL EQUIPO DE QA CORPORATIVO</t>
  </si>
  <si>
    <t>742_024</t>
  </si>
  <si>
    <t>REGISTRO  VIATICOS NO PERMITE RECONOCIMIENTOS PARCIALES ERP MSJ 690</t>
  </si>
  <si>
    <t>742_025</t>
  </si>
  <si>
    <t>DISPONIBLE DEL CONTROL DE PRESUPUESTO NO ES CORRECTO ERP MSJ 102 - CASO 143</t>
  </si>
  <si>
    <t>742_026</t>
  </si>
  <si>
    <t>Desarrollo - Flujo de Efectivo</t>
  </si>
  <si>
    <t>742_027</t>
  </si>
  <si>
    <t>Creación de Reportes con Homologación</t>
  </si>
  <si>
    <t>742_028</t>
  </si>
  <si>
    <t>Manejo de Compromisos de Periodos Anteriores</t>
  </si>
  <si>
    <t>ACTUALIZACIÓN DEL TIPO DE CAMBIO PARA EL PAGO DE COMPROMISOS EN DÓLARES - Caso 1</t>
  </si>
  <si>
    <t>742_029</t>
  </si>
  <si>
    <t>Modificación Garantía cambia fecha del registro - Caso 1427, plantilla en blanco</t>
  </si>
  <si>
    <t>742_030</t>
  </si>
  <si>
    <t>Neteo y Reporte de Formulación de Presupuesto - MSJ</t>
  </si>
  <si>
    <t>742_031</t>
  </si>
  <si>
    <t>Consulta de presupuesto MSJ</t>
  </si>
  <si>
    <t>742_032</t>
  </si>
  <si>
    <t>742_033</t>
  </si>
  <si>
    <t>MSJ Actualización Ley de Usura Salario Mínimo</t>
  </si>
  <si>
    <t>401</t>
  </si>
  <si>
    <t>MSJ -  DESARROLLOS Y MEJORAS PARA REQUERIMIENTO DE LA MSJ</t>
  </si>
  <si>
    <t>/0076/0008/0006</t>
  </si>
  <si>
    <t>/0076/0008/0008</t>
  </si>
  <si>
    <t>/0076/0008/0010</t>
  </si>
  <si>
    <t>/0076/0022</t>
  </si>
  <si>
    <t>/0076/0022/0002</t>
  </si>
  <si>
    <t>/0076/0024</t>
  </si>
  <si>
    <t>154_MSJ</t>
  </si>
  <si>
    <t>GESTIÓN DE SERVICIO AL CLIENTE - MSJ</t>
  </si>
  <si>
    <t>140_MSJ</t>
  </si>
  <si>
    <t>742_DIR_PROY</t>
  </si>
  <si>
    <t>TAREAS D DIRECCION DE PROYECTOS</t>
  </si>
  <si>
    <t>742_MSJ</t>
  </si>
  <si>
    <t>154_MSJ_P1</t>
  </si>
  <si>
    <t>GESTIÓN DE SERVICIO AL CLIENTE - MUNICIPALIDAD SAN JOSE - PRORROGA 1</t>
  </si>
  <si>
    <t>500.1_MSJ_P1</t>
  </si>
  <si>
    <t>TAREAS DE RM PARAMINICIPALIDAD DE SAN JOSÉ</t>
  </si>
  <si>
    <t xml:space="preserve"> PROYECTOS DE IMPLEMENTACIÓN ERP-SIF, BAJO MODELO SaaS</t>
  </si>
  <si>
    <t>PROYECTOS DE IMPLEMENTACIÓN DE NOMINA EN LA NUBE</t>
  </si>
  <si>
    <t>INI</t>
  </si>
  <si>
    <t>INICIO</t>
  </si>
  <si>
    <t>/0002/0002/0002/0002</t>
  </si>
  <si>
    <t>ACTA</t>
  </si>
  <si>
    <t>Generación del acta constitutiva</t>
  </si>
  <si>
    <t>PLANIFICACION</t>
  </si>
  <si>
    <t xml:space="preserve"> Generación del plan de trabajo</t>
  </si>
  <si>
    <t>Logística de preparación Kick-off</t>
  </si>
  <si>
    <t>EJECUCION</t>
  </si>
  <si>
    <t>ENTORNO DEL ENTENDIMIENTO</t>
  </si>
  <si>
    <t>Reuniones de trabajo focalizadas</t>
  </si>
  <si>
    <t>/0002/0002/0006/0002/0004</t>
  </si>
  <si>
    <t>Preparación de minutas</t>
  </si>
  <si>
    <t>/0002/0002/0006/0002/0006</t>
  </si>
  <si>
    <t>ENT: Generación Documento de Diseño</t>
  </si>
  <si>
    <t>/0002/0002/0006/0002/0008</t>
  </si>
  <si>
    <t>ENT: Generación Documento de Brechas</t>
  </si>
  <si>
    <t>/0002/0002/0006/0002/0010</t>
  </si>
  <si>
    <t>Actualización del Cronograma Preliminar</t>
  </si>
  <si>
    <t>CONF.APL</t>
  </si>
  <si>
    <t>Generación Documentos de Diseño de Ajustes</t>
  </si>
  <si>
    <t>ENT:Generación Documento del Plan de Carga Datos</t>
  </si>
  <si>
    <t>Administrativos Internos de estabilización de ambientes</t>
  </si>
  <si>
    <t>Carga y Parametrización de datos por parte de SOIN</t>
  </si>
  <si>
    <t>ENT:Informe de Carga Datos</t>
  </si>
  <si>
    <t>Comparativo de fuentes con el CORE para nuevos módulos</t>
  </si>
  <si>
    <t>VALIDACION</t>
  </si>
  <si>
    <t>/0002/0002/0006/0006/0002</t>
  </si>
  <si>
    <t>Aseguramiento de los flujos ligados a cálculo de nómina</t>
  </si>
  <si>
    <t>Preparación de ambientes para capacitar</t>
  </si>
  <si>
    <t>/0002/0002/0006/0006/0006</t>
  </si>
  <si>
    <t>ENT: Elaboración del informe de pruebas interno</t>
  </si>
  <si>
    <t>Preparar el Material Didáctico</t>
  </si>
  <si>
    <t>ENT:Generación Documento del Plan de Capacitación</t>
  </si>
  <si>
    <t>Ejecución de las capacitaciones</t>
  </si>
  <si>
    <t>Preparación de Minutas de Capacitación</t>
  </si>
  <si>
    <t>ENT:Generación del Informe de Capacitación</t>
  </si>
  <si>
    <t>/0002/0002/0006/0010</t>
  </si>
  <si>
    <t xml:space="preserve"> Preparar los escenarios de pruebas</t>
  </si>
  <si>
    <t>ENT:Generación Documento del Plan de Pruebas</t>
  </si>
  <si>
    <t xml:space="preserve">  Ejecución de los escenarios de pruebas</t>
  </si>
  <si>
    <t>ENT:Generación del Informe de Pruebas</t>
  </si>
  <si>
    <t>/0002/0002/0006/0012</t>
  </si>
  <si>
    <t>TRANSICIÓN</t>
  </si>
  <si>
    <t>/0002/0002/0006/0012/0002</t>
  </si>
  <si>
    <t>Generar documentos requeridos para la salida a producción</t>
  </si>
  <si>
    <t>/0002/0002/0006/0014</t>
  </si>
  <si>
    <t>ENT:Informe de Cierre proyecto (Empresa)</t>
  </si>
  <si>
    <t>/0002/0002/0006/0014/0004</t>
  </si>
  <si>
    <t>ENT:Listado de Lecciones Aprendidas</t>
  </si>
  <si>
    <t>SERVICIOS DE  CONSULTORÍA</t>
  </si>
  <si>
    <t xml:space="preserve"> Preparación de Minutas (Sesiones extraordinarias)</t>
  </si>
  <si>
    <t>TAREAS DE RM PARA LA MIGRACIÓN DE A NUBE DE MSJ</t>
  </si>
  <si>
    <t>350_SWAT_MSJ</t>
  </si>
  <si>
    <t>DESARROLLO DEL EQUIPO SWAT</t>
  </si>
  <si>
    <t>/0010/0026</t>
  </si>
  <si>
    <t>/0010/0028</t>
  </si>
  <si>
    <t>/0010/0030</t>
  </si>
  <si>
    <t>/0010/0032</t>
  </si>
  <si>
    <t>/0010/0034</t>
  </si>
  <si>
    <t>/0010/0036</t>
  </si>
  <si>
    <t>/0010/0038</t>
  </si>
  <si>
    <t>866_154</t>
  </si>
  <si>
    <t>GESTION DE SERVICIO AL CLIENTE SUTEL  2021-2022</t>
  </si>
  <si>
    <t>866_140</t>
  </si>
  <si>
    <t>Soporte de BD e Infraestructura  - SUTEL</t>
  </si>
  <si>
    <t>140_SUTEL</t>
  </si>
  <si>
    <t>SERVICIOS DE SOPORTE AL CLIENTE (BD e INFRAESTRUCTURA) - SUTEL</t>
  </si>
  <si>
    <t>871_MA</t>
  </si>
  <si>
    <t>MESA DE AYUDA</t>
  </si>
  <si>
    <t>871_002</t>
  </si>
  <si>
    <t>Nuevos Reportes de Estados Financieros</t>
  </si>
  <si>
    <t>871_003</t>
  </si>
  <si>
    <t>Migración de Plataforma y Mejoras</t>
  </si>
  <si>
    <t>871_004</t>
  </si>
  <si>
    <t xml:space="preserve"> PLANIFICACIÓN PRESUPUESTARIA</t>
  </si>
  <si>
    <t>871_005</t>
  </si>
  <si>
    <t>REQUERIMIENTO DE TRÁMITE DE APROBACIÓN EN CUENTAS POR COBRAR</t>
  </si>
  <si>
    <t>871_006</t>
  </si>
  <si>
    <t xml:space="preserve"> Desarrollo de reporte detallado de Libros</t>
  </si>
  <si>
    <t>871_007</t>
  </si>
  <si>
    <t>Reportes a nivel de cuentas por cobrar de cobros por INS y BCR genera errores</t>
  </si>
  <si>
    <t>871_008</t>
  </si>
  <si>
    <t>CTP - Desarrollo de reporte detallado de Libros</t>
  </si>
  <si>
    <t>871_009</t>
  </si>
  <si>
    <t>Ajustar la compensación notas de crédito, no hace asiento contable</t>
  </si>
  <si>
    <t>871_010</t>
  </si>
  <si>
    <t>Nivel de aprobación de Cuentas por Cobrar, Notas de Crédito y Cobros</t>
  </si>
  <si>
    <t>871_011</t>
  </si>
  <si>
    <t>ACTUALIZACIÓN DEL ERP</t>
  </si>
  <si>
    <t>Reunión interna para hablar de la Metodología de Actualización, responsables, ac</t>
  </si>
  <si>
    <t>Reunión con el Cliente para explicarles el plan de trabajo</t>
  </si>
  <si>
    <t>Montar respaldo de producción a pruebas de la base de datos</t>
  </si>
  <si>
    <t>Montar respaldo de Fuentes de Producción a pruebas</t>
  </si>
  <si>
    <t>Correr el DBM en Pruebas y realizar la corrección de Errores.</t>
  </si>
  <si>
    <t>Pruebas Contabilidad</t>
  </si>
  <si>
    <t>Pruebas Ciclo de Egresos</t>
  </si>
  <si>
    <t>Pruebas Ciclo de Ingresos</t>
  </si>
  <si>
    <t>Pruebas Cánones</t>
  </si>
  <si>
    <t>Correcciones de Errores</t>
  </si>
  <si>
    <t>Elaboración de Presentación de Documentos</t>
  </si>
  <si>
    <t>/0022/0024</t>
  </si>
  <si>
    <t xml:space="preserve">Presentación de las nuevas funcionalidades	</t>
  </si>
  <si>
    <t>/0022/0026</t>
  </si>
  <si>
    <t>Actualizar DBM en Producción</t>
  </si>
  <si>
    <t>/0022/0028</t>
  </si>
  <si>
    <t>Actualizar Fuentes en Producción</t>
  </si>
  <si>
    <t>/0022/0030</t>
  </si>
  <si>
    <t>Actualizar Fuentes Versión anterior en Pruebas</t>
  </si>
  <si>
    <t>/0022/0032</t>
  </si>
  <si>
    <t>Cambio de datasource de Pruebas para apuntar a Producción</t>
  </si>
  <si>
    <t>/0022/0034</t>
  </si>
  <si>
    <t>Acompañamiento dos primos días por cualquier eventualidad</t>
  </si>
  <si>
    <t>871_012</t>
  </si>
  <si>
    <t>Canones CxC</t>
  </si>
  <si>
    <t>159_CTP</t>
  </si>
  <si>
    <t>ANALISIS PRELIMINAR DE NUEVOS REQUERIMIENTOS - CTP</t>
  </si>
  <si>
    <t>/0026/0002/0002</t>
  </si>
  <si>
    <t>/0026/0002/0004</t>
  </si>
  <si>
    <t>/0026/0002/0008</t>
  </si>
  <si>
    <t>/0026/0002/0010</t>
  </si>
  <si>
    <t>871_013</t>
  </si>
  <si>
    <t>LIBROS CONTRABLES EN DIGITAL</t>
  </si>
  <si>
    <t>817_014</t>
  </si>
  <si>
    <t xml:space="preserve">CONSULTA DE CONTROL DE PRESUPUESTO, AGREGAR UNA COLUMNA DE DISPONIBLE	</t>
  </si>
  <si>
    <t>871_015</t>
  </si>
  <si>
    <t>AJUSTES EN LIBROS DE DIARIO DETALLADO</t>
  </si>
  <si>
    <t>817_016</t>
  </si>
  <si>
    <t>GENERAR SCRIPT CON EL LISTADE DE PLACAS ACTUALES</t>
  </si>
  <si>
    <t>871_017</t>
  </si>
  <si>
    <t>ASEGURAR EL PROCESO DE INTEGRACION DE ACTUALIZACION DE DATOS</t>
  </si>
  <si>
    <t>817_018</t>
  </si>
  <si>
    <t>GARANTIZAR EL PROCESO DE PROVEER INFORMACION DE MOROSIDAD</t>
  </si>
  <si>
    <t>871_019</t>
  </si>
  <si>
    <t>CAMBIAR FECHA DE VENCIMIENTO EN FACTURAS</t>
  </si>
  <si>
    <t>871_020</t>
  </si>
  <si>
    <t>CREACION Y ACTUALIZACION DE SOCIOS DE NEGOCIOS</t>
  </si>
  <si>
    <t>871_021</t>
  </si>
  <si>
    <t>REQUERIMOS QUE LAS FACTUAS REGISTRADAS EN EL SISTEMA SIFCO SEAN ACTUALIZADAS AL</t>
  </si>
  <si>
    <t>871_022</t>
  </si>
  <si>
    <t>HABILITAR OPCIÓN DE ELIMINAR FACTURAS DE FORMA MASIVA</t>
  </si>
  <si>
    <t>871_023</t>
  </si>
  <si>
    <t>MODIFICACIÓN EN FORMULACIÓN PRESUPUESTARIA</t>
  </si>
  <si>
    <t>152_CTP</t>
  </si>
  <si>
    <t>GESTION DE NUEVOS REQUERIMIENTOS - CTP</t>
  </si>
  <si>
    <t>871_154</t>
  </si>
  <si>
    <t>GESTION DE SERVICIO AL CLIENTE - CTP 2019</t>
  </si>
  <si>
    <t>140_CTP_2019</t>
  </si>
  <si>
    <t>871_DIR_PROY</t>
  </si>
  <si>
    <t>159_CENCINAI</t>
  </si>
  <si>
    <t>ANALISIS PRELIMINAR DE NUEVOS REQUERIMIENTOS - CENCINAI</t>
  </si>
  <si>
    <t>152_CENCINAI</t>
  </si>
  <si>
    <t>873_154_CENC</t>
  </si>
  <si>
    <t>GESTION DE SERVICIO AL CLIENTE - CENCINAI - SIF</t>
  </si>
  <si>
    <t>DIRECCION Y GESTION DE PROYECTO CENCINAI</t>
  </si>
  <si>
    <t>/0004/0002/0012</t>
  </si>
  <si>
    <t>/0004/0002/0014</t>
  </si>
  <si>
    <t>Creación / Modificación de Cronogramas</t>
  </si>
  <si>
    <t>/0004/0002/0016</t>
  </si>
  <si>
    <t>Preparación / modificación de Documentación</t>
  </si>
  <si>
    <t>2026*</t>
  </si>
  <si>
    <t>GESTIÓN DE SERVICIO AL CLIENTE  - S911- SIF</t>
  </si>
  <si>
    <t>GESTIÓN DE NUEVOS REQUERIMIENTOS - CTP-SIF</t>
  </si>
  <si>
    <t>Gestión de Servicios al Cliente (AMPARADO A CONTRATO) - FUNDATEC - SIF</t>
  </si>
  <si>
    <t>600-152-FND-SIF</t>
  </si>
  <si>
    <t>GESTION DE NUEVOS REQUERIMIENTOS - FUNDATEC 2018 - SIF</t>
  </si>
  <si>
    <t>GESTIÓN DE SERVICIO AL CLIENTE  - SENARA - SIF</t>
  </si>
  <si>
    <t>Soporte, Nuevo Requerimiento, actualizacion SAPIENS - Purdy Motor</t>
  </si>
  <si>
    <t>866-152-SUTEL23-SIF</t>
  </si>
  <si>
    <t>GESTION DE NUEVOS REQUERIMIENTOS - SUTEL - SIF</t>
  </si>
  <si>
    <t>SOPORTE, MANTE, ERP TELEFOMUNICACION SUTEL-SIF</t>
  </si>
  <si>
    <t>GESTION DE NUEVOS REQUERIMIENTOS - ARESEP-SIF</t>
  </si>
  <si>
    <t>GESTION DE NUEVOS REQUERIMIENTOS - 911 Año 2022 SIF</t>
  </si>
  <si>
    <t>GESTION DE NUEVOS REQUERIMIENTOS - DGAC - SIF</t>
  </si>
  <si>
    <t>BI-178-GNR 25-26</t>
  </si>
  <si>
    <t xml:space="preserve">Actividades administrativas y Gerenciales del Equipo de BI 2025-2026	</t>
  </si>
  <si>
    <t>BI-NF</t>
  </si>
  <si>
    <t>ACTIVIDADES NO FACTURABLES EQUIPO BI - 2025 - 2026</t>
  </si>
  <si>
    <t>GESTION DE NUEVOS REQUERIMIENTOS - PANI - SIF</t>
  </si>
  <si>
    <t>GESTION DE SERVICIO AL CLIENTE - PANI - SIF</t>
  </si>
  <si>
    <t>GESTIÓN DE SERVICIO AL CLIENTE  BNVALORES - SAPIENS</t>
  </si>
  <si>
    <t>GESTIÓN DE SERVICIO AL CLIENTE  SIF - INDER</t>
  </si>
  <si>
    <t>Servicio administrado de Sistema de Inf. en Nube, tipo software (SAAS)-SIF</t>
  </si>
  <si>
    <t>874-152-IAFA-SIF</t>
  </si>
  <si>
    <t>Adquisición del Sistema de Gestión de Recursos y Planificación IAFA - SIF</t>
  </si>
  <si>
    <t>GESTIÓN DE SERVICIO AL CLIENTE  SIF - MSJ - PRORROGA 1 - SIF</t>
  </si>
  <si>
    <t>LICENCIAS Y BENEFICIOS CORPORATIVOS 2026</t>
  </si>
  <si>
    <t>TAREAS ADMINISTRATIVAS SOIN 2026</t>
  </si>
  <si>
    <t>051-POOL-INTEG-26</t>
  </si>
  <si>
    <t>PROYECTO DICOMIZER</t>
  </si>
  <si>
    <t>TAREAS ADMINISTRATIVAS SIF 2026</t>
  </si>
  <si>
    <t>TAREAS ASOCIADAS AL EQUIPO RM CORPORATIVO 2026</t>
  </si>
  <si>
    <t>SERVICIOS INTERNOS PMO CORPORATIVA 2026</t>
  </si>
  <si>
    <t>TAREAS ADMINISTRATIVAS SAPIENS 2026</t>
  </si>
  <si>
    <t>151-158-N.O.-SIF</t>
  </si>
  <si>
    <t>TAREAS ASOCIADAS A NUEVAS OPORTUNIDADES - SIF</t>
  </si>
  <si>
    <t>TAREAS ASOCIADAS A NUEVAS OPORTUNIDADES - SAPIENS</t>
  </si>
  <si>
    <t>GESTION DE SERVICIO AL CLIENTE - SIF SOIN</t>
  </si>
  <si>
    <t>151-154-SOIN-SAPI-26</t>
  </si>
  <si>
    <t>GESTION DE SERVICIO AL CLIENTE - SAPIENS SOIN</t>
  </si>
  <si>
    <t>MANTENIMIENTO, SOPORTE, DESARROLLO PRODUCTOS ORACLE</t>
  </si>
  <si>
    <t>ACTIVIDADES GENERALES DEL EQUIPO SWAT 2026</t>
  </si>
  <si>
    <t>ACTIVIDADES DEL PROCESO DE CUSTOMER SUCCESS - 2026</t>
  </si>
  <si>
    <t xml:space="preserve"> TAREAS ASOCIADAS AL EQUIPO QA CORPORATIVO 2026</t>
  </si>
  <si>
    <t>GESTION DE NUEVOS REQUERIMIENTOS - ARESEP-SAPIENS</t>
  </si>
  <si>
    <t>GESTIÓN DE SERVICIO AL CLIENTE  - ARESEP - SAPIENS</t>
  </si>
  <si>
    <t>Servicio administrado de Sistema de Inf. en Nube, tipo software (SAAS)-SAPI</t>
  </si>
  <si>
    <t>GESTION DE SERVICIO AL CLIENTE CENCINAI - SIF</t>
  </si>
  <si>
    <t>GESTION DE SERVICIO AL CLIENTE CENCINAI - SAPIENS</t>
  </si>
  <si>
    <t>600-152-FND-SAP</t>
  </si>
  <si>
    <t>GESTION DE NUEVOS REQUERIMIENTOS - FUNDATEC - SAPIENS</t>
  </si>
  <si>
    <t>600-154-FND-SAPI</t>
  </si>
  <si>
    <t>GESTION DE SERVICIO AL CLIENTE FUNDATEC- SAPIENS</t>
  </si>
  <si>
    <t>GESTION DE SERVICIO AL CLIENTE INDER - SAPIENS</t>
  </si>
  <si>
    <t>742-152-SIF-MSJ-P1</t>
  </si>
  <si>
    <t>GESTION DE NUEVOS REQUERIMIENTOS - MSJ-P1-SIF</t>
  </si>
  <si>
    <t>GESTION DE NUEVOS REQUERIMIENTOS - MSJ-P1-SAPIENS</t>
  </si>
  <si>
    <t>GESTION DE SERVICIO AL CLIENTE MSJ- SAPIENS</t>
  </si>
  <si>
    <t>GESTION DE NUEVOS REQUERIMIENTOS - PANI - SAPIENS</t>
  </si>
  <si>
    <t>GESTION DE SERVICIO AL CLIENTE PANI- SAPIENS</t>
  </si>
  <si>
    <t>218-152-S911-SAPIENS</t>
  </si>
  <si>
    <t>GESTION DE NUEVOS REQUERIMIENTOS - 911 - SAPIENS</t>
  </si>
  <si>
    <t>GESTIÓN DE SERVICIO AL CLIENTE  - S911- SAPIENS</t>
  </si>
  <si>
    <t>GESTION DE NUEVOS REQUERIMIENTOS - SENARA - SAPIENS</t>
  </si>
  <si>
    <t>GESTIÓN DE SERVICIO AL CLIENTE  - SENARA - SAPIENS</t>
  </si>
  <si>
    <t>866-154-SUTEL-SAPI</t>
  </si>
  <si>
    <t>GESTIÓN DE SERVICIO AL CLIENTE  - SUTEL - SAPIENS</t>
  </si>
  <si>
    <t>ATENCION DE NUEVOS REQUERIMIENTOS</t>
  </si>
  <si>
    <t>051-MID-ICE-NCP5</t>
  </si>
  <si>
    <t>151-NF-MD-NCP5</t>
  </si>
  <si>
    <t>051-OPI-ICE-NCP5</t>
  </si>
  <si>
    <t>151-NF-INT-NCP5</t>
  </si>
  <si>
    <t>151-SOP.INT-2026</t>
  </si>
  <si>
    <t>ACTIVIDADES AREA SOPORTE INTERNO 2026</t>
  </si>
  <si>
    <t>151-PROCOMER</t>
  </si>
  <si>
    <t>TAREAS PRELIMINARES - PROYECTO PROCOMER</t>
  </si>
  <si>
    <t>151-350-ORBIT</t>
  </si>
  <si>
    <t>PROYECTO ORBIT</t>
  </si>
  <si>
    <t>151-350-Dicomizer-IN</t>
  </si>
  <si>
    <t>KEVIN EMILIO ARAYA CASTILLO</t>
  </si>
  <si>
    <t>BI.01</t>
  </si>
  <si>
    <t>Data Scientist</t>
  </si>
  <si>
    <t>KENDALL DAVID FALLAS MENA</t>
  </si>
  <si>
    <t>GENESIS MARIA ROSALES BARRANTES</t>
  </si>
  <si>
    <t>DAVID ANDRES DURAN PITTI</t>
  </si>
  <si>
    <t>IN.01</t>
  </si>
  <si>
    <t>Internal Support (Entry Level)</t>
  </si>
  <si>
    <t>MAIKEL ALEXANDER BONILLA GRANADOS</t>
  </si>
  <si>
    <t>JUAN CARLOS ARCE CRUZ</t>
  </si>
  <si>
    <t>156.5</t>
  </si>
  <si>
    <t>TAREAS DE ERPSOL</t>
  </si>
  <si>
    <t>TPO-SO-4000-3</t>
  </si>
  <si>
    <t>202602</t>
  </si>
  <si>
    <t>JOHAN JOSUE VARGAS QUESADA</t>
  </si>
  <si>
    <t>SAP</t>
  </si>
  <si>
    <t>KAREN HINOJOSA</t>
  </si>
  <si>
    <t>JUAN CARLOS TORRES</t>
  </si>
  <si>
    <t>JORGE MARTINEZ PALMER</t>
  </si>
  <si>
    <t>ERIKA LETICIA GRANADA FLORES</t>
  </si>
  <si>
    <t>NORA YOLANDA CID DEL PRADO MARTINEZ</t>
  </si>
  <si>
    <t>158_SIF</t>
  </si>
  <si>
    <t>NUEVAS OPORTUNIDADES  - SIF</t>
  </si>
  <si>
    <t>ANALISIS PRELIMINAR DE NUEVOS REQUERIMIENTOS-FND</t>
  </si>
  <si>
    <t>FTC_001</t>
  </si>
  <si>
    <t>Cambio en la Interfaz Web de Importación</t>
  </si>
  <si>
    <t>FTC_002</t>
  </si>
  <si>
    <t xml:space="preserve"> Ley de Fortalecimiento de las Finanzas Públicas</t>
  </si>
  <si>
    <t>FTC_003</t>
  </si>
  <si>
    <t>Importar factura con pago por documento NC</t>
  </si>
  <si>
    <t>FTC_004</t>
  </si>
  <si>
    <t>Máscara para cuenta transitoria de CxC</t>
  </si>
  <si>
    <t>FTC_005</t>
  </si>
  <si>
    <t>Automatizar aprobación de presupuesto</t>
  </si>
  <si>
    <t>FTC_006</t>
  </si>
  <si>
    <t>Problema con tareas programadas y facturación</t>
  </si>
  <si>
    <t>FTC_007</t>
  </si>
  <si>
    <t>Cuentas IBAN BNCR - Planillas - TXT</t>
  </si>
  <si>
    <t>152_FND</t>
  </si>
  <si>
    <t>GESTION DE NUEVOS REQUERIMIENTOS - FND</t>
  </si>
  <si>
    <t>ANALIIS  PRELIINAR DE NUEVOS REQUERIMIENTOS</t>
  </si>
  <si>
    <t>ANALISIS PRELIMINAR DE NUEVOS REQUERIMIENTOS E IMPLEMENTACIONES -MSJ</t>
  </si>
  <si>
    <t>152_MSJ</t>
  </si>
  <si>
    <t>159_IAFA</t>
  </si>
  <si>
    <t>ANALISIS PRELIMINAR DE NUEVOS REQUERIMIENTOS-IAFA</t>
  </si>
  <si>
    <t>152_IAFA_SIF</t>
  </si>
  <si>
    <t>GESTION DE NUEVOS REQUERIMIENTOS - SISTEMA 911 - IAFA</t>
  </si>
  <si>
    <t>2026022427000059</t>
  </si>
  <si>
    <t>2026020327000241</t>
  </si>
  <si>
    <t>2026021027000316</t>
  </si>
  <si>
    <t>2026020627000128</t>
  </si>
  <si>
    <t>2026020227000108</t>
  </si>
  <si>
    <t>2026012627000271</t>
  </si>
  <si>
    <t>2026022427000193</t>
  </si>
  <si>
    <t>2026022427000264</t>
  </si>
  <si>
    <t>2026021727000054</t>
  </si>
  <si>
    <t>2026021827000187</t>
  </si>
  <si>
    <t>2026021827000043</t>
  </si>
  <si>
    <t>2026022027000075</t>
  </si>
  <si>
    <t>2026020927000195</t>
  </si>
  <si>
    <t>2026022427000068</t>
  </si>
  <si>
    <t>2026020627000173</t>
  </si>
  <si>
    <t>2026021727000321</t>
  </si>
  <si>
    <t>2026022027000021</t>
  </si>
  <si>
    <t>2026020327000286</t>
  </si>
  <si>
    <t>2026021227000152</t>
  </si>
  <si>
    <t>2026021827000329</t>
  </si>
  <si>
    <t>2026022627000199</t>
  </si>
  <si>
    <t>2026022427000111</t>
  </si>
  <si>
    <t>2026021027000281</t>
  </si>
  <si>
    <t>2026021827000311</t>
  </si>
  <si>
    <t>2026011327000385</t>
  </si>
  <si>
    <t>2026022627000261</t>
  </si>
  <si>
    <t>2026022327000373</t>
  </si>
  <si>
    <t>2026021927000327</t>
  </si>
  <si>
    <t>2026021727000116</t>
  </si>
  <si>
    <t xml:space="preserve"> 2025112027000238</t>
  </si>
  <si>
    <t>2026020227000162</t>
  </si>
  <si>
    <t>2026020927000239</t>
  </si>
  <si>
    <t>2026021827000249</t>
  </si>
  <si>
    <t>2026012327000044</t>
  </si>
  <si>
    <t>2026020227000073</t>
  </si>
  <si>
    <t>2026020927000131</t>
  </si>
  <si>
    <t>2025112627000094</t>
  </si>
  <si>
    <t>2026020627000021</t>
  </si>
  <si>
    <t>2026022027000101</t>
  </si>
  <si>
    <t>2026022327000177</t>
  </si>
  <si>
    <t>2026020227000064</t>
  </si>
  <si>
    <t>2026021327000089</t>
  </si>
  <si>
    <t>2026020227000019</t>
  </si>
  <si>
    <t>2026012927000221</t>
  </si>
  <si>
    <t>2026021027000361</t>
  </si>
  <si>
    <t>2026021027000138</t>
  </si>
  <si>
    <t>2026012927000186</t>
  </si>
  <si>
    <t>2026020227000037</t>
  </si>
  <si>
    <t>2026021227000125</t>
  </si>
  <si>
    <t>2026021727000143</t>
  </si>
  <si>
    <t>2026012927000104</t>
  </si>
  <si>
    <t>2026022627000091</t>
  </si>
  <si>
    <t>2026020927000284</t>
  </si>
  <si>
    <t>2026022327000293</t>
  </si>
  <si>
    <t>2026021827000196</t>
  </si>
  <si>
    <t>2026021127000412</t>
  </si>
  <si>
    <t xml:space="preserve"> Ticket#202602262700</t>
  </si>
  <si>
    <t>2026021227000036</t>
  </si>
  <si>
    <t>2026020627000093</t>
  </si>
  <si>
    <t>2026020427000266</t>
  </si>
  <si>
    <t>2026011427000132</t>
  </si>
  <si>
    <t>2026021627000314</t>
  </si>
  <si>
    <t>2025080127000281</t>
  </si>
  <si>
    <t>2025060327000011</t>
  </si>
  <si>
    <t>2026020227000135</t>
  </si>
  <si>
    <t>504120984 - ARCE CRUZ JUAN CARLOS</t>
  </si>
  <si>
    <t>208560845 - ARGUEDAS DELGADO MELANNIE</t>
  </si>
  <si>
    <t>117280194 - ROSALES BARRANTES GENESIS MARIA</t>
  </si>
  <si>
    <t>402630177 - FALLAS MENA KENDALL 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</si>
</sst>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.00"/>
    <numFmt numFmtId="166" formatCode="_([$$-409]* #,##0.00_);_([$$-409]* \(#,##0.00\);_([$$-409]* &quot;-&quot;??_);_(@_)"/>
    <numFmt numFmtId="167" formatCode="0.0%"/>
  </numFmts>
  <fonts count="5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Titillium Web"/>
    </font>
    <font>
      <sz val="10"/>
      <color rgb="FF4B5E79"/>
      <name val="Titillium Web"/>
    </font>
    <font>
      <sz val="10"/>
      <color theme="0"/>
      <name val="Titillium Web"/>
    </font>
    <font>
      <sz val="28"/>
      <color rgb="FF4B5E79"/>
      <name val="Titillium Web"/>
    </font>
    <font>
      <b/>
      <sz val="10"/>
      <color theme="0"/>
      <name val="Titillium Web"/>
    </font>
    <font>
      <b/>
      <sz val="10"/>
      <color theme="0" tint="-4.9989318521683403E-2"/>
      <name val="Titillium Web"/>
    </font>
    <font>
      <b/>
      <sz val="18"/>
      <color theme="0"/>
      <name val="Titillium Web"/>
    </font>
    <font>
      <b/>
      <sz val="10"/>
      <color theme="1"/>
      <name val="Titillium Web"/>
    </font>
    <font>
      <b/>
      <sz val="11"/>
      <color theme="1"/>
      <name val="Titillium Web"/>
    </font>
    <font>
      <b/>
      <sz val="10"/>
      <name val="Titillium Web"/>
    </font>
    <font>
      <sz val="10"/>
      <name val="Titillium Web"/>
    </font>
    <font>
      <sz val="8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Titillium Web"/>
    </font>
    <font>
      <b/>
      <sz val="20"/>
      <color theme="0" tint="-4.9989318521683403E-2"/>
      <name val="Titillium Web"/>
    </font>
    <font>
      <sz val="20"/>
      <color theme="0" tint="-4.9989318521683403E-2"/>
      <name val="Titillium Web"/>
    </font>
    <font>
      <sz val="11"/>
      <color theme="1"/>
      <name val="Titillium Web"/>
    </font>
    <font>
      <b/>
      <sz val="11"/>
      <color theme="0"/>
      <name val="Titillium Web"/>
    </font>
    <font>
      <b/>
      <sz val="11"/>
      <color rgb="FF3F3F3F"/>
      <name val="Titillium Web"/>
    </font>
    <font>
      <b/>
      <sz val="9"/>
      <color theme="0"/>
      <name val="Titillium Web"/>
    </font>
    <font>
      <sz val="14"/>
      <color theme="1" tint="0.499984740745262"/>
      <name val="Titillium Web"/>
    </font>
    <font>
      <b/>
      <sz val="11"/>
      <color rgb="FFC00000"/>
      <name val="Titillium Web"/>
    </font>
    <font>
      <sz val="11"/>
      <color rgb="FFC00000"/>
      <name val="Titillium Web"/>
    </font>
    <font>
      <b/>
      <sz val="14"/>
      <color rgb="FF3F3F3F"/>
      <name val="Titillium Web"/>
    </font>
    <font>
      <b/>
      <sz val="11"/>
      <color theme="0" tint="-0.499984740745262"/>
      <name val="Titillium Web"/>
    </font>
    <font>
      <b/>
      <sz val="16"/>
      <color theme="0" tint="-0.499984740745262"/>
      <name val="Titillium Web"/>
    </font>
    <font>
      <sz val="11"/>
      <color theme="0" tint="-4.9989318521683403E-2"/>
      <name val="Titillium Web"/>
    </font>
    <font>
      <b/>
      <sz val="22"/>
      <color theme="1"/>
      <name val="Titillium Web"/>
    </font>
    <font>
      <b/>
      <sz val="20"/>
      <color theme="1"/>
      <name val="Titillium Web"/>
    </font>
    <font>
      <sz val="11"/>
      <color theme="0" tint="-0.249977111117893"/>
      <name val="Titillium Web"/>
    </font>
    <font>
      <b/>
      <sz val="10"/>
      <color rgb="FF3F3F3F"/>
      <name val="Titillium Web"/>
    </font>
    <font>
      <b/>
      <sz val="11"/>
      <color rgb="FFFA7D00"/>
      <name val="Titillium Web"/>
    </font>
    <font>
      <b/>
      <sz val="14"/>
      <color rgb="FFFF0000"/>
      <name val="Titillium Web"/>
    </font>
    <font>
      <sz val="11"/>
      <color theme="0"/>
      <name val="Titillium Web"/>
    </font>
    <font>
      <b/>
      <sz val="14"/>
      <color theme="0"/>
      <name val="Titillium Web"/>
    </font>
    <font>
      <b/>
      <sz val="14"/>
      <color theme="1"/>
      <name val="Titillium Web"/>
    </font>
    <font>
      <sz val="18"/>
      <color theme="0"/>
      <name val="Titillium Web"/>
    </font>
    <font>
      <sz val="11"/>
      <color theme="0" tint="-0.34998626667073579"/>
      <name val="Titillium Web"/>
    </font>
    <font>
      <b/>
      <sz val="11"/>
      <color theme="0" tint="-0.34998626667073579"/>
      <name val="Titillium Web"/>
    </font>
    <font>
      <b/>
      <sz val="11"/>
      <color rgb="FFCC0000"/>
      <name val="Titillium Web"/>
    </font>
    <font>
      <sz val="9"/>
      <color theme="1"/>
      <name val="Titillium Web"/>
    </font>
    <font>
      <sz val="11"/>
      <name val="Titillium Web"/>
    </font>
    <font>
      <b/>
      <sz val="12"/>
      <name val="Titillium Web"/>
    </font>
    <font>
      <sz val="9"/>
      <color theme="0" tint="-0.34998626667073579"/>
      <name val="Titillium Web"/>
    </font>
    <font>
      <sz val="10"/>
      <color theme="0" tint="-0.14999847407452621"/>
      <name val="Titillium Web"/>
    </font>
    <font>
      <b/>
      <sz val="10"/>
      <color theme="0" tint="-0.34998626667073579"/>
      <name val="Titillium Web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8" tint="-0.499984740745262"/>
      <name val="Calibri"/>
      <family val="2"/>
      <scheme val="minor"/>
    </font>
    <font>
      <sz val="8"/>
      <color theme="0"/>
      <name val="Titillium Web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E3756"/>
        <bgColor theme="4"/>
      </patternFill>
    </fill>
    <fill>
      <patternFill patternType="solid">
        <fgColor rgb="FF0E3756"/>
        <bgColor indexed="64"/>
      </patternFill>
    </fill>
    <fill>
      <patternFill patternType="solid">
        <fgColor rgb="FF4B5E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5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/>
      <top/>
      <bottom/>
      <diagonal/>
    </border>
    <border>
      <left/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16" fillId="2" borderId="14" applyNumberFormat="0" applyAlignment="0" applyProtection="0"/>
    <xf numFmtId="164" fontId="1" fillId="0" borderId="0" applyFont="0" applyFill="0" applyBorder="0" applyAlignment="0" applyProtection="0"/>
    <xf numFmtId="0" fontId="51" fillId="0" borderId="0" applyNumberFormat="0" applyFill="0" applyBorder="0" applyAlignment="0" applyProtection="0"/>
  </cellStyleXfs>
  <cellXfs count="266">
    <xf numFmtId="0" fontId="0" fillId="0" borderId="0" xfId="0"/>
    <xf numFmtId="0" fontId="0" fillId="4" borderId="0" xfId="0" applyFill="1"/>
    <xf numFmtId="0" fontId="0" fillId="5" borderId="0" xfId="0" applyFill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8" fillId="6" borderId="4" xfId="0" applyFont="1" applyFill="1" applyBorder="1" applyAlignment="1">
      <alignment horizontal="right"/>
    </xf>
    <xf numFmtId="4" fontId="4" fillId="0" borderId="6" xfId="0" applyNumberFormat="1" applyFont="1" applyBorder="1"/>
    <xf numFmtId="0" fontId="9" fillId="8" borderId="6" xfId="0" applyFont="1" applyFill="1" applyBorder="1" applyAlignment="1">
      <alignment horizontal="right" vertical="center"/>
    </xf>
    <xf numFmtId="0" fontId="4" fillId="0" borderId="5" xfId="0" applyFont="1" applyBorder="1"/>
    <xf numFmtId="4" fontId="4" fillId="0" borderId="0" xfId="0" applyNumberFormat="1" applyFont="1"/>
    <xf numFmtId="2" fontId="4" fillId="0" borderId="0" xfId="0" applyNumberFormat="1" applyFont="1"/>
    <xf numFmtId="0" fontId="10" fillId="6" borderId="4" xfId="0" applyFont="1" applyFill="1" applyBorder="1" applyAlignment="1">
      <alignment horizontal="right"/>
    </xf>
    <xf numFmtId="0" fontId="8" fillId="7" borderId="5" xfId="0" applyFont="1" applyFill="1" applyBorder="1" applyAlignment="1">
      <alignment horizontal="center" vertical="center"/>
    </xf>
    <xf numFmtId="4" fontId="8" fillId="7" borderId="5" xfId="0" applyNumberFormat="1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right"/>
    </xf>
    <xf numFmtId="4" fontId="13" fillId="0" borderId="5" xfId="0" applyNumberFormat="1" applyFont="1" applyBorder="1"/>
    <xf numFmtId="0" fontId="4" fillId="0" borderId="5" xfId="0" applyFont="1" applyBorder="1" applyAlignment="1">
      <alignment horizontal="right"/>
    </xf>
    <xf numFmtId="4" fontId="11" fillId="0" borderId="5" xfId="0" applyNumberFormat="1" applyFont="1" applyBorder="1"/>
    <xf numFmtId="0" fontId="4" fillId="0" borderId="5" xfId="0" applyFont="1" applyBorder="1" applyAlignment="1">
      <alignment horizontal="left"/>
    </xf>
    <xf numFmtId="0" fontId="13" fillId="0" borderId="5" xfId="0" applyFont="1" applyBorder="1" applyAlignment="1">
      <alignment horizontal="right" vertical="center"/>
    </xf>
    <xf numFmtId="0" fontId="13" fillId="9" borderId="0" xfId="0" applyFont="1" applyFill="1" applyAlignment="1">
      <alignment horizontal="right" vertical="center"/>
    </xf>
    <xf numFmtId="0" fontId="21" fillId="0" borderId="0" xfId="0" applyFont="1"/>
    <xf numFmtId="165" fontId="23" fillId="4" borderId="14" xfId="4" applyNumberFormat="1" applyFont="1" applyFill="1"/>
    <xf numFmtId="0" fontId="23" fillId="2" borderId="14" xfId="4" applyFont="1"/>
    <xf numFmtId="0" fontId="23" fillId="0" borderId="0" xfId="4" applyFont="1" applyFill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1" fillId="0" borderId="0" xfId="0" applyFont="1" applyAlignment="1">
      <alignment horizontal="center"/>
    </xf>
    <xf numFmtId="0" fontId="28" fillId="2" borderId="14" xfId="4" applyFont="1" applyAlignment="1">
      <alignment horizontal="right"/>
    </xf>
    <xf numFmtId="1" fontId="29" fillId="0" borderId="0" xfId="0" applyNumberFormat="1" applyFont="1"/>
    <xf numFmtId="0" fontId="30" fillId="0" borderId="0" xfId="0" applyFont="1"/>
    <xf numFmtId="0" fontId="31" fillId="0" borderId="0" xfId="0" applyFont="1"/>
    <xf numFmtId="0" fontId="22" fillId="8" borderId="23" xfId="3" applyFont="1" applyFill="1" applyBorder="1"/>
    <xf numFmtId="0" fontId="22" fillId="8" borderId="2" xfId="3" applyFont="1" applyFill="1"/>
    <xf numFmtId="0" fontId="32" fillId="0" borderId="5" xfId="0" applyFont="1" applyBorder="1"/>
    <xf numFmtId="0" fontId="21" fillId="0" borderId="5" xfId="0" applyFont="1" applyBorder="1"/>
    <xf numFmtId="0" fontId="33" fillId="0" borderId="0" xfId="0" applyFont="1"/>
    <xf numFmtId="0" fontId="34" fillId="0" borderId="0" xfId="0" applyFont="1"/>
    <xf numFmtId="165" fontId="34" fillId="0" borderId="0" xfId="0" applyNumberFormat="1" applyFont="1"/>
    <xf numFmtId="0" fontId="35" fillId="2" borderId="14" xfId="4" applyFont="1" applyAlignment="1">
      <alignment horizontal="center" vertical="center" wrapText="1"/>
    </xf>
    <xf numFmtId="166" fontId="21" fillId="0" borderId="5" xfId="0" applyNumberFormat="1" applyFont="1" applyBorder="1"/>
    <xf numFmtId="166" fontId="22" fillId="3" borderId="24" xfId="3" applyNumberFormat="1" applyFont="1" applyBorder="1"/>
    <xf numFmtId="166" fontId="21" fillId="0" borderId="0" xfId="0" applyNumberFormat="1" applyFont="1"/>
    <xf numFmtId="0" fontId="22" fillId="3" borderId="2" xfId="3" applyFont="1"/>
    <xf numFmtId="0" fontId="37" fillId="0" borderId="0" xfId="0" applyFont="1"/>
    <xf numFmtId="0" fontId="38" fillId="0" borderId="0" xfId="0" applyFont="1"/>
    <xf numFmtId="0" fontId="10" fillId="8" borderId="5" xfId="3" applyFont="1" applyFill="1" applyBorder="1" applyAlignment="1">
      <alignment horizontal="center" vertical="top" wrapText="1"/>
    </xf>
    <xf numFmtId="0" fontId="39" fillId="8" borderId="5" xfId="3" applyFont="1" applyFill="1" applyBorder="1" applyAlignment="1">
      <alignment horizontal="center" vertical="center"/>
    </xf>
    <xf numFmtId="0" fontId="34" fillId="0" borderId="0" xfId="0" applyFont="1" applyAlignment="1">
      <alignment horizontal="left"/>
    </xf>
    <xf numFmtId="0" fontId="21" fillId="0" borderId="5" xfId="0" applyFont="1" applyBorder="1" applyAlignment="1">
      <alignment horizontal="left"/>
    </xf>
    <xf numFmtId="4" fontId="21" fillId="0" borderId="5" xfId="0" applyNumberFormat="1" applyFont="1" applyBorder="1" applyAlignment="1">
      <alignment horizontal="center" vertical="center"/>
    </xf>
    <xf numFmtId="4" fontId="12" fillId="0" borderId="5" xfId="0" applyNumberFormat="1" applyFont="1" applyBorder="1" applyAlignment="1">
      <alignment horizontal="center" vertical="center"/>
    </xf>
    <xf numFmtId="2" fontId="40" fillId="0" borderId="5" xfId="0" applyNumberFormat="1" applyFont="1" applyBorder="1" applyAlignment="1">
      <alignment horizontal="center" vertical="center"/>
    </xf>
    <xf numFmtId="2" fontId="21" fillId="0" borderId="0" xfId="0" applyNumberFormat="1" applyFont="1"/>
    <xf numFmtId="0" fontId="22" fillId="3" borderId="15" xfId="3" applyFont="1" applyBorder="1"/>
    <xf numFmtId="0" fontId="21" fillId="0" borderId="5" xfId="0" applyFont="1" applyBorder="1" applyAlignment="1">
      <alignment horizontal="right"/>
    </xf>
    <xf numFmtId="0" fontId="20" fillId="0" borderId="0" xfId="0" applyFont="1" applyAlignment="1">
      <alignment vertical="center" wrapText="1"/>
    </xf>
    <xf numFmtId="0" fontId="42" fillId="0" borderId="0" xfId="0" applyFont="1"/>
    <xf numFmtId="0" fontId="42" fillId="0" borderId="0" xfId="0" applyFont="1" applyAlignment="1">
      <alignment horizontal="center"/>
    </xf>
    <xf numFmtId="0" fontId="43" fillId="0" borderId="0" xfId="0" applyFont="1" applyAlignment="1">
      <alignment horizontal="center"/>
    </xf>
    <xf numFmtId="9" fontId="22" fillId="3" borderId="2" xfId="3" applyNumberFormat="1" applyFont="1"/>
    <xf numFmtId="2" fontId="44" fillId="3" borderId="16" xfId="3" applyNumberFormat="1" applyFont="1" applyBorder="1" applyAlignment="1">
      <alignment horizontal="center"/>
    </xf>
    <xf numFmtId="0" fontId="21" fillId="0" borderId="7" xfId="0" applyFont="1" applyBorder="1"/>
    <xf numFmtId="2" fontId="46" fillId="0" borderId="0" xfId="0" applyNumberFormat="1" applyFont="1"/>
    <xf numFmtId="2" fontId="46" fillId="12" borderId="0" xfId="0" applyNumberFormat="1" applyFont="1" applyFill="1" applyAlignment="1">
      <alignment horizontal="right" vertical="center" wrapText="1"/>
    </xf>
    <xf numFmtId="0" fontId="12" fillId="0" borderId="0" xfId="0" applyFont="1"/>
    <xf numFmtId="0" fontId="47" fillId="0" borderId="0" xfId="0" applyFont="1" applyAlignment="1">
      <alignment horizontal="right" vertical="center"/>
    </xf>
    <xf numFmtId="9" fontId="21" fillId="0" borderId="0" xfId="0" applyNumberFormat="1" applyFont="1"/>
    <xf numFmtId="0" fontId="45" fillId="0" borderId="0" xfId="0" applyFont="1"/>
    <xf numFmtId="2" fontId="12" fillId="0" borderId="0" xfId="0" applyNumberFormat="1" applyFont="1"/>
    <xf numFmtId="0" fontId="48" fillId="0" borderId="0" xfId="0" applyFont="1"/>
    <xf numFmtId="2" fontId="43" fillId="0" borderId="0" xfId="0" applyNumberFormat="1" applyFont="1"/>
    <xf numFmtId="0" fontId="22" fillId="6" borderId="4" xfId="0" applyFont="1" applyFill="1" applyBorder="1" applyAlignment="1">
      <alignment horizontal="right"/>
    </xf>
    <xf numFmtId="0" fontId="11" fillId="0" borderId="5" xfId="0" applyFont="1" applyBorder="1" applyAlignment="1">
      <alignment horizontal="right" wrapText="1"/>
    </xf>
    <xf numFmtId="0" fontId="11" fillId="0" borderId="0" xfId="0" applyFont="1"/>
    <xf numFmtId="0" fontId="3" fillId="13" borderId="40" xfId="0" applyFont="1" applyFill="1" applyBorder="1"/>
    <xf numFmtId="0" fontId="3" fillId="13" borderId="41" xfId="0" applyFont="1" applyFill="1" applyBorder="1"/>
    <xf numFmtId="0" fontId="3" fillId="13" borderId="42" xfId="0" applyFont="1" applyFill="1" applyBorder="1"/>
    <xf numFmtId="0" fontId="4" fillId="0" borderId="43" xfId="0" applyFont="1" applyBorder="1" applyAlignment="1">
      <alignment horizontal="right" wrapText="1"/>
    </xf>
    <xf numFmtId="4" fontId="9" fillId="8" borderId="6" xfId="0" applyNumberFormat="1" applyFont="1" applyFill="1" applyBorder="1" applyAlignment="1">
      <alignment horizontal="center" vertical="center"/>
    </xf>
    <xf numFmtId="4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right"/>
    </xf>
    <xf numFmtId="4" fontId="14" fillId="0" borderId="6" xfId="3" applyNumberFormat="1" applyFont="1" applyFill="1" applyBorder="1" applyAlignment="1">
      <alignment horizontal="center" vertical="center"/>
    </xf>
    <xf numFmtId="4" fontId="13" fillId="0" borderId="5" xfId="0" applyNumberFormat="1" applyFont="1" applyBorder="1" applyAlignment="1">
      <alignment horizontal="center" vertical="center"/>
    </xf>
    <xf numFmtId="10" fontId="11" fillId="0" borderId="5" xfId="1" applyNumberFormat="1" applyFont="1" applyFill="1" applyBorder="1" applyAlignment="1">
      <alignment horizontal="center" vertical="center"/>
    </xf>
    <xf numFmtId="4" fontId="8" fillId="3" borderId="12" xfId="3" applyNumberFormat="1" applyFont="1" applyBorder="1" applyAlignment="1">
      <alignment horizontal="center" vertical="center"/>
    </xf>
    <xf numFmtId="9" fontId="8" fillId="3" borderId="2" xfId="3" applyNumberFormat="1" applyFont="1" applyAlignment="1">
      <alignment horizontal="center" vertical="center"/>
    </xf>
    <xf numFmtId="4" fontId="8" fillId="0" borderId="3" xfId="3" applyNumberFormat="1" applyFont="1" applyFill="1" applyBorder="1" applyAlignment="1">
      <alignment horizontal="center" vertical="center"/>
    </xf>
    <xf numFmtId="4" fontId="13" fillId="0" borderId="19" xfId="0" applyNumberFormat="1" applyFont="1" applyBorder="1" applyAlignment="1">
      <alignment horizontal="center" vertical="center"/>
    </xf>
    <xf numFmtId="9" fontId="11" fillId="0" borderId="0" xfId="1" applyFont="1" applyFill="1" applyBorder="1" applyAlignment="1">
      <alignment horizontal="center" vertical="center"/>
    </xf>
    <xf numFmtId="9" fontId="8" fillId="0" borderId="44" xfId="3" applyNumberFormat="1" applyFont="1" applyFill="1" applyBorder="1" applyAlignment="1">
      <alignment horizontal="center" vertical="center"/>
    </xf>
    <xf numFmtId="4" fontId="13" fillId="0" borderId="6" xfId="3" applyNumberFormat="1" applyFont="1" applyFill="1" applyBorder="1" applyAlignment="1">
      <alignment horizontal="center" vertical="center"/>
    </xf>
    <xf numFmtId="4" fontId="13" fillId="0" borderId="3" xfId="3" applyNumberFormat="1" applyFont="1" applyFill="1" applyBorder="1" applyAlignment="1">
      <alignment horizontal="center" vertical="center"/>
    </xf>
    <xf numFmtId="10" fontId="11" fillId="0" borderId="0" xfId="1" applyNumberFormat="1" applyFont="1" applyFill="1" applyBorder="1" applyAlignment="1">
      <alignment horizontal="center" vertical="center"/>
    </xf>
    <xf numFmtId="2" fontId="14" fillId="15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3" borderId="15" xfId="3" applyFont="1" applyBorder="1"/>
    <xf numFmtId="0" fontId="8" fillId="3" borderId="15" xfId="3" applyFont="1" applyBorder="1" applyAlignment="1">
      <alignment horizontal="center"/>
    </xf>
    <xf numFmtId="0" fontId="8" fillId="3" borderId="2" xfId="3" applyFont="1"/>
    <xf numFmtId="0" fontId="4" fillId="0" borderId="17" xfId="0" applyFont="1" applyBorder="1"/>
    <xf numFmtId="164" fontId="49" fillId="0" borderId="18" xfId="5" applyFont="1" applyFill="1" applyBorder="1"/>
    <xf numFmtId="0" fontId="4" fillId="0" borderId="6" xfId="0" applyFont="1" applyBorder="1"/>
    <xf numFmtId="4" fontId="4" fillId="10" borderId="5" xfId="0" applyNumberFormat="1" applyFont="1" applyFill="1" applyBorder="1"/>
    <xf numFmtId="2" fontId="11" fillId="0" borderId="19" xfId="0" applyNumberFormat="1" applyFont="1" applyBorder="1"/>
    <xf numFmtId="164" fontId="49" fillId="0" borderId="6" xfId="5" applyFont="1" applyFill="1" applyBorder="1"/>
    <xf numFmtId="0" fontId="4" fillId="0" borderId="45" xfId="0" applyFont="1" applyBorder="1"/>
    <xf numFmtId="164" fontId="49" fillId="0" borderId="4" xfId="5" applyFont="1" applyBorder="1"/>
    <xf numFmtId="2" fontId="11" fillId="0" borderId="43" xfId="0" applyNumberFormat="1" applyFont="1" applyBorder="1"/>
    <xf numFmtId="4" fontId="50" fillId="0" borderId="5" xfId="0" applyNumberFormat="1" applyFont="1" applyBorder="1"/>
    <xf numFmtId="0" fontId="49" fillId="0" borderId="5" xfId="0" applyFont="1" applyBorder="1"/>
    <xf numFmtId="9" fontId="11" fillId="0" borderId="0" xfId="1" applyFont="1"/>
    <xf numFmtId="0" fontId="17" fillId="0" borderId="5" xfId="0" applyFont="1" applyBorder="1" applyAlignment="1">
      <alignment horizontal="right"/>
    </xf>
    <xf numFmtId="0" fontId="17" fillId="0" borderId="5" xfId="0" applyFont="1" applyBorder="1" applyAlignment="1">
      <alignment horizontal="center" vertical="center"/>
    </xf>
    <xf numFmtId="4" fontId="0" fillId="0" borderId="5" xfId="0" applyNumberFormat="1" applyBorder="1" applyAlignment="1">
      <alignment horizontal="center"/>
    </xf>
    <xf numFmtId="4" fontId="17" fillId="0" borderId="5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167" fontId="0" fillId="0" borderId="5" xfId="1" applyNumberFormat="1" applyFont="1" applyBorder="1" applyAlignment="1">
      <alignment horizontal="center"/>
    </xf>
    <xf numFmtId="167" fontId="17" fillId="0" borderId="5" xfId="1" applyNumberFormat="1" applyFont="1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4" fontId="8" fillId="3" borderId="2" xfId="3" applyNumberFormat="1" applyFont="1" applyAlignment="1">
      <alignment horizontal="center"/>
    </xf>
    <xf numFmtId="4" fontId="11" fillId="0" borderId="5" xfId="0" applyNumberFormat="1" applyFont="1" applyBorder="1" applyAlignment="1">
      <alignment horizontal="center"/>
    </xf>
    <xf numFmtId="10" fontId="4" fillId="0" borderId="5" xfId="1" applyNumberFormat="1" applyFont="1" applyFill="1" applyBorder="1" applyAlignment="1">
      <alignment horizontal="center" vertical="center"/>
    </xf>
    <xf numFmtId="0" fontId="52" fillId="0" borderId="0" xfId="0" applyFont="1"/>
    <xf numFmtId="0" fontId="52" fillId="0" borderId="0" xfId="0" applyFont="1" applyAlignment="1">
      <alignment horizontal="right"/>
    </xf>
    <xf numFmtId="0" fontId="53" fillId="0" borderId="0" xfId="0" applyFont="1"/>
    <xf numFmtId="0" fontId="54" fillId="0" borderId="0" xfId="6" applyFont="1"/>
    <xf numFmtId="0" fontId="55" fillId="0" borderId="0" xfId="0" applyFont="1"/>
    <xf numFmtId="0" fontId="53" fillId="0" borderId="5" xfId="0" applyFont="1" applyBorder="1" applyAlignment="1">
      <alignment horizontal="center"/>
    </xf>
    <xf numFmtId="4" fontId="52" fillId="0" borderId="5" xfId="0" applyNumberFormat="1" applyFont="1" applyBorder="1" applyAlignment="1">
      <alignment horizontal="center"/>
    </xf>
    <xf numFmtId="4" fontId="53" fillId="0" borderId="5" xfId="0" applyNumberFormat="1" applyFont="1" applyBorder="1" applyAlignment="1">
      <alignment horizontal="center"/>
    </xf>
    <xf numFmtId="0" fontId="53" fillId="15" borderId="0" xfId="0" applyFont="1" applyFill="1" applyAlignment="1">
      <alignment horizontal="center"/>
    </xf>
    <xf numFmtId="0" fontId="53" fillId="0" borderId="0" xfId="0" applyFont="1" applyAlignment="1">
      <alignment horizontal="left"/>
    </xf>
    <xf numFmtId="0" fontId="52" fillId="0" borderId="0" xfId="0" applyFont="1" applyAlignment="1">
      <alignment horizontal="right" indent="1"/>
    </xf>
    <xf numFmtId="0" fontId="13" fillId="0" borderId="0" xfId="0" applyFont="1" applyAlignment="1">
      <alignment horizontal="right" vertical="center"/>
    </xf>
    <xf numFmtId="4" fontId="11" fillId="0" borderId="0" xfId="0" applyNumberFormat="1" applyFont="1"/>
    <xf numFmtId="2" fontId="13" fillId="0" borderId="0" xfId="0" applyNumberFormat="1" applyFont="1"/>
    <xf numFmtId="0" fontId="21" fillId="11" borderId="5" xfId="0" applyFont="1" applyFill="1" applyBorder="1"/>
    <xf numFmtId="2" fontId="21" fillId="0" borderId="0" xfId="0" applyNumberFormat="1" applyFont="1" applyAlignment="1">
      <alignment horizontal="center"/>
    </xf>
    <xf numFmtId="0" fontId="11" fillId="3" borderId="2" xfId="3" applyFont="1" applyAlignment="1">
      <alignment horizontal="center"/>
    </xf>
    <xf numFmtId="0" fontId="11" fillId="3" borderId="15" xfId="3" applyFont="1" applyBorder="1" applyAlignment="1">
      <alignment horizontal="center"/>
    </xf>
    <xf numFmtId="0" fontId="11" fillId="3" borderId="27" xfId="3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10" borderId="5" xfId="0" applyNumberFormat="1" applyFont="1" applyFill="1" applyBorder="1"/>
    <xf numFmtId="4" fontId="4" fillId="0" borderId="29" xfId="0" applyNumberFormat="1" applyFont="1" applyBorder="1"/>
    <xf numFmtId="0" fontId="4" fillId="0" borderId="30" xfId="0" applyFont="1" applyBorder="1"/>
    <xf numFmtId="4" fontId="4" fillId="0" borderId="30" xfId="0" applyNumberFormat="1" applyFont="1" applyBorder="1"/>
    <xf numFmtId="4" fontId="4" fillId="0" borderId="18" xfId="0" applyNumberFormat="1" applyFont="1" applyBorder="1"/>
    <xf numFmtId="4" fontId="4" fillId="0" borderId="33" xfId="0" applyNumberFormat="1" applyFont="1" applyBorder="1"/>
    <xf numFmtId="4" fontId="4" fillId="0" borderId="36" xfId="0" applyNumberFormat="1" applyFont="1" applyBorder="1"/>
    <xf numFmtId="4" fontId="4" fillId="0" borderId="38" xfId="0" applyNumberFormat="1" applyFont="1" applyBorder="1"/>
    <xf numFmtId="4" fontId="4" fillId="0" borderId="8" xfId="0" applyNumberFormat="1" applyFont="1" applyBorder="1"/>
    <xf numFmtId="4" fontId="4" fillId="0" borderId="39" xfId="0" applyNumberFormat="1" applyFont="1" applyBorder="1"/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right"/>
    </xf>
    <xf numFmtId="0" fontId="8" fillId="7" borderId="11" xfId="0" applyFont="1" applyFill="1" applyBorder="1" applyAlignment="1">
      <alignment horizontal="center" wrapText="1"/>
    </xf>
    <xf numFmtId="0" fontId="8" fillId="6" borderId="4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13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53" fillId="0" borderId="0" xfId="0" applyFont="1" applyAlignment="1">
      <alignment horizontal="right"/>
    </xf>
    <xf numFmtId="22" fontId="53" fillId="0" borderId="0" xfId="0" applyNumberFormat="1" applyFont="1" applyAlignment="1">
      <alignment horizontal="center"/>
    </xf>
    <xf numFmtId="0" fontId="4" fillId="0" borderId="46" xfId="0" applyFont="1" applyBorder="1"/>
    <xf numFmtId="2" fontId="4" fillId="10" borderId="47" xfId="0" applyNumberFormat="1" applyFont="1" applyFill="1" applyBorder="1"/>
    <xf numFmtId="0" fontId="3" fillId="16" borderId="5" xfId="0" applyFont="1" applyFill="1" applyBorder="1" applyAlignment="1">
      <alignment horizontal="center"/>
    </xf>
    <xf numFmtId="0" fontId="0" fillId="17" borderId="0" xfId="0" applyFill="1"/>
    <xf numFmtId="43" fontId="0" fillId="17" borderId="0" xfId="0" applyNumberFormat="1" applyFill="1"/>
    <xf numFmtId="43" fontId="17" fillId="17" borderId="0" xfId="0" applyNumberFormat="1" applyFont="1" applyFill="1"/>
    <xf numFmtId="0" fontId="57" fillId="17" borderId="0" xfId="0" applyFont="1" applyFill="1"/>
    <xf numFmtId="0" fontId="56" fillId="17" borderId="9" xfId="0" applyFont="1" applyFill="1" applyBorder="1" applyAlignment="1">
      <alignment horizontal="center"/>
    </xf>
    <xf numFmtId="4" fontId="0" fillId="17" borderId="0" xfId="0" applyNumberFormat="1" applyFill="1" applyAlignment="1">
      <alignment horizontal="left" vertical="center"/>
    </xf>
    <xf numFmtId="0" fontId="3" fillId="17" borderId="0" xfId="0" applyFont="1" applyFill="1"/>
    <xf numFmtId="43" fontId="3" fillId="17" borderId="0" xfId="0" applyNumberFormat="1" applyFont="1" applyFill="1"/>
    <xf numFmtId="0" fontId="17" fillId="17" borderId="5" xfId="0" applyFont="1" applyFill="1" applyBorder="1" applyAlignment="1">
      <alignment horizontal="right"/>
    </xf>
    <xf numFmtId="0" fontId="0" fillId="17" borderId="5" xfId="0" applyFill="1" applyBorder="1"/>
    <xf numFmtId="0" fontId="3" fillId="16" borderId="9" xfId="0" applyFont="1" applyFill="1" applyBorder="1" applyAlignment="1">
      <alignment horizontal="center"/>
    </xf>
    <xf numFmtId="4" fontId="56" fillId="18" borderId="0" xfId="0" applyNumberFormat="1" applyFont="1" applyFill="1" applyAlignment="1">
      <alignment horizontal="left" vertical="center"/>
    </xf>
    <xf numFmtId="43" fontId="0" fillId="18" borderId="0" xfId="0" applyNumberFormat="1" applyFill="1"/>
    <xf numFmtId="43" fontId="17" fillId="18" borderId="0" xfId="0" applyNumberFormat="1" applyFont="1" applyFill="1"/>
    <xf numFmtId="4" fontId="0" fillId="17" borderId="5" xfId="0" applyNumberFormat="1" applyFill="1" applyBorder="1" applyAlignment="1">
      <alignment horizontal="left" vertical="center"/>
    </xf>
    <xf numFmtId="43" fontId="0" fillId="17" borderId="5" xfId="0" applyNumberFormat="1" applyFill="1" applyBorder="1"/>
    <xf numFmtId="43" fontId="17" fillId="17" borderId="5" xfId="0" applyNumberFormat="1" applyFont="1" applyFill="1" applyBorder="1"/>
    <xf numFmtId="43" fontId="0" fillId="17" borderId="9" xfId="0" applyNumberFormat="1" applyFill="1" applyBorder="1"/>
    <xf numFmtId="0" fontId="0" fillId="19" borderId="5" xfId="0" applyFill="1" applyBorder="1"/>
    <xf numFmtId="0" fontId="0" fillId="17" borderId="3" xfId="0" applyFill="1" applyBorder="1"/>
    <xf numFmtId="0" fontId="0" fillId="17" borderId="0" xfId="0" applyFill="1" applyAlignment="1">
      <alignment horizontal="center"/>
    </xf>
    <xf numFmtId="0" fontId="0" fillId="17" borderId="11" xfId="0" applyFill="1" applyBorder="1" applyAlignment="1">
      <alignment horizontal="center"/>
    </xf>
    <xf numFmtId="0" fontId="57" fillId="17" borderId="0" xfId="0" applyFont="1" applyFill="1" applyAlignment="1">
      <alignment horizontal="center"/>
    </xf>
    <xf numFmtId="4" fontId="56" fillId="18" borderId="0" xfId="0" applyNumberFormat="1" applyFont="1" applyFill="1" applyAlignment="1">
      <alignment horizontal="center" vertical="center"/>
    </xf>
    <xf numFmtId="0" fontId="0" fillId="17" borderId="5" xfId="0" applyFill="1" applyBorder="1" applyAlignment="1">
      <alignment horizontal="center"/>
    </xf>
    <xf numFmtId="0" fontId="52" fillId="0" borderId="7" xfId="0" applyFont="1" applyBorder="1"/>
    <xf numFmtId="0" fontId="52" fillId="0" borderId="6" xfId="0" applyFont="1" applyBorder="1"/>
    <xf numFmtId="0" fontId="0" fillId="21" borderId="0" xfId="0" applyFill="1"/>
    <xf numFmtId="0" fontId="53" fillId="0" borderId="7" xfId="0" applyFont="1" applyBorder="1"/>
    <xf numFmtId="0" fontId="53" fillId="0" borderId="6" xfId="0" applyFont="1" applyBorder="1"/>
    <xf numFmtId="0" fontId="17" fillId="0" borderId="5" xfId="0" applyFont="1" applyBorder="1" applyAlignment="1">
      <alignment horizontal="center" textRotation="90"/>
    </xf>
    <xf numFmtId="4" fontId="4" fillId="0" borderId="48" xfId="0" applyNumberFormat="1" applyFont="1" applyBorder="1" applyAlignment="1">
      <alignment horizontal="center"/>
    </xf>
    <xf numFmtId="4" fontId="9" fillId="8" borderId="48" xfId="0" applyNumberFormat="1" applyFont="1" applyFill="1" applyBorder="1" applyAlignment="1">
      <alignment horizontal="center" vertical="center"/>
    </xf>
    <xf numFmtId="4" fontId="21" fillId="0" borderId="0" xfId="0" applyNumberFormat="1" applyFont="1"/>
    <xf numFmtId="0" fontId="19" fillId="8" borderId="49" xfId="0" applyFont="1" applyFill="1" applyBorder="1"/>
    <xf numFmtId="0" fontId="6" fillId="0" borderId="0" xfId="0" applyFont="1"/>
    <xf numFmtId="0" fontId="58" fillId="0" borderId="50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5" xfId="0" applyBorder="1"/>
    <xf numFmtId="0" fontId="0" fillId="20" borderId="5" xfId="0" applyFill="1" applyBorder="1"/>
    <xf numFmtId="0" fontId="0" fillId="0" borderId="9" xfId="0" applyBorder="1"/>
    <xf numFmtId="0" fontId="0" fillId="14" borderId="40" xfId="0" applyFill="1" applyBorder="1"/>
    <xf numFmtId="0" fontId="0" fillId="14" borderId="41" xfId="0" applyFill="1" applyBorder="1"/>
    <xf numFmtId="0" fontId="0" fillId="14" borderId="42" xfId="0" applyFill="1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51" xfId="0" applyBorder="1"/>
    <xf numFmtId="0" fontId="0" fillId="14" borderId="51" xfId="0" applyFill="1" applyBorder="1"/>
    <xf numFmtId="0" fontId="53" fillId="0" borderId="5" xfId="0" applyFont="1" applyBorder="1" applyAlignment="1">
      <alignment horizontal="center"/>
    </xf>
    <xf numFmtId="0" fontId="53" fillId="0" borderId="5" xfId="0" applyFont="1" applyBorder="1" applyAlignment="1">
      <alignment horizontal="right"/>
    </xf>
    <xf numFmtId="0" fontId="52" fillId="0" borderId="5" xfId="0" applyFont="1" applyBorder="1" applyAlignment="1">
      <alignment horizontal="center"/>
    </xf>
    <xf numFmtId="0" fontId="52" fillId="0" borderId="5" xfId="0" applyFont="1" applyBorder="1" applyAlignment="1">
      <alignment horizontal="right"/>
    </xf>
    <xf numFmtId="0" fontId="53" fillId="0" borderId="7" xfId="0" applyFont="1" applyBorder="1" applyAlignment="1">
      <alignment horizontal="center"/>
    </xf>
    <xf numFmtId="0" fontId="53" fillId="0" borderId="6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22" fillId="3" borderId="2" xfId="3" applyFont="1" applyAlignment="1">
      <alignment horizontal="right"/>
    </xf>
    <xf numFmtId="0" fontId="24" fillId="3" borderId="2" xfId="3" applyFont="1" applyAlignment="1">
      <alignment horizontal="right"/>
    </xf>
    <xf numFmtId="0" fontId="26" fillId="0" borderId="0" xfId="0" applyFont="1" applyAlignment="1">
      <alignment horizontal="left"/>
    </xf>
    <xf numFmtId="0" fontId="36" fillId="2" borderId="0" xfId="2" applyFont="1" applyBorder="1" applyAlignment="1">
      <alignment horizontal="right"/>
    </xf>
    <xf numFmtId="0" fontId="36" fillId="2" borderId="25" xfId="2" applyFont="1" applyBorder="1" applyAlignment="1">
      <alignment horizontal="right"/>
    </xf>
    <xf numFmtId="166" fontId="23" fillId="2" borderId="26" xfId="4" applyNumberFormat="1" applyFont="1" applyBorder="1" applyAlignment="1">
      <alignment horizontal="center"/>
    </xf>
    <xf numFmtId="166" fontId="23" fillId="2" borderId="0" xfId="4" applyNumberFormat="1" applyFont="1" applyBorder="1" applyAlignment="1">
      <alignment horizontal="center"/>
    </xf>
    <xf numFmtId="0" fontId="18" fillId="8" borderId="5" xfId="0" applyFont="1" applyFill="1" applyBorder="1" applyAlignment="1">
      <alignment horizontal="right" vertical="center"/>
    </xf>
    <xf numFmtId="0" fontId="10" fillId="8" borderId="22" xfId="3" applyFont="1" applyFill="1" applyBorder="1" applyAlignment="1">
      <alignment horizontal="center" vertical="top" wrapText="1"/>
    </xf>
    <xf numFmtId="0" fontId="10" fillId="8" borderId="21" xfId="3" applyFont="1" applyFill="1" applyBorder="1" applyAlignment="1">
      <alignment horizontal="center" vertical="top" wrapText="1"/>
    </xf>
    <xf numFmtId="0" fontId="23" fillId="0" borderId="0" xfId="4" applyFont="1" applyFill="1" applyBorder="1" applyAlignment="1">
      <alignment horizontal="center" vertical="center"/>
    </xf>
    <xf numFmtId="0" fontId="11" fillId="3" borderId="2" xfId="3" applyFont="1" applyAlignment="1">
      <alignment horizontal="center" vertical="center"/>
    </xf>
    <xf numFmtId="0" fontId="11" fillId="0" borderId="31" xfId="0" applyFont="1" applyBorder="1" applyAlignment="1">
      <alignment horizontal="right"/>
    </xf>
    <xf numFmtId="0" fontId="11" fillId="0" borderId="32" xfId="0" applyFont="1" applyBorder="1" applyAlignment="1">
      <alignment horizontal="right"/>
    </xf>
    <xf numFmtId="0" fontId="11" fillId="0" borderId="34" xfId="0" applyFont="1" applyBorder="1" applyAlignment="1">
      <alignment horizontal="right"/>
    </xf>
    <xf numFmtId="0" fontId="11" fillId="0" borderId="35" xfId="0" applyFont="1" applyBorder="1" applyAlignment="1">
      <alignment horizontal="right"/>
    </xf>
    <xf numFmtId="0" fontId="11" fillId="0" borderId="20" xfId="0" applyFont="1" applyBorder="1" applyAlignment="1">
      <alignment horizontal="right"/>
    </xf>
    <xf numFmtId="0" fontId="11" fillId="0" borderId="37" xfId="0" applyFont="1" applyBorder="1" applyAlignment="1">
      <alignment horizontal="right"/>
    </xf>
    <xf numFmtId="0" fontId="20" fillId="7" borderId="0" xfId="0" applyFont="1" applyFill="1" applyAlignment="1">
      <alignment horizontal="center" vertical="center" wrapText="1"/>
    </xf>
    <xf numFmtId="0" fontId="11" fillId="3" borderId="2" xfId="3" applyFont="1" applyAlignment="1">
      <alignment horizontal="center" vertical="center" wrapText="1"/>
    </xf>
    <xf numFmtId="0" fontId="11" fillId="3" borderId="15" xfId="3" applyFont="1" applyBorder="1" applyAlignment="1">
      <alignment horizontal="center" vertical="center" wrapText="1"/>
    </xf>
    <xf numFmtId="0" fontId="11" fillId="3" borderId="15" xfId="3" applyFont="1" applyBorder="1" applyAlignment="1">
      <alignment horizontal="center" vertical="center"/>
    </xf>
    <xf numFmtId="0" fontId="8" fillId="3" borderId="27" xfId="3" applyFont="1" applyBorder="1" applyAlignment="1">
      <alignment horizontal="center" vertical="center"/>
    </xf>
    <xf numFmtId="0" fontId="8" fillId="3" borderId="28" xfId="3" applyFont="1" applyBorder="1" applyAlignment="1">
      <alignment horizontal="center" vertical="center"/>
    </xf>
    <xf numFmtId="0" fontId="0" fillId="0" borderId="40" xfId="0" applyFont="1" applyBorder="1"/>
    <xf numFmtId="0" fontId="0" fillId="0" borderId="41" xfId="0" applyFont="1" applyBorder="1"/>
    <xf numFmtId="0" fontId="0" fillId="0" borderId="42" xfId="0" applyFont="1" applyBorder="1"/>
    <xf numFmtId="0" fontId="0" fillId="14" borderId="40" xfId="0" applyFont="1" applyFill="1" applyBorder="1"/>
    <xf numFmtId="0" fontId="0" fillId="14" borderId="41" xfId="0" applyFont="1" applyFill="1" applyBorder="1"/>
    <xf numFmtId="0" fontId="0" fillId="14" borderId="42" xfId="0" applyFont="1" applyFill="1" applyBorder="1"/>
    <xf numFmtId="0" fontId="0" fillId="0" borderId="0" xfId="0" applyNumberFormat="1"/>
    <xf numFmtId="0" fontId="0" fillId="0" borderId="42" xfId="0" applyNumberFormat="1" applyFont="1" applyBorder="1"/>
    <xf numFmtId="0" fontId="0" fillId="14" borderId="42" xfId="0" applyNumberFormat="1" applyFont="1" applyFill="1" applyBorder="1"/>
  </cellXfs>
  <cellStyles count="7">
    <cellStyle name="Cálculo" xfId="2" builtinId="22"/>
    <cellStyle name="Celda de comprobación" xfId="3" builtinId="23"/>
    <cellStyle name="Hipervínculo" xfId="6" builtinId="8"/>
    <cellStyle name="Moneda 2" xfId="5" xr:uid="{6B07F211-5F34-465D-95C6-481926286C59}"/>
    <cellStyle name="Normal" xfId="0" builtinId="0"/>
    <cellStyle name="Porcentaje" xfId="1" builtinId="5"/>
    <cellStyle name="Salida" xfId="4" builtinId="21"/>
  </cellStyles>
  <dxfs count="55">
    <dxf>
      <font>
        <color theme="8" tint="0.39994506668294322"/>
      </font>
      <fill>
        <patternFill>
          <bgColor theme="8" tint="0.3999450666829432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8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b/>
        <i val="0"/>
        <color auto="1"/>
      </font>
      <fill>
        <patternFill>
          <bgColor theme="8" tint="0.39994506668294322"/>
        </patternFill>
      </fill>
      <border>
        <left/>
        <right/>
        <top/>
        <bottom/>
        <vertical/>
        <horizontal/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auto="1"/>
      </font>
      <fill>
        <patternFill>
          <bgColor theme="8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auto="1"/>
      </font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>
          <bgColor theme="8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theme="0" tint="-0.14996795556505021"/>
      </font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theme="0" tint="-0.14996795556505021"/>
      </font>
      <fill>
        <patternFill>
          <bgColor theme="4" tint="-0.24994659260841701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theme="0" tint="-0.14996795556505021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theme="0" tint="-0.14996795556505021"/>
      </font>
      <fill>
        <patternFill>
          <bgColor theme="4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"POR PROCESO"</c:f>
          <c:strCache>
            <c:ptCount val="1"/>
            <c:pt idx="0">
              <c:v>POR PROCESO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bg2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495D-49A1-8F1C-421E56531999}"/>
              </c:ext>
            </c:extLst>
          </c:dPt>
          <c:dPt>
            <c:idx val="1"/>
            <c:invertIfNegative val="0"/>
            <c:bubble3D val="0"/>
            <c:spPr>
              <a:solidFill>
                <a:srgbClr val="AA970E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95D-49A1-8F1C-421E56531999}"/>
              </c:ext>
            </c:extLst>
          </c:dPt>
          <c:dPt>
            <c:idx val="9"/>
            <c:invertIfNegative val="0"/>
            <c:bubble3D val="0"/>
            <c:spPr>
              <a:solidFill>
                <a:srgbClr val="BC9E6C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0752-4D90-B209-A6DAFD2FCD56}"/>
              </c:ext>
            </c:extLst>
          </c:dPt>
          <c:dPt>
            <c:idx val="16"/>
            <c:invertIfNegative val="0"/>
            <c:bubble3D val="0"/>
            <c:spPr>
              <a:solidFill>
                <a:srgbClr val="6E0E72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4B00-44DE-B5BF-1EA54D635691}"/>
              </c:ext>
            </c:extLst>
          </c:dPt>
          <c:dPt>
            <c:idx val="20"/>
            <c:invertIfNegative val="0"/>
            <c:bubble3D val="0"/>
            <c:spPr>
              <a:solidFill>
                <a:srgbClr val="CC3C9C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0752-4D90-B209-A6DAFD2FCD56}"/>
              </c:ext>
            </c:extLst>
          </c:dPt>
          <c:dPt>
            <c:idx val="21"/>
            <c:invertIfNegative val="0"/>
            <c:bubble3D val="0"/>
            <c:spPr>
              <a:solidFill>
                <a:srgbClr val="70A83B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0752-4D90-B209-A6DAFD2FCD56}"/>
              </c:ext>
            </c:extLst>
          </c:dPt>
          <c:dPt>
            <c:idx val="22"/>
            <c:invertIfNegative val="0"/>
            <c:bubble3D val="0"/>
            <c:spPr>
              <a:solidFill>
                <a:srgbClr val="B789B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4B00-44DE-B5BF-1EA54D635691}"/>
              </c:ext>
            </c:extLst>
          </c:dPt>
          <c:dPt>
            <c:idx val="27"/>
            <c:invertIfNegative val="0"/>
            <c:bubble3D val="0"/>
            <c:spPr>
              <a:solidFill>
                <a:srgbClr val="9E0077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1-0752-4D90-B209-A6DAFD2FCD56}"/>
              </c:ext>
            </c:extLst>
          </c:dPt>
          <c:dPt>
            <c:idx val="28"/>
            <c:invertIfNegative val="0"/>
            <c:bubble3D val="0"/>
            <c:spPr>
              <a:solidFill>
                <a:srgbClr val="3C2C17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5-B0E6-48E0-8004-81EBF71EAD8A}"/>
              </c:ext>
            </c:extLst>
          </c:dPt>
          <c:dPt>
            <c:idx val="29"/>
            <c:invertIfNegative val="0"/>
            <c:bubble3D val="0"/>
            <c:spPr>
              <a:solidFill>
                <a:srgbClr val="015CFF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3-4B00-44DE-B5BF-1EA54D635691}"/>
              </c:ext>
            </c:extLst>
          </c:dPt>
          <c:dPt>
            <c:idx val="32"/>
            <c:invertIfNegative val="0"/>
            <c:bubble3D val="0"/>
            <c:spPr>
              <a:solidFill>
                <a:srgbClr val="EA365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5-4B00-44DE-B5BF-1EA54D63569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'INDICADORES CLIENTES'!$C$90:$C$128</c:f>
              <c:strCache>
                <c:ptCount val="39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Total Operativos</c:v>
                </c:pt>
                <c:pt idx="15">
                  <c:v>Apoyo</c:v>
                </c:pt>
                <c:pt idx="16">
                  <c:v>PROC.LABS</c:v>
                </c:pt>
                <c:pt idx="17">
                  <c:v>PROC.SWAT</c:v>
                </c:pt>
                <c:pt idx="18">
                  <c:v>PROC.CUST</c:v>
                </c:pt>
                <c:pt idx="19">
                  <c:v>PROC.MPW</c:v>
                </c:pt>
                <c:pt idx="20">
                  <c:v>PROC.PMO</c:v>
                </c:pt>
                <c:pt idx="21">
                  <c:v>PROC.QA</c:v>
                </c:pt>
                <c:pt idx="22">
                  <c:v>PROC.RM</c:v>
                </c:pt>
                <c:pt idx="23">
                  <c:v>Total Apoyo</c:v>
                </c:pt>
                <c:pt idx="25">
                  <c:v>Administrativos</c:v>
                </c:pt>
                <c:pt idx="26">
                  <c:v>PROC.CONTA</c:v>
                </c:pt>
                <c:pt idx="27">
                  <c:v>PROC.DG</c:v>
                </c:pt>
                <c:pt idx="28">
                  <c:v>PROC.RH</c:v>
                </c:pt>
                <c:pt idx="29">
                  <c:v>PROC.SOPOR</c:v>
                </c:pt>
                <c:pt idx="30">
                  <c:v>PROC.SOPIN</c:v>
                </c:pt>
                <c:pt idx="31">
                  <c:v>PROC.VENTA</c:v>
                </c:pt>
                <c:pt idx="32">
                  <c:v>PROC.NNEG</c:v>
                </c:pt>
                <c:pt idx="33">
                  <c:v>PROC.DOT</c:v>
                </c:pt>
                <c:pt idx="34">
                  <c:v>SERV.PROF</c:v>
                </c:pt>
                <c:pt idx="35">
                  <c:v>PROC.ADM</c:v>
                </c:pt>
                <c:pt idx="36">
                  <c:v>PROC.PRES</c:v>
                </c:pt>
                <c:pt idx="37">
                  <c:v>STR.MGMT</c:v>
                </c:pt>
                <c:pt idx="38">
                  <c:v>Total Administrativos</c:v>
                </c:pt>
              </c:strCache>
            </c:strRef>
          </c:cat>
          <c:val>
            <c:numRef>
              <c:f>'INDICADORES CLIENTES'!$P$90:$P$128</c:f>
              <c:numCache>
                <c:formatCode>#,##0.00</c:formatCode>
                <c:ptCount val="39"/>
                <c:pt idx="0">
                  <c:v>0</c:v>
                </c:pt>
                <c:pt idx="1">
                  <c:v>2966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2966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407.5</c:v>
                </c:pt>
                <c:pt idx="36">
                  <c:v>0</c:v>
                </c:pt>
                <c:pt idx="37">
                  <c:v>0</c:v>
                </c:pt>
                <c:pt idx="38">
                  <c:v>407.5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95D-49A1-8F1C-421E56531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41300496"/>
        <c:axId val="1241760608"/>
      </c:barChart>
      <c:catAx>
        <c:axId val="124130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1760608"/>
        <c:crosses val="autoZero"/>
        <c:auto val="1"/>
        <c:lblAlgn val="ctr"/>
        <c:lblOffset val="100"/>
        <c:noMultiLvlLbl val="0"/>
      </c:catAx>
      <c:valAx>
        <c:axId val="12417606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130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"POR PROCESO"</c:f>
          <c:strCache>
            <c:ptCount val="1"/>
            <c:pt idx="0">
              <c:v>POR PROCESO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('INDICADORES CLIENTES'!$C$103,'INDICADORES CLIENTES'!$C$113,'INDICADORES CLIENTES'!$C$128)</c:f>
              <c:strCache>
                <c:ptCount val="3"/>
                <c:pt idx="0">
                  <c:v>Total Operativos</c:v>
                </c:pt>
                <c:pt idx="1">
                  <c:v>Total Apoyo</c:v>
                </c:pt>
                <c:pt idx="2">
                  <c:v>Total Administrativos</c:v>
                </c:pt>
              </c:strCache>
            </c:strRef>
          </c:cat>
          <c:val>
            <c:numRef>
              <c:f>('INDICADORES CLIENTES'!$P$103,'INDICADORES CLIENTES'!$P$113,'INDICADORES CLIENTES'!$P$128)</c:f>
              <c:numCache>
                <c:formatCode>#,##0.00</c:formatCode>
                <c:ptCount val="3"/>
                <c:pt idx="0">
                  <c:v>2966</c:v>
                </c:pt>
                <c:pt idx="1">
                  <c:v>0</c:v>
                </c:pt>
                <c:pt idx="2">
                  <c:v>407.5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50C1-422F-841D-3B82A85D4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41300496"/>
        <c:axId val="1241760608"/>
      </c:barChart>
      <c:catAx>
        <c:axId val="124130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1760608"/>
        <c:crosses val="autoZero"/>
        <c:auto val="1"/>
        <c:lblAlgn val="ctr"/>
        <c:lblOffset val="100"/>
        <c:noMultiLvlLbl val="0"/>
      </c:catAx>
      <c:valAx>
        <c:axId val="12417606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130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"% ANUAL"</c:f>
          <c:strCache>
            <c:ptCount val="1"/>
            <c:pt idx="0">
              <c:v>% ANUAL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Porcentajes</c:v>
          </c:tx>
          <c:spPr>
            <a:solidFill>
              <a:schemeClr val="bg2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0"/>
            <c:invertIfNegative val="0"/>
            <c:bubble3D val="0"/>
            <c:spPr>
              <a:solidFill>
                <a:srgbClr val="EA365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9C3D-4E1B-8193-9A505D5F7DB0}"/>
              </c:ext>
            </c:extLst>
          </c:dPt>
          <c:dPt>
            <c:idx val="1"/>
            <c:invertIfNegative val="0"/>
            <c:bubble3D val="0"/>
            <c:spPr>
              <a:solidFill>
                <a:srgbClr val="6E0E72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9C3D-4E1B-8193-9A505D5F7DB0}"/>
              </c:ext>
            </c:extLst>
          </c:dPt>
          <c:dPt>
            <c:idx val="8"/>
            <c:invertIfNegative val="0"/>
            <c:bubble3D val="0"/>
            <c:spPr>
              <a:solidFill>
                <a:srgbClr val="015CFF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AC9B-475F-92D8-26A73E3F5229}"/>
              </c:ext>
            </c:extLst>
          </c:dPt>
          <c:dPt>
            <c:idx val="15"/>
            <c:invertIfNegative val="0"/>
            <c:bubble3D val="0"/>
            <c:spPr>
              <a:solidFill>
                <a:srgbClr val="CC3C9C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AC9B-475F-92D8-26A73E3F5229}"/>
              </c:ext>
            </c:extLst>
          </c:dPt>
          <c:dPt>
            <c:idx val="16"/>
            <c:invertIfNegative val="0"/>
            <c:bubble3D val="0"/>
            <c:spPr>
              <a:solidFill>
                <a:srgbClr val="B789B0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AE66-44FC-BEAD-393AA5B39049}"/>
              </c:ext>
            </c:extLst>
          </c:dPt>
          <c:dPt>
            <c:idx val="20"/>
            <c:invertIfNegative val="0"/>
            <c:bubble3D val="0"/>
            <c:spPr>
              <a:solidFill>
                <a:srgbClr val="70A83B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AC9B-475F-92D8-26A73E3F5229}"/>
              </c:ext>
            </c:extLst>
          </c:dPt>
          <c:dPt>
            <c:idx val="21"/>
            <c:invertIfNegative val="0"/>
            <c:bubble3D val="0"/>
            <c:spPr>
              <a:solidFill>
                <a:srgbClr val="3C2C17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AE66-44FC-BEAD-393AA5B39049}"/>
              </c:ext>
            </c:extLst>
          </c:dPt>
          <c:dPt>
            <c:idx val="26"/>
            <c:invertIfNegative val="0"/>
            <c:bubble3D val="0"/>
            <c:spPr>
              <a:solidFill>
                <a:srgbClr val="9E0077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1-AC9B-475F-92D8-26A73E3F5229}"/>
              </c:ext>
            </c:extLst>
          </c:dPt>
          <c:dPt>
            <c:idx val="27"/>
            <c:invertIfNegative val="0"/>
            <c:bubble3D val="0"/>
            <c:spPr>
              <a:solidFill>
                <a:srgbClr val="BC9E6C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5-E06A-4261-8A71-F7278991DD7F}"/>
              </c:ext>
            </c:extLst>
          </c:dPt>
          <c:dPt>
            <c:idx val="28"/>
            <c:invertIfNegative val="0"/>
            <c:bubble3D val="0"/>
            <c:spPr>
              <a:solidFill>
                <a:srgbClr val="015CFF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3-AE66-44FC-BEAD-393AA5B39049}"/>
              </c:ext>
            </c:extLst>
          </c:dPt>
          <c:dPt>
            <c:idx val="31"/>
            <c:invertIfNegative val="0"/>
            <c:bubble3D val="0"/>
            <c:spPr>
              <a:solidFill>
                <a:srgbClr val="53316C"/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15-AE66-44FC-BEAD-393AA5B39049}"/>
              </c:ext>
            </c:extLst>
          </c:dPt>
          <c:dLbls>
            <c:dLbl>
              <c:idx val="0"/>
              <c:layout>
                <c:manualLayout>
                  <c:x val="-2.5455414134365208E-17"/>
                  <c:y val="1.49594676122625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3D-4E1B-8193-9A505D5F7DB0}"/>
                </c:ext>
              </c:extLst>
            </c:dLbl>
            <c:dLbl>
              <c:idx val="1"/>
              <c:layout>
                <c:manualLayout>
                  <c:x val="0"/>
                  <c:y val="2.031395422746643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3D-4E1B-8193-9A505D5F7DB0}"/>
                </c:ext>
              </c:extLst>
            </c:dLbl>
            <c:dLbl>
              <c:idx val="26"/>
              <c:layout>
                <c:manualLayout>
                  <c:x val="0"/>
                  <c:y val="2.450727821705076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C9B-475F-92D8-26A73E3F52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'INDICADORES CLIENTES'!$C$90:$C$128</c:f>
              <c:strCache>
                <c:ptCount val="39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Total Operativos</c:v>
                </c:pt>
                <c:pt idx="15">
                  <c:v>Apoyo</c:v>
                </c:pt>
                <c:pt idx="16">
                  <c:v>PROC.LABS</c:v>
                </c:pt>
                <c:pt idx="17">
                  <c:v>PROC.SWAT</c:v>
                </c:pt>
                <c:pt idx="18">
                  <c:v>PROC.CUST</c:v>
                </c:pt>
                <c:pt idx="19">
                  <c:v>PROC.MPW</c:v>
                </c:pt>
                <c:pt idx="20">
                  <c:v>PROC.PMO</c:v>
                </c:pt>
                <c:pt idx="21">
                  <c:v>PROC.QA</c:v>
                </c:pt>
                <c:pt idx="22">
                  <c:v>PROC.RM</c:v>
                </c:pt>
                <c:pt idx="23">
                  <c:v>Total Apoyo</c:v>
                </c:pt>
                <c:pt idx="25">
                  <c:v>Administrativos</c:v>
                </c:pt>
                <c:pt idx="26">
                  <c:v>PROC.CONTA</c:v>
                </c:pt>
                <c:pt idx="27">
                  <c:v>PROC.DG</c:v>
                </c:pt>
                <c:pt idx="28">
                  <c:v>PROC.RH</c:v>
                </c:pt>
                <c:pt idx="29">
                  <c:v>PROC.SOPOR</c:v>
                </c:pt>
                <c:pt idx="30">
                  <c:v>PROC.SOPIN</c:v>
                </c:pt>
                <c:pt idx="31">
                  <c:v>PROC.VENTA</c:v>
                </c:pt>
                <c:pt idx="32">
                  <c:v>PROC.NNEG</c:v>
                </c:pt>
                <c:pt idx="33">
                  <c:v>PROC.DOT</c:v>
                </c:pt>
                <c:pt idx="34">
                  <c:v>SERV.PROF</c:v>
                </c:pt>
                <c:pt idx="35">
                  <c:v>PROC.ADM</c:v>
                </c:pt>
                <c:pt idx="36">
                  <c:v>PROC.PRES</c:v>
                </c:pt>
                <c:pt idx="37">
                  <c:v>STR.MGMT</c:v>
                </c:pt>
                <c:pt idx="38">
                  <c:v>Total Administrativos</c:v>
                </c:pt>
              </c:strCache>
            </c:strRef>
          </c:cat>
          <c:val>
            <c:numRef>
              <c:f>'INDICADORES CLIENTES'!$Q$90:$Q$128</c:f>
              <c:numCache>
                <c:formatCode>0.00%</c:formatCode>
                <c:ptCount val="39"/>
                <c:pt idx="0">
                  <c:v>0</c:v>
                </c:pt>
                <c:pt idx="1">
                  <c:v>0.87920557284719136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 formatCode="0%">
                  <c:v>0.87920557284719136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 formatCode="0%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0.12079442715280865</c:v>
                </c:pt>
                <c:pt idx="36">
                  <c:v>0</c:v>
                </c:pt>
                <c:pt idx="37">
                  <c:v>0</c:v>
                </c:pt>
                <c:pt idx="38" formatCode="0%">
                  <c:v>0.12079442715280865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C3D-4E1B-8193-9A505D5F7DB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46449168"/>
        <c:axId val="1634365040"/>
      </c:barChart>
      <c:catAx>
        <c:axId val="19464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4365040"/>
        <c:crosses val="autoZero"/>
        <c:auto val="1"/>
        <c:lblAlgn val="ctr"/>
        <c:lblOffset val="100"/>
        <c:noMultiLvlLbl val="0"/>
      </c:catAx>
      <c:valAx>
        <c:axId val="1634365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94644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"% ANUAL"</c:f>
          <c:strCache>
            <c:ptCount val="1"/>
            <c:pt idx="0">
              <c:v>% ANUAL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('INDICADORES CLIENTES'!$C$103,'INDICADORES CLIENTES'!$C$113,'INDICADORES CLIENTES'!$C$128)</c:f>
              <c:strCache>
                <c:ptCount val="3"/>
                <c:pt idx="0">
                  <c:v>Total Operativos</c:v>
                </c:pt>
                <c:pt idx="1">
                  <c:v>Total Apoyo</c:v>
                </c:pt>
                <c:pt idx="2">
                  <c:v>Total Administrativos</c:v>
                </c:pt>
              </c:strCache>
            </c:strRef>
          </c:cat>
          <c:val>
            <c:numRef>
              <c:f>('INDICADORES CLIENTES'!$Q$103,'INDICADORES CLIENTES'!$Q$113,'INDICADORES CLIENTES'!$Q$128)</c:f>
              <c:numCache>
                <c:formatCode>0%</c:formatCode>
                <c:ptCount val="3"/>
                <c:pt idx="0">
                  <c:v>0.87920557284719136</c:v>
                </c:pt>
                <c:pt idx="1">
                  <c:v>0</c:v>
                </c:pt>
                <c:pt idx="2">
                  <c:v>0.12079442715280865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B2-4504-BCB6-56A2B834E4A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46449168"/>
        <c:axId val="1634365040"/>
      </c:barChart>
      <c:catAx>
        <c:axId val="19464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4365040"/>
        <c:crosses val="autoZero"/>
        <c:auto val="1"/>
        <c:lblAlgn val="ctr"/>
        <c:lblOffset val="100"/>
        <c:noMultiLvlLbl val="0"/>
      </c:catAx>
      <c:valAx>
        <c:axId val="1634365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94644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 sz="2800"/>
              <a:t>TOP-5</a:t>
            </a:r>
            <a:r>
              <a:rPr lang="es-CR" sz="2800" baseline="0"/>
              <a:t> </a:t>
            </a:r>
            <a:r>
              <a:rPr lang="es-CR" sz="2800"/>
              <a:t>POR PROCESO</a:t>
            </a:r>
          </a:p>
        </c:rich>
      </c:tx>
      <c:layout>
        <c:manualLayout>
          <c:xMode val="edge"/>
          <c:yMode val="edge"/>
          <c:x val="0.37276638555153763"/>
          <c:y val="1.81668749498276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9152721962547875"/>
          <c:y val="9.9479075135980699E-2"/>
          <c:w val="0.73746141513908892"/>
          <c:h val="0.64869654879141525"/>
        </c:manualLayout>
      </c:layout>
      <c:lineChart>
        <c:grouping val="standard"/>
        <c:varyColors val="0"/>
        <c:ser>
          <c:idx val="0"/>
          <c:order val="0"/>
          <c:tx>
            <c:strRef>
              <c:f>'INDICADORES CLIENTES'!$AJ$90</c:f>
              <c:strCache>
                <c:ptCount val="1"/>
                <c:pt idx="0">
                  <c:v>PROC.ERP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delete val="1"/>
          </c:dLbls>
          <c:val>
            <c:numRef>
              <c:f>'INDICADORES CLIENTES'!$AK$90:$AV$90</c:f>
              <c:numCache>
                <c:formatCode>#,##0.00</c:formatCode>
                <c:ptCount val="12"/>
                <c:pt idx="0">
                  <c:v>1494</c:v>
                </c:pt>
                <c:pt idx="1">
                  <c:v>1472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8C80-47A2-8E72-E5CAD4606EA4}"/>
            </c:ext>
          </c:extLst>
        </c:ser>
        <c:ser>
          <c:idx val="1"/>
          <c:order val="1"/>
          <c:tx>
            <c:strRef>
              <c:f>'INDICADORES CLIENTES'!$AJ$91</c:f>
              <c:strCache>
                <c:ptCount val="1"/>
                <c:pt idx="0">
                  <c:v>PROC.ADM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delete val="1"/>
          </c:dLbls>
          <c:val>
            <c:numRef>
              <c:f>'INDICADORES CLIENTES'!$AK$91:$AV$91</c:f>
              <c:numCache>
                <c:formatCode>#,##0.00</c:formatCode>
                <c:ptCount val="12"/>
                <c:pt idx="0">
                  <c:v>194</c:v>
                </c:pt>
                <c:pt idx="1">
                  <c:v>213.5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0-47A2-8E72-E5CAD4606EA4}"/>
            </c:ext>
          </c:extLst>
        </c:ser>
        <c:ser>
          <c:idx val="2"/>
          <c:order val="2"/>
          <c:tx>
            <c:strRef>
              <c:f>'INDICADORES CLIENTES'!$AJ$92</c:f>
              <c:strCache>
                <c:ptCount val="1"/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delete val="1"/>
          </c:dLbls>
          <c:val>
            <c:numRef>
              <c:f>'INDICADORES CLIENTES'!$AK$92:$AV$92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0-47A2-8E72-E5CAD4606EA4}"/>
            </c:ext>
          </c:extLst>
        </c:ser>
        <c:ser>
          <c:idx val="3"/>
          <c:order val="3"/>
          <c:tx>
            <c:strRef>
              <c:f>'INDICADORES CLIENTES'!$AJ$93</c:f>
              <c:strCache>
                <c:ptCount val="1"/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delete val="1"/>
          </c:dLbls>
          <c:val>
            <c:numRef>
              <c:f>'INDICADORES CLIENTES'!$AK$93:$AV$93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80-47A2-8E72-E5CAD4606EA4}"/>
            </c:ext>
          </c:extLst>
        </c:ser>
        <c:ser>
          <c:idx val="4"/>
          <c:order val="4"/>
          <c:tx>
            <c:strRef>
              <c:f>'INDICADORES CLIENTES'!$AJ$94</c:f>
              <c:strCache>
                <c:ptCount val="1"/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/>
              </a:solidFill>
              <a:ln>
                <a:noFill/>
              </a:ln>
              <a:effectLst/>
            </c:spPr>
          </c:marker>
          <c:dLbls>
            <c:delete val="1"/>
          </c:dLbls>
          <c:val>
            <c:numRef>
              <c:f>'INDICADORES CLIENTES'!$AK$94:$AV$94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80-47A2-8E72-E5CAD4606EA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4247216"/>
        <c:axId val="894625888"/>
        <c:extLst/>
      </c:lineChart>
      <c:catAx>
        <c:axId val="9542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94625888"/>
        <c:crosses val="autoZero"/>
        <c:auto val="1"/>
        <c:lblAlgn val="ctr"/>
        <c:lblOffset val="100"/>
        <c:noMultiLvlLbl val="0"/>
      </c:catAx>
      <c:valAx>
        <c:axId val="8946258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542472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1000" b="1"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CE vrs 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CE</c:v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val>
            <c:numRef>
              <c:f>'INDICADORES RECURSOS'!$F$97:$Q$97</c:f>
              <c:numCache>
                <c:formatCode>#,##0.00</c:formatCode>
                <c:ptCount val="12"/>
                <c:pt idx="0">
                  <c:v>1688</c:v>
                </c:pt>
                <c:pt idx="1">
                  <c:v>1685.5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3-4E86-9B9A-C4CBC4E31EC8}"/>
            </c:ext>
          </c:extLst>
        </c:ser>
        <c:ser>
          <c:idx val="1"/>
          <c:order val="1"/>
          <c:tx>
            <c:v>CI</c:v>
          </c:tx>
          <c:spPr>
            <a:solidFill>
              <a:srgbClr val="92D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val>
            <c:numRef>
              <c:f>'INDICADORES RECURSOS'!$F$101:$Q$101</c:f>
              <c:numCache>
                <c:formatCode>#,##0.00</c:formatCode>
                <c:ptCount val="12"/>
                <c:pt idx="0">
                  <c:v>1848</c:v>
                </c:pt>
                <c:pt idx="1">
                  <c:v>2080</c:v>
                </c:pt>
                <c:pt idx="2">
                  <c:v>2184</c:v>
                </c:pt>
                <c:pt idx="3">
                  <c:v>1976</c:v>
                </c:pt>
                <c:pt idx="4">
                  <c:v>2184</c:v>
                </c:pt>
                <c:pt idx="5">
                  <c:v>2184</c:v>
                </c:pt>
                <c:pt idx="6">
                  <c:v>2288</c:v>
                </c:pt>
                <c:pt idx="7">
                  <c:v>2080</c:v>
                </c:pt>
                <c:pt idx="8">
                  <c:v>2184</c:v>
                </c:pt>
                <c:pt idx="9">
                  <c:v>2288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3-4E86-9B9A-C4CBC4E31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411871"/>
        <c:axId val="1761358847"/>
      </c:barChart>
      <c:catAx>
        <c:axId val="304118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61358847"/>
        <c:crosses val="autoZero"/>
        <c:auto val="1"/>
        <c:lblAlgn val="ctr"/>
        <c:lblOffset val="100"/>
        <c:noMultiLvlLbl val="0"/>
      </c:catAx>
      <c:valAx>
        <c:axId val="176135884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04118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'INDICADORES RECURSOS'!$C$102</c:f>
          <c:strCache>
            <c:ptCount val="1"/>
            <c:pt idx="0">
              <c:v>Diferencia Cap. Efect. vrs Cap Instal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CE</c:v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val>
            <c:numRef>
              <c:f>'INDICADORES RECURSOS'!$F$97:$Q$97</c:f>
              <c:numCache>
                <c:formatCode>#,##0.00</c:formatCode>
                <c:ptCount val="12"/>
                <c:pt idx="0">
                  <c:v>1688</c:v>
                </c:pt>
                <c:pt idx="1">
                  <c:v>1685.5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A-412D-8783-C8C9AEE23478}"/>
            </c:ext>
          </c:extLst>
        </c:ser>
        <c:ser>
          <c:idx val="1"/>
          <c:order val="1"/>
          <c:tx>
            <c:v>DIFERENCIA</c:v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5DDA-412D-8783-C8C9AEE23478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5DDA-412D-8783-C8C9AEE23478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5DDA-412D-8783-C8C9AEE23478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5DDA-412D-8783-C8C9AEE23478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5DDA-412D-8783-C8C9AEE23478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5DDA-412D-8783-C8C9AEE23478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5DDA-412D-8783-C8C9AEE23478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5DDA-412D-8783-C8C9AEE23478}"/>
              </c:ext>
            </c:extLst>
          </c:dPt>
          <c:val>
            <c:numRef>
              <c:f>'INDICADORES RECURSOS'!$F$102:$Q$102</c:f>
              <c:numCache>
                <c:formatCode>#,##0.00</c:formatCode>
                <c:ptCount val="12"/>
                <c:pt idx="0">
                  <c:v>-160</c:v>
                </c:pt>
                <c:pt idx="1">
                  <c:v>-394.5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DDA-412D-8783-C8C9AEE23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188127"/>
        <c:axId val="1761367055"/>
      </c:barChart>
      <c:catAx>
        <c:axId val="841881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61367055"/>
        <c:crosses val="autoZero"/>
        <c:auto val="1"/>
        <c:lblAlgn val="ctr"/>
        <c:lblOffset val="100"/>
        <c:noMultiLvlLbl val="0"/>
      </c:catAx>
      <c:valAx>
        <c:axId val="176136705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18812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Horas por Recurso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'INDICADORES RECURSOS'!$C$8:$C$17</c:f>
              <c:strCache>
                <c:ptCount val="10"/>
                <c:pt idx="0">
                  <c:v>AARON VARGAS VALVERDE</c:v>
                </c:pt>
                <c:pt idx="1">
                  <c:v>ALVARO CHAVES SABORIO</c:v>
                </c:pt>
                <c:pt idx="2">
                  <c:v>AXEL MATUS VARGAS</c:v>
                </c:pt>
                <c:pt idx="3">
                  <c:v>BRAYAN JOSUE GUTIERREZ DINARTE</c:v>
                </c:pt>
                <c:pt idx="4">
                  <c:v>BRAYAN STANLEY ROSALES PEREZ</c:v>
                </c:pt>
                <c:pt idx="5">
                  <c:v>CAROL RODRIGUEZ SOLORZANO</c:v>
                </c:pt>
                <c:pt idx="6">
                  <c:v>DANNY DAVID BUSTOS ROJAS</c:v>
                </c:pt>
                <c:pt idx="7">
                  <c:v>JAVIER VARGAS TENCIO</c:v>
                </c:pt>
                <c:pt idx="8">
                  <c:v>JAVIER VARGAS VILLALTA</c:v>
                </c:pt>
                <c:pt idx="9">
                  <c:v>JOHAN JOSUE VARGAS QUESADA</c:v>
                </c:pt>
              </c:strCache>
            </c:strRef>
          </c:cat>
          <c:val>
            <c:numRef>
              <c:f>'INDICADORES RECURSOS'!$R$8:$R$17</c:f>
              <c:numCache>
                <c:formatCode>0.00</c:formatCode>
                <c:ptCount val="10"/>
                <c:pt idx="0">
                  <c:v>328</c:v>
                </c:pt>
                <c:pt idx="1">
                  <c:v>328</c:v>
                </c:pt>
                <c:pt idx="2">
                  <c:v>328</c:v>
                </c:pt>
                <c:pt idx="3">
                  <c:v>208</c:v>
                </c:pt>
                <c:pt idx="4">
                  <c:v>328</c:v>
                </c:pt>
                <c:pt idx="5">
                  <c:v>328</c:v>
                </c:pt>
                <c:pt idx="6">
                  <c:v>328</c:v>
                </c:pt>
                <c:pt idx="7">
                  <c:v>16</c:v>
                </c:pt>
                <c:pt idx="8">
                  <c:v>0</c:v>
                </c:pt>
                <c:pt idx="9">
                  <c:v>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BD-4687-B3AD-8A3B7024C61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59967919"/>
        <c:axId val="1662353183"/>
      </c:barChart>
      <c:catAx>
        <c:axId val="659967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62353183"/>
        <c:crosses val="autoZero"/>
        <c:auto val="1"/>
        <c:lblAlgn val="ctr"/>
        <c:lblOffset val="100"/>
        <c:noMultiLvlLbl val="0"/>
      </c:catAx>
      <c:valAx>
        <c:axId val="1662353183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5996791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"BI"</c:f>
          <c:strCache>
            <c:ptCount val="1"/>
            <c:pt idx="0">
              <c:v>BI</c:v>
            </c:pt>
          </c:strCache>
        </c:strRef>
      </c:tx>
      <c:overlay val="0"/>
    </c:title>
    <c:autoTitleDeleted val="0"/>
    <c:plotArea>
      <c:layout>
        <c:manualLayout>
          <c:layoutTarget val="inner"/>
          <c:xMode val="edge"/>
          <c:yMode val="edge"/>
          <c:x val="0.11038905047319444"/>
          <c:y val="0.22460578350908472"/>
          <c:w val="0.86449433195071079"/>
          <c:h val="0.4868815864741828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 GRAFICAS CLIENTE'!#REF!</c:f>
              <c:strCache>
                <c:ptCount val="1"/>
                <c:pt idx="0">
                  <c:v>MECATRÓNICA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 GRAFICAS CLIENTE'!#REF!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98-43AC-ACCA-60EE949C4A9C}"/>
            </c:ext>
          </c:extLst>
        </c:ser>
        <c:ser>
          <c:idx val="0"/>
          <c:order val="1"/>
          <c:tx>
            <c:strRef>
              <c:f>'GRAFICAS CLIENTE'!$B$22</c:f>
              <c:strCache>
                <c:ptCount val="1"/>
                <c:pt idx="0">
                  <c:v>PROC.PMO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CLIENTE'!$C$5:$N$5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8-43AC-ACCA-60EE949C4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232"/>
        <c:axId val="76901184"/>
      </c:barChart>
      <c:catAx>
        <c:axId val="5965112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1184"/>
        <c:crosses val="autoZero"/>
        <c:auto val="1"/>
        <c:lblAlgn val="ctr"/>
        <c:lblOffset val="100"/>
        <c:noMultiLvlLbl val="0"/>
      </c:catAx>
      <c:valAx>
        <c:axId val="76901184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232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'GRAFICAS CLIENTE'!$B$23</c:f>
          <c:strCache>
            <c:ptCount val="1"/>
            <c:pt idx="0">
              <c:v>PROC.QA</c:v>
            </c:pt>
          </c:strCache>
        </c:strRef>
      </c:tx>
      <c:overlay val="0"/>
    </c:title>
    <c:autoTitleDeleted val="0"/>
    <c:plotArea>
      <c:layout>
        <c:manualLayout>
          <c:layoutTarget val="inner"/>
          <c:xMode val="edge"/>
          <c:yMode val="edge"/>
          <c:x val="0.11038905047319444"/>
          <c:y val="0.22460578350908472"/>
          <c:w val="0.86449433195071079"/>
          <c:h val="0.486881586474182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'GRAFICAS CLIENTE'!$B$22</c:f>
              <c:strCache>
                <c:ptCount val="1"/>
                <c:pt idx="0">
                  <c:v>PROC.PMO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CLIENTE'!$C$23:$N$23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B-43D4-87F3-6FF661777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232"/>
        <c:axId val="76901184"/>
      </c:barChart>
      <c:catAx>
        <c:axId val="5965112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1184"/>
        <c:crosses val="autoZero"/>
        <c:auto val="1"/>
        <c:lblAlgn val="ctr"/>
        <c:lblOffset val="100"/>
        <c:noMultiLvlLbl val="0"/>
      </c:catAx>
      <c:valAx>
        <c:axId val="76901184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232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'GRAFICAS CLIENTE'!$B$22</c:f>
          <c:strCache>
            <c:ptCount val="1"/>
            <c:pt idx="0">
              <c:v>PROC.PMO</c:v>
            </c:pt>
          </c:strCache>
        </c:strRef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'GRAFICAS CLIENTE'!$B$31</c:f>
              <c:strCache>
                <c:ptCount val="1"/>
                <c:pt idx="0">
                  <c:v>PROC.NNEG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7.3202602323692682E-3"/>
                  <c:y val="-4.1876961694533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33-4A64-A91C-31E7200A9004}"/>
                </c:ext>
              </c:extLst>
            </c:dLbl>
            <c:dLbl>
              <c:idx val="1"/>
              <c:layout>
                <c:manualLayout>
                  <c:x val="1.0980390348553902E-2"/>
                  <c:y val="-3.14077212708998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33-4A64-A91C-31E7200A9004}"/>
                </c:ext>
              </c:extLst>
            </c:dLbl>
            <c:dLbl>
              <c:idx val="2"/>
              <c:layout>
                <c:manualLayout>
                  <c:x val="1.4640520464738536E-2"/>
                  <c:y val="-3.14077212708998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33-4A64-A91C-31E7200A9004}"/>
                </c:ext>
              </c:extLst>
            </c:dLbl>
            <c:dLbl>
              <c:idx val="3"/>
              <c:layout>
                <c:manualLayout>
                  <c:x val="0"/>
                  <c:y val="-2.6173101059083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33-4A64-A91C-31E7200A900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CLIENTE'!$C$22:$N$22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33-4A64-A91C-31E7200A9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744"/>
        <c:axId val="76902912"/>
      </c:barChart>
      <c:catAx>
        <c:axId val="5965117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2912"/>
        <c:crosses val="autoZero"/>
        <c:auto val="1"/>
        <c:lblAlgn val="ctr"/>
        <c:lblOffset val="100"/>
        <c:noMultiLvlLbl val="0"/>
      </c:catAx>
      <c:valAx>
        <c:axId val="76902912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744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27"/>
    </mc:Choice>
    <mc:Fallback>
      <c:style val="27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GENERAL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273945404463989"/>
          <c:y val="0.1183235825909851"/>
          <c:w val="0.83748414223079204"/>
          <c:h val="0.59383308273947699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4D33-4A74-97B5-82C8E49587A3}"/>
              </c:ext>
            </c:extLst>
          </c:dPt>
          <c:dPt>
            <c:idx val="1"/>
            <c:invertIfNegative val="0"/>
            <c:bubble3D val="0"/>
            <c:spPr>
              <a:solidFill>
                <a:srgbClr val="FF6600"/>
              </a:solidFill>
            </c:spPr>
            <c:extLst>
              <c:ext xmlns:c16="http://schemas.microsoft.com/office/drawing/2014/chart" uri="{C3380CC4-5D6E-409C-BE32-E72D297353CC}">
                <c16:uniqueId val="{00000003-4D33-4A74-97B5-82C8E49587A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4D33-4A74-97B5-82C8E49587A3}"/>
              </c:ext>
            </c:extLst>
          </c:dPt>
          <c:dPt>
            <c:idx val="3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7-4D33-4A74-97B5-82C8E49587A3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9-4D33-4A74-97B5-82C8E49587A3}"/>
              </c:ext>
            </c:extLst>
          </c:dPt>
          <c:dPt>
            <c:idx val="8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F-8B99-497A-9C8D-F3E9B0C0388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D-F25F-4D6B-A9FE-131369012E6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F-F25F-4D6B-A9FE-131369012E62}"/>
              </c:ext>
            </c:extLst>
          </c:dPt>
          <c:dPt>
            <c:idx val="12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11-F25F-4D6B-A9FE-131369012E62}"/>
              </c:ext>
            </c:extLst>
          </c:dPt>
          <c:cat>
            <c:strRef>
              <c:f>'GRAFICAS CLIENTE'!$B$5:$B$35</c:f>
              <c:strCache>
                <c:ptCount val="31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</c:strCache>
            </c:strRef>
          </c:cat>
          <c:val>
            <c:numRef>
              <c:f>'GRAFICAS CLIENTE'!$O$5:$O$31</c:f>
              <c:numCache>
                <c:formatCode>#,##0.00</c:formatCode>
                <c:ptCount val="27"/>
                <c:pt idx="0">
                  <c:v>0</c:v>
                </c:pt>
                <c:pt idx="1">
                  <c:v>2966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D33-4A74-97B5-82C8E495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2598656"/>
        <c:axId val="569492608"/>
      </c:barChart>
      <c:catAx>
        <c:axId val="66259865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569492608"/>
        <c:crosses val="autoZero"/>
        <c:auto val="1"/>
        <c:lblAlgn val="ctr"/>
        <c:lblOffset val="100"/>
        <c:noMultiLvlLbl val="0"/>
      </c:catAx>
      <c:valAx>
        <c:axId val="569492608"/>
        <c:scaling>
          <c:orientation val="minMax"/>
          <c:max val="11000"/>
          <c:min val="0"/>
        </c:scaling>
        <c:delete val="0"/>
        <c:axPos val="b"/>
        <c:majorGridlines/>
        <c:numFmt formatCode="#,##0.00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662598656"/>
        <c:crosses val="autoZero"/>
        <c:crossBetween val="between"/>
        <c:majorUnit val="1000"/>
        <c:minorUnit val="100"/>
      </c:valAx>
      <c:dTable>
        <c:showHorzBorder val="1"/>
        <c:showVertBorder val="1"/>
        <c:showOutline val="1"/>
        <c:showKeys val="1"/>
      </c:dTable>
    </c:plotArea>
    <c:plotVisOnly val="1"/>
    <c:dispBlanksAs val="gap"/>
    <c:showDLblsOverMax val="0"/>
  </c:chart>
  <c:spPr>
    <a:ln>
      <a:solidFill>
        <a:schemeClr val="tx1">
          <a:lumMod val="65000"/>
          <a:lumOff val="3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33711834182491895"/>
          <c:y val="6.759390263641471E-2"/>
          <c:w val="0.45227929597035665"/>
          <c:h val="0.74377248188595535"/>
        </c:manualLayout>
      </c:layout>
      <c:pieChart>
        <c:varyColors val="1"/>
        <c:ser>
          <c:idx val="0"/>
          <c:order val="0"/>
          <c:val>
            <c:numRef>
              <c:f>Graficas!#REF!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Graficas!#REF!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Graficas!#REF!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5D9-43E0-9636-9024B7F4D939}"/>
            </c:ext>
          </c:extLst>
        </c:ser>
        <c:ser>
          <c:idx val="1"/>
          <c:order val="1"/>
          <c:val>
            <c:numRef>
              <c:f>Graficas!#REF!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Graficas!#REF!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Graficas!#REF!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5D9-43E0-9636-9024B7F4D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'GRAFICAS CLIENTE'!$B$8</c:f>
          <c:strCache>
            <c:ptCount val="1"/>
            <c:pt idx="0">
              <c:v>PROC.PRY-E</c:v>
            </c:pt>
          </c:strCache>
        </c:strRef>
      </c:tx>
      <c:overlay val="0"/>
    </c:title>
    <c:autoTitleDeleted val="0"/>
    <c:plotArea>
      <c:layout>
        <c:manualLayout>
          <c:layoutTarget val="inner"/>
          <c:xMode val="edge"/>
          <c:yMode val="edge"/>
          <c:x val="0.11038905047319444"/>
          <c:y val="0.22460578350908472"/>
          <c:w val="0.86449433195071079"/>
          <c:h val="0.486881586474182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'GRAFICAS CLIENTE'!$B$8</c:f>
              <c:strCache>
                <c:ptCount val="1"/>
                <c:pt idx="0">
                  <c:v>PROC.PRY-E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CLIENTE'!$C$8:$N$8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B-4C5E-933F-838C92FF3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232"/>
        <c:axId val="76901184"/>
      </c:barChart>
      <c:catAx>
        <c:axId val="5965112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1184"/>
        <c:crosses val="autoZero"/>
        <c:auto val="1"/>
        <c:lblAlgn val="ctr"/>
        <c:lblOffset val="100"/>
        <c:noMultiLvlLbl val="0"/>
      </c:catAx>
      <c:valAx>
        <c:axId val="76901184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232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'GRAFICAS CLIENTE'!$B$14</c:f>
          <c:strCache>
            <c:ptCount val="1"/>
            <c:pt idx="0">
              <c:v>PROC.SALUD</c:v>
            </c:pt>
          </c:strCache>
        </c:strRef>
      </c:tx>
      <c:overlay val="0"/>
    </c:title>
    <c:autoTitleDeleted val="0"/>
    <c:plotArea>
      <c:layout>
        <c:manualLayout>
          <c:layoutTarget val="inner"/>
          <c:xMode val="edge"/>
          <c:yMode val="edge"/>
          <c:x val="0.11038905047319444"/>
          <c:y val="0.22460578350908472"/>
          <c:w val="0.86449433195071079"/>
          <c:h val="0.486881586474182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'GRAFICAS CLIENTE'!$B$14</c:f>
              <c:strCache>
                <c:ptCount val="1"/>
                <c:pt idx="0">
                  <c:v>PROC.SALUD</c:v>
                </c:pt>
              </c:strCache>
            </c:strRef>
          </c:tx>
          <c:spPr>
            <a:solidFill>
              <a:srgbClr val="00CC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CLIENTE'!$C$14:$N$14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6-44C7-A771-6459B7B4E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232"/>
        <c:axId val="76901184"/>
      </c:barChart>
      <c:catAx>
        <c:axId val="5965112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1184"/>
        <c:crosses val="autoZero"/>
        <c:auto val="1"/>
        <c:lblAlgn val="ctr"/>
        <c:lblOffset val="100"/>
        <c:noMultiLvlLbl val="0"/>
      </c:catAx>
      <c:valAx>
        <c:axId val="76901184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232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'GRAFICAS CLIENTE'!$B$16</c:f>
          <c:strCache>
            <c:ptCount val="1"/>
            <c:pt idx="0">
              <c:v>PROC.SAPI</c:v>
            </c:pt>
          </c:strCache>
        </c:strRef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'GRAFICAS CLIENTE'!$B$31</c:f>
              <c:strCache>
                <c:ptCount val="1"/>
                <c:pt idx="0">
                  <c:v>PROC.NNEG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7.3202602323692682E-3"/>
                  <c:y val="-4.1876961694533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6C-47E2-B0E2-1844D412A012}"/>
                </c:ext>
              </c:extLst>
            </c:dLbl>
            <c:dLbl>
              <c:idx val="1"/>
              <c:layout>
                <c:manualLayout>
                  <c:x val="1.0980390348553902E-2"/>
                  <c:y val="-3.14077212708998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6C-47E2-B0E2-1844D412A012}"/>
                </c:ext>
              </c:extLst>
            </c:dLbl>
            <c:dLbl>
              <c:idx val="2"/>
              <c:layout>
                <c:manualLayout>
                  <c:x val="1.4640520464738536E-2"/>
                  <c:y val="-3.14077212708998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6C-47E2-B0E2-1844D412A012}"/>
                </c:ext>
              </c:extLst>
            </c:dLbl>
            <c:dLbl>
              <c:idx val="3"/>
              <c:layout>
                <c:manualLayout>
                  <c:x val="0"/>
                  <c:y val="-2.6173101059083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6C-47E2-B0E2-1844D412A01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'GRAFICAS CLIENTE'!$C$4:$N$4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'GRAFICAS CLIENTE'!$C$16:$N$16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6C-47E2-B0E2-1844D412A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511744"/>
        <c:axId val="76902912"/>
      </c:barChart>
      <c:catAx>
        <c:axId val="5965117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es-MX"/>
          </a:p>
        </c:txPr>
        <c:crossAx val="76902912"/>
        <c:crosses val="autoZero"/>
        <c:auto val="1"/>
        <c:lblAlgn val="ctr"/>
        <c:lblOffset val="100"/>
        <c:noMultiLvlLbl val="0"/>
      </c:catAx>
      <c:valAx>
        <c:axId val="76902912"/>
        <c:scaling>
          <c:orientation val="minMax"/>
          <c:max val="3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HORAS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596511744"/>
        <c:crosses val="autoZero"/>
        <c:crossBetween val="between"/>
        <c:majorUnit val="500"/>
        <c:minorUnit val="100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CLIENTE'!$C$4</c:f>
              <c:strCache>
                <c:ptCount val="1"/>
                <c:pt idx="0">
                  <c:v>ENERO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FA-431E-9E9F-6F3B708E4C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FA-431E-9E9F-6F3B708E4C4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FA-431E-9E9F-6F3B708E4C4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FA-431E-9E9F-6F3B708E4C4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FA-431E-9E9F-6F3B708E4C4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FA-431E-9E9F-6F3B708E4C4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CFA-431E-9E9F-6F3B708E4C4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CFA-431E-9E9F-6F3B708E4C4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CFA-431E-9E9F-6F3B708E4C4C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CFA-431E-9E9F-6F3B708E4C4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CFA-431E-9E9F-6F3B708E4C4C}"/>
              </c:ext>
            </c:extLst>
          </c:dPt>
          <c:dPt>
            <c:idx val="1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CFA-431E-9E9F-6F3B708E4C4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CFA-431E-9E9F-6F3B708E4C4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CFA-431E-9E9F-6F3B708E4C4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CFA-431E-9E9F-6F3B708E4C4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CFA-431E-9E9F-6F3B708E4C4C}"/>
              </c:ext>
            </c:extLst>
          </c:dPt>
          <c:dPt>
            <c:idx val="16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CFA-431E-9E9F-6F3B708E4C4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CFA-431E-9E9F-6F3B708E4C4C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CFA-431E-9E9F-6F3B708E4C4C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CFA-431E-9E9F-6F3B708E4C4C}"/>
              </c:ext>
            </c:extLst>
          </c:dPt>
          <c:dPt>
            <c:idx val="2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CFA-431E-9E9F-6F3B708E4C4C}"/>
              </c:ext>
            </c:extLst>
          </c:dPt>
          <c:dPt>
            <c:idx val="21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36A-44EA-8239-7CDB391AE8CC}"/>
              </c:ext>
            </c:extLst>
          </c:dPt>
          <c:dPt>
            <c:idx val="2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CD2-4780-BB47-12DB17C48D7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B6-478E-A738-6E94D5D44C1F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0B6-478E-A738-6E94D5D44C1F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0B6-478E-A738-6E94D5D44C1F}"/>
              </c:ext>
            </c:extLst>
          </c:dPt>
          <c:dPt>
            <c:idx val="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85-499D-8D76-02556E4ED446}"/>
              </c:ext>
            </c:extLst>
          </c:dPt>
          <c:dPt>
            <c:idx val="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05F-44A2-8733-D64D25D3BDF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05F-44A2-8733-D64D25D3BDF0}"/>
              </c:ext>
            </c:extLst>
          </c:dPt>
          <c:dPt>
            <c:idx val="2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05F-44A2-8733-D64D25D3BDF0}"/>
              </c:ext>
            </c:extLst>
          </c:dPt>
          <c:dPt>
            <c:idx val="30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258-47B6-A1D2-512ADB1F5A3A}"/>
              </c:ext>
            </c:extLst>
          </c:dPt>
          <c:dPt>
            <c:idx val="31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258-47B6-A1D2-512ADB1F5A3A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CLIENTE'!$C$5:$C$36</c:f>
              <c:numCache>
                <c:formatCode>#,##0.00</c:formatCode>
                <c:ptCount val="32"/>
                <c:pt idx="0">
                  <c:v>0</c:v>
                </c:pt>
                <c:pt idx="1">
                  <c:v>1494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194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ACFA-431E-9E9F-6F3B708E4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2.2188959789245052E-2"/>
          <c:w val="0.17949059492563429"/>
          <c:h val="0.933753989913733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CLIENTE'!$D$4</c:f>
              <c:strCache>
                <c:ptCount val="1"/>
                <c:pt idx="0">
                  <c:v>FEBRERO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8F-496A-BEFC-1C6A3C6BCF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8F-496A-BEFC-1C6A3C6BCF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8F-496A-BEFC-1C6A3C6BCF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98F-496A-BEFC-1C6A3C6BCF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8F-496A-BEFC-1C6A3C6BCF6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8F-496A-BEFC-1C6A3C6BCF6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98F-496A-BEFC-1C6A3C6BCF6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98F-496A-BEFC-1C6A3C6BCF6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98F-496A-BEFC-1C6A3C6BCF65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98F-496A-BEFC-1C6A3C6BCF6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98F-496A-BEFC-1C6A3C6BCF65}"/>
              </c:ext>
            </c:extLst>
          </c:dPt>
          <c:dPt>
            <c:idx val="1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98F-496A-BEFC-1C6A3C6BCF65}"/>
              </c:ext>
            </c:extLst>
          </c:dPt>
          <c:dPt>
            <c:idx val="1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98F-496A-BEFC-1C6A3C6BCF6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98F-496A-BEFC-1C6A3C6BCF6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98F-496A-BEFC-1C6A3C6BCF6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98F-496A-BEFC-1C6A3C6BCF65}"/>
              </c:ext>
            </c:extLst>
          </c:dPt>
          <c:dPt>
            <c:idx val="16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98F-496A-BEFC-1C6A3C6BCF65}"/>
              </c:ext>
            </c:extLst>
          </c:dPt>
          <c:dPt>
            <c:idx val="17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98F-496A-BEFC-1C6A3C6BCF65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98F-496A-BEFC-1C6A3C6BCF65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98F-496A-BEFC-1C6A3C6BCF65}"/>
              </c:ext>
            </c:extLst>
          </c:dPt>
          <c:dPt>
            <c:idx val="2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98F-496A-BEFC-1C6A3C6BCF65}"/>
              </c:ext>
            </c:extLst>
          </c:dPt>
          <c:dPt>
            <c:idx val="21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53E-4301-A102-8E819D493205}"/>
              </c:ext>
            </c:extLst>
          </c:dPt>
          <c:dPt>
            <c:idx val="2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9AE-4150-9DFB-0D9877A82F3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40B-4687-90D1-39AAB100DF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40B-4687-90D1-39AAB100DF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40B-4687-90D1-39AAB100DFB4}"/>
              </c:ext>
            </c:extLst>
          </c:dPt>
          <c:dPt>
            <c:idx val="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3-4D63-A34C-F02E968CACB2}"/>
              </c:ext>
            </c:extLst>
          </c:dPt>
          <c:dPt>
            <c:idx val="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20F-4E0E-82EE-C52AFEC68F9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20F-4E0E-82EE-C52AFEC68F95}"/>
              </c:ext>
            </c:extLst>
          </c:dPt>
          <c:dPt>
            <c:idx val="2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20F-4E0E-82EE-C52AFEC68F95}"/>
              </c:ext>
            </c:extLst>
          </c:dPt>
          <c:dPt>
            <c:idx val="30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AA06-4C9E-8AA9-F6FB3602197E}"/>
              </c:ext>
            </c:extLst>
          </c:dPt>
          <c:dPt>
            <c:idx val="31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AA06-4C9E-8AA9-F6FB3602197E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CLIENTE'!$D$5:$D$36</c:f>
              <c:numCache>
                <c:formatCode>#,##0.00</c:formatCode>
                <c:ptCount val="32"/>
                <c:pt idx="0">
                  <c:v>0</c:v>
                </c:pt>
                <c:pt idx="1">
                  <c:v>1472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213.5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A98F-496A-BEFC-1C6A3C6BCF6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2.4953573001353358E-2"/>
          <c:w val="0.17949059492563429"/>
          <c:h val="0.93098937670162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CLIENTE'!$E$4</c:f>
              <c:strCache>
                <c:ptCount val="1"/>
                <c:pt idx="0">
                  <c:v>MARZO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4A-45D2-993C-A15EB22EFC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F4A-45D2-993C-A15EB22EFC6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F4A-45D2-993C-A15EB22EFC6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F4A-45D2-993C-A15EB22EFC6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F4A-45D2-993C-A15EB22EFC6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F4A-45D2-993C-A15EB22EFC6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F4A-45D2-993C-A15EB22EFC6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F4A-45D2-993C-A15EB22EFC6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F4A-45D2-993C-A15EB22EFC6D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F4A-45D2-993C-A15EB22EFC6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F4A-45D2-993C-A15EB22EFC6D}"/>
              </c:ext>
            </c:extLst>
          </c:dPt>
          <c:dPt>
            <c:idx val="1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F4A-45D2-993C-A15EB22EFC6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F4A-45D2-993C-A15EB22EFC6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F4A-45D2-993C-A15EB22EFC6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F4A-45D2-993C-A15EB22EFC6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F4A-45D2-993C-A15EB22EFC6D}"/>
              </c:ext>
            </c:extLst>
          </c:dPt>
          <c:dPt>
            <c:idx val="16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F4A-45D2-993C-A15EB22EFC6D}"/>
              </c:ext>
            </c:extLst>
          </c:dPt>
          <c:dPt>
            <c:idx val="17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F4A-45D2-993C-A15EB22EFC6D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F4A-45D2-993C-A15EB22EFC6D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F4A-45D2-993C-A15EB22EFC6D}"/>
              </c:ext>
            </c:extLst>
          </c:dPt>
          <c:dPt>
            <c:idx val="2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F4A-45D2-993C-A15EB22EFC6D}"/>
              </c:ext>
            </c:extLst>
          </c:dPt>
          <c:dPt>
            <c:idx val="21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5D3F-4035-8B44-6B911E1633FB}"/>
              </c:ext>
            </c:extLst>
          </c:dPt>
          <c:dPt>
            <c:idx val="2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595-4036-95E1-58738B5A579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50A-46FF-9369-7A48264E77C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50A-46FF-9369-7A48264E77C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50A-46FF-9369-7A48264E77C9}"/>
              </c:ext>
            </c:extLst>
          </c:dPt>
          <c:dPt>
            <c:idx val="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57CB-4A96-A79B-88BE09C97FCC}"/>
              </c:ext>
            </c:extLst>
          </c:dPt>
          <c:dPt>
            <c:idx val="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808-4B6A-B008-756922E9E3CD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808-4B6A-B008-756922E9E3CD}"/>
              </c:ext>
            </c:extLst>
          </c:dPt>
          <c:dPt>
            <c:idx val="2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808-4B6A-B008-756922E9E3CD}"/>
              </c:ext>
            </c:extLst>
          </c:dPt>
          <c:dPt>
            <c:idx val="30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650-4332-AA01-553D37D9649D}"/>
              </c:ext>
            </c:extLst>
          </c:dPt>
          <c:dPt>
            <c:idx val="31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650-4332-AA01-553D37D9649D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CLIENTE'!$E$5:$E$36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AF4A-45D2-993C-A15EB22EFC6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CLIENTE'!$F$4</c:f>
              <c:strCache>
                <c:ptCount val="1"/>
                <c:pt idx="0">
                  <c:v>ABRIL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A-411E-B643-64D0AB00BD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1A-411E-B643-64D0AB00BD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1A-411E-B643-64D0AB00BD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E1A-411E-B643-64D0AB00BD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E1A-411E-B643-64D0AB00BD2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E1A-411E-B643-64D0AB00BD2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E1A-411E-B643-64D0AB00BD2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E1A-411E-B643-64D0AB00BD2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E1A-411E-B643-64D0AB00BD2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E1A-411E-B643-64D0AB00BD2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E1A-411E-B643-64D0AB00BD2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E1A-411E-B643-64D0AB00BD2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E1A-411E-B643-64D0AB00BD2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E1A-411E-B643-64D0AB00BD2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E1A-411E-B643-64D0AB00BD2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E1A-411E-B643-64D0AB00BD2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E1A-411E-B643-64D0AB00BD2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E1A-411E-B643-64D0AB00BD2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E1A-411E-B643-64D0AB00BD2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E1A-411E-B643-64D0AB00BD2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E1A-411E-B643-64D0AB00BD2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2F-4089-81F8-A4757DE409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D-4A78-93D1-8797D5A6673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517B-42A4-8B31-984790F3EA02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517B-42A4-8B31-984790F3EA02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517B-42A4-8B31-984790F3EA02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917-444B-B045-1FD40D73AD9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A3F9-49DF-BAEE-7BA6258952DF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A3F9-49DF-BAEE-7BA6258952DF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A3F9-49DF-BAEE-7BA6258952DF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928-4EE4-A37A-10DCAA54344B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928-4EE4-A37A-10DCAA54344B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CLIENTE'!$F$5:$F$36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E1A-411E-B643-64D0AB00BD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CLIENTE'!$G$4</c:f>
              <c:strCache>
                <c:ptCount val="1"/>
                <c:pt idx="0">
                  <c:v>MAYO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BE-4907-9A86-617C241D027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BE-4907-9A86-617C241D027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BE-4907-9A86-617C241D027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FBE-4907-9A86-617C241D027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FBE-4907-9A86-617C241D027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FBE-4907-9A86-617C241D027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FBE-4907-9A86-617C241D027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FBE-4907-9A86-617C241D027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FBE-4907-9A86-617C241D027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FBE-4907-9A86-617C241D027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FBE-4907-9A86-617C241D027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FBE-4907-9A86-617C241D027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FBE-4907-9A86-617C241D027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FBE-4907-9A86-617C241D027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FBE-4907-9A86-617C241D027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FBE-4907-9A86-617C241D027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FBE-4907-9A86-617C241D027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FBE-4907-9A86-617C241D027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FBE-4907-9A86-617C241D027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FBE-4907-9A86-617C241D027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FBE-4907-9A86-617C241D027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719-420A-BE9F-71F386062DAC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C11-47E0-8B0D-BE388C49AA9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D40-4A0C-9745-B51F5128D25C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D40-4A0C-9745-B51F5128D25C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D40-4A0C-9745-B51F5128D25C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2E2-4C17-BB38-2B764CC5A32B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544B-4899-B706-37E4F74A9341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544B-4899-B706-37E4F74A9341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544B-4899-B706-37E4F74A9341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180-4295-B420-671D7F6DEAF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180-4295-B420-671D7F6DEAF3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CLIENTE'!$G$5:$G$36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7FBE-4907-9A86-617C241D027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CLIENTE'!$H$4</c:f>
              <c:strCache>
                <c:ptCount val="1"/>
                <c:pt idx="0">
                  <c:v>JUNIO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72-45E6-AE50-00B42049A1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72-45E6-AE50-00B42049A1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72-45E6-AE50-00B42049A19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72-45E6-AE50-00B42049A19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72-45E6-AE50-00B42049A19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72-45E6-AE50-00B42049A19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72-45E6-AE50-00B42049A19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72-45E6-AE50-00B42049A19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72-45E6-AE50-00B42049A19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72-45E6-AE50-00B42049A19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72-45E6-AE50-00B42049A19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72-45E6-AE50-00B42049A19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72-45E6-AE50-00B42049A19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72-45E6-AE50-00B42049A19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72-45E6-AE50-00B42049A19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72-45E6-AE50-00B42049A19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72-45E6-AE50-00B42049A19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72-45E6-AE50-00B42049A19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72-45E6-AE50-00B42049A19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72-45E6-AE50-00B42049A19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72-45E6-AE50-00B42049A19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3C9-4D30-A8E9-4B0002710CDF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8CFE-4F4D-B2CD-2CBC23B9669F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14B-4395-B2DD-00815888AAB1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14B-4395-B2DD-00815888AAB1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14B-4395-B2DD-00815888AAB1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A55-40DF-B08F-B3B9F26796AB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E93-4A9B-A03D-F6798E573448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E93-4A9B-A03D-F6798E573448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E93-4A9B-A03D-F6798E573448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8C47-4658-8FD9-03BCCEF9221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8C47-4658-8FD9-03BCCEF92215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CLIENTE'!$H$5:$H$36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272-45E6-AE50-00B42049A19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CLIENTE'!$I$4</c:f>
              <c:strCache>
                <c:ptCount val="1"/>
                <c:pt idx="0">
                  <c:v>JULIO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C4-4264-9EFB-198C345D16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C4-4264-9EFB-198C345D16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C4-4264-9EFB-198C345D16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C4-4264-9EFB-198C345D16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BC4-4264-9EFB-198C345D16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BC4-4264-9EFB-198C345D16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BC4-4264-9EFB-198C345D16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BC4-4264-9EFB-198C345D16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BC4-4264-9EFB-198C345D16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BC4-4264-9EFB-198C345D16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BC4-4264-9EFB-198C345D16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BC4-4264-9EFB-198C345D16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BC4-4264-9EFB-198C345D16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BC4-4264-9EFB-198C345D16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BC4-4264-9EFB-198C345D1692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BC4-4264-9EFB-198C345D169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BC4-4264-9EFB-198C345D169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BC4-4264-9EFB-198C345D169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BC4-4264-9EFB-198C345D1692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BC4-4264-9EFB-198C345D1692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BC4-4264-9EFB-198C345D1692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BAF-438E-9C3E-55E454289B4B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952-41D1-A2B4-0953D983301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6A2-45A1-89C4-D67C93585D0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6A2-45A1-89C4-D67C93585D0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6A2-45A1-89C4-D67C93585D0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3D0-41D7-896B-FB3C847C6D0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6AB-4C18-AF91-133D8229B972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6AB-4C18-AF91-133D8229B972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6AB-4C18-AF91-133D8229B972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BB9-40B4-AC63-4E806FC871CC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BB9-40B4-AC63-4E806FC871CC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CLIENTE'!$I$5:$I$36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5BC4-4264-9EFB-198C345D169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CLIENTE'!$J$4</c:f>
              <c:strCache>
                <c:ptCount val="1"/>
                <c:pt idx="0">
                  <c:v>AGOSTO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5D-4824-A74F-485F29CBB1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5D-4824-A74F-485F29CBB1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5D-4824-A74F-485F29CBB1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5D-4824-A74F-485F29CBB1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5D-4824-A74F-485F29CBB15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5D-4824-A74F-485F29CBB15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5D-4824-A74F-485F29CBB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55D-4824-A74F-485F29CBB15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55D-4824-A74F-485F29CBB15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55D-4824-A74F-485F29CBB15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55D-4824-A74F-485F29CBB15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55D-4824-A74F-485F29CBB15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55D-4824-A74F-485F29CBB1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55D-4824-A74F-485F29CBB1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55D-4824-A74F-485F29CBB1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55D-4824-A74F-485F29CBB1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55D-4824-A74F-485F29CBB1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55D-4824-A74F-485F29CBB1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55D-4824-A74F-485F29CBB1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55D-4824-A74F-485F29CBB1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55D-4824-A74F-485F29CBB1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2B5-4508-B5D2-5576656FA2F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3A7-45A4-A7E6-818514A14D9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4A4-4C62-B591-EEE5D54018E2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4A4-4C62-B591-EEE5D54018E2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4A4-4C62-B591-EEE5D54018E2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4C7-4F27-9418-307AFF894E4B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CBC-40CB-90F1-71418B8AD3B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CBC-40CB-90F1-71418B8AD3B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CBC-40CB-90F1-71418B8AD3B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99D3-4CD5-8C6F-D73EF9A3AA26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99D3-4CD5-8C6F-D73EF9A3AA26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CLIENTE'!$J$5:$J$36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A55D-4824-A74F-485F29CBB15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CLIENTE'!$K$4</c:f>
              <c:strCache>
                <c:ptCount val="1"/>
                <c:pt idx="0">
                  <c:v>SETIEMBRE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65-42C5-B5A2-BA1E6D0CBB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65-42C5-B5A2-BA1E6D0CBB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65-42C5-B5A2-BA1E6D0CBB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F65-42C5-B5A2-BA1E6D0CBBA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F65-42C5-B5A2-BA1E6D0CBBA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F65-42C5-B5A2-BA1E6D0CBBA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F65-42C5-B5A2-BA1E6D0CBBA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F65-42C5-B5A2-BA1E6D0CBBA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F65-42C5-B5A2-BA1E6D0CBB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F65-42C5-B5A2-BA1E6D0CBBA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F65-42C5-B5A2-BA1E6D0CBBA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F65-42C5-B5A2-BA1E6D0CBBA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F65-42C5-B5A2-BA1E6D0CBBA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F65-42C5-B5A2-BA1E6D0CBBA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F65-42C5-B5A2-BA1E6D0CBBA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F65-42C5-B5A2-BA1E6D0CBBA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F65-42C5-B5A2-BA1E6D0CBBA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F65-42C5-B5A2-BA1E6D0CBBA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F65-42C5-B5A2-BA1E6D0CBBA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F65-42C5-B5A2-BA1E6D0CBBA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F65-42C5-B5A2-BA1E6D0CBBA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C48-4835-8AF0-55374BEEBA4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880D-4479-98FD-A763515244B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872-4A0D-8A57-383ED379263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872-4A0D-8A57-383ED379263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872-4A0D-8A57-383ED379263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49D-46A2-B778-98DDE4903E8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80C-4980-87AD-A89B9594A661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80C-4980-87AD-A89B9594A661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80C-4980-87AD-A89B9594A661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3C5-4A9D-A31B-FC309A8F195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3C5-4A9D-A31B-FC309A8F1953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CLIENTE'!$K$5:$K$36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65-42C5-B5A2-BA1E6D0CBBA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CLIENTE'!$L$4</c:f>
              <c:strCache>
                <c:ptCount val="1"/>
                <c:pt idx="0">
                  <c:v>OCTUBRE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98-4F36-B293-8843F9B055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98-4F36-B293-8843F9B055A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198-4F36-B293-8843F9B055A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198-4F36-B293-8843F9B055A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198-4F36-B293-8843F9B055A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198-4F36-B293-8843F9B055A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198-4F36-B293-8843F9B055A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198-4F36-B293-8843F9B055A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198-4F36-B293-8843F9B055A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198-4F36-B293-8843F9B055A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198-4F36-B293-8843F9B055A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198-4F36-B293-8843F9B055A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198-4F36-B293-8843F9B055A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198-4F36-B293-8843F9B055A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198-4F36-B293-8843F9B055A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198-4F36-B293-8843F9B055A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198-4F36-B293-8843F9B055A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198-4F36-B293-8843F9B055A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198-4F36-B293-8843F9B055A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198-4F36-B293-8843F9B055A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198-4F36-B293-8843F9B055A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41C-4012-A277-F65F3AAEEC6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85D1-4A6E-AA83-CFB98EC03F6B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F09-4E28-B70B-A27ED92141E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F09-4E28-B70B-A27ED92141E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F09-4E28-B70B-A27ED92141E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F22-49F1-A391-A2E1355E22AC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815-45D5-97EE-0526CB73EBFF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815-45D5-97EE-0526CB73EBFF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815-45D5-97EE-0526CB73EBFF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8388-47DB-9B27-D152702AFB08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8388-47DB-9B27-D152702AFB08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CLIENTE'!$L$5:$L$36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198-4F36-B293-8843F9B055A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CLIENTE'!$M$4</c:f>
              <c:strCache>
                <c:ptCount val="1"/>
                <c:pt idx="0">
                  <c:v>NOVIEMBRE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52-40F3-B83D-71783F63EA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52-40F3-B83D-71783F63EA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52-40F3-B83D-71783F63EA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552-40F3-B83D-71783F63EA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552-40F3-B83D-71783F63EA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552-40F3-B83D-71783F63EAE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552-40F3-B83D-71783F63EAE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552-40F3-B83D-71783F63EAE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552-40F3-B83D-71783F63EAE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552-40F3-B83D-71783F63EAE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552-40F3-B83D-71783F63EAE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552-40F3-B83D-71783F63EAE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552-40F3-B83D-71783F63EAE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552-40F3-B83D-71783F63EAE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552-40F3-B83D-71783F63EAE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552-40F3-B83D-71783F63EAE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552-40F3-B83D-71783F63EAE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552-40F3-B83D-71783F63EAE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552-40F3-B83D-71783F63EAE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552-40F3-B83D-71783F63EAE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552-40F3-B83D-71783F63EAE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6F8-4EC7-ACAE-9A81D229A39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EF1-4DA7-92C6-485FD769E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BC3-445A-B309-1DEE4781F54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BC3-445A-B309-1DEE4781F54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BC3-445A-B309-1DEE4781F54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FA3-46B7-B142-D73BB74BEBF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81B-44D3-9FBC-D84BAEDBA07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81B-44D3-9FBC-D84BAEDBA07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81B-44D3-9FBC-D84BAEDBA07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7FA-4BBD-B92F-1961A4211D4A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7FA-4BBD-B92F-1961A4211D4A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CLIENTE'!$M$5:$M$36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6552-40F3-B83D-71783F63EAE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CLIENTE'!$N$4</c:f>
              <c:strCache>
                <c:ptCount val="1"/>
                <c:pt idx="0">
                  <c:v>DICIEMBRE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16-4688-999C-59E0947C1C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16-4688-999C-59E0947C1C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16-4688-999C-59E0947C1C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516-4688-999C-59E0947C1C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516-4688-999C-59E0947C1C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516-4688-999C-59E0947C1C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516-4688-999C-59E0947C1C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516-4688-999C-59E0947C1CA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516-4688-999C-59E0947C1C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516-4688-999C-59E0947C1C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516-4688-999C-59E0947C1C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516-4688-999C-59E0947C1CA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516-4688-999C-59E0947C1CA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516-4688-999C-59E0947C1CA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516-4688-999C-59E0947C1CA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516-4688-999C-59E0947C1C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516-4688-999C-59E0947C1CA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516-4688-999C-59E0947C1CA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516-4688-999C-59E0947C1CA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516-4688-999C-59E0947C1CA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516-4688-999C-59E0947C1CA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97B-4ED7-A110-AE2B3E95E23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800D-424B-BAC3-76C077FBBA2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3B8-43BD-B8C8-1229B735DAD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3B8-43BD-B8C8-1229B735DAD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3B8-43BD-B8C8-1229B735DAD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2D4-46DC-AB0F-2236517B6972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8834-42C0-B3FD-B2505966E58D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8834-42C0-B3FD-B2505966E58D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8834-42C0-B3FD-B2505966E58D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A21B-4B4B-AF31-741A586318E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A21B-4B4B-AF31-741A586318E4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CLIENTE'!$N$5:$N$36</c:f>
              <c:numCache>
                <c:formatCode>#,##0.00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7516-4688-999C-59E0947C1C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'GRAFICAS CLIENTE'!$O$4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71-4DC9-AC56-9ADD9EEB80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71-4DC9-AC56-9ADD9EEB80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871-4DC9-AC56-9ADD9EEB80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871-4DC9-AC56-9ADD9EEB803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871-4DC9-AC56-9ADD9EEB803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871-4DC9-AC56-9ADD9EEB803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871-4DC9-AC56-9ADD9EEB803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871-4DC9-AC56-9ADD9EEB803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871-4DC9-AC56-9ADD9EEB803C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871-4DC9-AC56-9ADD9EEB803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871-4DC9-AC56-9ADD9EEB803C}"/>
              </c:ext>
            </c:extLst>
          </c:dPt>
          <c:dPt>
            <c:idx val="1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871-4DC9-AC56-9ADD9EEB803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871-4DC9-AC56-9ADD9EEB803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871-4DC9-AC56-9ADD9EEB803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871-4DC9-AC56-9ADD9EEB803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871-4DC9-AC56-9ADD9EEB803C}"/>
              </c:ext>
            </c:extLst>
          </c:dPt>
          <c:dPt>
            <c:idx val="16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871-4DC9-AC56-9ADD9EEB803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871-4DC9-AC56-9ADD9EEB803C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871-4DC9-AC56-9ADD9EEB803C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871-4DC9-AC56-9ADD9EEB803C}"/>
              </c:ext>
            </c:extLst>
          </c:dPt>
          <c:dPt>
            <c:idx val="2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871-4DC9-AC56-9ADD9EEB803C}"/>
              </c:ext>
            </c:extLst>
          </c:dPt>
          <c:dPt>
            <c:idx val="21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A19-4F39-B1B4-5AFB58D49762}"/>
              </c:ext>
            </c:extLst>
          </c:dPt>
          <c:dPt>
            <c:idx val="2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729-49D0-885C-409A8D8AB461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455-4627-A0B4-299323536E01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455-4627-A0B4-299323536E01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455-4627-A0B4-299323536E01}"/>
              </c:ext>
            </c:extLst>
          </c:dPt>
          <c:dPt>
            <c:idx val="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58-467A-8B78-FAEF969C4AD3}"/>
              </c:ext>
            </c:extLst>
          </c:dPt>
          <c:dPt>
            <c:idx val="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C61-49A4-94D1-99CF1C953DB8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C61-49A4-94D1-99CF1C953DB8}"/>
              </c:ext>
            </c:extLst>
          </c:dPt>
          <c:dPt>
            <c:idx val="2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C61-49A4-94D1-99CF1C953DB8}"/>
              </c:ext>
            </c:extLst>
          </c:dPt>
          <c:dPt>
            <c:idx val="30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A70A-458E-8918-693B6E82CE90}"/>
              </c:ext>
            </c:extLst>
          </c:dPt>
          <c:dPt>
            <c:idx val="31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A70A-458E-8918-693B6E82CE90}"/>
              </c:ext>
            </c:extLst>
          </c:dPt>
          <c:dLbls>
            <c:numFmt formatCode="_-#,##0.00_-;\-#,##0.00_-;_-* &quot;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'GRAFICAS CLIENTE'!$B$5:$B$36</c:f>
              <c:strCache>
                <c:ptCount val="32"/>
                <c:pt idx="0">
                  <c:v>PROC.BI</c:v>
                </c:pt>
                <c:pt idx="1">
                  <c:v>PROC.ERP</c:v>
                </c:pt>
                <c:pt idx="2">
                  <c:v>PROC.POOL</c:v>
                </c:pt>
                <c:pt idx="3">
                  <c:v>PROC.PRY-E</c:v>
                </c:pt>
                <c:pt idx="4">
                  <c:v>PROC.TELCO</c:v>
                </c:pt>
                <c:pt idx="5">
                  <c:v>PROC.T.MW</c:v>
                </c:pt>
                <c:pt idx="6">
                  <c:v>PROC.T.OPI</c:v>
                </c:pt>
                <c:pt idx="7">
                  <c:v>PROC.TELEN</c:v>
                </c:pt>
                <c:pt idx="8">
                  <c:v>PROC.TDIG</c:v>
                </c:pt>
                <c:pt idx="9">
                  <c:v>PROC.SALUD</c:v>
                </c:pt>
                <c:pt idx="10">
                  <c:v>PROC.SEDI</c:v>
                </c:pt>
                <c:pt idx="11">
                  <c:v>PROC.SAPI</c:v>
                </c:pt>
                <c:pt idx="12">
                  <c:v>PROC.TAPP</c:v>
                </c:pt>
                <c:pt idx="13">
                  <c:v>PROC.LABS</c:v>
                </c:pt>
                <c:pt idx="14">
                  <c:v>PROC.SWAT</c:v>
                </c:pt>
                <c:pt idx="15">
                  <c:v>PROC.CUST</c:v>
                </c:pt>
                <c:pt idx="16">
                  <c:v>PROC.MPW</c:v>
                </c:pt>
                <c:pt idx="17">
                  <c:v>PROC.PMO</c:v>
                </c:pt>
                <c:pt idx="18">
                  <c:v>PROC.QA</c:v>
                </c:pt>
                <c:pt idx="19">
                  <c:v>PROC.RM</c:v>
                </c:pt>
                <c:pt idx="20">
                  <c:v>PROC.CONTA</c:v>
                </c:pt>
                <c:pt idx="21">
                  <c:v>PROC.DG</c:v>
                </c:pt>
                <c:pt idx="22">
                  <c:v>PROC.RH</c:v>
                </c:pt>
                <c:pt idx="23">
                  <c:v>PROC.SOPOR</c:v>
                </c:pt>
                <c:pt idx="24">
                  <c:v>PROC.SOPIN</c:v>
                </c:pt>
                <c:pt idx="25">
                  <c:v>PROC.VENTA</c:v>
                </c:pt>
                <c:pt idx="26">
                  <c:v>PROC.NNEG</c:v>
                </c:pt>
                <c:pt idx="27">
                  <c:v>PROC.DOT</c:v>
                </c:pt>
                <c:pt idx="28">
                  <c:v>SERV.PROF</c:v>
                </c:pt>
                <c:pt idx="29">
                  <c:v>PROC.ADM</c:v>
                </c:pt>
                <c:pt idx="30">
                  <c:v>PROC.PRES</c:v>
                </c:pt>
                <c:pt idx="31">
                  <c:v>STR.MGMT</c:v>
                </c:pt>
              </c:strCache>
            </c:strRef>
          </c:cat>
          <c:val>
            <c:numRef>
              <c:f>'GRAFICAS CLIENTE'!$O$5:$O$36</c:f>
              <c:numCache>
                <c:formatCode>#,##0.00</c:formatCode>
                <c:ptCount val="32"/>
                <c:pt idx="0">
                  <c:v>0</c:v>
                </c:pt>
                <c:pt idx="1">
                  <c:v>2966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407.5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871-4DC9-AC56-9ADD9EEB803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4273840769904"/>
          <c:y val="1.3895120152920121E-2"/>
          <c:w val="0.17949059492563429"/>
          <c:h val="0.942047829550058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'Gráfica por Recurso'!$C$12</c:f>
          <c:strCache>
            <c:ptCount val="1"/>
            <c:pt idx="0">
              <c:v>Escoger Recurso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'Gráfica por Recurso'!$C$12</c:f>
              <c:strCache>
                <c:ptCount val="1"/>
                <c:pt idx="0">
                  <c:v>Escoger Recurso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val>
            <c:numRef>
              <c:f>'Gráfica por Recurso'!$D$13:$O$13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3-400A-9D10-D5A2F3E05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554560"/>
        <c:axId val="130825536"/>
      </c:barChart>
      <c:lineChart>
        <c:grouping val="standard"/>
        <c:varyColors val="0"/>
        <c:ser>
          <c:idx val="1"/>
          <c:order val="1"/>
          <c:tx>
            <c:v>CAP. INST</c:v>
          </c:tx>
          <c:spPr>
            <a:ln w="31750" cap="rnd">
              <a:solidFill>
                <a:schemeClr val="accent2"/>
              </a:solidFill>
              <a:round/>
            </a:ln>
            <a:effectLst>
              <a:softEdge rad="0"/>
            </a:effectLst>
          </c:spPr>
          <c:marker>
            <c:symbol val="none"/>
          </c:marker>
          <c:val>
            <c:numRef>
              <c:f>'Gráfica por Recurso'!$D$10:$O$10</c:f>
              <c:numCache>
                <c:formatCode>0</c:formatCode>
                <c:ptCount val="12"/>
                <c:pt idx="0">
                  <c:v>168</c:v>
                </c:pt>
                <c:pt idx="1">
                  <c:v>160</c:v>
                </c:pt>
                <c:pt idx="2">
                  <c:v>168</c:v>
                </c:pt>
                <c:pt idx="3">
                  <c:v>152</c:v>
                </c:pt>
                <c:pt idx="4">
                  <c:v>168</c:v>
                </c:pt>
                <c:pt idx="5">
                  <c:v>168</c:v>
                </c:pt>
                <c:pt idx="6">
                  <c:v>176</c:v>
                </c:pt>
                <c:pt idx="7">
                  <c:v>160</c:v>
                </c:pt>
                <c:pt idx="8">
                  <c:v>168</c:v>
                </c:pt>
                <c:pt idx="9">
                  <c:v>176</c:v>
                </c:pt>
                <c:pt idx="10">
                  <c:v>160</c:v>
                </c:pt>
                <c:pt idx="1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C3-400A-9D10-D5A2F3E05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554560"/>
        <c:axId val="130825536"/>
      </c:lineChart>
      <c:catAx>
        <c:axId val="1675545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0825536"/>
        <c:crosses val="autoZero"/>
        <c:auto val="1"/>
        <c:lblAlgn val="ctr"/>
        <c:lblOffset val="100"/>
        <c:noMultiLvlLbl val="0"/>
      </c:catAx>
      <c:valAx>
        <c:axId val="13082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7554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>
      <a:glow rad="139700">
        <a:schemeClr val="tx2">
          <a:lumMod val="60000"/>
          <a:lumOff val="40000"/>
          <a:alpha val="40000"/>
        </a:schemeClr>
      </a:glow>
    </a:effectLst>
    <a:scene3d>
      <a:camera prst="orthographicFront"/>
      <a:lightRig rig="threePt" dir="t"/>
    </a:scene3d>
    <a:sp3d>
      <a:bevelT prst="convex"/>
    </a:sp3d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 vrs 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'Gráfica por Recurso'!$S$5</c:f>
              <c:strCache>
                <c:ptCount val="1"/>
                <c:pt idx="0">
                  <c:v>Total de horas a reportar </c:v>
                </c:pt>
              </c:strCache>
            </c:strRef>
          </c:tx>
          <c:spPr>
            <a:solidFill>
              <a:srgbClr val="4B5E79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'Gráfica por Recurso'!$T$5:$U$5</c:f>
              <c:numCache>
                <c:formatCode>General</c:formatCode>
                <c:ptCount val="2"/>
                <c:pt idx="1">
                  <c:v>1984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9-427D-B575-81727750F61E}"/>
            </c:ext>
          </c:extLst>
        </c:ser>
        <c:ser>
          <c:idx val="1"/>
          <c:order val="1"/>
          <c:tx>
            <c:strRef>
              <c:f>'Gráfica por Recurso'!$S$6</c:f>
              <c:strCache>
                <c:ptCount val="1"/>
                <c:pt idx="0">
                  <c:v>Total de horas reportadas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>
              <a:glow rad="127000">
                <a:schemeClr val="bg1">
                  <a:alpha val="65000"/>
                </a:schemeClr>
              </a:glo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'Gráfica por Recurso'!$T$6:$U$6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9-427D-B575-81727750F61E}"/>
            </c:ext>
          </c:extLst>
        </c:ser>
        <c:ser>
          <c:idx val="2"/>
          <c:order val="2"/>
          <c:tx>
            <c:strRef>
              <c:f>'Gráfica por Recurso'!$S$7</c:f>
              <c:strCache>
                <c:ptCount val="1"/>
                <c:pt idx="0">
                  <c:v>Diferencia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279-427D-B575-81727750F61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'Gráfica por Recurso'!$T$7:$U$7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79-427D-B575-81727750F6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824699904"/>
        <c:axId val="1827542640"/>
      </c:barChart>
      <c:catAx>
        <c:axId val="1824699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27542640"/>
        <c:crosses val="autoZero"/>
        <c:auto val="1"/>
        <c:lblAlgn val="ctr"/>
        <c:lblOffset val="100"/>
        <c:noMultiLvlLbl val="0"/>
      </c:catAx>
      <c:valAx>
        <c:axId val="18275426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2469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>
      <a:outerShdw blurRad="50800" dist="50800" dir="5400000" algn="ctr" rotWithShape="0">
        <a:schemeClr val="accent1">
          <a:lumMod val="60000"/>
          <a:lumOff val="40000"/>
        </a:schemeClr>
      </a:outerShdw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13" Type="http://schemas.openxmlformats.org/officeDocument/2006/relationships/chart" Target="../charts/chart21.xml"/><Relationship Id="rId18" Type="http://schemas.openxmlformats.org/officeDocument/2006/relationships/chart" Target="../charts/chart26.xml"/><Relationship Id="rId3" Type="http://schemas.openxmlformats.org/officeDocument/2006/relationships/chart" Target="../charts/chart11.xml"/><Relationship Id="rId21" Type="http://schemas.openxmlformats.org/officeDocument/2006/relationships/chart" Target="../charts/chart29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17" Type="http://schemas.openxmlformats.org/officeDocument/2006/relationships/chart" Target="../charts/chart25.xml"/><Relationship Id="rId2" Type="http://schemas.openxmlformats.org/officeDocument/2006/relationships/chart" Target="../charts/chart10.xml"/><Relationship Id="rId16" Type="http://schemas.openxmlformats.org/officeDocument/2006/relationships/chart" Target="../charts/chart24.xml"/><Relationship Id="rId20" Type="http://schemas.openxmlformats.org/officeDocument/2006/relationships/chart" Target="../charts/chart28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5" Type="http://schemas.openxmlformats.org/officeDocument/2006/relationships/chart" Target="../charts/chart23.xml"/><Relationship Id="rId10" Type="http://schemas.openxmlformats.org/officeDocument/2006/relationships/chart" Target="../charts/chart18.xml"/><Relationship Id="rId19" Type="http://schemas.openxmlformats.org/officeDocument/2006/relationships/chart" Target="../charts/chart27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Relationship Id="rId14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4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121920</xdr:colOff>
      <xdr:row>0</xdr:row>
      <xdr:rowOff>152400</xdr:rowOff>
    </xdr:from>
    <xdr:to>
      <xdr:col>19</xdr:col>
      <xdr:colOff>77457</xdr:colOff>
      <xdr:row>6</xdr:row>
      <xdr:rowOff>35859</xdr:rowOff>
    </xdr:to>
    <xdr:grpSp>
      <xdr:nvGrpSpPr>
        <xdr:cNvPr id="2" name="Grupo 10">
          <a:extLst>
            <a:ext uri="{FF2B5EF4-FFF2-40B4-BE49-F238E27FC236}">
              <a16:creationId xmlns:a16="http://schemas.microsoft.com/office/drawing/2014/main" id="{16DF5631-F27B-4B5F-A392-093AAB8AA5C7}"/>
            </a:ext>
          </a:extLst>
        </xdr:cNvPr>
        <xdr:cNvGrpSpPr/>
      </xdr:nvGrpSpPr>
      <xdr:grpSpPr>
        <a:xfrm>
          <a:off x="209006" y="152400"/>
          <a:ext cx="18112908" cy="928488"/>
          <a:chOff x="416106" y="231039"/>
          <a:chExt cx="15530011" cy="989802"/>
        </a:xfrm>
      </xdr:grpSpPr>
      <xdr:pic>
        <xdr:nvPicPr>
          <xdr:cNvPr id="3" name="Imagen 5">
            <a:extLst>
              <a:ext uri="{FF2B5EF4-FFF2-40B4-BE49-F238E27FC236}">
                <a16:creationId xmlns:a16="http://schemas.microsoft.com/office/drawing/2014/main" id="{08C05CE3-4907-4369-8A92-908FC7F547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16106" y="396264"/>
            <a:ext cx="1587410" cy="61195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" name="Imagen 8">
            <a:extLst>
              <a:ext uri="{FF2B5EF4-FFF2-40B4-BE49-F238E27FC236}">
                <a16:creationId xmlns:a16="http://schemas.microsoft.com/office/drawing/2014/main" id="{A6B90F47-CDDD-454B-AA69-1D96283F60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3987185" y="316488"/>
            <a:ext cx="1958932" cy="833574"/>
          </a:xfrm>
          <a:prstGeom prst="rect">
            <a:avLst/>
          </a:prstGeom>
        </xdr:spPr>
      </xdr:pic>
      <xdr:sp macro="" textlink="">
        <xdr:nvSpPr>
          <xdr:cNvPr id="5" name="CuadroTexto 9">
            <a:extLst>
              <a:ext uri="{FF2B5EF4-FFF2-40B4-BE49-F238E27FC236}">
                <a16:creationId xmlns:a16="http://schemas.microsoft.com/office/drawing/2014/main" id="{CEB71E77-36D1-430D-AB1F-DDE6B896D292}"/>
              </a:ext>
            </a:extLst>
          </xdr:cNvPr>
          <xdr:cNvSpPr txBox="1"/>
        </xdr:nvSpPr>
        <xdr:spPr>
          <a:xfrm>
            <a:off x="4172902" y="231039"/>
            <a:ext cx="8771957" cy="98980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Código del documento: </a:t>
            </a:r>
            <a: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GP-P2-R1: Matriz de indicadores por proceso</a:t>
            </a:r>
            <a:b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</a:b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Fecha</a:t>
            </a:r>
            <a:r>
              <a:rPr lang="es-CR" sz="1100" b="1" i="0" u="none" strike="noStrike" baseline="0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 de aprobació</a:t>
            </a: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n:</a:t>
            </a:r>
            <a:r>
              <a:rPr lang="es-CR">
                <a:solidFill>
                  <a:sysClr val="windowText" lastClr="000000"/>
                </a:solidFill>
                <a:latin typeface="Titillium Web" panose="00000400000000000000" pitchFamily="2" charset="0"/>
              </a:rPr>
              <a:t>  03</a:t>
            </a:r>
            <a:r>
              <a:rPr lang="es-CR" baseline="0">
                <a:solidFill>
                  <a:sysClr val="windowText" lastClr="000000"/>
                </a:solidFill>
                <a:latin typeface="Titillium Web" panose="00000400000000000000" pitchFamily="2" charset="0"/>
              </a:rPr>
              <a:t> /09/2020</a:t>
            </a:r>
            <a:endParaRPr lang="es-CR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Versión: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13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Rige</a:t>
            </a:r>
            <a:r>
              <a:rPr lang="es-CR" b="1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a Partir de</a:t>
            </a:r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: </a:t>
            </a:r>
            <a:r>
              <a:rPr lang="es-CR" sz="1100" b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04</a:t>
            </a:r>
            <a:r>
              <a:rPr lang="es-CR" sz="1100" b="0" baseline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/04/2022</a:t>
            </a:r>
            <a:endParaRPr lang="es-CR" b="0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366346</xdr:colOff>
      <xdr:row>0</xdr:row>
      <xdr:rowOff>0</xdr:rowOff>
    </xdr:from>
    <xdr:to>
      <xdr:col>15</xdr:col>
      <xdr:colOff>743713</xdr:colOff>
      <xdr:row>1</xdr:row>
      <xdr:rowOff>228600</xdr:rowOff>
    </xdr:to>
    <xdr:grpSp>
      <xdr:nvGrpSpPr>
        <xdr:cNvPr id="3" name="Grupo 10">
          <a:extLst>
            <a:ext uri="{FF2B5EF4-FFF2-40B4-BE49-F238E27FC236}">
              <a16:creationId xmlns:a16="http://schemas.microsoft.com/office/drawing/2014/main" id="{D4FE6D9D-29E2-4616-A23C-1C6DCFA5F2C9}"/>
            </a:ext>
          </a:extLst>
        </xdr:cNvPr>
        <xdr:cNvGrpSpPr/>
      </xdr:nvGrpSpPr>
      <xdr:grpSpPr>
        <a:xfrm>
          <a:off x="1215432" y="0"/>
          <a:ext cx="16553538" cy="1306286"/>
          <a:chOff x="416106" y="112008"/>
          <a:chExt cx="15545204" cy="1066793"/>
        </a:xfrm>
      </xdr:grpSpPr>
      <xdr:pic>
        <xdr:nvPicPr>
          <xdr:cNvPr id="4" name="Imagen 5">
            <a:extLst>
              <a:ext uri="{FF2B5EF4-FFF2-40B4-BE49-F238E27FC236}">
                <a16:creationId xmlns:a16="http://schemas.microsoft.com/office/drawing/2014/main" id="{5B96B62F-7333-4DD2-93E2-BC7F5D95739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16106" y="396264"/>
            <a:ext cx="1587410" cy="61195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" name="Imagen 8">
            <a:extLst>
              <a:ext uri="{FF2B5EF4-FFF2-40B4-BE49-F238E27FC236}">
                <a16:creationId xmlns:a16="http://schemas.microsoft.com/office/drawing/2014/main" id="{A9648E8A-3592-42AC-A9DD-49C344BFA70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4002378" y="112008"/>
            <a:ext cx="1958932" cy="833574"/>
          </a:xfrm>
          <a:prstGeom prst="rect">
            <a:avLst/>
          </a:prstGeom>
        </xdr:spPr>
      </xdr:pic>
      <xdr:sp macro="" textlink="">
        <xdr:nvSpPr>
          <xdr:cNvPr id="6" name="CuadroTexto 9">
            <a:extLst>
              <a:ext uri="{FF2B5EF4-FFF2-40B4-BE49-F238E27FC236}">
                <a16:creationId xmlns:a16="http://schemas.microsoft.com/office/drawing/2014/main" id="{9CCE32C4-6F28-4255-B16F-CF968BF8F17F}"/>
              </a:ext>
            </a:extLst>
          </xdr:cNvPr>
          <xdr:cNvSpPr txBox="1"/>
        </xdr:nvSpPr>
        <xdr:spPr>
          <a:xfrm>
            <a:off x="4172902" y="231039"/>
            <a:ext cx="8771957" cy="9477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Código del documento: </a:t>
            </a:r>
            <a: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GP-P2-R1: Matriz de indicadores por proceso</a:t>
            </a:r>
            <a:b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</a:b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Fecha</a:t>
            </a:r>
            <a:r>
              <a:rPr lang="es-CR" sz="1100" b="1" i="0" u="none" strike="noStrike" baseline="0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 de aprobació</a:t>
            </a: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n:</a:t>
            </a:r>
            <a:r>
              <a:rPr lang="es-CR">
                <a:solidFill>
                  <a:sysClr val="windowText" lastClr="000000"/>
                </a:solidFill>
                <a:latin typeface="Titillium Web" panose="00000400000000000000" pitchFamily="2" charset="0"/>
              </a:rPr>
              <a:t>  03</a:t>
            </a:r>
            <a:r>
              <a:rPr lang="es-CR" baseline="0">
                <a:solidFill>
                  <a:sysClr val="windowText" lastClr="000000"/>
                </a:solidFill>
                <a:latin typeface="Titillium Web" panose="00000400000000000000" pitchFamily="2" charset="0"/>
              </a:rPr>
              <a:t> /09/2020</a:t>
            </a:r>
            <a:endParaRPr lang="es-CR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Versión: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5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Rige</a:t>
            </a:r>
            <a:r>
              <a:rPr lang="es-CR" b="1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a Partir de</a:t>
            </a:r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: </a:t>
            </a:r>
            <a:r>
              <a:rPr lang="es-CR" sz="1100" b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14/06/2023</a:t>
            </a:r>
            <a:endParaRPr lang="es-CR" b="0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</xdr:txBody>
      </xdr:sp>
    </xdr:grpSp>
    <xdr:clientData/>
  </xdr:twoCellAnchor>
  <xdr:twoCellAnchor>
    <xdr:from>
      <xdr:col>1</xdr:col>
      <xdr:colOff>9947</xdr:colOff>
      <xdr:row>169</xdr:row>
      <xdr:rowOff>208377</xdr:rowOff>
    </xdr:from>
    <xdr:to>
      <xdr:col>15</xdr:col>
      <xdr:colOff>914400</xdr:colOff>
      <xdr:row>191</xdr:row>
      <xdr:rowOff>105833</xdr:rowOff>
    </xdr:to>
    <xdr:graphicFrame macro="">
      <xdr:nvGraphicFramePr>
        <xdr:cNvPr id="7" name="Gráfico 3">
          <a:extLst>
            <a:ext uri="{FF2B5EF4-FFF2-40B4-BE49-F238E27FC236}">
              <a16:creationId xmlns:a16="http://schemas.microsoft.com/office/drawing/2014/main" id="{6CD43035-777D-4576-9154-04B731FECE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193</xdr:row>
      <xdr:rowOff>0</xdr:rowOff>
    </xdr:from>
    <xdr:to>
      <xdr:col>15</xdr:col>
      <xdr:colOff>900546</xdr:colOff>
      <xdr:row>214</xdr:row>
      <xdr:rowOff>119129</xdr:rowOff>
    </xdr:to>
    <xdr:graphicFrame macro="">
      <xdr:nvGraphicFramePr>
        <xdr:cNvPr id="12" name="Gráfico 3">
          <a:extLst>
            <a:ext uri="{FF2B5EF4-FFF2-40B4-BE49-F238E27FC236}">
              <a16:creationId xmlns:a16="http://schemas.microsoft.com/office/drawing/2014/main" id="{7F5F7123-6788-46DD-BE05-3FA3893EF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170</xdr:row>
      <xdr:rowOff>0</xdr:rowOff>
    </xdr:from>
    <xdr:to>
      <xdr:col>29</xdr:col>
      <xdr:colOff>27709</xdr:colOff>
      <xdr:row>191</xdr:row>
      <xdr:rowOff>101209</xdr:rowOff>
    </xdr:to>
    <xdr:graphicFrame macro="">
      <xdr:nvGraphicFramePr>
        <xdr:cNvPr id="14" name="Gráfico 1">
          <a:extLst>
            <a:ext uri="{FF2B5EF4-FFF2-40B4-BE49-F238E27FC236}">
              <a16:creationId xmlns:a16="http://schemas.microsoft.com/office/drawing/2014/main" id="{E05DBFF2-48B2-499D-9049-A44C2AA5E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193</xdr:row>
      <xdr:rowOff>0</xdr:rowOff>
    </xdr:from>
    <xdr:to>
      <xdr:col>29</xdr:col>
      <xdr:colOff>27709</xdr:colOff>
      <xdr:row>214</xdr:row>
      <xdr:rowOff>101210</xdr:rowOff>
    </xdr:to>
    <xdr:graphicFrame macro="">
      <xdr:nvGraphicFramePr>
        <xdr:cNvPr id="15" name="Gráfico 1">
          <a:extLst>
            <a:ext uri="{FF2B5EF4-FFF2-40B4-BE49-F238E27FC236}">
              <a16:creationId xmlns:a16="http://schemas.microsoft.com/office/drawing/2014/main" id="{67E63EDE-C2D5-43DF-9059-5AB78076F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0</xdr:colOff>
      <xdr:row>88</xdr:row>
      <xdr:rowOff>0</xdr:rowOff>
    </xdr:from>
    <xdr:to>
      <xdr:col>51</xdr:col>
      <xdr:colOff>133832</xdr:colOff>
      <xdr:row>132</xdr:row>
      <xdr:rowOff>60193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6962ED5-DB26-4D64-A6BD-FBFB30CB2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10160</xdr:colOff>
      <xdr:row>104</xdr:row>
      <xdr:rowOff>187109</xdr:rowOff>
    </xdr:from>
    <xdr:to>
      <xdr:col>10</xdr:col>
      <xdr:colOff>706243</xdr:colOff>
      <xdr:row>119</xdr:row>
      <xdr:rowOff>134512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988686-EF92-4269-88E7-FEAC789DC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344991</xdr:colOff>
      <xdr:row>104</xdr:row>
      <xdr:rowOff>179917</xdr:rowOff>
    </xdr:from>
    <xdr:to>
      <xdr:col>17</xdr:col>
      <xdr:colOff>320923</xdr:colOff>
      <xdr:row>119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732A85F-245F-4F3B-82DF-F5AFFCF17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687683</xdr:colOff>
      <xdr:row>104</xdr:row>
      <xdr:rowOff>158751</xdr:rowOff>
    </xdr:from>
    <xdr:to>
      <xdr:col>22</xdr:col>
      <xdr:colOff>0</xdr:colOff>
      <xdr:row>120</xdr:row>
      <xdr:rowOff>46143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AF9DE2-7A9F-45F1-B26E-652277605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19</xdr:col>
      <xdr:colOff>660633</xdr:colOff>
      <xdr:row>0</xdr:row>
      <xdr:rowOff>947762</xdr:rowOff>
    </xdr:to>
    <xdr:grpSp>
      <xdr:nvGrpSpPr>
        <xdr:cNvPr id="5" name="Grupo 10">
          <a:extLst>
            <a:ext uri="{FF2B5EF4-FFF2-40B4-BE49-F238E27FC236}">
              <a16:creationId xmlns:a16="http://schemas.microsoft.com/office/drawing/2014/main" id="{6B7BE66F-561E-409D-B647-58323C9DE4DE}"/>
            </a:ext>
          </a:extLst>
        </xdr:cNvPr>
        <xdr:cNvGrpSpPr/>
      </xdr:nvGrpSpPr>
      <xdr:grpSpPr>
        <a:xfrm>
          <a:off x="0" y="0"/>
          <a:ext cx="15084204" cy="947762"/>
          <a:chOff x="416106" y="231039"/>
          <a:chExt cx="16336876" cy="947762"/>
        </a:xfrm>
      </xdr:grpSpPr>
      <xdr:pic>
        <xdr:nvPicPr>
          <xdr:cNvPr id="6" name="Imagen 5">
            <a:extLst>
              <a:ext uri="{FF2B5EF4-FFF2-40B4-BE49-F238E27FC236}">
                <a16:creationId xmlns:a16="http://schemas.microsoft.com/office/drawing/2014/main" id="{1B54B1A3-C889-4F3F-A4FA-F9C3636FC1D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16106" y="396264"/>
            <a:ext cx="1587410" cy="61195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7" name="Imagen 8">
            <a:extLst>
              <a:ext uri="{FF2B5EF4-FFF2-40B4-BE49-F238E27FC236}">
                <a16:creationId xmlns:a16="http://schemas.microsoft.com/office/drawing/2014/main" id="{DA49B775-F371-4DDA-B376-FAEBB6D5DE9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14794050" y="231039"/>
            <a:ext cx="1958932" cy="833574"/>
          </a:xfrm>
          <a:prstGeom prst="rect">
            <a:avLst/>
          </a:prstGeom>
        </xdr:spPr>
      </xdr:pic>
      <xdr:sp macro="" textlink="">
        <xdr:nvSpPr>
          <xdr:cNvPr id="8" name="CuadroTexto 9">
            <a:extLst>
              <a:ext uri="{FF2B5EF4-FFF2-40B4-BE49-F238E27FC236}">
                <a16:creationId xmlns:a16="http://schemas.microsoft.com/office/drawing/2014/main" id="{0CB3B463-AD27-4387-B0DE-F94C5B78BEC5}"/>
              </a:ext>
            </a:extLst>
          </xdr:cNvPr>
          <xdr:cNvSpPr txBox="1"/>
        </xdr:nvSpPr>
        <xdr:spPr>
          <a:xfrm>
            <a:off x="4172902" y="231039"/>
            <a:ext cx="8771957" cy="9477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Código del documento: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GP-P2-R1: </a:t>
            </a:r>
            <a: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Matriz de indicadores por proceso</a:t>
            </a:r>
            <a:endParaRPr lang="es-CR" sz="1100" b="0" i="0" u="none" strike="noStrike">
              <a:solidFill>
                <a:sysClr val="windowText" lastClr="000000"/>
              </a:solidFill>
              <a:effectLst/>
              <a:latin typeface="Titillium Web" panose="00000400000000000000" pitchFamily="2" charset="0"/>
              <a:ea typeface="+mn-ea"/>
              <a:cs typeface="+mn-cs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Fecha</a:t>
            </a:r>
            <a:r>
              <a:rPr lang="es-CR" sz="1100" b="1" i="0" u="none" strike="noStrike" baseline="0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 de aprobació</a:t>
            </a: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 03</a:t>
            </a:r>
            <a:r>
              <a:rPr lang="es-CR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/09/2020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Versión: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5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Rige</a:t>
            </a:r>
            <a:r>
              <a:rPr lang="es-CR" b="1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a Partir de</a:t>
            </a:r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: </a:t>
            </a:r>
            <a:r>
              <a:rPr lang="es-CR" sz="1100" b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14</a:t>
            </a:r>
            <a:r>
              <a:rPr lang="es-CR" sz="1100" b="0" baseline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/06/2023</a:t>
            </a:r>
            <a:endParaRPr lang="es-CR" b="0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66711</xdr:colOff>
      <xdr:row>158</xdr:row>
      <xdr:rowOff>139002</xdr:rowOff>
    </xdr:from>
    <xdr:to>
      <xdr:col>8</xdr:col>
      <xdr:colOff>376276</xdr:colOff>
      <xdr:row>174</xdr:row>
      <xdr:rowOff>75497</xdr:rowOff>
    </xdr:to>
    <xdr:graphicFrame macro="">
      <xdr:nvGraphicFramePr>
        <xdr:cNvPr id="3" name="3 Gráfico">
          <a:extLst>
            <a:ext uri="{FF2B5EF4-FFF2-40B4-BE49-F238E27FC236}">
              <a16:creationId xmlns:a16="http://schemas.microsoft.com/office/drawing/2014/main" id="{F3E68829-7BAC-479D-810A-9C60AB656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20914</xdr:colOff>
      <xdr:row>174</xdr:row>
      <xdr:rowOff>165321</xdr:rowOff>
    </xdr:from>
    <xdr:to>
      <xdr:col>8</xdr:col>
      <xdr:colOff>343420</xdr:colOff>
      <xdr:row>187</xdr:row>
      <xdr:rowOff>68034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B43EC452-0671-44CF-9236-EB096ACEF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370634</xdr:colOff>
      <xdr:row>158</xdr:row>
      <xdr:rowOff>111125</xdr:rowOff>
    </xdr:from>
    <xdr:to>
      <xdr:col>17</xdr:col>
      <xdr:colOff>574744</xdr:colOff>
      <xdr:row>174</xdr:row>
      <xdr:rowOff>95249</xdr:rowOff>
    </xdr:to>
    <xdr:graphicFrame macro="">
      <xdr:nvGraphicFramePr>
        <xdr:cNvPr id="5" name="8 Gráfico">
          <a:extLst>
            <a:ext uri="{FF2B5EF4-FFF2-40B4-BE49-F238E27FC236}">
              <a16:creationId xmlns:a16="http://schemas.microsoft.com/office/drawing/2014/main" id="{4ACC5CE0-7DB1-43DF-855D-A93393903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285398</xdr:colOff>
      <xdr:row>131</xdr:row>
      <xdr:rowOff>181150</xdr:rowOff>
    </xdr:from>
    <xdr:to>
      <xdr:col>17</xdr:col>
      <xdr:colOff>436858</xdr:colOff>
      <xdr:row>156</xdr:row>
      <xdr:rowOff>47209</xdr:rowOff>
    </xdr:to>
    <xdr:graphicFrame macro="">
      <xdr:nvGraphicFramePr>
        <xdr:cNvPr id="6" name="7 Gráfico">
          <a:extLst>
            <a:ext uri="{FF2B5EF4-FFF2-40B4-BE49-F238E27FC236}">
              <a16:creationId xmlns:a16="http://schemas.microsoft.com/office/drawing/2014/main" id="{E63B6DF6-BA85-47F4-8D8C-8559B5E3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396875</xdr:colOff>
      <xdr:row>78</xdr:row>
      <xdr:rowOff>0</xdr:rowOff>
    </xdr:from>
    <xdr:to>
      <xdr:col>3</xdr:col>
      <xdr:colOff>730250</xdr:colOff>
      <xdr:row>78</xdr:row>
      <xdr:rowOff>0</xdr:rowOff>
    </xdr:to>
    <xdr:graphicFrame macro="">
      <xdr:nvGraphicFramePr>
        <xdr:cNvPr id="7" name="11 Gráfico">
          <a:extLst>
            <a:ext uri="{FF2B5EF4-FFF2-40B4-BE49-F238E27FC236}">
              <a16:creationId xmlns:a16="http://schemas.microsoft.com/office/drawing/2014/main" id="{39EFE44F-96F3-490E-A16F-4C03070A6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26356</xdr:colOff>
      <xdr:row>187</xdr:row>
      <xdr:rowOff>169591</xdr:rowOff>
    </xdr:from>
    <xdr:to>
      <xdr:col>8</xdr:col>
      <xdr:colOff>348862</xdr:colOff>
      <xdr:row>200</xdr:row>
      <xdr:rowOff>72303</xdr:rowOff>
    </xdr:to>
    <xdr:graphicFrame macro="">
      <xdr:nvGraphicFramePr>
        <xdr:cNvPr id="9" name="4 Gráfico">
          <a:extLst>
            <a:ext uri="{FF2B5EF4-FFF2-40B4-BE49-F238E27FC236}">
              <a16:creationId xmlns:a16="http://schemas.microsoft.com/office/drawing/2014/main" id="{5F280880-3414-4B6F-B9BF-9543C1233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64457</xdr:colOff>
      <xdr:row>201</xdr:row>
      <xdr:rowOff>95249</xdr:rowOff>
    </xdr:from>
    <xdr:to>
      <xdr:col>8</xdr:col>
      <xdr:colOff>376741</xdr:colOff>
      <xdr:row>213</xdr:row>
      <xdr:rowOff>180842</xdr:rowOff>
    </xdr:to>
    <xdr:graphicFrame macro="">
      <xdr:nvGraphicFramePr>
        <xdr:cNvPr id="10" name="4 Gráfico">
          <a:extLst>
            <a:ext uri="{FF2B5EF4-FFF2-40B4-BE49-F238E27FC236}">
              <a16:creationId xmlns:a16="http://schemas.microsoft.com/office/drawing/2014/main" id="{A54FBEDC-65EC-4297-87C1-854BEF1FD3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420085</xdr:colOff>
      <xdr:row>174</xdr:row>
      <xdr:rowOff>123127</xdr:rowOff>
    </xdr:from>
    <xdr:to>
      <xdr:col>17</xdr:col>
      <xdr:colOff>643110</xdr:colOff>
      <xdr:row>187</xdr:row>
      <xdr:rowOff>53432</xdr:rowOff>
    </xdr:to>
    <xdr:graphicFrame macro="">
      <xdr:nvGraphicFramePr>
        <xdr:cNvPr id="11" name="8 Gráfico">
          <a:extLst>
            <a:ext uri="{FF2B5EF4-FFF2-40B4-BE49-F238E27FC236}">
              <a16:creationId xmlns:a16="http://schemas.microsoft.com/office/drawing/2014/main" id="{FCEE3641-F542-4F84-B596-A2E103A94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37</xdr:row>
      <xdr:rowOff>228599</xdr:rowOff>
    </xdr:from>
    <xdr:to>
      <xdr:col>3</xdr:col>
      <xdr:colOff>859971</xdr:colOff>
      <xdr:row>58</xdr:row>
      <xdr:rowOff>21770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662FDA27-C4DE-4A0A-A4FB-1804E3DC7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8</xdr:col>
      <xdr:colOff>653143</xdr:colOff>
      <xdr:row>58</xdr:row>
      <xdr:rowOff>21771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A83366A1-94D6-4A49-9431-A60175FDF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0</xdr:colOff>
      <xdr:row>38</xdr:row>
      <xdr:rowOff>0</xdr:rowOff>
    </xdr:from>
    <xdr:to>
      <xdr:col>13</xdr:col>
      <xdr:colOff>653142</xdr:colOff>
      <xdr:row>58</xdr:row>
      <xdr:rowOff>21771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7566F463-FADC-403E-A9DD-887B90E3A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0</xdr:colOff>
      <xdr:row>59</xdr:row>
      <xdr:rowOff>0</xdr:rowOff>
    </xdr:from>
    <xdr:to>
      <xdr:col>3</xdr:col>
      <xdr:colOff>859971</xdr:colOff>
      <xdr:row>79</xdr:row>
      <xdr:rowOff>21771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EDB09569-1343-454B-BB85-12821CE69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59</xdr:row>
      <xdr:rowOff>0</xdr:rowOff>
    </xdr:from>
    <xdr:to>
      <xdr:col>8</xdr:col>
      <xdr:colOff>653143</xdr:colOff>
      <xdr:row>79</xdr:row>
      <xdr:rowOff>21771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8993AB59-9B24-4A25-87A8-DB8238696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59</xdr:row>
      <xdr:rowOff>0</xdr:rowOff>
    </xdr:from>
    <xdr:to>
      <xdr:col>13</xdr:col>
      <xdr:colOff>653142</xdr:colOff>
      <xdr:row>79</xdr:row>
      <xdr:rowOff>21771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73526A51-1D1F-4377-BF17-A965F5473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80</xdr:row>
      <xdr:rowOff>0</xdr:rowOff>
    </xdr:from>
    <xdr:to>
      <xdr:col>3</xdr:col>
      <xdr:colOff>859971</xdr:colOff>
      <xdr:row>100</xdr:row>
      <xdr:rowOff>21771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234B1B92-3CC3-4094-9844-1F65E3230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</xdr:col>
      <xdr:colOff>0</xdr:colOff>
      <xdr:row>80</xdr:row>
      <xdr:rowOff>0</xdr:rowOff>
    </xdr:from>
    <xdr:to>
      <xdr:col>8</xdr:col>
      <xdr:colOff>653143</xdr:colOff>
      <xdr:row>100</xdr:row>
      <xdr:rowOff>21771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0F44320E-F74B-48D6-AE3C-C26B236B3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0</xdr:colOff>
      <xdr:row>80</xdr:row>
      <xdr:rowOff>0</xdr:rowOff>
    </xdr:from>
    <xdr:to>
      <xdr:col>13</xdr:col>
      <xdr:colOff>653142</xdr:colOff>
      <xdr:row>100</xdr:row>
      <xdr:rowOff>21771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A0C468D6-5E44-4003-A448-3639A8E2B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101</xdr:row>
      <xdr:rowOff>0</xdr:rowOff>
    </xdr:from>
    <xdr:to>
      <xdr:col>3</xdr:col>
      <xdr:colOff>859971</xdr:colOff>
      <xdr:row>121</xdr:row>
      <xdr:rowOff>21771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14329C63-CD93-48BF-A3D2-8978152CD8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0</xdr:colOff>
      <xdr:row>101</xdr:row>
      <xdr:rowOff>0</xdr:rowOff>
    </xdr:from>
    <xdr:to>
      <xdr:col>8</xdr:col>
      <xdr:colOff>653143</xdr:colOff>
      <xdr:row>121</xdr:row>
      <xdr:rowOff>21771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2F1F3494-EE25-421E-95EE-09C991F07D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0</xdr:colOff>
      <xdr:row>101</xdr:row>
      <xdr:rowOff>0</xdr:rowOff>
    </xdr:from>
    <xdr:to>
      <xdr:col>13</xdr:col>
      <xdr:colOff>653142</xdr:colOff>
      <xdr:row>121</xdr:row>
      <xdr:rowOff>21771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41C424F4-8BF8-4442-8905-C7F943BBC6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16</xdr:col>
      <xdr:colOff>0</xdr:colOff>
      <xdr:row>3</xdr:row>
      <xdr:rowOff>0</xdr:rowOff>
    </xdr:from>
    <xdr:to>
      <xdr:col>22</xdr:col>
      <xdr:colOff>968829</xdr:colOff>
      <xdr:row>37</xdr:row>
      <xdr:rowOff>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D514B059-D297-465E-8196-6D2F51CA7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416371</xdr:colOff>
      <xdr:row>13</xdr:row>
      <xdr:rowOff>298860</xdr:rowOff>
    </xdr:from>
    <xdr:to>
      <xdr:col>15</xdr:col>
      <xdr:colOff>363220</xdr:colOff>
      <xdr:row>34</xdr:row>
      <xdr:rowOff>20479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83D12170-0CE8-4352-BDAC-F92625526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309562</xdr:colOff>
      <xdr:row>6</xdr:row>
      <xdr:rowOff>149679</xdr:rowOff>
    </xdr:from>
    <xdr:to>
      <xdr:col>4</xdr:col>
      <xdr:colOff>751796</xdr:colOff>
      <xdr:row>6</xdr:row>
      <xdr:rowOff>154781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79C5DD4C-9E58-4001-850A-CF468184919B}"/>
            </a:ext>
          </a:extLst>
        </xdr:cNvPr>
        <xdr:cNvCxnSpPr/>
      </xdr:nvCxnSpPr>
      <xdr:spPr>
        <a:xfrm flipH="1">
          <a:off x="4546282" y="2260419"/>
          <a:ext cx="1341394" cy="5102"/>
        </a:xfrm>
        <a:prstGeom prst="straightConnector1">
          <a:avLst/>
        </a:prstGeom>
        <a:ln>
          <a:tailEnd type="triangle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319013</xdr:colOff>
      <xdr:row>14</xdr:row>
      <xdr:rowOff>61229</xdr:rowOff>
    </xdr:from>
    <xdr:to>
      <xdr:col>22</xdr:col>
      <xdr:colOff>858762</xdr:colOff>
      <xdr:row>35</xdr:row>
      <xdr:rowOff>104319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ADA7AD8-0E32-4BBB-8AAC-4F35A09DD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127000</xdr:colOff>
      <xdr:row>0</xdr:row>
      <xdr:rowOff>0</xdr:rowOff>
    </xdr:from>
    <xdr:to>
      <xdr:col>15</xdr:col>
      <xdr:colOff>1147011</xdr:colOff>
      <xdr:row>0</xdr:row>
      <xdr:rowOff>984476</xdr:rowOff>
    </xdr:to>
    <xdr:grpSp>
      <xdr:nvGrpSpPr>
        <xdr:cNvPr id="5" name="Grupo 10">
          <a:extLst>
            <a:ext uri="{FF2B5EF4-FFF2-40B4-BE49-F238E27FC236}">
              <a16:creationId xmlns:a16="http://schemas.microsoft.com/office/drawing/2014/main" id="{734C225B-23AB-4423-A4DD-0CBE47F9AC5B}"/>
            </a:ext>
          </a:extLst>
        </xdr:cNvPr>
        <xdr:cNvGrpSpPr/>
      </xdr:nvGrpSpPr>
      <xdr:grpSpPr>
        <a:xfrm>
          <a:off x="725714" y="0"/>
          <a:ext cx="15508897" cy="984476"/>
          <a:chOff x="416106" y="231039"/>
          <a:chExt cx="15527999" cy="984476"/>
        </a:xfrm>
      </xdr:grpSpPr>
      <xdr:pic>
        <xdr:nvPicPr>
          <xdr:cNvPr id="6" name="Imagen 5">
            <a:extLst>
              <a:ext uri="{FF2B5EF4-FFF2-40B4-BE49-F238E27FC236}">
                <a16:creationId xmlns:a16="http://schemas.microsoft.com/office/drawing/2014/main" id="{3E1CC461-3E76-4C77-9150-10CDC918ABF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16106" y="396264"/>
            <a:ext cx="1587410" cy="61195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7" name="Imagen 8">
            <a:extLst>
              <a:ext uri="{FF2B5EF4-FFF2-40B4-BE49-F238E27FC236}">
                <a16:creationId xmlns:a16="http://schemas.microsoft.com/office/drawing/2014/main" id="{1633EA9D-4E70-49D3-95A9-DF800446F67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985173" y="381941"/>
            <a:ext cx="1958932" cy="833574"/>
          </a:xfrm>
          <a:prstGeom prst="rect">
            <a:avLst/>
          </a:prstGeom>
        </xdr:spPr>
      </xdr:pic>
      <xdr:sp macro="" textlink="">
        <xdr:nvSpPr>
          <xdr:cNvPr id="8" name="CuadroTexto 9">
            <a:extLst>
              <a:ext uri="{FF2B5EF4-FFF2-40B4-BE49-F238E27FC236}">
                <a16:creationId xmlns:a16="http://schemas.microsoft.com/office/drawing/2014/main" id="{3B8A3D63-BADC-4FCE-8B1A-D0A4AB314DC5}"/>
              </a:ext>
            </a:extLst>
          </xdr:cNvPr>
          <xdr:cNvSpPr txBox="1"/>
        </xdr:nvSpPr>
        <xdr:spPr>
          <a:xfrm>
            <a:off x="4172902" y="231039"/>
            <a:ext cx="8771957" cy="9477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Código del documento: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GP-P2-R1: </a:t>
            </a:r>
            <a: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Matriz de indicadores por proceso</a:t>
            </a:r>
            <a:endParaRPr lang="es-CR" sz="1100" b="0" i="0" u="none" strike="noStrike">
              <a:solidFill>
                <a:sysClr val="windowText" lastClr="000000"/>
              </a:solidFill>
              <a:effectLst/>
              <a:latin typeface="Titillium Web" panose="00000400000000000000" pitchFamily="2" charset="0"/>
              <a:ea typeface="+mn-ea"/>
              <a:cs typeface="+mn-cs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Fecha</a:t>
            </a:r>
            <a:r>
              <a:rPr lang="es-CR" sz="1100" b="1" i="0" u="none" strike="noStrike" baseline="0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 de aprobació</a:t>
            </a: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 03</a:t>
            </a:r>
            <a:r>
              <a:rPr lang="es-CR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/09/2020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Versión: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5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Rige</a:t>
            </a:r>
            <a:r>
              <a:rPr lang="es-CR" b="1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a Partir de</a:t>
            </a:r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: </a:t>
            </a:r>
            <a:r>
              <a:rPr lang="es-CR" sz="1100" b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14</a:t>
            </a:r>
            <a:r>
              <a:rPr lang="es-CR" sz="1100" b="0" baseline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/06/2023</a:t>
            </a:r>
            <a:endParaRPr lang="es-CR" b="0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0</xdr:row>
      <xdr:rowOff>0</xdr:rowOff>
    </xdr:from>
    <xdr:to>
      <xdr:col>17</xdr:col>
      <xdr:colOff>674823</xdr:colOff>
      <xdr:row>0</xdr:row>
      <xdr:rowOff>947762</xdr:rowOff>
    </xdr:to>
    <xdr:grpSp>
      <xdr:nvGrpSpPr>
        <xdr:cNvPr id="2" name="Grupo 10">
          <a:extLst>
            <a:ext uri="{FF2B5EF4-FFF2-40B4-BE49-F238E27FC236}">
              <a16:creationId xmlns:a16="http://schemas.microsoft.com/office/drawing/2014/main" id="{84048543-CC6B-4955-920E-753C75B0375C}"/>
            </a:ext>
          </a:extLst>
        </xdr:cNvPr>
        <xdr:cNvGrpSpPr/>
      </xdr:nvGrpSpPr>
      <xdr:grpSpPr>
        <a:xfrm>
          <a:off x="487136" y="0"/>
          <a:ext cx="13163458" cy="947762"/>
          <a:chOff x="416106" y="231039"/>
          <a:chExt cx="12543849" cy="947762"/>
        </a:xfrm>
      </xdr:grpSpPr>
      <xdr:pic>
        <xdr:nvPicPr>
          <xdr:cNvPr id="3" name="Imagen 5">
            <a:extLst>
              <a:ext uri="{FF2B5EF4-FFF2-40B4-BE49-F238E27FC236}">
                <a16:creationId xmlns:a16="http://schemas.microsoft.com/office/drawing/2014/main" id="{49E51D08-5205-4E4D-ACFE-92A6FA0676A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16106" y="396264"/>
            <a:ext cx="1587410" cy="61195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" name="Imagen 8">
            <a:extLst>
              <a:ext uri="{FF2B5EF4-FFF2-40B4-BE49-F238E27FC236}">
                <a16:creationId xmlns:a16="http://schemas.microsoft.com/office/drawing/2014/main" id="{2C4F713C-9BD2-46AF-BD75-1438F7859A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1001023" y="288808"/>
            <a:ext cx="1958932" cy="833574"/>
          </a:xfrm>
          <a:prstGeom prst="rect">
            <a:avLst/>
          </a:prstGeom>
        </xdr:spPr>
      </xdr:pic>
      <xdr:sp macro="" textlink="">
        <xdr:nvSpPr>
          <xdr:cNvPr id="5" name="CuadroTexto 9">
            <a:extLst>
              <a:ext uri="{FF2B5EF4-FFF2-40B4-BE49-F238E27FC236}">
                <a16:creationId xmlns:a16="http://schemas.microsoft.com/office/drawing/2014/main" id="{140810AE-B4B0-449E-8798-8ADEF102F3A6}"/>
              </a:ext>
            </a:extLst>
          </xdr:cNvPr>
          <xdr:cNvSpPr txBox="1"/>
        </xdr:nvSpPr>
        <xdr:spPr>
          <a:xfrm>
            <a:off x="4172902" y="231039"/>
            <a:ext cx="8771957" cy="9477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Código del documento: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GP-P2-R1 </a:t>
            </a:r>
            <a:r>
              <a:rPr lang="es-CR" sz="1100" b="0" i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Matriz de indicadores por proceso</a:t>
            </a:r>
            <a:endParaRPr lang="es-CR" sz="1100" b="0" i="0" u="none" strike="noStrike">
              <a:solidFill>
                <a:sysClr val="windowText" lastClr="000000"/>
              </a:solidFill>
              <a:effectLst/>
              <a:latin typeface="Titillium Web" panose="00000400000000000000" pitchFamily="2" charset="0"/>
              <a:ea typeface="+mn-ea"/>
              <a:cs typeface="+mn-cs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Fecha</a:t>
            </a:r>
            <a:r>
              <a:rPr lang="es-CR" sz="1100" b="1" i="0" u="none" strike="noStrike" baseline="0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 de aprobació</a:t>
            </a:r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 03</a:t>
            </a:r>
            <a:r>
              <a:rPr lang="es-CR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/09/2020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sz="1100" b="1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Versión:</a:t>
            </a:r>
            <a:r>
              <a:rPr lang="es-CR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</a:t>
            </a:r>
            <a:r>
              <a:rPr lang="es-CR" sz="1100" b="0" i="0" u="none" strike="noStrike">
                <a:solidFill>
                  <a:sysClr val="windowText" lastClr="000000"/>
                </a:solidFill>
                <a:effectLst/>
                <a:latin typeface="Titillium Web" panose="00000300000000000000" pitchFamily="2" charset="0"/>
                <a:ea typeface="+mn-ea"/>
                <a:cs typeface="+mn-cs"/>
              </a:rPr>
              <a:t>5</a:t>
            </a:r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  <a:p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Rige</a:t>
            </a:r>
            <a:r>
              <a:rPr lang="es-CR" b="1" baseline="0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 a Partir de</a:t>
            </a:r>
            <a:r>
              <a:rPr lang="es-CR" b="1">
                <a:solidFill>
                  <a:sysClr val="windowText" lastClr="000000"/>
                </a:solidFill>
                <a:latin typeface="Titillium Web" panose="00000300000000000000" pitchFamily="2" charset="0"/>
              </a:rPr>
              <a:t>: </a:t>
            </a:r>
            <a:r>
              <a:rPr lang="es-CR" sz="1100" b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14</a:t>
            </a:r>
            <a:r>
              <a:rPr lang="es-CR" sz="1100" b="0" baseline="0">
                <a:solidFill>
                  <a:schemeClr val="dk1"/>
                </a:solidFill>
                <a:effectLst/>
                <a:latin typeface="Titillium Web" panose="00000400000000000000" pitchFamily="2" charset="0"/>
                <a:ea typeface="+mn-ea"/>
                <a:cs typeface="+mn-cs"/>
              </a:rPr>
              <a:t>/06/2023</a:t>
            </a:r>
            <a:endParaRPr lang="es-CR" b="0">
              <a:solidFill>
                <a:sysClr val="windowText" lastClr="000000"/>
              </a:solidFill>
              <a:latin typeface="Titillium Web" panose="00000400000000000000" pitchFamily="2" charset="0"/>
            </a:endParaRPr>
          </a:p>
          <a:p>
            <a:endParaRPr lang="es-CR">
              <a:solidFill>
                <a:sysClr val="windowText" lastClr="000000"/>
              </a:solidFill>
              <a:latin typeface="Titillium Web" panose="00000300000000000000" pitchFamily="2" charset="0"/>
            </a:endParaRPr>
          </a:p>
        </xdr:txBody>
      </xdr:sp>
    </xdr:grp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proyectos" connectionId="1" xr16:uid="{70CF57F4-DFEF-4587-A6DC-D41AA1A2D982}" autoFormatId="16" applyNumberFormats="0" applyBorderFormats="0" applyFontFormats="0" applyPatternFormats="0" applyAlignmentFormats="0" applyWidthHeightFormats="0">
  <queryTableRefresh nextId="18" unboundColumnsRight="2">
    <queryTableFields count="8">
      <queryTableField id="2" name="PRYInumero" tableColumnId="2"/>
      <queryTableField id="3" name="PRYTcodigo" tableColumnId="3"/>
      <queryTableField id="5" name="PRYcodigo" tableColumnId="5"/>
      <queryTableField id="7" name="Usunombre" tableColumnId="7"/>
      <queryTableField id="8" name="PRYRAfecha" tableColumnId="8"/>
      <queryTableField id="9" name="PRYRAhoras" tableColumnId="9"/>
      <queryTableField id="11" dataBound="0" tableColumnId="11"/>
      <queryTableField id="13" dataBound="0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proyectos" connectionId="2" xr16:uid="{DE75393B-D0F7-442B-83C0-BBCE67FEF912}" autoFormatId="16" applyNumberFormats="0" applyBorderFormats="0" applyFontFormats="0" applyPatternFormats="0" applyAlignmentFormats="0" applyWidthHeightFormats="0">
  <queryTableRefresh nextId="8" unboundColumnsRight="1">
    <queryTableFields count="6">
      <queryTableField id="1" name="PRYGTcodigo" tableColumnId="1"/>
      <queryTableField id="2" name="PRYGTdescripcion" tableColumnId="2"/>
      <queryTableField id="3" name="Usunombre" tableColumnId="3"/>
      <queryTableField id="5" name="PRYEcodigo" tableColumnId="5"/>
      <queryTableField id="6" name="PRYEdescripcion" tableColumnId="6"/>
      <queryTableField id="7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proyectos" connectionId="4" xr16:uid="{F3989108-F530-4E64-973E-DB3B95F654FF}" autoFormatId="16" applyNumberFormats="0" applyBorderFormats="0" applyFontFormats="0" applyPatternFormats="0" applyAlignmentFormats="0" applyWidthHeightFormats="0">
  <queryTableRefresh nextId="14" unboundColumnsRight="4">
    <queryTableFields count="11">
      <queryTableField id="2" name="PRYcodigo" tableColumnId="2"/>
      <queryTableField id="4" name="PRYItipo" tableColumnId="4"/>
      <queryTableField id="5" name="PRYInumero" tableColumnId="5"/>
      <queryTableField id="6" name="PRYApath" tableColumnId="6"/>
      <queryTableField id="7" name="Usunombre" tableColumnId="7"/>
      <queryTableField id="8" name="PRYRAfecha" tableColumnId="8"/>
      <queryTableField id="9" name="PRYRAhoras" tableColumnId="9"/>
      <queryTableField id="10" dataBound="0" tableColumnId="10"/>
      <queryTableField id="11" dataBound="0" tableColumnId="1"/>
      <queryTableField id="12" dataBound="0" tableColumnId="3"/>
      <queryTableField id="13" dataBound="0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proyectos" connectionId="3" xr16:uid="{155170A9-8652-4C01-BD28-711200BDC67F}" autoFormatId="16" applyNumberFormats="0" applyBorderFormats="0" applyFontFormats="0" applyPatternFormats="0" applyAlignmentFormats="0" applyWidthHeightFormats="0">
  <queryTableRefresh nextId="11" unboundColumnsRight="3">
    <queryTableFields count="8">
      <queryTableField id="1" name="PRYcodigo" tableColumnId="1"/>
      <queryTableField id="4" name="PRYApath" tableColumnId="4"/>
      <queryTableField id="5" name="PRYAcodigo" tableColumnId="5"/>
      <queryTableField id="6" name="PRYAdescripcion" tableColumnId="6"/>
      <queryTableField id="8" name="PRYRAhoras" tableColumnId="8"/>
      <queryTableField id="7" dataBound="0" tableColumnId="7"/>
      <queryTableField id="9" dataBound="0" tableColumnId="9"/>
      <queryTableField id="10" dataBound="0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Proyectos" connectionId="5" xr16:uid="{2E0D4FF3-89CB-48E8-B2F7-372150EF9B43}" autoFormatId="16" applyNumberFormats="0" applyBorderFormats="0" applyFontFormats="0" applyPatternFormats="0" applyAlignmentFormats="0" applyWidthHeightFormats="0">
  <queryTableRefresh nextId="16">
    <queryTableFields count="2">
      <queryTableField id="1" name="PRYcodigo" tableColumnId="1"/>
      <queryTableField id="2" name="PRYdescripcion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F89794-BD4E-4125-8F82-498E17B2D036}" name="BD" displayName="BD" ref="A1:H1911" tableType="queryTable" totalsRowShown="0">
  <autoFilter ref="A1:H1911" xr:uid="{05F89794-BD4E-4125-8F82-498E17B2D036}">
    <filterColumn colId="4">
      <filters>
        <filter val="202602"/>
      </filters>
    </filterColumn>
  </autoFilter>
  <sortState xmlns:xlrd2="http://schemas.microsoft.com/office/spreadsheetml/2017/richdata2" ref="A2:H1911">
    <sortCondition descending="1" ref="D1:D1911"/>
  </sortState>
  <tableColumns count="8">
    <tableColumn id="2" xr3:uid="{94CCC069-B2A5-4E4E-A5F4-B0380E0DE5A9}" uniqueName="2" name="PRYINumero" queryTableFieldId="2"/>
    <tableColumn id="3" xr3:uid="{F2571424-E352-4B70-8610-0084C458F676}" uniqueName="3" name="PRYTcodigo" queryTableFieldId="3"/>
    <tableColumn id="5" xr3:uid="{090E96AA-FBEA-4A69-8673-DFEA5789A763}" uniqueName="5" name="PRYcodigo" queryTableFieldId="5"/>
    <tableColumn id="7" xr3:uid="{D1D429EB-CF7C-4E56-80AA-8C1D5318C966}" uniqueName="7" name="Usunombre" queryTableFieldId="7"/>
    <tableColumn id="8" xr3:uid="{D20D0E6D-20B0-44A5-A464-C19CB9E46936}" uniqueName="8" name="PRYRAfecha" queryTableFieldId="8"/>
    <tableColumn id="9" xr3:uid="{82812FDF-EE07-4950-B3E9-0A4DC7A49B7D}" uniqueName="9" name="PRYRAhoras" queryTableFieldId="9"/>
    <tableColumn id="11" xr3:uid="{9C507ABC-70F4-4580-949A-5A35B5FEECF8}" uniqueName="11" name="ProcesoRecurso" queryTableFieldId="11" dataDxfId="54">
      <calculatedColumnFormula array="1">IF(Resumen!$D$7="PROC.SWAT",IFERROR(VLOOKUP(BD[[#This Row],[Usunombre]],Equivalencias!W:X,2,FALSE),IFERROR(VLOOKUP(INDEX('BDCF Histórico'!A:A,MATCH(D2&amp;E2,'BDCF Histórico'!G:G,0),),Equivalencias!D:F,3,FALSE),"Revisar")),IFERROR(VLOOKUP(INDEX('BDCF Histórico'!A:A,MATCH(D2&amp;E2,'BDCF Histórico'!G:G,0),),Equivalencias!D:F,3,FALSE),"Revisar"))</calculatedColumnFormula>
    </tableColumn>
    <tableColumn id="13" xr3:uid="{17D754BA-69C9-426A-9B24-8A5FEB8D3A09}" uniqueName="13" name="ProcesoTarea" queryTableFieldId="13" dataDxfId="53">
      <calculatedColumnFormula array="1">IFERROR(INDEX(Equivalencias!H:H,MATCH(BD[[#This Row],[PRYINumero]],Equivalencias!I:I,0),),BD[[#This Row],[PRYTcodigo]])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3C4ED1-6CAD-4251-8359-4EE749CEA900}" name="BDCF" displayName="BDCF" ref="A1:F349" tableType="queryTable" totalsRowShown="0">
  <autoFilter ref="A1:F349" xr:uid="{D23C4ED1-6CAD-4251-8359-4EE749CEA900}"/>
  <tableColumns count="6">
    <tableColumn id="1" xr3:uid="{3FEC1AF3-A2F1-4D73-85E8-5824AB741789}" uniqueName="1" name="PRYGTcodigo" queryTableFieldId="1"/>
    <tableColumn id="2" xr3:uid="{ABD84844-50E0-4A80-8C38-8E62863F0744}" uniqueName="2" name="PRYGTdescripcion" queryTableFieldId="2"/>
    <tableColumn id="3" xr3:uid="{4B5C4B6C-1891-46D6-8118-DECEF07CECAC}" uniqueName="3" name="Usunombre" queryTableFieldId="3"/>
    <tableColumn id="5" xr3:uid="{14F717EF-13CC-4481-B277-A1321112B0BE}" uniqueName="5" name="PRYEcodigo" queryTableFieldId="5"/>
    <tableColumn id="6" xr3:uid="{6AEFA0FF-BE96-44C2-9290-21983F2480D3}" uniqueName="6" name="PRYEdescripcion" queryTableFieldId="6"/>
    <tableColumn id="4" xr3:uid="{7B58CC3E-2B8D-4E79-9DD0-029B030A939C}" uniqueName="4" name="Mes" queryTableFieldId="7" dataDxfId="48">
      <calculatedColumnFormula>202602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F53892-A6F3-4B95-A8B2-3CE80428F827}" name="Tabla_Consulta_desde_proyectos6" displayName="Tabla_Consulta_desde_proyectos6" ref="A1:K7643" tableType="queryTable" totalsRowShown="0">
  <autoFilter ref="A1:K7643" xr:uid="{D8F53892-A6F3-4B95-A8B2-3CE80428F827}"/>
  <tableColumns count="11">
    <tableColumn id="2" xr3:uid="{164C4840-CF45-4477-B052-90357270EDD6}" uniqueName="2" name="PRYcodigo" queryTableFieldId="2"/>
    <tableColumn id="4" xr3:uid="{DABD02A6-7800-4089-A92F-0180621F97E6}" uniqueName="4" name="PRYItipo" queryTableFieldId="4"/>
    <tableColumn id="5" xr3:uid="{CBEA2214-41BC-49D5-BA93-3263A53CFBFF}" uniqueName="5" name="PRYInumero" queryTableFieldId="5"/>
    <tableColumn id="6" xr3:uid="{161C19EC-4C2F-416E-A7B9-60ECCE15235F}" uniqueName="6" name="PRYApath" queryTableFieldId="6"/>
    <tableColumn id="7" xr3:uid="{3E516BCC-9CC7-4A60-BEAC-80D25F791FCA}" uniqueName="7" name="Usunombre" queryTableFieldId="7"/>
    <tableColumn id="8" xr3:uid="{81EF6B2C-F9E7-499B-8937-0947F2F97F13}" uniqueName="8" name="PRYRAfecha" queryTableFieldId="8"/>
    <tableColumn id="9" xr3:uid="{DA52CC1B-CB83-428D-90AF-2A6CEA0602F8}" uniqueName="9" name="PRYRAhoras" queryTableFieldId="9"/>
    <tableColumn id="10" xr3:uid="{741F89AD-2B72-4D61-BE5D-CF4F4050EE1D}" uniqueName="10" name="Interno/Externo" queryTableFieldId="10" dataDxfId="52">
      <calculatedColumnFormula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calculatedColumnFormula>
    </tableColumn>
    <tableColumn id="1" xr3:uid="{B5F65964-3AF2-4164-9A3D-2AEFFE88C882}" uniqueName="1" name="IncluirProyecto" queryTableFieldId="11" dataDxfId="51">
      <calculatedColumnFormula>IF(AND(Tabla_Consulta_desde_proyectos6[[#This Row],[PRYcodigo]]=$O$1,IF($P$1="*",1,Tabla_Consulta_desde_proyectos6[[#This Row],[PRYItipo]]=$P$1),IF($Q$1="*",1,Tabla_Consulta_desde_proyectos6[[#This Row],[PRYInumero]]=$Q$1)),1,0)</calculatedColumnFormula>
    </tableColumn>
    <tableColumn id="3" xr3:uid="{A5D476E2-BE18-4B15-AF86-7FB86CCFC740}" uniqueName="3" name="IncluirRecurso" queryTableFieldId="12" dataDxfId="50">
      <calculatedColumnFormula>IF(AND(Tabla_Consulta_desde_proyectos6[[#This Row],[PRYcodigo]]=$T$1,IF($U$1="*",1,Tabla_Consulta_desde_proyectos6[[#This Row],[PRYItipo]]=$U$1),IF($V$1="*",1,Tabla_Consulta_desde_proyectos6[[#This Row],[PRYInumero]]=$V$1)),1,0)</calculatedColumnFormula>
    </tableColumn>
    <tableColumn id="11" xr3:uid="{8FA8F1B1-640E-4299-9502-EFE0A31D7A2B}" uniqueName="11" name="Columna1" queryTableFieldId="13" dataDxfId="49">
      <calculatedColumnFormula>Tabla_Consulta_desde_proyectos6[[#This Row],[PRYApath]]&amp;" "&amp;Tabla_Consulta_desde_proyectos6[[#This Row],[Usunombre]]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9C1E74-54AE-4E03-B64E-ABC2A0374E76}" name="Tabla_Consulta_desde_proyectos" displayName="Tabla_Consulta_desde_proyectos" ref="A1:H5382" tableType="queryTable" totalsRowShown="0">
  <autoFilter ref="A1:H5382" xr:uid="{019C1E74-54AE-4E03-B64E-ABC2A0374E76}">
    <filterColumn colId="0">
      <filters>
        <filter val="SOIN-ADM-2024"/>
      </filters>
    </filterColumn>
  </autoFilter>
  <tableColumns count="8">
    <tableColumn id="1" xr3:uid="{AFA11229-8EDC-40E9-A1D0-23E2AF4B33C2}" uniqueName="1" name="PRYcodigo" queryTableFieldId="1"/>
    <tableColumn id="4" xr3:uid="{7FD9CEC5-43C1-4D02-A900-E99DACBEF28E}" uniqueName="4" name="PRYApath" queryTableFieldId="4"/>
    <tableColumn id="5" xr3:uid="{25135528-5740-4DA8-B218-4B465EA16FBF}" uniqueName="5" name="PRYAcodigo" queryTableFieldId="5"/>
    <tableColumn id="6" xr3:uid="{EB85285C-6F45-468D-B055-269CB5344933}" uniqueName="6" name="PRYAdescripcion" queryTableFieldId="6"/>
    <tableColumn id="8" xr3:uid="{85CD5B96-00B7-461F-AA82-64C54A9318A6}" uniqueName="8" name="PRYRAhoras" queryTableFieldId="8"/>
    <tableColumn id="7" xr3:uid="{02C25552-EFD5-4215-948B-4585ECAECF3C}" uniqueName="7" name="Actuales" queryTableFieldId="7">
      <calculatedColumnFormula>SUMIFS(Tabla_Consulta_desde_proyectos6[PRYRAhoras],Tabla_Consulta_desde_proyectos6[PRYApath],Tabla_Consulta_desde_proyectos[[#This Row],[PRYApath]]&amp;"*",Tabla_Consulta_desde_proyectos6[PRYcodigo],Tabla_Consulta_desde_proyectos[[#This Row],[PRYcodigo]])</calculatedColumnFormula>
    </tableColumn>
    <tableColumn id="9" xr3:uid="{6D4784C7-58DE-46A2-B278-A993620B01DC}" uniqueName="9" name="Anteriores" queryTableFieldId="9">
      <calculatedColumnFormula>Tabla_Consulta_desde_proyectos[[#This Row],[PRYRAhoras]]-Tabla_Consulta_desde_proyectos[[#This Row],[Actuales]]</calculatedColumnFormula>
    </tableColumn>
    <tableColumn id="2" xr3:uid="{1BD871E2-8DA0-4730-9AFB-78791C1333F5}" uniqueName="2" name="Nivel" queryTableFieldId="10">
      <calculatedColumnFormula>LEN(Tabla_Consulta_desde_proyectos[[#This Row],[PRYApath]])/5-1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248CA7-7567-4718-AF55-A4F70840A57B}" name="Tabla_Consulta_desde_Proyectos8" displayName="Tabla_Consulta_desde_Proyectos8" ref="A4:B1479" tableType="queryTable" totalsRowShown="0">
  <autoFilter ref="A4:B1479" xr:uid="{C085D5EA-EEAA-4FD9-A67D-8DD60C7A959D}"/>
  <sortState xmlns:xlrd2="http://schemas.microsoft.com/office/spreadsheetml/2017/richdata2" ref="A5:B1479">
    <sortCondition ref="A5"/>
  </sortState>
  <tableColumns count="2">
    <tableColumn id="1" xr3:uid="{813BAD49-8A3F-415F-BD09-C595763E45DA}" uniqueName="1" name="PRYcodigo" queryTableFieldId="1"/>
    <tableColumn id="2" xr3:uid="{D512F076-D655-433F-B2A9-7E2404B19656}" uniqueName="2" name="PRYdescripcion" queryTableField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FEEF-F436-4886-9542-993FD1B6A940}">
  <sheetPr codeName="Hoja1"/>
  <dimension ref="B1:U114"/>
  <sheetViews>
    <sheetView tabSelected="1" zoomScale="70" zoomScaleNormal="70" workbookViewId="0">
      <selection activeCell="D7" sqref="D7"/>
    </sheetView>
  </sheetViews>
  <sheetFormatPr baseColWidth="10" defaultColWidth="11.5546875" defaultRowHeight="13.8" x14ac:dyDescent="0.3"/>
  <cols>
    <col min="1" max="1" width="1.33203125" style="129" customWidth="1"/>
    <col min="2" max="2" width="8.88671875" style="129" customWidth="1"/>
    <col min="3" max="3" width="30.33203125" style="129" bestFit="1" customWidth="1"/>
    <col min="4" max="4" width="12" style="129" customWidth="1"/>
    <col min="5" max="5" width="36.109375" style="129" customWidth="1"/>
    <col min="6" max="6" width="26.6640625" style="129" customWidth="1"/>
    <col min="7" max="16384" width="11.5546875" style="129"/>
  </cols>
  <sheetData>
    <row r="1" spans="2:19" x14ac:dyDescent="0.3">
      <c r="B1" s="167" t="s">
        <v>984</v>
      </c>
      <c r="C1" s="168">
        <v>46092.710307638888</v>
      </c>
    </row>
    <row r="7" spans="2:19" x14ac:dyDescent="0.3">
      <c r="C7" s="139" t="s">
        <v>974</v>
      </c>
      <c r="D7" s="137" t="s">
        <v>48</v>
      </c>
      <c r="J7" s="131" t="s">
        <v>979</v>
      </c>
    </row>
    <row r="8" spans="2:19" x14ac:dyDescent="0.3">
      <c r="C8" s="139" t="s">
        <v>978</v>
      </c>
      <c r="D8" s="138" t="str">
        <f>VLOOKUP(D7,Equivalencias!A:B,2,FALSE)</f>
        <v>PROCESO ERP (SIF)</v>
      </c>
      <c r="J8" s="132" t="s">
        <v>968</v>
      </c>
    </row>
    <row r="9" spans="2:19" x14ac:dyDescent="0.3">
      <c r="C9" s="139" t="s">
        <v>3170</v>
      </c>
      <c r="D9" s="138">
        <v>202601</v>
      </c>
      <c r="J9" s="132" t="s">
        <v>969</v>
      </c>
    </row>
    <row r="10" spans="2:19" x14ac:dyDescent="0.3">
      <c r="C10" s="139" t="s">
        <v>976</v>
      </c>
      <c r="D10" s="138">
        <v>20260203</v>
      </c>
      <c r="J10" s="132" t="s">
        <v>970</v>
      </c>
    </row>
    <row r="11" spans="2:19" x14ac:dyDescent="0.3">
      <c r="C11" s="139" t="s">
        <v>977</v>
      </c>
      <c r="D11" s="138" t="s">
        <v>166</v>
      </c>
      <c r="J11" s="132" t="s">
        <v>971</v>
      </c>
    </row>
    <row r="12" spans="2:19" x14ac:dyDescent="0.3">
      <c r="C12" s="139" t="s">
        <v>975</v>
      </c>
      <c r="D12" s="131" t="str">
        <f>"GP-P2-R1 Indicadores Mensuales de "&amp;D8&amp;" - Ene - Dic 2026 - "&amp;D10</f>
        <v>GP-P2-R1 Indicadores Mensuales de PROCESO ERP (SIF) - Ene - Dic 2026 - 20260203</v>
      </c>
      <c r="J12" s="132" t="s">
        <v>972</v>
      </c>
    </row>
    <row r="13" spans="2:19" x14ac:dyDescent="0.3">
      <c r="C13" s="130"/>
      <c r="D13" s="131"/>
      <c r="G13" s="133">
        <v>1</v>
      </c>
      <c r="H13" s="133">
        <v>2</v>
      </c>
      <c r="I13" s="133">
        <v>3</v>
      </c>
      <c r="J13" s="133">
        <v>4</v>
      </c>
      <c r="K13" s="133">
        <v>5</v>
      </c>
      <c r="L13" s="133">
        <v>6</v>
      </c>
      <c r="M13" s="133">
        <v>7</v>
      </c>
      <c r="N13" s="133">
        <v>8</v>
      </c>
      <c r="O13" s="133">
        <v>9</v>
      </c>
      <c r="P13" s="133">
        <v>10</v>
      </c>
      <c r="Q13" s="133">
        <v>11</v>
      </c>
      <c r="R13" s="133">
        <v>12</v>
      </c>
    </row>
    <row r="14" spans="2:19" ht="14.4" customHeight="1" x14ac:dyDescent="0.3">
      <c r="B14" s="221" t="str">
        <f>"Centros Funcionales de "&amp;D8</f>
        <v>Centros Funcionales de PROCESO ERP (SIF)</v>
      </c>
      <c r="C14" s="221"/>
      <c r="E14" s="223"/>
      <c r="F14" s="223"/>
      <c r="G14" s="134" t="s">
        <v>497</v>
      </c>
      <c r="H14" s="134" t="s">
        <v>498</v>
      </c>
      <c r="I14" s="134" t="s">
        <v>499</v>
      </c>
      <c r="J14" s="134" t="s">
        <v>500</v>
      </c>
      <c r="K14" s="134" t="s">
        <v>501</v>
      </c>
      <c r="L14" s="134" t="s">
        <v>502</v>
      </c>
      <c r="M14" s="134" t="s">
        <v>503</v>
      </c>
      <c r="N14" s="134" t="s">
        <v>504</v>
      </c>
      <c r="O14" s="134" t="s">
        <v>505</v>
      </c>
      <c r="P14" s="134" t="s">
        <v>506</v>
      </c>
      <c r="Q14" s="134" t="s">
        <v>507</v>
      </c>
      <c r="R14" s="134" t="s">
        <v>508</v>
      </c>
      <c r="S14" s="134" t="s">
        <v>663</v>
      </c>
    </row>
    <row r="15" spans="2:19" ht="14.4" customHeight="1" x14ac:dyDescent="0.3">
      <c r="B15" s="129" t="str" cm="1">
        <f t="array" ref="B15:C15">_xlfn._xlws.FILTER(Equivalencias!D:E,(Equivalencias!F:F=D7)*(Equivalencias!E:E&lt;&gt;""))</f>
        <v>CF-22</v>
      </c>
      <c r="C15" s="129" t="str">
        <v>ERP-SIF</v>
      </c>
      <c r="E15" s="224" t="str">
        <f>"Horas Totales de Recursos "&amp;D8</f>
        <v>Horas Totales de Recursos PROCESO ERP (SIF)</v>
      </c>
      <c r="F15" s="224"/>
      <c r="G15" s="135">
        <f>'INDICADORES CLIENTES'!D130</f>
        <v>1688</v>
      </c>
      <c r="H15" s="135">
        <f>'INDICADORES CLIENTES'!E130</f>
        <v>1685.5</v>
      </c>
      <c r="I15" s="135">
        <f>'INDICADORES CLIENTES'!F130</f>
        <v>0</v>
      </c>
      <c r="J15" s="135">
        <f>'INDICADORES CLIENTES'!G130</f>
        <v>0</v>
      </c>
      <c r="K15" s="135">
        <f>'INDICADORES CLIENTES'!H130</f>
        <v>0</v>
      </c>
      <c r="L15" s="135">
        <f>'INDICADORES CLIENTES'!I130</f>
        <v>0</v>
      </c>
      <c r="M15" s="135">
        <f>'INDICADORES CLIENTES'!J130</f>
        <v>0</v>
      </c>
      <c r="N15" s="135">
        <f>'INDICADORES CLIENTES'!K130</f>
        <v>0</v>
      </c>
      <c r="O15" s="135">
        <f>'INDICADORES CLIENTES'!L130</f>
        <v>0</v>
      </c>
      <c r="P15" s="135">
        <f>'INDICADORES CLIENTES'!M130</f>
        <v>0</v>
      </c>
      <c r="Q15" s="135">
        <f>'INDICADORES CLIENTES'!N130</f>
        <v>0</v>
      </c>
      <c r="R15" s="135">
        <f>'INDICADORES CLIENTES'!O130</f>
        <v>0</v>
      </c>
      <c r="S15" s="136">
        <f>'INDICADORES CLIENTES'!P130</f>
        <v>3373.5</v>
      </c>
    </row>
    <row r="16" spans="2:19" ht="14.4" customHeight="1" x14ac:dyDescent="0.3">
      <c r="E16" s="224" t="str">
        <f>"Horas Recursos "&amp;D8&amp;" en Proceso "&amp;D8</f>
        <v>Horas Recursos PROCESO ERP (SIF) en Proceso PROCESO ERP (SIF)</v>
      </c>
      <c r="F16" s="224"/>
      <c r="G16" s="135">
        <f>VLOOKUP($D$7,'INDICADORES CLIENTES'!$C$88:$P$130,G$13+1,FALSE)</f>
        <v>1494</v>
      </c>
      <c r="H16" s="135">
        <f>VLOOKUP($D$7,'INDICADORES CLIENTES'!$C$88:$P$130,H$13+1,FALSE)</f>
        <v>1472</v>
      </c>
      <c r="I16" s="135">
        <f>VLOOKUP($D$7,'INDICADORES CLIENTES'!$C$88:$P$130,I$13+1,FALSE)</f>
        <v>0</v>
      </c>
      <c r="J16" s="135">
        <f>VLOOKUP($D$7,'INDICADORES CLIENTES'!$C$88:$P$130,J$13+1,FALSE)</f>
        <v>0</v>
      </c>
      <c r="K16" s="135">
        <f>VLOOKUP($D$7,'INDICADORES CLIENTES'!$C$88:$P$130,K$13+1,FALSE)</f>
        <v>0</v>
      </c>
      <c r="L16" s="135">
        <f>VLOOKUP($D$7,'INDICADORES CLIENTES'!$C$88:$P$130,L$13+1,FALSE)</f>
        <v>0</v>
      </c>
      <c r="M16" s="135">
        <f>VLOOKUP($D$7,'INDICADORES CLIENTES'!$C$88:$P$130,M$13+1,FALSE)</f>
        <v>0</v>
      </c>
      <c r="N16" s="135">
        <f>VLOOKUP($D$7,'INDICADORES CLIENTES'!$C$88:$P$130,N$13+1,FALSE)</f>
        <v>0</v>
      </c>
      <c r="O16" s="135">
        <f>VLOOKUP($D$7,'INDICADORES CLIENTES'!$C$88:$P$130,O$13+1,FALSE)</f>
        <v>0</v>
      </c>
      <c r="P16" s="135">
        <f>VLOOKUP($D$7,'INDICADORES CLIENTES'!$C$88:$P$130,P$13+1,FALSE)</f>
        <v>0</v>
      </c>
      <c r="Q16" s="135">
        <f>VLOOKUP($D$7,'INDICADORES CLIENTES'!$C$88:$P$130,Q$13+1,FALSE)</f>
        <v>0</v>
      </c>
      <c r="R16" s="135">
        <f>VLOOKUP($D$7,'INDICADORES CLIENTES'!$C$88:$P$130,R$13+1,FALSE)</f>
        <v>0</v>
      </c>
      <c r="S16" s="136">
        <f>SUM(G16:R16)</f>
        <v>2966</v>
      </c>
    </row>
    <row r="17" spans="2:21" ht="14.4" customHeight="1" x14ac:dyDescent="0.3">
      <c r="E17" s="224" t="str">
        <f>"Horas Recursos "&amp;D8&amp;" en Proceso Adm"</f>
        <v>Horas Recursos PROCESO ERP (SIF) en Proceso Adm</v>
      </c>
      <c r="F17" s="224"/>
      <c r="G17" s="135">
        <f>VLOOKUP("PROC.ADM",'INDICADORES CLIENTES'!$C$88:$P$130,G$13+1,FALSE)</f>
        <v>194</v>
      </c>
      <c r="H17" s="135">
        <f>VLOOKUP("PROC.ADM",'INDICADORES CLIENTES'!$C$88:$P$130,H$13+1,FALSE)</f>
        <v>213.5</v>
      </c>
      <c r="I17" s="135">
        <f>VLOOKUP("PROC.ADM",'INDICADORES CLIENTES'!$C$88:$P$130,I$13+1,FALSE)</f>
        <v>0</v>
      </c>
      <c r="J17" s="135">
        <f>VLOOKUP("PROC.ADM",'INDICADORES CLIENTES'!$C$88:$P$130,J$13+1,FALSE)</f>
        <v>0</v>
      </c>
      <c r="K17" s="135">
        <f>VLOOKUP("PROC.ADM",'INDICADORES CLIENTES'!$C$88:$P$130,K$13+1,FALSE)</f>
        <v>0</v>
      </c>
      <c r="L17" s="135">
        <f>VLOOKUP("PROC.ADM",'INDICADORES CLIENTES'!$C$88:$P$130,L$13+1,FALSE)</f>
        <v>0</v>
      </c>
      <c r="M17" s="135">
        <f>VLOOKUP("PROC.ADM",'INDICADORES CLIENTES'!$C$88:$P$130,M$13+1,FALSE)</f>
        <v>0</v>
      </c>
      <c r="N17" s="135">
        <f>VLOOKUP("PROC.ADM",'INDICADORES CLIENTES'!$C$88:$P$130,N$13+1,FALSE)</f>
        <v>0</v>
      </c>
      <c r="O17" s="135">
        <f>VLOOKUP("PROC.ADM",'INDICADORES CLIENTES'!$C$88:$P$130,O$13+1,FALSE)</f>
        <v>0</v>
      </c>
      <c r="P17" s="135">
        <f>VLOOKUP("PROC.ADM",'INDICADORES CLIENTES'!$C$88:$P$130,P$13+1,FALSE)</f>
        <v>0</v>
      </c>
      <c r="Q17" s="135">
        <f>VLOOKUP("PROC.ADM",'INDICADORES CLIENTES'!$C$88:$P$130,Q$13+1,FALSE)</f>
        <v>0</v>
      </c>
      <c r="R17" s="135">
        <f>VLOOKUP("PROC.ADM",'INDICADORES CLIENTES'!$C$88:$P$130,R$13+1,FALSE)</f>
        <v>0</v>
      </c>
      <c r="S17" s="136">
        <f>SUM(G17:R17)</f>
        <v>407.5</v>
      </c>
    </row>
    <row r="18" spans="2:21" x14ac:dyDescent="0.3">
      <c r="E18" s="224" t="str">
        <f>"Horas Recursos "&amp;D8&amp;" en otros Procesos"</f>
        <v>Horas Recursos PROCESO ERP (SIF) en otros Procesos</v>
      </c>
      <c r="F18" s="224"/>
      <c r="G18" s="135">
        <f t="shared" ref="G18" si="0">G15-G16-G17</f>
        <v>0</v>
      </c>
      <c r="H18" s="135">
        <f t="shared" ref="H18" si="1">H15-H16-H17</f>
        <v>0</v>
      </c>
      <c r="I18" s="135">
        <f t="shared" ref="I18:R18" si="2">I15-I16-I17</f>
        <v>0</v>
      </c>
      <c r="J18" s="135">
        <f t="shared" si="2"/>
        <v>0</v>
      </c>
      <c r="K18" s="135">
        <f t="shared" si="2"/>
        <v>0</v>
      </c>
      <c r="L18" s="135">
        <f t="shared" si="2"/>
        <v>0</v>
      </c>
      <c r="M18" s="135">
        <f t="shared" si="2"/>
        <v>0</v>
      </c>
      <c r="N18" s="135">
        <f t="shared" si="2"/>
        <v>0</v>
      </c>
      <c r="O18" s="135">
        <f t="shared" si="2"/>
        <v>0</v>
      </c>
      <c r="P18" s="135">
        <f t="shared" si="2"/>
        <v>0</v>
      </c>
      <c r="Q18" s="135">
        <f t="shared" si="2"/>
        <v>0</v>
      </c>
      <c r="R18" s="135">
        <f t="shared" si="2"/>
        <v>0</v>
      </c>
      <c r="S18" s="136">
        <f>SUM(G18:R18)</f>
        <v>0</v>
      </c>
    </row>
    <row r="19" spans="2:21" ht="14.4" customHeight="1" x14ac:dyDescent="0.3">
      <c r="E19" s="224" t="str">
        <f>"Horas Otros Recursos en Proceso "&amp;D8</f>
        <v>Horas Otros Recursos en Proceso PROCESO ERP (SIF)</v>
      </c>
      <c r="F19" s="224"/>
      <c r="G19" s="135">
        <f>'INDICADORES CLIENTES'!D169-Resumen!G16</f>
        <v>713</v>
      </c>
      <c r="H19" s="135">
        <f>'INDICADORES CLIENTES'!E169-Resumen!H16</f>
        <v>494.57999999999993</v>
      </c>
      <c r="I19" s="135">
        <f>'INDICADORES CLIENTES'!F169-Resumen!I16</f>
        <v>0</v>
      </c>
      <c r="J19" s="135">
        <f>'INDICADORES CLIENTES'!G169-Resumen!J16</f>
        <v>0</v>
      </c>
      <c r="K19" s="135">
        <f>'INDICADORES CLIENTES'!H169-Resumen!K16</f>
        <v>0</v>
      </c>
      <c r="L19" s="135">
        <f>'INDICADORES CLIENTES'!I169-Resumen!L16</f>
        <v>0</v>
      </c>
      <c r="M19" s="135">
        <f>'INDICADORES CLIENTES'!J169-Resumen!M16</f>
        <v>0</v>
      </c>
      <c r="N19" s="135">
        <f>'INDICADORES CLIENTES'!K169-Resumen!N16</f>
        <v>0</v>
      </c>
      <c r="O19" s="135">
        <f>'INDICADORES CLIENTES'!L169-Resumen!O16</f>
        <v>0</v>
      </c>
      <c r="P19" s="135">
        <f>'INDICADORES CLIENTES'!M169-Resumen!P16</f>
        <v>0</v>
      </c>
      <c r="Q19" s="135">
        <f>'INDICADORES CLIENTES'!N169-Resumen!Q16</f>
        <v>0</v>
      </c>
      <c r="R19" s="135">
        <f>'INDICADORES CLIENTES'!O169-Resumen!R16</f>
        <v>0</v>
      </c>
      <c r="S19" s="136">
        <f>'INDICADORES CLIENTES'!P169-Resumen!S16</f>
        <v>1207.58</v>
      </c>
    </row>
    <row r="20" spans="2:21" x14ac:dyDescent="0.3">
      <c r="B20" s="225" t="str">
        <f>"Recursos del "&amp;D7&amp;" del mes "&amp;D9</f>
        <v>Recursos del PROC.ERP del mes 202601</v>
      </c>
      <c r="C20" s="226"/>
      <c r="E20" s="222" t="str">
        <f>"Total Costo "&amp;D8&amp;" en Horas"</f>
        <v>Total Costo PROCESO ERP (SIF) en Horas</v>
      </c>
      <c r="F20" s="222"/>
      <c r="G20" s="136">
        <f t="shared" ref="G20" si="3">G16+G17+G19</f>
        <v>2401</v>
      </c>
      <c r="H20" s="136">
        <f t="shared" ref="H20:S20" si="4">H16+H17+H19</f>
        <v>2180.08</v>
      </c>
      <c r="I20" s="136">
        <f t="shared" ref="I20:R20" si="5">I16+I17+I19</f>
        <v>0</v>
      </c>
      <c r="J20" s="136">
        <f t="shared" si="5"/>
        <v>0</v>
      </c>
      <c r="K20" s="136">
        <f t="shared" si="5"/>
        <v>0</v>
      </c>
      <c r="L20" s="136">
        <f t="shared" si="5"/>
        <v>0</v>
      </c>
      <c r="M20" s="136">
        <f t="shared" si="5"/>
        <v>0</v>
      </c>
      <c r="N20" s="136">
        <f t="shared" si="5"/>
        <v>0</v>
      </c>
      <c r="O20" s="136">
        <f t="shared" si="5"/>
        <v>0</v>
      </c>
      <c r="P20" s="136">
        <f t="shared" si="5"/>
        <v>0</v>
      </c>
      <c r="Q20" s="136">
        <f t="shared" si="5"/>
        <v>0</v>
      </c>
      <c r="R20" s="136">
        <f t="shared" si="5"/>
        <v>0</v>
      </c>
      <c r="S20" s="136">
        <f t="shared" si="4"/>
        <v>4581.08</v>
      </c>
    </row>
    <row r="21" spans="2:21" ht="14.4" customHeight="1" x14ac:dyDescent="0.3">
      <c r="B21" s="197" t="str" cm="1">
        <f t="array" ref="B21:B31">_xlfn._xlws.SORT(_xlfn.UNIQUE(_xlfn._xlws.FILTER(BD[Usunombre],(BD[PRYRAfecha]+0=$D$9)*(BD[ProcesoRecurso]=$D$7))))</f>
        <v>AARON VARGAS VALVERDE</v>
      </c>
      <c r="C21" s="198"/>
    </row>
    <row r="22" spans="2:21" ht="14.4" customHeight="1" x14ac:dyDescent="0.3">
      <c r="B22" s="197" t="str">
        <v>ALVARO CHAVES SABORIO</v>
      </c>
      <c r="C22" s="198"/>
      <c r="E22" s="224" t="str">
        <f>"Recursos de "&amp;D8</f>
        <v>Recursos de PROCESO ERP (SIF)</v>
      </c>
      <c r="F22" s="224"/>
      <c r="G22" s="135">
        <f>IF(G15=0,0,'INDICADORES RECURSOS'!F100)</f>
        <v>11</v>
      </c>
      <c r="H22" s="135">
        <f>IF(H15=0,0,'INDICADORES RECURSOS'!G100)</f>
        <v>13</v>
      </c>
      <c r="I22" s="135">
        <f>IF(I15=0,0,'INDICADORES RECURSOS'!H100)</f>
        <v>0</v>
      </c>
      <c r="J22" s="135">
        <f>IF(J15=0,0,'INDICADORES RECURSOS'!I100)</f>
        <v>0</v>
      </c>
      <c r="K22" s="135">
        <f>IF(K15=0,0,'INDICADORES RECURSOS'!J100)</f>
        <v>0</v>
      </c>
      <c r="L22" s="135">
        <f>IF(L15=0,0,'INDICADORES RECURSOS'!K100)</f>
        <v>0</v>
      </c>
      <c r="M22" s="135">
        <f>IF(M15=0,0,'INDICADORES RECURSOS'!L100)</f>
        <v>0</v>
      </c>
      <c r="N22" s="135">
        <f>IF(N15=0,0,'INDICADORES RECURSOS'!M100)</f>
        <v>0</v>
      </c>
      <c r="O22" s="135">
        <f>IF(O15=0,0,'INDICADORES RECURSOS'!N100)</f>
        <v>0</v>
      </c>
      <c r="P22" s="135">
        <f>IF(P15=0,0,'INDICADORES RECURSOS'!O100)</f>
        <v>0</v>
      </c>
      <c r="Q22" s="135">
        <f>IF(Q15=0,0,'INDICADORES RECURSOS'!P100)</f>
        <v>0</v>
      </c>
      <c r="R22" s="135">
        <f>IF(R15=0,0,'INDICADORES RECURSOS'!Q100)</f>
        <v>0</v>
      </c>
      <c r="S22" s="136">
        <f>AVERAGEIF(G22:R22,"&lt;&gt;0")</f>
        <v>12</v>
      </c>
    </row>
    <row r="23" spans="2:21" x14ac:dyDescent="0.3">
      <c r="B23" s="197" t="str">
        <v>AXEL MATUS VARGAS</v>
      </c>
      <c r="C23" s="198"/>
      <c r="E23" s="222" t="str">
        <f>"Costo en Horas por Recurso de "&amp;D8</f>
        <v>Costo en Horas por Recurso de PROCESO ERP (SIF)</v>
      </c>
      <c r="F23" s="222"/>
      <c r="G23" s="136">
        <f>IFERROR(G20/G22,0)</f>
        <v>218.27272727272728</v>
      </c>
      <c r="H23" s="136">
        <f t="shared" ref="H23:R23" si="6">IFERROR(H20/H22,0)</f>
        <v>167.69846153846154</v>
      </c>
      <c r="I23" s="136">
        <f t="shared" si="6"/>
        <v>0</v>
      </c>
      <c r="J23" s="136">
        <f t="shared" si="6"/>
        <v>0</v>
      </c>
      <c r="K23" s="136">
        <f t="shared" si="6"/>
        <v>0</v>
      </c>
      <c r="L23" s="136">
        <f t="shared" si="6"/>
        <v>0</v>
      </c>
      <c r="M23" s="136">
        <f t="shared" si="6"/>
        <v>0</v>
      </c>
      <c r="N23" s="136">
        <f t="shared" si="6"/>
        <v>0</v>
      </c>
      <c r="O23" s="136">
        <f t="shared" si="6"/>
        <v>0</v>
      </c>
      <c r="P23" s="136">
        <f t="shared" si="6"/>
        <v>0</v>
      </c>
      <c r="Q23" s="136">
        <f t="shared" si="6"/>
        <v>0</v>
      </c>
      <c r="R23" s="136">
        <f t="shared" si="6"/>
        <v>0</v>
      </c>
      <c r="S23" s="136">
        <f>AVERAGEIF(G23:R23,"&lt;&gt;0")</f>
        <v>192.98559440559441</v>
      </c>
    </row>
    <row r="24" spans="2:21" x14ac:dyDescent="0.3">
      <c r="B24" s="197" t="str">
        <v>BRAYAN JOSUE GUTIERREZ DINARTE</v>
      </c>
      <c r="C24" s="198"/>
    </row>
    <row r="25" spans="2:21" x14ac:dyDescent="0.3">
      <c r="B25" s="197" t="str">
        <v>BRAYAN STANLEY ROSALES PEREZ</v>
      </c>
      <c r="C25" s="198"/>
    </row>
    <row r="26" spans="2:21" x14ac:dyDescent="0.3">
      <c r="B26" s="197" t="str">
        <v>CAROL RODRIGUEZ SOLORZANO</v>
      </c>
      <c r="C26" s="198"/>
      <c r="E26" s="221" t="str">
        <f>"Proyectos del "&amp;D7&amp;" del mes "&amp;D9</f>
        <v>Proyectos del PROC.ERP del mes 202601</v>
      </c>
      <c r="F26" s="221"/>
      <c r="G26" s="134" t="str">
        <f>G14</f>
        <v>ENERO</v>
      </c>
      <c r="H26" s="134" t="str">
        <f t="shared" ref="H26:S26" si="7">H14</f>
        <v>FEBRERO</v>
      </c>
      <c r="I26" s="134" t="str">
        <f t="shared" si="7"/>
        <v>MARZO</v>
      </c>
      <c r="J26" s="134" t="str">
        <f t="shared" si="7"/>
        <v>ABRIL</v>
      </c>
      <c r="K26" s="134" t="str">
        <f t="shared" si="7"/>
        <v>MAYO</v>
      </c>
      <c r="L26" s="134" t="str">
        <f t="shared" si="7"/>
        <v>JUNIO</v>
      </c>
      <c r="M26" s="134" t="str">
        <f t="shared" si="7"/>
        <v>JULIO</v>
      </c>
      <c r="N26" s="134" t="str">
        <f t="shared" si="7"/>
        <v>AGOSTO</v>
      </c>
      <c r="O26" s="134" t="str">
        <f t="shared" si="7"/>
        <v>SEPTIEMBRE</v>
      </c>
      <c r="P26" s="134" t="str">
        <f t="shared" si="7"/>
        <v>OCTUBRE</v>
      </c>
      <c r="Q26" s="134" t="str">
        <f t="shared" si="7"/>
        <v>NOVIEMBRE</v>
      </c>
      <c r="R26" s="134" t="str">
        <f t="shared" si="7"/>
        <v>DICIEMBRE</v>
      </c>
      <c r="S26" s="134" t="str">
        <f t="shared" si="7"/>
        <v>Total</v>
      </c>
    </row>
    <row r="27" spans="2:21" x14ac:dyDescent="0.3">
      <c r="B27" s="197" t="str">
        <v>DANNY DAVID BUSTOS ROJAS</v>
      </c>
      <c r="C27" s="198"/>
      <c r="E27" s="200" t="str" cm="1">
        <f t="array" ref="E27:E66">_xlfn.UNIQUE(_xlfn._xlws.FILTER(Tabla_Consulta_desde_proyectos6[PRYcodigo],LEFT(Tabla_Consulta_desde_proyectos6[PRYRAfecha],4)="2026"))&amp;" - "&amp;VLOOKUP(_xlfn.UNIQUE(_xlfn._xlws.FILTER(Tabla_Consulta_desde_proyectos6[PRYcodigo],LEFT(Tabla_Consulta_desde_proyectos6[PRYRAfecha],4)="2026")),Proyecto!A:B,2,FALSE)</f>
        <v>SOIN-ADM-2025 - TAREAS ADMINISTRATIVAS SOIN 2025</v>
      </c>
      <c r="F27" s="201"/>
      <c r="G27" s="135" cm="1">
        <f t="array" ref="G27:S66">SUMIFS(Tabla_Consulta_desde_proyectos6[PRYRAhoras],Tabla_Consulta_desde_proyectos6[PRYRAfecha],TRANSPOSE(Hoja2!$L$15:$L$27),Tabla_Consulta_desde_proyectos6[PRYcodigo],_xlfn.UNIQUE(_xlfn._xlws.FILTER(Tabla_Consulta_desde_proyectos6[PRYcodigo],LEFT(Tabla_Consulta_desde_proyectos6[PRYRAfecha],4)="2026")))</f>
        <v>150</v>
      </c>
      <c r="H27" s="135">
        <v>0</v>
      </c>
      <c r="I27" s="135">
        <v>0</v>
      </c>
      <c r="J27" s="135">
        <v>0</v>
      </c>
      <c r="K27" s="135">
        <v>0</v>
      </c>
      <c r="L27" s="135">
        <v>0</v>
      </c>
      <c r="M27" s="135">
        <v>0</v>
      </c>
      <c r="N27" s="135">
        <v>0</v>
      </c>
      <c r="O27" s="135">
        <v>0</v>
      </c>
      <c r="P27" s="135">
        <v>0</v>
      </c>
      <c r="Q27" s="135">
        <v>0</v>
      </c>
      <c r="R27" s="135">
        <v>0</v>
      </c>
      <c r="S27" s="136">
        <v>150</v>
      </c>
    </row>
    <row r="28" spans="2:21" x14ac:dyDescent="0.3">
      <c r="B28" s="197" t="str">
        <v>JAVIER VARGAS TENCIO</v>
      </c>
      <c r="C28" s="198"/>
      <c r="E28" s="200" t="str">
        <v>SOIN-ADM-2026 - TAREAS ADMINISTRATIVAS SOIN 2026</v>
      </c>
      <c r="F28" s="201"/>
      <c r="G28" s="135">
        <v>691</v>
      </c>
      <c r="H28" s="135">
        <v>839.5</v>
      </c>
      <c r="I28" s="135">
        <v>0</v>
      </c>
      <c r="J28" s="135">
        <v>0</v>
      </c>
      <c r="K28" s="135">
        <v>0</v>
      </c>
      <c r="L28" s="135">
        <v>0</v>
      </c>
      <c r="M28" s="135">
        <v>0</v>
      </c>
      <c r="N28" s="135">
        <v>0</v>
      </c>
      <c r="O28" s="135">
        <v>0</v>
      </c>
      <c r="P28" s="135">
        <v>0</v>
      </c>
      <c r="Q28" s="135">
        <v>0</v>
      </c>
      <c r="R28" s="135">
        <v>0</v>
      </c>
      <c r="S28" s="136">
        <v>1530.5</v>
      </c>
    </row>
    <row r="29" spans="2:21" x14ac:dyDescent="0.3">
      <c r="B29" s="197" t="str">
        <v>JOSE ANDRES ROJAS GUTIERREZ</v>
      </c>
      <c r="C29" s="198"/>
      <c r="E29" s="200" t="str">
        <v>001-152-ARESEP-SIF - GESTION DE NUEVOS REQUERIMIENTOS - ARESEP-SIF</v>
      </c>
      <c r="F29" s="201"/>
      <c r="G29" s="135">
        <v>56</v>
      </c>
      <c r="H29" s="135">
        <v>110</v>
      </c>
      <c r="I29" s="135">
        <v>0</v>
      </c>
      <c r="J29" s="135">
        <v>0</v>
      </c>
      <c r="K29" s="135">
        <v>0</v>
      </c>
      <c r="L29" s="135">
        <v>0</v>
      </c>
      <c r="M29" s="135">
        <v>0</v>
      </c>
      <c r="N29" s="135">
        <v>0</v>
      </c>
      <c r="O29" s="135">
        <v>0</v>
      </c>
      <c r="P29" s="135">
        <v>0</v>
      </c>
      <c r="Q29" s="135">
        <v>0</v>
      </c>
      <c r="R29" s="135">
        <v>0</v>
      </c>
      <c r="S29" s="136">
        <v>166</v>
      </c>
      <c r="U29" s="129" t="e" cm="1">
        <f t="array" ref="U29">_xlfn.UNIQUE(_xlfn._xlws.FILTER(Tabla_Consulta_desde_proyectos[PRYcodigo],Tabla_Consulta_desde_proyectos6[PRYRAhoras]&gt;0))</f>
        <v>#VALUE!</v>
      </c>
    </row>
    <row r="30" spans="2:21" x14ac:dyDescent="0.3">
      <c r="B30" s="197" t="str">
        <v>MARIELA GUTIERREZ HIDALGO</v>
      </c>
      <c r="C30" s="198"/>
      <c r="E30" s="200" t="str">
        <v>001-154-ARESEP-SIF - GESTIÓN DE SERVICIO AL CLIENTE -GARANTÍA DE PRODUCTO  (12 MESES) ARESEP</v>
      </c>
      <c r="F30" s="201"/>
      <c r="G30" s="135">
        <v>51.25</v>
      </c>
      <c r="H30" s="135">
        <v>38</v>
      </c>
      <c r="I30" s="135">
        <v>0</v>
      </c>
      <c r="J30" s="135">
        <v>0</v>
      </c>
      <c r="K30" s="135">
        <v>0</v>
      </c>
      <c r="L30" s="135">
        <v>0</v>
      </c>
      <c r="M30" s="135">
        <v>0</v>
      </c>
      <c r="N30" s="135">
        <v>0</v>
      </c>
      <c r="O30" s="135">
        <v>0</v>
      </c>
      <c r="P30" s="135">
        <v>0</v>
      </c>
      <c r="Q30" s="135">
        <v>0</v>
      </c>
      <c r="R30" s="135">
        <v>0</v>
      </c>
      <c r="S30" s="136">
        <v>89.25</v>
      </c>
    </row>
    <row r="31" spans="2:21" x14ac:dyDescent="0.3">
      <c r="B31" s="197" t="str">
        <v>MELVIN BRENES GOMEZ</v>
      </c>
      <c r="C31" s="198"/>
      <c r="E31" s="200" t="str">
        <v>001-156-ARESEP - Servicios Profesionales para la implementación de SIFA - Aresep</v>
      </c>
      <c r="F31" s="201"/>
      <c r="G31" s="135">
        <v>172.75</v>
      </c>
      <c r="H31" s="135">
        <v>89.5</v>
      </c>
      <c r="I31" s="135">
        <v>0</v>
      </c>
      <c r="J31" s="135">
        <v>0</v>
      </c>
      <c r="K31" s="135">
        <v>0</v>
      </c>
      <c r="L31" s="135">
        <v>0</v>
      </c>
      <c r="M31" s="135">
        <v>0</v>
      </c>
      <c r="N31" s="135">
        <v>0</v>
      </c>
      <c r="O31" s="135">
        <v>0</v>
      </c>
      <c r="P31" s="135">
        <v>0</v>
      </c>
      <c r="Q31" s="135">
        <v>0</v>
      </c>
      <c r="R31" s="135">
        <v>0</v>
      </c>
      <c r="S31" s="136">
        <v>262.25</v>
      </c>
    </row>
    <row r="32" spans="2:21" x14ac:dyDescent="0.3">
      <c r="B32" s="197"/>
      <c r="C32" s="198"/>
      <c r="E32" s="200" t="str">
        <v>018-154-BNVAL-SAPI - GESTIÓN DE SERVICIO AL CLIENTE  BNVALORES - SAPIENS</v>
      </c>
      <c r="F32" s="201"/>
      <c r="G32" s="135">
        <v>12</v>
      </c>
      <c r="H32" s="135">
        <v>4.5</v>
      </c>
      <c r="I32" s="135">
        <v>0</v>
      </c>
      <c r="J32" s="135">
        <v>0</v>
      </c>
      <c r="K32" s="135">
        <v>0</v>
      </c>
      <c r="L32" s="135">
        <v>0</v>
      </c>
      <c r="M32" s="135">
        <v>0</v>
      </c>
      <c r="N32" s="135">
        <v>0</v>
      </c>
      <c r="O32" s="135">
        <v>0</v>
      </c>
      <c r="P32" s="135">
        <v>0</v>
      </c>
      <c r="Q32" s="135">
        <v>0</v>
      </c>
      <c r="R32" s="135">
        <v>0</v>
      </c>
      <c r="S32" s="136">
        <v>16.5</v>
      </c>
    </row>
    <row r="33" spans="2:19" x14ac:dyDescent="0.3">
      <c r="B33" s="197"/>
      <c r="C33" s="198"/>
      <c r="E33" s="200" t="str">
        <v>024-154-DGAC-SIF - MANT. PREV. Y CORRECTIVO DEL SIST. CONT. DE CONTR 2022CD-000178-000660000 - DGAC</v>
      </c>
      <c r="F33" s="201"/>
      <c r="G33" s="135">
        <v>1</v>
      </c>
      <c r="H33" s="135">
        <v>0</v>
      </c>
      <c r="I33" s="135">
        <v>0</v>
      </c>
      <c r="J33" s="135">
        <v>0</v>
      </c>
      <c r="K33" s="135">
        <v>0</v>
      </c>
      <c r="L33" s="135">
        <v>0</v>
      </c>
      <c r="M33" s="135">
        <v>0</v>
      </c>
      <c r="N33" s="135">
        <v>0</v>
      </c>
      <c r="O33" s="135">
        <v>0</v>
      </c>
      <c r="P33" s="135">
        <v>0</v>
      </c>
      <c r="Q33" s="135">
        <v>0</v>
      </c>
      <c r="R33" s="135">
        <v>0</v>
      </c>
      <c r="S33" s="136">
        <v>1</v>
      </c>
    </row>
    <row r="34" spans="2:19" x14ac:dyDescent="0.3">
      <c r="B34" s="197"/>
      <c r="C34" s="198"/>
      <c r="E34" s="200" t="str">
        <v>095-152-INDER-SIF - ATENCION DE NUEVOS REQUERIMIENTOS</v>
      </c>
      <c r="F34" s="201"/>
      <c r="G34" s="135">
        <v>24</v>
      </c>
      <c r="H34" s="135">
        <v>55</v>
      </c>
      <c r="I34" s="135">
        <v>0</v>
      </c>
      <c r="J34" s="135">
        <v>0</v>
      </c>
      <c r="K34" s="135">
        <v>0</v>
      </c>
      <c r="L34" s="135">
        <v>0</v>
      </c>
      <c r="M34" s="135">
        <v>0</v>
      </c>
      <c r="N34" s="135">
        <v>0</v>
      </c>
      <c r="O34" s="135">
        <v>0</v>
      </c>
      <c r="P34" s="135">
        <v>0</v>
      </c>
      <c r="Q34" s="135">
        <v>0</v>
      </c>
      <c r="R34" s="135">
        <v>0</v>
      </c>
      <c r="S34" s="136">
        <v>79</v>
      </c>
    </row>
    <row r="35" spans="2:19" x14ac:dyDescent="0.3">
      <c r="B35" s="197"/>
      <c r="C35" s="198"/>
      <c r="E35" s="200" t="str">
        <v>095-152-SENARA-SIF - GESTION DE NUEVOS REQUERIMIENTOS - SENARA - SIF</v>
      </c>
      <c r="F35" s="201"/>
      <c r="G35" s="135">
        <v>0</v>
      </c>
      <c r="H35" s="135">
        <v>0.5</v>
      </c>
      <c r="I35" s="135">
        <v>0</v>
      </c>
      <c r="J35" s="135">
        <v>0</v>
      </c>
      <c r="K35" s="135">
        <v>0</v>
      </c>
      <c r="L35" s="135">
        <v>0</v>
      </c>
      <c r="M35" s="135">
        <v>0</v>
      </c>
      <c r="N35" s="135">
        <v>0</v>
      </c>
      <c r="O35" s="135">
        <v>0</v>
      </c>
      <c r="P35" s="135">
        <v>0</v>
      </c>
      <c r="Q35" s="135">
        <v>0</v>
      </c>
      <c r="R35" s="135">
        <v>0</v>
      </c>
      <c r="S35" s="136">
        <v>0.5</v>
      </c>
    </row>
    <row r="36" spans="2:19" x14ac:dyDescent="0.3">
      <c r="B36" s="197"/>
      <c r="C36" s="198"/>
      <c r="E36" s="200" t="str">
        <v>095-154-INDER SIF - GESTIÓN DE SERVICIO AL CLIENTE  SIF - INDER</v>
      </c>
      <c r="F36" s="201"/>
      <c r="G36" s="135">
        <v>193</v>
      </c>
      <c r="H36" s="135">
        <v>53.75</v>
      </c>
      <c r="I36" s="135">
        <v>0</v>
      </c>
      <c r="J36" s="135">
        <v>0</v>
      </c>
      <c r="K36" s="135">
        <v>0</v>
      </c>
      <c r="L36" s="135">
        <v>0</v>
      </c>
      <c r="M36" s="135">
        <v>0</v>
      </c>
      <c r="N36" s="135">
        <v>0</v>
      </c>
      <c r="O36" s="135">
        <v>0</v>
      </c>
      <c r="P36" s="135">
        <v>0</v>
      </c>
      <c r="Q36" s="135">
        <v>0</v>
      </c>
      <c r="R36" s="135">
        <v>0</v>
      </c>
      <c r="S36" s="136">
        <v>246.75</v>
      </c>
    </row>
    <row r="37" spans="2:19" x14ac:dyDescent="0.3">
      <c r="B37" s="197"/>
      <c r="C37" s="198"/>
      <c r="E37" s="200" t="str">
        <v>095-154-SENARA SIF - GESTIÓN DE SERVICIO AL CLIENTE  - SENARA - SIF</v>
      </c>
      <c r="F37" s="201"/>
      <c r="G37" s="135">
        <v>48.5</v>
      </c>
      <c r="H37" s="135">
        <v>22.5</v>
      </c>
      <c r="I37" s="135">
        <v>0</v>
      </c>
      <c r="J37" s="135">
        <v>0</v>
      </c>
      <c r="K37" s="135">
        <v>0</v>
      </c>
      <c r="L37" s="135">
        <v>0</v>
      </c>
      <c r="M37" s="135">
        <v>0</v>
      </c>
      <c r="N37" s="135">
        <v>0</v>
      </c>
      <c r="O37" s="135">
        <v>0</v>
      </c>
      <c r="P37" s="135">
        <v>0</v>
      </c>
      <c r="Q37" s="135">
        <v>0</v>
      </c>
      <c r="R37" s="135">
        <v>0</v>
      </c>
      <c r="S37" s="136">
        <v>71</v>
      </c>
    </row>
    <row r="38" spans="2:19" x14ac:dyDescent="0.3">
      <c r="B38" s="197"/>
      <c r="C38" s="198"/>
      <c r="E38" s="200" t="str">
        <v>095-157-SAAS - Gestión General de Servicios al Cliente - Modelo SaaS</v>
      </c>
      <c r="F38" s="201"/>
      <c r="G38" s="135">
        <v>7</v>
      </c>
      <c r="H38" s="135">
        <v>0</v>
      </c>
      <c r="I38" s="135">
        <v>0</v>
      </c>
      <c r="J38" s="135">
        <v>0</v>
      </c>
      <c r="K38" s="135">
        <v>0</v>
      </c>
      <c r="L38" s="135">
        <v>0</v>
      </c>
      <c r="M38" s="135">
        <v>0</v>
      </c>
      <c r="N38" s="135">
        <v>0</v>
      </c>
      <c r="O38" s="135">
        <v>0</v>
      </c>
      <c r="P38" s="135">
        <v>0</v>
      </c>
      <c r="Q38" s="135">
        <v>0</v>
      </c>
      <c r="R38" s="135">
        <v>0</v>
      </c>
      <c r="S38" s="136">
        <v>7</v>
      </c>
    </row>
    <row r="39" spans="2:19" x14ac:dyDescent="0.3">
      <c r="B39" s="197"/>
      <c r="C39" s="198"/>
      <c r="E39" s="200" t="str">
        <v>097-152-PANI-SIF - GESTION DE NUEVOS REQUERIMIENTOS - PANI - SIF</v>
      </c>
      <c r="F39" s="201"/>
      <c r="G39" s="135">
        <v>40</v>
      </c>
      <c r="H39" s="135">
        <v>50.5</v>
      </c>
      <c r="I39" s="135">
        <v>0</v>
      </c>
      <c r="J39" s="135">
        <v>0</v>
      </c>
      <c r="K39" s="135">
        <v>0</v>
      </c>
      <c r="L39" s="135">
        <v>0</v>
      </c>
      <c r="M39" s="135">
        <v>0</v>
      </c>
      <c r="N39" s="135">
        <v>0</v>
      </c>
      <c r="O39" s="135">
        <v>0</v>
      </c>
      <c r="P39" s="135">
        <v>0</v>
      </c>
      <c r="Q39" s="135">
        <v>0</v>
      </c>
      <c r="R39" s="135">
        <v>0</v>
      </c>
      <c r="S39" s="136">
        <v>90.5</v>
      </c>
    </row>
    <row r="40" spans="2:19" x14ac:dyDescent="0.3">
      <c r="B40" s="197"/>
      <c r="C40" s="198"/>
      <c r="E40" s="200" t="str">
        <v>097-154-PANI-SIF - GESTION DE SERVICIO AL CLIENTE - PANI - SIF</v>
      </c>
      <c r="F40" s="201"/>
      <c r="G40" s="135">
        <v>43.25</v>
      </c>
      <c r="H40" s="135">
        <v>52.25</v>
      </c>
      <c r="I40" s="135">
        <v>0</v>
      </c>
      <c r="J40" s="135">
        <v>0</v>
      </c>
      <c r="K40" s="135">
        <v>0</v>
      </c>
      <c r="L40" s="135">
        <v>0</v>
      </c>
      <c r="M40" s="135">
        <v>0</v>
      </c>
      <c r="N40" s="135">
        <v>0</v>
      </c>
      <c r="O40" s="135">
        <v>0</v>
      </c>
      <c r="P40" s="135">
        <v>0</v>
      </c>
      <c r="Q40" s="135">
        <v>0</v>
      </c>
      <c r="R40" s="135">
        <v>0</v>
      </c>
      <c r="S40" s="136">
        <v>95.5</v>
      </c>
    </row>
    <row r="41" spans="2:19" x14ac:dyDescent="0.3">
      <c r="B41" s="197"/>
      <c r="C41" s="198"/>
      <c r="E41" s="200" t="str">
        <v>098-190.2-SENARA - PROYECTOS DE IMPLEMENTACIÓN  EN LA NUBE - SENARA</v>
      </c>
      <c r="F41" s="201"/>
      <c r="G41" s="135">
        <v>79</v>
      </c>
      <c r="H41" s="135">
        <v>10.5</v>
      </c>
      <c r="I41" s="135">
        <v>0</v>
      </c>
      <c r="J41" s="135">
        <v>0</v>
      </c>
      <c r="K41" s="135">
        <v>0</v>
      </c>
      <c r="L41" s="135">
        <v>0</v>
      </c>
      <c r="M41" s="135">
        <v>0</v>
      </c>
      <c r="N41" s="135">
        <v>0</v>
      </c>
      <c r="O41" s="135">
        <v>0</v>
      </c>
      <c r="P41" s="135">
        <v>0</v>
      </c>
      <c r="Q41" s="135">
        <v>0</v>
      </c>
      <c r="R41" s="135">
        <v>0</v>
      </c>
      <c r="S41" s="136">
        <v>89.5</v>
      </c>
    </row>
    <row r="42" spans="2:19" x14ac:dyDescent="0.3">
      <c r="B42" s="197"/>
      <c r="C42" s="198"/>
      <c r="E42" s="200" t="str">
        <v>119-152-UCR - GESTIÓN DE NUEVOS REQUERIMIENTOS UCR</v>
      </c>
      <c r="F42" s="201"/>
      <c r="G42" s="135">
        <v>48</v>
      </c>
      <c r="H42" s="135">
        <v>31</v>
      </c>
      <c r="I42" s="135">
        <v>0</v>
      </c>
      <c r="J42" s="135">
        <v>0</v>
      </c>
      <c r="K42" s="135">
        <v>0</v>
      </c>
      <c r="L42" s="135">
        <v>0</v>
      </c>
      <c r="M42" s="135">
        <v>0</v>
      </c>
      <c r="N42" s="135">
        <v>0</v>
      </c>
      <c r="O42" s="135">
        <v>0</v>
      </c>
      <c r="P42" s="135">
        <v>0</v>
      </c>
      <c r="Q42" s="135">
        <v>0</v>
      </c>
      <c r="R42" s="135">
        <v>0</v>
      </c>
      <c r="S42" s="136">
        <v>79</v>
      </c>
    </row>
    <row r="43" spans="2:19" x14ac:dyDescent="0.3">
      <c r="B43" s="197"/>
      <c r="C43" s="198"/>
      <c r="E43" s="200" t="str">
        <v>119-156-UCR - PROYECTOS DE IMPLEMENTACIÓN DE SIF EN LA NUBE- UCR</v>
      </c>
      <c r="F43" s="201"/>
      <c r="G43" s="135">
        <v>316.75</v>
      </c>
      <c r="H43" s="135">
        <v>427</v>
      </c>
      <c r="I43" s="135">
        <v>0</v>
      </c>
      <c r="J43" s="135">
        <v>0</v>
      </c>
      <c r="K43" s="135">
        <v>0</v>
      </c>
      <c r="L43" s="135">
        <v>0</v>
      </c>
      <c r="M43" s="135">
        <v>0</v>
      </c>
      <c r="N43" s="135">
        <v>0</v>
      </c>
      <c r="O43" s="135">
        <v>0</v>
      </c>
      <c r="P43" s="135">
        <v>0</v>
      </c>
      <c r="Q43" s="135">
        <v>0</v>
      </c>
      <c r="R43" s="135">
        <v>0</v>
      </c>
      <c r="S43" s="136">
        <v>743.75</v>
      </c>
    </row>
    <row r="44" spans="2:19" x14ac:dyDescent="0.3">
      <c r="B44" s="197"/>
      <c r="C44" s="198"/>
      <c r="E44" s="200" t="str">
        <v>151-154-SOIN-25 - GESTIÓN DE SERVICIO AL CLIENTE (CORE) - SOIN ERP 2021-2025</v>
      </c>
      <c r="F44" s="201"/>
      <c r="G44" s="135">
        <v>8.75</v>
      </c>
      <c r="H44" s="135">
        <v>0</v>
      </c>
      <c r="I44" s="135">
        <v>0</v>
      </c>
      <c r="J44" s="135">
        <v>0</v>
      </c>
      <c r="K44" s="135">
        <v>0</v>
      </c>
      <c r="L44" s="135">
        <v>0</v>
      </c>
      <c r="M44" s="135">
        <v>0</v>
      </c>
      <c r="N44" s="135">
        <v>0</v>
      </c>
      <c r="O44" s="135">
        <v>0</v>
      </c>
      <c r="P44" s="135">
        <v>0</v>
      </c>
      <c r="Q44" s="135">
        <v>0</v>
      </c>
      <c r="R44" s="135">
        <v>0</v>
      </c>
      <c r="S44" s="136">
        <v>8.75</v>
      </c>
    </row>
    <row r="45" spans="2:19" x14ac:dyDescent="0.3">
      <c r="B45" s="197"/>
      <c r="C45" s="198"/>
      <c r="E45" s="200" t="str">
        <v>151-154-SOIN-SIF-26 - GESTION DE SERVICIO AL CLIENTE - SIF SOIN</v>
      </c>
      <c r="F45" s="201"/>
      <c r="G45" s="135">
        <v>169</v>
      </c>
      <c r="H45" s="135">
        <v>24.9</v>
      </c>
      <c r="I45" s="135">
        <v>0</v>
      </c>
      <c r="J45" s="135">
        <v>0</v>
      </c>
      <c r="K45" s="135">
        <v>0</v>
      </c>
      <c r="L45" s="135">
        <v>0</v>
      </c>
      <c r="M45" s="135">
        <v>0</v>
      </c>
      <c r="N45" s="135">
        <v>0</v>
      </c>
      <c r="O45" s="135">
        <v>0</v>
      </c>
      <c r="P45" s="135">
        <v>0</v>
      </c>
      <c r="Q45" s="135">
        <v>0</v>
      </c>
      <c r="R45" s="135">
        <v>0</v>
      </c>
      <c r="S45" s="136">
        <v>193.9</v>
      </c>
    </row>
    <row r="46" spans="2:19" x14ac:dyDescent="0.3">
      <c r="B46" s="197"/>
      <c r="C46" s="198"/>
      <c r="E46" s="200" t="str">
        <v>151-158-N.O.-SIF - TAREAS ASOCIADAS A NUEVAS OPORTUNIDADES - SIF</v>
      </c>
      <c r="F46" s="201"/>
      <c r="G46" s="135">
        <v>0</v>
      </c>
      <c r="H46" s="135">
        <v>8.5</v>
      </c>
      <c r="I46" s="135">
        <v>0</v>
      </c>
      <c r="J46" s="135">
        <v>0</v>
      </c>
      <c r="K46" s="135">
        <v>0</v>
      </c>
      <c r="L46" s="135">
        <v>0</v>
      </c>
      <c r="M46" s="135">
        <v>0</v>
      </c>
      <c r="N46" s="135">
        <v>0</v>
      </c>
      <c r="O46" s="135">
        <v>0</v>
      </c>
      <c r="P46" s="135">
        <v>0</v>
      </c>
      <c r="Q46" s="135">
        <v>0</v>
      </c>
      <c r="R46" s="135">
        <v>0</v>
      </c>
      <c r="S46" s="136">
        <v>8.5</v>
      </c>
    </row>
    <row r="47" spans="2:19" x14ac:dyDescent="0.3">
      <c r="B47" s="197"/>
      <c r="C47" s="198"/>
      <c r="E47" s="200" t="str">
        <v>151-160-ERP - SOSTENIBILIDAD-ERP - SOIN</v>
      </c>
      <c r="F47" s="201"/>
      <c r="G47" s="135">
        <v>170.75</v>
      </c>
      <c r="H47" s="135">
        <v>3.5</v>
      </c>
      <c r="I47" s="135">
        <v>0</v>
      </c>
      <c r="J47" s="135">
        <v>0</v>
      </c>
      <c r="K47" s="135">
        <v>0</v>
      </c>
      <c r="L47" s="135">
        <v>0</v>
      </c>
      <c r="M47" s="135">
        <v>0</v>
      </c>
      <c r="N47" s="135">
        <v>0</v>
      </c>
      <c r="O47" s="135">
        <v>0</v>
      </c>
      <c r="P47" s="135">
        <v>0</v>
      </c>
      <c r="Q47" s="135">
        <v>0</v>
      </c>
      <c r="R47" s="135">
        <v>0</v>
      </c>
      <c r="S47" s="136">
        <v>174.25</v>
      </c>
    </row>
    <row r="48" spans="2:19" x14ac:dyDescent="0.3">
      <c r="B48" s="197"/>
      <c r="C48" s="198"/>
      <c r="E48" s="200" t="str">
        <v>151-162-ERP - ACTUALIZACION DEL SISTEMA PARA ERP</v>
      </c>
      <c r="F48" s="201"/>
      <c r="G48" s="135">
        <v>2.5</v>
      </c>
      <c r="H48" s="135">
        <v>67.349999999999994</v>
      </c>
      <c r="I48" s="135">
        <v>0</v>
      </c>
      <c r="J48" s="135">
        <v>0</v>
      </c>
      <c r="K48" s="135">
        <v>0</v>
      </c>
      <c r="L48" s="135">
        <v>0</v>
      </c>
      <c r="M48" s="135">
        <v>0</v>
      </c>
      <c r="N48" s="135">
        <v>0</v>
      </c>
      <c r="O48" s="135">
        <v>0</v>
      </c>
      <c r="P48" s="135">
        <v>0</v>
      </c>
      <c r="Q48" s="135">
        <v>0</v>
      </c>
      <c r="R48" s="135">
        <v>0</v>
      </c>
      <c r="S48" s="136">
        <v>69.849999999999994</v>
      </c>
    </row>
    <row r="49" spans="2:19" x14ac:dyDescent="0.3">
      <c r="B49" s="197"/>
      <c r="C49" s="198"/>
      <c r="E49" s="200" t="str">
        <v>151-401-CORE ER - DESARROLLO DE SOLUCION - CORE ERP</v>
      </c>
      <c r="F49" s="201"/>
      <c r="G49" s="135">
        <v>191.25</v>
      </c>
      <c r="H49" s="135">
        <v>7</v>
      </c>
      <c r="I49" s="135">
        <v>0</v>
      </c>
      <c r="J49" s="135">
        <v>0</v>
      </c>
      <c r="K49" s="135">
        <v>0</v>
      </c>
      <c r="L49" s="135">
        <v>0</v>
      </c>
      <c r="M49" s="135">
        <v>0</v>
      </c>
      <c r="N49" s="135">
        <v>0</v>
      </c>
      <c r="O49" s="135">
        <v>0</v>
      </c>
      <c r="P49" s="135">
        <v>0</v>
      </c>
      <c r="Q49" s="135">
        <v>0</v>
      </c>
      <c r="R49" s="135">
        <v>0</v>
      </c>
      <c r="S49" s="136">
        <v>198.25</v>
      </c>
    </row>
    <row r="50" spans="2:19" x14ac:dyDescent="0.3">
      <c r="B50" s="197"/>
      <c r="C50" s="198"/>
      <c r="E50" s="200" t="str">
        <v>151-SIF-ADM-2026 - TAREAS ADMINISTRATIVAS SIF 2026</v>
      </c>
      <c r="F50" s="201"/>
      <c r="G50" s="135">
        <v>63</v>
      </c>
      <c r="H50" s="135">
        <v>219.25</v>
      </c>
      <c r="I50" s="135">
        <v>0</v>
      </c>
      <c r="J50" s="135">
        <v>0</v>
      </c>
      <c r="K50" s="135">
        <v>0</v>
      </c>
      <c r="L50" s="135">
        <v>0</v>
      </c>
      <c r="M50" s="135">
        <v>0</v>
      </c>
      <c r="N50" s="135">
        <v>0</v>
      </c>
      <c r="O50" s="135">
        <v>0</v>
      </c>
      <c r="P50" s="135">
        <v>0</v>
      </c>
      <c r="Q50" s="135">
        <v>0</v>
      </c>
      <c r="R50" s="135">
        <v>0</v>
      </c>
      <c r="S50" s="136">
        <v>282.25</v>
      </c>
    </row>
    <row r="51" spans="2:19" x14ac:dyDescent="0.3">
      <c r="B51" s="197"/>
      <c r="C51" s="198"/>
      <c r="E51" s="200" t="str">
        <v>218-152-S911-22-SIF - GESTION DE NUEVOS REQUERIMIENTOS - 911 Año 2022 SIF</v>
      </c>
      <c r="F51" s="201"/>
      <c r="G51" s="135">
        <v>0</v>
      </c>
      <c r="H51" s="135">
        <v>17</v>
      </c>
      <c r="I51" s="135">
        <v>0</v>
      </c>
      <c r="J51" s="135">
        <v>0</v>
      </c>
      <c r="K51" s="135">
        <v>0</v>
      </c>
      <c r="L51" s="135">
        <v>0</v>
      </c>
      <c r="M51" s="135">
        <v>0</v>
      </c>
      <c r="N51" s="135">
        <v>0</v>
      </c>
      <c r="O51" s="135">
        <v>0</v>
      </c>
      <c r="P51" s="135">
        <v>0</v>
      </c>
      <c r="Q51" s="135">
        <v>0</v>
      </c>
      <c r="R51" s="135">
        <v>0</v>
      </c>
      <c r="S51" s="136">
        <v>17</v>
      </c>
    </row>
    <row r="52" spans="2:19" x14ac:dyDescent="0.3">
      <c r="B52" s="197"/>
      <c r="C52" s="198"/>
      <c r="E52" s="200" t="str">
        <v>218-154-S911-SIF - GESTIÓN DE SERVICIO AL CLIENTE  - S911- SIF</v>
      </c>
      <c r="F52" s="201"/>
      <c r="G52" s="135">
        <v>58.75</v>
      </c>
      <c r="H52" s="135">
        <v>33.5</v>
      </c>
      <c r="I52" s="135">
        <v>0</v>
      </c>
      <c r="J52" s="135">
        <v>0</v>
      </c>
      <c r="K52" s="135">
        <v>0</v>
      </c>
      <c r="L52" s="135">
        <v>0</v>
      </c>
      <c r="M52" s="135">
        <v>0</v>
      </c>
      <c r="N52" s="135">
        <v>0</v>
      </c>
      <c r="O52" s="135">
        <v>0</v>
      </c>
      <c r="P52" s="135">
        <v>0</v>
      </c>
      <c r="Q52" s="135">
        <v>0</v>
      </c>
      <c r="R52" s="135">
        <v>0</v>
      </c>
      <c r="S52" s="136">
        <v>92.25</v>
      </c>
    </row>
    <row r="53" spans="2:19" x14ac:dyDescent="0.3">
      <c r="B53" s="197"/>
      <c r="C53" s="198"/>
      <c r="E53" s="200" t="str">
        <v>218-190.2-911 - PROYECTO DE MIGRACIÓN DE NUBE - 911</v>
      </c>
      <c r="F53" s="201"/>
      <c r="G53" s="135">
        <v>0.5</v>
      </c>
      <c r="H53" s="135">
        <v>0</v>
      </c>
      <c r="I53" s="135">
        <v>0</v>
      </c>
      <c r="J53" s="135">
        <v>0</v>
      </c>
      <c r="K53" s="135">
        <v>0</v>
      </c>
      <c r="L53" s="135">
        <v>0</v>
      </c>
      <c r="M53" s="135">
        <v>0</v>
      </c>
      <c r="N53" s="135">
        <v>0</v>
      </c>
      <c r="O53" s="135">
        <v>0</v>
      </c>
      <c r="P53" s="135">
        <v>0</v>
      </c>
      <c r="Q53" s="135">
        <v>0</v>
      </c>
      <c r="R53" s="135">
        <v>0</v>
      </c>
      <c r="S53" s="136">
        <v>0.5</v>
      </c>
    </row>
    <row r="54" spans="2:19" x14ac:dyDescent="0.3">
      <c r="B54" s="197"/>
      <c r="C54" s="198"/>
      <c r="E54" s="200" t="str">
        <v>501-152-CNV2024 - Gestion de nuevos requerimientos Conavi 2024</v>
      </c>
      <c r="F54" s="201"/>
      <c r="G54" s="135">
        <v>16</v>
      </c>
      <c r="H54" s="135">
        <v>22</v>
      </c>
      <c r="I54" s="135">
        <v>0</v>
      </c>
      <c r="J54" s="135">
        <v>0</v>
      </c>
      <c r="K54" s="135">
        <v>0</v>
      </c>
      <c r="L54" s="135">
        <v>0</v>
      </c>
      <c r="M54" s="135">
        <v>0</v>
      </c>
      <c r="N54" s="135">
        <v>0</v>
      </c>
      <c r="O54" s="135">
        <v>0</v>
      </c>
      <c r="P54" s="135">
        <v>0</v>
      </c>
      <c r="Q54" s="135">
        <v>0</v>
      </c>
      <c r="R54" s="135">
        <v>0</v>
      </c>
      <c r="S54" s="136">
        <v>38</v>
      </c>
    </row>
    <row r="55" spans="2:19" x14ac:dyDescent="0.3">
      <c r="B55" s="197"/>
      <c r="C55" s="198"/>
      <c r="E55" s="200" t="str">
        <v>501-154-CNV2024 - SOPORTE (SIFCO) A DEMANDA</v>
      </c>
      <c r="F55" s="201"/>
      <c r="G55" s="135">
        <v>23</v>
      </c>
      <c r="H55" s="135">
        <v>34</v>
      </c>
      <c r="I55" s="135">
        <v>0</v>
      </c>
      <c r="J55" s="135">
        <v>0</v>
      </c>
      <c r="K55" s="135">
        <v>0</v>
      </c>
      <c r="L55" s="135">
        <v>0</v>
      </c>
      <c r="M55" s="135">
        <v>0</v>
      </c>
      <c r="N55" s="135">
        <v>0</v>
      </c>
      <c r="O55" s="135">
        <v>0</v>
      </c>
      <c r="P55" s="135">
        <v>0</v>
      </c>
      <c r="Q55" s="135">
        <v>0</v>
      </c>
      <c r="R55" s="135">
        <v>0</v>
      </c>
      <c r="S55" s="136">
        <v>57</v>
      </c>
    </row>
    <row r="56" spans="2:19" x14ac:dyDescent="0.3">
      <c r="B56" s="197"/>
      <c r="C56" s="198"/>
      <c r="E56" s="200" t="str">
        <v>600-152-FND-SIF - GESTION DE NUEVOS REQUERIMIENTOS - FUNDATEC 2018 - SIF</v>
      </c>
      <c r="F56" s="201"/>
      <c r="G56" s="135">
        <v>0</v>
      </c>
      <c r="H56" s="135">
        <v>12</v>
      </c>
      <c r="I56" s="135">
        <v>0</v>
      </c>
      <c r="J56" s="135">
        <v>0</v>
      </c>
      <c r="K56" s="135">
        <v>0</v>
      </c>
      <c r="L56" s="135">
        <v>0</v>
      </c>
      <c r="M56" s="135">
        <v>0</v>
      </c>
      <c r="N56" s="135">
        <v>0</v>
      </c>
      <c r="O56" s="135">
        <v>0</v>
      </c>
      <c r="P56" s="135">
        <v>0</v>
      </c>
      <c r="Q56" s="135">
        <v>0</v>
      </c>
      <c r="R56" s="135">
        <v>0</v>
      </c>
      <c r="S56" s="136">
        <v>12</v>
      </c>
    </row>
    <row r="57" spans="2:19" x14ac:dyDescent="0.3">
      <c r="B57" s="197"/>
      <c r="C57" s="198"/>
      <c r="E57" s="200" t="str">
        <v>600-154-FND-SIF - Gestión de Servicios al Cliente (AMPARADO A CONTRATO) - FUNDATEC - SIF</v>
      </c>
      <c r="F57" s="201"/>
      <c r="G57" s="135">
        <v>21</v>
      </c>
      <c r="H57" s="135">
        <v>24.5</v>
      </c>
      <c r="I57" s="135">
        <v>0</v>
      </c>
      <c r="J57" s="135">
        <v>0</v>
      </c>
      <c r="K57" s="135">
        <v>0</v>
      </c>
      <c r="L57" s="135">
        <v>0</v>
      </c>
      <c r="M57" s="135">
        <v>0</v>
      </c>
      <c r="N57" s="135">
        <v>0</v>
      </c>
      <c r="O57" s="135">
        <v>0</v>
      </c>
      <c r="P57" s="135">
        <v>0</v>
      </c>
      <c r="Q57" s="135">
        <v>0</v>
      </c>
      <c r="R57" s="135">
        <v>0</v>
      </c>
      <c r="S57" s="136">
        <v>45.5</v>
      </c>
    </row>
    <row r="58" spans="2:19" x14ac:dyDescent="0.3">
      <c r="B58" s="197"/>
      <c r="C58" s="198"/>
      <c r="E58" s="200" t="str">
        <v>680-190.2-PANI - PROYECTO DE MIGRACIÓN DE NUBE - PANI</v>
      </c>
      <c r="F58" s="201"/>
      <c r="G58" s="135">
        <v>4</v>
      </c>
      <c r="H58" s="135">
        <v>0</v>
      </c>
      <c r="I58" s="135">
        <v>0</v>
      </c>
      <c r="J58" s="135">
        <v>0</v>
      </c>
      <c r="K58" s="135">
        <v>0</v>
      </c>
      <c r="L58" s="135">
        <v>0</v>
      </c>
      <c r="M58" s="135">
        <v>0</v>
      </c>
      <c r="N58" s="135">
        <v>0</v>
      </c>
      <c r="O58" s="135">
        <v>0</v>
      </c>
      <c r="P58" s="135">
        <v>0</v>
      </c>
      <c r="Q58" s="135">
        <v>0</v>
      </c>
      <c r="R58" s="135">
        <v>0</v>
      </c>
      <c r="S58" s="136">
        <v>4</v>
      </c>
    </row>
    <row r="59" spans="2:19" x14ac:dyDescent="0.3">
      <c r="B59" s="197"/>
      <c r="C59" s="198"/>
      <c r="E59" s="200" t="str">
        <v>742-152-SIF-MSJ-P1 - GESTION DE NUEVOS REQUERIMIENTOS - MSJ-P1-SIF</v>
      </c>
      <c r="F59" s="201"/>
      <c r="G59" s="135">
        <v>0</v>
      </c>
      <c r="H59" s="135">
        <v>133.25</v>
      </c>
      <c r="I59" s="135">
        <v>0</v>
      </c>
      <c r="J59" s="135">
        <v>0</v>
      </c>
      <c r="K59" s="135">
        <v>0</v>
      </c>
      <c r="L59" s="135">
        <v>0</v>
      </c>
      <c r="M59" s="135">
        <v>0</v>
      </c>
      <c r="N59" s="135">
        <v>0</v>
      </c>
      <c r="O59" s="135">
        <v>0</v>
      </c>
      <c r="P59" s="135">
        <v>0</v>
      </c>
      <c r="Q59" s="135">
        <v>0</v>
      </c>
      <c r="R59" s="135">
        <v>0</v>
      </c>
      <c r="S59" s="136">
        <v>133.25</v>
      </c>
    </row>
    <row r="60" spans="2:19" x14ac:dyDescent="0.3">
      <c r="B60" s="197"/>
      <c r="C60" s="198"/>
      <c r="E60" s="200" t="str">
        <v>742-154-MSJ-P1-SIF - GESTIÓN DE SERVICIO AL CLIENTE  SIF - MSJ - PRORROGA 1 - SIF</v>
      </c>
      <c r="F60" s="201"/>
      <c r="G60" s="135">
        <v>73.5</v>
      </c>
      <c r="H60" s="135">
        <v>68.25</v>
      </c>
      <c r="I60" s="135">
        <v>0</v>
      </c>
      <c r="J60" s="135">
        <v>0</v>
      </c>
      <c r="K60" s="135">
        <v>0</v>
      </c>
      <c r="L60" s="135">
        <v>0</v>
      </c>
      <c r="M60" s="135">
        <v>0</v>
      </c>
      <c r="N60" s="135">
        <v>0</v>
      </c>
      <c r="O60" s="135">
        <v>0</v>
      </c>
      <c r="P60" s="135">
        <v>0</v>
      </c>
      <c r="Q60" s="135">
        <v>0</v>
      </c>
      <c r="R60" s="135">
        <v>0</v>
      </c>
      <c r="S60" s="136">
        <v>141.75</v>
      </c>
    </row>
    <row r="61" spans="2:19" x14ac:dyDescent="0.3">
      <c r="B61" s="197"/>
      <c r="C61" s="198"/>
      <c r="E61" s="200" t="str">
        <v>742-156.1-MSJ -  IMPLEMENTACIÓN DE SOLUCION DE NEGOCIOS EN LA MSJ, BAJO MODELO SaaS</v>
      </c>
      <c r="F61" s="201"/>
      <c r="G61" s="135">
        <v>181.5</v>
      </c>
      <c r="H61" s="135">
        <v>168.33</v>
      </c>
      <c r="I61" s="135">
        <v>0</v>
      </c>
      <c r="J61" s="135">
        <v>0</v>
      </c>
      <c r="K61" s="135">
        <v>0</v>
      </c>
      <c r="L61" s="135">
        <v>0</v>
      </c>
      <c r="M61" s="135">
        <v>0</v>
      </c>
      <c r="N61" s="135">
        <v>0</v>
      </c>
      <c r="O61" s="135">
        <v>0</v>
      </c>
      <c r="P61" s="135">
        <v>0</v>
      </c>
      <c r="Q61" s="135">
        <v>0</v>
      </c>
      <c r="R61" s="135">
        <v>0</v>
      </c>
      <c r="S61" s="136">
        <v>349.83</v>
      </c>
    </row>
    <row r="62" spans="2:19" x14ac:dyDescent="0.3">
      <c r="B62" s="197"/>
      <c r="C62" s="198"/>
      <c r="E62" s="200" t="str">
        <v>866-154-SUTEL-SIF - SOPORTE, MANTE, ERP TELEFOMUNICACION SUTEL-SIF</v>
      </c>
      <c r="F62" s="201"/>
      <c r="G62" s="135">
        <v>0</v>
      </c>
      <c r="H62" s="135">
        <v>7.5</v>
      </c>
      <c r="I62" s="135">
        <v>0</v>
      </c>
      <c r="J62" s="135">
        <v>0</v>
      </c>
      <c r="K62" s="135">
        <v>0</v>
      </c>
      <c r="L62" s="135">
        <v>0</v>
      </c>
      <c r="M62" s="135">
        <v>0</v>
      </c>
      <c r="N62" s="135">
        <v>0</v>
      </c>
      <c r="O62" s="135">
        <v>0</v>
      </c>
      <c r="P62" s="135">
        <v>0</v>
      </c>
      <c r="Q62" s="135">
        <v>0</v>
      </c>
      <c r="R62" s="135">
        <v>0</v>
      </c>
      <c r="S62" s="136">
        <v>7.5</v>
      </c>
    </row>
    <row r="63" spans="2:19" x14ac:dyDescent="0.3">
      <c r="B63" s="197"/>
      <c r="C63" s="198"/>
      <c r="E63" s="200" t="str">
        <v>873-152-CENCINAI-SIF - Servicio administrado de Sistema de Inf. en Nube, tipo software (SAAS)-SIF</v>
      </c>
      <c r="F63" s="201"/>
      <c r="G63" s="135">
        <v>0</v>
      </c>
      <c r="H63" s="135">
        <v>10</v>
      </c>
      <c r="I63" s="135">
        <v>0</v>
      </c>
      <c r="J63" s="135">
        <v>0</v>
      </c>
      <c r="K63" s="135">
        <v>0</v>
      </c>
      <c r="L63" s="135">
        <v>0</v>
      </c>
      <c r="M63" s="135">
        <v>0</v>
      </c>
      <c r="N63" s="135">
        <v>0</v>
      </c>
      <c r="O63" s="135">
        <v>0</v>
      </c>
      <c r="P63" s="135">
        <v>0</v>
      </c>
      <c r="Q63" s="135">
        <v>0</v>
      </c>
      <c r="R63" s="135">
        <v>0</v>
      </c>
      <c r="S63" s="136">
        <v>10</v>
      </c>
    </row>
    <row r="64" spans="2:19" x14ac:dyDescent="0.3">
      <c r="B64" s="197"/>
      <c r="C64" s="198"/>
      <c r="E64" s="200" t="str">
        <v>873-154- CENCINAI-SF - GESTION DE SERVICIO AL CLIENTE CENCINAI - SIF</v>
      </c>
      <c r="F64" s="201"/>
      <c r="G64" s="135">
        <v>81.75</v>
      </c>
      <c r="H64" s="135">
        <v>101.25</v>
      </c>
      <c r="I64" s="135">
        <v>0</v>
      </c>
      <c r="J64" s="135">
        <v>0</v>
      </c>
      <c r="K64" s="135">
        <v>0</v>
      </c>
      <c r="L64" s="135">
        <v>0</v>
      </c>
      <c r="M64" s="135">
        <v>0</v>
      </c>
      <c r="N64" s="135">
        <v>0</v>
      </c>
      <c r="O64" s="135">
        <v>0</v>
      </c>
      <c r="P64" s="135">
        <v>0</v>
      </c>
      <c r="Q64" s="135">
        <v>0</v>
      </c>
      <c r="R64" s="135">
        <v>0</v>
      </c>
      <c r="S64" s="136">
        <v>183</v>
      </c>
    </row>
    <row r="65" spans="2:19" x14ac:dyDescent="0.3">
      <c r="B65" s="197"/>
      <c r="C65" s="198"/>
      <c r="E65" s="200" t="str">
        <v>874-152-IAFA-SIF - Adquisición del Sistema de Gestión de Recursos y Planificación IAFA - SIF</v>
      </c>
      <c r="F65" s="201"/>
      <c r="G65" s="135">
        <v>0</v>
      </c>
      <c r="H65" s="135">
        <v>9</v>
      </c>
      <c r="I65" s="135">
        <v>0</v>
      </c>
      <c r="J65" s="135">
        <v>0</v>
      </c>
      <c r="K65" s="135">
        <v>0</v>
      </c>
      <c r="L65" s="135">
        <v>0</v>
      </c>
      <c r="M65" s="135">
        <v>0</v>
      </c>
      <c r="N65" s="135">
        <v>0</v>
      </c>
      <c r="O65" s="135">
        <v>0</v>
      </c>
      <c r="P65" s="135">
        <v>0</v>
      </c>
      <c r="Q65" s="135">
        <v>0</v>
      </c>
      <c r="R65" s="135">
        <v>0</v>
      </c>
      <c r="S65" s="136">
        <v>9</v>
      </c>
    </row>
    <row r="66" spans="2:19" x14ac:dyDescent="0.3">
      <c r="E66" s="200" t="str">
        <v>874-154-IAFA - Gestión de Servicio al Cliente (AMPARADO A CONTRATO) - IAFA</v>
      </c>
      <c r="F66" s="201"/>
      <c r="G66" s="135">
        <v>9</v>
      </c>
      <c r="H66" s="135">
        <v>22.25</v>
      </c>
      <c r="I66" s="135">
        <v>0</v>
      </c>
      <c r="J66" s="135">
        <v>0</v>
      </c>
      <c r="K66" s="135">
        <v>0</v>
      </c>
      <c r="L66" s="135">
        <v>0</v>
      </c>
      <c r="M66" s="135">
        <v>0</v>
      </c>
      <c r="N66" s="135">
        <v>0</v>
      </c>
      <c r="O66" s="135">
        <v>0</v>
      </c>
      <c r="P66" s="135">
        <v>0</v>
      </c>
      <c r="Q66" s="135">
        <v>0</v>
      </c>
      <c r="R66" s="135">
        <v>0</v>
      </c>
      <c r="S66" s="136">
        <v>31.25</v>
      </c>
    </row>
    <row r="67" spans="2:19" x14ac:dyDescent="0.3">
      <c r="E67" s="200"/>
      <c r="F67" s="201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6"/>
    </row>
    <row r="68" spans="2:19" x14ac:dyDescent="0.3">
      <c r="E68" s="200"/>
      <c r="F68" s="201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2:19" x14ac:dyDescent="0.3">
      <c r="E69" s="200"/>
      <c r="F69" s="201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6"/>
    </row>
    <row r="70" spans="2:19" x14ac:dyDescent="0.3">
      <c r="E70" s="200"/>
      <c r="F70" s="201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6"/>
    </row>
    <row r="71" spans="2:19" x14ac:dyDescent="0.3">
      <c r="E71" s="200"/>
      <c r="F71" s="201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6"/>
    </row>
    <row r="72" spans="2:19" x14ac:dyDescent="0.3">
      <c r="E72" s="200"/>
      <c r="F72" s="201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6"/>
    </row>
    <row r="73" spans="2:19" x14ac:dyDescent="0.3">
      <c r="E73" s="200"/>
      <c r="F73" s="201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6"/>
    </row>
    <row r="74" spans="2:19" x14ac:dyDescent="0.3">
      <c r="E74" s="200"/>
      <c r="F74" s="201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6"/>
    </row>
    <row r="75" spans="2:19" x14ac:dyDescent="0.3">
      <c r="E75" s="200"/>
      <c r="F75" s="201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6"/>
    </row>
    <row r="76" spans="2:19" x14ac:dyDescent="0.3">
      <c r="E76" s="200"/>
      <c r="F76" s="201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6"/>
    </row>
    <row r="77" spans="2:19" x14ac:dyDescent="0.3">
      <c r="E77" s="200"/>
      <c r="F77" s="201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6"/>
    </row>
    <row r="78" spans="2:19" x14ac:dyDescent="0.3">
      <c r="E78" s="200"/>
      <c r="F78" s="201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6"/>
    </row>
    <row r="79" spans="2:19" x14ac:dyDescent="0.3">
      <c r="E79" s="200"/>
      <c r="F79" s="201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6"/>
    </row>
    <row r="80" spans="2:19" x14ac:dyDescent="0.3">
      <c r="E80" s="200"/>
      <c r="F80" s="201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6"/>
    </row>
    <row r="81" spans="5:19" x14ac:dyDescent="0.3">
      <c r="E81" s="200"/>
      <c r="F81" s="201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6"/>
    </row>
    <row r="82" spans="5:19" x14ac:dyDescent="0.3">
      <c r="E82" s="200"/>
      <c r="F82" s="201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6"/>
    </row>
    <row r="83" spans="5:19" x14ac:dyDescent="0.3">
      <c r="E83" s="200"/>
      <c r="F83" s="201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6"/>
    </row>
    <row r="84" spans="5:19" x14ac:dyDescent="0.3">
      <c r="E84" s="200"/>
      <c r="F84" s="201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6"/>
    </row>
    <row r="85" spans="5:19" x14ac:dyDescent="0.3">
      <c r="E85" s="200"/>
      <c r="F85" s="201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6"/>
    </row>
    <row r="86" spans="5:19" x14ac:dyDescent="0.3">
      <c r="E86" s="200"/>
      <c r="F86" s="201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6"/>
    </row>
    <row r="87" spans="5:19" x14ac:dyDescent="0.3">
      <c r="E87" s="200"/>
      <c r="F87" s="201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6"/>
    </row>
    <row r="88" spans="5:19" x14ac:dyDescent="0.3">
      <c r="E88" s="200"/>
      <c r="F88" s="201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6"/>
    </row>
    <row r="89" spans="5:19" x14ac:dyDescent="0.3">
      <c r="E89" s="200"/>
      <c r="F89" s="201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6"/>
    </row>
    <row r="90" spans="5:19" x14ac:dyDescent="0.3">
      <c r="E90" s="200"/>
      <c r="F90" s="201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6"/>
    </row>
    <row r="91" spans="5:19" x14ac:dyDescent="0.3">
      <c r="E91" s="200"/>
      <c r="F91" s="201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6"/>
    </row>
    <row r="92" spans="5:19" x14ac:dyDescent="0.3">
      <c r="E92" s="200"/>
      <c r="F92" s="201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6"/>
    </row>
    <row r="93" spans="5:19" x14ac:dyDescent="0.3">
      <c r="E93" s="200"/>
      <c r="F93" s="201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6"/>
    </row>
    <row r="94" spans="5:19" x14ac:dyDescent="0.3">
      <c r="E94" s="200"/>
      <c r="F94" s="201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6"/>
    </row>
    <row r="95" spans="5:19" x14ac:dyDescent="0.3">
      <c r="E95" s="200"/>
      <c r="F95" s="201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6"/>
    </row>
    <row r="96" spans="5:19" x14ac:dyDescent="0.3">
      <c r="E96" s="200"/>
      <c r="F96" s="201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6"/>
    </row>
    <row r="97" spans="5:19" x14ac:dyDescent="0.3">
      <c r="E97" s="200"/>
      <c r="F97" s="201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6"/>
    </row>
    <row r="98" spans="5:19" x14ac:dyDescent="0.3">
      <c r="E98" s="200"/>
      <c r="F98" s="201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6"/>
    </row>
    <row r="99" spans="5:19" x14ac:dyDescent="0.3">
      <c r="E99" s="200"/>
      <c r="F99" s="201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6"/>
    </row>
    <row r="100" spans="5:19" x14ac:dyDescent="0.3">
      <c r="E100" s="200"/>
      <c r="F100" s="201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6"/>
    </row>
    <row r="101" spans="5:19" x14ac:dyDescent="0.3">
      <c r="E101" s="200"/>
      <c r="F101" s="201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6"/>
    </row>
    <row r="102" spans="5:19" x14ac:dyDescent="0.3">
      <c r="E102" s="200"/>
      <c r="F102" s="201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6"/>
    </row>
    <row r="103" spans="5:19" x14ac:dyDescent="0.3">
      <c r="E103" s="200"/>
      <c r="F103" s="201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6"/>
    </row>
    <row r="104" spans="5:19" x14ac:dyDescent="0.3">
      <c r="E104" s="200"/>
      <c r="F104" s="201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6"/>
    </row>
    <row r="105" spans="5:19" x14ac:dyDescent="0.3">
      <c r="E105" s="200"/>
      <c r="F105" s="201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6"/>
    </row>
    <row r="106" spans="5:19" x14ac:dyDescent="0.3">
      <c r="E106" s="200"/>
      <c r="F106" s="201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6"/>
    </row>
    <row r="107" spans="5:19" x14ac:dyDescent="0.3">
      <c r="E107" s="200"/>
      <c r="F107" s="201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6"/>
    </row>
    <row r="108" spans="5:19" x14ac:dyDescent="0.3">
      <c r="E108" s="200"/>
      <c r="F108" s="201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6"/>
    </row>
    <row r="109" spans="5:19" x14ac:dyDescent="0.3">
      <c r="E109" s="200"/>
      <c r="F109" s="201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6"/>
    </row>
    <row r="110" spans="5:19" x14ac:dyDescent="0.3">
      <c r="E110" s="200"/>
      <c r="F110" s="201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6"/>
    </row>
    <row r="111" spans="5:19" x14ac:dyDescent="0.3">
      <c r="E111" s="200"/>
      <c r="F111" s="201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6"/>
    </row>
    <row r="112" spans="5:19" x14ac:dyDescent="0.3">
      <c r="E112" s="200"/>
      <c r="F112" s="201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6"/>
    </row>
    <row r="113" spans="5:19" x14ac:dyDescent="0.3">
      <c r="E113" s="200"/>
      <c r="F113" s="201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6"/>
    </row>
    <row r="114" spans="5:19" x14ac:dyDescent="0.3">
      <c r="E114" s="200"/>
      <c r="F114" s="201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6"/>
    </row>
  </sheetData>
  <mergeCells count="12">
    <mergeCell ref="B20:C20"/>
    <mergeCell ref="B14:C14"/>
    <mergeCell ref="E15:F15"/>
    <mergeCell ref="E16:F16"/>
    <mergeCell ref="E17:F17"/>
    <mergeCell ref="E18:F18"/>
    <mergeCell ref="E26:F26"/>
    <mergeCell ref="E20:F20"/>
    <mergeCell ref="E14:F14"/>
    <mergeCell ref="E22:F22"/>
    <mergeCell ref="E23:F23"/>
    <mergeCell ref="E19:F19"/>
  </mergeCells>
  <conditionalFormatting sqref="B15:C19 B20 B21:C65">
    <cfRule type="expression" dxfId="47" priority="5">
      <formula>B15&lt;&gt;""</formula>
    </cfRule>
  </conditionalFormatting>
  <conditionalFormatting sqref="G15:S23">
    <cfRule type="expression" dxfId="46" priority="4">
      <formula>G15=0</formula>
    </cfRule>
  </conditionalFormatting>
  <conditionalFormatting sqref="G27:S114">
    <cfRule type="expression" dxfId="45" priority="1">
      <formula>G27=0</formula>
    </cfRule>
  </conditionalFormatting>
  <hyperlinks>
    <hyperlink ref="J8" location="'INDICADORES CLIENTES'!A1" display="Indicadores Clientes" xr:uid="{27D09E87-4E88-4996-980F-06A397D631A2}"/>
    <hyperlink ref="J9" location="'INDICADORES RECURSOS'!A1" display="Indicadores Recursos" xr:uid="{7F6B96A5-A7BC-4518-87DE-D6DF85706A31}"/>
    <hyperlink ref="J10" location="'GRAFICAS CLIENTE'!A1" display="Gráficas Cliente" xr:uid="{60611161-933D-4DA1-AEB9-B3888822BF11}"/>
    <hyperlink ref="J11" location="'Gráfica por Recurso'!A1" display="Gráfica por Recurso" xr:uid="{7AC82CB9-5002-49CA-9ADB-83B08DAEC41F}"/>
    <hyperlink ref="J12" location="'IND PERFIL'!A1" display="Ind Perfil" xr:uid="{FC772153-9345-46A6-82EA-193F37FAA984}"/>
  </hyperlink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D83780-669C-4591-B9CB-F46D40D4610F}">
          <x14:formula1>
            <xm:f>Equivalencias!$A$3:$A$31</xm:f>
          </x14:formula1>
          <xm:sqref>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4D16-F689-496B-AC77-CF1040253843}">
  <sheetPr codeName="Hoja7"/>
  <dimension ref="B1:AH67"/>
  <sheetViews>
    <sheetView zoomScale="70" zoomScaleNormal="70" workbookViewId="0">
      <selection activeCell="T13" sqref="T13"/>
    </sheetView>
  </sheetViews>
  <sheetFormatPr baseColWidth="10" defaultRowHeight="14.4" x14ac:dyDescent="0.3"/>
  <cols>
    <col min="1" max="1" width="1.6640625" customWidth="1"/>
    <col min="2" max="2" width="12.44140625" style="121" bestFit="1" customWidth="1"/>
    <col min="3" max="3" width="9.33203125" style="119" customWidth="1"/>
    <col min="4" max="4" width="5.21875" style="119" bestFit="1" customWidth="1"/>
    <col min="5" max="5" width="9.33203125" style="119" customWidth="1"/>
    <col min="6" max="7" width="5.21875" style="119" bestFit="1" customWidth="1"/>
    <col min="8" max="10" width="9.33203125" style="119" customWidth="1"/>
    <col min="11" max="11" width="5.21875" style="119" bestFit="1" customWidth="1"/>
    <col min="12" max="18" width="9.33203125" style="119" customWidth="1"/>
    <col min="19" max="19" width="9.33203125" style="119" bestFit="1" customWidth="1"/>
    <col min="20" max="20" width="6" style="119" bestFit="1" customWidth="1"/>
    <col min="21" max="22" width="9.33203125" style="119" bestFit="1" customWidth="1"/>
    <col min="23" max="23" width="9.33203125" style="119" customWidth="1"/>
    <col min="24" max="24" width="9.33203125" style="119" bestFit="1" customWidth="1"/>
    <col min="25" max="25" width="9.33203125" style="119" customWidth="1"/>
    <col min="26" max="26" width="9.33203125" style="119" bestFit="1" customWidth="1"/>
    <col min="27" max="27" width="9.77734375" style="119" bestFit="1" customWidth="1"/>
    <col min="28" max="28" width="5.21875" style="119" bestFit="1" customWidth="1"/>
    <col min="29" max="31" width="9.33203125" style="119" customWidth="1"/>
    <col min="32" max="32" width="5.21875" style="119" bestFit="1" customWidth="1"/>
    <col min="33" max="33" width="8.6640625" style="119" bestFit="1" customWidth="1"/>
    <col min="34" max="34" width="9.77734375" style="119" bestFit="1" customWidth="1"/>
  </cols>
  <sheetData>
    <row r="1" spans="2:34" ht="66" x14ac:dyDescent="0.3">
      <c r="B1" s="116">
        <v>202602</v>
      </c>
      <c r="C1" s="202" t="s">
        <v>12</v>
      </c>
      <c r="D1" s="202" t="s">
        <v>568</v>
      </c>
      <c r="E1" s="202" t="s">
        <v>3235</v>
      </c>
      <c r="F1" s="202" t="s">
        <v>35</v>
      </c>
      <c r="G1" s="202" t="s">
        <v>3253</v>
      </c>
      <c r="H1" s="202" t="s">
        <v>48</v>
      </c>
      <c r="I1" s="202" t="s">
        <v>114</v>
      </c>
      <c r="J1" s="202" t="s">
        <v>4332</v>
      </c>
      <c r="K1" s="202" t="s">
        <v>157</v>
      </c>
      <c r="L1" s="202" t="s">
        <v>161</v>
      </c>
      <c r="M1" s="202" t="s">
        <v>4303</v>
      </c>
      <c r="N1" s="202" t="s">
        <v>177</v>
      </c>
      <c r="O1" s="202" t="s">
        <v>207</v>
      </c>
      <c r="P1" s="202" t="s">
        <v>317</v>
      </c>
      <c r="Q1" s="202" t="s">
        <v>4333</v>
      </c>
      <c r="R1" s="202" t="s">
        <v>322</v>
      </c>
      <c r="S1" s="202" t="s">
        <v>4307</v>
      </c>
      <c r="T1" s="202" t="s">
        <v>1008</v>
      </c>
      <c r="U1" s="202" t="s">
        <v>343</v>
      </c>
      <c r="V1" s="202" t="s">
        <v>3270</v>
      </c>
      <c r="W1" s="202" t="s">
        <v>981</v>
      </c>
      <c r="X1" s="202" t="s">
        <v>982</v>
      </c>
      <c r="Y1" s="202" t="s">
        <v>354</v>
      </c>
      <c r="Z1" s="202" t="s">
        <v>360</v>
      </c>
      <c r="AA1" s="202" t="s">
        <v>371</v>
      </c>
      <c r="AB1" s="202" t="s">
        <v>1016</v>
      </c>
      <c r="AC1" s="202" t="s">
        <v>403</v>
      </c>
      <c r="AD1" s="202" t="s">
        <v>405</v>
      </c>
      <c r="AE1" s="202" t="s">
        <v>669</v>
      </c>
      <c r="AF1" s="202" t="s">
        <v>673</v>
      </c>
      <c r="AG1" s="202" t="s">
        <v>4374</v>
      </c>
      <c r="AH1" s="202" t="s">
        <v>663</v>
      </c>
    </row>
    <row r="2" spans="2:34" x14ac:dyDescent="0.3">
      <c r="B2" s="120" t="s">
        <v>12</v>
      </c>
      <c r="C2" s="117">
        <f>IF($B$1=0,SUMIFS(BD[PRYRAhoras],BD[ProcesoRecurso],$B2,BD[ProcesoTarea],C$1),SUMIFS(BD[PRYRAhoras],BD[ProcesoRecurso],$B2,BD[ProcesoTarea],C$1,BD[PRYRAfecha],$B$1))</f>
        <v>1320</v>
      </c>
      <c r="D2" s="117">
        <f>IF($B$1=0,SUMIFS(BD[PRYRAhoras],BD[ProcesoRecurso],$B2,BD[ProcesoTarea],D$1),SUMIFS(BD[PRYRAhoras],BD[ProcesoRecurso],$B2,BD[ProcesoTarea],D$1,BD[PRYRAfecha],$B$1))</f>
        <v>0</v>
      </c>
      <c r="E2" s="117">
        <f>IF($B$1=0,SUMIFS(BD[PRYRAhoras],BD[ProcesoRecurso],$B2,BD[ProcesoTarea],E$1),SUMIFS(BD[PRYRAhoras],BD[ProcesoRecurso],$B2,BD[ProcesoTarea],E$1,BD[PRYRAfecha],$B$1))</f>
        <v>0</v>
      </c>
      <c r="F2" s="117">
        <f>IF($B$1=0,SUMIFS(BD[PRYRAhoras],BD[ProcesoRecurso],$B2,BD[ProcesoTarea],F$1),SUMIFS(BD[PRYRAhoras],BD[ProcesoRecurso],$B2,BD[ProcesoTarea],F$1,BD[PRYRAfecha],$B$1))</f>
        <v>0</v>
      </c>
      <c r="G2" s="117">
        <f>IF($B$1=0,SUMIFS(BD[PRYRAhoras],BD[ProcesoRecurso],$B2,BD[ProcesoTarea],G$1),SUMIFS(BD[PRYRAhoras],BD[ProcesoRecurso],$B2,BD[ProcesoTarea],G$1,BD[PRYRAfecha],$B$1))</f>
        <v>0</v>
      </c>
      <c r="H2" s="117">
        <f>IF($B$1=0,SUMIFS(BD[PRYRAhoras],BD[ProcesoRecurso],$B2,BD[ProcesoTarea],H$1),SUMIFS(BD[PRYRAhoras],BD[ProcesoRecurso],$B2,BD[ProcesoTarea],H$1,BD[PRYRAfecha],$B$1))</f>
        <v>0</v>
      </c>
      <c r="I2" s="117">
        <f>IF($B$1=0,SUMIFS(BD[PRYRAhoras],BD[ProcesoRecurso],$B2,BD[ProcesoTarea],I$1),SUMIFS(BD[PRYRAhoras],BD[ProcesoRecurso],$B2,BD[ProcesoTarea],I$1,BD[PRYRAfecha],$B$1))</f>
        <v>0</v>
      </c>
      <c r="J2" s="117">
        <f>IF($B$1=0,SUMIFS(BD[PRYRAhoras],BD[ProcesoRecurso],$B2,BD[ProcesoTarea],J$1),SUMIFS(BD[PRYRAhoras],BD[ProcesoRecurso],$B2,BD[ProcesoTarea],J$1,BD[PRYRAfecha],$B$1))</f>
        <v>0</v>
      </c>
      <c r="K2" s="117">
        <f>IF($B$1=0,SUMIFS(BD[PRYRAhoras],BD[ProcesoRecurso],$B2,BD[ProcesoTarea],K$1),SUMIFS(BD[PRYRAhoras],BD[ProcesoRecurso],$B2,BD[ProcesoTarea],K$1,BD[PRYRAfecha],$B$1))</f>
        <v>0</v>
      </c>
      <c r="L2" s="117">
        <f>IF($B$1=0,SUMIFS(BD[PRYRAhoras],BD[ProcesoRecurso],$B2,BD[ProcesoTarea],L$1),SUMIFS(BD[PRYRAhoras],BD[ProcesoRecurso],$B2,BD[ProcesoTarea],L$1,BD[PRYRAfecha],$B$1))</f>
        <v>0</v>
      </c>
      <c r="M2" s="117">
        <f>IF($B$1=0,SUMIFS(BD[PRYRAhoras],BD[ProcesoRecurso],$B2,BD[ProcesoTarea],M$1),SUMIFS(BD[PRYRAhoras],BD[ProcesoRecurso],$B2,BD[ProcesoTarea],M$1,BD[PRYRAfecha],$B$1))</f>
        <v>216</v>
      </c>
      <c r="N2" s="117">
        <f>IF($B$1=0,SUMIFS(BD[PRYRAhoras],BD[ProcesoRecurso],$B2,BD[ProcesoTarea],N$1),SUMIFS(BD[PRYRAhoras],BD[ProcesoRecurso],$B2,BD[ProcesoTarea],N$1,BD[PRYRAfecha],$B$1))</f>
        <v>0</v>
      </c>
      <c r="O2" s="117">
        <f>IF($B$1=0,SUMIFS(BD[PRYRAhoras],BD[ProcesoRecurso],$B2,BD[ProcesoTarea],O$1),SUMIFS(BD[PRYRAhoras],BD[ProcesoRecurso],$B2,BD[ProcesoTarea],O$1,BD[PRYRAfecha],$B$1))</f>
        <v>0</v>
      </c>
      <c r="P2" s="117">
        <f>IF($B$1=0,SUMIFS(BD[PRYRAhoras],BD[ProcesoRecurso],$B2,BD[ProcesoTarea],P$1),SUMIFS(BD[PRYRAhoras],BD[ProcesoRecurso],$B2,BD[ProcesoTarea],P$1,BD[PRYRAfecha],$B$1))</f>
        <v>0</v>
      </c>
      <c r="Q2" s="117">
        <f>IF($B$1=0,SUMIFS(BD[PRYRAhoras],BD[ProcesoRecurso],$B2,BD[ProcesoTarea],Q$1),SUMIFS(BD[PRYRAhoras],BD[ProcesoRecurso],$B2,BD[ProcesoTarea],Q$1,BD[PRYRAfecha],$B$1))</f>
        <v>0</v>
      </c>
      <c r="R2" s="117">
        <f>IF($B$1=0,SUMIFS(BD[PRYRAhoras],BD[ProcesoRecurso],$B2,BD[ProcesoTarea],R$1),SUMIFS(BD[PRYRAhoras],BD[ProcesoRecurso],$B2,BD[ProcesoTarea],R$1,BD[PRYRAfecha],$B$1))</f>
        <v>16</v>
      </c>
      <c r="S2" s="117">
        <f>IF($B$1=0,SUMIFS(BD[PRYRAhoras],BD[ProcesoRecurso],$B2,BD[ProcesoTarea],S$1),SUMIFS(BD[PRYRAhoras],BD[ProcesoRecurso],$B2,BD[ProcesoTarea],S$1,BD[PRYRAfecha],$B$1))</f>
        <v>0</v>
      </c>
      <c r="T2" s="117">
        <f>IF($B$1=0,SUMIFS(BD[PRYRAhoras],BD[ProcesoRecurso],$B2,BD[ProcesoTarea],T$1),SUMIFS(BD[PRYRAhoras],BD[ProcesoRecurso],$B2,BD[ProcesoTarea],T$1,BD[PRYRAfecha],$B$1))</f>
        <v>0</v>
      </c>
      <c r="U2" s="117">
        <f>IF($B$1=0,SUMIFS(BD[PRYRAhoras],BD[ProcesoRecurso],$B2,BD[ProcesoTarea],U$1),SUMIFS(BD[PRYRAhoras],BD[ProcesoRecurso],$B2,BD[ProcesoTarea],U$1,BD[PRYRAfecha],$B$1))</f>
        <v>0</v>
      </c>
      <c r="V2" s="117">
        <f>IF($B$1=0,SUMIFS(BD[PRYRAhoras],BD[ProcesoRecurso],$B2,BD[ProcesoTarea],V$1),SUMIFS(BD[PRYRAhoras],BD[ProcesoRecurso],$B2,BD[ProcesoTarea],V$1,BD[PRYRAfecha],$B$1))</f>
        <v>0</v>
      </c>
      <c r="W2" s="117">
        <f>IF($B$1=0,SUMIFS(BD[PRYRAhoras],BD[ProcesoRecurso],$B2,BD[ProcesoTarea],W$1),SUMIFS(BD[PRYRAhoras],BD[ProcesoRecurso],$B2,BD[ProcesoTarea],W$1,BD[PRYRAfecha],$B$1))</f>
        <v>0</v>
      </c>
      <c r="X2" s="117">
        <f>IF($B$1=0,SUMIFS(BD[PRYRAhoras],BD[ProcesoRecurso],$B2,BD[ProcesoTarea],X$1),SUMIFS(BD[PRYRAhoras],BD[ProcesoRecurso],$B2,BD[ProcesoTarea],X$1,BD[PRYRAfecha],$B$1))</f>
        <v>0</v>
      </c>
      <c r="Y2" s="117">
        <f>IF($B$1=0,SUMIFS(BD[PRYRAhoras],BD[ProcesoRecurso],$B2,BD[ProcesoTarea],Y$1),SUMIFS(BD[PRYRAhoras],BD[ProcesoRecurso],$B2,BD[ProcesoTarea],Y$1,BD[PRYRAfecha],$B$1))</f>
        <v>160</v>
      </c>
      <c r="Z2" s="117">
        <f>IF($B$1=0,SUMIFS(BD[PRYRAhoras],BD[ProcesoRecurso],$B2,BD[ProcesoTarea],Z$1),SUMIFS(BD[PRYRAhoras],BD[ProcesoRecurso],$B2,BD[ProcesoTarea],Z$1,BD[PRYRAfecha],$B$1))</f>
        <v>0</v>
      </c>
      <c r="AA2" s="117">
        <f>IF($B$1=0,SUMIFS(BD[PRYRAhoras],BD[ProcesoRecurso],$B2,BD[ProcesoTarea],AA$1),SUMIFS(BD[PRYRAhoras],BD[ProcesoRecurso],$B2,BD[ProcesoTarea],AA$1,BD[PRYRAfecha],$B$1))</f>
        <v>0</v>
      </c>
      <c r="AB2" s="117">
        <f>IF($B$1=0,SUMIFS(BD[PRYRAhoras],BD[ProcesoRecurso],$B2,BD[ProcesoTarea],AB$1),SUMIFS(BD[PRYRAhoras],BD[ProcesoRecurso],$B2,BD[ProcesoTarea],AB$1,BD[PRYRAfecha],$B$1))</f>
        <v>0</v>
      </c>
      <c r="AC2" s="117">
        <f>IF($B$1=0,SUMIFS(BD[PRYRAhoras],BD[ProcesoRecurso],$B2,BD[ProcesoTarea],AC$1),SUMIFS(BD[PRYRAhoras],BD[ProcesoRecurso],$B2,BD[ProcesoTarea],AC$1,BD[PRYRAfecha],$B$1))</f>
        <v>0</v>
      </c>
      <c r="AD2" s="117">
        <f>IF($B$1=0,SUMIFS(BD[PRYRAhoras],BD[ProcesoRecurso],$B2,BD[ProcesoTarea],AD$1),SUMIFS(BD[PRYRAhoras],BD[ProcesoRecurso],$B2,BD[ProcesoTarea],AD$1,BD[PRYRAfecha],$B$1))</f>
        <v>0</v>
      </c>
      <c r="AE2" s="117">
        <f>IF($B$1=0,SUMIFS(BD[PRYRAhoras],BD[ProcesoRecurso],$B2,BD[ProcesoTarea],AE$1),SUMIFS(BD[PRYRAhoras],BD[ProcesoRecurso],$B2,BD[ProcesoTarea],AE$1,BD[PRYRAfecha],$B$1))</f>
        <v>48</v>
      </c>
      <c r="AF2" s="117">
        <f>IF($B$1=0,SUMIFS(BD[PRYRAhoras],BD[ProcesoRecurso],$B2,BD[ProcesoTarea],AF$1),SUMIFS(BD[PRYRAhoras],BD[ProcesoRecurso],$B2,BD[ProcesoTarea],AF$1,BD[PRYRAfecha],$B$1))</f>
        <v>0</v>
      </c>
      <c r="AG2" s="117">
        <f>IF($B$1=0,SUMIFS(BD[PRYRAhoras],BD[ProcesoRecurso],$B2,BD[ProcesoTarea],AG$1),SUMIFS(BD[PRYRAhoras],BD[ProcesoRecurso],$B2,BD[ProcesoTarea],AG$1,BD[PRYRAfecha],$B$1))</f>
        <v>152</v>
      </c>
      <c r="AH2" s="118">
        <f t="shared" ref="AH2:AH31" si="0">SUM(C2:AG2)</f>
        <v>1912</v>
      </c>
    </row>
    <row r="3" spans="2:34" x14ac:dyDescent="0.3">
      <c r="B3" s="120" t="s">
        <v>568</v>
      </c>
      <c r="C3" s="117">
        <f>IF($B$1=0,SUMIFS(BD[PRYRAhoras],BD[ProcesoRecurso],$B3,BD[ProcesoTarea],C$1),SUMIFS(BD[PRYRAhoras],BD[ProcesoRecurso],$B3,BD[ProcesoTarea],C$1,BD[PRYRAfecha],$B$1))</f>
        <v>0</v>
      </c>
      <c r="D3" s="117">
        <f>IF($B$1=0,SUMIFS(BD[PRYRAhoras],BD[ProcesoRecurso],$B3,BD[ProcesoTarea],D$1),SUMIFS(BD[PRYRAhoras],BD[ProcesoRecurso],$B3,BD[ProcesoTarea],D$1,BD[PRYRAfecha],$B$1))</f>
        <v>0</v>
      </c>
      <c r="E3" s="117">
        <f>IF($B$1=0,SUMIFS(BD[PRYRAhoras],BD[ProcesoRecurso],$B3,BD[ProcesoTarea],E$1),SUMIFS(BD[PRYRAhoras],BD[ProcesoRecurso],$B3,BD[ProcesoTarea],E$1,BD[PRYRAfecha],$B$1))</f>
        <v>0</v>
      </c>
      <c r="F3" s="117">
        <f>IF($B$1=0,SUMIFS(BD[PRYRAhoras],BD[ProcesoRecurso],$B3,BD[ProcesoTarea],F$1),SUMIFS(BD[PRYRAhoras],BD[ProcesoRecurso],$B3,BD[ProcesoTarea],F$1,BD[PRYRAfecha],$B$1))</f>
        <v>0</v>
      </c>
      <c r="G3" s="117">
        <f>IF($B$1=0,SUMIFS(BD[PRYRAhoras],BD[ProcesoRecurso],$B3,BD[ProcesoTarea],G$1),SUMIFS(BD[PRYRAhoras],BD[ProcesoRecurso],$B3,BD[ProcesoTarea],G$1,BD[PRYRAfecha],$B$1))</f>
        <v>0</v>
      </c>
      <c r="H3" s="117">
        <f>IF($B$1=0,SUMIFS(BD[PRYRAhoras],BD[ProcesoRecurso],$B3,BD[ProcesoTarea],H$1),SUMIFS(BD[PRYRAhoras],BD[ProcesoRecurso],$B3,BD[ProcesoTarea],H$1,BD[PRYRAfecha],$B$1))</f>
        <v>0</v>
      </c>
      <c r="I3" s="117">
        <f>IF($B$1=0,SUMIFS(BD[PRYRAhoras],BD[ProcesoRecurso],$B3,BD[ProcesoTarea],I$1),SUMIFS(BD[PRYRAhoras],BD[ProcesoRecurso],$B3,BD[ProcesoTarea],I$1,BD[PRYRAfecha],$B$1))</f>
        <v>0</v>
      </c>
      <c r="J3" s="117">
        <f>IF($B$1=0,SUMIFS(BD[PRYRAhoras],BD[ProcesoRecurso],$B3,BD[ProcesoTarea],J$1),SUMIFS(BD[PRYRAhoras],BD[ProcesoRecurso],$B3,BD[ProcesoTarea],J$1,BD[PRYRAfecha],$B$1))</f>
        <v>0</v>
      </c>
      <c r="K3" s="117">
        <f>IF($B$1=0,SUMIFS(BD[PRYRAhoras],BD[ProcesoRecurso],$B3,BD[ProcesoTarea],K$1),SUMIFS(BD[PRYRAhoras],BD[ProcesoRecurso],$B3,BD[ProcesoTarea],K$1,BD[PRYRAfecha],$B$1))</f>
        <v>0</v>
      </c>
      <c r="L3" s="117">
        <f>IF($B$1=0,SUMIFS(BD[PRYRAhoras],BD[ProcesoRecurso],$B3,BD[ProcesoTarea],L$1),SUMIFS(BD[PRYRAhoras],BD[ProcesoRecurso],$B3,BD[ProcesoTarea],L$1,BD[PRYRAfecha],$B$1))</f>
        <v>0</v>
      </c>
      <c r="M3" s="117">
        <f>IF($B$1=0,SUMIFS(BD[PRYRAhoras],BD[ProcesoRecurso],$B3,BD[ProcesoTarea],M$1),SUMIFS(BD[PRYRAhoras],BD[ProcesoRecurso],$B3,BD[ProcesoTarea],M$1,BD[PRYRAfecha],$B$1))</f>
        <v>0</v>
      </c>
      <c r="N3" s="117">
        <f>IF($B$1=0,SUMIFS(BD[PRYRAhoras],BD[ProcesoRecurso],$B3,BD[ProcesoTarea],N$1),SUMIFS(BD[PRYRAhoras],BD[ProcesoRecurso],$B3,BD[ProcesoTarea],N$1,BD[PRYRAfecha],$B$1))</f>
        <v>0</v>
      </c>
      <c r="O3" s="117">
        <f>IF($B$1=0,SUMIFS(BD[PRYRAhoras],BD[ProcesoRecurso],$B3,BD[ProcesoTarea],O$1),SUMIFS(BD[PRYRAhoras],BD[ProcesoRecurso],$B3,BD[ProcesoTarea],O$1,BD[PRYRAfecha],$B$1))</f>
        <v>0</v>
      </c>
      <c r="P3" s="117">
        <f>IF($B$1=0,SUMIFS(BD[PRYRAhoras],BD[ProcesoRecurso],$B3,BD[ProcesoTarea],P$1),SUMIFS(BD[PRYRAhoras],BD[ProcesoRecurso],$B3,BD[ProcesoTarea],P$1,BD[PRYRAfecha],$B$1))</f>
        <v>0</v>
      </c>
      <c r="Q3" s="117">
        <f>IF($B$1=0,SUMIFS(BD[PRYRAhoras],BD[ProcesoRecurso],$B3,BD[ProcesoTarea],Q$1),SUMIFS(BD[PRYRAhoras],BD[ProcesoRecurso],$B3,BD[ProcesoTarea],Q$1,BD[PRYRAfecha],$B$1))</f>
        <v>0</v>
      </c>
      <c r="R3" s="117">
        <f>IF($B$1=0,SUMIFS(BD[PRYRAhoras],BD[ProcesoRecurso],$B3,BD[ProcesoTarea],R$1),SUMIFS(BD[PRYRAhoras],BD[ProcesoRecurso],$B3,BD[ProcesoTarea],R$1,BD[PRYRAfecha],$B$1))</f>
        <v>0</v>
      </c>
      <c r="S3" s="117">
        <f>IF($B$1=0,SUMIFS(BD[PRYRAhoras],BD[ProcesoRecurso],$B3,BD[ProcesoTarea],S$1),SUMIFS(BD[PRYRAhoras],BD[ProcesoRecurso],$B3,BD[ProcesoTarea],S$1,BD[PRYRAfecha],$B$1))</f>
        <v>0</v>
      </c>
      <c r="T3" s="117">
        <f>IF($B$1=0,SUMIFS(BD[PRYRAhoras],BD[ProcesoRecurso],$B3,BD[ProcesoTarea],T$1),SUMIFS(BD[PRYRAhoras],BD[ProcesoRecurso],$B3,BD[ProcesoTarea],T$1,BD[PRYRAfecha],$B$1))</f>
        <v>0</v>
      </c>
      <c r="U3" s="117">
        <f>IF($B$1=0,SUMIFS(BD[PRYRAhoras],BD[ProcesoRecurso],$B3,BD[ProcesoTarea],U$1),SUMIFS(BD[PRYRAhoras],BD[ProcesoRecurso],$B3,BD[ProcesoTarea],U$1,BD[PRYRAfecha],$B$1))</f>
        <v>0</v>
      </c>
      <c r="V3" s="117">
        <f>IF($B$1=0,SUMIFS(BD[PRYRAhoras],BD[ProcesoRecurso],$B3,BD[ProcesoTarea],V$1),SUMIFS(BD[PRYRAhoras],BD[ProcesoRecurso],$B3,BD[ProcesoTarea],V$1,BD[PRYRAfecha],$B$1))</f>
        <v>0</v>
      </c>
      <c r="W3" s="117">
        <f>IF($B$1=0,SUMIFS(BD[PRYRAhoras],BD[ProcesoRecurso],$B3,BD[ProcesoTarea],W$1),SUMIFS(BD[PRYRAhoras],BD[ProcesoRecurso],$B3,BD[ProcesoTarea],W$1,BD[PRYRAfecha],$B$1))</f>
        <v>0</v>
      </c>
      <c r="X3" s="117">
        <f>IF($B$1=0,SUMIFS(BD[PRYRAhoras],BD[ProcesoRecurso],$B3,BD[ProcesoTarea],X$1),SUMIFS(BD[PRYRAhoras],BD[ProcesoRecurso],$B3,BD[ProcesoTarea],X$1,BD[PRYRAfecha],$B$1))</f>
        <v>0</v>
      </c>
      <c r="Y3" s="117">
        <f>IF($B$1=0,SUMIFS(BD[PRYRAhoras],BD[ProcesoRecurso],$B3,BD[ProcesoTarea],Y$1),SUMIFS(BD[PRYRAhoras],BD[ProcesoRecurso],$B3,BD[ProcesoTarea],Y$1,BD[PRYRAfecha],$B$1))</f>
        <v>0</v>
      </c>
      <c r="Z3" s="117">
        <f>IF($B$1=0,SUMIFS(BD[PRYRAhoras],BD[ProcesoRecurso],$B3,BD[ProcesoTarea],Z$1),SUMIFS(BD[PRYRAhoras],BD[ProcesoRecurso],$B3,BD[ProcesoTarea],Z$1,BD[PRYRAfecha],$B$1))</f>
        <v>0</v>
      </c>
      <c r="AA3" s="117">
        <f>IF($B$1=0,SUMIFS(BD[PRYRAhoras],BD[ProcesoRecurso],$B3,BD[ProcesoTarea],AA$1),SUMIFS(BD[PRYRAhoras],BD[ProcesoRecurso],$B3,BD[ProcesoTarea],AA$1,BD[PRYRAfecha],$B$1))</f>
        <v>0</v>
      </c>
      <c r="AB3" s="117">
        <f>IF($B$1=0,SUMIFS(BD[PRYRAhoras],BD[ProcesoRecurso],$B3,BD[ProcesoTarea],AB$1),SUMIFS(BD[PRYRAhoras],BD[ProcesoRecurso],$B3,BD[ProcesoTarea],AB$1,BD[PRYRAfecha],$B$1))</f>
        <v>0</v>
      </c>
      <c r="AC3" s="117">
        <f>IF($B$1=0,SUMIFS(BD[PRYRAhoras],BD[ProcesoRecurso],$B3,BD[ProcesoTarea],AC$1),SUMIFS(BD[PRYRAhoras],BD[ProcesoRecurso],$B3,BD[ProcesoTarea],AC$1,BD[PRYRAfecha],$B$1))</f>
        <v>0</v>
      </c>
      <c r="AD3" s="117">
        <f>IF($B$1=0,SUMIFS(BD[PRYRAhoras],BD[ProcesoRecurso],$B3,BD[ProcesoTarea],AD$1),SUMIFS(BD[PRYRAhoras],BD[ProcesoRecurso],$B3,BD[ProcesoTarea],AD$1,BD[PRYRAfecha],$B$1))</f>
        <v>0</v>
      </c>
      <c r="AE3" s="117">
        <f>IF($B$1=0,SUMIFS(BD[PRYRAhoras],BD[ProcesoRecurso],$B3,BD[ProcesoTarea],AE$1),SUMIFS(BD[PRYRAhoras],BD[ProcesoRecurso],$B3,BD[ProcesoTarea],AE$1,BD[PRYRAfecha],$B$1))</f>
        <v>16</v>
      </c>
      <c r="AF3" s="117">
        <f>IF($B$1=0,SUMIFS(BD[PRYRAhoras],BD[ProcesoRecurso],$B3,BD[ProcesoTarea],AF$1),SUMIFS(BD[PRYRAhoras],BD[ProcesoRecurso],$B3,BD[ProcesoTarea],AF$1,BD[PRYRAfecha],$B$1))</f>
        <v>0</v>
      </c>
      <c r="AG3" s="117">
        <f>IF($B$1=0,SUMIFS(BD[PRYRAhoras],BD[ProcesoRecurso],$B3,BD[ProcesoTarea],AG$1),SUMIFS(BD[PRYRAhoras],BD[ProcesoRecurso],$B3,BD[ProcesoTarea],AG$1,BD[PRYRAfecha],$B$1))</f>
        <v>0</v>
      </c>
      <c r="AH3" s="118">
        <f t="shared" si="0"/>
        <v>16</v>
      </c>
    </row>
    <row r="4" spans="2:34" x14ac:dyDescent="0.3">
      <c r="B4" s="120" t="s">
        <v>3235</v>
      </c>
      <c r="C4" s="117">
        <f>IF($B$1=0,SUMIFS(BD[PRYRAhoras],BD[ProcesoRecurso],$B4,BD[ProcesoTarea],C$1),SUMIFS(BD[PRYRAhoras],BD[ProcesoRecurso],$B4,BD[ProcesoTarea],C$1,BD[PRYRAfecha],$B$1))</f>
        <v>0</v>
      </c>
      <c r="D4" s="117">
        <f>IF($B$1=0,SUMIFS(BD[PRYRAhoras],BD[ProcesoRecurso],$B4,BD[ProcesoTarea],D$1),SUMIFS(BD[PRYRAhoras],BD[ProcesoRecurso],$B4,BD[ProcesoTarea],D$1,BD[PRYRAfecha],$B$1))</f>
        <v>0</v>
      </c>
      <c r="E4" s="117">
        <f>IF($B$1=0,SUMIFS(BD[PRYRAhoras],BD[ProcesoRecurso],$B4,BD[ProcesoTarea],E$1),SUMIFS(BD[PRYRAhoras],BD[ProcesoRecurso],$B4,BD[ProcesoTarea],E$1,BD[PRYRAfecha],$B$1))</f>
        <v>160</v>
      </c>
      <c r="F4" s="117">
        <f>IF($B$1=0,SUMIFS(BD[PRYRAhoras],BD[ProcesoRecurso],$B4,BD[ProcesoTarea],F$1),SUMIFS(BD[PRYRAhoras],BD[ProcesoRecurso],$B4,BD[ProcesoTarea],F$1,BD[PRYRAfecha],$B$1))</f>
        <v>0</v>
      </c>
      <c r="G4" s="117">
        <f>IF($B$1=0,SUMIFS(BD[PRYRAhoras],BD[ProcesoRecurso],$B4,BD[ProcesoTarea],G$1),SUMIFS(BD[PRYRAhoras],BD[ProcesoRecurso],$B4,BD[ProcesoTarea],G$1,BD[PRYRAfecha],$B$1))</f>
        <v>0</v>
      </c>
      <c r="H4" s="117">
        <f>IF($B$1=0,SUMIFS(BD[PRYRAhoras],BD[ProcesoRecurso],$B4,BD[ProcesoTarea],H$1),SUMIFS(BD[PRYRAhoras],BD[ProcesoRecurso],$B4,BD[ProcesoTarea],H$1,BD[PRYRAfecha],$B$1))</f>
        <v>0</v>
      </c>
      <c r="I4" s="117">
        <f>IF($B$1=0,SUMIFS(BD[PRYRAhoras],BD[ProcesoRecurso],$B4,BD[ProcesoTarea],I$1),SUMIFS(BD[PRYRAhoras],BD[ProcesoRecurso],$B4,BD[ProcesoTarea],I$1,BD[PRYRAfecha],$B$1))</f>
        <v>0</v>
      </c>
      <c r="J4" s="117">
        <f>IF($B$1=0,SUMIFS(BD[PRYRAhoras],BD[ProcesoRecurso],$B4,BD[ProcesoTarea],J$1),SUMIFS(BD[PRYRAhoras],BD[ProcesoRecurso],$B4,BD[ProcesoTarea],J$1,BD[PRYRAfecha],$B$1))</f>
        <v>0</v>
      </c>
      <c r="K4" s="117">
        <f>IF($B$1=0,SUMIFS(BD[PRYRAhoras],BD[ProcesoRecurso],$B4,BD[ProcesoTarea],K$1),SUMIFS(BD[PRYRAhoras],BD[ProcesoRecurso],$B4,BD[ProcesoTarea],K$1,BD[PRYRAfecha],$B$1))</f>
        <v>0</v>
      </c>
      <c r="L4" s="117">
        <f>IF($B$1=0,SUMIFS(BD[PRYRAhoras],BD[ProcesoRecurso],$B4,BD[ProcesoTarea],L$1),SUMIFS(BD[PRYRAhoras],BD[ProcesoRecurso],$B4,BD[ProcesoTarea],L$1,BD[PRYRAfecha],$B$1))</f>
        <v>0</v>
      </c>
      <c r="M4" s="117">
        <f>IF($B$1=0,SUMIFS(BD[PRYRAhoras],BD[ProcesoRecurso],$B4,BD[ProcesoTarea],M$1),SUMIFS(BD[PRYRAhoras],BD[ProcesoRecurso],$B4,BD[ProcesoTarea],M$1,BD[PRYRAfecha],$B$1))</f>
        <v>0</v>
      </c>
      <c r="N4" s="117">
        <f>IF($B$1=0,SUMIFS(BD[PRYRAhoras],BD[ProcesoRecurso],$B4,BD[ProcesoTarea],N$1),SUMIFS(BD[PRYRAhoras],BD[ProcesoRecurso],$B4,BD[ProcesoTarea],N$1,BD[PRYRAfecha],$B$1))</f>
        <v>0</v>
      </c>
      <c r="O4" s="117">
        <f>IF($B$1=0,SUMIFS(BD[PRYRAhoras],BD[ProcesoRecurso],$B4,BD[ProcesoTarea],O$1),SUMIFS(BD[PRYRAhoras],BD[ProcesoRecurso],$B4,BD[ProcesoTarea],O$1,BD[PRYRAfecha],$B$1))</f>
        <v>0</v>
      </c>
      <c r="P4" s="117">
        <f>IF($B$1=0,SUMIFS(BD[PRYRAhoras],BD[ProcesoRecurso],$B4,BD[ProcesoTarea],P$1),SUMIFS(BD[PRYRAhoras],BD[ProcesoRecurso],$B4,BD[ProcesoTarea],P$1,BD[PRYRAfecha],$B$1))</f>
        <v>0</v>
      </c>
      <c r="Q4" s="117">
        <f>IF($B$1=0,SUMIFS(BD[PRYRAhoras],BD[ProcesoRecurso],$B4,BD[ProcesoTarea],Q$1),SUMIFS(BD[PRYRAhoras],BD[ProcesoRecurso],$B4,BD[ProcesoTarea],Q$1,BD[PRYRAfecha],$B$1))</f>
        <v>0</v>
      </c>
      <c r="R4" s="117">
        <f>IF($B$1=0,SUMIFS(BD[PRYRAhoras],BD[ProcesoRecurso],$B4,BD[ProcesoTarea],R$1),SUMIFS(BD[PRYRAhoras],BD[ProcesoRecurso],$B4,BD[ProcesoTarea],R$1,BD[PRYRAfecha],$B$1))</f>
        <v>0</v>
      </c>
      <c r="S4" s="117">
        <f>IF($B$1=0,SUMIFS(BD[PRYRAhoras],BD[ProcesoRecurso],$B4,BD[ProcesoTarea],S$1),SUMIFS(BD[PRYRAhoras],BD[ProcesoRecurso],$B4,BD[ProcesoTarea],S$1,BD[PRYRAfecha],$B$1))</f>
        <v>0</v>
      </c>
      <c r="T4" s="117">
        <f>IF($B$1=0,SUMIFS(BD[PRYRAhoras],BD[ProcesoRecurso],$B4,BD[ProcesoTarea],T$1),SUMIFS(BD[PRYRAhoras],BD[ProcesoRecurso],$B4,BD[ProcesoTarea],T$1,BD[PRYRAfecha],$B$1))</f>
        <v>0</v>
      </c>
      <c r="U4" s="117">
        <f>IF($B$1=0,SUMIFS(BD[PRYRAhoras],BD[ProcesoRecurso],$B4,BD[ProcesoTarea],U$1),SUMIFS(BD[PRYRAhoras],BD[ProcesoRecurso],$B4,BD[ProcesoTarea],U$1,BD[PRYRAfecha],$B$1))</f>
        <v>0</v>
      </c>
      <c r="V4" s="117">
        <f>IF($B$1=0,SUMIFS(BD[PRYRAhoras],BD[ProcesoRecurso],$B4,BD[ProcesoTarea],V$1),SUMIFS(BD[PRYRAhoras],BD[ProcesoRecurso],$B4,BD[ProcesoTarea],V$1,BD[PRYRAfecha],$B$1))</f>
        <v>0</v>
      </c>
      <c r="W4" s="117">
        <f>IF($B$1=0,SUMIFS(BD[PRYRAhoras],BD[ProcesoRecurso],$B4,BD[ProcesoTarea],W$1),SUMIFS(BD[PRYRAhoras],BD[ProcesoRecurso],$B4,BD[ProcesoTarea],W$1,BD[PRYRAfecha],$B$1))</f>
        <v>0</v>
      </c>
      <c r="X4" s="117">
        <f>IF($B$1=0,SUMIFS(BD[PRYRAhoras],BD[ProcesoRecurso],$B4,BD[ProcesoTarea],X$1),SUMIFS(BD[PRYRAhoras],BD[ProcesoRecurso],$B4,BD[ProcesoTarea],X$1,BD[PRYRAfecha],$B$1))</f>
        <v>0</v>
      </c>
      <c r="Y4" s="117">
        <f>IF($B$1=0,SUMIFS(BD[PRYRAhoras],BD[ProcesoRecurso],$B4,BD[ProcesoTarea],Y$1),SUMIFS(BD[PRYRAhoras],BD[ProcesoRecurso],$B4,BD[ProcesoTarea],Y$1,BD[PRYRAfecha],$B$1))</f>
        <v>0</v>
      </c>
      <c r="Z4" s="117">
        <f>IF($B$1=0,SUMIFS(BD[PRYRAhoras],BD[ProcesoRecurso],$B4,BD[ProcesoTarea],Z$1),SUMIFS(BD[PRYRAhoras],BD[ProcesoRecurso],$B4,BD[ProcesoTarea],Z$1,BD[PRYRAfecha],$B$1))</f>
        <v>0</v>
      </c>
      <c r="AA4" s="117">
        <f>IF($B$1=0,SUMIFS(BD[PRYRAhoras],BD[ProcesoRecurso],$B4,BD[ProcesoTarea],AA$1),SUMIFS(BD[PRYRAhoras],BD[ProcesoRecurso],$B4,BD[ProcesoTarea],AA$1,BD[PRYRAfecha],$B$1))</f>
        <v>0</v>
      </c>
      <c r="AB4" s="117">
        <f>IF($B$1=0,SUMIFS(BD[PRYRAhoras],BD[ProcesoRecurso],$B4,BD[ProcesoTarea],AB$1),SUMIFS(BD[PRYRAhoras],BD[ProcesoRecurso],$B4,BD[ProcesoTarea],AB$1,BD[PRYRAfecha],$B$1))</f>
        <v>0</v>
      </c>
      <c r="AC4" s="117">
        <f>IF($B$1=0,SUMIFS(BD[PRYRAhoras],BD[ProcesoRecurso],$B4,BD[ProcesoTarea],AC$1),SUMIFS(BD[PRYRAhoras],BD[ProcesoRecurso],$B4,BD[ProcesoTarea],AC$1,BD[PRYRAfecha],$B$1))</f>
        <v>0</v>
      </c>
      <c r="AD4" s="117">
        <f>IF($B$1=0,SUMIFS(BD[PRYRAhoras],BD[ProcesoRecurso],$B4,BD[ProcesoTarea],AD$1),SUMIFS(BD[PRYRAhoras],BD[ProcesoRecurso],$B4,BD[ProcesoTarea],AD$1,BD[PRYRAfecha],$B$1))</f>
        <v>0</v>
      </c>
      <c r="AE4" s="117">
        <f>IF($B$1=0,SUMIFS(BD[PRYRAhoras],BD[ProcesoRecurso],$B4,BD[ProcesoTarea],AE$1),SUMIFS(BD[PRYRAhoras],BD[ProcesoRecurso],$B4,BD[ProcesoTarea],AE$1,BD[PRYRAfecha],$B$1))</f>
        <v>0</v>
      </c>
      <c r="AF4" s="117">
        <f>IF($B$1=0,SUMIFS(BD[PRYRAhoras],BD[ProcesoRecurso],$B4,BD[ProcesoTarea],AF$1),SUMIFS(BD[PRYRAhoras],BD[ProcesoRecurso],$B4,BD[ProcesoTarea],AF$1,BD[PRYRAfecha],$B$1))</f>
        <v>0</v>
      </c>
      <c r="AG4" s="117">
        <f>IF($B$1=0,SUMIFS(BD[PRYRAhoras],BD[ProcesoRecurso],$B4,BD[ProcesoTarea],AG$1),SUMIFS(BD[PRYRAhoras],BD[ProcesoRecurso],$B4,BD[ProcesoTarea],AG$1,BD[PRYRAfecha],$B$1))</f>
        <v>0</v>
      </c>
      <c r="AH4" s="118">
        <f t="shared" si="0"/>
        <v>160</v>
      </c>
    </row>
    <row r="5" spans="2:34" x14ac:dyDescent="0.3">
      <c r="B5" s="120" t="s">
        <v>35</v>
      </c>
      <c r="C5" s="117">
        <f>IF($B$1=0,SUMIFS(BD[PRYRAhoras],BD[ProcesoRecurso],$B5,BD[ProcesoTarea],C$1),SUMIFS(BD[PRYRAhoras],BD[ProcesoRecurso],$B5,BD[ProcesoTarea],C$1,BD[PRYRAfecha],$B$1))</f>
        <v>0</v>
      </c>
      <c r="D5" s="117">
        <f>IF($B$1=0,SUMIFS(BD[PRYRAhoras],BD[ProcesoRecurso],$B5,BD[ProcesoTarea],D$1),SUMIFS(BD[PRYRAhoras],BD[ProcesoRecurso],$B5,BD[ProcesoTarea],D$1,BD[PRYRAfecha],$B$1))</f>
        <v>0</v>
      </c>
      <c r="E5" s="117">
        <f>IF($B$1=0,SUMIFS(BD[PRYRAhoras],BD[ProcesoRecurso],$B5,BD[ProcesoTarea],E$1),SUMIFS(BD[PRYRAhoras],BD[ProcesoRecurso],$B5,BD[ProcesoTarea],E$1,BD[PRYRAfecha],$B$1))</f>
        <v>0</v>
      </c>
      <c r="F5" s="117">
        <f>IF($B$1=0,SUMIFS(BD[PRYRAhoras],BD[ProcesoRecurso],$B5,BD[ProcesoTarea],F$1),SUMIFS(BD[PRYRAhoras],BD[ProcesoRecurso],$B5,BD[ProcesoTarea],F$1,BD[PRYRAfecha],$B$1))</f>
        <v>0</v>
      </c>
      <c r="G5" s="117">
        <f>IF($B$1=0,SUMIFS(BD[PRYRAhoras],BD[ProcesoRecurso],$B5,BD[ProcesoTarea],G$1),SUMIFS(BD[PRYRAhoras],BD[ProcesoRecurso],$B5,BD[ProcesoTarea],G$1,BD[PRYRAfecha],$B$1))</f>
        <v>0</v>
      </c>
      <c r="H5" s="117">
        <f>IF($B$1=0,SUMIFS(BD[PRYRAhoras],BD[ProcesoRecurso],$B5,BD[ProcesoTarea],H$1),SUMIFS(BD[PRYRAhoras],BD[ProcesoRecurso],$B5,BD[ProcesoTarea],H$1,BD[PRYRAfecha],$B$1))</f>
        <v>0</v>
      </c>
      <c r="I5" s="117">
        <f>IF($B$1=0,SUMIFS(BD[PRYRAhoras],BD[ProcesoRecurso],$B5,BD[ProcesoTarea],I$1),SUMIFS(BD[PRYRAhoras],BD[ProcesoRecurso],$B5,BD[ProcesoTarea],I$1,BD[PRYRAfecha],$B$1))</f>
        <v>0</v>
      </c>
      <c r="J5" s="117">
        <f>IF($B$1=0,SUMIFS(BD[PRYRAhoras],BD[ProcesoRecurso],$B5,BD[ProcesoTarea],J$1),SUMIFS(BD[PRYRAhoras],BD[ProcesoRecurso],$B5,BD[ProcesoTarea],J$1,BD[PRYRAfecha],$B$1))</f>
        <v>0</v>
      </c>
      <c r="K5" s="117">
        <f>IF($B$1=0,SUMIFS(BD[PRYRAhoras],BD[ProcesoRecurso],$B5,BD[ProcesoTarea],K$1),SUMIFS(BD[PRYRAhoras],BD[ProcesoRecurso],$B5,BD[ProcesoTarea],K$1,BD[PRYRAfecha],$B$1))</f>
        <v>0</v>
      </c>
      <c r="L5" s="117">
        <f>IF($B$1=0,SUMIFS(BD[PRYRAhoras],BD[ProcesoRecurso],$B5,BD[ProcesoTarea],L$1),SUMIFS(BD[PRYRAhoras],BD[ProcesoRecurso],$B5,BD[ProcesoTarea],L$1,BD[PRYRAfecha],$B$1))</f>
        <v>0</v>
      </c>
      <c r="M5" s="117">
        <f>IF($B$1=0,SUMIFS(BD[PRYRAhoras],BD[ProcesoRecurso],$B5,BD[ProcesoTarea],M$1),SUMIFS(BD[PRYRAhoras],BD[ProcesoRecurso],$B5,BD[ProcesoTarea],M$1,BD[PRYRAfecha],$B$1))</f>
        <v>0</v>
      </c>
      <c r="N5" s="117">
        <f>IF($B$1=0,SUMIFS(BD[PRYRAhoras],BD[ProcesoRecurso],$B5,BD[ProcesoTarea],N$1),SUMIFS(BD[PRYRAhoras],BD[ProcesoRecurso],$B5,BD[ProcesoTarea],N$1,BD[PRYRAfecha],$B$1))</f>
        <v>0</v>
      </c>
      <c r="O5" s="117">
        <f>IF($B$1=0,SUMIFS(BD[PRYRAhoras],BD[ProcesoRecurso],$B5,BD[ProcesoTarea],O$1),SUMIFS(BD[PRYRAhoras],BD[ProcesoRecurso],$B5,BD[ProcesoTarea],O$1,BD[PRYRAfecha],$B$1))</f>
        <v>0</v>
      </c>
      <c r="P5" s="117">
        <f>IF($B$1=0,SUMIFS(BD[PRYRAhoras],BD[ProcesoRecurso],$B5,BD[ProcesoTarea],P$1),SUMIFS(BD[PRYRAhoras],BD[ProcesoRecurso],$B5,BD[ProcesoTarea],P$1,BD[PRYRAfecha],$B$1))</f>
        <v>0</v>
      </c>
      <c r="Q5" s="117">
        <f>IF($B$1=0,SUMIFS(BD[PRYRAhoras],BD[ProcesoRecurso],$B5,BD[ProcesoTarea],Q$1),SUMIFS(BD[PRYRAhoras],BD[ProcesoRecurso],$B5,BD[ProcesoTarea],Q$1,BD[PRYRAfecha],$B$1))</f>
        <v>0</v>
      </c>
      <c r="R5" s="117">
        <f>IF($B$1=0,SUMIFS(BD[PRYRAhoras],BD[ProcesoRecurso],$B5,BD[ProcesoTarea],R$1),SUMIFS(BD[PRYRAhoras],BD[ProcesoRecurso],$B5,BD[ProcesoTarea],R$1,BD[PRYRAfecha],$B$1))</f>
        <v>0</v>
      </c>
      <c r="S5" s="117">
        <f>IF($B$1=0,SUMIFS(BD[PRYRAhoras],BD[ProcesoRecurso],$B5,BD[ProcesoTarea],S$1),SUMIFS(BD[PRYRAhoras],BD[ProcesoRecurso],$B5,BD[ProcesoTarea],S$1,BD[PRYRAfecha],$B$1))</f>
        <v>0</v>
      </c>
      <c r="T5" s="117">
        <f>IF($B$1=0,SUMIFS(BD[PRYRAhoras],BD[ProcesoRecurso],$B5,BD[ProcesoTarea],T$1),SUMIFS(BD[PRYRAhoras],BD[ProcesoRecurso],$B5,BD[ProcesoTarea],T$1,BD[PRYRAfecha],$B$1))</f>
        <v>0</v>
      </c>
      <c r="U5" s="117">
        <f>IF($B$1=0,SUMIFS(BD[PRYRAhoras],BD[ProcesoRecurso],$B5,BD[ProcesoTarea],U$1),SUMIFS(BD[PRYRAhoras],BD[ProcesoRecurso],$B5,BD[ProcesoTarea],U$1,BD[PRYRAfecha],$B$1))</f>
        <v>0</v>
      </c>
      <c r="V5" s="117">
        <f>IF($B$1=0,SUMIFS(BD[PRYRAhoras],BD[ProcesoRecurso],$B5,BD[ProcesoTarea],V$1),SUMIFS(BD[PRYRAhoras],BD[ProcesoRecurso],$B5,BD[ProcesoTarea],V$1,BD[PRYRAfecha],$B$1))</f>
        <v>0</v>
      </c>
      <c r="W5" s="117">
        <f>IF($B$1=0,SUMIFS(BD[PRYRAhoras],BD[ProcesoRecurso],$B5,BD[ProcesoTarea],W$1),SUMIFS(BD[PRYRAhoras],BD[ProcesoRecurso],$B5,BD[ProcesoTarea],W$1,BD[PRYRAfecha],$B$1))</f>
        <v>0</v>
      </c>
      <c r="X5" s="117">
        <f>IF($B$1=0,SUMIFS(BD[PRYRAhoras],BD[ProcesoRecurso],$B5,BD[ProcesoTarea],X$1),SUMIFS(BD[PRYRAhoras],BD[ProcesoRecurso],$B5,BD[ProcesoTarea],X$1,BD[PRYRAfecha],$B$1))</f>
        <v>0</v>
      </c>
      <c r="Y5" s="117">
        <f>IF($B$1=0,SUMIFS(BD[PRYRAhoras],BD[ProcesoRecurso],$B5,BD[ProcesoTarea],Y$1),SUMIFS(BD[PRYRAhoras],BD[ProcesoRecurso],$B5,BD[ProcesoTarea],Y$1,BD[PRYRAfecha],$B$1))</f>
        <v>0</v>
      </c>
      <c r="Z5" s="117">
        <f>IF($B$1=0,SUMIFS(BD[PRYRAhoras],BD[ProcesoRecurso],$B5,BD[ProcesoTarea],Z$1),SUMIFS(BD[PRYRAhoras],BD[ProcesoRecurso],$B5,BD[ProcesoTarea],Z$1,BD[PRYRAfecha],$B$1))</f>
        <v>0</v>
      </c>
      <c r="AA5" s="117">
        <f>IF($B$1=0,SUMIFS(BD[PRYRAhoras],BD[ProcesoRecurso],$B5,BD[ProcesoTarea],AA$1),SUMIFS(BD[PRYRAhoras],BD[ProcesoRecurso],$B5,BD[ProcesoTarea],AA$1,BD[PRYRAfecha],$B$1))</f>
        <v>0</v>
      </c>
      <c r="AB5" s="117">
        <f>IF($B$1=0,SUMIFS(BD[PRYRAhoras],BD[ProcesoRecurso],$B5,BD[ProcesoTarea],AB$1),SUMIFS(BD[PRYRAhoras],BD[ProcesoRecurso],$B5,BD[ProcesoTarea],AB$1,BD[PRYRAfecha],$B$1))</f>
        <v>0</v>
      </c>
      <c r="AC5" s="117">
        <f>IF($B$1=0,SUMIFS(BD[PRYRAhoras],BD[ProcesoRecurso],$B5,BD[ProcesoTarea],AC$1),SUMIFS(BD[PRYRAhoras],BD[ProcesoRecurso],$B5,BD[ProcesoTarea],AC$1,BD[PRYRAfecha],$B$1))</f>
        <v>0</v>
      </c>
      <c r="AD5" s="117">
        <f>IF($B$1=0,SUMIFS(BD[PRYRAhoras],BD[ProcesoRecurso],$B5,BD[ProcesoTarea],AD$1),SUMIFS(BD[PRYRAhoras],BD[ProcesoRecurso],$B5,BD[ProcesoTarea],AD$1,BD[PRYRAfecha],$B$1))</f>
        <v>0</v>
      </c>
      <c r="AE5" s="117">
        <f>IF($B$1=0,SUMIFS(BD[PRYRAhoras],BD[ProcesoRecurso],$B5,BD[ProcesoTarea],AE$1),SUMIFS(BD[PRYRAhoras],BD[ProcesoRecurso],$B5,BD[ProcesoTarea],AE$1,BD[PRYRAfecha],$B$1))</f>
        <v>1</v>
      </c>
      <c r="AF5" s="117">
        <f>IF($B$1=0,SUMIFS(BD[PRYRAhoras],BD[ProcesoRecurso],$B5,BD[ProcesoTarea],AF$1),SUMIFS(BD[PRYRAhoras],BD[ProcesoRecurso],$B5,BD[ProcesoTarea],AF$1,BD[PRYRAfecha],$B$1))</f>
        <v>0</v>
      </c>
      <c r="AG5" s="117">
        <f>IF($B$1=0,SUMIFS(BD[PRYRAhoras],BD[ProcesoRecurso],$B5,BD[ProcesoTarea],AG$1),SUMIFS(BD[PRYRAhoras],BD[ProcesoRecurso],$B5,BD[ProcesoTarea],AG$1,BD[PRYRAfecha],$B$1))</f>
        <v>0</v>
      </c>
      <c r="AH5" s="118">
        <f t="shared" si="0"/>
        <v>1</v>
      </c>
    </row>
    <row r="6" spans="2:34" x14ac:dyDescent="0.3">
      <c r="B6" s="120" t="s">
        <v>3253</v>
      </c>
      <c r="C6" s="117">
        <f>IF($B$1=0,SUMIFS(BD[PRYRAhoras],BD[ProcesoRecurso],$B6,BD[ProcesoTarea],C$1),SUMIFS(BD[PRYRAhoras],BD[ProcesoRecurso],$B6,BD[ProcesoTarea],C$1,BD[PRYRAfecha],$B$1))</f>
        <v>0</v>
      </c>
      <c r="D6" s="117">
        <f>IF($B$1=0,SUMIFS(BD[PRYRAhoras],BD[ProcesoRecurso],$B6,BD[ProcesoTarea],D$1),SUMIFS(BD[PRYRAhoras],BD[ProcesoRecurso],$B6,BD[ProcesoTarea],D$1,BD[PRYRAfecha],$B$1))</f>
        <v>0</v>
      </c>
      <c r="E6" s="117">
        <f>IF($B$1=0,SUMIFS(BD[PRYRAhoras],BD[ProcesoRecurso],$B6,BD[ProcesoTarea],E$1),SUMIFS(BD[PRYRAhoras],BD[ProcesoRecurso],$B6,BD[ProcesoTarea],E$1,BD[PRYRAfecha],$B$1))</f>
        <v>0</v>
      </c>
      <c r="F6" s="117">
        <f>IF($B$1=0,SUMIFS(BD[PRYRAhoras],BD[ProcesoRecurso],$B6,BD[ProcesoTarea],F$1),SUMIFS(BD[PRYRAhoras],BD[ProcesoRecurso],$B6,BD[ProcesoTarea],F$1,BD[PRYRAfecha],$B$1))</f>
        <v>0</v>
      </c>
      <c r="G6" s="117">
        <f>IF($B$1=0,SUMIFS(BD[PRYRAhoras],BD[ProcesoRecurso],$B6,BD[ProcesoTarea],G$1),SUMIFS(BD[PRYRAhoras],BD[ProcesoRecurso],$B6,BD[ProcesoTarea],G$1,BD[PRYRAfecha],$B$1))</f>
        <v>0</v>
      </c>
      <c r="H6" s="117">
        <f>IF($B$1=0,SUMIFS(BD[PRYRAhoras],BD[ProcesoRecurso],$B6,BD[ProcesoTarea],H$1),SUMIFS(BD[PRYRAhoras],BD[ProcesoRecurso],$B6,BD[ProcesoTarea],H$1,BD[PRYRAfecha],$B$1))</f>
        <v>0</v>
      </c>
      <c r="I6" s="117">
        <f>IF($B$1=0,SUMIFS(BD[PRYRAhoras],BD[ProcesoRecurso],$B6,BD[ProcesoTarea],I$1),SUMIFS(BD[PRYRAhoras],BD[ProcesoRecurso],$B6,BD[ProcesoTarea],I$1,BD[PRYRAfecha],$B$1))</f>
        <v>0</v>
      </c>
      <c r="J6" s="117">
        <f>IF($B$1=0,SUMIFS(BD[PRYRAhoras],BD[ProcesoRecurso],$B6,BD[ProcesoTarea],J$1),SUMIFS(BD[PRYRAhoras],BD[ProcesoRecurso],$B6,BD[ProcesoTarea],J$1,BD[PRYRAfecha],$B$1))</f>
        <v>0</v>
      </c>
      <c r="K6" s="117">
        <f>IF($B$1=0,SUMIFS(BD[PRYRAhoras],BD[ProcesoRecurso],$B6,BD[ProcesoTarea],K$1),SUMIFS(BD[PRYRAhoras],BD[ProcesoRecurso],$B6,BD[ProcesoTarea],K$1,BD[PRYRAfecha],$B$1))</f>
        <v>0</v>
      </c>
      <c r="L6" s="117">
        <f>IF($B$1=0,SUMIFS(BD[PRYRAhoras],BD[ProcesoRecurso],$B6,BD[ProcesoTarea],L$1),SUMIFS(BD[PRYRAhoras],BD[ProcesoRecurso],$B6,BD[ProcesoTarea],L$1,BD[PRYRAfecha],$B$1))</f>
        <v>0</v>
      </c>
      <c r="M6" s="117">
        <f>IF($B$1=0,SUMIFS(BD[PRYRAhoras],BD[ProcesoRecurso],$B6,BD[ProcesoTarea],M$1),SUMIFS(BD[PRYRAhoras],BD[ProcesoRecurso],$B6,BD[ProcesoTarea],M$1,BD[PRYRAfecha],$B$1))</f>
        <v>0</v>
      </c>
      <c r="N6" s="117">
        <f>IF($B$1=0,SUMIFS(BD[PRYRAhoras],BD[ProcesoRecurso],$B6,BD[ProcesoTarea],N$1),SUMIFS(BD[PRYRAhoras],BD[ProcesoRecurso],$B6,BD[ProcesoTarea],N$1,BD[PRYRAfecha],$B$1))</f>
        <v>0</v>
      </c>
      <c r="O6" s="117">
        <f>IF($B$1=0,SUMIFS(BD[PRYRAhoras],BD[ProcesoRecurso],$B6,BD[ProcesoTarea],O$1),SUMIFS(BD[PRYRAhoras],BD[ProcesoRecurso],$B6,BD[ProcesoTarea],O$1,BD[PRYRAfecha],$B$1))</f>
        <v>0</v>
      </c>
      <c r="P6" s="117">
        <f>IF($B$1=0,SUMIFS(BD[PRYRAhoras],BD[ProcesoRecurso],$B6,BD[ProcesoTarea],P$1),SUMIFS(BD[PRYRAhoras],BD[ProcesoRecurso],$B6,BD[ProcesoTarea],P$1,BD[PRYRAfecha],$B$1))</f>
        <v>0</v>
      </c>
      <c r="Q6" s="117">
        <f>IF($B$1=0,SUMIFS(BD[PRYRAhoras],BD[ProcesoRecurso],$B6,BD[ProcesoTarea],Q$1),SUMIFS(BD[PRYRAhoras],BD[ProcesoRecurso],$B6,BD[ProcesoTarea],Q$1,BD[PRYRAfecha],$B$1))</f>
        <v>0</v>
      </c>
      <c r="R6" s="117">
        <f>IF($B$1=0,SUMIFS(BD[PRYRAhoras],BD[ProcesoRecurso],$B6,BD[ProcesoTarea],R$1),SUMIFS(BD[PRYRAhoras],BD[ProcesoRecurso],$B6,BD[ProcesoTarea],R$1,BD[PRYRAfecha],$B$1))</f>
        <v>0</v>
      </c>
      <c r="S6" s="117">
        <f>IF($B$1=0,SUMIFS(BD[PRYRAhoras],BD[ProcesoRecurso],$B6,BD[ProcesoTarea],S$1),SUMIFS(BD[PRYRAhoras],BD[ProcesoRecurso],$B6,BD[ProcesoTarea],S$1,BD[PRYRAfecha],$B$1))</f>
        <v>0</v>
      </c>
      <c r="T6" s="117">
        <f>IF($B$1=0,SUMIFS(BD[PRYRAhoras],BD[ProcesoRecurso],$B6,BD[ProcesoTarea],T$1),SUMIFS(BD[PRYRAhoras],BD[ProcesoRecurso],$B6,BD[ProcesoTarea],T$1,BD[PRYRAfecha],$B$1))</f>
        <v>0</v>
      </c>
      <c r="U6" s="117">
        <f>IF($B$1=0,SUMIFS(BD[PRYRAhoras],BD[ProcesoRecurso],$B6,BD[ProcesoTarea],U$1),SUMIFS(BD[PRYRAhoras],BD[ProcesoRecurso],$B6,BD[ProcesoTarea],U$1,BD[PRYRAfecha],$B$1))</f>
        <v>0</v>
      </c>
      <c r="V6" s="117">
        <f>IF($B$1=0,SUMIFS(BD[PRYRAhoras],BD[ProcesoRecurso],$B6,BD[ProcesoTarea],V$1),SUMIFS(BD[PRYRAhoras],BD[ProcesoRecurso],$B6,BD[ProcesoTarea],V$1,BD[PRYRAfecha],$B$1))</f>
        <v>0</v>
      </c>
      <c r="W6" s="117">
        <f>IF($B$1=0,SUMIFS(BD[PRYRAhoras],BD[ProcesoRecurso],$B6,BD[ProcesoTarea],W$1),SUMIFS(BD[PRYRAhoras],BD[ProcesoRecurso],$B6,BD[ProcesoTarea],W$1,BD[PRYRAfecha],$B$1))</f>
        <v>0</v>
      </c>
      <c r="X6" s="117">
        <f>IF($B$1=0,SUMIFS(BD[PRYRAhoras],BD[ProcesoRecurso],$B6,BD[ProcesoTarea],X$1),SUMIFS(BD[PRYRAhoras],BD[ProcesoRecurso],$B6,BD[ProcesoTarea],X$1,BD[PRYRAfecha],$B$1))</f>
        <v>0</v>
      </c>
      <c r="Y6" s="117">
        <f>IF($B$1=0,SUMIFS(BD[PRYRAhoras],BD[ProcesoRecurso],$B6,BD[ProcesoTarea],Y$1),SUMIFS(BD[PRYRAhoras],BD[ProcesoRecurso],$B6,BD[ProcesoTarea],Y$1,BD[PRYRAfecha],$B$1))</f>
        <v>0</v>
      </c>
      <c r="Z6" s="117">
        <f>IF($B$1=0,SUMIFS(BD[PRYRAhoras],BD[ProcesoRecurso],$B6,BD[ProcesoTarea],Z$1),SUMIFS(BD[PRYRAhoras],BD[ProcesoRecurso],$B6,BD[ProcesoTarea],Z$1,BD[PRYRAfecha],$B$1))</f>
        <v>0</v>
      </c>
      <c r="AA6" s="117">
        <f>IF($B$1=0,SUMIFS(BD[PRYRAhoras],BD[ProcesoRecurso],$B6,BD[ProcesoTarea],AA$1),SUMIFS(BD[PRYRAhoras],BD[ProcesoRecurso],$B6,BD[ProcesoTarea],AA$1,BD[PRYRAfecha],$B$1))</f>
        <v>0</v>
      </c>
      <c r="AB6" s="117">
        <f>IF($B$1=0,SUMIFS(BD[PRYRAhoras],BD[ProcesoRecurso],$B6,BD[ProcesoTarea],AB$1),SUMIFS(BD[PRYRAhoras],BD[ProcesoRecurso],$B6,BD[ProcesoTarea],AB$1,BD[PRYRAfecha],$B$1))</f>
        <v>0</v>
      </c>
      <c r="AC6" s="117">
        <f>IF($B$1=0,SUMIFS(BD[PRYRAhoras],BD[ProcesoRecurso],$B6,BD[ProcesoTarea],AC$1),SUMIFS(BD[PRYRAhoras],BD[ProcesoRecurso],$B6,BD[ProcesoTarea],AC$1,BD[PRYRAfecha],$B$1))</f>
        <v>0</v>
      </c>
      <c r="AD6" s="117">
        <f>IF($B$1=0,SUMIFS(BD[PRYRAhoras],BD[ProcesoRecurso],$B6,BD[ProcesoTarea],AD$1),SUMIFS(BD[PRYRAhoras],BD[ProcesoRecurso],$B6,BD[ProcesoTarea],AD$1,BD[PRYRAfecha],$B$1))</f>
        <v>0</v>
      </c>
      <c r="AE6" s="117">
        <f>IF($B$1=0,SUMIFS(BD[PRYRAhoras],BD[ProcesoRecurso],$B6,BD[ProcesoTarea],AE$1),SUMIFS(BD[PRYRAhoras],BD[ProcesoRecurso],$B6,BD[ProcesoTarea],AE$1,BD[PRYRAfecha],$B$1))</f>
        <v>0</v>
      </c>
      <c r="AF6" s="117">
        <f>IF($B$1=0,SUMIFS(BD[PRYRAhoras],BD[ProcesoRecurso],$B6,BD[ProcesoTarea],AF$1),SUMIFS(BD[PRYRAhoras],BD[ProcesoRecurso],$B6,BD[ProcesoTarea],AF$1,BD[PRYRAfecha],$B$1))</f>
        <v>0</v>
      </c>
      <c r="AG6" s="117">
        <f>IF($B$1=0,SUMIFS(BD[PRYRAhoras],BD[ProcesoRecurso],$B6,BD[ProcesoTarea],AG$1),SUMIFS(BD[PRYRAhoras],BD[ProcesoRecurso],$B6,BD[ProcesoTarea],AG$1,BD[PRYRAfecha],$B$1))</f>
        <v>0</v>
      </c>
      <c r="AH6" s="118">
        <f t="shared" si="0"/>
        <v>0</v>
      </c>
    </row>
    <row r="7" spans="2:34" x14ac:dyDescent="0.3">
      <c r="B7" s="120" t="s">
        <v>48</v>
      </c>
      <c r="C7" s="117">
        <f>IF($B$1=0,SUMIFS(BD[PRYRAhoras],BD[ProcesoRecurso],$B7,BD[ProcesoTarea],C$1),SUMIFS(BD[PRYRAhoras],BD[ProcesoRecurso],$B7,BD[ProcesoTarea],C$1,BD[PRYRAfecha],$B$1))</f>
        <v>0</v>
      </c>
      <c r="D7" s="117">
        <f>IF($B$1=0,SUMIFS(BD[PRYRAhoras],BD[ProcesoRecurso],$B7,BD[ProcesoTarea],D$1),SUMIFS(BD[PRYRAhoras],BD[ProcesoRecurso],$B7,BD[ProcesoTarea],D$1,BD[PRYRAfecha],$B$1))</f>
        <v>0</v>
      </c>
      <c r="E7" s="117">
        <f>IF($B$1=0,SUMIFS(BD[PRYRAhoras],BD[ProcesoRecurso],$B7,BD[ProcesoTarea],E$1),SUMIFS(BD[PRYRAhoras],BD[ProcesoRecurso],$B7,BD[ProcesoTarea],E$1,BD[PRYRAfecha],$B$1))</f>
        <v>0</v>
      </c>
      <c r="F7" s="117">
        <f>IF($B$1=0,SUMIFS(BD[PRYRAhoras],BD[ProcesoRecurso],$B7,BD[ProcesoTarea],F$1),SUMIFS(BD[PRYRAhoras],BD[ProcesoRecurso],$B7,BD[ProcesoTarea],F$1,BD[PRYRAfecha],$B$1))</f>
        <v>0</v>
      </c>
      <c r="G7" s="117">
        <f>IF($B$1=0,SUMIFS(BD[PRYRAhoras],BD[ProcesoRecurso],$B7,BD[ProcesoTarea],G$1),SUMIFS(BD[PRYRAhoras],BD[ProcesoRecurso],$B7,BD[ProcesoTarea],G$1,BD[PRYRAfecha],$B$1))</f>
        <v>0</v>
      </c>
      <c r="H7" s="117">
        <f>IF($B$1=0,SUMIFS(BD[PRYRAhoras],BD[ProcesoRecurso],$B7,BD[ProcesoTarea],H$1),SUMIFS(BD[PRYRAhoras],BD[ProcesoRecurso],$B7,BD[ProcesoTarea],H$1,BD[PRYRAfecha],$B$1))</f>
        <v>1472</v>
      </c>
      <c r="I7" s="117">
        <f>IF($B$1=0,SUMIFS(BD[PRYRAhoras],BD[ProcesoRecurso],$B7,BD[ProcesoTarea],I$1),SUMIFS(BD[PRYRAhoras],BD[ProcesoRecurso],$B7,BD[ProcesoTarea],I$1,BD[PRYRAfecha],$B$1))</f>
        <v>0</v>
      </c>
      <c r="J7" s="117">
        <f>IF($B$1=0,SUMIFS(BD[PRYRAhoras],BD[ProcesoRecurso],$B7,BD[ProcesoTarea],J$1),SUMIFS(BD[PRYRAhoras],BD[ProcesoRecurso],$B7,BD[ProcesoTarea],J$1,BD[PRYRAfecha],$B$1))</f>
        <v>0</v>
      </c>
      <c r="K7" s="117">
        <f>IF($B$1=0,SUMIFS(BD[PRYRAhoras],BD[ProcesoRecurso],$B7,BD[ProcesoTarea],K$1),SUMIFS(BD[PRYRAhoras],BD[ProcesoRecurso],$B7,BD[ProcesoTarea],K$1,BD[PRYRAfecha],$B$1))</f>
        <v>0</v>
      </c>
      <c r="L7" s="117">
        <f>IF($B$1=0,SUMIFS(BD[PRYRAhoras],BD[ProcesoRecurso],$B7,BD[ProcesoTarea],L$1),SUMIFS(BD[PRYRAhoras],BD[ProcesoRecurso],$B7,BD[ProcesoTarea],L$1,BD[PRYRAfecha],$B$1))</f>
        <v>0</v>
      </c>
      <c r="M7" s="117">
        <f>IF($B$1=0,SUMIFS(BD[PRYRAhoras],BD[ProcesoRecurso],$B7,BD[ProcesoTarea],M$1),SUMIFS(BD[PRYRAhoras],BD[ProcesoRecurso],$B7,BD[ProcesoTarea],M$1,BD[PRYRAfecha],$B$1))</f>
        <v>0</v>
      </c>
      <c r="N7" s="117">
        <f>IF($B$1=0,SUMIFS(BD[PRYRAhoras],BD[ProcesoRecurso],$B7,BD[ProcesoTarea],N$1),SUMIFS(BD[PRYRAhoras],BD[ProcesoRecurso],$B7,BD[ProcesoTarea],N$1,BD[PRYRAfecha],$B$1))</f>
        <v>0</v>
      </c>
      <c r="O7" s="117">
        <f>IF($B$1=0,SUMIFS(BD[PRYRAhoras],BD[ProcesoRecurso],$B7,BD[ProcesoTarea],O$1),SUMIFS(BD[PRYRAhoras],BD[ProcesoRecurso],$B7,BD[ProcesoTarea],O$1,BD[PRYRAfecha],$B$1))</f>
        <v>0</v>
      </c>
      <c r="P7" s="117">
        <f>IF($B$1=0,SUMIFS(BD[PRYRAhoras],BD[ProcesoRecurso],$B7,BD[ProcesoTarea],P$1),SUMIFS(BD[PRYRAhoras],BD[ProcesoRecurso],$B7,BD[ProcesoTarea],P$1,BD[PRYRAfecha],$B$1))</f>
        <v>0</v>
      </c>
      <c r="Q7" s="117">
        <f>IF($B$1=0,SUMIFS(BD[PRYRAhoras],BD[ProcesoRecurso],$B7,BD[ProcesoTarea],Q$1),SUMIFS(BD[PRYRAhoras],BD[ProcesoRecurso],$B7,BD[ProcesoTarea],Q$1,BD[PRYRAfecha],$B$1))</f>
        <v>0</v>
      </c>
      <c r="R7" s="117">
        <f>IF($B$1=0,SUMIFS(BD[PRYRAhoras],BD[ProcesoRecurso],$B7,BD[ProcesoTarea],R$1),SUMIFS(BD[PRYRAhoras],BD[ProcesoRecurso],$B7,BD[ProcesoTarea],R$1,BD[PRYRAfecha],$B$1))</f>
        <v>0</v>
      </c>
      <c r="S7" s="117">
        <f>IF($B$1=0,SUMIFS(BD[PRYRAhoras],BD[ProcesoRecurso],$B7,BD[ProcesoTarea],S$1),SUMIFS(BD[PRYRAhoras],BD[ProcesoRecurso],$B7,BD[ProcesoTarea],S$1,BD[PRYRAfecha],$B$1))</f>
        <v>0</v>
      </c>
      <c r="T7" s="117">
        <f>IF($B$1=0,SUMIFS(BD[PRYRAhoras],BD[ProcesoRecurso],$B7,BD[ProcesoTarea],T$1),SUMIFS(BD[PRYRAhoras],BD[ProcesoRecurso],$B7,BD[ProcesoTarea],T$1,BD[PRYRAfecha],$B$1))</f>
        <v>0</v>
      </c>
      <c r="U7" s="117">
        <f>IF($B$1=0,SUMIFS(BD[PRYRAhoras],BD[ProcesoRecurso],$B7,BD[ProcesoTarea],U$1),SUMIFS(BD[PRYRAhoras],BD[ProcesoRecurso],$B7,BD[ProcesoTarea],U$1,BD[PRYRAfecha],$B$1))</f>
        <v>0</v>
      </c>
      <c r="V7" s="117">
        <f>IF($B$1=0,SUMIFS(BD[PRYRAhoras],BD[ProcesoRecurso],$B7,BD[ProcesoTarea],V$1),SUMIFS(BD[PRYRAhoras],BD[ProcesoRecurso],$B7,BD[ProcesoTarea],V$1,BD[PRYRAfecha],$B$1))</f>
        <v>0</v>
      </c>
      <c r="W7" s="117">
        <f>IF($B$1=0,SUMIFS(BD[PRYRAhoras],BD[ProcesoRecurso],$B7,BD[ProcesoTarea],W$1),SUMIFS(BD[PRYRAhoras],BD[ProcesoRecurso],$B7,BD[ProcesoTarea],W$1,BD[PRYRAfecha],$B$1))</f>
        <v>0</v>
      </c>
      <c r="X7" s="117">
        <f>IF($B$1=0,SUMIFS(BD[PRYRAhoras],BD[ProcesoRecurso],$B7,BD[ProcesoTarea],X$1),SUMIFS(BD[PRYRAhoras],BD[ProcesoRecurso],$B7,BD[ProcesoTarea],X$1,BD[PRYRAfecha],$B$1))</f>
        <v>0</v>
      </c>
      <c r="Y7" s="117">
        <f>IF($B$1=0,SUMIFS(BD[PRYRAhoras],BD[ProcesoRecurso],$B7,BD[ProcesoTarea],Y$1),SUMIFS(BD[PRYRAhoras],BD[ProcesoRecurso],$B7,BD[ProcesoTarea],Y$1,BD[PRYRAfecha],$B$1))</f>
        <v>0</v>
      </c>
      <c r="Z7" s="117">
        <f>IF($B$1=0,SUMIFS(BD[PRYRAhoras],BD[ProcesoRecurso],$B7,BD[ProcesoTarea],Z$1),SUMIFS(BD[PRYRAhoras],BD[ProcesoRecurso],$B7,BD[ProcesoTarea],Z$1,BD[PRYRAfecha],$B$1))</f>
        <v>0</v>
      </c>
      <c r="AA7" s="117">
        <f>IF($B$1=0,SUMIFS(BD[PRYRAhoras],BD[ProcesoRecurso],$B7,BD[ProcesoTarea],AA$1),SUMIFS(BD[PRYRAhoras],BD[ProcesoRecurso],$B7,BD[ProcesoTarea],AA$1,BD[PRYRAfecha],$B$1))</f>
        <v>0</v>
      </c>
      <c r="AB7" s="117">
        <f>IF($B$1=0,SUMIFS(BD[PRYRAhoras],BD[ProcesoRecurso],$B7,BD[ProcesoTarea],AB$1),SUMIFS(BD[PRYRAhoras],BD[ProcesoRecurso],$B7,BD[ProcesoTarea],AB$1,BD[PRYRAfecha],$B$1))</f>
        <v>0</v>
      </c>
      <c r="AC7" s="117">
        <f>IF($B$1=0,SUMIFS(BD[PRYRAhoras],BD[ProcesoRecurso],$B7,BD[ProcesoTarea],AC$1),SUMIFS(BD[PRYRAhoras],BD[ProcesoRecurso],$B7,BD[ProcesoTarea],AC$1,BD[PRYRAfecha],$B$1))</f>
        <v>0</v>
      </c>
      <c r="AD7" s="117">
        <f>IF($B$1=0,SUMIFS(BD[PRYRAhoras],BD[ProcesoRecurso],$B7,BD[ProcesoTarea],AD$1),SUMIFS(BD[PRYRAhoras],BD[ProcesoRecurso],$B7,BD[ProcesoTarea],AD$1,BD[PRYRAfecha],$B$1))</f>
        <v>0</v>
      </c>
      <c r="AE7" s="117">
        <f>IF($B$1=0,SUMIFS(BD[PRYRAhoras],BD[ProcesoRecurso],$B7,BD[ProcesoTarea],AE$1),SUMIFS(BD[PRYRAhoras],BD[ProcesoRecurso],$B7,BD[ProcesoTarea],AE$1,BD[PRYRAfecha],$B$1))</f>
        <v>213.5</v>
      </c>
      <c r="AF7" s="117">
        <f>IF($B$1=0,SUMIFS(BD[PRYRAhoras],BD[ProcesoRecurso],$B7,BD[ProcesoTarea],AF$1),SUMIFS(BD[PRYRAhoras],BD[ProcesoRecurso],$B7,BD[ProcesoTarea],AF$1,BD[PRYRAfecha],$B$1))</f>
        <v>0</v>
      </c>
      <c r="AG7" s="117">
        <f>IF($B$1=0,SUMIFS(BD[PRYRAhoras],BD[ProcesoRecurso],$B7,BD[ProcesoTarea],AG$1),SUMIFS(BD[PRYRAhoras],BD[ProcesoRecurso],$B7,BD[ProcesoTarea],AG$1,BD[PRYRAfecha],$B$1))</f>
        <v>0</v>
      </c>
      <c r="AH7" s="118">
        <f t="shared" si="0"/>
        <v>1685.5</v>
      </c>
    </row>
    <row r="8" spans="2:34" x14ac:dyDescent="0.3">
      <c r="B8" s="120" t="s">
        <v>114</v>
      </c>
      <c r="C8" s="117">
        <f>IF($B$1=0,SUMIFS(BD[PRYRAhoras],BD[ProcesoRecurso],$B8,BD[ProcesoTarea],C$1),SUMIFS(BD[PRYRAhoras],BD[ProcesoRecurso],$B8,BD[ProcesoTarea],C$1,BD[PRYRAfecha],$B$1))</f>
        <v>0</v>
      </c>
      <c r="D8" s="117">
        <f>IF($B$1=0,SUMIFS(BD[PRYRAhoras],BD[ProcesoRecurso],$B8,BD[ProcesoTarea],D$1),SUMIFS(BD[PRYRAhoras],BD[ProcesoRecurso],$B8,BD[ProcesoTarea],D$1,BD[PRYRAfecha],$B$1))</f>
        <v>0</v>
      </c>
      <c r="E8" s="117">
        <f>IF($B$1=0,SUMIFS(BD[PRYRAhoras],BD[ProcesoRecurso],$B8,BD[ProcesoTarea],E$1),SUMIFS(BD[PRYRAhoras],BD[ProcesoRecurso],$B8,BD[ProcesoTarea],E$1,BD[PRYRAfecha],$B$1))</f>
        <v>0</v>
      </c>
      <c r="F8" s="117">
        <f>IF($B$1=0,SUMIFS(BD[PRYRAhoras],BD[ProcesoRecurso],$B8,BD[ProcesoTarea],F$1),SUMIFS(BD[PRYRAhoras],BD[ProcesoRecurso],$B8,BD[ProcesoTarea],F$1,BD[PRYRAfecha],$B$1))</f>
        <v>0</v>
      </c>
      <c r="G8" s="117">
        <f>IF($B$1=0,SUMIFS(BD[PRYRAhoras],BD[ProcesoRecurso],$B8,BD[ProcesoTarea],G$1),SUMIFS(BD[PRYRAhoras],BD[ProcesoRecurso],$B8,BD[ProcesoTarea],G$1,BD[PRYRAfecha],$B$1))</f>
        <v>0</v>
      </c>
      <c r="H8" s="117">
        <f>IF($B$1=0,SUMIFS(BD[PRYRAhoras],BD[ProcesoRecurso],$B8,BD[ProcesoTarea],H$1),SUMIFS(BD[PRYRAhoras],BD[ProcesoRecurso],$B8,BD[ProcesoTarea],H$1,BD[PRYRAfecha],$B$1))</f>
        <v>0</v>
      </c>
      <c r="I8" s="117">
        <f>IF($B$1=0,SUMIFS(BD[PRYRAhoras],BD[ProcesoRecurso],$B8,BD[ProcesoTarea],I$1),SUMIFS(BD[PRYRAhoras],BD[ProcesoRecurso],$B8,BD[ProcesoTarea],I$1,BD[PRYRAfecha],$B$1))</f>
        <v>0</v>
      </c>
      <c r="J8" s="117">
        <f>IF($B$1=0,SUMIFS(BD[PRYRAhoras],BD[ProcesoRecurso],$B8,BD[ProcesoTarea],J$1),SUMIFS(BD[PRYRAhoras],BD[ProcesoRecurso],$B8,BD[ProcesoTarea],J$1,BD[PRYRAfecha],$B$1))</f>
        <v>3</v>
      </c>
      <c r="K8" s="117">
        <f>IF($B$1=0,SUMIFS(BD[PRYRAhoras],BD[ProcesoRecurso],$B8,BD[ProcesoTarea],K$1),SUMIFS(BD[PRYRAhoras],BD[ProcesoRecurso],$B8,BD[ProcesoTarea],K$1,BD[PRYRAfecha],$B$1))</f>
        <v>0</v>
      </c>
      <c r="L8" s="117">
        <f>IF($B$1=0,SUMIFS(BD[PRYRAhoras],BD[ProcesoRecurso],$B8,BD[ProcesoTarea],L$1),SUMIFS(BD[PRYRAhoras],BD[ProcesoRecurso],$B8,BD[ProcesoTarea],L$1,BD[PRYRAfecha],$B$1))</f>
        <v>0</v>
      </c>
      <c r="M8" s="117">
        <f>IF($B$1=0,SUMIFS(BD[PRYRAhoras],BD[ProcesoRecurso],$B8,BD[ProcesoTarea],M$1),SUMIFS(BD[PRYRAhoras],BD[ProcesoRecurso],$B8,BD[ProcesoTarea],M$1,BD[PRYRAfecha],$B$1))</f>
        <v>0</v>
      </c>
      <c r="N8" s="117">
        <f>IF($B$1=0,SUMIFS(BD[PRYRAhoras],BD[ProcesoRecurso],$B8,BD[ProcesoTarea],N$1),SUMIFS(BD[PRYRAhoras],BD[ProcesoRecurso],$B8,BD[ProcesoTarea],N$1,BD[PRYRAfecha],$B$1))</f>
        <v>0</v>
      </c>
      <c r="O8" s="117">
        <f>IF($B$1=0,SUMIFS(BD[PRYRAhoras],BD[ProcesoRecurso],$B8,BD[ProcesoTarea],O$1),SUMIFS(BD[PRYRAhoras],BD[ProcesoRecurso],$B8,BD[ProcesoTarea],O$1,BD[PRYRAfecha],$B$1))</f>
        <v>0</v>
      </c>
      <c r="P8" s="117">
        <f>IF($B$1=0,SUMIFS(BD[PRYRAhoras],BD[ProcesoRecurso],$B8,BD[ProcesoTarea],P$1),SUMIFS(BD[PRYRAhoras],BD[ProcesoRecurso],$B8,BD[ProcesoTarea],P$1,BD[PRYRAfecha],$B$1))</f>
        <v>0</v>
      </c>
      <c r="Q8" s="117">
        <f>IF($B$1=0,SUMIFS(BD[PRYRAhoras],BD[ProcesoRecurso],$B8,BD[ProcesoTarea],Q$1),SUMIFS(BD[PRYRAhoras],BD[ProcesoRecurso],$B8,BD[ProcesoTarea],Q$1,BD[PRYRAfecha],$B$1))</f>
        <v>0</v>
      </c>
      <c r="R8" s="117">
        <f>IF($B$1=0,SUMIFS(BD[PRYRAhoras],BD[ProcesoRecurso],$B8,BD[ProcesoTarea],R$1),SUMIFS(BD[PRYRAhoras],BD[ProcesoRecurso],$B8,BD[ProcesoTarea],R$1,BD[PRYRAfecha],$B$1))</f>
        <v>0</v>
      </c>
      <c r="S8" s="117">
        <f>IF($B$1=0,SUMIFS(BD[PRYRAhoras],BD[ProcesoRecurso],$B8,BD[ProcesoTarea],S$1),SUMIFS(BD[PRYRAhoras],BD[ProcesoRecurso],$B8,BD[ProcesoTarea],S$1,BD[PRYRAfecha],$B$1))</f>
        <v>11</v>
      </c>
      <c r="T8" s="117">
        <f>IF($B$1=0,SUMIFS(BD[PRYRAhoras],BD[ProcesoRecurso],$B8,BD[ProcesoTarea],T$1),SUMIFS(BD[PRYRAhoras],BD[ProcesoRecurso],$B8,BD[ProcesoTarea],T$1,BD[PRYRAfecha],$B$1))</f>
        <v>0</v>
      </c>
      <c r="U8" s="117">
        <f>IF($B$1=0,SUMIFS(BD[PRYRAhoras],BD[ProcesoRecurso],$B8,BD[ProcesoTarea],U$1),SUMIFS(BD[PRYRAhoras],BD[ProcesoRecurso],$B8,BD[ProcesoTarea],U$1,BD[PRYRAfecha],$B$1))</f>
        <v>0</v>
      </c>
      <c r="V8" s="117">
        <f>IF($B$1=0,SUMIFS(BD[PRYRAhoras],BD[ProcesoRecurso],$B8,BD[ProcesoTarea],V$1),SUMIFS(BD[PRYRAhoras],BD[ProcesoRecurso],$B8,BD[ProcesoTarea],V$1,BD[PRYRAfecha],$B$1))</f>
        <v>0</v>
      </c>
      <c r="W8" s="117">
        <f>IF($B$1=0,SUMIFS(BD[PRYRAhoras],BD[ProcesoRecurso],$B8,BD[ProcesoTarea],W$1),SUMIFS(BD[PRYRAhoras],BD[ProcesoRecurso],$B8,BD[ProcesoTarea],W$1,BD[PRYRAfecha],$B$1))</f>
        <v>0</v>
      </c>
      <c r="X8" s="117">
        <f>IF($B$1=0,SUMIFS(BD[PRYRAhoras],BD[ProcesoRecurso],$B8,BD[ProcesoTarea],X$1),SUMIFS(BD[PRYRAhoras],BD[ProcesoRecurso],$B8,BD[ProcesoTarea],X$1,BD[PRYRAfecha],$B$1))</f>
        <v>0</v>
      </c>
      <c r="Y8" s="117">
        <f>IF($B$1=0,SUMIFS(BD[PRYRAhoras],BD[ProcesoRecurso],$B8,BD[ProcesoTarea],Y$1),SUMIFS(BD[PRYRAhoras],BD[ProcesoRecurso],$B8,BD[ProcesoTarea],Y$1,BD[PRYRAfecha],$B$1))</f>
        <v>0</v>
      </c>
      <c r="Z8" s="117">
        <f>IF($B$1=0,SUMIFS(BD[PRYRAhoras],BD[ProcesoRecurso],$B8,BD[ProcesoTarea],Z$1),SUMIFS(BD[PRYRAhoras],BD[ProcesoRecurso],$B8,BD[ProcesoTarea],Z$1,BD[PRYRAfecha],$B$1))</f>
        <v>0</v>
      </c>
      <c r="AA8" s="117">
        <f>IF($B$1=0,SUMIFS(BD[PRYRAhoras],BD[ProcesoRecurso],$B8,BD[ProcesoTarea],AA$1),SUMIFS(BD[PRYRAhoras],BD[ProcesoRecurso],$B8,BD[ProcesoTarea],AA$1,BD[PRYRAfecha],$B$1))</f>
        <v>0</v>
      </c>
      <c r="AB8" s="117">
        <f>IF($B$1=0,SUMIFS(BD[PRYRAhoras],BD[ProcesoRecurso],$B8,BD[ProcesoTarea],AB$1),SUMIFS(BD[PRYRAhoras],BD[ProcesoRecurso],$B8,BD[ProcesoTarea],AB$1,BD[PRYRAfecha],$B$1))</f>
        <v>0</v>
      </c>
      <c r="AC8" s="117">
        <f>IF($B$1=0,SUMIFS(BD[PRYRAhoras],BD[ProcesoRecurso],$B8,BD[ProcesoTarea],AC$1),SUMIFS(BD[PRYRAhoras],BD[ProcesoRecurso],$B8,BD[ProcesoTarea],AC$1,BD[PRYRAfecha],$B$1))</f>
        <v>0</v>
      </c>
      <c r="AD8" s="117">
        <f>IF($B$1=0,SUMIFS(BD[PRYRAhoras],BD[ProcesoRecurso],$B8,BD[ProcesoTarea],AD$1),SUMIFS(BD[PRYRAhoras],BD[ProcesoRecurso],$B8,BD[ProcesoTarea],AD$1,BD[PRYRAfecha],$B$1))</f>
        <v>0</v>
      </c>
      <c r="AE8" s="117">
        <f>IF($B$1=0,SUMIFS(BD[PRYRAhoras],BD[ProcesoRecurso],$B8,BD[ProcesoTarea],AE$1),SUMIFS(BD[PRYRAhoras],BD[ProcesoRecurso],$B8,BD[ProcesoTarea],AE$1,BD[PRYRAfecha],$B$1))</f>
        <v>5</v>
      </c>
      <c r="AF8" s="117">
        <f>IF($B$1=0,SUMIFS(BD[PRYRAhoras],BD[ProcesoRecurso],$B8,BD[ProcesoTarea],AF$1),SUMIFS(BD[PRYRAhoras],BD[ProcesoRecurso],$B8,BD[ProcesoTarea],AF$1,BD[PRYRAfecha],$B$1))</f>
        <v>0</v>
      </c>
      <c r="AG8" s="117">
        <f>IF($B$1=0,SUMIFS(BD[PRYRAhoras],BD[ProcesoRecurso],$B8,BD[ProcesoTarea],AG$1),SUMIFS(BD[PRYRAhoras],BD[ProcesoRecurso],$B8,BD[ProcesoTarea],AG$1,BD[PRYRAfecha],$B$1))</f>
        <v>141</v>
      </c>
      <c r="AH8" s="118">
        <f t="shared" si="0"/>
        <v>160</v>
      </c>
    </row>
    <row r="9" spans="2:34" x14ac:dyDescent="0.3">
      <c r="B9" s="120" t="s">
        <v>4332</v>
      </c>
      <c r="C9" s="117">
        <f>IF($B$1=0,SUMIFS(BD[PRYRAhoras],BD[ProcesoRecurso],$B9,BD[ProcesoTarea],C$1),SUMIFS(BD[PRYRAhoras],BD[ProcesoRecurso],$B9,BD[ProcesoTarea],C$1,BD[PRYRAfecha],$B$1))</f>
        <v>0</v>
      </c>
      <c r="D9" s="117">
        <f>IF($B$1=0,SUMIFS(BD[PRYRAhoras],BD[ProcesoRecurso],$B9,BD[ProcesoTarea],D$1),SUMIFS(BD[PRYRAhoras],BD[ProcesoRecurso],$B9,BD[ProcesoTarea],D$1,BD[PRYRAfecha],$B$1))</f>
        <v>0</v>
      </c>
      <c r="E9" s="117">
        <f>IF($B$1=0,SUMIFS(BD[PRYRAhoras],BD[ProcesoRecurso],$B9,BD[ProcesoTarea],E$1),SUMIFS(BD[PRYRAhoras],BD[ProcesoRecurso],$B9,BD[ProcesoTarea],E$1,BD[PRYRAfecha],$B$1))</f>
        <v>0</v>
      </c>
      <c r="F9" s="117">
        <f>IF($B$1=0,SUMIFS(BD[PRYRAhoras],BD[ProcesoRecurso],$B9,BD[ProcesoTarea],F$1),SUMIFS(BD[PRYRAhoras],BD[ProcesoRecurso],$B9,BD[ProcesoTarea],F$1,BD[PRYRAfecha],$B$1))</f>
        <v>0</v>
      </c>
      <c r="G9" s="117">
        <f>IF($B$1=0,SUMIFS(BD[PRYRAhoras],BD[ProcesoRecurso],$B9,BD[ProcesoTarea],G$1),SUMIFS(BD[PRYRAhoras],BD[ProcesoRecurso],$B9,BD[ProcesoTarea],G$1,BD[PRYRAfecha],$B$1))</f>
        <v>0</v>
      </c>
      <c r="H9" s="117">
        <f>IF($B$1=0,SUMIFS(BD[PRYRAhoras],BD[ProcesoRecurso],$B9,BD[ProcesoTarea],H$1),SUMIFS(BD[PRYRAhoras],BD[ProcesoRecurso],$B9,BD[ProcesoTarea],H$1,BD[PRYRAfecha],$B$1))</f>
        <v>0</v>
      </c>
      <c r="I9" s="117">
        <f>IF($B$1=0,SUMIFS(BD[PRYRAhoras],BD[ProcesoRecurso],$B9,BD[ProcesoTarea],I$1),SUMIFS(BD[PRYRAhoras],BD[ProcesoRecurso],$B9,BD[ProcesoTarea],I$1,BD[PRYRAfecha],$B$1))</f>
        <v>0</v>
      </c>
      <c r="J9" s="117">
        <f>IF($B$1=0,SUMIFS(BD[PRYRAhoras],BD[ProcesoRecurso],$B9,BD[ProcesoTarea],J$1),SUMIFS(BD[PRYRAhoras],BD[ProcesoRecurso],$B9,BD[ProcesoTarea],J$1,BD[PRYRAfecha],$B$1))</f>
        <v>2364.73</v>
      </c>
      <c r="K9" s="117">
        <f>IF($B$1=0,SUMIFS(BD[PRYRAhoras],BD[ProcesoRecurso],$B9,BD[ProcesoTarea],K$1),SUMIFS(BD[PRYRAhoras],BD[ProcesoRecurso],$B9,BD[ProcesoTarea],K$1,BD[PRYRAfecha],$B$1))</f>
        <v>0</v>
      </c>
      <c r="L9" s="117">
        <f>IF($B$1=0,SUMIFS(BD[PRYRAhoras],BD[ProcesoRecurso],$B9,BD[ProcesoTarea],L$1),SUMIFS(BD[PRYRAhoras],BD[ProcesoRecurso],$B9,BD[ProcesoTarea],L$1,BD[PRYRAfecha],$B$1))</f>
        <v>0</v>
      </c>
      <c r="M9" s="117">
        <f>IF($B$1=0,SUMIFS(BD[PRYRAhoras],BD[ProcesoRecurso],$B9,BD[ProcesoTarea],M$1),SUMIFS(BD[PRYRAhoras],BD[ProcesoRecurso],$B9,BD[ProcesoTarea],M$1,BD[PRYRAfecha],$B$1))</f>
        <v>0</v>
      </c>
      <c r="N9" s="117">
        <f>IF($B$1=0,SUMIFS(BD[PRYRAhoras],BD[ProcesoRecurso],$B9,BD[ProcesoTarea],N$1),SUMIFS(BD[PRYRAhoras],BD[ProcesoRecurso],$B9,BD[ProcesoTarea],N$1,BD[PRYRAfecha],$B$1))</f>
        <v>0</v>
      </c>
      <c r="O9" s="117">
        <f>IF($B$1=0,SUMIFS(BD[PRYRAhoras],BD[ProcesoRecurso],$B9,BD[ProcesoTarea],O$1),SUMIFS(BD[PRYRAhoras],BD[ProcesoRecurso],$B9,BD[ProcesoTarea],O$1,BD[PRYRAfecha],$B$1))</f>
        <v>0</v>
      </c>
      <c r="P9" s="117">
        <f>IF($B$1=0,SUMIFS(BD[PRYRAhoras],BD[ProcesoRecurso],$B9,BD[ProcesoTarea],P$1),SUMIFS(BD[PRYRAhoras],BD[ProcesoRecurso],$B9,BD[ProcesoTarea],P$1,BD[PRYRAfecha],$B$1))</f>
        <v>0</v>
      </c>
      <c r="Q9" s="117">
        <f>IF($B$1=0,SUMIFS(BD[PRYRAhoras],BD[ProcesoRecurso],$B9,BD[ProcesoTarea],Q$1),SUMIFS(BD[PRYRAhoras],BD[ProcesoRecurso],$B9,BD[ProcesoTarea],Q$1,BD[PRYRAfecha],$B$1))</f>
        <v>0</v>
      </c>
      <c r="R9" s="117">
        <f>IF($B$1=0,SUMIFS(BD[PRYRAhoras],BD[ProcesoRecurso],$B9,BD[ProcesoTarea],R$1),SUMIFS(BD[PRYRAhoras],BD[ProcesoRecurso],$B9,BD[ProcesoTarea],R$1,BD[PRYRAfecha],$B$1))</f>
        <v>0</v>
      </c>
      <c r="S9" s="117">
        <f>IF($B$1=0,SUMIFS(BD[PRYRAhoras],BD[ProcesoRecurso],$B9,BD[ProcesoTarea],S$1),SUMIFS(BD[PRYRAhoras],BD[ProcesoRecurso],$B9,BD[ProcesoTarea],S$1,BD[PRYRAfecha],$B$1))</f>
        <v>0</v>
      </c>
      <c r="T9" s="117">
        <f>IF($B$1=0,SUMIFS(BD[PRYRAhoras],BD[ProcesoRecurso],$B9,BD[ProcesoTarea],T$1),SUMIFS(BD[PRYRAhoras],BD[ProcesoRecurso],$B9,BD[ProcesoTarea],T$1,BD[PRYRAfecha],$B$1))</f>
        <v>0</v>
      </c>
      <c r="U9" s="117">
        <f>IF($B$1=0,SUMIFS(BD[PRYRAhoras],BD[ProcesoRecurso],$B9,BD[ProcesoTarea],U$1),SUMIFS(BD[PRYRAhoras],BD[ProcesoRecurso],$B9,BD[ProcesoTarea],U$1,BD[PRYRAfecha],$B$1))</f>
        <v>0</v>
      </c>
      <c r="V9" s="117">
        <f>IF($B$1=0,SUMIFS(BD[PRYRAhoras],BD[ProcesoRecurso],$B9,BD[ProcesoTarea],V$1),SUMIFS(BD[PRYRAhoras],BD[ProcesoRecurso],$B9,BD[ProcesoTarea],V$1,BD[PRYRAfecha],$B$1))</f>
        <v>0</v>
      </c>
      <c r="W9" s="117">
        <f>IF($B$1=0,SUMIFS(BD[PRYRAhoras],BD[ProcesoRecurso],$B9,BD[ProcesoTarea],W$1),SUMIFS(BD[PRYRAhoras],BD[ProcesoRecurso],$B9,BD[ProcesoTarea],W$1,BD[PRYRAfecha],$B$1))</f>
        <v>0</v>
      </c>
      <c r="X9" s="117">
        <f>IF($B$1=0,SUMIFS(BD[PRYRAhoras],BD[ProcesoRecurso],$B9,BD[ProcesoTarea],X$1),SUMIFS(BD[PRYRAhoras],BD[ProcesoRecurso],$B9,BD[ProcesoTarea],X$1,BD[PRYRAfecha],$B$1))</f>
        <v>0</v>
      </c>
      <c r="Y9" s="117">
        <f>IF($B$1=0,SUMIFS(BD[PRYRAhoras],BD[ProcesoRecurso],$B9,BD[ProcesoTarea],Y$1),SUMIFS(BD[PRYRAhoras],BD[ProcesoRecurso],$B9,BD[ProcesoTarea],Y$1,BD[PRYRAfecha],$B$1))</f>
        <v>0</v>
      </c>
      <c r="Z9" s="117">
        <f>IF($B$1=0,SUMIFS(BD[PRYRAhoras],BD[ProcesoRecurso],$B9,BD[ProcesoTarea],Z$1),SUMIFS(BD[PRYRAhoras],BD[ProcesoRecurso],$B9,BD[ProcesoTarea],Z$1,BD[PRYRAfecha],$B$1))</f>
        <v>0</v>
      </c>
      <c r="AA9" s="117">
        <f>IF($B$1=0,SUMIFS(BD[PRYRAhoras],BD[ProcesoRecurso],$B9,BD[ProcesoTarea],AA$1),SUMIFS(BD[PRYRAhoras],BD[ProcesoRecurso],$B9,BD[ProcesoTarea],AA$1,BD[PRYRAfecha],$B$1))</f>
        <v>0</v>
      </c>
      <c r="AB9" s="117">
        <f>IF($B$1=0,SUMIFS(BD[PRYRAhoras],BD[ProcesoRecurso],$B9,BD[ProcesoTarea],AB$1),SUMIFS(BD[PRYRAhoras],BD[ProcesoRecurso],$B9,BD[ProcesoTarea],AB$1,BD[PRYRAfecha],$B$1))</f>
        <v>0</v>
      </c>
      <c r="AC9" s="117">
        <f>IF($B$1=0,SUMIFS(BD[PRYRAhoras],BD[ProcesoRecurso],$B9,BD[ProcesoTarea],AC$1),SUMIFS(BD[PRYRAhoras],BD[ProcesoRecurso],$B9,BD[ProcesoTarea],AC$1,BD[PRYRAfecha],$B$1))</f>
        <v>0</v>
      </c>
      <c r="AD9" s="117">
        <f>IF($B$1=0,SUMIFS(BD[PRYRAhoras],BD[ProcesoRecurso],$B9,BD[ProcesoTarea],AD$1),SUMIFS(BD[PRYRAhoras],BD[ProcesoRecurso],$B9,BD[ProcesoTarea],AD$1,BD[PRYRAfecha],$B$1))</f>
        <v>0</v>
      </c>
      <c r="AE9" s="117">
        <f>IF($B$1=0,SUMIFS(BD[PRYRAhoras],BD[ProcesoRecurso],$B9,BD[ProcesoTarea],AE$1),SUMIFS(BD[PRYRAhoras],BD[ProcesoRecurso],$B9,BD[ProcesoTarea],AE$1,BD[PRYRAfecha],$B$1))</f>
        <v>138</v>
      </c>
      <c r="AF9" s="117">
        <f>IF($B$1=0,SUMIFS(BD[PRYRAhoras],BD[ProcesoRecurso],$B9,BD[ProcesoTarea],AF$1),SUMIFS(BD[PRYRAhoras],BD[ProcesoRecurso],$B9,BD[ProcesoTarea],AF$1,BD[PRYRAfecha],$B$1))</f>
        <v>0</v>
      </c>
      <c r="AG9" s="117">
        <f>IF($B$1=0,SUMIFS(BD[PRYRAhoras],BD[ProcesoRecurso],$B9,BD[ProcesoTarea],AG$1),SUMIFS(BD[PRYRAhoras],BD[ProcesoRecurso],$B9,BD[ProcesoTarea],AG$1,BD[PRYRAfecha],$B$1))</f>
        <v>0</v>
      </c>
      <c r="AH9" s="118">
        <f t="shared" si="0"/>
        <v>2502.73</v>
      </c>
    </row>
    <row r="10" spans="2:34" x14ac:dyDescent="0.3">
      <c r="B10" s="120" t="s">
        <v>157</v>
      </c>
      <c r="C10" s="117">
        <f>IF($B$1=0,SUMIFS(BD[PRYRAhoras],BD[ProcesoRecurso],$B10,BD[ProcesoTarea],C$1),SUMIFS(BD[PRYRAhoras],BD[ProcesoRecurso],$B10,BD[ProcesoTarea],C$1,BD[PRYRAfecha],$B$1))</f>
        <v>0</v>
      </c>
      <c r="D10" s="117">
        <f>IF($B$1=0,SUMIFS(BD[PRYRAhoras],BD[ProcesoRecurso],$B10,BD[ProcesoTarea],D$1),SUMIFS(BD[PRYRAhoras],BD[ProcesoRecurso],$B10,BD[ProcesoTarea],D$1,BD[PRYRAfecha],$B$1))</f>
        <v>0</v>
      </c>
      <c r="E10" s="117">
        <f>IF($B$1=0,SUMIFS(BD[PRYRAhoras],BD[ProcesoRecurso],$B10,BD[ProcesoTarea],E$1),SUMIFS(BD[PRYRAhoras],BD[ProcesoRecurso],$B10,BD[ProcesoTarea],E$1,BD[PRYRAfecha],$B$1))</f>
        <v>0</v>
      </c>
      <c r="F10" s="117">
        <f>IF($B$1=0,SUMIFS(BD[PRYRAhoras],BD[ProcesoRecurso],$B10,BD[ProcesoTarea],F$1),SUMIFS(BD[PRYRAhoras],BD[ProcesoRecurso],$B10,BD[ProcesoTarea],F$1,BD[PRYRAfecha],$B$1))</f>
        <v>0</v>
      </c>
      <c r="G10" s="117">
        <f>IF($B$1=0,SUMIFS(BD[PRYRAhoras],BD[ProcesoRecurso],$B10,BD[ProcesoTarea],G$1),SUMIFS(BD[PRYRAhoras],BD[ProcesoRecurso],$B10,BD[ProcesoTarea],G$1,BD[PRYRAfecha],$B$1))</f>
        <v>0</v>
      </c>
      <c r="H10" s="117">
        <f>IF($B$1=0,SUMIFS(BD[PRYRAhoras],BD[ProcesoRecurso],$B10,BD[ProcesoTarea],H$1),SUMIFS(BD[PRYRAhoras],BD[ProcesoRecurso],$B10,BD[ProcesoTarea],H$1,BD[PRYRAfecha],$B$1))</f>
        <v>0</v>
      </c>
      <c r="I10" s="117">
        <f>IF($B$1=0,SUMIFS(BD[PRYRAhoras],BD[ProcesoRecurso],$B10,BD[ProcesoTarea],I$1),SUMIFS(BD[PRYRAhoras],BD[ProcesoRecurso],$B10,BD[ProcesoTarea],I$1,BD[PRYRAfecha],$B$1))</f>
        <v>0</v>
      </c>
      <c r="J10" s="117">
        <f>IF($B$1=0,SUMIFS(BD[PRYRAhoras],BD[ProcesoRecurso],$B10,BD[ProcesoTarea],J$1),SUMIFS(BD[PRYRAhoras],BD[ProcesoRecurso],$B10,BD[ProcesoTarea],J$1,BD[PRYRAfecha],$B$1))</f>
        <v>0</v>
      </c>
      <c r="K10" s="117">
        <f>IF($B$1=0,SUMIFS(BD[PRYRAhoras],BD[ProcesoRecurso],$B10,BD[ProcesoTarea],K$1),SUMIFS(BD[PRYRAhoras],BD[ProcesoRecurso],$B10,BD[ProcesoTarea],K$1,BD[PRYRAfecha],$B$1))</f>
        <v>0</v>
      </c>
      <c r="L10" s="117">
        <f>IF($B$1=0,SUMIFS(BD[PRYRAhoras],BD[ProcesoRecurso],$B10,BD[ProcesoTarea],L$1),SUMIFS(BD[PRYRAhoras],BD[ProcesoRecurso],$B10,BD[ProcesoTarea],L$1,BD[PRYRAfecha],$B$1))</f>
        <v>0</v>
      </c>
      <c r="M10" s="117">
        <f>IF($B$1=0,SUMIFS(BD[PRYRAhoras],BD[ProcesoRecurso],$B10,BD[ProcesoTarea],M$1),SUMIFS(BD[PRYRAhoras],BD[ProcesoRecurso],$B10,BD[ProcesoTarea],M$1,BD[PRYRAfecha],$B$1))</f>
        <v>0</v>
      </c>
      <c r="N10" s="117">
        <f>IF($B$1=0,SUMIFS(BD[PRYRAhoras],BD[ProcesoRecurso],$B10,BD[ProcesoTarea],N$1),SUMIFS(BD[PRYRAhoras],BD[ProcesoRecurso],$B10,BD[ProcesoTarea],N$1,BD[PRYRAfecha],$B$1))</f>
        <v>0</v>
      </c>
      <c r="O10" s="117">
        <f>IF($B$1=0,SUMIFS(BD[PRYRAhoras],BD[ProcesoRecurso],$B10,BD[ProcesoTarea],O$1),SUMIFS(BD[PRYRAhoras],BD[ProcesoRecurso],$B10,BD[ProcesoTarea],O$1,BD[PRYRAfecha],$B$1))</f>
        <v>0</v>
      </c>
      <c r="P10" s="117">
        <f>IF($B$1=0,SUMIFS(BD[PRYRAhoras],BD[ProcesoRecurso],$B10,BD[ProcesoTarea],P$1),SUMIFS(BD[PRYRAhoras],BD[ProcesoRecurso],$B10,BD[ProcesoTarea],P$1,BD[PRYRAfecha],$B$1))</f>
        <v>0</v>
      </c>
      <c r="Q10" s="117">
        <f>IF($B$1=0,SUMIFS(BD[PRYRAhoras],BD[ProcesoRecurso],$B10,BD[ProcesoTarea],Q$1),SUMIFS(BD[PRYRAhoras],BD[ProcesoRecurso],$B10,BD[ProcesoTarea],Q$1,BD[PRYRAfecha],$B$1))</f>
        <v>0</v>
      </c>
      <c r="R10" s="117">
        <f>IF($B$1=0,SUMIFS(BD[PRYRAhoras],BD[ProcesoRecurso],$B10,BD[ProcesoTarea],R$1),SUMIFS(BD[PRYRAhoras],BD[ProcesoRecurso],$B10,BD[ProcesoTarea],R$1,BD[PRYRAfecha],$B$1))</f>
        <v>0</v>
      </c>
      <c r="S10" s="117">
        <f>IF($B$1=0,SUMIFS(BD[PRYRAhoras],BD[ProcesoRecurso],$B10,BD[ProcesoTarea],S$1),SUMIFS(BD[PRYRAhoras],BD[ProcesoRecurso],$B10,BD[ProcesoTarea],S$1,BD[PRYRAfecha],$B$1))</f>
        <v>0</v>
      </c>
      <c r="T10" s="117">
        <f>IF($B$1=0,SUMIFS(BD[PRYRAhoras],BD[ProcesoRecurso],$B10,BD[ProcesoTarea],T$1),SUMIFS(BD[PRYRAhoras],BD[ProcesoRecurso],$B10,BD[ProcesoTarea],T$1,BD[PRYRAfecha],$B$1))</f>
        <v>0</v>
      </c>
      <c r="U10" s="117">
        <f>IF($B$1=0,SUMIFS(BD[PRYRAhoras],BD[ProcesoRecurso],$B10,BD[ProcesoTarea],U$1),SUMIFS(BD[PRYRAhoras],BD[ProcesoRecurso],$B10,BD[ProcesoTarea],U$1,BD[PRYRAfecha],$B$1))</f>
        <v>0</v>
      </c>
      <c r="V10" s="117">
        <f>IF($B$1=0,SUMIFS(BD[PRYRAhoras],BD[ProcesoRecurso],$B10,BD[ProcesoTarea],V$1),SUMIFS(BD[PRYRAhoras],BD[ProcesoRecurso],$B10,BD[ProcesoTarea],V$1,BD[PRYRAfecha],$B$1))</f>
        <v>0</v>
      </c>
      <c r="W10" s="117">
        <f>IF($B$1=0,SUMIFS(BD[PRYRAhoras],BD[ProcesoRecurso],$B10,BD[ProcesoTarea],W$1),SUMIFS(BD[PRYRAhoras],BD[ProcesoRecurso],$B10,BD[ProcesoTarea],W$1,BD[PRYRAfecha],$B$1))</f>
        <v>0</v>
      </c>
      <c r="X10" s="117">
        <f>IF($B$1=0,SUMIFS(BD[PRYRAhoras],BD[ProcesoRecurso],$B10,BD[ProcesoTarea],X$1),SUMIFS(BD[PRYRAhoras],BD[ProcesoRecurso],$B10,BD[ProcesoTarea],X$1,BD[PRYRAfecha],$B$1))</f>
        <v>0</v>
      </c>
      <c r="Y10" s="117">
        <f>IF($B$1=0,SUMIFS(BD[PRYRAhoras],BD[ProcesoRecurso],$B10,BD[ProcesoTarea],Y$1),SUMIFS(BD[PRYRAhoras],BD[ProcesoRecurso],$B10,BD[ProcesoTarea],Y$1,BD[PRYRAfecha],$B$1))</f>
        <v>0</v>
      </c>
      <c r="Z10" s="117">
        <f>IF($B$1=0,SUMIFS(BD[PRYRAhoras],BD[ProcesoRecurso],$B10,BD[ProcesoTarea],Z$1),SUMIFS(BD[PRYRAhoras],BD[ProcesoRecurso],$B10,BD[ProcesoTarea],Z$1,BD[PRYRAfecha],$B$1))</f>
        <v>0</v>
      </c>
      <c r="AA10" s="117">
        <f>IF($B$1=0,SUMIFS(BD[PRYRAhoras],BD[ProcesoRecurso],$B10,BD[ProcesoTarea],AA$1),SUMIFS(BD[PRYRAhoras],BD[ProcesoRecurso],$B10,BD[ProcesoTarea],AA$1,BD[PRYRAfecha],$B$1))</f>
        <v>0</v>
      </c>
      <c r="AB10" s="117">
        <f>IF($B$1=0,SUMIFS(BD[PRYRAhoras],BD[ProcesoRecurso],$B10,BD[ProcesoTarea],AB$1),SUMIFS(BD[PRYRAhoras],BD[ProcesoRecurso],$B10,BD[ProcesoTarea],AB$1,BD[PRYRAfecha],$B$1))</f>
        <v>0</v>
      </c>
      <c r="AC10" s="117">
        <f>IF($B$1=0,SUMIFS(BD[PRYRAhoras],BD[ProcesoRecurso],$B10,BD[ProcesoTarea],AC$1),SUMIFS(BD[PRYRAhoras],BD[ProcesoRecurso],$B10,BD[ProcesoTarea],AC$1,BD[PRYRAfecha],$B$1))</f>
        <v>0</v>
      </c>
      <c r="AD10" s="117">
        <f>IF($B$1=0,SUMIFS(BD[PRYRAhoras],BD[ProcesoRecurso],$B10,BD[ProcesoTarea],AD$1),SUMIFS(BD[PRYRAhoras],BD[ProcesoRecurso],$B10,BD[ProcesoTarea],AD$1,BD[PRYRAfecha],$B$1))</f>
        <v>0</v>
      </c>
      <c r="AE10" s="117">
        <f>IF($B$1=0,SUMIFS(BD[PRYRAhoras],BD[ProcesoRecurso],$B10,BD[ProcesoTarea],AE$1),SUMIFS(BD[PRYRAhoras],BD[ProcesoRecurso],$B10,BD[ProcesoTarea],AE$1,BD[PRYRAfecha],$B$1))</f>
        <v>0</v>
      </c>
      <c r="AF10" s="117">
        <f>IF($B$1=0,SUMIFS(BD[PRYRAhoras],BD[ProcesoRecurso],$B10,BD[ProcesoTarea],AF$1),SUMIFS(BD[PRYRAhoras],BD[ProcesoRecurso],$B10,BD[ProcesoTarea],AF$1,BD[PRYRAfecha],$B$1))</f>
        <v>0</v>
      </c>
      <c r="AG10" s="117">
        <f>IF($B$1=0,SUMIFS(BD[PRYRAhoras],BD[ProcesoRecurso],$B10,BD[ProcesoTarea],AG$1),SUMIFS(BD[PRYRAhoras],BD[ProcesoRecurso],$B10,BD[ProcesoTarea],AG$1,BD[PRYRAfecha],$B$1))</f>
        <v>0</v>
      </c>
      <c r="AH10" s="118">
        <f t="shared" si="0"/>
        <v>0</v>
      </c>
    </row>
    <row r="11" spans="2:34" x14ac:dyDescent="0.3">
      <c r="B11" s="120" t="s">
        <v>161</v>
      </c>
      <c r="C11" s="117">
        <f>IF($B$1=0,SUMIFS(BD[PRYRAhoras],BD[ProcesoRecurso],$B11,BD[ProcesoTarea],C$1),SUMIFS(BD[PRYRAhoras],BD[ProcesoRecurso],$B11,BD[ProcesoTarea],C$1,BD[PRYRAfecha],$B$1))</f>
        <v>160</v>
      </c>
      <c r="D11" s="117">
        <f>IF($B$1=0,SUMIFS(BD[PRYRAhoras],BD[ProcesoRecurso],$B11,BD[ProcesoTarea],D$1),SUMIFS(BD[PRYRAhoras],BD[ProcesoRecurso],$B11,BD[ProcesoTarea],D$1,BD[PRYRAfecha],$B$1))</f>
        <v>0</v>
      </c>
      <c r="E11" s="117">
        <f>IF($B$1=0,SUMIFS(BD[PRYRAhoras],BD[ProcesoRecurso],$B11,BD[ProcesoTarea],E$1),SUMIFS(BD[PRYRAhoras],BD[ProcesoRecurso],$B11,BD[ProcesoTarea],E$1,BD[PRYRAfecha],$B$1))</f>
        <v>0</v>
      </c>
      <c r="F11" s="117">
        <f>IF($B$1=0,SUMIFS(BD[PRYRAhoras],BD[ProcesoRecurso],$B11,BD[ProcesoTarea],F$1),SUMIFS(BD[PRYRAhoras],BD[ProcesoRecurso],$B11,BD[ProcesoTarea],F$1,BD[PRYRAfecha],$B$1))</f>
        <v>0</v>
      </c>
      <c r="G11" s="117">
        <f>IF($B$1=0,SUMIFS(BD[PRYRAhoras],BD[ProcesoRecurso],$B11,BD[ProcesoTarea],G$1),SUMIFS(BD[PRYRAhoras],BD[ProcesoRecurso],$B11,BD[ProcesoTarea],G$1,BD[PRYRAfecha],$B$1))</f>
        <v>0</v>
      </c>
      <c r="H11" s="117">
        <f>IF($B$1=0,SUMIFS(BD[PRYRAhoras],BD[ProcesoRecurso],$B11,BD[ProcesoTarea],H$1),SUMIFS(BD[PRYRAhoras],BD[ProcesoRecurso],$B11,BD[ProcesoTarea],H$1,BD[PRYRAfecha],$B$1))</f>
        <v>21.75</v>
      </c>
      <c r="I11" s="117">
        <f>IF($B$1=0,SUMIFS(BD[PRYRAhoras],BD[ProcesoRecurso],$B11,BD[ProcesoTarea],I$1),SUMIFS(BD[PRYRAhoras],BD[ProcesoRecurso],$B11,BD[ProcesoTarea],I$1,BD[PRYRAfecha],$B$1))</f>
        <v>0</v>
      </c>
      <c r="J11" s="117">
        <f>IF($B$1=0,SUMIFS(BD[PRYRAhoras],BD[ProcesoRecurso],$B11,BD[ProcesoTarea],J$1),SUMIFS(BD[PRYRAhoras],BD[ProcesoRecurso],$B11,BD[ProcesoTarea],J$1,BD[PRYRAfecha],$B$1))</f>
        <v>72</v>
      </c>
      <c r="K11" s="117">
        <f>IF($B$1=0,SUMIFS(BD[PRYRAhoras],BD[ProcesoRecurso],$B11,BD[ProcesoTarea],K$1),SUMIFS(BD[PRYRAhoras],BD[ProcesoRecurso],$B11,BD[ProcesoTarea],K$1,BD[PRYRAfecha],$B$1))</f>
        <v>0</v>
      </c>
      <c r="L11" s="117">
        <f>IF($B$1=0,SUMIFS(BD[PRYRAhoras],BD[ProcesoRecurso],$B11,BD[ProcesoTarea],L$1),SUMIFS(BD[PRYRAhoras],BD[ProcesoRecurso],$B11,BD[ProcesoTarea],L$1,BD[PRYRAfecha],$B$1))</f>
        <v>556</v>
      </c>
      <c r="M11" s="117">
        <f>IF($B$1=0,SUMIFS(BD[PRYRAhoras],BD[ProcesoRecurso],$B11,BD[ProcesoTarea],M$1),SUMIFS(BD[PRYRAhoras],BD[ProcesoRecurso],$B11,BD[ProcesoTarea],M$1,BD[PRYRAfecha],$B$1))</f>
        <v>12</v>
      </c>
      <c r="N11" s="117">
        <f>IF($B$1=0,SUMIFS(BD[PRYRAhoras],BD[ProcesoRecurso],$B11,BD[ProcesoTarea],N$1),SUMIFS(BD[PRYRAhoras],BD[ProcesoRecurso],$B11,BD[ProcesoTarea],N$1,BD[PRYRAfecha],$B$1))</f>
        <v>0</v>
      </c>
      <c r="O11" s="117">
        <f>IF($B$1=0,SUMIFS(BD[PRYRAhoras],BD[ProcesoRecurso],$B11,BD[ProcesoTarea],O$1),SUMIFS(BD[PRYRAhoras],BD[ProcesoRecurso],$B11,BD[ProcesoTarea],O$1,BD[PRYRAfecha],$B$1))</f>
        <v>0</v>
      </c>
      <c r="P11" s="117">
        <f>IF($B$1=0,SUMIFS(BD[PRYRAhoras],BD[ProcesoRecurso],$B11,BD[ProcesoTarea],P$1),SUMIFS(BD[PRYRAhoras],BD[ProcesoRecurso],$B11,BD[ProcesoTarea],P$1,BD[PRYRAfecha],$B$1))</f>
        <v>18.25</v>
      </c>
      <c r="Q11" s="117">
        <f>IF($B$1=0,SUMIFS(BD[PRYRAhoras],BD[ProcesoRecurso],$B11,BD[ProcesoTarea],Q$1),SUMIFS(BD[PRYRAhoras],BD[ProcesoRecurso],$B11,BD[ProcesoTarea],Q$1,BD[PRYRAfecha],$B$1))</f>
        <v>0</v>
      </c>
      <c r="R11" s="117">
        <f>IF($B$1=0,SUMIFS(BD[PRYRAhoras],BD[ProcesoRecurso],$B11,BD[ProcesoTarea],R$1),SUMIFS(BD[PRYRAhoras],BD[ProcesoRecurso],$B11,BD[ProcesoTarea],R$1,BD[PRYRAfecha],$B$1))</f>
        <v>0</v>
      </c>
      <c r="S11" s="117">
        <f>IF($B$1=0,SUMIFS(BD[PRYRAhoras],BD[ProcesoRecurso],$B11,BD[ProcesoTarea],S$1),SUMIFS(BD[PRYRAhoras],BD[ProcesoRecurso],$B11,BD[ProcesoTarea],S$1,BD[PRYRAfecha],$B$1))</f>
        <v>0</v>
      </c>
      <c r="T11" s="117">
        <f>IF($B$1=0,SUMIFS(BD[PRYRAhoras],BD[ProcesoRecurso],$B11,BD[ProcesoTarea],T$1),SUMIFS(BD[PRYRAhoras],BD[ProcesoRecurso],$B11,BD[ProcesoTarea],T$1,BD[PRYRAfecha],$B$1))</f>
        <v>0</v>
      </c>
      <c r="U11" s="117">
        <f>IF($B$1=0,SUMIFS(BD[PRYRAhoras],BD[ProcesoRecurso],$B11,BD[ProcesoTarea],U$1),SUMIFS(BD[PRYRAhoras],BD[ProcesoRecurso],$B11,BD[ProcesoTarea],U$1,BD[PRYRAfecha],$B$1))</f>
        <v>0</v>
      </c>
      <c r="V11" s="117">
        <f>IF($B$1=0,SUMIFS(BD[PRYRAhoras],BD[ProcesoRecurso],$B11,BD[ProcesoTarea],V$1),SUMIFS(BD[PRYRAhoras],BD[ProcesoRecurso],$B11,BD[ProcesoTarea],V$1,BD[PRYRAfecha],$B$1))</f>
        <v>78.5</v>
      </c>
      <c r="W11" s="117">
        <f>IF($B$1=0,SUMIFS(BD[PRYRAhoras],BD[ProcesoRecurso],$B11,BD[ProcesoTarea],W$1),SUMIFS(BD[PRYRAhoras],BD[ProcesoRecurso],$B11,BD[ProcesoTarea],W$1,BD[PRYRAfecha],$B$1))</f>
        <v>0</v>
      </c>
      <c r="X11" s="117">
        <f>IF($B$1=0,SUMIFS(BD[PRYRAhoras],BD[ProcesoRecurso],$B11,BD[ProcesoTarea],X$1),SUMIFS(BD[PRYRAhoras],BD[ProcesoRecurso],$B11,BD[ProcesoTarea],X$1,BD[PRYRAfecha],$B$1))</f>
        <v>0</v>
      </c>
      <c r="Y11" s="117">
        <f>IF($B$1=0,SUMIFS(BD[PRYRAhoras],BD[ProcesoRecurso],$B11,BD[ProcesoTarea],Y$1),SUMIFS(BD[PRYRAhoras],BD[ProcesoRecurso],$B11,BD[ProcesoTarea],Y$1,BD[PRYRAfecha],$B$1))</f>
        <v>116.5</v>
      </c>
      <c r="Z11" s="117">
        <f>IF($B$1=0,SUMIFS(BD[PRYRAhoras],BD[ProcesoRecurso],$B11,BD[ProcesoTarea],Z$1),SUMIFS(BD[PRYRAhoras],BD[ProcesoRecurso],$B11,BD[ProcesoTarea],Z$1,BD[PRYRAfecha],$B$1))</f>
        <v>26.5</v>
      </c>
      <c r="AA11" s="117">
        <f>IF($B$1=0,SUMIFS(BD[PRYRAhoras],BD[ProcesoRecurso],$B11,BD[ProcesoTarea],AA$1),SUMIFS(BD[PRYRAhoras],BD[ProcesoRecurso],$B11,BD[ProcesoTarea],AA$1,BD[PRYRAfecha],$B$1))</f>
        <v>441.25</v>
      </c>
      <c r="AB11" s="117">
        <f>IF($B$1=0,SUMIFS(BD[PRYRAhoras],BD[ProcesoRecurso],$B11,BD[ProcesoTarea],AB$1),SUMIFS(BD[PRYRAhoras],BD[ProcesoRecurso],$B11,BD[ProcesoTarea],AB$1,BD[PRYRAfecha],$B$1))</f>
        <v>0</v>
      </c>
      <c r="AC11" s="117">
        <f>IF($B$1=0,SUMIFS(BD[PRYRAhoras],BD[ProcesoRecurso],$B11,BD[ProcesoTarea],AC$1),SUMIFS(BD[PRYRAhoras],BD[ProcesoRecurso],$B11,BD[ProcesoTarea],AC$1,BD[PRYRAfecha],$B$1))</f>
        <v>0</v>
      </c>
      <c r="AD11" s="117">
        <f>IF($B$1=0,SUMIFS(BD[PRYRAhoras],BD[ProcesoRecurso],$B11,BD[ProcesoTarea],AD$1),SUMIFS(BD[PRYRAhoras],BD[ProcesoRecurso],$B11,BD[ProcesoTarea],AD$1,BD[PRYRAfecha],$B$1))</f>
        <v>157</v>
      </c>
      <c r="AE11" s="117">
        <f>IF($B$1=0,SUMIFS(BD[PRYRAhoras],BD[ProcesoRecurso],$B11,BD[ProcesoTarea],AE$1),SUMIFS(BD[PRYRAhoras],BD[ProcesoRecurso],$B11,BD[ProcesoTarea],AE$1,BD[PRYRAfecha],$B$1))</f>
        <v>101</v>
      </c>
      <c r="AF11" s="117">
        <f>IF($B$1=0,SUMIFS(BD[PRYRAhoras],BD[ProcesoRecurso],$B11,BD[ProcesoTarea],AF$1),SUMIFS(BD[PRYRAhoras],BD[ProcesoRecurso],$B11,BD[ProcesoTarea],AF$1,BD[PRYRAfecha],$B$1))</f>
        <v>0</v>
      </c>
      <c r="AG11" s="117">
        <f>IF($B$1=0,SUMIFS(BD[PRYRAhoras],BD[ProcesoRecurso],$B11,BD[ProcesoTarea],AG$1),SUMIFS(BD[PRYRAhoras],BD[ProcesoRecurso],$B11,BD[ProcesoTarea],AG$1,BD[PRYRAfecha],$B$1))</f>
        <v>34</v>
      </c>
      <c r="AH11" s="118">
        <f t="shared" si="0"/>
        <v>1794.75</v>
      </c>
    </row>
    <row r="12" spans="2:34" x14ac:dyDescent="0.3">
      <c r="B12" s="120" t="s">
        <v>4303</v>
      </c>
      <c r="C12" s="117">
        <f>IF($B$1=0,SUMIFS(BD[PRYRAhoras],BD[ProcesoRecurso],$B12,BD[ProcesoTarea],C$1),SUMIFS(BD[PRYRAhoras],BD[ProcesoRecurso],$B12,BD[ProcesoTarea],C$1,BD[PRYRAfecha],$B$1))</f>
        <v>0</v>
      </c>
      <c r="D12" s="117">
        <f>IF($B$1=0,SUMIFS(BD[PRYRAhoras],BD[ProcesoRecurso],$B12,BD[ProcesoTarea],D$1),SUMIFS(BD[PRYRAhoras],BD[ProcesoRecurso],$B12,BD[ProcesoTarea],D$1,BD[PRYRAfecha],$B$1))</f>
        <v>0</v>
      </c>
      <c r="E12" s="117">
        <f>IF($B$1=0,SUMIFS(BD[PRYRAhoras],BD[ProcesoRecurso],$B12,BD[ProcesoTarea],E$1),SUMIFS(BD[PRYRAhoras],BD[ProcesoRecurso],$B12,BD[ProcesoTarea],E$1,BD[PRYRAfecha],$B$1))</f>
        <v>0</v>
      </c>
      <c r="F12" s="117">
        <f>IF($B$1=0,SUMIFS(BD[PRYRAhoras],BD[ProcesoRecurso],$B12,BD[ProcesoTarea],F$1),SUMIFS(BD[PRYRAhoras],BD[ProcesoRecurso],$B12,BD[ProcesoTarea],F$1,BD[PRYRAfecha],$B$1))</f>
        <v>0</v>
      </c>
      <c r="G12" s="117">
        <f>IF($B$1=0,SUMIFS(BD[PRYRAhoras],BD[ProcesoRecurso],$B12,BD[ProcesoTarea],G$1),SUMIFS(BD[PRYRAhoras],BD[ProcesoRecurso],$B12,BD[ProcesoTarea],G$1,BD[PRYRAfecha],$B$1))</f>
        <v>0</v>
      </c>
      <c r="H12" s="117">
        <f>IF($B$1=0,SUMIFS(BD[PRYRAhoras],BD[ProcesoRecurso],$B12,BD[ProcesoTarea],H$1),SUMIFS(BD[PRYRAhoras],BD[ProcesoRecurso],$B12,BD[ProcesoTarea],H$1,BD[PRYRAfecha],$B$1))</f>
        <v>0</v>
      </c>
      <c r="I12" s="117">
        <f>IF($B$1=0,SUMIFS(BD[PRYRAhoras],BD[ProcesoRecurso],$B12,BD[ProcesoTarea],I$1),SUMIFS(BD[PRYRAhoras],BD[ProcesoRecurso],$B12,BD[ProcesoTarea],I$1,BD[PRYRAfecha],$B$1))</f>
        <v>0</v>
      </c>
      <c r="J12" s="117">
        <f>IF($B$1=0,SUMIFS(BD[PRYRAhoras],BD[ProcesoRecurso],$B12,BD[ProcesoTarea],J$1),SUMIFS(BD[PRYRAhoras],BD[ProcesoRecurso],$B12,BD[ProcesoTarea],J$1,BD[PRYRAfecha],$B$1))</f>
        <v>0</v>
      </c>
      <c r="K12" s="117">
        <f>IF($B$1=0,SUMIFS(BD[PRYRAhoras],BD[ProcesoRecurso],$B12,BD[ProcesoTarea],K$1),SUMIFS(BD[PRYRAhoras],BD[ProcesoRecurso],$B12,BD[ProcesoTarea],K$1,BD[PRYRAfecha],$B$1))</f>
        <v>0</v>
      </c>
      <c r="L12" s="117">
        <f>IF($B$1=0,SUMIFS(BD[PRYRAhoras],BD[ProcesoRecurso],$B12,BD[ProcesoTarea],L$1),SUMIFS(BD[PRYRAhoras],BD[ProcesoRecurso],$B12,BD[ProcesoTarea],L$1,BD[PRYRAfecha],$B$1))</f>
        <v>0</v>
      </c>
      <c r="M12" s="117">
        <f>IF($B$1=0,SUMIFS(BD[PRYRAhoras],BD[ProcesoRecurso],$B12,BD[ProcesoTarea],M$1),SUMIFS(BD[PRYRAhoras],BD[ProcesoRecurso],$B12,BD[ProcesoTarea],M$1,BD[PRYRAfecha],$B$1))</f>
        <v>0</v>
      </c>
      <c r="N12" s="117">
        <f>IF($B$1=0,SUMIFS(BD[PRYRAhoras],BD[ProcesoRecurso],$B12,BD[ProcesoTarea],N$1),SUMIFS(BD[PRYRAhoras],BD[ProcesoRecurso],$B12,BD[ProcesoTarea],N$1,BD[PRYRAfecha],$B$1))</f>
        <v>0</v>
      </c>
      <c r="O12" s="117">
        <f>IF($B$1=0,SUMIFS(BD[PRYRAhoras],BD[ProcesoRecurso],$B12,BD[ProcesoTarea],O$1),SUMIFS(BD[PRYRAhoras],BD[ProcesoRecurso],$B12,BD[ProcesoTarea],O$1,BD[PRYRAfecha],$B$1))</f>
        <v>0</v>
      </c>
      <c r="P12" s="117">
        <f>IF($B$1=0,SUMIFS(BD[PRYRAhoras],BD[ProcesoRecurso],$B12,BD[ProcesoTarea],P$1),SUMIFS(BD[PRYRAhoras],BD[ProcesoRecurso],$B12,BD[ProcesoTarea],P$1,BD[PRYRAfecha],$B$1))</f>
        <v>0</v>
      </c>
      <c r="Q12" s="117">
        <f>IF($B$1=0,SUMIFS(BD[PRYRAhoras],BD[ProcesoRecurso],$B12,BD[ProcesoTarea],Q$1),SUMIFS(BD[PRYRAhoras],BD[ProcesoRecurso],$B12,BD[ProcesoTarea],Q$1,BD[PRYRAfecha],$B$1))</f>
        <v>0</v>
      </c>
      <c r="R12" s="117">
        <f>IF($B$1=0,SUMIFS(BD[PRYRAhoras],BD[ProcesoRecurso],$B12,BD[ProcesoTarea],R$1),SUMIFS(BD[PRYRAhoras],BD[ProcesoRecurso],$B12,BD[ProcesoTarea],R$1,BD[PRYRAfecha],$B$1))</f>
        <v>0</v>
      </c>
      <c r="S12" s="117">
        <f>IF($B$1=0,SUMIFS(BD[PRYRAhoras],BD[ProcesoRecurso],$B12,BD[ProcesoTarea],S$1),SUMIFS(BD[PRYRAhoras],BD[ProcesoRecurso],$B12,BD[ProcesoTarea],S$1,BD[PRYRAfecha],$B$1))</f>
        <v>0</v>
      </c>
      <c r="T12" s="117">
        <f>IF($B$1=0,SUMIFS(BD[PRYRAhoras],BD[ProcesoRecurso],$B12,BD[ProcesoTarea],T$1),SUMIFS(BD[PRYRAhoras],BD[ProcesoRecurso],$B12,BD[ProcesoTarea],T$1,BD[PRYRAfecha],$B$1))</f>
        <v>0</v>
      </c>
      <c r="U12" s="117">
        <f>IF($B$1=0,SUMIFS(BD[PRYRAhoras],BD[ProcesoRecurso],$B12,BD[ProcesoTarea],U$1),SUMIFS(BD[PRYRAhoras],BD[ProcesoRecurso],$B12,BD[ProcesoTarea],U$1,BD[PRYRAfecha],$B$1))</f>
        <v>0</v>
      </c>
      <c r="V12" s="117">
        <f>IF($B$1=0,SUMIFS(BD[PRYRAhoras],BD[ProcesoRecurso],$B12,BD[ProcesoTarea],V$1),SUMIFS(BD[PRYRAhoras],BD[ProcesoRecurso],$B12,BD[ProcesoTarea],V$1,BD[PRYRAfecha],$B$1))</f>
        <v>0</v>
      </c>
      <c r="W12" s="117">
        <f>IF($B$1=0,SUMIFS(BD[PRYRAhoras],BD[ProcesoRecurso],$B12,BD[ProcesoTarea],W$1),SUMIFS(BD[PRYRAhoras],BD[ProcesoRecurso],$B12,BD[ProcesoTarea],W$1,BD[PRYRAfecha],$B$1))</f>
        <v>0</v>
      </c>
      <c r="X12" s="117">
        <f>IF($B$1=0,SUMIFS(BD[PRYRAhoras],BD[ProcesoRecurso],$B12,BD[ProcesoTarea],X$1),SUMIFS(BD[PRYRAhoras],BD[ProcesoRecurso],$B12,BD[ProcesoTarea],X$1,BD[PRYRAfecha],$B$1))</f>
        <v>0</v>
      </c>
      <c r="Y12" s="117">
        <f>IF($B$1=0,SUMIFS(BD[PRYRAhoras],BD[ProcesoRecurso],$B12,BD[ProcesoTarea],Y$1),SUMIFS(BD[PRYRAhoras],BD[ProcesoRecurso],$B12,BD[ProcesoTarea],Y$1,BD[PRYRAfecha],$B$1))</f>
        <v>0</v>
      </c>
      <c r="Z12" s="117">
        <f>IF($B$1=0,SUMIFS(BD[PRYRAhoras],BD[ProcesoRecurso],$B12,BD[ProcesoTarea],Z$1),SUMIFS(BD[PRYRAhoras],BD[ProcesoRecurso],$B12,BD[ProcesoTarea],Z$1,BD[PRYRAfecha],$B$1))</f>
        <v>0</v>
      </c>
      <c r="AA12" s="117">
        <f>IF($B$1=0,SUMIFS(BD[PRYRAhoras],BD[ProcesoRecurso],$B12,BD[ProcesoTarea],AA$1),SUMIFS(BD[PRYRAhoras],BD[ProcesoRecurso],$B12,BD[ProcesoTarea],AA$1,BD[PRYRAfecha],$B$1))</f>
        <v>0</v>
      </c>
      <c r="AB12" s="117">
        <f>IF($B$1=0,SUMIFS(BD[PRYRAhoras],BD[ProcesoRecurso],$B12,BD[ProcesoTarea],AB$1),SUMIFS(BD[PRYRAhoras],BD[ProcesoRecurso],$B12,BD[ProcesoTarea],AB$1,BD[PRYRAfecha],$B$1))</f>
        <v>0</v>
      </c>
      <c r="AC12" s="117">
        <f>IF($B$1=0,SUMIFS(BD[PRYRAhoras],BD[ProcesoRecurso],$B12,BD[ProcesoTarea],AC$1),SUMIFS(BD[PRYRAhoras],BD[ProcesoRecurso],$B12,BD[ProcesoTarea],AC$1,BD[PRYRAfecha],$B$1))</f>
        <v>0</v>
      </c>
      <c r="AD12" s="117">
        <f>IF($B$1=0,SUMIFS(BD[PRYRAhoras],BD[ProcesoRecurso],$B12,BD[ProcesoTarea],AD$1),SUMIFS(BD[PRYRAhoras],BD[ProcesoRecurso],$B12,BD[ProcesoTarea],AD$1,BD[PRYRAfecha],$B$1))</f>
        <v>0</v>
      </c>
      <c r="AE12" s="117">
        <f>IF($B$1=0,SUMIFS(BD[PRYRAhoras],BD[ProcesoRecurso],$B12,BD[ProcesoTarea],AE$1),SUMIFS(BD[PRYRAhoras],BD[ProcesoRecurso],$B12,BD[ProcesoTarea],AE$1,BD[PRYRAfecha],$B$1))</f>
        <v>48</v>
      </c>
      <c r="AF12" s="117">
        <f>IF($B$1=0,SUMIFS(BD[PRYRAhoras],BD[ProcesoRecurso],$B12,BD[ProcesoTarea],AF$1),SUMIFS(BD[PRYRAhoras],BD[ProcesoRecurso],$B12,BD[ProcesoTarea],AF$1,BD[PRYRAfecha],$B$1))</f>
        <v>0</v>
      </c>
      <c r="AG12" s="117">
        <f>IF($B$1=0,SUMIFS(BD[PRYRAhoras],BD[ProcesoRecurso],$B12,BD[ProcesoTarea],AG$1),SUMIFS(BD[PRYRAhoras],BD[ProcesoRecurso],$B12,BD[ProcesoTarea],AG$1,BD[PRYRAfecha],$B$1))</f>
        <v>0</v>
      </c>
      <c r="AH12" s="118">
        <f t="shared" si="0"/>
        <v>48</v>
      </c>
    </row>
    <row r="13" spans="2:34" x14ac:dyDescent="0.3">
      <c r="B13" s="120" t="s">
        <v>177</v>
      </c>
      <c r="C13" s="117">
        <f>IF($B$1=0,SUMIFS(BD[PRYRAhoras],BD[ProcesoRecurso],$B13,BD[ProcesoTarea],C$1),SUMIFS(BD[PRYRAhoras],BD[ProcesoRecurso],$B13,BD[ProcesoTarea],C$1,BD[PRYRAfecha],$B$1))</f>
        <v>0</v>
      </c>
      <c r="D13" s="117">
        <f>IF($B$1=0,SUMIFS(BD[PRYRAhoras],BD[ProcesoRecurso],$B13,BD[ProcesoTarea],D$1),SUMIFS(BD[PRYRAhoras],BD[ProcesoRecurso],$B13,BD[ProcesoTarea],D$1,BD[PRYRAfecha],$B$1))</f>
        <v>0</v>
      </c>
      <c r="E13" s="117">
        <f>IF($B$1=0,SUMIFS(BD[PRYRAhoras],BD[ProcesoRecurso],$B13,BD[ProcesoTarea],E$1),SUMIFS(BD[PRYRAhoras],BD[ProcesoRecurso],$B13,BD[ProcesoTarea],E$1,BD[PRYRAfecha],$B$1))</f>
        <v>0</v>
      </c>
      <c r="F13" s="117">
        <f>IF($B$1=0,SUMIFS(BD[PRYRAhoras],BD[ProcesoRecurso],$B13,BD[ProcesoTarea],F$1),SUMIFS(BD[PRYRAhoras],BD[ProcesoRecurso],$B13,BD[ProcesoTarea],F$1,BD[PRYRAfecha],$B$1))</f>
        <v>0</v>
      </c>
      <c r="G13" s="117">
        <f>IF($B$1=0,SUMIFS(BD[PRYRAhoras],BD[ProcesoRecurso],$B13,BD[ProcesoTarea],G$1),SUMIFS(BD[PRYRAhoras],BD[ProcesoRecurso],$B13,BD[ProcesoTarea],G$1,BD[PRYRAfecha],$B$1))</f>
        <v>0</v>
      </c>
      <c r="H13" s="117">
        <f>IF($B$1=0,SUMIFS(BD[PRYRAhoras],BD[ProcesoRecurso],$B13,BD[ProcesoTarea],H$1),SUMIFS(BD[PRYRAhoras],BD[ProcesoRecurso],$B13,BD[ProcesoTarea],H$1,BD[PRYRAfecha],$B$1))</f>
        <v>0</v>
      </c>
      <c r="I13" s="117">
        <f>IF($B$1=0,SUMIFS(BD[PRYRAhoras],BD[ProcesoRecurso],$B13,BD[ProcesoTarea],I$1),SUMIFS(BD[PRYRAhoras],BD[ProcesoRecurso],$B13,BD[ProcesoTarea],I$1,BD[PRYRAfecha],$B$1))</f>
        <v>0</v>
      </c>
      <c r="J13" s="117">
        <f>IF($B$1=0,SUMIFS(BD[PRYRAhoras],BD[ProcesoRecurso],$B13,BD[ProcesoTarea],J$1),SUMIFS(BD[PRYRAhoras],BD[ProcesoRecurso],$B13,BD[ProcesoTarea],J$1,BD[PRYRAfecha],$B$1))</f>
        <v>312</v>
      </c>
      <c r="K13" s="117">
        <f>IF($B$1=0,SUMIFS(BD[PRYRAhoras],BD[ProcesoRecurso],$B13,BD[ProcesoTarea],K$1),SUMIFS(BD[PRYRAhoras],BD[ProcesoRecurso],$B13,BD[ProcesoTarea],K$1,BD[PRYRAfecha],$B$1))</f>
        <v>0</v>
      </c>
      <c r="L13" s="117">
        <f>IF($B$1=0,SUMIFS(BD[PRYRAhoras],BD[ProcesoRecurso],$B13,BD[ProcesoTarea],L$1),SUMIFS(BD[PRYRAhoras],BD[ProcesoRecurso],$B13,BD[ProcesoTarea],L$1,BD[PRYRAfecha],$B$1))</f>
        <v>0</v>
      </c>
      <c r="M13" s="117">
        <f>IF($B$1=0,SUMIFS(BD[PRYRAhoras],BD[ProcesoRecurso],$B13,BD[ProcesoTarea],M$1),SUMIFS(BD[PRYRAhoras],BD[ProcesoRecurso],$B13,BD[ProcesoTarea],M$1,BD[PRYRAfecha],$B$1))</f>
        <v>0</v>
      </c>
      <c r="N13" s="117">
        <f>IF($B$1=0,SUMIFS(BD[PRYRAhoras],BD[ProcesoRecurso],$B13,BD[ProcesoTarea],N$1),SUMIFS(BD[PRYRAhoras],BD[ProcesoRecurso],$B13,BD[ProcesoTarea],N$1,BD[PRYRAfecha],$B$1))</f>
        <v>761.75</v>
      </c>
      <c r="O13" s="117">
        <f>IF($B$1=0,SUMIFS(BD[PRYRAhoras],BD[ProcesoRecurso],$B13,BD[ProcesoTarea],O$1),SUMIFS(BD[PRYRAhoras],BD[ProcesoRecurso],$B13,BD[ProcesoTarea],O$1,BD[PRYRAfecha],$B$1))</f>
        <v>0</v>
      </c>
      <c r="P13" s="117">
        <f>IF($B$1=0,SUMIFS(BD[PRYRAhoras],BD[ProcesoRecurso],$B13,BD[ProcesoTarea],P$1),SUMIFS(BD[PRYRAhoras],BD[ProcesoRecurso],$B13,BD[ProcesoTarea],P$1,BD[PRYRAfecha],$B$1))</f>
        <v>0</v>
      </c>
      <c r="Q13" s="117">
        <f>IF($B$1=0,SUMIFS(BD[PRYRAhoras],BD[ProcesoRecurso],$B13,BD[ProcesoTarea],Q$1),SUMIFS(BD[PRYRAhoras],BD[ProcesoRecurso],$B13,BD[ProcesoTarea],Q$1,BD[PRYRAfecha],$B$1))</f>
        <v>0</v>
      </c>
      <c r="R13" s="117">
        <f>IF($B$1=0,SUMIFS(BD[PRYRAhoras],BD[ProcesoRecurso],$B13,BD[ProcesoTarea],R$1),SUMIFS(BD[PRYRAhoras],BD[ProcesoRecurso],$B13,BD[ProcesoTarea],R$1,BD[PRYRAfecha],$B$1))</f>
        <v>38.5</v>
      </c>
      <c r="S13" s="117">
        <f>IF($B$1=0,SUMIFS(BD[PRYRAhoras],BD[ProcesoRecurso],$B13,BD[ProcesoTarea],S$1),SUMIFS(BD[PRYRAhoras],BD[ProcesoRecurso],$B13,BD[ProcesoTarea],S$1,BD[PRYRAfecha],$B$1))</f>
        <v>0</v>
      </c>
      <c r="T13" s="117">
        <f>IF($B$1=0,SUMIFS(BD[PRYRAhoras],BD[ProcesoRecurso],$B13,BD[ProcesoTarea],T$1),SUMIFS(BD[PRYRAhoras],BD[ProcesoRecurso],$B13,BD[ProcesoTarea],T$1,BD[PRYRAfecha],$B$1))</f>
        <v>0</v>
      </c>
      <c r="U13" s="117">
        <f>IF($B$1=0,SUMIFS(BD[PRYRAhoras],BD[ProcesoRecurso],$B13,BD[ProcesoTarea],U$1),SUMIFS(BD[PRYRAhoras],BD[ProcesoRecurso],$B13,BD[ProcesoTarea],U$1,BD[PRYRAfecha],$B$1))</f>
        <v>0</v>
      </c>
      <c r="V13" s="117">
        <f>IF($B$1=0,SUMIFS(BD[PRYRAhoras],BD[ProcesoRecurso],$B13,BD[ProcesoTarea],V$1),SUMIFS(BD[PRYRAhoras],BD[ProcesoRecurso],$B13,BD[ProcesoTarea],V$1,BD[PRYRAfecha],$B$1))</f>
        <v>0</v>
      </c>
      <c r="W13" s="117">
        <f>IF($B$1=0,SUMIFS(BD[PRYRAhoras],BD[ProcesoRecurso],$B13,BD[ProcesoTarea],W$1),SUMIFS(BD[PRYRAhoras],BD[ProcesoRecurso],$B13,BD[ProcesoTarea],W$1,BD[PRYRAfecha],$B$1))</f>
        <v>0</v>
      </c>
      <c r="X13" s="117">
        <f>IF($B$1=0,SUMIFS(BD[PRYRAhoras],BD[ProcesoRecurso],$B13,BD[ProcesoTarea],X$1),SUMIFS(BD[PRYRAhoras],BD[ProcesoRecurso],$B13,BD[ProcesoTarea],X$1,BD[PRYRAfecha],$B$1))</f>
        <v>0</v>
      </c>
      <c r="Y13" s="117">
        <f>IF($B$1=0,SUMIFS(BD[PRYRAhoras],BD[ProcesoRecurso],$B13,BD[ProcesoTarea],Y$1),SUMIFS(BD[PRYRAhoras],BD[ProcesoRecurso],$B13,BD[ProcesoTarea],Y$1,BD[PRYRAfecha],$B$1))</f>
        <v>375.25</v>
      </c>
      <c r="Z13" s="117">
        <f>IF($B$1=0,SUMIFS(BD[PRYRAhoras],BD[ProcesoRecurso],$B13,BD[ProcesoTarea],Z$1),SUMIFS(BD[PRYRAhoras],BD[ProcesoRecurso],$B13,BD[ProcesoTarea],Z$1,BD[PRYRAfecha],$B$1))</f>
        <v>0</v>
      </c>
      <c r="AA13" s="117">
        <f>IF($B$1=0,SUMIFS(BD[PRYRAhoras],BD[ProcesoRecurso],$B13,BD[ProcesoTarea],AA$1),SUMIFS(BD[PRYRAhoras],BD[ProcesoRecurso],$B13,BD[ProcesoTarea],AA$1,BD[PRYRAfecha],$B$1))</f>
        <v>2964.75</v>
      </c>
      <c r="AB13" s="117">
        <f>IF($B$1=0,SUMIFS(BD[PRYRAhoras],BD[ProcesoRecurso],$B13,BD[ProcesoTarea],AB$1),SUMIFS(BD[PRYRAhoras],BD[ProcesoRecurso],$B13,BD[ProcesoTarea],AB$1,BD[PRYRAfecha],$B$1))</f>
        <v>0</v>
      </c>
      <c r="AC13" s="117">
        <f>IF($B$1=0,SUMIFS(BD[PRYRAhoras],BD[ProcesoRecurso],$B13,BD[ProcesoTarea],AC$1),SUMIFS(BD[PRYRAhoras],BD[ProcesoRecurso],$B13,BD[ProcesoTarea],AC$1,BD[PRYRAfecha],$B$1))</f>
        <v>0</v>
      </c>
      <c r="AD13" s="117">
        <f>IF($B$1=0,SUMIFS(BD[PRYRAhoras],BD[ProcesoRecurso],$B13,BD[ProcesoTarea],AD$1),SUMIFS(BD[PRYRAhoras],BD[ProcesoRecurso],$B13,BD[ProcesoTarea],AD$1,BD[PRYRAfecha],$B$1))</f>
        <v>70</v>
      </c>
      <c r="AE13" s="117">
        <f>IF($B$1=0,SUMIFS(BD[PRYRAhoras],BD[ProcesoRecurso],$B13,BD[ProcesoTarea],AE$1),SUMIFS(BD[PRYRAhoras],BD[ProcesoRecurso],$B13,BD[ProcesoTarea],AE$1,BD[PRYRAfecha],$B$1))</f>
        <v>578.25</v>
      </c>
      <c r="AF13" s="117">
        <f>IF($B$1=0,SUMIFS(BD[PRYRAhoras],BD[ProcesoRecurso],$B13,BD[ProcesoTarea],AF$1),SUMIFS(BD[PRYRAhoras],BD[ProcesoRecurso],$B13,BD[ProcesoTarea],AF$1,BD[PRYRAfecha],$B$1))</f>
        <v>0</v>
      </c>
      <c r="AG13" s="117">
        <f>IF($B$1=0,SUMIFS(BD[PRYRAhoras],BD[ProcesoRecurso],$B13,BD[ProcesoTarea],AG$1),SUMIFS(BD[PRYRAhoras],BD[ProcesoRecurso],$B13,BD[ProcesoTarea],AG$1,BD[PRYRAfecha],$B$1))</f>
        <v>0</v>
      </c>
      <c r="AH13" s="118">
        <f t="shared" si="0"/>
        <v>5100.5</v>
      </c>
    </row>
    <row r="14" spans="2:34" x14ac:dyDescent="0.3">
      <c r="B14" s="120" t="s">
        <v>207</v>
      </c>
      <c r="C14" s="117">
        <f>IF($B$1=0,SUMIFS(BD[PRYRAhoras],BD[ProcesoRecurso],$B14,BD[ProcesoTarea],C$1),SUMIFS(BD[PRYRAhoras],BD[ProcesoRecurso],$B14,BD[ProcesoTarea],C$1,BD[PRYRAfecha],$B$1))</f>
        <v>0</v>
      </c>
      <c r="D14" s="117">
        <f>IF($B$1=0,SUMIFS(BD[PRYRAhoras],BD[ProcesoRecurso],$B14,BD[ProcesoTarea],D$1),SUMIFS(BD[PRYRAhoras],BD[ProcesoRecurso],$B14,BD[ProcesoTarea],D$1,BD[PRYRAfecha],$B$1))</f>
        <v>0</v>
      </c>
      <c r="E14" s="117">
        <f>IF($B$1=0,SUMIFS(BD[PRYRAhoras],BD[ProcesoRecurso],$B14,BD[ProcesoTarea],E$1),SUMIFS(BD[PRYRAhoras],BD[ProcesoRecurso],$B14,BD[ProcesoTarea],E$1,BD[PRYRAfecha],$B$1))</f>
        <v>0</v>
      </c>
      <c r="F14" s="117">
        <f>IF($B$1=0,SUMIFS(BD[PRYRAhoras],BD[ProcesoRecurso],$B14,BD[ProcesoTarea],F$1),SUMIFS(BD[PRYRAhoras],BD[ProcesoRecurso],$B14,BD[ProcesoTarea],F$1,BD[PRYRAfecha],$B$1))</f>
        <v>0</v>
      </c>
      <c r="G14" s="117">
        <f>IF($B$1=0,SUMIFS(BD[PRYRAhoras],BD[ProcesoRecurso],$B14,BD[ProcesoTarea],G$1),SUMIFS(BD[PRYRAhoras],BD[ProcesoRecurso],$B14,BD[ProcesoTarea],G$1,BD[PRYRAfecha],$B$1))</f>
        <v>0</v>
      </c>
      <c r="H14" s="117">
        <f>IF($B$1=0,SUMIFS(BD[PRYRAhoras],BD[ProcesoRecurso],$B14,BD[ProcesoTarea],H$1),SUMIFS(BD[PRYRAhoras],BD[ProcesoRecurso],$B14,BD[ProcesoTarea],H$1,BD[PRYRAfecha],$B$1))</f>
        <v>0</v>
      </c>
      <c r="I14" s="117">
        <f>IF($B$1=0,SUMIFS(BD[PRYRAhoras],BD[ProcesoRecurso],$B14,BD[ProcesoTarea],I$1),SUMIFS(BD[PRYRAhoras],BD[ProcesoRecurso],$B14,BD[ProcesoTarea],I$1,BD[PRYRAfecha],$B$1))</f>
        <v>0</v>
      </c>
      <c r="J14" s="117">
        <f>IF($B$1=0,SUMIFS(BD[PRYRAhoras],BD[ProcesoRecurso],$B14,BD[ProcesoTarea],J$1),SUMIFS(BD[PRYRAhoras],BD[ProcesoRecurso],$B14,BD[ProcesoTarea],J$1,BD[PRYRAfecha],$B$1))</f>
        <v>0</v>
      </c>
      <c r="K14" s="117">
        <f>IF($B$1=0,SUMIFS(BD[PRYRAhoras],BD[ProcesoRecurso],$B14,BD[ProcesoTarea],K$1),SUMIFS(BD[PRYRAhoras],BD[ProcesoRecurso],$B14,BD[ProcesoTarea],K$1,BD[PRYRAfecha],$B$1))</f>
        <v>0</v>
      </c>
      <c r="L14" s="117">
        <f>IF($B$1=0,SUMIFS(BD[PRYRAhoras],BD[ProcesoRecurso],$B14,BD[ProcesoTarea],L$1),SUMIFS(BD[PRYRAhoras],BD[ProcesoRecurso],$B14,BD[ProcesoTarea],L$1,BD[PRYRAfecha],$B$1))</f>
        <v>0</v>
      </c>
      <c r="M14" s="117">
        <f>IF($B$1=0,SUMIFS(BD[PRYRAhoras],BD[ProcesoRecurso],$B14,BD[ProcesoTarea],M$1),SUMIFS(BD[PRYRAhoras],BD[ProcesoRecurso],$B14,BD[ProcesoTarea],M$1,BD[PRYRAfecha],$B$1))</f>
        <v>0</v>
      </c>
      <c r="N14" s="117">
        <f>IF($B$1=0,SUMIFS(BD[PRYRAhoras],BD[ProcesoRecurso],$B14,BD[ProcesoTarea],N$1),SUMIFS(BD[PRYRAhoras],BD[ProcesoRecurso],$B14,BD[ProcesoTarea],N$1,BD[PRYRAfecha],$B$1))</f>
        <v>0</v>
      </c>
      <c r="O14" s="117">
        <f>IF($B$1=0,SUMIFS(BD[PRYRAhoras],BD[ProcesoRecurso],$B14,BD[ProcesoTarea],O$1),SUMIFS(BD[PRYRAhoras],BD[ProcesoRecurso],$B14,BD[ProcesoTarea],O$1,BD[PRYRAfecha],$B$1))</f>
        <v>0</v>
      </c>
      <c r="P14" s="117">
        <f>IF($B$1=0,SUMIFS(BD[PRYRAhoras],BD[ProcesoRecurso],$B14,BD[ProcesoTarea],P$1),SUMIFS(BD[PRYRAhoras],BD[ProcesoRecurso],$B14,BD[ProcesoTarea],P$1,BD[PRYRAfecha],$B$1))</f>
        <v>0</v>
      </c>
      <c r="Q14" s="117">
        <f>IF($B$1=0,SUMIFS(BD[PRYRAhoras],BD[ProcesoRecurso],$B14,BD[ProcesoTarea],Q$1),SUMIFS(BD[PRYRAhoras],BD[ProcesoRecurso],$B14,BD[ProcesoTarea],Q$1,BD[PRYRAfecha],$B$1))</f>
        <v>0</v>
      </c>
      <c r="R14" s="117">
        <f>IF($B$1=0,SUMIFS(BD[PRYRAhoras],BD[ProcesoRecurso],$B14,BD[ProcesoTarea],R$1),SUMIFS(BD[PRYRAhoras],BD[ProcesoRecurso],$B14,BD[ProcesoTarea],R$1,BD[PRYRAfecha],$B$1))</f>
        <v>0</v>
      </c>
      <c r="S14" s="117">
        <f>IF($B$1=0,SUMIFS(BD[PRYRAhoras],BD[ProcesoRecurso],$B14,BD[ProcesoTarea],S$1),SUMIFS(BD[PRYRAhoras],BD[ProcesoRecurso],$B14,BD[ProcesoTarea],S$1,BD[PRYRAfecha],$B$1))</f>
        <v>0</v>
      </c>
      <c r="T14" s="117">
        <f>IF($B$1=0,SUMIFS(BD[PRYRAhoras],BD[ProcesoRecurso],$B14,BD[ProcesoTarea],T$1),SUMIFS(BD[PRYRAhoras],BD[ProcesoRecurso],$B14,BD[ProcesoTarea],T$1,BD[PRYRAfecha],$B$1))</f>
        <v>0</v>
      </c>
      <c r="U14" s="117">
        <f>IF($B$1=0,SUMIFS(BD[PRYRAhoras],BD[ProcesoRecurso],$B14,BD[ProcesoTarea],U$1),SUMIFS(BD[PRYRAhoras],BD[ProcesoRecurso],$B14,BD[ProcesoTarea],U$1,BD[PRYRAfecha],$B$1))</f>
        <v>0</v>
      </c>
      <c r="V14" s="117">
        <f>IF($B$1=0,SUMIFS(BD[PRYRAhoras],BD[ProcesoRecurso],$B14,BD[ProcesoTarea],V$1),SUMIFS(BD[PRYRAhoras],BD[ProcesoRecurso],$B14,BD[ProcesoTarea],V$1,BD[PRYRAfecha],$B$1))</f>
        <v>0</v>
      </c>
      <c r="W14" s="117">
        <f>IF($B$1=0,SUMIFS(BD[PRYRAhoras],BD[ProcesoRecurso],$B14,BD[ProcesoTarea],W$1),SUMIFS(BD[PRYRAhoras],BD[ProcesoRecurso],$B14,BD[ProcesoTarea],W$1,BD[PRYRAfecha],$B$1))</f>
        <v>0</v>
      </c>
      <c r="X14" s="117">
        <f>IF($B$1=0,SUMIFS(BD[PRYRAhoras],BD[ProcesoRecurso],$B14,BD[ProcesoTarea],X$1),SUMIFS(BD[PRYRAhoras],BD[ProcesoRecurso],$B14,BD[ProcesoTarea],X$1,BD[PRYRAfecha],$B$1))</f>
        <v>0</v>
      </c>
      <c r="Y14" s="117">
        <f>IF($B$1=0,SUMIFS(BD[PRYRAhoras],BD[ProcesoRecurso],$B14,BD[ProcesoTarea],Y$1),SUMIFS(BD[PRYRAhoras],BD[ProcesoRecurso],$B14,BD[ProcesoTarea],Y$1,BD[PRYRAfecha],$B$1))</f>
        <v>0</v>
      </c>
      <c r="Z14" s="117">
        <f>IF($B$1=0,SUMIFS(BD[PRYRAhoras],BD[ProcesoRecurso],$B14,BD[ProcesoTarea],Z$1),SUMIFS(BD[PRYRAhoras],BD[ProcesoRecurso],$B14,BD[ProcesoTarea],Z$1,BD[PRYRAfecha],$B$1))</f>
        <v>0</v>
      </c>
      <c r="AA14" s="117">
        <f>IF($B$1=0,SUMIFS(BD[PRYRAhoras],BD[ProcesoRecurso],$B14,BD[ProcesoTarea],AA$1),SUMIFS(BD[PRYRAhoras],BD[ProcesoRecurso],$B14,BD[ProcesoTarea],AA$1,BD[PRYRAfecha],$B$1))</f>
        <v>0</v>
      </c>
      <c r="AB14" s="117">
        <f>IF($B$1=0,SUMIFS(BD[PRYRAhoras],BD[ProcesoRecurso],$B14,BD[ProcesoTarea],AB$1),SUMIFS(BD[PRYRAhoras],BD[ProcesoRecurso],$B14,BD[ProcesoTarea],AB$1,BD[PRYRAfecha],$B$1))</f>
        <v>0</v>
      </c>
      <c r="AC14" s="117">
        <f>IF($B$1=0,SUMIFS(BD[PRYRAhoras],BD[ProcesoRecurso],$B14,BD[ProcesoTarea],AC$1),SUMIFS(BD[PRYRAhoras],BD[ProcesoRecurso],$B14,BD[ProcesoTarea],AC$1,BD[PRYRAfecha],$B$1))</f>
        <v>0</v>
      </c>
      <c r="AD14" s="117">
        <f>IF($B$1=0,SUMIFS(BD[PRYRAhoras],BD[ProcesoRecurso],$B14,BD[ProcesoTarea],AD$1),SUMIFS(BD[PRYRAhoras],BD[ProcesoRecurso],$B14,BD[ProcesoTarea],AD$1,BD[PRYRAfecha],$B$1))</f>
        <v>0</v>
      </c>
      <c r="AE14" s="117">
        <f>IF($B$1=0,SUMIFS(BD[PRYRAhoras],BD[ProcesoRecurso],$B14,BD[ProcesoTarea],AE$1),SUMIFS(BD[PRYRAhoras],BD[ProcesoRecurso],$B14,BD[ProcesoTarea],AE$1,BD[PRYRAfecha],$B$1))</f>
        <v>8</v>
      </c>
      <c r="AF14" s="117">
        <f>IF($B$1=0,SUMIFS(BD[PRYRAhoras],BD[ProcesoRecurso],$B14,BD[ProcesoTarea],AF$1),SUMIFS(BD[PRYRAhoras],BD[ProcesoRecurso],$B14,BD[ProcesoTarea],AF$1,BD[PRYRAfecha],$B$1))</f>
        <v>0</v>
      </c>
      <c r="AG14" s="117">
        <f>IF($B$1=0,SUMIFS(BD[PRYRAhoras],BD[ProcesoRecurso],$B14,BD[ProcesoTarea],AG$1),SUMIFS(BD[PRYRAhoras],BD[ProcesoRecurso],$B14,BD[ProcesoTarea],AG$1,BD[PRYRAfecha],$B$1))</f>
        <v>0</v>
      </c>
      <c r="AH14" s="118">
        <f t="shared" si="0"/>
        <v>8</v>
      </c>
    </row>
    <row r="15" spans="2:34" x14ac:dyDescent="0.3">
      <c r="B15" s="120" t="s">
        <v>317</v>
      </c>
      <c r="C15" s="117">
        <f>IF($B$1=0,SUMIFS(BD[PRYRAhoras],BD[ProcesoRecurso],$B15,BD[ProcesoTarea],C$1),SUMIFS(BD[PRYRAhoras],BD[ProcesoRecurso],$B15,BD[ProcesoTarea],C$1,BD[PRYRAfecha],$B$1))</f>
        <v>0</v>
      </c>
      <c r="D15" s="117">
        <f>IF($B$1=0,SUMIFS(BD[PRYRAhoras],BD[ProcesoRecurso],$B15,BD[ProcesoTarea],D$1),SUMIFS(BD[PRYRAhoras],BD[ProcesoRecurso],$B15,BD[ProcesoTarea],D$1,BD[PRYRAfecha],$B$1))</f>
        <v>0</v>
      </c>
      <c r="E15" s="117">
        <f>IF($B$1=0,SUMIFS(BD[PRYRAhoras],BD[ProcesoRecurso],$B15,BD[ProcesoTarea],E$1),SUMIFS(BD[PRYRAhoras],BD[ProcesoRecurso],$B15,BD[ProcesoTarea],E$1,BD[PRYRAfecha],$B$1))</f>
        <v>0</v>
      </c>
      <c r="F15" s="117">
        <f>IF($B$1=0,SUMIFS(BD[PRYRAhoras],BD[ProcesoRecurso],$B15,BD[ProcesoTarea],F$1),SUMIFS(BD[PRYRAhoras],BD[ProcesoRecurso],$B15,BD[ProcesoTarea],F$1,BD[PRYRAfecha],$B$1))</f>
        <v>0</v>
      </c>
      <c r="G15" s="117">
        <f>IF($B$1=0,SUMIFS(BD[PRYRAhoras],BD[ProcesoRecurso],$B15,BD[ProcesoTarea],G$1),SUMIFS(BD[PRYRAhoras],BD[ProcesoRecurso],$B15,BD[ProcesoTarea],G$1,BD[PRYRAfecha],$B$1))</f>
        <v>0</v>
      </c>
      <c r="H15" s="117">
        <f>IF($B$1=0,SUMIFS(BD[PRYRAhoras],BD[ProcesoRecurso],$B15,BD[ProcesoTarea],H$1),SUMIFS(BD[PRYRAhoras],BD[ProcesoRecurso],$B15,BD[ProcesoTarea],H$1,BD[PRYRAfecha],$B$1))</f>
        <v>441.83</v>
      </c>
      <c r="I15" s="117">
        <f>IF($B$1=0,SUMIFS(BD[PRYRAhoras],BD[ProcesoRecurso],$B15,BD[ProcesoTarea],I$1),SUMIFS(BD[PRYRAhoras],BD[ProcesoRecurso],$B15,BD[ProcesoTarea],I$1,BD[PRYRAfecha],$B$1))</f>
        <v>0</v>
      </c>
      <c r="J15" s="117">
        <f>IF($B$1=0,SUMIFS(BD[PRYRAhoras],BD[ProcesoRecurso],$B15,BD[ProcesoTarea],J$1),SUMIFS(BD[PRYRAhoras],BD[ProcesoRecurso],$B15,BD[ProcesoTarea],J$1,BD[PRYRAfecha],$B$1))</f>
        <v>13</v>
      </c>
      <c r="K15" s="117">
        <f>IF($B$1=0,SUMIFS(BD[PRYRAhoras],BD[ProcesoRecurso],$B15,BD[ProcesoTarea],K$1),SUMIFS(BD[PRYRAhoras],BD[ProcesoRecurso],$B15,BD[ProcesoTarea],K$1,BD[PRYRAfecha],$B$1))</f>
        <v>0</v>
      </c>
      <c r="L15" s="117">
        <f>IF($B$1=0,SUMIFS(BD[PRYRAhoras],BD[ProcesoRecurso],$B15,BD[ProcesoTarea],L$1),SUMIFS(BD[PRYRAhoras],BD[ProcesoRecurso],$B15,BD[ProcesoTarea],L$1,BD[PRYRAfecha],$B$1))</f>
        <v>2.5</v>
      </c>
      <c r="M15" s="117">
        <f>IF($B$1=0,SUMIFS(BD[PRYRAhoras],BD[ProcesoRecurso],$B15,BD[ProcesoTarea],M$1),SUMIFS(BD[PRYRAhoras],BD[ProcesoRecurso],$B15,BD[ProcesoTarea],M$1,BD[PRYRAfecha],$B$1))</f>
        <v>324.75</v>
      </c>
      <c r="N15" s="117">
        <f>IF($B$1=0,SUMIFS(BD[PRYRAhoras],BD[ProcesoRecurso],$B15,BD[ProcesoTarea],N$1),SUMIFS(BD[PRYRAhoras],BD[ProcesoRecurso],$B15,BD[ProcesoTarea],N$1,BD[PRYRAfecha],$B$1))</f>
        <v>0</v>
      </c>
      <c r="O15" s="117">
        <f>IF($B$1=0,SUMIFS(BD[PRYRAhoras],BD[ProcesoRecurso],$B15,BD[ProcesoTarea],O$1),SUMIFS(BD[PRYRAhoras],BD[ProcesoRecurso],$B15,BD[ProcesoTarea],O$1,BD[PRYRAfecha],$B$1))</f>
        <v>0</v>
      </c>
      <c r="P15" s="117">
        <f>IF($B$1=0,SUMIFS(BD[PRYRAhoras],BD[ProcesoRecurso],$B15,BD[ProcesoTarea],P$1),SUMIFS(BD[PRYRAhoras],BD[ProcesoRecurso],$B15,BD[ProcesoTarea],P$1,BD[PRYRAfecha],$B$1))</f>
        <v>337.5</v>
      </c>
      <c r="Q15" s="117">
        <f>IF($B$1=0,SUMIFS(BD[PRYRAhoras],BD[ProcesoRecurso],$B15,BD[ProcesoTarea],Q$1),SUMIFS(BD[PRYRAhoras],BD[ProcesoRecurso],$B15,BD[ProcesoTarea],Q$1,BD[PRYRAfecha],$B$1))</f>
        <v>0</v>
      </c>
      <c r="R15" s="117">
        <f>IF($B$1=0,SUMIFS(BD[PRYRAhoras],BD[ProcesoRecurso],$B15,BD[ProcesoTarea],R$1),SUMIFS(BD[PRYRAhoras],BD[ProcesoRecurso],$B15,BD[ProcesoTarea],R$1,BD[PRYRAfecha],$B$1))</f>
        <v>169.5</v>
      </c>
      <c r="S15" s="117">
        <f>IF($B$1=0,SUMIFS(BD[PRYRAhoras],BD[ProcesoRecurso],$B15,BD[ProcesoTarea],S$1),SUMIFS(BD[PRYRAhoras],BD[ProcesoRecurso],$B15,BD[ProcesoTarea],S$1,BD[PRYRAfecha],$B$1))</f>
        <v>96.75</v>
      </c>
      <c r="T15" s="117">
        <f>IF($B$1=0,SUMIFS(BD[PRYRAhoras],BD[ProcesoRecurso],$B15,BD[ProcesoTarea],T$1),SUMIFS(BD[PRYRAhoras],BD[ProcesoRecurso],$B15,BD[ProcesoTarea],T$1,BD[PRYRAfecha],$B$1))</f>
        <v>2.25</v>
      </c>
      <c r="U15" s="117">
        <f>IF($B$1=0,SUMIFS(BD[PRYRAhoras],BD[ProcesoRecurso],$B15,BD[ProcesoTarea],U$1),SUMIFS(BD[PRYRAhoras],BD[ProcesoRecurso],$B15,BD[ProcesoTarea],U$1,BD[PRYRAfecha],$B$1))</f>
        <v>1.25</v>
      </c>
      <c r="V15" s="117">
        <f>IF($B$1=0,SUMIFS(BD[PRYRAhoras],BD[ProcesoRecurso],$B15,BD[ProcesoTarea],V$1),SUMIFS(BD[PRYRAhoras],BD[ProcesoRecurso],$B15,BD[ProcesoTarea],V$1,BD[PRYRAfecha],$B$1))</f>
        <v>1.25</v>
      </c>
      <c r="W15" s="117">
        <f>IF($B$1=0,SUMIFS(BD[PRYRAhoras],BD[ProcesoRecurso],$B15,BD[ProcesoTarea],W$1),SUMIFS(BD[PRYRAhoras],BD[ProcesoRecurso],$B15,BD[ProcesoTarea],W$1,BD[PRYRAfecha],$B$1))</f>
        <v>5</v>
      </c>
      <c r="X15" s="117">
        <f>IF($B$1=0,SUMIFS(BD[PRYRAhoras],BD[ProcesoRecurso],$B15,BD[ProcesoTarea],X$1),SUMIFS(BD[PRYRAhoras],BD[ProcesoRecurso],$B15,BD[ProcesoTarea],X$1,BD[PRYRAfecha],$B$1))</f>
        <v>0</v>
      </c>
      <c r="Y15" s="117">
        <f>IF($B$1=0,SUMIFS(BD[PRYRAhoras],BD[ProcesoRecurso],$B15,BD[ProcesoTarea],Y$1),SUMIFS(BD[PRYRAhoras],BD[ProcesoRecurso],$B15,BD[ProcesoTarea],Y$1,BD[PRYRAfecha],$B$1))</f>
        <v>388.73</v>
      </c>
      <c r="Z15" s="117">
        <f>IF($B$1=0,SUMIFS(BD[PRYRAhoras],BD[ProcesoRecurso],$B15,BD[ProcesoTarea],Z$1),SUMIFS(BD[PRYRAhoras],BD[ProcesoRecurso],$B15,BD[ProcesoTarea],Z$1,BD[PRYRAfecha],$B$1))</f>
        <v>126</v>
      </c>
      <c r="AA15" s="117">
        <f>IF($B$1=0,SUMIFS(BD[PRYRAhoras],BD[ProcesoRecurso],$B15,BD[ProcesoTarea],AA$1),SUMIFS(BD[PRYRAhoras],BD[ProcesoRecurso],$B15,BD[ProcesoTarea],AA$1,BD[PRYRAfecha],$B$1))</f>
        <v>555.25</v>
      </c>
      <c r="AB15" s="117">
        <f>IF($B$1=0,SUMIFS(BD[PRYRAhoras],BD[ProcesoRecurso],$B15,BD[ProcesoTarea],AB$1),SUMIFS(BD[PRYRAhoras],BD[ProcesoRecurso],$B15,BD[ProcesoTarea],AB$1,BD[PRYRAfecha],$B$1))</f>
        <v>0</v>
      </c>
      <c r="AC15" s="117">
        <f>IF($B$1=0,SUMIFS(BD[PRYRAhoras],BD[ProcesoRecurso],$B15,BD[ProcesoTarea],AC$1),SUMIFS(BD[PRYRAhoras],BD[ProcesoRecurso],$B15,BD[ProcesoTarea],AC$1,BD[PRYRAfecha],$B$1))</f>
        <v>2.5</v>
      </c>
      <c r="AD15" s="117">
        <f>IF($B$1=0,SUMIFS(BD[PRYRAhoras],BD[ProcesoRecurso],$B15,BD[ProcesoTarea],AD$1),SUMIFS(BD[PRYRAhoras],BD[ProcesoRecurso],$B15,BD[ProcesoTarea],AD$1,BD[PRYRAfecha],$B$1))</f>
        <v>77.25</v>
      </c>
      <c r="AE15" s="117">
        <f>IF($B$1=0,SUMIFS(BD[PRYRAhoras],BD[ProcesoRecurso],$B15,BD[ProcesoTarea],AE$1),SUMIFS(BD[PRYRAhoras],BD[ProcesoRecurso],$B15,BD[ProcesoTarea],AE$1,BD[PRYRAfecha],$B$1))</f>
        <v>129.25</v>
      </c>
      <c r="AF15" s="117">
        <f>IF($B$1=0,SUMIFS(BD[PRYRAhoras],BD[ProcesoRecurso],$B15,BD[ProcesoTarea],AF$1),SUMIFS(BD[PRYRAhoras],BD[ProcesoRecurso],$B15,BD[ProcesoTarea],AF$1,BD[PRYRAfecha],$B$1))</f>
        <v>0</v>
      </c>
      <c r="AG15" s="117">
        <f>IF($B$1=0,SUMIFS(BD[PRYRAhoras],BD[ProcesoRecurso],$B15,BD[ProcesoTarea],AG$1),SUMIFS(BD[PRYRAhoras],BD[ProcesoRecurso],$B15,BD[ProcesoTarea],AG$1,BD[PRYRAfecha],$B$1))</f>
        <v>179.25</v>
      </c>
      <c r="AH15" s="118">
        <f t="shared" si="0"/>
        <v>2853.81</v>
      </c>
    </row>
    <row r="16" spans="2:34" x14ac:dyDescent="0.3">
      <c r="B16" s="120" t="s">
        <v>4333</v>
      </c>
      <c r="C16" s="117">
        <f>IF($B$1=0,SUMIFS(BD[PRYRAhoras],BD[ProcesoRecurso],$B16,BD[ProcesoTarea],C$1),SUMIFS(BD[PRYRAhoras],BD[ProcesoRecurso],$B16,BD[ProcesoTarea],C$1,BD[PRYRAfecha],$B$1))</f>
        <v>0</v>
      </c>
      <c r="D16" s="117">
        <f>IF($B$1=0,SUMIFS(BD[PRYRAhoras],BD[ProcesoRecurso],$B16,BD[ProcesoTarea],D$1),SUMIFS(BD[PRYRAhoras],BD[ProcesoRecurso],$B16,BD[ProcesoTarea],D$1,BD[PRYRAfecha],$B$1))</f>
        <v>0</v>
      </c>
      <c r="E16" s="117">
        <f>IF($B$1=0,SUMIFS(BD[PRYRAhoras],BD[ProcesoRecurso],$B16,BD[ProcesoTarea],E$1),SUMIFS(BD[PRYRAhoras],BD[ProcesoRecurso],$B16,BD[ProcesoTarea],E$1,BD[PRYRAfecha],$B$1))</f>
        <v>0</v>
      </c>
      <c r="F16" s="117">
        <f>IF($B$1=0,SUMIFS(BD[PRYRAhoras],BD[ProcesoRecurso],$B16,BD[ProcesoTarea],F$1),SUMIFS(BD[PRYRAhoras],BD[ProcesoRecurso],$B16,BD[ProcesoTarea],F$1,BD[PRYRAfecha],$B$1))</f>
        <v>0</v>
      </c>
      <c r="G16" s="117">
        <f>IF($B$1=0,SUMIFS(BD[PRYRAhoras],BD[ProcesoRecurso],$B16,BD[ProcesoTarea],G$1),SUMIFS(BD[PRYRAhoras],BD[ProcesoRecurso],$B16,BD[ProcesoTarea],G$1,BD[PRYRAfecha],$B$1))</f>
        <v>0</v>
      </c>
      <c r="H16" s="117">
        <f>IF($B$1=0,SUMIFS(BD[PRYRAhoras],BD[ProcesoRecurso],$B16,BD[ProcesoTarea],H$1),SUMIFS(BD[PRYRAhoras],BD[ProcesoRecurso],$B16,BD[ProcesoTarea],H$1,BD[PRYRAfecha],$B$1))</f>
        <v>0</v>
      </c>
      <c r="I16" s="117">
        <f>IF($B$1=0,SUMIFS(BD[PRYRAhoras],BD[ProcesoRecurso],$B16,BD[ProcesoTarea],I$1),SUMIFS(BD[PRYRAhoras],BD[ProcesoRecurso],$B16,BD[ProcesoTarea],I$1,BD[PRYRAfecha],$B$1))</f>
        <v>0</v>
      </c>
      <c r="J16" s="117">
        <f>IF($B$1=0,SUMIFS(BD[PRYRAhoras],BD[ProcesoRecurso],$B16,BD[ProcesoTarea],J$1),SUMIFS(BD[PRYRAhoras],BD[ProcesoRecurso],$B16,BD[ProcesoTarea],J$1,BD[PRYRAfecha],$B$1))</f>
        <v>0</v>
      </c>
      <c r="K16" s="117">
        <f>IF($B$1=0,SUMIFS(BD[PRYRAhoras],BD[ProcesoRecurso],$B16,BD[ProcesoTarea],K$1),SUMIFS(BD[PRYRAhoras],BD[ProcesoRecurso],$B16,BD[ProcesoTarea],K$1,BD[PRYRAfecha],$B$1))</f>
        <v>0</v>
      </c>
      <c r="L16" s="117">
        <f>IF($B$1=0,SUMIFS(BD[PRYRAhoras],BD[ProcesoRecurso],$B16,BD[ProcesoTarea],L$1),SUMIFS(BD[PRYRAhoras],BD[ProcesoRecurso],$B16,BD[ProcesoTarea],L$1,BD[PRYRAfecha],$B$1))</f>
        <v>0</v>
      </c>
      <c r="M16" s="117">
        <f>IF($B$1=0,SUMIFS(BD[PRYRAhoras],BD[ProcesoRecurso],$B16,BD[ProcesoTarea],M$1),SUMIFS(BD[PRYRAhoras],BD[ProcesoRecurso],$B16,BD[ProcesoTarea],M$1,BD[PRYRAfecha],$B$1))</f>
        <v>0</v>
      </c>
      <c r="N16" s="117">
        <f>IF($B$1=0,SUMIFS(BD[PRYRAhoras],BD[ProcesoRecurso],$B16,BD[ProcesoTarea],N$1),SUMIFS(BD[PRYRAhoras],BD[ProcesoRecurso],$B16,BD[ProcesoTarea],N$1,BD[PRYRAfecha],$B$1))</f>
        <v>0</v>
      </c>
      <c r="O16" s="117">
        <f>IF($B$1=0,SUMIFS(BD[PRYRAhoras],BD[ProcesoRecurso],$B16,BD[ProcesoTarea],O$1),SUMIFS(BD[PRYRAhoras],BD[ProcesoRecurso],$B16,BD[ProcesoTarea],O$1,BD[PRYRAfecha],$B$1))</f>
        <v>0</v>
      </c>
      <c r="P16" s="117">
        <f>IF($B$1=0,SUMIFS(BD[PRYRAhoras],BD[ProcesoRecurso],$B16,BD[ProcesoTarea],P$1),SUMIFS(BD[PRYRAhoras],BD[ProcesoRecurso],$B16,BD[ProcesoTarea],P$1,BD[PRYRAfecha],$B$1))</f>
        <v>0</v>
      </c>
      <c r="Q16" s="117">
        <f>IF($B$1=0,SUMIFS(BD[PRYRAhoras],BD[ProcesoRecurso],$B16,BD[ProcesoTarea],Q$1),SUMIFS(BD[PRYRAhoras],BD[ProcesoRecurso],$B16,BD[ProcesoTarea],Q$1,BD[PRYRAfecha],$B$1))</f>
        <v>840</v>
      </c>
      <c r="R16" s="117">
        <f>IF($B$1=0,SUMIFS(BD[PRYRAhoras],BD[ProcesoRecurso],$B16,BD[ProcesoTarea],R$1),SUMIFS(BD[PRYRAhoras],BD[ProcesoRecurso],$B16,BD[ProcesoTarea],R$1,BD[PRYRAfecha],$B$1))</f>
        <v>0</v>
      </c>
      <c r="S16" s="117">
        <f>IF($B$1=0,SUMIFS(BD[PRYRAhoras],BD[ProcesoRecurso],$B16,BD[ProcesoTarea],S$1),SUMIFS(BD[PRYRAhoras],BD[ProcesoRecurso],$B16,BD[ProcesoTarea],S$1,BD[PRYRAfecha],$B$1))</f>
        <v>11</v>
      </c>
      <c r="T16" s="117">
        <f>IF($B$1=0,SUMIFS(BD[PRYRAhoras],BD[ProcesoRecurso],$B16,BD[ProcesoTarea],T$1),SUMIFS(BD[PRYRAhoras],BD[ProcesoRecurso],$B16,BD[ProcesoTarea],T$1,BD[PRYRAfecha],$B$1))</f>
        <v>0</v>
      </c>
      <c r="U16" s="117">
        <f>IF($B$1=0,SUMIFS(BD[PRYRAhoras],BD[ProcesoRecurso],$B16,BD[ProcesoTarea],U$1),SUMIFS(BD[PRYRAhoras],BD[ProcesoRecurso],$B16,BD[ProcesoTarea],U$1,BD[PRYRAfecha],$B$1))</f>
        <v>0</v>
      </c>
      <c r="V16" s="117">
        <f>IF($B$1=0,SUMIFS(BD[PRYRAhoras],BD[ProcesoRecurso],$B16,BD[ProcesoTarea],V$1),SUMIFS(BD[PRYRAhoras],BD[ProcesoRecurso],$B16,BD[ProcesoTarea],V$1,BD[PRYRAfecha],$B$1))</f>
        <v>0</v>
      </c>
      <c r="W16" s="117">
        <f>IF($B$1=0,SUMIFS(BD[PRYRAhoras],BD[ProcesoRecurso],$B16,BD[ProcesoTarea],W$1),SUMIFS(BD[PRYRAhoras],BD[ProcesoRecurso],$B16,BD[ProcesoTarea],W$1,BD[PRYRAfecha],$B$1))</f>
        <v>0</v>
      </c>
      <c r="X16" s="117">
        <f>IF($B$1=0,SUMIFS(BD[PRYRAhoras],BD[ProcesoRecurso],$B16,BD[ProcesoTarea],X$1),SUMIFS(BD[PRYRAhoras],BD[ProcesoRecurso],$B16,BD[ProcesoTarea],X$1,BD[PRYRAfecha],$B$1))</f>
        <v>0</v>
      </c>
      <c r="Y16" s="117">
        <f>IF($B$1=0,SUMIFS(BD[PRYRAhoras],BD[ProcesoRecurso],$B16,BD[ProcesoTarea],Y$1),SUMIFS(BD[PRYRAhoras],BD[ProcesoRecurso],$B16,BD[ProcesoTarea],Y$1,BD[PRYRAfecha],$B$1))</f>
        <v>0</v>
      </c>
      <c r="Z16" s="117">
        <f>IF($B$1=0,SUMIFS(BD[PRYRAhoras],BD[ProcesoRecurso],$B16,BD[ProcesoTarea],Z$1),SUMIFS(BD[PRYRAhoras],BD[ProcesoRecurso],$B16,BD[ProcesoTarea],Z$1,BD[PRYRAfecha],$B$1))</f>
        <v>89</v>
      </c>
      <c r="AA16" s="117">
        <f>IF($B$1=0,SUMIFS(BD[PRYRAhoras],BD[ProcesoRecurso],$B16,BD[ProcesoTarea],AA$1),SUMIFS(BD[PRYRAhoras],BD[ProcesoRecurso],$B16,BD[ProcesoTarea],AA$1,BD[PRYRAfecha],$B$1))</f>
        <v>0</v>
      </c>
      <c r="AB16" s="117">
        <f>IF($B$1=0,SUMIFS(BD[PRYRAhoras],BD[ProcesoRecurso],$B16,BD[ProcesoTarea],AB$1),SUMIFS(BD[PRYRAhoras],BD[ProcesoRecurso],$B16,BD[ProcesoTarea],AB$1,BD[PRYRAfecha],$B$1))</f>
        <v>0</v>
      </c>
      <c r="AC16" s="117">
        <f>IF($B$1=0,SUMIFS(BD[PRYRAhoras],BD[ProcesoRecurso],$B16,BD[ProcesoTarea],AC$1),SUMIFS(BD[PRYRAhoras],BD[ProcesoRecurso],$B16,BD[ProcesoTarea],AC$1,BD[PRYRAfecha],$B$1))</f>
        <v>0</v>
      </c>
      <c r="AD16" s="117">
        <f>IF($B$1=0,SUMIFS(BD[PRYRAhoras],BD[ProcesoRecurso],$B16,BD[ProcesoTarea],AD$1),SUMIFS(BD[PRYRAhoras],BD[ProcesoRecurso],$B16,BD[ProcesoTarea],AD$1,BD[PRYRAfecha],$B$1))</f>
        <v>14</v>
      </c>
      <c r="AE16" s="117">
        <f>IF($B$1=0,SUMIFS(BD[PRYRAhoras],BD[ProcesoRecurso],$B16,BD[ProcesoTarea],AE$1),SUMIFS(BD[PRYRAhoras],BD[ProcesoRecurso],$B16,BD[ProcesoTarea],AE$1,BD[PRYRAfecha],$B$1))</f>
        <v>0</v>
      </c>
      <c r="AF16" s="117">
        <f>IF($B$1=0,SUMIFS(BD[PRYRAhoras],BD[ProcesoRecurso],$B16,BD[ProcesoTarea],AF$1),SUMIFS(BD[PRYRAhoras],BD[ProcesoRecurso],$B16,BD[ProcesoTarea],AF$1,BD[PRYRAfecha],$B$1))</f>
        <v>0</v>
      </c>
      <c r="AG16" s="117">
        <f>IF($B$1=0,SUMIFS(BD[PRYRAhoras],BD[ProcesoRecurso],$B16,BD[ProcesoTarea],AG$1),SUMIFS(BD[PRYRAhoras],BD[ProcesoRecurso],$B16,BD[ProcesoTarea],AG$1,BD[PRYRAfecha],$B$1))</f>
        <v>0</v>
      </c>
      <c r="AH16" s="118">
        <f t="shared" si="0"/>
        <v>954</v>
      </c>
    </row>
    <row r="17" spans="2:34" x14ac:dyDescent="0.3">
      <c r="B17" s="120" t="s">
        <v>322</v>
      </c>
      <c r="C17" s="117">
        <f>IF($B$1=0,SUMIFS(BD[PRYRAhoras],BD[ProcesoRecurso],$B17,BD[ProcesoTarea],C$1),SUMIFS(BD[PRYRAhoras],BD[ProcesoRecurso],$B17,BD[ProcesoTarea],C$1,BD[PRYRAfecha],$B$1))</f>
        <v>0</v>
      </c>
      <c r="D17" s="117">
        <f>IF($B$1=0,SUMIFS(BD[PRYRAhoras],BD[ProcesoRecurso],$B17,BD[ProcesoTarea],D$1),SUMIFS(BD[PRYRAhoras],BD[ProcesoRecurso],$B17,BD[ProcesoTarea],D$1,BD[PRYRAfecha],$B$1))</f>
        <v>0</v>
      </c>
      <c r="E17" s="117">
        <f>IF($B$1=0,SUMIFS(BD[PRYRAhoras],BD[ProcesoRecurso],$B17,BD[ProcesoTarea],E$1),SUMIFS(BD[PRYRAhoras],BD[ProcesoRecurso],$B17,BD[ProcesoTarea],E$1,BD[PRYRAfecha],$B$1))</f>
        <v>0</v>
      </c>
      <c r="F17" s="117">
        <f>IF($B$1=0,SUMIFS(BD[PRYRAhoras],BD[ProcesoRecurso],$B17,BD[ProcesoTarea],F$1),SUMIFS(BD[PRYRAhoras],BD[ProcesoRecurso],$B17,BD[ProcesoTarea],F$1,BD[PRYRAfecha],$B$1))</f>
        <v>0</v>
      </c>
      <c r="G17" s="117">
        <f>IF($B$1=0,SUMIFS(BD[PRYRAhoras],BD[ProcesoRecurso],$B17,BD[ProcesoTarea],G$1),SUMIFS(BD[PRYRAhoras],BD[ProcesoRecurso],$B17,BD[ProcesoTarea],G$1,BD[PRYRAfecha],$B$1))</f>
        <v>0</v>
      </c>
      <c r="H17" s="117">
        <f>IF($B$1=0,SUMIFS(BD[PRYRAhoras],BD[ProcesoRecurso],$B17,BD[ProcesoTarea],H$1),SUMIFS(BD[PRYRAhoras],BD[ProcesoRecurso],$B17,BD[ProcesoTarea],H$1,BD[PRYRAfecha],$B$1))</f>
        <v>0</v>
      </c>
      <c r="I17" s="117">
        <f>IF($B$1=0,SUMIFS(BD[PRYRAhoras],BD[ProcesoRecurso],$B17,BD[ProcesoTarea],I$1),SUMIFS(BD[PRYRAhoras],BD[ProcesoRecurso],$B17,BD[ProcesoTarea],I$1,BD[PRYRAfecha],$B$1))</f>
        <v>0</v>
      </c>
      <c r="J17" s="117">
        <f>IF($B$1=0,SUMIFS(BD[PRYRAhoras],BD[ProcesoRecurso],$B17,BD[ProcesoTarea],J$1),SUMIFS(BD[PRYRAhoras],BD[ProcesoRecurso],$B17,BD[ProcesoTarea],J$1,BD[PRYRAfecha],$B$1))</f>
        <v>0</v>
      </c>
      <c r="K17" s="117">
        <f>IF($B$1=0,SUMIFS(BD[PRYRAhoras],BD[ProcesoRecurso],$B17,BD[ProcesoTarea],K$1),SUMIFS(BD[PRYRAhoras],BD[ProcesoRecurso],$B17,BD[ProcesoTarea],K$1,BD[PRYRAfecha],$B$1))</f>
        <v>0</v>
      </c>
      <c r="L17" s="117">
        <f>IF($B$1=0,SUMIFS(BD[PRYRAhoras],BD[ProcesoRecurso],$B17,BD[ProcesoTarea],L$1),SUMIFS(BD[PRYRAhoras],BD[ProcesoRecurso],$B17,BD[ProcesoTarea],L$1,BD[PRYRAfecha],$B$1))</f>
        <v>0</v>
      </c>
      <c r="M17" s="117">
        <f>IF($B$1=0,SUMIFS(BD[PRYRAhoras],BD[ProcesoRecurso],$B17,BD[ProcesoTarea],M$1),SUMIFS(BD[PRYRAhoras],BD[ProcesoRecurso],$B17,BD[ProcesoTarea],M$1,BD[PRYRAfecha],$B$1))</f>
        <v>0</v>
      </c>
      <c r="N17" s="117">
        <f>IF($B$1=0,SUMIFS(BD[PRYRAhoras],BD[ProcesoRecurso],$B17,BD[ProcesoTarea],N$1),SUMIFS(BD[PRYRAhoras],BD[ProcesoRecurso],$B17,BD[ProcesoTarea],N$1,BD[PRYRAfecha],$B$1))</f>
        <v>0</v>
      </c>
      <c r="O17" s="117">
        <f>IF($B$1=0,SUMIFS(BD[PRYRAhoras],BD[ProcesoRecurso],$B17,BD[ProcesoTarea],O$1),SUMIFS(BD[PRYRAhoras],BD[ProcesoRecurso],$B17,BD[ProcesoTarea],O$1,BD[PRYRAfecha],$B$1))</f>
        <v>0</v>
      </c>
      <c r="P17" s="117">
        <f>IF($B$1=0,SUMIFS(BD[PRYRAhoras],BD[ProcesoRecurso],$B17,BD[ProcesoTarea],P$1),SUMIFS(BD[PRYRAhoras],BD[ProcesoRecurso],$B17,BD[ProcesoTarea],P$1,BD[PRYRAfecha],$B$1))</f>
        <v>0</v>
      </c>
      <c r="Q17" s="117">
        <f>IF($B$1=0,SUMIFS(BD[PRYRAhoras],BD[ProcesoRecurso],$B17,BD[ProcesoTarea],Q$1),SUMIFS(BD[PRYRAhoras],BD[ProcesoRecurso],$B17,BD[ProcesoTarea],Q$1,BD[PRYRAfecha],$B$1))</f>
        <v>0</v>
      </c>
      <c r="R17" s="117">
        <f>IF($B$1=0,SUMIFS(BD[PRYRAhoras],BD[ProcesoRecurso],$B17,BD[ProcesoTarea],R$1),SUMIFS(BD[PRYRAhoras],BD[ProcesoRecurso],$B17,BD[ProcesoTarea],R$1,BD[PRYRAfecha],$B$1))</f>
        <v>0</v>
      </c>
      <c r="S17" s="117">
        <f>IF($B$1=0,SUMIFS(BD[PRYRAhoras],BD[ProcesoRecurso],$B17,BD[ProcesoTarea],S$1),SUMIFS(BD[PRYRAhoras],BD[ProcesoRecurso],$B17,BD[ProcesoTarea],S$1,BD[PRYRAfecha],$B$1))</f>
        <v>0</v>
      </c>
      <c r="T17" s="117">
        <f>IF($B$1=0,SUMIFS(BD[PRYRAhoras],BD[ProcesoRecurso],$B17,BD[ProcesoTarea],T$1),SUMIFS(BD[PRYRAhoras],BD[ProcesoRecurso],$B17,BD[ProcesoTarea],T$1,BD[PRYRAfecha],$B$1))</f>
        <v>0</v>
      </c>
      <c r="U17" s="117">
        <f>IF($B$1=0,SUMIFS(BD[PRYRAhoras],BD[ProcesoRecurso],$B17,BD[ProcesoTarea],U$1),SUMIFS(BD[PRYRAhoras],BD[ProcesoRecurso],$B17,BD[ProcesoTarea],U$1,BD[PRYRAfecha],$B$1))</f>
        <v>0</v>
      </c>
      <c r="V17" s="117">
        <f>IF($B$1=0,SUMIFS(BD[PRYRAhoras],BD[ProcesoRecurso],$B17,BD[ProcesoTarea],V$1),SUMIFS(BD[PRYRAhoras],BD[ProcesoRecurso],$B17,BD[ProcesoTarea],V$1,BD[PRYRAfecha],$B$1))</f>
        <v>0</v>
      </c>
      <c r="W17" s="117">
        <f>IF($B$1=0,SUMIFS(BD[PRYRAhoras],BD[ProcesoRecurso],$B17,BD[ProcesoTarea],W$1),SUMIFS(BD[PRYRAhoras],BD[ProcesoRecurso],$B17,BD[ProcesoTarea],W$1,BD[PRYRAfecha],$B$1))</f>
        <v>0</v>
      </c>
      <c r="X17" s="117">
        <f>IF($B$1=0,SUMIFS(BD[PRYRAhoras],BD[ProcesoRecurso],$B17,BD[ProcesoTarea],X$1),SUMIFS(BD[PRYRAhoras],BD[ProcesoRecurso],$B17,BD[ProcesoTarea],X$1,BD[PRYRAfecha],$B$1))</f>
        <v>0</v>
      </c>
      <c r="Y17" s="117">
        <f>IF($B$1=0,SUMIFS(BD[PRYRAhoras],BD[ProcesoRecurso],$B17,BD[ProcesoTarea],Y$1),SUMIFS(BD[PRYRAhoras],BD[ProcesoRecurso],$B17,BD[ProcesoTarea],Y$1,BD[PRYRAfecha],$B$1))</f>
        <v>0</v>
      </c>
      <c r="Z17" s="117">
        <f>IF($B$1=0,SUMIFS(BD[PRYRAhoras],BD[ProcesoRecurso],$B17,BD[ProcesoTarea],Z$1),SUMIFS(BD[PRYRAhoras],BD[ProcesoRecurso],$B17,BD[ProcesoTarea],Z$1,BD[PRYRAfecha],$B$1))</f>
        <v>0</v>
      </c>
      <c r="AA17" s="117">
        <f>IF($B$1=0,SUMIFS(BD[PRYRAhoras],BD[ProcesoRecurso],$B17,BD[ProcesoTarea],AA$1),SUMIFS(BD[PRYRAhoras],BD[ProcesoRecurso],$B17,BD[ProcesoTarea],AA$1,BD[PRYRAfecha],$B$1))</f>
        <v>0</v>
      </c>
      <c r="AB17" s="117">
        <f>IF($B$1=0,SUMIFS(BD[PRYRAhoras],BD[ProcesoRecurso],$B17,BD[ProcesoTarea],AB$1),SUMIFS(BD[PRYRAhoras],BD[ProcesoRecurso],$B17,BD[ProcesoTarea],AB$1,BD[PRYRAfecha],$B$1))</f>
        <v>0</v>
      </c>
      <c r="AC17" s="117">
        <f>IF($B$1=0,SUMIFS(BD[PRYRAhoras],BD[ProcesoRecurso],$B17,BD[ProcesoTarea],AC$1),SUMIFS(BD[PRYRAhoras],BD[ProcesoRecurso],$B17,BD[ProcesoTarea],AC$1,BD[PRYRAfecha],$B$1))</f>
        <v>0</v>
      </c>
      <c r="AD17" s="117">
        <f>IF($B$1=0,SUMIFS(BD[PRYRAhoras],BD[ProcesoRecurso],$B17,BD[ProcesoTarea],AD$1),SUMIFS(BD[PRYRAhoras],BD[ProcesoRecurso],$B17,BD[ProcesoTarea],AD$1,BD[PRYRAfecha],$B$1))</f>
        <v>0</v>
      </c>
      <c r="AE17" s="117">
        <f>IF($B$1=0,SUMIFS(BD[PRYRAhoras],BD[ProcesoRecurso],$B17,BD[ProcesoTarea],AE$1),SUMIFS(BD[PRYRAhoras],BD[ProcesoRecurso],$B17,BD[ProcesoTarea],AE$1,BD[PRYRAfecha],$B$1))</f>
        <v>56</v>
      </c>
      <c r="AF17" s="117">
        <f>IF($B$1=0,SUMIFS(BD[PRYRAhoras],BD[ProcesoRecurso],$B17,BD[ProcesoTarea],AF$1),SUMIFS(BD[PRYRAhoras],BD[ProcesoRecurso],$B17,BD[ProcesoTarea],AF$1,BD[PRYRAfecha],$B$1))</f>
        <v>0</v>
      </c>
      <c r="AG17" s="117">
        <f>IF($B$1=0,SUMIFS(BD[PRYRAhoras],BD[ProcesoRecurso],$B17,BD[ProcesoTarea],AG$1),SUMIFS(BD[PRYRAhoras],BD[ProcesoRecurso],$B17,BD[ProcesoTarea],AG$1,BD[PRYRAfecha],$B$1))</f>
        <v>0</v>
      </c>
      <c r="AH17" s="118">
        <f t="shared" si="0"/>
        <v>56</v>
      </c>
    </row>
    <row r="18" spans="2:34" x14ac:dyDescent="0.3">
      <c r="B18" s="120" t="s">
        <v>4307</v>
      </c>
      <c r="C18" s="117">
        <f>IF($B$1=0,SUMIFS(BD[PRYRAhoras],BD[ProcesoRecurso],$B18,BD[ProcesoTarea],C$1),SUMIFS(BD[PRYRAhoras],BD[ProcesoRecurso],$B18,BD[ProcesoTarea],C$1,BD[PRYRAfecha],$B$1))</f>
        <v>0</v>
      </c>
      <c r="D18" s="117">
        <f>IF($B$1=0,SUMIFS(BD[PRYRAhoras],BD[ProcesoRecurso],$B18,BD[ProcesoTarea],D$1),SUMIFS(BD[PRYRAhoras],BD[ProcesoRecurso],$B18,BD[ProcesoTarea],D$1,BD[PRYRAfecha],$B$1))</f>
        <v>0</v>
      </c>
      <c r="E18" s="117">
        <f>IF($B$1=0,SUMIFS(BD[PRYRAhoras],BD[ProcesoRecurso],$B18,BD[ProcesoTarea],E$1),SUMIFS(BD[PRYRAhoras],BD[ProcesoRecurso],$B18,BD[ProcesoTarea],E$1,BD[PRYRAfecha],$B$1))</f>
        <v>0</v>
      </c>
      <c r="F18" s="117">
        <f>IF($B$1=0,SUMIFS(BD[PRYRAhoras],BD[ProcesoRecurso],$B18,BD[ProcesoTarea],F$1),SUMIFS(BD[PRYRAhoras],BD[ProcesoRecurso],$B18,BD[ProcesoTarea],F$1,BD[PRYRAfecha],$B$1))</f>
        <v>0</v>
      </c>
      <c r="G18" s="117">
        <f>IF($B$1=0,SUMIFS(BD[PRYRAhoras],BD[ProcesoRecurso],$B18,BD[ProcesoTarea],G$1),SUMIFS(BD[PRYRAhoras],BD[ProcesoRecurso],$B18,BD[ProcesoTarea],G$1,BD[PRYRAfecha],$B$1))</f>
        <v>0</v>
      </c>
      <c r="H18" s="117">
        <f>IF($B$1=0,SUMIFS(BD[PRYRAhoras],BD[ProcesoRecurso],$B18,BD[ProcesoTarea],H$1),SUMIFS(BD[PRYRAhoras],BD[ProcesoRecurso],$B18,BD[ProcesoTarea],H$1,BD[PRYRAfecha],$B$1))</f>
        <v>31</v>
      </c>
      <c r="I18" s="117">
        <f>IF($B$1=0,SUMIFS(BD[PRYRAhoras],BD[ProcesoRecurso],$B18,BD[ProcesoTarea],I$1),SUMIFS(BD[PRYRAhoras],BD[ProcesoRecurso],$B18,BD[ProcesoTarea],I$1,BD[PRYRAfecha],$B$1))</f>
        <v>0</v>
      </c>
      <c r="J18" s="117">
        <f>IF($B$1=0,SUMIFS(BD[PRYRAhoras],BD[ProcesoRecurso],$B18,BD[ProcesoTarea],J$1),SUMIFS(BD[PRYRAhoras],BD[ProcesoRecurso],$B18,BD[ProcesoTarea],J$1,BD[PRYRAfecha],$B$1))</f>
        <v>0</v>
      </c>
      <c r="K18" s="117">
        <f>IF($B$1=0,SUMIFS(BD[PRYRAhoras],BD[ProcesoRecurso],$B18,BD[ProcesoTarea],K$1),SUMIFS(BD[PRYRAhoras],BD[ProcesoRecurso],$B18,BD[ProcesoTarea],K$1,BD[PRYRAfecha],$B$1))</f>
        <v>0</v>
      </c>
      <c r="L18" s="117">
        <f>IF($B$1=0,SUMIFS(BD[PRYRAhoras],BD[ProcesoRecurso],$B18,BD[ProcesoTarea],L$1),SUMIFS(BD[PRYRAhoras],BD[ProcesoRecurso],$B18,BD[ProcesoTarea],L$1,BD[PRYRAfecha],$B$1))</f>
        <v>0</v>
      </c>
      <c r="M18" s="117">
        <f>IF($B$1=0,SUMIFS(BD[PRYRAhoras],BD[ProcesoRecurso],$B18,BD[ProcesoTarea],M$1),SUMIFS(BD[PRYRAhoras],BD[ProcesoRecurso],$B18,BD[ProcesoTarea],M$1,BD[PRYRAfecha],$B$1))</f>
        <v>157</v>
      </c>
      <c r="N18" s="117">
        <f>IF($B$1=0,SUMIFS(BD[PRYRAhoras],BD[ProcesoRecurso],$B18,BD[ProcesoTarea],N$1),SUMIFS(BD[PRYRAhoras],BD[ProcesoRecurso],$B18,BD[ProcesoTarea],N$1,BD[PRYRAfecha],$B$1))</f>
        <v>0</v>
      </c>
      <c r="O18" s="117">
        <f>IF($B$1=0,SUMIFS(BD[PRYRAhoras],BD[ProcesoRecurso],$B18,BD[ProcesoTarea],O$1),SUMIFS(BD[PRYRAhoras],BD[ProcesoRecurso],$B18,BD[ProcesoTarea],O$1,BD[PRYRAfecha],$B$1))</f>
        <v>0</v>
      </c>
      <c r="P18" s="117">
        <f>IF($B$1=0,SUMIFS(BD[PRYRAhoras],BD[ProcesoRecurso],$B18,BD[ProcesoTarea],P$1),SUMIFS(BD[PRYRAhoras],BD[ProcesoRecurso],$B18,BD[ProcesoTarea],P$1,BD[PRYRAfecha],$B$1))</f>
        <v>0</v>
      </c>
      <c r="Q18" s="117">
        <f>IF($B$1=0,SUMIFS(BD[PRYRAhoras],BD[ProcesoRecurso],$B18,BD[ProcesoTarea],Q$1),SUMIFS(BD[PRYRAhoras],BD[ProcesoRecurso],$B18,BD[ProcesoTarea],Q$1,BD[PRYRAfecha],$B$1))</f>
        <v>0</v>
      </c>
      <c r="R18" s="117">
        <f>IF($B$1=0,SUMIFS(BD[PRYRAhoras],BD[ProcesoRecurso],$B18,BD[ProcesoTarea],R$1),SUMIFS(BD[PRYRAhoras],BD[ProcesoRecurso],$B18,BD[ProcesoTarea],R$1,BD[PRYRAfecha],$B$1))</f>
        <v>0</v>
      </c>
      <c r="S18" s="117">
        <f>IF($B$1=0,SUMIFS(BD[PRYRAhoras],BD[ProcesoRecurso],$B18,BD[ProcesoTarea],S$1),SUMIFS(BD[PRYRAhoras],BD[ProcesoRecurso],$B18,BD[ProcesoTarea],S$1,BD[PRYRAfecha],$B$1))</f>
        <v>993</v>
      </c>
      <c r="T18" s="117">
        <f>IF($B$1=0,SUMIFS(BD[PRYRAhoras],BD[ProcesoRecurso],$B18,BD[ProcesoTarea],T$1),SUMIFS(BD[PRYRAhoras],BD[ProcesoRecurso],$B18,BD[ProcesoTarea],T$1,BD[PRYRAfecha],$B$1))</f>
        <v>0</v>
      </c>
      <c r="U18" s="117">
        <f>IF($B$1=0,SUMIFS(BD[PRYRAhoras],BD[ProcesoRecurso],$B18,BD[ProcesoTarea],U$1),SUMIFS(BD[PRYRAhoras],BD[ProcesoRecurso],$B18,BD[ProcesoTarea],U$1,BD[PRYRAfecha],$B$1))</f>
        <v>0</v>
      </c>
      <c r="V18" s="117">
        <f>IF($B$1=0,SUMIFS(BD[PRYRAhoras],BD[ProcesoRecurso],$B18,BD[ProcesoTarea],V$1),SUMIFS(BD[PRYRAhoras],BD[ProcesoRecurso],$B18,BD[ProcesoTarea],V$1,BD[PRYRAfecha],$B$1))</f>
        <v>0</v>
      </c>
      <c r="W18" s="117">
        <f>IF($B$1=0,SUMIFS(BD[PRYRAhoras],BD[ProcesoRecurso],$B18,BD[ProcesoTarea],W$1),SUMIFS(BD[PRYRAhoras],BD[ProcesoRecurso],$B18,BD[ProcesoTarea],W$1,BD[PRYRAfecha],$B$1))</f>
        <v>0</v>
      </c>
      <c r="X18" s="117">
        <f>IF($B$1=0,SUMIFS(BD[PRYRAhoras],BD[ProcesoRecurso],$B18,BD[ProcesoTarea],X$1),SUMIFS(BD[PRYRAhoras],BD[ProcesoRecurso],$B18,BD[ProcesoTarea],X$1,BD[PRYRAfecha],$B$1))</f>
        <v>0</v>
      </c>
      <c r="Y18" s="117">
        <f>IF($B$1=0,SUMIFS(BD[PRYRAhoras],BD[ProcesoRecurso],$B18,BD[ProcesoTarea],Y$1),SUMIFS(BD[PRYRAhoras],BD[ProcesoRecurso],$B18,BD[ProcesoTarea],Y$1,BD[PRYRAfecha],$B$1))</f>
        <v>0</v>
      </c>
      <c r="Z18" s="117">
        <f>IF($B$1=0,SUMIFS(BD[PRYRAhoras],BD[ProcesoRecurso],$B18,BD[ProcesoTarea],Z$1),SUMIFS(BD[PRYRAhoras],BD[ProcesoRecurso],$B18,BD[ProcesoTarea],Z$1,BD[PRYRAfecha],$B$1))</f>
        <v>0</v>
      </c>
      <c r="AA18" s="117">
        <f>IF($B$1=0,SUMIFS(BD[PRYRAhoras],BD[ProcesoRecurso],$B18,BD[ProcesoTarea],AA$1),SUMIFS(BD[PRYRAhoras],BD[ProcesoRecurso],$B18,BD[ProcesoTarea],AA$1,BD[PRYRAfecha],$B$1))</f>
        <v>0</v>
      </c>
      <c r="AB18" s="117">
        <f>IF($B$1=0,SUMIFS(BD[PRYRAhoras],BD[ProcesoRecurso],$B18,BD[ProcesoTarea],AB$1),SUMIFS(BD[PRYRAhoras],BD[ProcesoRecurso],$B18,BD[ProcesoTarea],AB$1,BD[PRYRAfecha],$B$1))</f>
        <v>0</v>
      </c>
      <c r="AC18" s="117">
        <f>IF($B$1=0,SUMIFS(BD[PRYRAhoras],BD[ProcesoRecurso],$B18,BD[ProcesoTarea],AC$1),SUMIFS(BD[PRYRAhoras],BD[ProcesoRecurso],$B18,BD[ProcesoTarea],AC$1,BD[PRYRAfecha],$B$1))</f>
        <v>0</v>
      </c>
      <c r="AD18" s="117">
        <f>IF($B$1=0,SUMIFS(BD[PRYRAhoras],BD[ProcesoRecurso],$B18,BD[ProcesoTarea],AD$1),SUMIFS(BD[PRYRAhoras],BD[ProcesoRecurso],$B18,BD[ProcesoTarea],AD$1,BD[PRYRAfecha],$B$1))</f>
        <v>0</v>
      </c>
      <c r="AE18" s="117">
        <f>IF($B$1=0,SUMIFS(BD[PRYRAhoras],BD[ProcesoRecurso],$B18,BD[ProcesoTarea],AE$1),SUMIFS(BD[PRYRAhoras],BD[ProcesoRecurso],$B18,BD[ProcesoTarea],AE$1,BD[PRYRAfecha],$B$1))</f>
        <v>3</v>
      </c>
      <c r="AF18" s="117">
        <f>IF($B$1=0,SUMIFS(BD[PRYRAhoras],BD[ProcesoRecurso],$B18,BD[ProcesoTarea],AF$1),SUMIFS(BD[PRYRAhoras],BD[ProcesoRecurso],$B18,BD[ProcesoTarea],AF$1,BD[PRYRAfecha],$B$1))</f>
        <v>0</v>
      </c>
      <c r="AG18" s="117">
        <f>IF($B$1=0,SUMIFS(BD[PRYRAhoras],BD[ProcesoRecurso],$B18,BD[ProcesoTarea],AG$1),SUMIFS(BD[PRYRAhoras],BD[ProcesoRecurso],$B18,BD[ProcesoTarea],AG$1,BD[PRYRAfecha],$B$1))</f>
        <v>0</v>
      </c>
      <c r="AH18" s="118">
        <f t="shared" si="0"/>
        <v>1184</v>
      </c>
    </row>
    <row r="19" spans="2:34" x14ac:dyDescent="0.3">
      <c r="B19" s="120" t="s">
        <v>1008</v>
      </c>
      <c r="C19" s="117">
        <f>IF($B$1=0,SUMIFS(BD[PRYRAhoras],BD[ProcesoRecurso],$B19,BD[ProcesoTarea],C$1),SUMIFS(BD[PRYRAhoras],BD[ProcesoRecurso],$B19,BD[ProcesoTarea],C$1,BD[PRYRAfecha],$B$1))</f>
        <v>0</v>
      </c>
      <c r="D19" s="117">
        <f>IF($B$1=0,SUMIFS(BD[PRYRAhoras],BD[ProcesoRecurso],$B19,BD[ProcesoTarea],D$1),SUMIFS(BD[PRYRAhoras],BD[ProcesoRecurso],$B19,BD[ProcesoTarea],D$1,BD[PRYRAfecha],$B$1))</f>
        <v>0</v>
      </c>
      <c r="E19" s="117">
        <f>IF($B$1=0,SUMIFS(BD[PRYRAhoras],BD[ProcesoRecurso],$B19,BD[ProcesoTarea],E$1),SUMIFS(BD[PRYRAhoras],BD[ProcesoRecurso],$B19,BD[ProcesoTarea],E$1,BD[PRYRAfecha],$B$1))</f>
        <v>0</v>
      </c>
      <c r="F19" s="117">
        <f>IF($B$1=0,SUMIFS(BD[PRYRAhoras],BD[ProcesoRecurso],$B19,BD[ProcesoTarea],F$1),SUMIFS(BD[PRYRAhoras],BD[ProcesoRecurso],$B19,BD[ProcesoTarea],F$1,BD[PRYRAfecha],$B$1))</f>
        <v>0</v>
      </c>
      <c r="G19" s="117">
        <f>IF($B$1=0,SUMIFS(BD[PRYRAhoras],BD[ProcesoRecurso],$B19,BD[ProcesoTarea],G$1),SUMIFS(BD[PRYRAhoras],BD[ProcesoRecurso],$B19,BD[ProcesoTarea],G$1,BD[PRYRAfecha],$B$1))</f>
        <v>0</v>
      </c>
      <c r="H19" s="117">
        <f>IF($B$1=0,SUMIFS(BD[PRYRAhoras],BD[ProcesoRecurso],$B19,BD[ProcesoTarea],H$1),SUMIFS(BD[PRYRAhoras],BD[ProcesoRecurso],$B19,BD[ProcesoTarea],H$1,BD[PRYRAfecha],$B$1))</f>
        <v>0</v>
      </c>
      <c r="I19" s="117">
        <f>IF($B$1=0,SUMIFS(BD[PRYRAhoras],BD[ProcesoRecurso],$B19,BD[ProcesoTarea],I$1),SUMIFS(BD[PRYRAhoras],BD[ProcesoRecurso],$B19,BD[ProcesoTarea],I$1,BD[PRYRAfecha],$B$1))</f>
        <v>0</v>
      </c>
      <c r="J19" s="117">
        <f>IF($B$1=0,SUMIFS(BD[PRYRAhoras],BD[ProcesoRecurso],$B19,BD[ProcesoTarea],J$1),SUMIFS(BD[PRYRAhoras],BD[ProcesoRecurso],$B19,BD[ProcesoTarea],J$1,BD[PRYRAfecha],$B$1))</f>
        <v>0</v>
      </c>
      <c r="K19" s="117">
        <f>IF($B$1=0,SUMIFS(BD[PRYRAhoras],BD[ProcesoRecurso],$B19,BD[ProcesoTarea],K$1),SUMIFS(BD[PRYRAhoras],BD[ProcesoRecurso],$B19,BD[ProcesoTarea],K$1,BD[PRYRAfecha],$B$1))</f>
        <v>0</v>
      </c>
      <c r="L19" s="117">
        <f>IF($B$1=0,SUMIFS(BD[PRYRAhoras],BD[ProcesoRecurso],$B19,BD[ProcesoTarea],L$1),SUMIFS(BD[PRYRAhoras],BD[ProcesoRecurso],$B19,BD[ProcesoTarea],L$1,BD[PRYRAfecha],$B$1))</f>
        <v>0</v>
      </c>
      <c r="M19" s="117">
        <f>IF($B$1=0,SUMIFS(BD[PRYRAhoras],BD[ProcesoRecurso],$B19,BD[ProcesoTarea],M$1),SUMIFS(BD[PRYRAhoras],BD[ProcesoRecurso],$B19,BD[ProcesoTarea],M$1,BD[PRYRAfecha],$B$1))</f>
        <v>0</v>
      </c>
      <c r="N19" s="117">
        <f>IF($B$1=0,SUMIFS(BD[PRYRAhoras],BD[ProcesoRecurso],$B19,BD[ProcesoTarea],N$1),SUMIFS(BD[PRYRAhoras],BD[ProcesoRecurso],$B19,BD[ProcesoTarea],N$1,BD[PRYRAfecha],$B$1))</f>
        <v>0</v>
      </c>
      <c r="O19" s="117">
        <f>IF($B$1=0,SUMIFS(BD[PRYRAhoras],BD[ProcesoRecurso],$B19,BD[ProcesoTarea],O$1),SUMIFS(BD[PRYRAhoras],BD[ProcesoRecurso],$B19,BD[ProcesoTarea],O$1,BD[PRYRAfecha],$B$1))</f>
        <v>0</v>
      </c>
      <c r="P19" s="117">
        <f>IF($B$1=0,SUMIFS(BD[PRYRAhoras],BD[ProcesoRecurso],$B19,BD[ProcesoTarea],P$1),SUMIFS(BD[PRYRAhoras],BD[ProcesoRecurso],$B19,BD[ProcesoTarea],P$1,BD[PRYRAfecha],$B$1))</f>
        <v>0</v>
      </c>
      <c r="Q19" s="117">
        <f>IF($B$1=0,SUMIFS(BD[PRYRAhoras],BD[ProcesoRecurso],$B19,BD[ProcesoTarea],Q$1),SUMIFS(BD[PRYRAhoras],BD[ProcesoRecurso],$B19,BD[ProcesoTarea],Q$1,BD[PRYRAfecha],$B$1))</f>
        <v>0</v>
      </c>
      <c r="R19" s="117">
        <f>IF($B$1=0,SUMIFS(BD[PRYRAhoras],BD[ProcesoRecurso],$B19,BD[ProcesoTarea],R$1),SUMIFS(BD[PRYRAhoras],BD[ProcesoRecurso],$B19,BD[ProcesoTarea],R$1,BD[PRYRAfecha],$B$1))</f>
        <v>0</v>
      </c>
      <c r="S19" s="117">
        <f>IF($B$1=0,SUMIFS(BD[PRYRAhoras],BD[ProcesoRecurso],$B19,BD[ProcesoTarea],S$1),SUMIFS(BD[PRYRAhoras],BD[ProcesoRecurso],$B19,BD[ProcesoTarea],S$1,BD[PRYRAfecha],$B$1))</f>
        <v>0</v>
      </c>
      <c r="T19" s="117">
        <f>IF($B$1=0,SUMIFS(BD[PRYRAhoras],BD[ProcesoRecurso],$B19,BD[ProcesoTarea],T$1),SUMIFS(BD[PRYRAhoras],BD[ProcesoRecurso],$B19,BD[ProcesoTarea],T$1,BD[PRYRAfecha],$B$1))</f>
        <v>0</v>
      </c>
      <c r="U19" s="117">
        <f>IF($B$1=0,SUMIFS(BD[PRYRAhoras],BD[ProcesoRecurso],$B19,BD[ProcesoTarea],U$1),SUMIFS(BD[PRYRAhoras],BD[ProcesoRecurso],$B19,BD[ProcesoTarea],U$1,BD[PRYRAfecha],$B$1))</f>
        <v>0</v>
      </c>
      <c r="V19" s="117">
        <f>IF($B$1=0,SUMIFS(BD[PRYRAhoras],BD[ProcesoRecurso],$B19,BD[ProcesoTarea],V$1),SUMIFS(BD[PRYRAhoras],BD[ProcesoRecurso],$B19,BD[ProcesoTarea],V$1,BD[PRYRAfecha],$B$1))</f>
        <v>0</v>
      </c>
      <c r="W19" s="117">
        <f>IF($B$1=0,SUMIFS(BD[PRYRAhoras],BD[ProcesoRecurso],$B19,BD[ProcesoTarea],W$1),SUMIFS(BD[PRYRAhoras],BD[ProcesoRecurso],$B19,BD[ProcesoTarea],W$1,BD[PRYRAfecha],$B$1))</f>
        <v>0</v>
      </c>
      <c r="X19" s="117">
        <f>IF($B$1=0,SUMIFS(BD[PRYRAhoras],BD[ProcesoRecurso],$B19,BD[ProcesoTarea],X$1),SUMIFS(BD[PRYRAhoras],BD[ProcesoRecurso],$B19,BD[ProcesoTarea],X$1,BD[PRYRAfecha],$B$1))</f>
        <v>0</v>
      </c>
      <c r="Y19" s="117">
        <f>IF($B$1=0,SUMIFS(BD[PRYRAhoras],BD[ProcesoRecurso],$B19,BD[ProcesoTarea],Y$1),SUMIFS(BD[PRYRAhoras],BD[ProcesoRecurso],$B19,BD[ProcesoTarea],Y$1,BD[PRYRAfecha],$B$1))</f>
        <v>0</v>
      </c>
      <c r="Z19" s="117">
        <f>IF($B$1=0,SUMIFS(BD[PRYRAhoras],BD[ProcesoRecurso],$B19,BD[ProcesoTarea],Z$1),SUMIFS(BD[PRYRAhoras],BD[ProcesoRecurso],$B19,BD[ProcesoTarea],Z$1,BD[PRYRAfecha],$B$1))</f>
        <v>0</v>
      </c>
      <c r="AA19" s="117">
        <f>IF($B$1=0,SUMIFS(BD[PRYRAhoras],BD[ProcesoRecurso],$B19,BD[ProcesoTarea],AA$1),SUMIFS(BD[PRYRAhoras],BD[ProcesoRecurso],$B19,BD[ProcesoTarea],AA$1,BD[PRYRAfecha],$B$1))</f>
        <v>0</v>
      </c>
      <c r="AB19" s="117">
        <f>IF($B$1=0,SUMIFS(BD[PRYRAhoras],BD[ProcesoRecurso],$B19,BD[ProcesoTarea],AB$1),SUMIFS(BD[PRYRAhoras],BD[ProcesoRecurso],$B19,BD[ProcesoTarea],AB$1,BD[PRYRAfecha],$B$1))</f>
        <v>0</v>
      </c>
      <c r="AC19" s="117">
        <f>IF($B$1=0,SUMIFS(BD[PRYRAhoras],BD[ProcesoRecurso],$B19,BD[ProcesoTarea],AC$1),SUMIFS(BD[PRYRAhoras],BD[ProcesoRecurso],$B19,BD[ProcesoTarea],AC$1,BD[PRYRAfecha],$B$1))</f>
        <v>0</v>
      </c>
      <c r="AD19" s="117">
        <f>IF($B$1=0,SUMIFS(BD[PRYRAhoras],BD[ProcesoRecurso],$B19,BD[ProcesoTarea],AD$1),SUMIFS(BD[PRYRAhoras],BD[ProcesoRecurso],$B19,BD[ProcesoTarea],AD$1,BD[PRYRAfecha],$B$1))</f>
        <v>0</v>
      </c>
      <c r="AE19" s="117">
        <f>IF($B$1=0,SUMIFS(BD[PRYRAhoras],BD[ProcesoRecurso],$B19,BD[ProcesoTarea],AE$1),SUMIFS(BD[PRYRAhoras],BD[ProcesoRecurso],$B19,BD[ProcesoTarea],AE$1,BD[PRYRAfecha],$B$1))</f>
        <v>8</v>
      </c>
      <c r="AF19" s="117">
        <f>IF($B$1=0,SUMIFS(BD[PRYRAhoras],BD[ProcesoRecurso],$B19,BD[ProcesoTarea],AF$1),SUMIFS(BD[PRYRAhoras],BD[ProcesoRecurso],$B19,BD[ProcesoTarea],AF$1,BD[PRYRAfecha],$B$1))</f>
        <v>0</v>
      </c>
      <c r="AG19" s="117">
        <f>IF($B$1=0,SUMIFS(BD[PRYRAhoras],BD[ProcesoRecurso],$B19,BD[ProcesoTarea],AG$1),SUMIFS(BD[PRYRAhoras],BD[ProcesoRecurso],$B19,BD[ProcesoTarea],AG$1,BD[PRYRAfecha],$B$1))</f>
        <v>0</v>
      </c>
      <c r="AH19" s="118">
        <f t="shared" si="0"/>
        <v>8</v>
      </c>
    </row>
    <row r="20" spans="2:34" x14ac:dyDescent="0.3">
      <c r="B20" s="120" t="s">
        <v>343</v>
      </c>
      <c r="C20" s="117">
        <f>IF($B$1=0,SUMIFS(BD[PRYRAhoras],BD[ProcesoRecurso],$B20,BD[ProcesoTarea],C$1),SUMIFS(BD[PRYRAhoras],BD[ProcesoRecurso],$B20,BD[ProcesoTarea],C$1,BD[PRYRAfecha],$B$1))</f>
        <v>0</v>
      </c>
      <c r="D20" s="117">
        <f>IF($B$1=0,SUMIFS(BD[PRYRAhoras],BD[ProcesoRecurso],$B20,BD[ProcesoTarea],D$1),SUMIFS(BD[PRYRAhoras],BD[ProcesoRecurso],$B20,BD[ProcesoTarea],D$1,BD[PRYRAfecha],$B$1))</f>
        <v>0</v>
      </c>
      <c r="E20" s="117">
        <f>IF($B$1=0,SUMIFS(BD[PRYRAhoras],BD[ProcesoRecurso],$B20,BD[ProcesoTarea],E$1),SUMIFS(BD[PRYRAhoras],BD[ProcesoRecurso],$B20,BD[ProcesoTarea],E$1,BD[PRYRAfecha],$B$1))</f>
        <v>0</v>
      </c>
      <c r="F20" s="117">
        <f>IF($B$1=0,SUMIFS(BD[PRYRAhoras],BD[ProcesoRecurso],$B20,BD[ProcesoTarea],F$1),SUMIFS(BD[PRYRAhoras],BD[ProcesoRecurso],$B20,BD[ProcesoTarea],F$1,BD[PRYRAfecha],$B$1))</f>
        <v>0</v>
      </c>
      <c r="G20" s="117">
        <f>IF($B$1=0,SUMIFS(BD[PRYRAhoras],BD[ProcesoRecurso],$B20,BD[ProcesoTarea],G$1),SUMIFS(BD[PRYRAhoras],BD[ProcesoRecurso],$B20,BD[ProcesoTarea],G$1,BD[PRYRAfecha],$B$1))</f>
        <v>0</v>
      </c>
      <c r="H20" s="117">
        <f>IF($B$1=0,SUMIFS(BD[PRYRAhoras],BD[ProcesoRecurso],$B20,BD[ProcesoTarea],H$1),SUMIFS(BD[PRYRAhoras],BD[ProcesoRecurso],$B20,BD[ProcesoTarea],H$1,BD[PRYRAfecha],$B$1))</f>
        <v>0</v>
      </c>
      <c r="I20" s="117">
        <f>IF($B$1=0,SUMIFS(BD[PRYRAhoras],BD[ProcesoRecurso],$B20,BD[ProcesoTarea],I$1),SUMIFS(BD[PRYRAhoras],BD[ProcesoRecurso],$B20,BD[ProcesoTarea],I$1,BD[PRYRAfecha],$B$1))</f>
        <v>0</v>
      </c>
      <c r="J20" s="117">
        <f>IF($B$1=0,SUMIFS(BD[PRYRAhoras],BD[ProcesoRecurso],$B20,BD[ProcesoTarea],J$1),SUMIFS(BD[PRYRAhoras],BD[ProcesoRecurso],$B20,BD[ProcesoTarea],J$1,BD[PRYRAfecha],$B$1))</f>
        <v>0</v>
      </c>
      <c r="K20" s="117">
        <f>IF($B$1=0,SUMIFS(BD[PRYRAhoras],BD[ProcesoRecurso],$B20,BD[ProcesoTarea],K$1),SUMIFS(BD[PRYRAhoras],BD[ProcesoRecurso],$B20,BD[ProcesoTarea],K$1,BD[PRYRAfecha],$B$1))</f>
        <v>0</v>
      </c>
      <c r="L20" s="117">
        <f>IF($B$1=0,SUMIFS(BD[PRYRAhoras],BD[ProcesoRecurso],$B20,BD[ProcesoTarea],L$1),SUMIFS(BD[PRYRAhoras],BD[ProcesoRecurso],$B20,BD[ProcesoTarea],L$1,BD[PRYRAfecha],$B$1))</f>
        <v>0</v>
      </c>
      <c r="M20" s="117">
        <f>IF($B$1=0,SUMIFS(BD[PRYRAhoras],BD[ProcesoRecurso],$B20,BD[ProcesoTarea],M$1),SUMIFS(BD[PRYRAhoras],BD[ProcesoRecurso],$B20,BD[ProcesoTarea],M$1,BD[PRYRAfecha],$B$1))</f>
        <v>0</v>
      </c>
      <c r="N20" s="117">
        <f>IF($B$1=0,SUMIFS(BD[PRYRAhoras],BD[ProcesoRecurso],$B20,BD[ProcesoTarea],N$1),SUMIFS(BD[PRYRAhoras],BD[ProcesoRecurso],$B20,BD[ProcesoTarea],N$1,BD[PRYRAfecha],$B$1))</f>
        <v>0</v>
      </c>
      <c r="O20" s="117">
        <f>IF($B$1=0,SUMIFS(BD[PRYRAhoras],BD[ProcesoRecurso],$B20,BD[ProcesoTarea],O$1),SUMIFS(BD[PRYRAhoras],BD[ProcesoRecurso],$B20,BD[ProcesoTarea],O$1,BD[PRYRAfecha],$B$1))</f>
        <v>0</v>
      </c>
      <c r="P20" s="117">
        <f>IF($B$1=0,SUMIFS(BD[PRYRAhoras],BD[ProcesoRecurso],$B20,BD[ProcesoTarea],P$1),SUMIFS(BD[PRYRAhoras],BD[ProcesoRecurso],$B20,BD[ProcesoTarea],P$1,BD[PRYRAfecha],$B$1))</f>
        <v>0</v>
      </c>
      <c r="Q20" s="117">
        <f>IF($B$1=0,SUMIFS(BD[PRYRAhoras],BD[ProcesoRecurso],$B20,BD[ProcesoTarea],Q$1),SUMIFS(BD[PRYRAhoras],BD[ProcesoRecurso],$B20,BD[ProcesoTarea],Q$1,BD[PRYRAfecha],$B$1))</f>
        <v>0</v>
      </c>
      <c r="R20" s="117">
        <f>IF($B$1=0,SUMIFS(BD[PRYRAhoras],BD[ProcesoRecurso],$B20,BD[ProcesoTarea],R$1),SUMIFS(BD[PRYRAhoras],BD[ProcesoRecurso],$B20,BD[ProcesoTarea],R$1,BD[PRYRAfecha],$B$1))</f>
        <v>0</v>
      </c>
      <c r="S20" s="117">
        <f>IF($B$1=0,SUMIFS(BD[PRYRAhoras],BD[ProcesoRecurso],$B20,BD[ProcesoTarea],S$1),SUMIFS(BD[PRYRAhoras],BD[ProcesoRecurso],$B20,BD[ProcesoTarea],S$1,BD[PRYRAfecha],$B$1))</f>
        <v>0</v>
      </c>
      <c r="T20" s="117">
        <f>IF($B$1=0,SUMIFS(BD[PRYRAhoras],BD[ProcesoRecurso],$B20,BD[ProcesoTarea],T$1),SUMIFS(BD[PRYRAhoras],BD[ProcesoRecurso],$B20,BD[ProcesoTarea],T$1,BD[PRYRAfecha],$B$1))</f>
        <v>0</v>
      </c>
      <c r="U20" s="117">
        <f>IF($B$1=0,SUMIFS(BD[PRYRAhoras],BD[ProcesoRecurso],$B20,BD[ProcesoTarea],U$1),SUMIFS(BD[PRYRAhoras],BD[ProcesoRecurso],$B20,BD[ProcesoTarea],U$1,BD[PRYRAfecha],$B$1))</f>
        <v>0</v>
      </c>
      <c r="V20" s="117">
        <f>IF($B$1=0,SUMIFS(BD[PRYRAhoras],BD[ProcesoRecurso],$B20,BD[ProcesoTarea],V$1),SUMIFS(BD[PRYRAhoras],BD[ProcesoRecurso],$B20,BD[ProcesoTarea],V$1,BD[PRYRAfecha],$B$1))</f>
        <v>0</v>
      </c>
      <c r="W20" s="117">
        <f>IF($B$1=0,SUMIFS(BD[PRYRAhoras],BD[ProcesoRecurso],$B20,BD[ProcesoTarea],W$1),SUMIFS(BD[PRYRAhoras],BD[ProcesoRecurso],$B20,BD[ProcesoTarea],W$1,BD[PRYRAfecha],$B$1))</f>
        <v>0</v>
      </c>
      <c r="X20" s="117">
        <f>IF($B$1=0,SUMIFS(BD[PRYRAhoras],BD[ProcesoRecurso],$B20,BD[ProcesoTarea],X$1),SUMIFS(BD[PRYRAhoras],BD[ProcesoRecurso],$B20,BD[ProcesoTarea],X$1,BD[PRYRAfecha],$B$1))</f>
        <v>0</v>
      </c>
      <c r="Y20" s="117">
        <f>IF($B$1=0,SUMIFS(BD[PRYRAhoras],BD[ProcesoRecurso],$B20,BD[ProcesoTarea],Y$1),SUMIFS(BD[PRYRAhoras],BD[ProcesoRecurso],$B20,BD[ProcesoTarea],Y$1,BD[PRYRAfecha],$B$1))</f>
        <v>0</v>
      </c>
      <c r="Z20" s="117">
        <f>IF($B$1=0,SUMIFS(BD[PRYRAhoras],BD[ProcesoRecurso],$B20,BD[ProcesoTarea],Z$1),SUMIFS(BD[PRYRAhoras],BD[ProcesoRecurso],$B20,BD[ProcesoTarea],Z$1,BD[PRYRAfecha],$B$1))</f>
        <v>0</v>
      </c>
      <c r="AA20" s="117">
        <f>IF($B$1=0,SUMIFS(BD[PRYRAhoras],BD[ProcesoRecurso],$B20,BD[ProcesoTarea],AA$1),SUMIFS(BD[PRYRAhoras],BD[ProcesoRecurso],$B20,BD[ProcesoTarea],AA$1,BD[PRYRAfecha],$B$1))</f>
        <v>0</v>
      </c>
      <c r="AB20" s="117">
        <f>IF($B$1=0,SUMIFS(BD[PRYRAhoras],BD[ProcesoRecurso],$B20,BD[ProcesoTarea],AB$1),SUMIFS(BD[PRYRAhoras],BD[ProcesoRecurso],$B20,BD[ProcesoTarea],AB$1,BD[PRYRAfecha],$B$1))</f>
        <v>0</v>
      </c>
      <c r="AC20" s="117">
        <f>IF($B$1=0,SUMIFS(BD[PRYRAhoras],BD[ProcesoRecurso],$B20,BD[ProcesoTarea],AC$1),SUMIFS(BD[PRYRAhoras],BD[ProcesoRecurso],$B20,BD[ProcesoTarea],AC$1,BD[PRYRAfecha],$B$1))</f>
        <v>0</v>
      </c>
      <c r="AD20" s="117">
        <f>IF($B$1=0,SUMIFS(BD[PRYRAhoras],BD[ProcesoRecurso],$B20,BD[ProcesoTarea],AD$1),SUMIFS(BD[PRYRAhoras],BD[ProcesoRecurso],$B20,BD[ProcesoTarea],AD$1,BD[PRYRAfecha],$B$1))</f>
        <v>0</v>
      </c>
      <c r="AE20" s="117">
        <f>IF($B$1=0,SUMIFS(BD[PRYRAhoras],BD[ProcesoRecurso],$B20,BD[ProcesoTarea],AE$1),SUMIFS(BD[PRYRAhoras],BD[ProcesoRecurso],$B20,BD[ProcesoTarea],AE$1,BD[PRYRAfecha],$B$1))</f>
        <v>0</v>
      </c>
      <c r="AF20" s="117">
        <f>IF($B$1=0,SUMIFS(BD[PRYRAhoras],BD[ProcesoRecurso],$B20,BD[ProcesoTarea],AF$1),SUMIFS(BD[PRYRAhoras],BD[ProcesoRecurso],$B20,BD[ProcesoTarea],AF$1,BD[PRYRAfecha],$B$1))</f>
        <v>0</v>
      </c>
      <c r="AG20" s="117">
        <f>IF($B$1=0,SUMIFS(BD[PRYRAhoras],BD[ProcesoRecurso],$B20,BD[ProcesoTarea],AG$1),SUMIFS(BD[PRYRAhoras],BD[ProcesoRecurso],$B20,BD[ProcesoTarea],AG$1,BD[PRYRAfecha],$B$1))</f>
        <v>0</v>
      </c>
      <c r="AH20" s="118">
        <f t="shared" si="0"/>
        <v>0</v>
      </c>
    </row>
    <row r="21" spans="2:34" x14ac:dyDescent="0.3">
      <c r="B21" s="120" t="s">
        <v>3270</v>
      </c>
      <c r="C21" s="117">
        <f>IF($B$1=0,SUMIFS(BD[PRYRAhoras],BD[ProcesoRecurso],$B21,BD[ProcesoTarea],C$1),SUMIFS(BD[PRYRAhoras],BD[ProcesoRecurso],$B21,BD[ProcesoTarea],C$1,BD[PRYRAfecha],$B$1))</f>
        <v>0</v>
      </c>
      <c r="D21" s="117">
        <f>IF($B$1=0,SUMIFS(BD[PRYRAhoras],BD[ProcesoRecurso],$B21,BD[ProcesoTarea],D$1),SUMIFS(BD[PRYRAhoras],BD[ProcesoRecurso],$B21,BD[ProcesoTarea],D$1,BD[PRYRAfecha],$B$1))</f>
        <v>0</v>
      </c>
      <c r="E21" s="117">
        <f>IF($B$1=0,SUMIFS(BD[PRYRAhoras],BD[ProcesoRecurso],$B21,BD[ProcesoTarea],E$1),SUMIFS(BD[PRYRAhoras],BD[ProcesoRecurso],$B21,BD[ProcesoTarea],E$1,BD[PRYRAfecha],$B$1))</f>
        <v>0</v>
      </c>
      <c r="F21" s="117">
        <f>IF($B$1=0,SUMIFS(BD[PRYRAhoras],BD[ProcesoRecurso],$B21,BD[ProcesoTarea],F$1),SUMIFS(BD[PRYRAhoras],BD[ProcesoRecurso],$B21,BD[ProcesoTarea],F$1,BD[PRYRAfecha],$B$1))</f>
        <v>0</v>
      </c>
      <c r="G21" s="117">
        <f>IF($B$1=0,SUMIFS(BD[PRYRAhoras],BD[ProcesoRecurso],$B21,BD[ProcesoTarea],G$1),SUMIFS(BD[PRYRAhoras],BD[ProcesoRecurso],$B21,BD[ProcesoTarea],G$1,BD[PRYRAfecha],$B$1))</f>
        <v>0</v>
      </c>
      <c r="H21" s="117">
        <f>IF($B$1=0,SUMIFS(BD[PRYRAhoras],BD[ProcesoRecurso],$B21,BD[ProcesoTarea],H$1),SUMIFS(BD[PRYRAhoras],BD[ProcesoRecurso],$B21,BD[ProcesoTarea],H$1,BD[PRYRAfecha],$B$1))</f>
        <v>0</v>
      </c>
      <c r="I21" s="117">
        <f>IF($B$1=0,SUMIFS(BD[PRYRAhoras],BD[ProcesoRecurso],$B21,BD[ProcesoTarea],I$1),SUMIFS(BD[PRYRAhoras],BD[ProcesoRecurso],$B21,BD[ProcesoTarea],I$1,BD[PRYRAfecha],$B$1))</f>
        <v>0</v>
      </c>
      <c r="J21" s="117">
        <f>IF($B$1=0,SUMIFS(BD[PRYRAhoras],BD[ProcesoRecurso],$B21,BD[ProcesoTarea],J$1),SUMIFS(BD[PRYRAhoras],BD[ProcesoRecurso],$B21,BD[ProcesoTarea],J$1,BD[PRYRAfecha],$B$1))</f>
        <v>0</v>
      </c>
      <c r="K21" s="117">
        <f>IF($B$1=0,SUMIFS(BD[PRYRAhoras],BD[ProcesoRecurso],$B21,BD[ProcesoTarea],K$1),SUMIFS(BD[PRYRAhoras],BD[ProcesoRecurso],$B21,BD[ProcesoTarea],K$1,BD[PRYRAfecha],$B$1))</f>
        <v>0</v>
      </c>
      <c r="L21" s="117">
        <f>IF($B$1=0,SUMIFS(BD[PRYRAhoras],BD[ProcesoRecurso],$B21,BD[ProcesoTarea],L$1),SUMIFS(BD[PRYRAhoras],BD[ProcesoRecurso],$B21,BD[ProcesoTarea],L$1,BD[PRYRAfecha],$B$1))</f>
        <v>0</v>
      </c>
      <c r="M21" s="117">
        <f>IF($B$1=0,SUMIFS(BD[PRYRAhoras],BD[ProcesoRecurso],$B21,BD[ProcesoTarea],M$1),SUMIFS(BD[PRYRAhoras],BD[ProcesoRecurso],$B21,BD[ProcesoTarea],M$1,BD[PRYRAfecha],$B$1))</f>
        <v>0</v>
      </c>
      <c r="N21" s="117">
        <f>IF($B$1=0,SUMIFS(BD[PRYRAhoras],BD[ProcesoRecurso],$B21,BD[ProcesoTarea],N$1),SUMIFS(BD[PRYRAhoras],BD[ProcesoRecurso],$B21,BD[ProcesoTarea],N$1,BD[PRYRAfecha],$B$1))</f>
        <v>0</v>
      </c>
      <c r="O21" s="117">
        <f>IF($B$1=0,SUMIFS(BD[PRYRAhoras],BD[ProcesoRecurso],$B21,BD[ProcesoTarea],O$1),SUMIFS(BD[PRYRAhoras],BD[ProcesoRecurso],$B21,BD[ProcesoTarea],O$1,BD[PRYRAfecha],$B$1))</f>
        <v>0</v>
      </c>
      <c r="P21" s="117">
        <f>IF($B$1=0,SUMIFS(BD[PRYRAhoras],BD[ProcesoRecurso],$B21,BD[ProcesoTarea],P$1),SUMIFS(BD[PRYRAhoras],BD[ProcesoRecurso],$B21,BD[ProcesoTarea],P$1,BD[PRYRAfecha],$B$1))</f>
        <v>0</v>
      </c>
      <c r="Q21" s="117">
        <f>IF($B$1=0,SUMIFS(BD[PRYRAhoras],BD[ProcesoRecurso],$B21,BD[ProcesoTarea],Q$1),SUMIFS(BD[PRYRAhoras],BD[ProcesoRecurso],$B21,BD[ProcesoTarea],Q$1,BD[PRYRAfecha],$B$1))</f>
        <v>0</v>
      </c>
      <c r="R21" s="117">
        <f>IF($B$1=0,SUMIFS(BD[PRYRAhoras],BD[ProcesoRecurso],$B21,BD[ProcesoTarea],R$1),SUMIFS(BD[PRYRAhoras],BD[ProcesoRecurso],$B21,BD[ProcesoTarea],R$1,BD[PRYRAfecha],$B$1))</f>
        <v>7.5</v>
      </c>
      <c r="S21" s="117">
        <f>IF($B$1=0,SUMIFS(BD[PRYRAhoras],BD[ProcesoRecurso],$B21,BD[ProcesoTarea],S$1),SUMIFS(BD[PRYRAhoras],BD[ProcesoRecurso],$B21,BD[ProcesoTarea],S$1,BD[PRYRAfecha],$B$1))</f>
        <v>0</v>
      </c>
      <c r="T21" s="117">
        <f>IF($B$1=0,SUMIFS(BD[PRYRAhoras],BD[ProcesoRecurso],$B21,BD[ProcesoTarea],T$1),SUMIFS(BD[PRYRAhoras],BD[ProcesoRecurso],$B21,BD[ProcesoTarea],T$1,BD[PRYRAfecha],$B$1))</f>
        <v>0</v>
      </c>
      <c r="U21" s="117">
        <f>IF($B$1=0,SUMIFS(BD[PRYRAhoras],BD[ProcesoRecurso],$B21,BD[ProcesoTarea],U$1),SUMIFS(BD[PRYRAhoras],BD[ProcesoRecurso],$B21,BD[ProcesoTarea],U$1,BD[PRYRAfecha],$B$1))</f>
        <v>0</v>
      </c>
      <c r="V21" s="117">
        <f>IF($B$1=0,SUMIFS(BD[PRYRAhoras],BD[ProcesoRecurso],$B21,BD[ProcesoTarea],V$1),SUMIFS(BD[PRYRAhoras],BD[ProcesoRecurso],$B21,BD[ProcesoTarea],V$1,BD[PRYRAfecha],$B$1))</f>
        <v>147.5</v>
      </c>
      <c r="W21" s="117">
        <f>IF($B$1=0,SUMIFS(BD[PRYRAhoras],BD[ProcesoRecurso],$B21,BD[ProcesoTarea],W$1),SUMIFS(BD[PRYRAhoras],BD[ProcesoRecurso],$B21,BD[ProcesoTarea],W$1,BD[PRYRAfecha],$B$1))</f>
        <v>0</v>
      </c>
      <c r="X21" s="117">
        <f>IF($B$1=0,SUMIFS(BD[PRYRAhoras],BD[ProcesoRecurso],$B21,BD[ProcesoTarea],X$1),SUMIFS(BD[PRYRAhoras],BD[ProcesoRecurso],$B21,BD[ProcesoTarea],X$1,BD[PRYRAfecha],$B$1))</f>
        <v>0</v>
      </c>
      <c r="Y21" s="117">
        <f>IF($B$1=0,SUMIFS(BD[PRYRAhoras],BD[ProcesoRecurso],$B21,BD[ProcesoTarea],Y$1),SUMIFS(BD[PRYRAhoras],BD[ProcesoRecurso],$B21,BD[ProcesoTarea],Y$1,BD[PRYRAfecha],$B$1))</f>
        <v>3009.75</v>
      </c>
      <c r="Z21" s="117">
        <f>IF($B$1=0,SUMIFS(BD[PRYRAhoras],BD[ProcesoRecurso],$B21,BD[ProcesoTarea],Z$1),SUMIFS(BD[PRYRAhoras],BD[ProcesoRecurso],$B21,BD[ProcesoTarea],Z$1,BD[PRYRAfecha],$B$1))</f>
        <v>546.5</v>
      </c>
      <c r="AA21" s="117">
        <f>IF($B$1=0,SUMIFS(BD[PRYRAhoras],BD[ProcesoRecurso],$B21,BD[ProcesoTarea],AA$1),SUMIFS(BD[PRYRAhoras],BD[ProcesoRecurso],$B21,BD[ProcesoTarea],AA$1,BD[PRYRAfecha],$B$1))</f>
        <v>0</v>
      </c>
      <c r="AB21" s="117">
        <f>IF($B$1=0,SUMIFS(BD[PRYRAhoras],BD[ProcesoRecurso],$B21,BD[ProcesoTarea],AB$1),SUMIFS(BD[PRYRAhoras],BD[ProcesoRecurso],$B21,BD[ProcesoTarea],AB$1,BD[PRYRAfecha],$B$1))</f>
        <v>0</v>
      </c>
      <c r="AC21" s="117">
        <f>IF($B$1=0,SUMIFS(BD[PRYRAhoras],BD[ProcesoRecurso],$B21,BD[ProcesoTarea],AC$1),SUMIFS(BD[PRYRAhoras],BD[ProcesoRecurso],$B21,BD[ProcesoTarea],AC$1,BD[PRYRAfecha],$B$1))</f>
        <v>0</v>
      </c>
      <c r="AD21" s="117">
        <f>IF($B$1=0,SUMIFS(BD[PRYRAhoras],BD[ProcesoRecurso],$B21,BD[ProcesoTarea],AD$1),SUMIFS(BD[PRYRAhoras],BD[ProcesoRecurso],$B21,BD[ProcesoTarea],AD$1,BD[PRYRAfecha],$B$1))</f>
        <v>827.5</v>
      </c>
      <c r="AE21" s="117">
        <f>IF($B$1=0,SUMIFS(BD[PRYRAhoras],BD[ProcesoRecurso],$B21,BD[ProcesoTarea],AE$1),SUMIFS(BD[PRYRAhoras],BD[ProcesoRecurso],$B21,BD[ProcesoTarea],AE$1,BD[PRYRAfecha],$B$1))</f>
        <v>80</v>
      </c>
      <c r="AF21" s="117">
        <f>IF($B$1=0,SUMIFS(BD[PRYRAhoras],BD[ProcesoRecurso],$B21,BD[ProcesoTarea],AF$1),SUMIFS(BD[PRYRAhoras],BD[ProcesoRecurso],$B21,BD[ProcesoTarea],AF$1,BD[PRYRAfecha],$B$1))</f>
        <v>0</v>
      </c>
      <c r="AG21" s="117">
        <f>IF($B$1=0,SUMIFS(BD[PRYRAhoras],BD[ProcesoRecurso],$B21,BD[ProcesoTarea],AG$1),SUMIFS(BD[PRYRAhoras],BD[ProcesoRecurso],$B21,BD[ProcesoTarea],AG$1,BD[PRYRAfecha],$B$1))</f>
        <v>607.5</v>
      </c>
      <c r="AH21" s="118">
        <f t="shared" si="0"/>
        <v>5226.25</v>
      </c>
    </row>
    <row r="22" spans="2:34" x14ac:dyDescent="0.3">
      <c r="B22" s="120" t="s">
        <v>981</v>
      </c>
      <c r="C22" s="117">
        <f>IF($B$1=0,SUMIFS(BD[PRYRAhoras],BD[ProcesoRecurso],$B22,BD[ProcesoTarea],C$1),SUMIFS(BD[PRYRAhoras],BD[ProcesoRecurso],$B22,BD[ProcesoTarea],C$1,BD[PRYRAfecha],$B$1))</f>
        <v>0</v>
      </c>
      <c r="D22" s="117">
        <f>IF($B$1=0,SUMIFS(BD[PRYRAhoras],BD[ProcesoRecurso],$B22,BD[ProcesoTarea],D$1),SUMIFS(BD[PRYRAhoras],BD[ProcesoRecurso],$B22,BD[ProcesoTarea],D$1,BD[PRYRAfecha],$B$1))</f>
        <v>0</v>
      </c>
      <c r="E22" s="117">
        <f>IF($B$1=0,SUMIFS(BD[PRYRAhoras],BD[ProcesoRecurso],$B22,BD[ProcesoTarea],E$1),SUMIFS(BD[PRYRAhoras],BD[ProcesoRecurso],$B22,BD[ProcesoTarea],E$1,BD[PRYRAfecha],$B$1))</f>
        <v>0</v>
      </c>
      <c r="F22" s="117">
        <f>IF($B$1=0,SUMIFS(BD[PRYRAhoras],BD[ProcesoRecurso],$B22,BD[ProcesoTarea],F$1),SUMIFS(BD[PRYRAhoras],BD[ProcesoRecurso],$B22,BD[ProcesoTarea],F$1,BD[PRYRAfecha],$B$1))</f>
        <v>0</v>
      </c>
      <c r="G22" s="117">
        <f>IF($B$1=0,SUMIFS(BD[PRYRAhoras],BD[ProcesoRecurso],$B22,BD[ProcesoTarea],G$1),SUMIFS(BD[PRYRAhoras],BD[ProcesoRecurso],$B22,BD[ProcesoTarea],G$1,BD[PRYRAfecha],$B$1))</f>
        <v>0</v>
      </c>
      <c r="H22" s="117">
        <f>IF($B$1=0,SUMIFS(BD[PRYRAhoras],BD[ProcesoRecurso],$B22,BD[ProcesoTarea],H$1),SUMIFS(BD[PRYRAhoras],BD[ProcesoRecurso],$B22,BD[ProcesoTarea],H$1,BD[PRYRAfecha],$B$1))</f>
        <v>0</v>
      </c>
      <c r="I22" s="117">
        <f>IF($B$1=0,SUMIFS(BD[PRYRAhoras],BD[ProcesoRecurso],$B22,BD[ProcesoTarea],I$1),SUMIFS(BD[PRYRAhoras],BD[ProcesoRecurso],$B22,BD[ProcesoTarea],I$1,BD[PRYRAfecha],$B$1))</f>
        <v>0</v>
      </c>
      <c r="J22" s="117">
        <f>IF($B$1=0,SUMIFS(BD[PRYRAhoras],BD[ProcesoRecurso],$B22,BD[ProcesoTarea],J$1),SUMIFS(BD[PRYRAhoras],BD[ProcesoRecurso],$B22,BD[ProcesoTarea],J$1,BD[PRYRAfecha],$B$1))</f>
        <v>0</v>
      </c>
      <c r="K22" s="117">
        <f>IF($B$1=0,SUMIFS(BD[PRYRAhoras],BD[ProcesoRecurso],$B22,BD[ProcesoTarea],K$1),SUMIFS(BD[PRYRAhoras],BD[ProcesoRecurso],$B22,BD[ProcesoTarea],K$1,BD[PRYRAfecha],$B$1))</f>
        <v>0</v>
      </c>
      <c r="L22" s="117">
        <f>IF($B$1=0,SUMIFS(BD[PRYRAhoras],BD[ProcesoRecurso],$B22,BD[ProcesoTarea],L$1),SUMIFS(BD[PRYRAhoras],BD[ProcesoRecurso],$B22,BD[ProcesoTarea],L$1,BD[PRYRAfecha],$B$1))</f>
        <v>0</v>
      </c>
      <c r="M22" s="117">
        <f>IF($B$1=0,SUMIFS(BD[PRYRAhoras],BD[ProcesoRecurso],$B22,BD[ProcesoTarea],M$1),SUMIFS(BD[PRYRAhoras],BD[ProcesoRecurso],$B22,BD[ProcesoTarea],M$1,BD[PRYRAfecha],$B$1))</f>
        <v>0</v>
      </c>
      <c r="N22" s="117">
        <f>IF($B$1=0,SUMIFS(BD[PRYRAhoras],BD[ProcesoRecurso],$B22,BD[ProcesoTarea],N$1),SUMIFS(BD[PRYRAhoras],BD[ProcesoRecurso],$B22,BD[ProcesoTarea],N$1,BD[PRYRAfecha],$B$1))</f>
        <v>0</v>
      </c>
      <c r="O22" s="117">
        <f>IF($B$1=0,SUMIFS(BD[PRYRAhoras],BD[ProcesoRecurso],$B22,BD[ProcesoTarea],O$1),SUMIFS(BD[PRYRAhoras],BD[ProcesoRecurso],$B22,BD[ProcesoTarea],O$1,BD[PRYRAfecha],$B$1))</f>
        <v>0</v>
      </c>
      <c r="P22" s="117">
        <f>IF($B$1=0,SUMIFS(BD[PRYRAhoras],BD[ProcesoRecurso],$B22,BD[ProcesoTarea],P$1),SUMIFS(BD[PRYRAhoras],BD[ProcesoRecurso],$B22,BD[ProcesoTarea],P$1,BD[PRYRAfecha],$B$1))</f>
        <v>0</v>
      </c>
      <c r="Q22" s="117">
        <f>IF($B$1=0,SUMIFS(BD[PRYRAhoras],BD[ProcesoRecurso],$B22,BD[ProcesoTarea],Q$1),SUMIFS(BD[PRYRAhoras],BD[ProcesoRecurso],$B22,BD[ProcesoTarea],Q$1,BD[PRYRAfecha],$B$1))</f>
        <v>0</v>
      </c>
      <c r="R22" s="117">
        <f>IF($B$1=0,SUMIFS(BD[PRYRAhoras],BD[ProcesoRecurso],$B22,BD[ProcesoTarea],R$1),SUMIFS(BD[PRYRAhoras],BD[ProcesoRecurso],$B22,BD[ProcesoTarea],R$1,BD[PRYRAfecha],$B$1))</f>
        <v>1</v>
      </c>
      <c r="S22" s="117">
        <f>IF($B$1=0,SUMIFS(BD[PRYRAhoras],BD[ProcesoRecurso],$B22,BD[ProcesoTarea],S$1),SUMIFS(BD[PRYRAhoras],BD[ProcesoRecurso],$B22,BD[ProcesoTarea],S$1,BD[PRYRAfecha],$B$1))</f>
        <v>0</v>
      </c>
      <c r="T22" s="117">
        <f>IF($B$1=0,SUMIFS(BD[PRYRAhoras],BD[ProcesoRecurso],$B22,BD[ProcesoTarea],T$1),SUMIFS(BD[PRYRAhoras],BD[ProcesoRecurso],$B22,BD[ProcesoTarea],T$1,BD[PRYRAfecha],$B$1))</f>
        <v>79.25</v>
      </c>
      <c r="U22" s="117">
        <f>IF($B$1=0,SUMIFS(BD[PRYRAhoras],BD[ProcesoRecurso],$B22,BD[ProcesoTarea],U$1),SUMIFS(BD[PRYRAhoras],BD[ProcesoRecurso],$B22,BD[ProcesoTarea],U$1,BD[PRYRAfecha],$B$1))</f>
        <v>0</v>
      </c>
      <c r="V22" s="117">
        <f>IF($B$1=0,SUMIFS(BD[PRYRAhoras],BD[ProcesoRecurso],$B22,BD[ProcesoTarea],V$1),SUMIFS(BD[PRYRAhoras],BD[ProcesoRecurso],$B22,BD[ProcesoTarea],V$1,BD[PRYRAfecha],$B$1))</f>
        <v>0</v>
      </c>
      <c r="W22" s="117">
        <f>IF($B$1=0,SUMIFS(BD[PRYRAhoras],BD[ProcesoRecurso],$B22,BD[ProcesoTarea],W$1),SUMIFS(BD[PRYRAhoras],BD[ProcesoRecurso],$B22,BD[ProcesoTarea],W$1,BD[PRYRAfecha],$B$1))</f>
        <v>1730.5</v>
      </c>
      <c r="X22" s="117">
        <f>IF($B$1=0,SUMIFS(BD[PRYRAhoras],BD[ProcesoRecurso],$B22,BD[ProcesoTarea],X$1),SUMIFS(BD[PRYRAhoras],BD[ProcesoRecurso],$B22,BD[ProcesoTarea],X$1,BD[PRYRAfecha],$B$1))</f>
        <v>161.6</v>
      </c>
      <c r="Y22" s="117">
        <f>IF($B$1=0,SUMIFS(BD[PRYRAhoras],BD[ProcesoRecurso],$B22,BD[ProcesoTarea],Y$1),SUMIFS(BD[PRYRAhoras],BD[ProcesoRecurso],$B22,BD[ProcesoTarea],Y$1,BD[PRYRAfecha],$B$1))</f>
        <v>0</v>
      </c>
      <c r="Z22" s="117">
        <f>IF($B$1=0,SUMIFS(BD[PRYRAhoras],BD[ProcesoRecurso],$B22,BD[ProcesoTarea],Z$1),SUMIFS(BD[PRYRAhoras],BD[ProcesoRecurso],$B22,BD[ProcesoTarea],Z$1,BD[PRYRAfecha],$B$1))</f>
        <v>0</v>
      </c>
      <c r="AA22" s="117">
        <f>IF($B$1=0,SUMIFS(BD[PRYRAhoras],BD[ProcesoRecurso],$B22,BD[ProcesoTarea],AA$1),SUMIFS(BD[PRYRAhoras],BD[ProcesoRecurso],$B22,BD[ProcesoTarea],AA$1,BD[PRYRAfecha],$B$1))</f>
        <v>0</v>
      </c>
      <c r="AB22" s="117">
        <f>IF($B$1=0,SUMIFS(BD[PRYRAhoras],BD[ProcesoRecurso],$B22,BD[ProcesoTarea],AB$1),SUMIFS(BD[PRYRAhoras],BD[ProcesoRecurso],$B22,BD[ProcesoTarea],AB$1,BD[PRYRAfecha],$B$1))</f>
        <v>0</v>
      </c>
      <c r="AC22" s="117">
        <f>IF($B$1=0,SUMIFS(BD[PRYRAhoras],BD[ProcesoRecurso],$B22,BD[ProcesoTarea],AC$1),SUMIFS(BD[PRYRAhoras],BD[ProcesoRecurso],$B22,BD[ProcesoTarea],AC$1,BD[PRYRAfecha],$B$1))</f>
        <v>0</v>
      </c>
      <c r="AD22" s="117">
        <f>IF($B$1=0,SUMIFS(BD[PRYRAhoras],BD[ProcesoRecurso],$B22,BD[ProcesoTarea],AD$1),SUMIFS(BD[PRYRAhoras],BD[ProcesoRecurso],$B22,BD[ProcesoTarea],AD$1,BD[PRYRAfecha],$B$1))</f>
        <v>0</v>
      </c>
      <c r="AE22" s="117">
        <f>IF($B$1=0,SUMIFS(BD[PRYRAhoras],BD[ProcesoRecurso],$B22,BD[ProcesoTarea],AE$1),SUMIFS(BD[PRYRAhoras],BD[ProcesoRecurso],$B22,BD[ProcesoTarea],AE$1,BD[PRYRAfecha],$B$1))</f>
        <v>192.75</v>
      </c>
      <c r="AF22" s="117">
        <f>IF($B$1=0,SUMIFS(BD[PRYRAhoras],BD[ProcesoRecurso],$B22,BD[ProcesoTarea],AF$1),SUMIFS(BD[PRYRAhoras],BD[ProcesoRecurso],$B22,BD[ProcesoTarea],AF$1,BD[PRYRAfecha],$B$1))</f>
        <v>0</v>
      </c>
      <c r="AG22" s="117">
        <f>IF($B$1=0,SUMIFS(BD[PRYRAhoras],BD[ProcesoRecurso],$B22,BD[ProcesoTarea],AG$1),SUMIFS(BD[PRYRAhoras],BD[ProcesoRecurso],$B22,BD[ProcesoTarea],AG$1,BD[PRYRAfecha],$B$1))</f>
        <v>0</v>
      </c>
      <c r="AH22" s="118">
        <f t="shared" si="0"/>
        <v>2165.1</v>
      </c>
    </row>
    <row r="23" spans="2:34" x14ac:dyDescent="0.3">
      <c r="B23" s="120" t="s">
        <v>982</v>
      </c>
      <c r="C23" s="117">
        <f>IF($B$1=0,SUMIFS(BD[PRYRAhoras],BD[ProcesoRecurso],$B23,BD[ProcesoTarea],C$1),SUMIFS(BD[PRYRAhoras],BD[ProcesoRecurso],$B23,BD[ProcesoTarea],C$1,BD[PRYRAfecha],$B$1))</f>
        <v>0</v>
      </c>
      <c r="D23" s="117">
        <f>IF($B$1=0,SUMIFS(BD[PRYRAhoras],BD[ProcesoRecurso],$B23,BD[ProcesoTarea],D$1),SUMIFS(BD[PRYRAhoras],BD[ProcesoRecurso],$B23,BD[ProcesoTarea],D$1,BD[PRYRAfecha],$B$1))</f>
        <v>0</v>
      </c>
      <c r="E23" s="117">
        <f>IF($B$1=0,SUMIFS(BD[PRYRAhoras],BD[ProcesoRecurso],$B23,BD[ProcesoTarea],E$1),SUMIFS(BD[PRYRAhoras],BD[ProcesoRecurso],$B23,BD[ProcesoTarea],E$1,BD[PRYRAfecha],$B$1))</f>
        <v>0</v>
      </c>
      <c r="F23" s="117">
        <f>IF($B$1=0,SUMIFS(BD[PRYRAhoras],BD[ProcesoRecurso],$B23,BD[ProcesoTarea],F$1),SUMIFS(BD[PRYRAhoras],BD[ProcesoRecurso],$B23,BD[ProcesoTarea],F$1,BD[PRYRAfecha],$B$1))</f>
        <v>0</v>
      </c>
      <c r="G23" s="117">
        <f>IF($B$1=0,SUMIFS(BD[PRYRAhoras],BD[ProcesoRecurso],$B23,BD[ProcesoTarea],G$1),SUMIFS(BD[PRYRAhoras],BD[ProcesoRecurso],$B23,BD[ProcesoTarea],G$1,BD[PRYRAfecha],$B$1))</f>
        <v>0</v>
      </c>
      <c r="H23" s="117">
        <f>IF($B$1=0,SUMIFS(BD[PRYRAhoras],BD[ProcesoRecurso],$B23,BD[ProcesoTarea],H$1),SUMIFS(BD[PRYRAhoras],BD[ProcesoRecurso],$B23,BD[ProcesoTarea],H$1,BD[PRYRAfecha],$B$1))</f>
        <v>0</v>
      </c>
      <c r="I23" s="117">
        <f>IF($B$1=0,SUMIFS(BD[PRYRAhoras],BD[ProcesoRecurso],$B23,BD[ProcesoTarea],I$1),SUMIFS(BD[PRYRAhoras],BD[ProcesoRecurso],$B23,BD[ProcesoTarea],I$1,BD[PRYRAfecha],$B$1))</f>
        <v>0</v>
      </c>
      <c r="J23" s="117">
        <f>IF($B$1=0,SUMIFS(BD[PRYRAhoras],BD[ProcesoRecurso],$B23,BD[ProcesoTarea],J$1),SUMIFS(BD[PRYRAhoras],BD[ProcesoRecurso],$B23,BD[ProcesoTarea],J$1,BD[PRYRAfecha],$B$1))</f>
        <v>0</v>
      </c>
      <c r="K23" s="117">
        <f>IF($B$1=0,SUMIFS(BD[PRYRAhoras],BD[ProcesoRecurso],$B23,BD[ProcesoTarea],K$1),SUMIFS(BD[PRYRAhoras],BD[ProcesoRecurso],$B23,BD[ProcesoTarea],K$1,BD[PRYRAfecha],$B$1))</f>
        <v>0</v>
      </c>
      <c r="L23" s="117">
        <f>IF($B$1=0,SUMIFS(BD[PRYRAhoras],BD[ProcesoRecurso],$B23,BD[ProcesoTarea],L$1),SUMIFS(BD[PRYRAhoras],BD[ProcesoRecurso],$B23,BD[ProcesoTarea],L$1,BD[PRYRAfecha],$B$1))</f>
        <v>0</v>
      </c>
      <c r="M23" s="117">
        <f>IF($B$1=0,SUMIFS(BD[PRYRAhoras],BD[ProcesoRecurso],$B23,BD[ProcesoTarea],M$1),SUMIFS(BD[PRYRAhoras],BD[ProcesoRecurso],$B23,BD[ProcesoTarea],M$1,BD[PRYRAfecha],$B$1))</f>
        <v>0</v>
      </c>
      <c r="N23" s="117">
        <f>IF($B$1=0,SUMIFS(BD[PRYRAhoras],BD[ProcesoRecurso],$B23,BD[ProcesoTarea],N$1),SUMIFS(BD[PRYRAhoras],BD[ProcesoRecurso],$B23,BD[ProcesoTarea],N$1,BD[PRYRAfecha],$B$1))</f>
        <v>0</v>
      </c>
      <c r="O23" s="117">
        <f>IF($B$1=0,SUMIFS(BD[PRYRAhoras],BD[ProcesoRecurso],$B23,BD[ProcesoTarea],O$1),SUMIFS(BD[PRYRAhoras],BD[ProcesoRecurso],$B23,BD[ProcesoTarea],O$1,BD[PRYRAfecha],$B$1))</f>
        <v>0</v>
      </c>
      <c r="P23" s="117">
        <f>IF($B$1=0,SUMIFS(BD[PRYRAhoras],BD[ProcesoRecurso],$B23,BD[ProcesoTarea],P$1),SUMIFS(BD[PRYRAhoras],BD[ProcesoRecurso],$B23,BD[ProcesoTarea],P$1,BD[PRYRAfecha],$B$1))</f>
        <v>0</v>
      </c>
      <c r="Q23" s="117">
        <f>IF($B$1=0,SUMIFS(BD[PRYRAhoras],BD[ProcesoRecurso],$B23,BD[ProcesoTarea],Q$1),SUMIFS(BD[PRYRAhoras],BD[ProcesoRecurso],$B23,BD[ProcesoTarea],Q$1,BD[PRYRAfecha],$B$1))</f>
        <v>0</v>
      </c>
      <c r="R23" s="117">
        <f>IF($B$1=0,SUMIFS(BD[PRYRAhoras],BD[ProcesoRecurso],$B23,BD[ProcesoTarea],R$1),SUMIFS(BD[PRYRAhoras],BD[ProcesoRecurso],$B23,BD[ProcesoTarea],R$1,BD[PRYRAfecha],$B$1))</f>
        <v>0</v>
      </c>
      <c r="S23" s="117">
        <f>IF($B$1=0,SUMIFS(BD[PRYRAhoras],BD[ProcesoRecurso],$B23,BD[ProcesoTarea],S$1),SUMIFS(BD[PRYRAhoras],BD[ProcesoRecurso],$B23,BD[ProcesoTarea],S$1,BD[PRYRAfecha],$B$1))</f>
        <v>0</v>
      </c>
      <c r="T23" s="117">
        <f>IF($B$1=0,SUMIFS(BD[PRYRAhoras],BD[ProcesoRecurso],$B23,BD[ProcesoTarea],T$1),SUMIFS(BD[PRYRAhoras],BD[ProcesoRecurso],$B23,BD[ProcesoTarea],T$1,BD[PRYRAfecha],$B$1))</f>
        <v>0</v>
      </c>
      <c r="U23" s="117">
        <f>IF($B$1=0,SUMIFS(BD[PRYRAhoras],BD[ProcesoRecurso],$B23,BD[ProcesoTarea],U$1),SUMIFS(BD[PRYRAhoras],BD[ProcesoRecurso],$B23,BD[ProcesoTarea],U$1,BD[PRYRAfecha],$B$1))</f>
        <v>0</v>
      </c>
      <c r="V23" s="117">
        <f>IF($B$1=0,SUMIFS(BD[PRYRAhoras],BD[ProcesoRecurso],$B23,BD[ProcesoTarea],V$1),SUMIFS(BD[PRYRAhoras],BD[ProcesoRecurso],$B23,BD[ProcesoTarea],V$1,BD[PRYRAfecha],$B$1))</f>
        <v>0</v>
      </c>
      <c r="W23" s="117">
        <f>IF($B$1=0,SUMIFS(BD[PRYRAhoras],BD[ProcesoRecurso],$B23,BD[ProcesoTarea],W$1),SUMIFS(BD[PRYRAhoras],BD[ProcesoRecurso],$B23,BD[ProcesoTarea],W$1,BD[PRYRAfecha],$B$1))</f>
        <v>0</v>
      </c>
      <c r="X23" s="117">
        <f>IF($B$1=0,SUMIFS(BD[PRYRAhoras],BD[ProcesoRecurso],$B23,BD[ProcesoTarea],X$1),SUMIFS(BD[PRYRAhoras],BD[ProcesoRecurso],$B23,BD[ProcesoTarea],X$1,BD[PRYRAfecha],$B$1))</f>
        <v>657.5</v>
      </c>
      <c r="Y23" s="117">
        <f>IF($B$1=0,SUMIFS(BD[PRYRAhoras],BD[ProcesoRecurso],$B23,BD[ProcesoTarea],Y$1),SUMIFS(BD[PRYRAhoras],BD[ProcesoRecurso],$B23,BD[ProcesoTarea],Y$1,BD[PRYRAfecha],$B$1))</f>
        <v>0</v>
      </c>
      <c r="Z23" s="117">
        <f>IF($B$1=0,SUMIFS(BD[PRYRAhoras],BD[ProcesoRecurso],$B23,BD[ProcesoTarea],Z$1),SUMIFS(BD[PRYRAhoras],BD[ProcesoRecurso],$B23,BD[ProcesoTarea],Z$1,BD[PRYRAfecha],$B$1))</f>
        <v>0</v>
      </c>
      <c r="AA23" s="117">
        <f>IF($B$1=0,SUMIFS(BD[PRYRAhoras],BD[ProcesoRecurso],$B23,BD[ProcesoTarea],AA$1),SUMIFS(BD[PRYRAhoras],BD[ProcesoRecurso],$B23,BD[ProcesoTarea],AA$1,BD[PRYRAfecha],$B$1))</f>
        <v>0</v>
      </c>
      <c r="AB23" s="117">
        <f>IF($B$1=0,SUMIFS(BD[PRYRAhoras],BD[ProcesoRecurso],$B23,BD[ProcesoTarea],AB$1),SUMIFS(BD[PRYRAhoras],BD[ProcesoRecurso],$B23,BD[ProcesoTarea],AB$1,BD[PRYRAfecha],$B$1))</f>
        <v>0</v>
      </c>
      <c r="AC23" s="117">
        <f>IF($B$1=0,SUMIFS(BD[PRYRAhoras],BD[ProcesoRecurso],$B23,BD[ProcesoTarea],AC$1),SUMIFS(BD[PRYRAhoras],BD[ProcesoRecurso],$B23,BD[ProcesoTarea],AC$1,BD[PRYRAfecha],$B$1))</f>
        <v>0</v>
      </c>
      <c r="AD23" s="117">
        <f>IF($B$1=0,SUMIFS(BD[PRYRAhoras],BD[ProcesoRecurso],$B23,BD[ProcesoTarea],AD$1),SUMIFS(BD[PRYRAhoras],BD[ProcesoRecurso],$B23,BD[ProcesoTarea],AD$1,BD[PRYRAfecha],$B$1))</f>
        <v>0</v>
      </c>
      <c r="AE23" s="117">
        <f>IF($B$1=0,SUMIFS(BD[PRYRAhoras],BD[ProcesoRecurso],$B23,BD[ProcesoTarea],AE$1),SUMIFS(BD[PRYRAhoras],BD[ProcesoRecurso],$B23,BD[ProcesoTarea],AE$1,BD[PRYRAfecha],$B$1))</f>
        <v>24</v>
      </c>
      <c r="AF23" s="117">
        <f>IF($B$1=0,SUMIFS(BD[PRYRAhoras],BD[ProcesoRecurso],$B23,BD[ProcesoTarea],AF$1),SUMIFS(BD[PRYRAhoras],BD[ProcesoRecurso],$B23,BD[ProcesoTarea],AF$1,BD[PRYRAfecha],$B$1))</f>
        <v>0</v>
      </c>
      <c r="AG23" s="117">
        <f>IF($B$1=0,SUMIFS(BD[PRYRAhoras],BD[ProcesoRecurso],$B23,BD[ProcesoTarea],AG$1),SUMIFS(BD[PRYRAhoras],BD[ProcesoRecurso],$B23,BD[ProcesoTarea],AG$1,BD[PRYRAfecha],$B$1))</f>
        <v>0</v>
      </c>
      <c r="AH23" s="118">
        <f t="shared" si="0"/>
        <v>681.5</v>
      </c>
    </row>
    <row r="24" spans="2:34" x14ac:dyDescent="0.3">
      <c r="B24" s="120" t="s">
        <v>354</v>
      </c>
      <c r="C24" s="117">
        <f>IF($B$1=0,SUMIFS(BD[PRYRAhoras],BD[ProcesoRecurso],$B24,BD[ProcesoTarea],C$1),SUMIFS(BD[PRYRAhoras],BD[ProcesoRecurso],$B24,BD[ProcesoTarea],C$1,BD[PRYRAfecha],$B$1))</f>
        <v>0</v>
      </c>
      <c r="D24" s="117">
        <f>IF($B$1=0,SUMIFS(BD[PRYRAhoras],BD[ProcesoRecurso],$B24,BD[ProcesoTarea],D$1),SUMIFS(BD[PRYRAhoras],BD[ProcesoRecurso],$B24,BD[ProcesoTarea],D$1,BD[PRYRAfecha],$B$1))</f>
        <v>0</v>
      </c>
      <c r="E24" s="117">
        <f>IF($B$1=0,SUMIFS(BD[PRYRAhoras],BD[ProcesoRecurso],$B24,BD[ProcesoTarea],E$1),SUMIFS(BD[PRYRAhoras],BD[ProcesoRecurso],$B24,BD[ProcesoTarea],E$1,BD[PRYRAfecha],$B$1))</f>
        <v>0</v>
      </c>
      <c r="F24" s="117">
        <f>IF($B$1=0,SUMIFS(BD[PRYRAhoras],BD[ProcesoRecurso],$B24,BD[ProcesoTarea],F$1),SUMIFS(BD[PRYRAhoras],BD[ProcesoRecurso],$B24,BD[ProcesoTarea],F$1,BD[PRYRAfecha],$B$1))</f>
        <v>0</v>
      </c>
      <c r="G24" s="117">
        <f>IF($B$1=0,SUMIFS(BD[PRYRAhoras],BD[ProcesoRecurso],$B24,BD[ProcesoTarea],G$1),SUMIFS(BD[PRYRAhoras],BD[ProcesoRecurso],$B24,BD[ProcesoTarea],G$1,BD[PRYRAfecha],$B$1))</f>
        <v>0</v>
      </c>
      <c r="H24" s="117">
        <f>IF($B$1=0,SUMIFS(BD[PRYRAhoras],BD[ProcesoRecurso],$B24,BD[ProcesoTarea],H$1),SUMIFS(BD[PRYRAhoras],BD[ProcesoRecurso],$B24,BD[ProcesoTarea],H$1,BD[PRYRAfecha],$B$1))</f>
        <v>0</v>
      </c>
      <c r="I24" s="117">
        <f>IF($B$1=0,SUMIFS(BD[PRYRAhoras],BD[ProcesoRecurso],$B24,BD[ProcesoTarea],I$1),SUMIFS(BD[PRYRAhoras],BD[ProcesoRecurso],$B24,BD[ProcesoTarea],I$1,BD[PRYRAfecha],$B$1))</f>
        <v>0</v>
      </c>
      <c r="J24" s="117">
        <f>IF($B$1=0,SUMIFS(BD[PRYRAhoras],BD[ProcesoRecurso],$B24,BD[ProcesoTarea],J$1),SUMIFS(BD[PRYRAhoras],BD[ProcesoRecurso],$B24,BD[ProcesoTarea],J$1,BD[PRYRAfecha],$B$1))</f>
        <v>0</v>
      </c>
      <c r="K24" s="117">
        <f>IF($B$1=0,SUMIFS(BD[PRYRAhoras],BD[ProcesoRecurso],$B24,BD[ProcesoTarea],K$1),SUMIFS(BD[PRYRAhoras],BD[ProcesoRecurso],$B24,BD[ProcesoTarea],K$1,BD[PRYRAfecha],$B$1))</f>
        <v>0</v>
      </c>
      <c r="L24" s="117">
        <f>IF($B$1=0,SUMIFS(BD[PRYRAhoras],BD[ProcesoRecurso],$B24,BD[ProcesoTarea],L$1),SUMIFS(BD[PRYRAhoras],BD[ProcesoRecurso],$B24,BD[ProcesoTarea],L$1,BD[PRYRAfecha],$B$1))</f>
        <v>0</v>
      </c>
      <c r="M24" s="117">
        <f>IF($B$1=0,SUMIFS(BD[PRYRAhoras],BD[ProcesoRecurso],$B24,BD[ProcesoTarea],M$1),SUMIFS(BD[PRYRAhoras],BD[ProcesoRecurso],$B24,BD[ProcesoTarea],M$1,BD[PRYRAfecha],$B$1))</f>
        <v>0</v>
      </c>
      <c r="N24" s="117">
        <f>IF($B$1=0,SUMIFS(BD[PRYRAhoras],BD[ProcesoRecurso],$B24,BD[ProcesoTarea],N$1),SUMIFS(BD[PRYRAhoras],BD[ProcesoRecurso],$B24,BD[ProcesoTarea],N$1,BD[PRYRAfecha],$B$1))</f>
        <v>0</v>
      </c>
      <c r="O24" s="117">
        <f>IF($B$1=0,SUMIFS(BD[PRYRAhoras],BD[ProcesoRecurso],$B24,BD[ProcesoTarea],O$1),SUMIFS(BD[PRYRAhoras],BD[ProcesoRecurso],$B24,BD[ProcesoTarea],O$1,BD[PRYRAfecha],$B$1))</f>
        <v>0</v>
      </c>
      <c r="P24" s="117">
        <f>IF($B$1=0,SUMIFS(BD[PRYRAhoras],BD[ProcesoRecurso],$B24,BD[ProcesoTarea],P$1),SUMIFS(BD[PRYRAhoras],BD[ProcesoRecurso],$B24,BD[ProcesoTarea],P$1,BD[PRYRAfecha],$B$1))</f>
        <v>0</v>
      </c>
      <c r="Q24" s="117">
        <f>IF($B$1=0,SUMIFS(BD[PRYRAhoras],BD[ProcesoRecurso],$B24,BD[ProcesoTarea],Q$1),SUMIFS(BD[PRYRAhoras],BD[ProcesoRecurso],$B24,BD[ProcesoTarea],Q$1,BD[PRYRAfecha],$B$1))</f>
        <v>0</v>
      </c>
      <c r="R24" s="117">
        <f>IF($B$1=0,SUMIFS(BD[PRYRAhoras],BD[ProcesoRecurso],$B24,BD[ProcesoTarea],R$1),SUMIFS(BD[PRYRAhoras],BD[ProcesoRecurso],$B24,BD[ProcesoTarea],R$1,BD[PRYRAfecha],$B$1))</f>
        <v>0</v>
      </c>
      <c r="S24" s="117">
        <f>IF($B$1=0,SUMIFS(BD[PRYRAhoras],BD[ProcesoRecurso],$B24,BD[ProcesoTarea],S$1),SUMIFS(BD[PRYRAhoras],BD[ProcesoRecurso],$B24,BD[ProcesoTarea],S$1,BD[PRYRAfecha],$B$1))</f>
        <v>0</v>
      </c>
      <c r="T24" s="117">
        <f>IF($B$1=0,SUMIFS(BD[PRYRAhoras],BD[ProcesoRecurso],$B24,BD[ProcesoTarea],T$1),SUMIFS(BD[PRYRAhoras],BD[ProcesoRecurso],$B24,BD[ProcesoTarea],T$1,BD[PRYRAfecha],$B$1))</f>
        <v>0</v>
      </c>
      <c r="U24" s="117">
        <f>IF($B$1=0,SUMIFS(BD[PRYRAhoras],BD[ProcesoRecurso],$B24,BD[ProcesoTarea],U$1),SUMIFS(BD[PRYRAhoras],BD[ProcesoRecurso],$B24,BD[ProcesoTarea],U$1,BD[PRYRAfecha],$B$1))</f>
        <v>0</v>
      </c>
      <c r="V24" s="117">
        <f>IF($B$1=0,SUMIFS(BD[PRYRAhoras],BD[ProcesoRecurso],$B24,BD[ProcesoTarea],V$1),SUMIFS(BD[PRYRAhoras],BD[ProcesoRecurso],$B24,BD[ProcesoTarea],V$1,BD[PRYRAfecha],$B$1))</f>
        <v>0</v>
      </c>
      <c r="W24" s="117">
        <f>IF($B$1=0,SUMIFS(BD[PRYRAhoras],BD[ProcesoRecurso],$B24,BD[ProcesoTarea],W$1),SUMIFS(BD[PRYRAhoras],BD[ProcesoRecurso],$B24,BD[ProcesoTarea],W$1,BD[PRYRAfecha],$B$1))</f>
        <v>0</v>
      </c>
      <c r="X24" s="117">
        <f>IF($B$1=0,SUMIFS(BD[PRYRAhoras],BD[ProcesoRecurso],$B24,BD[ProcesoTarea],X$1),SUMIFS(BD[PRYRAhoras],BD[ProcesoRecurso],$B24,BD[ProcesoTarea],X$1,BD[PRYRAfecha],$B$1))</f>
        <v>0</v>
      </c>
      <c r="Y24" s="117">
        <f>IF($B$1=0,SUMIFS(BD[PRYRAhoras],BD[ProcesoRecurso],$B24,BD[ProcesoTarea],Y$1),SUMIFS(BD[PRYRAhoras],BD[ProcesoRecurso],$B24,BD[ProcesoTarea],Y$1,BD[PRYRAfecha],$B$1))</f>
        <v>499.75</v>
      </c>
      <c r="Z24" s="117">
        <f>IF($B$1=0,SUMIFS(BD[PRYRAhoras],BD[ProcesoRecurso],$B24,BD[ProcesoTarea],Z$1),SUMIFS(BD[PRYRAhoras],BD[ProcesoRecurso],$B24,BD[ProcesoTarea],Z$1,BD[PRYRAfecha],$B$1))</f>
        <v>0</v>
      </c>
      <c r="AA24" s="117">
        <f>IF($B$1=0,SUMIFS(BD[PRYRAhoras],BD[ProcesoRecurso],$B24,BD[ProcesoTarea],AA$1),SUMIFS(BD[PRYRAhoras],BD[ProcesoRecurso],$B24,BD[ProcesoTarea],AA$1,BD[PRYRAfecha],$B$1))</f>
        <v>0</v>
      </c>
      <c r="AB24" s="117">
        <f>IF($B$1=0,SUMIFS(BD[PRYRAhoras],BD[ProcesoRecurso],$B24,BD[ProcesoTarea],AB$1),SUMIFS(BD[PRYRAhoras],BD[ProcesoRecurso],$B24,BD[ProcesoTarea],AB$1,BD[PRYRAfecha],$B$1))</f>
        <v>0</v>
      </c>
      <c r="AC24" s="117">
        <f>IF($B$1=0,SUMIFS(BD[PRYRAhoras],BD[ProcesoRecurso],$B24,BD[ProcesoTarea],AC$1),SUMIFS(BD[PRYRAhoras],BD[ProcesoRecurso],$B24,BD[ProcesoTarea],AC$1,BD[PRYRAfecha],$B$1))</f>
        <v>0</v>
      </c>
      <c r="AD24" s="117">
        <f>IF($B$1=0,SUMIFS(BD[PRYRAhoras],BD[ProcesoRecurso],$B24,BD[ProcesoTarea],AD$1),SUMIFS(BD[PRYRAhoras],BD[ProcesoRecurso],$B24,BD[ProcesoTarea],AD$1,BD[PRYRAfecha],$B$1))</f>
        <v>0</v>
      </c>
      <c r="AE24" s="117">
        <f>IF($B$1=0,SUMIFS(BD[PRYRAhoras],BD[ProcesoRecurso],$B24,BD[ProcesoTarea],AE$1),SUMIFS(BD[PRYRAhoras],BD[ProcesoRecurso],$B24,BD[ProcesoTarea],AE$1,BD[PRYRAfecha],$B$1))</f>
        <v>79</v>
      </c>
      <c r="AF24" s="117">
        <f>IF($B$1=0,SUMIFS(BD[PRYRAhoras],BD[ProcesoRecurso],$B24,BD[ProcesoTarea],AF$1),SUMIFS(BD[PRYRAhoras],BD[ProcesoRecurso],$B24,BD[ProcesoTarea],AF$1,BD[PRYRAfecha],$B$1))</f>
        <v>0</v>
      </c>
      <c r="AG24" s="117">
        <f>IF($B$1=0,SUMIFS(BD[PRYRAhoras],BD[ProcesoRecurso],$B24,BD[ProcesoTarea],AG$1),SUMIFS(BD[PRYRAhoras],BD[ProcesoRecurso],$B24,BD[ProcesoTarea],AG$1,BD[PRYRAfecha],$B$1))</f>
        <v>0</v>
      </c>
      <c r="AH24" s="118">
        <f t="shared" si="0"/>
        <v>578.75</v>
      </c>
    </row>
    <row r="25" spans="2:34" x14ac:dyDescent="0.3">
      <c r="B25" s="120" t="s">
        <v>360</v>
      </c>
      <c r="C25" s="117">
        <f>IF($B$1=0,SUMIFS(BD[PRYRAhoras],BD[ProcesoRecurso],$B25,BD[ProcesoTarea],C$1),SUMIFS(BD[PRYRAhoras],BD[ProcesoRecurso],$B25,BD[ProcesoTarea],C$1,BD[PRYRAfecha],$B$1))</f>
        <v>0</v>
      </c>
      <c r="D25" s="117">
        <f>IF($B$1=0,SUMIFS(BD[PRYRAhoras],BD[ProcesoRecurso],$B25,BD[ProcesoTarea],D$1),SUMIFS(BD[PRYRAhoras],BD[ProcesoRecurso],$B25,BD[ProcesoTarea],D$1,BD[PRYRAfecha],$B$1))</f>
        <v>0</v>
      </c>
      <c r="E25" s="117">
        <f>IF($B$1=0,SUMIFS(BD[PRYRAhoras],BD[ProcesoRecurso],$B25,BD[ProcesoTarea],E$1),SUMIFS(BD[PRYRAhoras],BD[ProcesoRecurso],$B25,BD[ProcesoTarea],E$1,BD[PRYRAfecha],$B$1))</f>
        <v>0</v>
      </c>
      <c r="F25" s="117">
        <f>IF($B$1=0,SUMIFS(BD[PRYRAhoras],BD[ProcesoRecurso],$B25,BD[ProcesoTarea],F$1),SUMIFS(BD[PRYRAhoras],BD[ProcesoRecurso],$B25,BD[ProcesoTarea],F$1,BD[PRYRAfecha],$B$1))</f>
        <v>0</v>
      </c>
      <c r="G25" s="117">
        <f>IF($B$1=0,SUMIFS(BD[PRYRAhoras],BD[ProcesoRecurso],$B25,BD[ProcesoTarea],G$1),SUMIFS(BD[PRYRAhoras],BD[ProcesoRecurso],$B25,BD[ProcesoTarea],G$1,BD[PRYRAfecha],$B$1))</f>
        <v>0</v>
      </c>
      <c r="H25" s="117">
        <f>IF($B$1=0,SUMIFS(BD[PRYRAhoras],BD[ProcesoRecurso],$B25,BD[ProcesoTarea],H$1),SUMIFS(BD[PRYRAhoras],BD[ProcesoRecurso],$B25,BD[ProcesoTarea],H$1,BD[PRYRAfecha],$B$1))</f>
        <v>0</v>
      </c>
      <c r="I25" s="117">
        <f>IF($B$1=0,SUMIFS(BD[PRYRAhoras],BD[ProcesoRecurso],$B25,BD[ProcesoTarea],I$1),SUMIFS(BD[PRYRAhoras],BD[ProcesoRecurso],$B25,BD[ProcesoTarea],I$1,BD[PRYRAfecha],$B$1))</f>
        <v>0</v>
      </c>
      <c r="J25" s="117">
        <f>IF($B$1=0,SUMIFS(BD[PRYRAhoras],BD[ProcesoRecurso],$B25,BD[ProcesoTarea],J$1),SUMIFS(BD[PRYRAhoras],BD[ProcesoRecurso],$B25,BD[ProcesoTarea],J$1,BD[PRYRAfecha],$B$1))</f>
        <v>0</v>
      </c>
      <c r="K25" s="117">
        <f>IF($B$1=0,SUMIFS(BD[PRYRAhoras],BD[ProcesoRecurso],$B25,BD[ProcesoTarea],K$1),SUMIFS(BD[PRYRAhoras],BD[ProcesoRecurso],$B25,BD[ProcesoTarea],K$1,BD[PRYRAfecha],$B$1))</f>
        <v>0</v>
      </c>
      <c r="L25" s="117">
        <f>IF($B$1=0,SUMIFS(BD[PRYRAhoras],BD[ProcesoRecurso],$B25,BD[ProcesoTarea],L$1),SUMIFS(BD[PRYRAhoras],BD[ProcesoRecurso],$B25,BD[ProcesoTarea],L$1,BD[PRYRAfecha],$B$1))</f>
        <v>0</v>
      </c>
      <c r="M25" s="117">
        <f>IF($B$1=0,SUMIFS(BD[PRYRAhoras],BD[ProcesoRecurso],$B25,BD[ProcesoTarea],M$1),SUMIFS(BD[PRYRAhoras],BD[ProcesoRecurso],$B25,BD[ProcesoTarea],M$1,BD[PRYRAfecha],$B$1))</f>
        <v>0</v>
      </c>
      <c r="N25" s="117">
        <f>IF($B$1=0,SUMIFS(BD[PRYRAhoras],BD[ProcesoRecurso],$B25,BD[ProcesoTarea],N$1),SUMIFS(BD[PRYRAhoras],BD[ProcesoRecurso],$B25,BD[ProcesoTarea],N$1,BD[PRYRAfecha],$B$1))</f>
        <v>0</v>
      </c>
      <c r="O25" s="117">
        <f>IF($B$1=0,SUMIFS(BD[PRYRAhoras],BD[ProcesoRecurso],$B25,BD[ProcesoTarea],O$1),SUMIFS(BD[PRYRAhoras],BD[ProcesoRecurso],$B25,BD[ProcesoTarea],O$1,BD[PRYRAfecha],$B$1))</f>
        <v>0</v>
      </c>
      <c r="P25" s="117">
        <f>IF($B$1=0,SUMIFS(BD[PRYRAhoras],BD[ProcesoRecurso],$B25,BD[ProcesoTarea],P$1),SUMIFS(BD[PRYRAhoras],BD[ProcesoRecurso],$B25,BD[ProcesoTarea],P$1,BD[PRYRAfecha],$B$1))</f>
        <v>0</v>
      </c>
      <c r="Q25" s="117">
        <f>IF($B$1=0,SUMIFS(BD[PRYRAhoras],BD[ProcesoRecurso],$B25,BD[ProcesoTarea],Q$1),SUMIFS(BD[PRYRAhoras],BD[ProcesoRecurso],$B25,BD[ProcesoTarea],Q$1,BD[PRYRAfecha],$B$1))</f>
        <v>0</v>
      </c>
      <c r="R25" s="117">
        <f>IF($B$1=0,SUMIFS(BD[PRYRAhoras],BD[ProcesoRecurso],$B25,BD[ProcesoTarea],R$1),SUMIFS(BD[PRYRAhoras],BD[ProcesoRecurso],$B25,BD[ProcesoTarea],R$1,BD[PRYRAfecha],$B$1))</f>
        <v>0</v>
      </c>
      <c r="S25" s="117">
        <f>IF($B$1=0,SUMIFS(BD[PRYRAhoras],BD[ProcesoRecurso],$B25,BD[ProcesoTarea],S$1),SUMIFS(BD[PRYRAhoras],BD[ProcesoRecurso],$B25,BD[ProcesoTarea],S$1,BD[PRYRAfecha],$B$1))</f>
        <v>0</v>
      </c>
      <c r="T25" s="117">
        <f>IF($B$1=0,SUMIFS(BD[PRYRAhoras],BD[ProcesoRecurso],$B25,BD[ProcesoTarea],T$1),SUMIFS(BD[PRYRAhoras],BD[ProcesoRecurso],$B25,BD[ProcesoTarea],T$1,BD[PRYRAfecha],$B$1))</f>
        <v>0</v>
      </c>
      <c r="U25" s="117">
        <f>IF($B$1=0,SUMIFS(BD[PRYRAhoras],BD[ProcesoRecurso],$B25,BD[ProcesoTarea],U$1),SUMIFS(BD[PRYRAhoras],BD[ProcesoRecurso],$B25,BD[ProcesoTarea],U$1,BD[PRYRAfecha],$B$1))</f>
        <v>0</v>
      </c>
      <c r="V25" s="117">
        <f>IF($B$1=0,SUMIFS(BD[PRYRAhoras],BD[ProcesoRecurso],$B25,BD[ProcesoTarea],V$1),SUMIFS(BD[PRYRAhoras],BD[ProcesoRecurso],$B25,BD[ProcesoTarea],V$1,BD[PRYRAfecha],$B$1))</f>
        <v>0</v>
      </c>
      <c r="W25" s="117">
        <f>IF($B$1=0,SUMIFS(BD[PRYRAhoras],BD[ProcesoRecurso],$B25,BD[ProcesoTarea],W$1),SUMIFS(BD[PRYRAhoras],BD[ProcesoRecurso],$B25,BD[ProcesoTarea],W$1,BD[PRYRAfecha],$B$1))</f>
        <v>0</v>
      </c>
      <c r="X25" s="117">
        <f>IF($B$1=0,SUMIFS(BD[PRYRAhoras],BD[ProcesoRecurso],$B25,BD[ProcesoTarea],X$1),SUMIFS(BD[PRYRAhoras],BD[ProcesoRecurso],$B25,BD[ProcesoTarea],X$1,BD[PRYRAfecha],$B$1))</f>
        <v>0</v>
      </c>
      <c r="Y25" s="117">
        <f>IF($B$1=0,SUMIFS(BD[PRYRAhoras],BD[ProcesoRecurso],$B25,BD[ProcesoTarea],Y$1),SUMIFS(BD[PRYRAhoras],BD[ProcesoRecurso],$B25,BD[ProcesoTarea],Y$1,BD[PRYRAfecha],$B$1))</f>
        <v>0</v>
      </c>
      <c r="Z25" s="117">
        <f>IF($B$1=0,SUMIFS(BD[PRYRAhoras],BD[ProcesoRecurso],$B25,BD[ProcesoTarea],Z$1),SUMIFS(BD[PRYRAhoras],BD[ProcesoRecurso],$B25,BD[ProcesoTarea],Z$1,BD[PRYRAfecha],$B$1))</f>
        <v>400</v>
      </c>
      <c r="AA25" s="117">
        <f>IF($B$1=0,SUMIFS(BD[PRYRAhoras],BD[ProcesoRecurso],$B25,BD[ProcesoTarea],AA$1),SUMIFS(BD[PRYRAhoras],BD[ProcesoRecurso],$B25,BD[ProcesoTarea],AA$1,BD[PRYRAfecha],$B$1))</f>
        <v>0</v>
      </c>
      <c r="AB25" s="117">
        <f>IF($B$1=0,SUMIFS(BD[PRYRAhoras],BD[ProcesoRecurso],$B25,BD[ProcesoTarea],AB$1),SUMIFS(BD[PRYRAhoras],BD[ProcesoRecurso],$B25,BD[ProcesoTarea],AB$1,BD[PRYRAfecha],$B$1))</f>
        <v>0</v>
      </c>
      <c r="AC25" s="117">
        <f>IF($B$1=0,SUMIFS(BD[PRYRAhoras],BD[ProcesoRecurso],$B25,BD[ProcesoTarea],AC$1),SUMIFS(BD[PRYRAhoras],BD[ProcesoRecurso],$B25,BD[ProcesoTarea],AC$1,BD[PRYRAfecha],$B$1))</f>
        <v>0</v>
      </c>
      <c r="AD25" s="117">
        <f>IF($B$1=0,SUMIFS(BD[PRYRAhoras],BD[ProcesoRecurso],$B25,BD[ProcesoTarea],AD$1),SUMIFS(BD[PRYRAhoras],BD[ProcesoRecurso],$B25,BD[ProcesoTarea],AD$1,BD[PRYRAfecha],$B$1))</f>
        <v>0</v>
      </c>
      <c r="AE25" s="117">
        <f>IF($B$1=0,SUMIFS(BD[PRYRAhoras],BD[ProcesoRecurso],$B25,BD[ProcesoTarea],AE$1),SUMIFS(BD[PRYRAhoras],BD[ProcesoRecurso],$B25,BD[ProcesoTarea],AE$1,BD[PRYRAfecha],$B$1))</f>
        <v>80</v>
      </c>
      <c r="AF25" s="117">
        <f>IF($B$1=0,SUMIFS(BD[PRYRAhoras],BD[ProcesoRecurso],$B25,BD[ProcesoTarea],AF$1),SUMIFS(BD[PRYRAhoras],BD[ProcesoRecurso],$B25,BD[ProcesoTarea],AF$1,BD[PRYRAfecha],$B$1))</f>
        <v>0</v>
      </c>
      <c r="AG25" s="117">
        <f>IF($B$1=0,SUMIFS(BD[PRYRAhoras],BD[ProcesoRecurso],$B25,BD[ProcesoTarea],AG$1),SUMIFS(BD[PRYRAhoras],BD[ProcesoRecurso],$B25,BD[ProcesoTarea],AG$1,BD[PRYRAfecha],$B$1))</f>
        <v>0</v>
      </c>
      <c r="AH25" s="118">
        <f t="shared" si="0"/>
        <v>480</v>
      </c>
    </row>
    <row r="26" spans="2:34" x14ac:dyDescent="0.3">
      <c r="B26" s="120" t="s">
        <v>371</v>
      </c>
      <c r="C26" s="117">
        <f>IF($B$1=0,SUMIFS(BD[PRYRAhoras],BD[ProcesoRecurso],$B26,BD[ProcesoTarea],C$1),SUMIFS(BD[PRYRAhoras],BD[ProcesoRecurso],$B26,BD[ProcesoTarea],C$1,BD[PRYRAfecha],$B$1))</f>
        <v>0</v>
      </c>
      <c r="D26" s="117">
        <f>IF($B$1=0,SUMIFS(BD[PRYRAhoras],BD[ProcesoRecurso],$B26,BD[ProcesoTarea],D$1),SUMIFS(BD[PRYRAhoras],BD[ProcesoRecurso],$B26,BD[ProcesoTarea],D$1,BD[PRYRAfecha],$B$1))</f>
        <v>0</v>
      </c>
      <c r="E26" s="117">
        <f>IF($B$1=0,SUMIFS(BD[PRYRAhoras],BD[ProcesoRecurso],$B26,BD[ProcesoTarea],E$1),SUMIFS(BD[PRYRAhoras],BD[ProcesoRecurso],$B26,BD[ProcesoTarea],E$1,BD[PRYRAfecha],$B$1))</f>
        <v>0</v>
      </c>
      <c r="F26" s="117">
        <f>IF($B$1=0,SUMIFS(BD[PRYRAhoras],BD[ProcesoRecurso],$B26,BD[ProcesoTarea],F$1),SUMIFS(BD[PRYRAhoras],BD[ProcesoRecurso],$B26,BD[ProcesoTarea],F$1,BD[PRYRAfecha],$B$1))</f>
        <v>0</v>
      </c>
      <c r="G26" s="117">
        <f>IF($B$1=0,SUMIFS(BD[PRYRAhoras],BD[ProcesoRecurso],$B26,BD[ProcesoTarea],G$1),SUMIFS(BD[PRYRAhoras],BD[ProcesoRecurso],$B26,BD[ProcesoTarea],G$1,BD[PRYRAfecha],$B$1))</f>
        <v>0</v>
      </c>
      <c r="H26" s="117">
        <f>IF($B$1=0,SUMIFS(BD[PRYRAhoras],BD[ProcesoRecurso],$B26,BD[ProcesoTarea],H$1),SUMIFS(BD[PRYRAhoras],BD[ProcesoRecurso],$B26,BD[ProcesoTarea],H$1,BD[PRYRAfecha],$B$1))</f>
        <v>0</v>
      </c>
      <c r="I26" s="117">
        <f>IF($B$1=0,SUMIFS(BD[PRYRAhoras],BD[ProcesoRecurso],$B26,BD[ProcesoTarea],I$1),SUMIFS(BD[PRYRAhoras],BD[ProcesoRecurso],$B26,BD[ProcesoTarea],I$1,BD[PRYRAfecha],$B$1))</f>
        <v>0</v>
      </c>
      <c r="J26" s="117">
        <f>IF($B$1=0,SUMIFS(BD[PRYRAhoras],BD[ProcesoRecurso],$B26,BD[ProcesoTarea],J$1),SUMIFS(BD[PRYRAhoras],BD[ProcesoRecurso],$B26,BD[ProcesoTarea],J$1,BD[PRYRAfecha],$B$1))</f>
        <v>0</v>
      </c>
      <c r="K26" s="117">
        <f>IF($B$1=0,SUMIFS(BD[PRYRAhoras],BD[ProcesoRecurso],$B26,BD[ProcesoTarea],K$1),SUMIFS(BD[PRYRAhoras],BD[ProcesoRecurso],$B26,BD[ProcesoTarea],K$1,BD[PRYRAfecha],$B$1))</f>
        <v>0</v>
      </c>
      <c r="L26" s="117">
        <f>IF($B$1=0,SUMIFS(BD[PRYRAhoras],BD[ProcesoRecurso],$B26,BD[ProcesoTarea],L$1),SUMIFS(BD[PRYRAhoras],BD[ProcesoRecurso],$B26,BD[ProcesoTarea],L$1,BD[PRYRAfecha],$B$1))</f>
        <v>0</v>
      </c>
      <c r="M26" s="117">
        <f>IF($B$1=0,SUMIFS(BD[PRYRAhoras],BD[ProcesoRecurso],$B26,BD[ProcesoTarea],M$1),SUMIFS(BD[PRYRAhoras],BD[ProcesoRecurso],$B26,BD[ProcesoTarea],M$1,BD[PRYRAfecha],$B$1))</f>
        <v>0</v>
      </c>
      <c r="N26" s="117">
        <f>IF($B$1=0,SUMIFS(BD[PRYRAhoras],BD[ProcesoRecurso],$B26,BD[ProcesoTarea],N$1),SUMIFS(BD[PRYRAhoras],BD[ProcesoRecurso],$B26,BD[ProcesoTarea],N$1,BD[PRYRAfecha],$B$1))</f>
        <v>0</v>
      </c>
      <c r="O26" s="117">
        <f>IF($B$1=0,SUMIFS(BD[PRYRAhoras],BD[ProcesoRecurso],$B26,BD[ProcesoTarea],O$1),SUMIFS(BD[PRYRAhoras],BD[ProcesoRecurso],$B26,BD[ProcesoTarea],O$1,BD[PRYRAfecha],$B$1))</f>
        <v>0</v>
      </c>
      <c r="P26" s="117">
        <f>IF($B$1=0,SUMIFS(BD[PRYRAhoras],BD[ProcesoRecurso],$B26,BD[ProcesoTarea],P$1),SUMIFS(BD[PRYRAhoras],BD[ProcesoRecurso],$B26,BD[ProcesoTarea],P$1,BD[PRYRAfecha],$B$1))</f>
        <v>1</v>
      </c>
      <c r="Q26" s="117">
        <f>IF($B$1=0,SUMIFS(BD[PRYRAhoras],BD[ProcesoRecurso],$B26,BD[ProcesoTarea],Q$1),SUMIFS(BD[PRYRAhoras],BD[ProcesoRecurso],$B26,BD[ProcesoTarea],Q$1,BD[PRYRAfecha],$B$1))</f>
        <v>0</v>
      </c>
      <c r="R26" s="117">
        <f>IF($B$1=0,SUMIFS(BD[PRYRAhoras],BD[ProcesoRecurso],$B26,BD[ProcesoTarea],R$1),SUMIFS(BD[PRYRAhoras],BD[ProcesoRecurso],$B26,BD[ProcesoTarea],R$1,BD[PRYRAfecha],$B$1))</f>
        <v>0</v>
      </c>
      <c r="S26" s="117">
        <f>IF($B$1=0,SUMIFS(BD[PRYRAhoras],BD[ProcesoRecurso],$B26,BD[ProcesoTarea],S$1),SUMIFS(BD[PRYRAhoras],BD[ProcesoRecurso],$B26,BD[ProcesoTarea],S$1,BD[PRYRAfecha],$B$1))</f>
        <v>0</v>
      </c>
      <c r="T26" s="117">
        <f>IF($B$1=0,SUMIFS(BD[PRYRAhoras],BD[ProcesoRecurso],$B26,BD[ProcesoTarea],T$1),SUMIFS(BD[PRYRAhoras],BD[ProcesoRecurso],$B26,BD[ProcesoTarea],T$1,BD[PRYRAfecha],$B$1))</f>
        <v>0</v>
      </c>
      <c r="U26" s="117">
        <f>IF($B$1=0,SUMIFS(BD[PRYRAhoras],BD[ProcesoRecurso],$B26,BD[ProcesoTarea],U$1),SUMIFS(BD[PRYRAhoras],BD[ProcesoRecurso],$B26,BD[ProcesoTarea],U$1,BD[PRYRAfecha],$B$1))</f>
        <v>0</v>
      </c>
      <c r="V26" s="117">
        <f>IF($B$1=0,SUMIFS(BD[PRYRAhoras],BD[ProcesoRecurso],$B26,BD[ProcesoTarea],V$1),SUMIFS(BD[PRYRAhoras],BD[ProcesoRecurso],$B26,BD[ProcesoTarea],V$1,BD[PRYRAfecha],$B$1))</f>
        <v>0</v>
      </c>
      <c r="W26" s="117">
        <f>IF($B$1=0,SUMIFS(BD[PRYRAhoras],BD[ProcesoRecurso],$B26,BD[ProcesoTarea],W$1),SUMIFS(BD[PRYRAhoras],BD[ProcesoRecurso],$B26,BD[ProcesoTarea],W$1,BD[PRYRAfecha],$B$1))</f>
        <v>0</v>
      </c>
      <c r="X26" s="117">
        <f>IF($B$1=0,SUMIFS(BD[PRYRAhoras],BD[ProcesoRecurso],$B26,BD[ProcesoTarea],X$1),SUMIFS(BD[PRYRAhoras],BD[ProcesoRecurso],$B26,BD[ProcesoTarea],X$1,BD[PRYRAfecha],$B$1))</f>
        <v>0</v>
      </c>
      <c r="Y26" s="117">
        <f>IF($B$1=0,SUMIFS(BD[PRYRAhoras],BD[ProcesoRecurso],$B26,BD[ProcesoTarea],Y$1),SUMIFS(BD[PRYRAhoras],BD[ProcesoRecurso],$B26,BD[ProcesoTarea],Y$1,BD[PRYRAfecha],$B$1))</f>
        <v>333.5</v>
      </c>
      <c r="Z26" s="117">
        <f>IF($B$1=0,SUMIFS(BD[PRYRAhoras],BD[ProcesoRecurso],$B26,BD[ProcesoTarea],Z$1),SUMIFS(BD[PRYRAhoras],BD[ProcesoRecurso],$B26,BD[ProcesoTarea],Z$1,BD[PRYRAfecha],$B$1))</f>
        <v>0</v>
      </c>
      <c r="AA26" s="117">
        <f>IF($B$1=0,SUMIFS(BD[PRYRAhoras],BD[ProcesoRecurso],$B26,BD[ProcesoTarea],AA$1),SUMIFS(BD[PRYRAhoras],BD[ProcesoRecurso],$B26,BD[ProcesoTarea],AA$1,BD[PRYRAfecha],$B$1))</f>
        <v>7267.5</v>
      </c>
      <c r="AB26" s="117">
        <f>IF($B$1=0,SUMIFS(BD[PRYRAhoras],BD[ProcesoRecurso],$B26,BD[ProcesoTarea],AB$1),SUMIFS(BD[PRYRAhoras],BD[ProcesoRecurso],$B26,BD[ProcesoTarea],AB$1,BD[PRYRAfecha],$B$1))</f>
        <v>0</v>
      </c>
      <c r="AC26" s="117">
        <f>IF($B$1=0,SUMIFS(BD[PRYRAhoras],BD[ProcesoRecurso],$B26,BD[ProcesoTarea],AC$1),SUMIFS(BD[PRYRAhoras],BD[ProcesoRecurso],$B26,BD[ProcesoTarea],AC$1,BD[PRYRAfecha],$B$1))</f>
        <v>0</v>
      </c>
      <c r="AD26" s="117">
        <f>IF($B$1=0,SUMIFS(BD[PRYRAhoras],BD[ProcesoRecurso],$B26,BD[ProcesoTarea],AD$1),SUMIFS(BD[PRYRAhoras],BD[ProcesoRecurso],$B26,BD[ProcesoTarea],AD$1,BD[PRYRAfecha],$B$1))</f>
        <v>1</v>
      </c>
      <c r="AE26" s="117">
        <f>IF($B$1=0,SUMIFS(BD[PRYRAhoras],BD[ProcesoRecurso],$B26,BD[ProcesoTarea],AE$1),SUMIFS(BD[PRYRAhoras],BD[ProcesoRecurso],$B26,BD[ProcesoTarea],AE$1,BD[PRYRAfecha],$B$1))</f>
        <v>448.25</v>
      </c>
      <c r="AF26" s="117">
        <f>IF($B$1=0,SUMIFS(BD[PRYRAhoras],BD[ProcesoRecurso],$B26,BD[ProcesoTarea],AF$1),SUMIFS(BD[PRYRAhoras],BD[ProcesoRecurso],$B26,BD[ProcesoTarea],AF$1,BD[PRYRAfecha],$B$1))</f>
        <v>0</v>
      </c>
      <c r="AG26" s="117">
        <f>IF($B$1=0,SUMIFS(BD[PRYRAhoras],BD[ProcesoRecurso],$B26,BD[ProcesoTarea],AG$1),SUMIFS(BD[PRYRAhoras],BD[ProcesoRecurso],$B26,BD[ProcesoTarea],AG$1,BD[PRYRAfecha],$B$1))</f>
        <v>342.5</v>
      </c>
      <c r="AH26" s="118">
        <f t="shared" si="0"/>
        <v>8393.75</v>
      </c>
    </row>
    <row r="27" spans="2:34" x14ac:dyDescent="0.3">
      <c r="B27" s="120" t="s">
        <v>1016</v>
      </c>
      <c r="C27" s="117">
        <f>IF($B$1=0,SUMIFS(BD[PRYRAhoras],BD[ProcesoRecurso],$B27,BD[ProcesoTarea],C$1),SUMIFS(BD[PRYRAhoras],BD[ProcesoRecurso],$B27,BD[ProcesoTarea],C$1,BD[PRYRAfecha],$B$1))</f>
        <v>0</v>
      </c>
      <c r="D27" s="117">
        <f>IF($B$1=0,SUMIFS(BD[PRYRAhoras],BD[ProcesoRecurso],$B27,BD[ProcesoTarea],D$1),SUMIFS(BD[PRYRAhoras],BD[ProcesoRecurso],$B27,BD[ProcesoTarea],D$1,BD[PRYRAfecha],$B$1))</f>
        <v>0</v>
      </c>
      <c r="E27" s="117">
        <f>IF($B$1=0,SUMIFS(BD[PRYRAhoras],BD[ProcesoRecurso],$B27,BD[ProcesoTarea],E$1),SUMIFS(BD[PRYRAhoras],BD[ProcesoRecurso],$B27,BD[ProcesoTarea],E$1,BD[PRYRAfecha],$B$1))</f>
        <v>0</v>
      </c>
      <c r="F27" s="117">
        <f>IF($B$1=0,SUMIFS(BD[PRYRAhoras],BD[ProcesoRecurso],$B27,BD[ProcesoTarea],F$1),SUMIFS(BD[PRYRAhoras],BD[ProcesoRecurso],$B27,BD[ProcesoTarea],F$1,BD[PRYRAfecha],$B$1))</f>
        <v>0</v>
      </c>
      <c r="G27" s="117">
        <f>IF($B$1=0,SUMIFS(BD[PRYRAhoras],BD[ProcesoRecurso],$B27,BD[ProcesoTarea],G$1),SUMIFS(BD[PRYRAhoras],BD[ProcesoRecurso],$B27,BD[ProcesoTarea],G$1,BD[PRYRAfecha],$B$1))</f>
        <v>0</v>
      </c>
      <c r="H27" s="117">
        <f>IF($B$1=0,SUMIFS(BD[PRYRAhoras],BD[ProcesoRecurso],$B27,BD[ProcesoTarea],H$1),SUMIFS(BD[PRYRAhoras],BD[ProcesoRecurso],$B27,BD[ProcesoTarea],H$1,BD[PRYRAfecha],$B$1))</f>
        <v>0</v>
      </c>
      <c r="I27" s="117">
        <f>IF($B$1=0,SUMIFS(BD[PRYRAhoras],BD[ProcesoRecurso],$B27,BD[ProcesoTarea],I$1),SUMIFS(BD[PRYRAhoras],BD[ProcesoRecurso],$B27,BD[ProcesoTarea],I$1,BD[PRYRAfecha],$B$1))</f>
        <v>0</v>
      </c>
      <c r="J27" s="117">
        <f>IF($B$1=0,SUMIFS(BD[PRYRAhoras],BD[ProcesoRecurso],$B27,BD[ProcesoTarea],J$1),SUMIFS(BD[PRYRAhoras],BD[ProcesoRecurso],$B27,BD[ProcesoTarea],J$1,BD[PRYRAfecha],$B$1))</f>
        <v>0</v>
      </c>
      <c r="K27" s="117">
        <f>IF($B$1=0,SUMIFS(BD[PRYRAhoras],BD[ProcesoRecurso],$B27,BD[ProcesoTarea],K$1),SUMIFS(BD[PRYRAhoras],BD[ProcesoRecurso],$B27,BD[ProcesoTarea],K$1,BD[PRYRAfecha],$B$1))</f>
        <v>0</v>
      </c>
      <c r="L27" s="117">
        <f>IF($B$1=0,SUMIFS(BD[PRYRAhoras],BD[ProcesoRecurso],$B27,BD[ProcesoTarea],L$1),SUMIFS(BD[PRYRAhoras],BD[ProcesoRecurso],$B27,BD[ProcesoTarea],L$1,BD[PRYRAfecha],$B$1))</f>
        <v>0</v>
      </c>
      <c r="M27" s="117">
        <f>IF($B$1=0,SUMIFS(BD[PRYRAhoras],BD[ProcesoRecurso],$B27,BD[ProcesoTarea],M$1),SUMIFS(BD[PRYRAhoras],BD[ProcesoRecurso],$B27,BD[ProcesoTarea],M$1,BD[PRYRAfecha],$B$1))</f>
        <v>0</v>
      </c>
      <c r="N27" s="117">
        <f>IF($B$1=0,SUMIFS(BD[PRYRAhoras],BD[ProcesoRecurso],$B27,BD[ProcesoTarea],N$1),SUMIFS(BD[PRYRAhoras],BD[ProcesoRecurso],$B27,BD[ProcesoTarea],N$1,BD[PRYRAfecha],$B$1))</f>
        <v>0</v>
      </c>
      <c r="O27" s="117">
        <f>IF($B$1=0,SUMIFS(BD[PRYRAhoras],BD[ProcesoRecurso],$B27,BD[ProcesoTarea],O$1),SUMIFS(BD[PRYRAhoras],BD[ProcesoRecurso],$B27,BD[ProcesoTarea],O$1,BD[PRYRAfecha],$B$1))</f>
        <v>0</v>
      </c>
      <c r="P27" s="117">
        <f>IF($B$1=0,SUMIFS(BD[PRYRAhoras],BD[ProcesoRecurso],$B27,BD[ProcesoTarea],P$1),SUMIFS(BD[PRYRAhoras],BD[ProcesoRecurso],$B27,BD[ProcesoTarea],P$1,BD[PRYRAfecha],$B$1))</f>
        <v>0</v>
      </c>
      <c r="Q27" s="117">
        <f>IF($B$1=0,SUMIFS(BD[PRYRAhoras],BD[ProcesoRecurso],$B27,BD[ProcesoTarea],Q$1),SUMIFS(BD[PRYRAhoras],BD[ProcesoRecurso],$B27,BD[ProcesoTarea],Q$1,BD[PRYRAfecha],$B$1))</f>
        <v>0</v>
      </c>
      <c r="R27" s="117">
        <f>IF($B$1=0,SUMIFS(BD[PRYRAhoras],BD[ProcesoRecurso],$B27,BD[ProcesoTarea],R$1),SUMIFS(BD[PRYRAhoras],BD[ProcesoRecurso],$B27,BD[ProcesoTarea],R$1,BD[PRYRAfecha],$B$1))</f>
        <v>0</v>
      </c>
      <c r="S27" s="117">
        <f>IF($B$1=0,SUMIFS(BD[PRYRAhoras],BD[ProcesoRecurso],$B27,BD[ProcesoTarea],S$1),SUMIFS(BD[PRYRAhoras],BD[ProcesoRecurso],$B27,BD[ProcesoTarea],S$1,BD[PRYRAfecha],$B$1))</f>
        <v>0</v>
      </c>
      <c r="T27" s="117">
        <f>IF($B$1=0,SUMIFS(BD[PRYRAhoras],BD[ProcesoRecurso],$B27,BD[ProcesoTarea],T$1),SUMIFS(BD[PRYRAhoras],BD[ProcesoRecurso],$B27,BD[ProcesoTarea],T$1,BD[PRYRAfecha],$B$1))</f>
        <v>0</v>
      </c>
      <c r="U27" s="117">
        <f>IF($B$1=0,SUMIFS(BD[PRYRAhoras],BD[ProcesoRecurso],$B27,BD[ProcesoTarea],U$1),SUMIFS(BD[PRYRAhoras],BD[ProcesoRecurso],$B27,BD[ProcesoTarea],U$1,BD[PRYRAfecha],$B$1))</f>
        <v>0</v>
      </c>
      <c r="V27" s="117">
        <f>IF($B$1=0,SUMIFS(BD[PRYRAhoras],BD[ProcesoRecurso],$B27,BD[ProcesoTarea],V$1),SUMIFS(BD[PRYRAhoras],BD[ProcesoRecurso],$B27,BD[ProcesoTarea],V$1,BD[PRYRAfecha],$B$1))</f>
        <v>0</v>
      </c>
      <c r="W27" s="117">
        <f>IF($B$1=0,SUMIFS(BD[PRYRAhoras],BD[ProcesoRecurso],$B27,BD[ProcesoTarea],W$1),SUMIFS(BD[PRYRAhoras],BD[ProcesoRecurso],$B27,BD[ProcesoTarea],W$1,BD[PRYRAfecha],$B$1))</f>
        <v>0</v>
      </c>
      <c r="X27" s="117">
        <f>IF($B$1=0,SUMIFS(BD[PRYRAhoras],BD[ProcesoRecurso],$B27,BD[ProcesoTarea],X$1),SUMIFS(BD[PRYRAhoras],BD[ProcesoRecurso],$B27,BD[ProcesoTarea],X$1,BD[PRYRAfecha],$B$1))</f>
        <v>0</v>
      </c>
      <c r="Y27" s="117">
        <f>IF($B$1=0,SUMIFS(BD[PRYRAhoras],BD[ProcesoRecurso],$B27,BD[ProcesoTarea],Y$1),SUMIFS(BD[PRYRAhoras],BD[ProcesoRecurso],$B27,BD[ProcesoTarea],Y$1,BD[PRYRAfecha],$B$1))</f>
        <v>0</v>
      </c>
      <c r="Z27" s="117">
        <f>IF($B$1=0,SUMIFS(BD[PRYRAhoras],BD[ProcesoRecurso],$B27,BD[ProcesoTarea],Z$1),SUMIFS(BD[PRYRAhoras],BD[ProcesoRecurso],$B27,BD[ProcesoTarea],Z$1,BD[PRYRAfecha],$B$1))</f>
        <v>0</v>
      </c>
      <c r="AA27" s="117">
        <f>IF($B$1=0,SUMIFS(BD[PRYRAhoras],BD[ProcesoRecurso],$B27,BD[ProcesoTarea],AA$1),SUMIFS(BD[PRYRAhoras],BD[ProcesoRecurso],$B27,BD[ProcesoTarea],AA$1,BD[PRYRAfecha],$B$1))</f>
        <v>0</v>
      </c>
      <c r="AB27" s="117">
        <f>IF($B$1=0,SUMIFS(BD[PRYRAhoras],BD[ProcesoRecurso],$B27,BD[ProcesoTarea],AB$1),SUMIFS(BD[PRYRAhoras],BD[ProcesoRecurso],$B27,BD[ProcesoTarea],AB$1,BD[PRYRAfecha],$B$1))</f>
        <v>0</v>
      </c>
      <c r="AC27" s="117">
        <f>IF($B$1=0,SUMIFS(BD[PRYRAhoras],BD[ProcesoRecurso],$B27,BD[ProcesoTarea],AC$1),SUMIFS(BD[PRYRAhoras],BD[ProcesoRecurso],$B27,BD[ProcesoTarea],AC$1,BD[PRYRAfecha],$B$1))</f>
        <v>0</v>
      </c>
      <c r="AD27" s="117">
        <f>IF($B$1=0,SUMIFS(BD[PRYRAhoras],BD[ProcesoRecurso],$B27,BD[ProcesoTarea],AD$1),SUMIFS(BD[PRYRAhoras],BD[ProcesoRecurso],$B27,BD[ProcesoTarea],AD$1,BD[PRYRAfecha],$B$1))</f>
        <v>0</v>
      </c>
      <c r="AE27" s="117">
        <f>IF($B$1=0,SUMIFS(BD[PRYRAhoras],BD[ProcesoRecurso],$B27,BD[ProcesoTarea],AE$1),SUMIFS(BD[PRYRAhoras],BD[ProcesoRecurso],$B27,BD[ProcesoTarea],AE$1,BD[PRYRAfecha],$B$1))</f>
        <v>0</v>
      </c>
      <c r="AF27" s="117">
        <f>IF($B$1=0,SUMIFS(BD[PRYRAhoras],BD[ProcesoRecurso],$B27,BD[ProcesoTarea],AF$1),SUMIFS(BD[PRYRAhoras],BD[ProcesoRecurso],$B27,BD[ProcesoTarea],AF$1,BD[PRYRAfecha],$B$1))</f>
        <v>0</v>
      </c>
      <c r="AG27" s="117">
        <f>IF($B$1=0,SUMIFS(BD[PRYRAhoras],BD[ProcesoRecurso],$B27,BD[ProcesoTarea],AG$1),SUMIFS(BD[PRYRAhoras],BD[ProcesoRecurso],$B27,BD[ProcesoTarea],AG$1,BD[PRYRAfecha],$B$1))</f>
        <v>0</v>
      </c>
      <c r="AH27" s="118">
        <f t="shared" si="0"/>
        <v>0</v>
      </c>
    </row>
    <row r="28" spans="2:34" x14ac:dyDescent="0.3">
      <c r="B28" s="120" t="s">
        <v>403</v>
      </c>
      <c r="C28" s="117">
        <f>IF($B$1=0,SUMIFS(BD[PRYRAhoras],BD[ProcesoRecurso],$B28,BD[ProcesoTarea],C$1),SUMIFS(BD[PRYRAhoras],BD[ProcesoRecurso],$B28,BD[ProcesoTarea],C$1,BD[PRYRAfecha],$B$1))</f>
        <v>0</v>
      </c>
      <c r="D28" s="117">
        <f>IF($B$1=0,SUMIFS(BD[PRYRAhoras],BD[ProcesoRecurso],$B28,BD[ProcesoTarea],D$1),SUMIFS(BD[PRYRAhoras],BD[ProcesoRecurso],$B28,BD[ProcesoTarea],D$1,BD[PRYRAfecha],$B$1))</f>
        <v>0</v>
      </c>
      <c r="E28" s="117">
        <f>IF($B$1=0,SUMIFS(BD[PRYRAhoras],BD[ProcesoRecurso],$B28,BD[ProcesoTarea],E$1),SUMIFS(BD[PRYRAhoras],BD[ProcesoRecurso],$B28,BD[ProcesoTarea],E$1,BD[PRYRAfecha],$B$1))</f>
        <v>0</v>
      </c>
      <c r="F28" s="117">
        <f>IF($B$1=0,SUMIFS(BD[PRYRAhoras],BD[ProcesoRecurso],$B28,BD[ProcesoTarea],F$1),SUMIFS(BD[PRYRAhoras],BD[ProcesoRecurso],$B28,BD[ProcesoTarea],F$1,BD[PRYRAfecha],$B$1))</f>
        <v>0</v>
      </c>
      <c r="G28" s="117">
        <f>IF($B$1=0,SUMIFS(BD[PRYRAhoras],BD[ProcesoRecurso],$B28,BD[ProcesoTarea],G$1),SUMIFS(BD[PRYRAhoras],BD[ProcesoRecurso],$B28,BD[ProcesoTarea],G$1,BD[PRYRAfecha],$B$1))</f>
        <v>0</v>
      </c>
      <c r="H28" s="117">
        <f>IF($B$1=0,SUMIFS(BD[PRYRAhoras],BD[ProcesoRecurso],$B28,BD[ProcesoTarea],H$1),SUMIFS(BD[PRYRAhoras],BD[ProcesoRecurso],$B28,BD[ProcesoTarea],H$1,BD[PRYRAfecha],$B$1))</f>
        <v>0</v>
      </c>
      <c r="I28" s="117">
        <f>IF($B$1=0,SUMIFS(BD[PRYRAhoras],BD[ProcesoRecurso],$B28,BD[ProcesoTarea],I$1),SUMIFS(BD[PRYRAhoras],BD[ProcesoRecurso],$B28,BD[ProcesoTarea],I$1,BD[PRYRAfecha],$B$1))</f>
        <v>0</v>
      </c>
      <c r="J28" s="117">
        <f>IF($B$1=0,SUMIFS(BD[PRYRAhoras],BD[ProcesoRecurso],$B28,BD[ProcesoTarea],J$1),SUMIFS(BD[PRYRAhoras],BD[ProcesoRecurso],$B28,BD[ProcesoTarea],J$1,BD[PRYRAfecha],$B$1))</f>
        <v>0</v>
      </c>
      <c r="K28" s="117">
        <f>IF($B$1=0,SUMIFS(BD[PRYRAhoras],BD[ProcesoRecurso],$B28,BD[ProcesoTarea],K$1),SUMIFS(BD[PRYRAhoras],BD[ProcesoRecurso],$B28,BD[ProcesoTarea],K$1,BD[PRYRAfecha],$B$1))</f>
        <v>0</v>
      </c>
      <c r="L28" s="117">
        <f>IF($B$1=0,SUMIFS(BD[PRYRAhoras],BD[ProcesoRecurso],$B28,BD[ProcesoTarea],L$1),SUMIFS(BD[PRYRAhoras],BD[ProcesoRecurso],$B28,BD[ProcesoTarea],L$1,BD[PRYRAfecha],$B$1))</f>
        <v>0</v>
      </c>
      <c r="M28" s="117">
        <f>IF($B$1=0,SUMIFS(BD[PRYRAhoras],BD[ProcesoRecurso],$B28,BD[ProcesoTarea],M$1),SUMIFS(BD[PRYRAhoras],BD[ProcesoRecurso],$B28,BD[ProcesoTarea],M$1,BD[PRYRAfecha],$B$1))</f>
        <v>0</v>
      </c>
      <c r="N28" s="117">
        <f>IF($B$1=0,SUMIFS(BD[PRYRAhoras],BD[ProcesoRecurso],$B28,BD[ProcesoTarea],N$1),SUMIFS(BD[PRYRAhoras],BD[ProcesoRecurso],$B28,BD[ProcesoTarea],N$1,BD[PRYRAfecha],$B$1))</f>
        <v>0</v>
      </c>
      <c r="O28" s="117">
        <f>IF($B$1=0,SUMIFS(BD[PRYRAhoras],BD[ProcesoRecurso],$B28,BD[ProcesoTarea],O$1),SUMIFS(BD[PRYRAhoras],BD[ProcesoRecurso],$B28,BD[ProcesoTarea],O$1,BD[PRYRAfecha],$B$1))</f>
        <v>0</v>
      </c>
      <c r="P28" s="117">
        <f>IF($B$1=0,SUMIFS(BD[PRYRAhoras],BD[ProcesoRecurso],$B28,BD[ProcesoTarea],P$1),SUMIFS(BD[PRYRAhoras],BD[ProcesoRecurso],$B28,BD[ProcesoTarea],P$1,BD[PRYRAfecha],$B$1))</f>
        <v>0</v>
      </c>
      <c r="Q28" s="117">
        <f>IF($B$1=0,SUMIFS(BD[PRYRAhoras],BD[ProcesoRecurso],$B28,BD[ProcesoTarea],Q$1),SUMIFS(BD[PRYRAhoras],BD[ProcesoRecurso],$B28,BD[ProcesoTarea],Q$1,BD[PRYRAfecha],$B$1))</f>
        <v>0</v>
      </c>
      <c r="R28" s="117">
        <f>IF($B$1=0,SUMIFS(BD[PRYRAhoras],BD[ProcesoRecurso],$B28,BD[ProcesoTarea],R$1),SUMIFS(BD[PRYRAhoras],BD[ProcesoRecurso],$B28,BD[ProcesoTarea],R$1,BD[PRYRAfecha],$B$1))</f>
        <v>0</v>
      </c>
      <c r="S28" s="117">
        <f>IF($B$1=0,SUMIFS(BD[PRYRAhoras],BD[ProcesoRecurso],$B28,BD[ProcesoTarea],S$1),SUMIFS(BD[PRYRAhoras],BD[ProcesoRecurso],$B28,BD[ProcesoTarea],S$1,BD[PRYRAfecha],$B$1))</f>
        <v>0</v>
      </c>
      <c r="T28" s="117">
        <f>IF($B$1=0,SUMIFS(BD[PRYRAhoras],BD[ProcesoRecurso],$B28,BD[ProcesoTarea],T$1),SUMIFS(BD[PRYRAhoras],BD[ProcesoRecurso],$B28,BD[ProcesoTarea],T$1,BD[PRYRAfecha],$B$1))</f>
        <v>0</v>
      </c>
      <c r="U28" s="117">
        <f>IF($B$1=0,SUMIFS(BD[PRYRAhoras],BD[ProcesoRecurso],$B28,BD[ProcesoTarea],U$1),SUMIFS(BD[PRYRAhoras],BD[ProcesoRecurso],$B28,BD[ProcesoTarea],U$1,BD[PRYRAfecha],$B$1))</f>
        <v>0</v>
      </c>
      <c r="V28" s="117">
        <f>IF($B$1=0,SUMIFS(BD[PRYRAhoras],BD[ProcesoRecurso],$B28,BD[ProcesoTarea],V$1),SUMIFS(BD[PRYRAhoras],BD[ProcesoRecurso],$B28,BD[ProcesoTarea],V$1,BD[PRYRAfecha],$B$1))</f>
        <v>0</v>
      </c>
      <c r="W28" s="117">
        <f>IF($B$1=0,SUMIFS(BD[PRYRAhoras],BD[ProcesoRecurso],$B28,BD[ProcesoTarea],W$1),SUMIFS(BD[PRYRAhoras],BD[ProcesoRecurso],$B28,BD[ProcesoTarea],W$1,BD[PRYRAfecha],$B$1))</f>
        <v>0</v>
      </c>
      <c r="X28" s="117">
        <f>IF($B$1=0,SUMIFS(BD[PRYRAhoras],BD[ProcesoRecurso],$B28,BD[ProcesoTarea],X$1),SUMIFS(BD[PRYRAhoras],BD[ProcesoRecurso],$B28,BD[ProcesoTarea],X$1,BD[PRYRAfecha],$B$1))</f>
        <v>0</v>
      </c>
      <c r="Y28" s="117">
        <f>IF($B$1=0,SUMIFS(BD[PRYRAhoras],BD[ProcesoRecurso],$B28,BD[ProcesoTarea],Y$1),SUMIFS(BD[PRYRAhoras],BD[ProcesoRecurso],$B28,BD[ProcesoTarea],Y$1,BD[PRYRAfecha],$B$1))</f>
        <v>0</v>
      </c>
      <c r="Z28" s="117">
        <f>IF($B$1=0,SUMIFS(BD[PRYRAhoras],BD[ProcesoRecurso],$B28,BD[ProcesoTarea],Z$1),SUMIFS(BD[PRYRAhoras],BD[ProcesoRecurso],$B28,BD[ProcesoTarea],Z$1,BD[PRYRAfecha],$B$1))</f>
        <v>0</v>
      </c>
      <c r="AA28" s="117">
        <f>IF($B$1=0,SUMIFS(BD[PRYRAhoras],BD[ProcesoRecurso],$B28,BD[ProcesoTarea],AA$1),SUMIFS(BD[PRYRAhoras],BD[ProcesoRecurso],$B28,BD[ProcesoTarea],AA$1,BD[PRYRAfecha],$B$1))</f>
        <v>0</v>
      </c>
      <c r="AB28" s="117">
        <f>IF($B$1=0,SUMIFS(BD[PRYRAhoras],BD[ProcesoRecurso],$B28,BD[ProcesoTarea],AB$1),SUMIFS(BD[PRYRAhoras],BD[ProcesoRecurso],$B28,BD[ProcesoTarea],AB$1,BD[PRYRAfecha],$B$1))</f>
        <v>0</v>
      </c>
      <c r="AC28" s="117">
        <f>IF($B$1=0,SUMIFS(BD[PRYRAhoras],BD[ProcesoRecurso],$B28,BD[ProcesoTarea],AC$1),SUMIFS(BD[PRYRAhoras],BD[ProcesoRecurso],$B28,BD[ProcesoTarea],AC$1,BD[PRYRAfecha],$B$1))</f>
        <v>0</v>
      </c>
      <c r="AD28" s="117">
        <f>IF($B$1=0,SUMIFS(BD[PRYRAhoras],BD[ProcesoRecurso],$B28,BD[ProcesoTarea],AD$1),SUMIFS(BD[PRYRAhoras],BD[ProcesoRecurso],$B28,BD[ProcesoTarea],AD$1,BD[PRYRAfecha],$B$1))</f>
        <v>0</v>
      </c>
      <c r="AE28" s="117">
        <f>IF($B$1=0,SUMIFS(BD[PRYRAhoras],BD[ProcesoRecurso],$B28,BD[ProcesoTarea],AE$1),SUMIFS(BD[PRYRAhoras],BD[ProcesoRecurso],$B28,BD[ProcesoTarea],AE$1,BD[PRYRAfecha],$B$1))</f>
        <v>0</v>
      </c>
      <c r="AF28" s="117">
        <f>IF($B$1=0,SUMIFS(BD[PRYRAhoras],BD[ProcesoRecurso],$B28,BD[ProcesoTarea],AF$1),SUMIFS(BD[PRYRAhoras],BD[ProcesoRecurso],$B28,BD[ProcesoTarea],AF$1,BD[PRYRAfecha],$B$1))</f>
        <v>0</v>
      </c>
      <c r="AG28" s="117">
        <f>IF($B$1=0,SUMIFS(BD[PRYRAhoras],BD[ProcesoRecurso],$B28,BD[ProcesoTarea],AG$1),SUMIFS(BD[PRYRAhoras],BD[ProcesoRecurso],$B28,BD[ProcesoTarea],AG$1,BD[PRYRAfecha],$B$1))</f>
        <v>0</v>
      </c>
      <c r="AH28" s="118">
        <f t="shared" si="0"/>
        <v>0</v>
      </c>
    </row>
    <row r="29" spans="2:34" x14ac:dyDescent="0.3">
      <c r="B29" s="120" t="s">
        <v>405</v>
      </c>
      <c r="C29" s="117">
        <f>IF($B$1=0,SUMIFS(BD[PRYRAhoras],BD[ProcesoRecurso],$B29,BD[ProcesoTarea],C$1),SUMIFS(BD[PRYRAhoras],BD[ProcesoRecurso],$B29,BD[ProcesoTarea],C$1,BD[PRYRAfecha],$B$1))</f>
        <v>0</v>
      </c>
      <c r="D29" s="117">
        <f>IF($B$1=0,SUMIFS(BD[PRYRAhoras],BD[ProcesoRecurso],$B29,BD[ProcesoTarea],D$1),SUMIFS(BD[PRYRAhoras],BD[ProcesoRecurso],$B29,BD[ProcesoTarea],D$1,BD[PRYRAfecha],$B$1))</f>
        <v>0</v>
      </c>
      <c r="E29" s="117">
        <f>IF($B$1=0,SUMIFS(BD[PRYRAhoras],BD[ProcesoRecurso],$B29,BD[ProcesoTarea],E$1),SUMIFS(BD[PRYRAhoras],BD[ProcesoRecurso],$B29,BD[ProcesoTarea],E$1,BD[PRYRAfecha],$B$1))</f>
        <v>0</v>
      </c>
      <c r="F29" s="117">
        <f>IF($B$1=0,SUMIFS(BD[PRYRAhoras],BD[ProcesoRecurso],$B29,BD[ProcesoTarea],F$1),SUMIFS(BD[PRYRAhoras],BD[ProcesoRecurso],$B29,BD[ProcesoTarea],F$1,BD[PRYRAfecha],$B$1))</f>
        <v>0</v>
      </c>
      <c r="G29" s="117">
        <f>IF($B$1=0,SUMIFS(BD[PRYRAhoras],BD[ProcesoRecurso],$B29,BD[ProcesoTarea],G$1),SUMIFS(BD[PRYRAhoras],BD[ProcesoRecurso],$B29,BD[ProcesoTarea],G$1,BD[PRYRAfecha],$B$1))</f>
        <v>0</v>
      </c>
      <c r="H29" s="117">
        <f>IF($B$1=0,SUMIFS(BD[PRYRAhoras],BD[ProcesoRecurso],$B29,BD[ProcesoTarea],H$1),SUMIFS(BD[PRYRAhoras],BD[ProcesoRecurso],$B29,BD[ProcesoTarea],H$1,BD[PRYRAfecha],$B$1))</f>
        <v>0</v>
      </c>
      <c r="I29" s="117">
        <f>IF($B$1=0,SUMIFS(BD[PRYRAhoras],BD[ProcesoRecurso],$B29,BD[ProcesoTarea],I$1),SUMIFS(BD[PRYRAhoras],BD[ProcesoRecurso],$B29,BD[ProcesoTarea],I$1,BD[PRYRAfecha],$B$1))</f>
        <v>0</v>
      </c>
      <c r="J29" s="117">
        <f>IF($B$1=0,SUMIFS(BD[PRYRAhoras],BD[ProcesoRecurso],$B29,BD[ProcesoTarea],J$1),SUMIFS(BD[PRYRAhoras],BD[ProcesoRecurso],$B29,BD[ProcesoTarea],J$1,BD[PRYRAfecha],$B$1))</f>
        <v>0</v>
      </c>
      <c r="K29" s="117">
        <f>IF($B$1=0,SUMIFS(BD[PRYRAhoras],BD[ProcesoRecurso],$B29,BD[ProcesoTarea],K$1),SUMIFS(BD[PRYRAhoras],BD[ProcesoRecurso],$B29,BD[ProcesoTarea],K$1,BD[PRYRAfecha],$B$1))</f>
        <v>0</v>
      </c>
      <c r="L29" s="117">
        <f>IF($B$1=0,SUMIFS(BD[PRYRAhoras],BD[ProcesoRecurso],$B29,BD[ProcesoTarea],L$1),SUMIFS(BD[PRYRAhoras],BD[ProcesoRecurso],$B29,BD[ProcesoTarea],L$1,BD[PRYRAfecha],$B$1))</f>
        <v>0</v>
      </c>
      <c r="M29" s="117">
        <f>IF($B$1=0,SUMIFS(BD[PRYRAhoras],BD[ProcesoRecurso],$B29,BD[ProcesoTarea],M$1),SUMIFS(BD[PRYRAhoras],BD[ProcesoRecurso],$B29,BD[ProcesoTarea],M$1,BD[PRYRAfecha],$B$1))</f>
        <v>0</v>
      </c>
      <c r="N29" s="117">
        <f>IF($B$1=0,SUMIFS(BD[PRYRAhoras],BD[ProcesoRecurso],$B29,BD[ProcesoTarea],N$1),SUMIFS(BD[PRYRAhoras],BD[ProcesoRecurso],$B29,BD[ProcesoTarea],N$1,BD[PRYRAfecha],$B$1))</f>
        <v>0</v>
      </c>
      <c r="O29" s="117">
        <f>IF($B$1=0,SUMIFS(BD[PRYRAhoras],BD[ProcesoRecurso],$B29,BD[ProcesoTarea],O$1),SUMIFS(BD[PRYRAhoras],BD[ProcesoRecurso],$B29,BD[ProcesoTarea],O$1,BD[PRYRAfecha],$B$1))</f>
        <v>0</v>
      </c>
      <c r="P29" s="117">
        <f>IF($B$1=0,SUMIFS(BD[PRYRAhoras],BD[ProcesoRecurso],$B29,BD[ProcesoTarea],P$1),SUMIFS(BD[PRYRAhoras],BD[ProcesoRecurso],$B29,BD[ProcesoTarea],P$1,BD[PRYRAfecha],$B$1))</f>
        <v>0</v>
      </c>
      <c r="Q29" s="117">
        <f>IF($B$1=0,SUMIFS(BD[PRYRAhoras],BD[ProcesoRecurso],$B29,BD[ProcesoTarea],Q$1),SUMIFS(BD[PRYRAhoras],BD[ProcesoRecurso],$B29,BD[ProcesoTarea],Q$1,BD[PRYRAfecha],$B$1))</f>
        <v>0</v>
      </c>
      <c r="R29" s="117">
        <f>IF($B$1=0,SUMIFS(BD[PRYRAhoras],BD[ProcesoRecurso],$B29,BD[ProcesoTarea],R$1),SUMIFS(BD[PRYRAhoras],BD[ProcesoRecurso],$B29,BD[ProcesoTarea],R$1,BD[PRYRAfecha],$B$1))</f>
        <v>0</v>
      </c>
      <c r="S29" s="117">
        <f>IF($B$1=0,SUMIFS(BD[PRYRAhoras],BD[ProcesoRecurso],$B29,BD[ProcesoTarea],S$1),SUMIFS(BD[PRYRAhoras],BD[ProcesoRecurso],$B29,BD[ProcesoTarea],S$1,BD[PRYRAfecha],$B$1))</f>
        <v>0</v>
      </c>
      <c r="T29" s="117">
        <f>IF($B$1=0,SUMIFS(BD[PRYRAhoras],BD[ProcesoRecurso],$B29,BD[ProcesoTarea],T$1),SUMIFS(BD[PRYRAhoras],BD[ProcesoRecurso],$B29,BD[ProcesoTarea],T$1,BD[PRYRAfecha],$B$1))</f>
        <v>0</v>
      </c>
      <c r="U29" s="117">
        <f>IF($B$1=0,SUMIFS(BD[PRYRAhoras],BD[ProcesoRecurso],$B29,BD[ProcesoTarea],U$1),SUMIFS(BD[PRYRAhoras],BD[ProcesoRecurso],$B29,BD[ProcesoTarea],U$1,BD[PRYRAfecha],$B$1))</f>
        <v>0</v>
      </c>
      <c r="V29" s="117">
        <f>IF($B$1=0,SUMIFS(BD[PRYRAhoras],BD[ProcesoRecurso],$B29,BD[ProcesoTarea],V$1),SUMIFS(BD[PRYRAhoras],BD[ProcesoRecurso],$B29,BD[ProcesoTarea],V$1,BD[PRYRAfecha],$B$1))</f>
        <v>0</v>
      </c>
      <c r="W29" s="117">
        <f>IF($B$1=0,SUMIFS(BD[PRYRAhoras],BD[ProcesoRecurso],$B29,BD[ProcesoTarea],W$1),SUMIFS(BD[PRYRAhoras],BD[ProcesoRecurso],$B29,BD[ProcesoTarea],W$1,BD[PRYRAfecha],$B$1))</f>
        <v>0</v>
      </c>
      <c r="X29" s="117">
        <f>IF($B$1=0,SUMIFS(BD[PRYRAhoras],BD[ProcesoRecurso],$B29,BD[ProcesoTarea],X$1),SUMIFS(BD[PRYRAhoras],BD[ProcesoRecurso],$B29,BD[ProcesoTarea],X$1,BD[PRYRAfecha],$B$1))</f>
        <v>0</v>
      </c>
      <c r="Y29" s="117">
        <f>IF($B$1=0,SUMIFS(BD[PRYRAhoras],BD[ProcesoRecurso],$B29,BD[ProcesoTarea],Y$1),SUMIFS(BD[PRYRAhoras],BD[ProcesoRecurso],$B29,BD[ProcesoTarea],Y$1,BD[PRYRAfecha],$B$1))</f>
        <v>0</v>
      </c>
      <c r="Z29" s="117">
        <f>IF($B$1=0,SUMIFS(BD[PRYRAhoras],BD[ProcesoRecurso],$B29,BD[ProcesoTarea],Z$1),SUMIFS(BD[PRYRAhoras],BD[ProcesoRecurso],$B29,BD[ProcesoTarea],Z$1,BD[PRYRAfecha],$B$1))</f>
        <v>0</v>
      </c>
      <c r="AA29" s="117">
        <f>IF($B$1=0,SUMIFS(BD[PRYRAhoras],BD[ProcesoRecurso],$B29,BD[ProcesoTarea],AA$1),SUMIFS(BD[PRYRAhoras],BD[ProcesoRecurso],$B29,BD[ProcesoTarea],AA$1,BD[PRYRAfecha],$B$1))</f>
        <v>0</v>
      </c>
      <c r="AB29" s="117">
        <f>IF($B$1=0,SUMIFS(BD[PRYRAhoras],BD[ProcesoRecurso],$B29,BD[ProcesoTarea],AB$1),SUMIFS(BD[PRYRAhoras],BD[ProcesoRecurso],$B29,BD[ProcesoTarea],AB$1,BD[PRYRAfecha],$B$1))</f>
        <v>0</v>
      </c>
      <c r="AC29" s="117">
        <f>IF($B$1=0,SUMIFS(BD[PRYRAhoras],BD[ProcesoRecurso],$B29,BD[ProcesoTarea],AC$1),SUMIFS(BD[PRYRAhoras],BD[ProcesoRecurso],$B29,BD[ProcesoTarea],AC$1,BD[PRYRAfecha],$B$1))</f>
        <v>0</v>
      </c>
      <c r="AD29" s="117">
        <f>IF($B$1=0,SUMIFS(BD[PRYRAhoras],BD[ProcesoRecurso],$B29,BD[ProcesoTarea],AD$1),SUMIFS(BD[PRYRAhoras],BD[ProcesoRecurso],$B29,BD[ProcesoTarea],AD$1,BD[PRYRAfecha],$B$1))</f>
        <v>0</v>
      </c>
      <c r="AE29" s="117">
        <f>IF($B$1=0,SUMIFS(BD[PRYRAhoras],BD[ProcesoRecurso],$B29,BD[ProcesoTarea],AE$1),SUMIFS(BD[PRYRAhoras],BD[ProcesoRecurso],$B29,BD[ProcesoTarea],AE$1,BD[PRYRAfecha],$B$1))</f>
        <v>0</v>
      </c>
      <c r="AF29" s="117">
        <f>IF($B$1=0,SUMIFS(BD[PRYRAhoras],BD[ProcesoRecurso],$B29,BD[ProcesoTarea],AF$1),SUMIFS(BD[PRYRAhoras],BD[ProcesoRecurso],$B29,BD[ProcesoTarea],AF$1,BD[PRYRAfecha],$B$1))</f>
        <v>0</v>
      </c>
      <c r="AG29" s="117">
        <f>IF($B$1=0,SUMIFS(BD[PRYRAhoras],BD[ProcesoRecurso],$B29,BD[ProcesoTarea],AG$1),SUMIFS(BD[PRYRAhoras],BD[ProcesoRecurso],$B29,BD[ProcesoTarea],AG$1,BD[PRYRAfecha],$B$1))</f>
        <v>0</v>
      </c>
      <c r="AH29" s="118">
        <f t="shared" si="0"/>
        <v>0</v>
      </c>
    </row>
    <row r="30" spans="2:34" x14ac:dyDescent="0.3">
      <c r="B30" s="120" t="s">
        <v>669</v>
      </c>
      <c r="C30" s="117">
        <f>IF($B$1=0,SUMIFS(BD[PRYRAhoras],BD[ProcesoRecurso],$B30,BD[ProcesoTarea],C$1),SUMIFS(BD[PRYRAhoras],BD[ProcesoRecurso],$B30,BD[ProcesoTarea],C$1,BD[PRYRAfecha],$B$1))</f>
        <v>0</v>
      </c>
      <c r="D30" s="117">
        <f>IF($B$1=0,SUMIFS(BD[PRYRAhoras],BD[ProcesoRecurso],$B30,BD[ProcesoTarea],D$1),SUMIFS(BD[PRYRAhoras],BD[ProcesoRecurso],$B30,BD[ProcesoTarea],D$1,BD[PRYRAfecha],$B$1))</f>
        <v>0</v>
      </c>
      <c r="E30" s="117">
        <f>IF($B$1=0,SUMIFS(BD[PRYRAhoras],BD[ProcesoRecurso],$B30,BD[ProcesoTarea],E$1),SUMIFS(BD[PRYRAhoras],BD[ProcesoRecurso],$B30,BD[ProcesoTarea],E$1,BD[PRYRAfecha],$B$1))</f>
        <v>0</v>
      </c>
      <c r="F30" s="117">
        <f>IF($B$1=0,SUMIFS(BD[PRYRAhoras],BD[ProcesoRecurso],$B30,BD[ProcesoTarea],F$1),SUMIFS(BD[PRYRAhoras],BD[ProcesoRecurso],$B30,BD[ProcesoTarea],F$1,BD[PRYRAfecha],$B$1))</f>
        <v>0</v>
      </c>
      <c r="G30" s="117">
        <f>IF($B$1=0,SUMIFS(BD[PRYRAhoras],BD[ProcesoRecurso],$B30,BD[ProcesoTarea],G$1),SUMIFS(BD[PRYRAhoras],BD[ProcesoRecurso],$B30,BD[ProcesoTarea],G$1,BD[PRYRAfecha],$B$1))</f>
        <v>0</v>
      </c>
      <c r="H30" s="117">
        <f>IF($B$1=0,SUMIFS(BD[PRYRAhoras],BD[ProcesoRecurso],$B30,BD[ProcesoTarea],H$1),SUMIFS(BD[PRYRAhoras],BD[ProcesoRecurso],$B30,BD[ProcesoTarea],H$1,BD[PRYRAfecha],$B$1))</f>
        <v>0</v>
      </c>
      <c r="I30" s="117">
        <f>IF($B$1=0,SUMIFS(BD[PRYRAhoras],BD[ProcesoRecurso],$B30,BD[ProcesoTarea],I$1),SUMIFS(BD[PRYRAhoras],BD[ProcesoRecurso],$B30,BD[ProcesoTarea],I$1,BD[PRYRAfecha],$B$1))</f>
        <v>0</v>
      </c>
      <c r="J30" s="117">
        <f>IF($B$1=0,SUMIFS(BD[PRYRAhoras],BD[ProcesoRecurso],$B30,BD[ProcesoTarea],J$1),SUMIFS(BD[PRYRAhoras],BD[ProcesoRecurso],$B30,BD[ProcesoTarea],J$1,BD[PRYRAfecha],$B$1))</f>
        <v>0</v>
      </c>
      <c r="K30" s="117">
        <f>IF($B$1=0,SUMIFS(BD[PRYRAhoras],BD[ProcesoRecurso],$B30,BD[ProcesoTarea],K$1),SUMIFS(BD[PRYRAhoras],BD[ProcesoRecurso],$B30,BD[ProcesoTarea],K$1,BD[PRYRAfecha],$B$1))</f>
        <v>0</v>
      </c>
      <c r="L30" s="117">
        <f>IF($B$1=0,SUMIFS(BD[PRYRAhoras],BD[ProcesoRecurso],$B30,BD[ProcesoTarea],L$1),SUMIFS(BD[PRYRAhoras],BD[ProcesoRecurso],$B30,BD[ProcesoTarea],L$1,BD[PRYRAfecha],$B$1))</f>
        <v>0</v>
      </c>
      <c r="M30" s="117">
        <f>IF($B$1=0,SUMIFS(BD[PRYRAhoras],BD[ProcesoRecurso],$B30,BD[ProcesoTarea],M$1),SUMIFS(BD[PRYRAhoras],BD[ProcesoRecurso],$B30,BD[ProcesoTarea],M$1,BD[PRYRAfecha],$B$1))</f>
        <v>0</v>
      </c>
      <c r="N30" s="117">
        <f>IF($B$1=0,SUMIFS(BD[PRYRAhoras],BD[ProcesoRecurso],$B30,BD[ProcesoTarea],N$1),SUMIFS(BD[PRYRAhoras],BD[ProcesoRecurso],$B30,BD[ProcesoTarea],N$1,BD[PRYRAfecha],$B$1))</f>
        <v>0</v>
      </c>
      <c r="O30" s="117">
        <f>IF($B$1=0,SUMIFS(BD[PRYRAhoras],BD[ProcesoRecurso],$B30,BD[ProcesoTarea],O$1),SUMIFS(BD[PRYRAhoras],BD[ProcesoRecurso],$B30,BD[ProcesoTarea],O$1,BD[PRYRAfecha],$B$1))</f>
        <v>0</v>
      </c>
      <c r="P30" s="117">
        <f>IF($B$1=0,SUMIFS(BD[PRYRAhoras],BD[ProcesoRecurso],$B30,BD[ProcesoTarea],P$1),SUMIFS(BD[PRYRAhoras],BD[ProcesoRecurso],$B30,BD[ProcesoTarea],P$1,BD[PRYRAfecha],$B$1))</f>
        <v>0</v>
      </c>
      <c r="Q30" s="117">
        <f>IF($B$1=0,SUMIFS(BD[PRYRAhoras],BD[ProcesoRecurso],$B30,BD[ProcesoTarea],Q$1),SUMIFS(BD[PRYRAhoras],BD[ProcesoRecurso],$B30,BD[ProcesoTarea],Q$1,BD[PRYRAfecha],$B$1))</f>
        <v>0</v>
      </c>
      <c r="R30" s="117">
        <f>IF($B$1=0,SUMIFS(BD[PRYRAhoras],BD[ProcesoRecurso],$B30,BD[ProcesoTarea],R$1),SUMIFS(BD[PRYRAhoras],BD[ProcesoRecurso],$B30,BD[ProcesoTarea],R$1,BD[PRYRAfecha],$B$1))</f>
        <v>0</v>
      </c>
      <c r="S30" s="117">
        <f>IF($B$1=0,SUMIFS(BD[PRYRAhoras],BD[ProcesoRecurso],$B30,BD[ProcesoTarea],S$1),SUMIFS(BD[PRYRAhoras],BD[ProcesoRecurso],$B30,BD[ProcesoTarea],S$1,BD[PRYRAfecha],$B$1))</f>
        <v>0</v>
      </c>
      <c r="T30" s="117">
        <f>IF($B$1=0,SUMIFS(BD[PRYRAhoras],BD[ProcesoRecurso],$B30,BD[ProcesoTarea],T$1),SUMIFS(BD[PRYRAhoras],BD[ProcesoRecurso],$B30,BD[ProcesoTarea],T$1,BD[PRYRAfecha],$B$1))</f>
        <v>0</v>
      </c>
      <c r="U30" s="117">
        <f>IF($B$1=0,SUMIFS(BD[PRYRAhoras],BD[ProcesoRecurso],$B30,BD[ProcesoTarea],U$1),SUMIFS(BD[PRYRAhoras],BD[ProcesoRecurso],$B30,BD[ProcesoTarea],U$1,BD[PRYRAfecha],$B$1))</f>
        <v>0</v>
      </c>
      <c r="V30" s="117">
        <f>IF($B$1=0,SUMIFS(BD[PRYRAhoras],BD[ProcesoRecurso],$B30,BD[ProcesoTarea],V$1),SUMIFS(BD[PRYRAhoras],BD[ProcesoRecurso],$B30,BD[ProcesoTarea],V$1,BD[PRYRAfecha],$B$1))</f>
        <v>0</v>
      </c>
      <c r="W30" s="117">
        <f>IF($B$1=0,SUMIFS(BD[PRYRAhoras],BD[ProcesoRecurso],$B30,BD[ProcesoTarea],W$1),SUMIFS(BD[PRYRAhoras],BD[ProcesoRecurso],$B30,BD[ProcesoTarea],W$1,BD[PRYRAfecha],$B$1))</f>
        <v>0</v>
      </c>
      <c r="X30" s="117">
        <f>IF($B$1=0,SUMIFS(BD[PRYRAhoras],BD[ProcesoRecurso],$B30,BD[ProcesoTarea],X$1),SUMIFS(BD[PRYRAhoras],BD[ProcesoRecurso],$B30,BD[ProcesoTarea],X$1,BD[PRYRAfecha],$B$1))</f>
        <v>0</v>
      </c>
      <c r="Y30" s="117">
        <f>IF($B$1=0,SUMIFS(BD[PRYRAhoras],BD[ProcesoRecurso],$B30,BD[ProcesoTarea],Y$1),SUMIFS(BD[PRYRAhoras],BD[ProcesoRecurso],$B30,BD[ProcesoTarea],Y$1,BD[PRYRAfecha],$B$1))</f>
        <v>0</v>
      </c>
      <c r="Z30" s="117">
        <f>IF($B$1=0,SUMIFS(BD[PRYRAhoras],BD[ProcesoRecurso],$B30,BD[ProcesoTarea],Z$1),SUMIFS(BD[PRYRAhoras],BD[ProcesoRecurso],$B30,BD[ProcesoTarea],Z$1,BD[PRYRAfecha],$B$1))</f>
        <v>0</v>
      </c>
      <c r="AA30" s="117">
        <f>IF($B$1=0,SUMIFS(BD[PRYRAhoras],BD[ProcesoRecurso],$B30,BD[ProcesoTarea],AA$1),SUMIFS(BD[PRYRAhoras],BD[ProcesoRecurso],$B30,BD[ProcesoTarea],AA$1,BD[PRYRAfecha],$B$1))</f>
        <v>0</v>
      </c>
      <c r="AB30" s="117">
        <f>IF($B$1=0,SUMIFS(BD[PRYRAhoras],BD[ProcesoRecurso],$B30,BD[ProcesoTarea],AB$1),SUMIFS(BD[PRYRAhoras],BD[ProcesoRecurso],$B30,BD[ProcesoTarea],AB$1,BD[PRYRAfecha],$B$1))</f>
        <v>0</v>
      </c>
      <c r="AC30" s="117">
        <f>IF($B$1=0,SUMIFS(BD[PRYRAhoras],BD[ProcesoRecurso],$B30,BD[ProcesoTarea],AC$1),SUMIFS(BD[PRYRAhoras],BD[ProcesoRecurso],$B30,BD[ProcesoTarea],AC$1,BD[PRYRAfecha],$B$1))</f>
        <v>0</v>
      </c>
      <c r="AD30" s="117">
        <f>IF($B$1=0,SUMIFS(BD[PRYRAhoras],BD[ProcesoRecurso],$B30,BD[ProcesoTarea],AD$1),SUMIFS(BD[PRYRAhoras],BD[ProcesoRecurso],$B30,BD[ProcesoTarea],AD$1,BD[PRYRAfecha],$B$1))</f>
        <v>0</v>
      </c>
      <c r="AE30" s="117">
        <f>IF($B$1=0,SUMIFS(BD[PRYRAhoras],BD[ProcesoRecurso],$B30,BD[ProcesoTarea],AE$1),SUMIFS(BD[PRYRAhoras],BD[ProcesoRecurso],$B30,BD[ProcesoTarea],AE$1,BD[PRYRAfecha],$B$1))</f>
        <v>0</v>
      </c>
      <c r="AF30" s="117">
        <f>IF($B$1=0,SUMIFS(BD[PRYRAhoras],BD[ProcesoRecurso],$B30,BD[ProcesoTarea],AF$1),SUMIFS(BD[PRYRAhoras],BD[ProcesoRecurso],$B30,BD[ProcesoTarea],AF$1,BD[PRYRAfecha],$B$1))</f>
        <v>0</v>
      </c>
      <c r="AG30" s="117">
        <f>IF($B$1=0,SUMIFS(BD[PRYRAhoras],BD[ProcesoRecurso],$B30,BD[ProcesoTarea],AG$1),SUMIFS(BD[PRYRAhoras],BD[ProcesoRecurso],$B30,BD[ProcesoTarea],AG$1,BD[PRYRAfecha],$B$1))</f>
        <v>0</v>
      </c>
      <c r="AH30" s="118">
        <f t="shared" si="0"/>
        <v>0</v>
      </c>
    </row>
    <row r="31" spans="2:34" x14ac:dyDescent="0.3">
      <c r="B31" s="120" t="s">
        <v>673</v>
      </c>
      <c r="C31" s="117">
        <f>IF($B$1=0,SUMIFS(BD[PRYRAhoras],BD[ProcesoRecurso],$B31,BD[ProcesoTarea],C$1),SUMIFS(BD[PRYRAhoras],BD[ProcesoRecurso],$B31,BD[ProcesoTarea],C$1,BD[PRYRAfecha],$B$1))</f>
        <v>0</v>
      </c>
      <c r="D31" s="117">
        <f>IF($B$1=0,SUMIFS(BD[PRYRAhoras],BD[ProcesoRecurso],$B31,BD[ProcesoTarea],D$1),SUMIFS(BD[PRYRAhoras],BD[ProcesoRecurso],$B31,BD[ProcesoTarea],D$1,BD[PRYRAfecha],$B$1))</f>
        <v>0</v>
      </c>
      <c r="E31" s="117">
        <f>IF($B$1=0,SUMIFS(BD[PRYRAhoras],BD[ProcesoRecurso],$B31,BD[ProcesoTarea],E$1),SUMIFS(BD[PRYRAhoras],BD[ProcesoRecurso],$B31,BD[ProcesoTarea],E$1,BD[PRYRAfecha],$B$1))</f>
        <v>0</v>
      </c>
      <c r="F31" s="117">
        <f>IF($B$1=0,SUMIFS(BD[PRYRAhoras],BD[ProcesoRecurso],$B31,BD[ProcesoTarea],F$1),SUMIFS(BD[PRYRAhoras],BD[ProcesoRecurso],$B31,BD[ProcesoTarea],F$1,BD[PRYRAfecha],$B$1))</f>
        <v>0</v>
      </c>
      <c r="G31" s="117">
        <f>IF($B$1=0,SUMIFS(BD[PRYRAhoras],BD[ProcesoRecurso],$B31,BD[ProcesoTarea],G$1),SUMIFS(BD[PRYRAhoras],BD[ProcesoRecurso],$B31,BD[ProcesoTarea],G$1,BD[PRYRAfecha],$B$1))</f>
        <v>0</v>
      </c>
      <c r="H31" s="117">
        <f>IF($B$1=0,SUMIFS(BD[PRYRAhoras],BD[ProcesoRecurso],$B31,BD[ProcesoTarea],H$1),SUMIFS(BD[PRYRAhoras],BD[ProcesoRecurso],$B31,BD[ProcesoTarea],H$1,BD[PRYRAfecha],$B$1))</f>
        <v>0</v>
      </c>
      <c r="I31" s="117">
        <f>IF($B$1=0,SUMIFS(BD[PRYRAhoras],BD[ProcesoRecurso],$B31,BD[ProcesoTarea],I$1),SUMIFS(BD[PRYRAhoras],BD[ProcesoRecurso],$B31,BD[ProcesoTarea],I$1,BD[PRYRAfecha],$B$1))</f>
        <v>0</v>
      </c>
      <c r="J31" s="117">
        <f>IF($B$1=0,SUMIFS(BD[PRYRAhoras],BD[ProcesoRecurso],$B31,BD[ProcesoTarea],J$1),SUMIFS(BD[PRYRAhoras],BD[ProcesoRecurso],$B31,BD[ProcesoTarea],J$1,BD[PRYRAfecha],$B$1))</f>
        <v>0</v>
      </c>
      <c r="K31" s="117">
        <f>IF($B$1=0,SUMIFS(BD[PRYRAhoras],BD[ProcesoRecurso],$B31,BD[ProcesoTarea],K$1),SUMIFS(BD[PRYRAhoras],BD[ProcesoRecurso],$B31,BD[ProcesoTarea],K$1,BD[PRYRAfecha],$B$1))</f>
        <v>0</v>
      </c>
      <c r="L31" s="117">
        <f>IF($B$1=0,SUMIFS(BD[PRYRAhoras],BD[ProcesoRecurso],$B31,BD[ProcesoTarea],L$1),SUMIFS(BD[PRYRAhoras],BD[ProcesoRecurso],$B31,BD[ProcesoTarea],L$1,BD[PRYRAfecha],$B$1))</f>
        <v>0</v>
      </c>
      <c r="M31" s="117">
        <f>IF($B$1=0,SUMIFS(BD[PRYRAhoras],BD[ProcesoRecurso],$B31,BD[ProcesoTarea],M$1),SUMIFS(BD[PRYRAhoras],BD[ProcesoRecurso],$B31,BD[ProcesoTarea],M$1,BD[PRYRAfecha],$B$1))</f>
        <v>223.99</v>
      </c>
      <c r="N31" s="117">
        <f>IF($B$1=0,SUMIFS(BD[PRYRAhoras],BD[ProcesoRecurso],$B31,BD[ProcesoTarea],N$1),SUMIFS(BD[PRYRAhoras],BD[ProcesoRecurso],$B31,BD[ProcesoTarea],N$1,BD[PRYRAfecha],$B$1))</f>
        <v>0</v>
      </c>
      <c r="O31" s="117">
        <f>IF($B$1=0,SUMIFS(BD[PRYRAhoras],BD[ProcesoRecurso],$B31,BD[ProcesoTarea],O$1),SUMIFS(BD[PRYRAhoras],BD[ProcesoRecurso],$B31,BD[ProcesoTarea],O$1,BD[PRYRAfecha],$B$1))</f>
        <v>0</v>
      </c>
      <c r="P31" s="117">
        <f>IF($B$1=0,SUMIFS(BD[PRYRAhoras],BD[ProcesoRecurso],$B31,BD[ProcesoTarea],P$1),SUMIFS(BD[PRYRAhoras],BD[ProcesoRecurso],$B31,BD[ProcesoTarea],P$1,BD[PRYRAfecha],$B$1))</f>
        <v>0</v>
      </c>
      <c r="Q31" s="117">
        <f>IF($B$1=0,SUMIFS(BD[PRYRAhoras],BD[ProcesoRecurso],$B31,BD[ProcesoTarea],Q$1),SUMIFS(BD[PRYRAhoras],BD[ProcesoRecurso],$B31,BD[ProcesoTarea],Q$1,BD[PRYRAfecha],$B$1))</f>
        <v>0</v>
      </c>
      <c r="R31" s="117">
        <f>IF($B$1=0,SUMIFS(BD[PRYRAhoras],BD[ProcesoRecurso],$B31,BD[ProcesoTarea],R$1),SUMIFS(BD[PRYRAhoras],BD[ProcesoRecurso],$B31,BD[ProcesoTarea],R$1,BD[PRYRAfecha],$B$1))</f>
        <v>0</v>
      </c>
      <c r="S31" s="117">
        <f>IF($B$1=0,SUMIFS(BD[PRYRAhoras],BD[ProcesoRecurso],$B31,BD[ProcesoTarea],S$1),SUMIFS(BD[PRYRAhoras],BD[ProcesoRecurso],$B31,BD[ProcesoTarea],S$1,BD[PRYRAfecha],$B$1))</f>
        <v>0</v>
      </c>
      <c r="T31" s="117">
        <f>IF($B$1=0,SUMIFS(BD[PRYRAhoras],BD[ProcesoRecurso],$B31,BD[ProcesoTarea],T$1),SUMIFS(BD[PRYRAhoras],BD[ProcesoRecurso],$B31,BD[ProcesoTarea],T$1,BD[PRYRAfecha],$B$1))</f>
        <v>0</v>
      </c>
      <c r="U31" s="117">
        <f>IF($B$1=0,SUMIFS(BD[PRYRAhoras],BD[ProcesoRecurso],$B31,BD[ProcesoTarea],U$1),SUMIFS(BD[PRYRAhoras],BD[ProcesoRecurso],$B31,BD[ProcesoTarea],U$1,BD[PRYRAfecha],$B$1))</f>
        <v>0</v>
      </c>
      <c r="V31" s="117">
        <f>IF($B$1=0,SUMIFS(BD[PRYRAhoras],BD[ProcesoRecurso],$B31,BD[ProcesoTarea],V$1),SUMIFS(BD[PRYRAhoras],BD[ProcesoRecurso],$B31,BD[ProcesoTarea],V$1,BD[PRYRAfecha],$B$1))</f>
        <v>0</v>
      </c>
      <c r="W31" s="117">
        <f>IF($B$1=0,SUMIFS(BD[PRYRAhoras],BD[ProcesoRecurso],$B31,BD[ProcesoTarea],W$1),SUMIFS(BD[PRYRAhoras],BD[ProcesoRecurso],$B31,BD[ProcesoTarea],W$1,BD[PRYRAfecha],$B$1))</f>
        <v>296</v>
      </c>
      <c r="X31" s="117">
        <f>IF($B$1=0,SUMIFS(BD[PRYRAhoras],BD[ProcesoRecurso],$B31,BD[ProcesoTarea],X$1),SUMIFS(BD[PRYRAhoras],BD[ProcesoRecurso],$B31,BD[ProcesoTarea],X$1,BD[PRYRAfecha],$B$1))</f>
        <v>0</v>
      </c>
      <c r="Y31" s="117">
        <f>IF($B$1=0,SUMIFS(BD[PRYRAhoras],BD[ProcesoRecurso],$B31,BD[ProcesoTarea],Y$1),SUMIFS(BD[PRYRAhoras],BD[ProcesoRecurso],$B31,BD[ProcesoTarea],Y$1,BD[PRYRAfecha],$B$1))</f>
        <v>0</v>
      </c>
      <c r="Z31" s="117">
        <f>IF($B$1=0,SUMIFS(BD[PRYRAhoras],BD[ProcesoRecurso],$B31,BD[ProcesoTarea],Z$1),SUMIFS(BD[PRYRAhoras],BD[ProcesoRecurso],$B31,BD[ProcesoTarea],Z$1,BD[PRYRAfecha],$B$1))</f>
        <v>0</v>
      </c>
      <c r="AA31" s="117">
        <f>IF($B$1=0,SUMIFS(BD[PRYRAhoras],BD[ProcesoRecurso],$B31,BD[ProcesoTarea],AA$1),SUMIFS(BD[PRYRAhoras],BD[ProcesoRecurso],$B31,BD[ProcesoTarea],AA$1,BD[PRYRAfecha],$B$1))</f>
        <v>540</v>
      </c>
      <c r="AB31" s="117">
        <f>IF($B$1=0,SUMIFS(BD[PRYRAhoras],BD[ProcesoRecurso],$B31,BD[ProcesoTarea],AB$1),SUMIFS(BD[PRYRAhoras],BD[ProcesoRecurso],$B31,BD[ProcesoTarea],AB$1,BD[PRYRAfecha],$B$1))</f>
        <v>0</v>
      </c>
      <c r="AC31" s="117">
        <f>IF($B$1=0,SUMIFS(BD[PRYRAhoras],BD[ProcesoRecurso],$B31,BD[ProcesoTarea],AC$1),SUMIFS(BD[PRYRAhoras],BD[ProcesoRecurso],$B31,BD[ProcesoTarea],AC$1,BD[PRYRAfecha],$B$1))</f>
        <v>0</v>
      </c>
      <c r="AD31" s="117">
        <f>IF($B$1=0,SUMIFS(BD[PRYRAhoras],BD[ProcesoRecurso],$B31,BD[ProcesoTarea],AD$1),SUMIFS(BD[PRYRAhoras],BD[ProcesoRecurso],$B31,BD[ProcesoTarea],AD$1,BD[PRYRAfecha],$B$1))</f>
        <v>0</v>
      </c>
      <c r="AE31" s="117">
        <f>IF($B$1=0,SUMIFS(BD[PRYRAhoras],BD[ProcesoRecurso],$B31,BD[ProcesoTarea],AE$1),SUMIFS(BD[PRYRAhoras],BD[ProcesoRecurso],$B31,BD[ProcesoTarea],AE$1,BD[PRYRAfecha],$B$1))</f>
        <v>0</v>
      </c>
      <c r="AF31" s="117">
        <f>IF($B$1=0,SUMIFS(BD[PRYRAhoras],BD[ProcesoRecurso],$B31,BD[ProcesoTarea],AF$1),SUMIFS(BD[PRYRAhoras],BD[ProcesoRecurso],$B31,BD[ProcesoTarea],AF$1,BD[PRYRAfecha],$B$1))</f>
        <v>0</v>
      </c>
      <c r="AG31" s="117">
        <f>IF($B$1=0,SUMIFS(BD[PRYRAhoras],BD[ProcesoRecurso],$B31,BD[ProcesoTarea],AG$1),SUMIFS(BD[PRYRAhoras],BD[ProcesoRecurso],$B31,BD[ProcesoTarea],AG$1,BD[PRYRAfecha],$B$1))</f>
        <v>0</v>
      </c>
      <c r="AH31" s="118">
        <f t="shared" si="0"/>
        <v>1059.99</v>
      </c>
    </row>
    <row r="32" spans="2:34" x14ac:dyDescent="0.3">
      <c r="B32" s="115" t="s">
        <v>663</v>
      </c>
      <c r="C32" s="118">
        <f t="shared" ref="C32:AH32" si="1">SUM(C2:C31)</f>
        <v>1480</v>
      </c>
      <c r="D32" s="118">
        <f t="shared" si="1"/>
        <v>0</v>
      </c>
      <c r="E32" s="118">
        <f t="shared" si="1"/>
        <v>160</v>
      </c>
      <c r="F32" s="118">
        <f t="shared" si="1"/>
        <v>0</v>
      </c>
      <c r="G32" s="118">
        <f t="shared" si="1"/>
        <v>0</v>
      </c>
      <c r="H32" s="118">
        <f t="shared" si="1"/>
        <v>1966.58</v>
      </c>
      <c r="I32" s="118">
        <f t="shared" si="1"/>
        <v>0</v>
      </c>
      <c r="J32" s="118">
        <f t="shared" si="1"/>
        <v>2764.73</v>
      </c>
      <c r="K32" s="118">
        <f t="shared" si="1"/>
        <v>0</v>
      </c>
      <c r="L32" s="118">
        <f t="shared" si="1"/>
        <v>558.5</v>
      </c>
      <c r="M32" s="118">
        <f t="shared" si="1"/>
        <v>933.74</v>
      </c>
      <c r="N32" s="118">
        <f t="shared" si="1"/>
        <v>761.75</v>
      </c>
      <c r="O32" s="118">
        <f t="shared" si="1"/>
        <v>0</v>
      </c>
      <c r="P32" s="118">
        <f t="shared" si="1"/>
        <v>356.75</v>
      </c>
      <c r="Q32" s="118">
        <f t="shared" si="1"/>
        <v>840</v>
      </c>
      <c r="R32" s="118">
        <f t="shared" si="1"/>
        <v>232.5</v>
      </c>
      <c r="S32" s="118">
        <f t="shared" si="1"/>
        <v>1111.75</v>
      </c>
      <c r="T32" s="118">
        <f t="shared" si="1"/>
        <v>81.5</v>
      </c>
      <c r="U32" s="118">
        <f t="shared" si="1"/>
        <v>1.25</v>
      </c>
      <c r="V32" s="118">
        <f t="shared" si="1"/>
        <v>227.25</v>
      </c>
      <c r="W32" s="118">
        <f t="shared" si="1"/>
        <v>2031.5</v>
      </c>
      <c r="X32" s="118">
        <f t="shared" si="1"/>
        <v>819.1</v>
      </c>
      <c r="Y32" s="118">
        <f t="shared" si="1"/>
        <v>4883.4799999999996</v>
      </c>
      <c r="Z32" s="118">
        <f t="shared" si="1"/>
        <v>1188</v>
      </c>
      <c r="AA32" s="118">
        <f t="shared" si="1"/>
        <v>11768.75</v>
      </c>
      <c r="AB32" s="118">
        <f t="shared" si="1"/>
        <v>0</v>
      </c>
      <c r="AC32" s="118">
        <f t="shared" si="1"/>
        <v>2.5</v>
      </c>
      <c r="AD32" s="118">
        <f t="shared" si="1"/>
        <v>1146.75</v>
      </c>
      <c r="AE32" s="118">
        <f t="shared" si="1"/>
        <v>2257</v>
      </c>
      <c r="AF32" s="118">
        <f t="shared" ref="AF32" si="2">SUM(AF2:AF31)</f>
        <v>0</v>
      </c>
      <c r="AG32" s="118">
        <f t="shared" si="1"/>
        <v>1456.25</v>
      </c>
      <c r="AH32" s="118">
        <f t="shared" si="1"/>
        <v>37029.629999999997</v>
      </c>
    </row>
    <row r="36" spans="2:34" ht="66" x14ac:dyDescent="0.3">
      <c r="B36" s="122"/>
      <c r="C36" s="202" t="str">
        <f>C1</f>
        <v>PROC.BI</v>
      </c>
      <c r="D36" s="202" t="str">
        <f t="shared" ref="D36:AG36" si="3">D1</f>
        <v>PROC.CONTA</v>
      </c>
      <c r="E36" s="202" t="str">
        <f t="shared" si="3"/>
        <v>PROC.CUST</v>
      </c>
      <c r="F36" s="202" t="str">
        <f t="shared" si="3"/>
        <v>PROC.DG</v>
      </c>
      <c r="G36" s="202" t="str">
        <f t="shared" si="3"/>
        <v>PROC.DOT</v>
      </c>
      <c r="H36" s="202" t="str">
        <f t="shared" si="3"/>
        <v>PROC.ERP</v>
      </c>
      <c r="I36" s="202" t="str">
        <f t="shared" si="3"/>
        <v>PROC.LABS</v>
      </c>
      <c r="J36" s="202" t="str">
        <f t="shared" si="3"/>
        <v>PROC.SEDI</v>
      </c>
      <c r="K36" s="202" t="str">
        <f t="shared" si="3"/>
        <v>PROC.NNEG</v>
      </c>
      <c r="L36" s="202" t="str">
        <f t="shared" si="3"/>
        <v>PROC.PMO</v>
      </c>
      <c r="M36" s="202" t="str">
        <f t="shared" si="3"/>
        <v>PROC.PRY-E</v>
      </c>
      <c r="N36" s="202" t="str">
        <f t="shared" si="3"/>
        <v>PROC.QA</v>
      </c>
      <c r="O36" s="202" t="str">
        <f t="shared" si="3"/>
        <v>PROC.RH</v>
      </c>
      <c r="P36" s="202" t="str">
        <f t="shared" si="3"/>
        <v>PROC.RM</v>
      </c>
      <c r="Q36" s="202" t="str">
        <f t="shared" si="3"/>
        <v>PROC.POOL</v>
      </c>
      <c r="R36" s="202" t="str">
        <f t="shared" si="3"/>
        <v>PROC.SALUD</v>
      </c>
      <c r="S36" s="202" t="str">
        <f t="shared" si="3"/>
        <v>PROC.SAPI</v>
      </c>
      <c r="T36" s="202" t="str">
        <f t="shared" si="3"/>
        <v>PROC.SOPIN</v>
      </c>
      <c r="U36" s="202" t="str">
        <f t="shared" si="3"/>
        <v>PROC.SOPOR</v>
      </c>
      <c r="V36" s="202" t="str">
        <f t="shared" si="3"/>
        <v>PROC.SWAT</v>
      </c>
      <c r="W36" s="202" t="str">
        <f t="shared" si="3"/>
        <v>PROC.T.MW</v>
      </c>
      <c r="X36" s="202" t="str">
        <f t="shared" si="3"/>
        <v>PROC.T.OPI</v>
      </c>
      <c r="Y36" s="202" t="str">
        <f t="shared" si="3"/>
        <v>PROC.TAPP</v>
      </c>
      <c r="Z36" s="202" t="str">
        <f t="shared" si="3"/>
        <v>PROC.TDIG</v>
      </c>
      <c r="AA36" s="202" t="str">
        <f t="shared" si="3"/>
        <v>PROC.TELCO</v>
      </c>
      <c r="AB36" s="202" t="str">
        <f t="shared" si="3"/>
        <v>PROC.TELEN</v>
      </c>
      <c r="AC36" s="202" t="str">
        <f t="shared" si="3"/>
        <v>PROC.VENTA</v>
      </c>
      <c r="AD36" s="202" t="str">
        <f t="shared" si="3"/>
        <v>STR.MGMT</v>
      </c>
      <c r="AE36" s="202" t="str">
        <f t="shared" si="3"/>
        <v>PROC.ADM</v>
      </c>
      <c r="AF36" s="202" t="str">
        <f t="shared" ref="AF36" si="4">AF1</f>
        <v>SERV.PROF</v>
      </c>
      <c r="AG36" s="202" t="str">
        <f t="shared" si="3"/>
        <v>PROC.PRES</v>
      </c>
      <c r="AH36" s="202" t="s">
        <v>663</v>
      </c>
    </row>
    <row r="37" spans="2:34" x14ac:dyDescent="0.3">
      <c r="B37" s="120" t="str">
        <f t="shared" ref="B37:B50" si="5">B2</f>
        <v>PROC.BI</v>
      </c>
      <c r="C37" s="123">
        <f t="shared" ref="C37:AG37" si="6">IFERROR(C2/$AH2,0)</f>
        <v>0.69037656903765687</v>
      </c>
      <c r="D37" s="123">
        <f t="shared" si="6"/>
        <v>0</v>
      </c>
      <c r="E37" s="123">
        <f t="shared" si="6"/>
        <v>0</v>
      </c>
      <c r="F37" s="123">
        <f t="shared" si="6"/>
        <v>0</v>
      </c>
      <c r="G37" s="123">
        <f t="shared" si="6"/>
        <v>0</v>
      </c>
      <c r="H37" s="123">
        <f t="shared" si="6"/>
        <v>0</v>
      </c>
      <c r="I37" s="123">
        <f t="shared" si="6"/>
        <v>0</v>
      </c>
      <c r="J37" s="123">
        <f t="shared" si="6"/>
        <v>0</v>
      </c>
      <c r="K37" s="123">
        <f t="shared" si="6"/>
        <v>0</v>
      </c>
      <c r="L37" s="123">
        <f t="shared" si="6"/>
        <v>0</v>
      </c>
      <c r="M37" s="123">
        <f t="shared" si="6"/>
        <v>0.11297071129707113</v>
      </c>
      <c r="N37" s="123">
        <f t="shared" si="6"/>
        <v>0</v>
      </c>
      <c r="O37" s="123">
        <f t="shared" si="6"/>
        <v>0</v>
      </c>
      <c r="P37" s="123">
        <f t="shared" si="6"/>
        <v>0</v>
      </c>
      <c r="Q37" s="123">
        <f t="shared" si="6"/>
        <v>0</v>
      </c>
      <c r="R37" s="123">
        <f t="shared" si="6"/>
        <v>8.368200836820083E-3</v>
      </c>
      <c r="S37" s="123">
        <f t="shared" si="6"/>
        <v>0</v>
      </c>
      <c r="T37" s="123">
        <f t="shared" si="6"/>
        <v>0</v>
      </c>
      <c r="U37" s="123">
        <f t="shared" si="6"/>
        <v>0</v>
      </c>
      <c r="V37" s="123">
        <f t="shared" si="6"/>
        <v>0</v>
      </c>
      <c r="W37" s="123">
        <f t="shared" si="6"/>
        <v>0</v>
      </c>
      <c r="X37" s="123">
        <f t="shared" si="6"/>
        <v>0</v>
      </c>
      <c r="Y37" s="123">
        <f t="shared" si="6"/>
        <v>8.3682008368200833E-2</v>
      </c>
      <c r="Z37" s="123">
        <f t="shared" si="6"/>
        <v>0</v>
      </c>
      <c r="AA37" s="123">
        <f t="shared" si="6"/>
        <v>0</v>
      </c>
      <c r="AB37" s="123">
        <f t="shared" si="6"/>
        <v>0</v>
      </c>
      <c r="AC37" s="123">
        <f t="shared" si="6"/>
        <v>0</v>
      </c>
      <c r="AD37" s="123">
        <f t="shared" si="6"/>
        <v>0</v>
      </c>
      <c r="AE37" s="123">
        <f t="shared" si="6"/>
        <v>2.5104602510460251E-2</v>
      </c>
      <c r="AF37" s="123">
        <f t="shared" si="6"/>
        <v>0</v>
      </c>
      <c r="AG37" s="123">
        <f t="shared" si="6"/>
        <v>7.9497907949790794E-2</v>
      </c>
      <c r="AH37" s="124">
        <f t="shared" ref="AH37:AH65" si="7">SUM(C37:AG37)</f>
        <v>1</v>
      </c>
    </row>
    <row r="38" spans="2:34" x14ac:dyDescent="0.3">
      <c r="B38" s="120" t="str">
        <f t="shared" si="5"/>
        <v>PROC.CONTA</v>
      </c>
      <c r="C38" s="123">
        <f t="shared" ref="C38:AG38" si="8">IFERROR(C3/$AH3,0)</f>
        <v>0</v>
      </c>
      <c r="D38" s="123">
        <f t="shared" si="8"/>
        <v>0</v>
      </c>
      <c r="E38" s="123">
        <f t="shared" si="8"/>
        <v>0</v>
      </c>
      <c r="F38" s="123">
        <f t="shared" si="8"/>
        <v>0</v>
      </c>
      <c r="G38" s="123">
        <f t="shared" si="8"/>
        <v>0</v>
      </c>
      <c r="H38" s="123">
        <f t="shared" si="8"/>
        <v>0</v>
      </c>
      <c r="I38" s="123">
        <f t="shared" si="8"/>
        <v>0</v>
      </c>
      <c r="J38" s="123">
        <f t="shared" si="8"/>
        <v>0</v>
      </c>
      <c r="K38" s="123">
        <f t="shared" si="8"/>
        <v>0</v>
      </c>
      <c r="L38" s="123">
        <f t="shared" si="8"/>
        <v>0</v>
      </c>
      <c r="M38" s="123">
        <f t="shared" si="8"/>
        <v>0</v>
      </c>
      <c r="N38" s="123">
        <f t="shared" si="8"/>
        <v>0</v>
      </c>
      <c r="O38" s="123">
        <f t="shared" si="8"/>
        <v>0</v>
      </c>
      <c r="P38" s="123">
        <f t="shared" si="8"/>
        <v>0</v>
      </c>
      <c r="Q38" s="123">
        <f t="shared" si="8"/>
        <v>0</v>
      </c>
      <c r="R38" s="123">
        <f t="shared" si="8"/>
        <v>0</v>
      </c>
      <c r="S38" s="123">
        <f t="shared" si="8"/>
        <v>0</v>
      </c>
      <c r="T38" s="123">
        <f t="shared" si="8"/>
        <v>0</v>
      </c>
      <c r="U38" s="123">
        <f t="shared" si="8"/>
        <v>0</v>
      </c>
      <c r="V38" s="123">
        <f t="shared" si="8"/>
        <v>0</v>
      </c>
      <c r="W38" s="123">
        <f t="shared" si="8"/>
        <v>0</v>
      </c>
      <c r="X38" s="123">
        <f t="shared" si="8"/>
        <v>0</v>
      </c>
      <c r="Y38" s="123">
        <f t="shared" si="8"/>
        <v>0</v>
      </c>
      <c r="Z38" s="123">
        <f t="shared" si="8"/>
        <v>0</v>
      </c>
      <c r="AA38" s="123">
        <f t="shared" si="8"/>
        <v>0</v>
      </c>
      <c r="AB38" s="123">
        <f t="shared" si="8"/>
        <v>0</v>
      </c>
      <c r="AC38" s="123">
        <f t="shared" si="8"/>
        <v>0</v>
      </c>
      <c r="AD38" s="123">
        <f t="shared" si="8"/>
        <v>0</v>
      </c>
      <c r="AE38" s="123">
        <f t="shared" si="8"/>
        <v>1</v>
      </c>
      <c r="AF38" s="123">
        <f t="shared" si="8"/>
        <v>0</v>
      </c>
      <c r="AG38" s="123">
        <f t="shared" si="8"/>
        <v>0</v>
      </c>
      <c r="AH38" s="124">
        <f t="shared" si="7"/>
        <v>1</v>
      </c>
    </row>
    <row r="39" spans="2:34" x14ac:dyDescent="0.3">
      <c r="B39" s="120" t="str">
        <f t="shared" si="5"/>
        <v>PROC.CUST</v>
      </c>
      <c r="C39" s="123">
        <f t="shared" ref="C39:AG39" si="9">IFERROR(C4/$AH4,0)</f>
        <v>0</v>
      </c>
      <c r="D39" s="123">
        <f t="shared" si="9"/>
        <v>0</v>
      </c>
      <c r="E39" s="123">
        <f t="shared" si="9"/>
        <v>1</v>
      </c>
      <c r="F39" s="123">
        <f t="shared" si="9"/>
        <v>0</v>
      </c>
      <c r="G39" s="123">
        <f t="shared" si="9"/>
        <v>0</v>
      </c>
      <c r="H39" s="123">
        <f t="shared" si="9"/>
        <v>0</v>
      </c>
      <c r="I39" s="123">
        <f t="shared" si="9"/>
        <v>0</v>
      </c>
      <c r="J39" s="123">
        <f t="shared" si="9"/>
        <v>0</v>
      </c>
      <c r="K39" s="123">
        <f t="shared" si="9"/>
        <v>0</v>
      </c>
      <c r="L39" s="123">
        <f t="shared" si="9"/>
        <v>0</v>
      </c>
      <c r="M39" s="123">
        <f t="shared" si="9"/>
        <v>0</v>
      </c>
      <c r="N39" s="123">
        <f t="shared" si="9"/>
        <v>0</v>
      </c>
      <c r="O39" s="123">
        <f t="shared" si="9"/>
        <v>0</v>
      </c>
      <c r="P39" s="123">
        <f t="shared" si="9"/>
        <v>0</v>
      </c>
      <c r="Q39" s="123">
        <f t="shared" si="9"/>
        <v>0</v>
      </c>
      <c r="R39" s="123">
        <f t="shared" si="9"/>
        <v>0</v>
      </c>
      <c r="S39" s="123">
        <f t="shared" si="9"/>
        <v>0</v>
      </c>
      <c r="T39" s="123">
        <f t="shared" si="9"/>
        <v>0</v>
      </c>
      <c r="U39" s="123">
        <f t="shared" si="9"/>
        <v>0</v>
      </c>
      <c r="V39" s="123">
        <f t="shared" si="9"/>
        <v>0</v>
      </c>
      <c r="W39" s="123">
        <f t="shared" si="9"/>
        <v>0</v>
      </c>
      <c r="X39" s="123">
        <f t="shared" si="9"/>
        <v>0</v>
      </c>
      <c r="Y39" s="123">
        <f t="shared" si="9"/>
        <v>0</v>
      </c>
      <c r="Z39" s="123">
        <f t="shared" si="9"/>
        <v>0</v>
      </c>
      <c r="AA39" s="123">
        <f t="shared" si="9"/>
        <v>0</v>
      </c>
      <c r="AB39" s="123">
        <f t="shared" si="9"/>
        <v>0</v>
      </c>
      <c r="AC39" s="123">
        <f t="shared" si="9"/>
        <v>0</v>
      </c>
      <c r="AD39" s="123">
        <f t="shared" si="9"/>
        <v>0</v>
      </c>
      <c r="AE39" s="123">
        <f t="shared" si="9"/>
        <v>0</v>
      </c>
      <c r="AF39" s="123">
        <f t="shared" si="9"/>
        <v>0</v>
      </c>
      <c r="AG39" s="123">
        <f t="shared" si="9"/>
        <v>0</v>
      </c>
      <c r="AH39" s="124">
        <f t="shared" si="7"/>
        <v>1</v>
      </c>
    </row>
    <row r="40" spans="2:34" x14ac:dyDescent="0.3">
      <c r="B40" s="120" t="str">
        <f t="shared" si="5"/>
        <v>PROC.DG</v>
      </c>
      <c r="C40" s="123">
        <f t="shared" ref="C40:AG40" si="10">IFERROR(C5/$AH5,0)</f>
        <v>0</v>
      </c>
      <c r="D40" s="123">
        <f t="shared" si="10"/>
        <v>0</v>
      </c>
      <c r="E40" s="123">
        <f t="shared" si="10"/>
        <v>0</v>
      </c>
      <c r="F40" s="123">
        <f t="shared" si="10"/>
        <v>0</v>
      </c>
      <c r="G40" s="123">
        <f t="shared" si="10"/>
        <v>0</v>
      </c>
      <c r="H40" s="123">
        <f t="shared" si="10"/>
        <v>0</v>
      </c>
      <c r="I40" s="123">
        <f t="shared" si="10"/>
        <v>0</v>
      </c>
      <c r="J40" s="123">
        <f t="shared" si="10"/>
        <v>0</v>
      </c>
      <c r="K40" s="123">
        <f t="shared" si="10"/>
        <v>0</v>
      </c>
      <c r="L40" s="123">
        <f t="shared" si="10"/>
        <v>0</v>
      </c>
      <c r="M40" s="123">
        <f t="shared" si="10"/>
        <v>0</v>
      </c>
      <c r="N40" s="123">
        <f t="shared" si="10"/>
        <v>0</v>
      </c>
      <c r="O40" s="123">
        <f t="shared" si="10"/>
        <v>0</v>
      </c>
      <c r="P40" s="123">
        <f t="shared" si="10"/>
        <v>0</v>
      </c>
      <c r="Q40" s="123">
        <f t="shared" si="10"/>
        <v>0</v>
      </c>
      <c r="R40" s="123">
        <f t="shared" si="10"/>
        <v>0</v>
      </c>
      <c r="S40" s="123">
        <f t="shared" si="10"/>
        <v>0</v>
      </c>
      <c r="T40" s="123">
        <f t="shared" si="10"/>
        <v>0</v>
      </c>
      <c r="U40" s="123">
        <f t="shared" si="10"/>
        <v>0</v>
      </c>
      <c r="V40" s="123">
        <f t="shared" si="10"/>
        <v>0</v>
      </c>
      <c r="W40" s="123">
        <f t="shared" si="10"/>
        <v>0</v>
      </c>
      <c r="X40" s="123">
        <f t="shared" si="10"/>
        <v>0</v>
      </c>
      <c r="Y40" s="123">
        <f t="shared" si="10"/>
        <v>0</v>
      </c>
      <c r="Z40" s="123">
        <f t="shared" si="10"/>
        <v>0</v>
      </c>
      <c r="AA40" s="123">
        <f t="shared" si="10"/>
        <v>0</v>
      </c>
      <c r="AB40" s="123">
        <f t="shared" si="10"/>
        <v>0</v>
      </c>
      <c r="AC40" s="123">
        <f t="shared" si="10"/>
        <v>0</v>
      </c>
      <c r="AD40" s="123">
        <f t="shared" si="10"/>
        <v>0</v>
      </c>
      <c r="AE40" s="123">
        <f t="shared" si="10"/>
        <v>1</v>
      </c>
      <c r="AF40" s="123">
        <f t="shared" si="10"/>
        <v>0</v>
      </c>
      <c r="AG40" s="123">
        <f t="shared" si="10"/>
        <v>0</v>
      </c>
      <c r="AH40" s="124">
        <f t="shared" si="7"/>
        <v>1</v>
      </c>
    </row>
    <row r="41" spans="2:34" x14ac:dyDescent="0.3">
      <c r="B41" s="120" t="str">
        <f t="shared" si="5"/>
        <v>PROC.DOT</v>
      </c>
      <c r="C41" s="123">
        <f t="shared" ref="C41:AG41" si="11">IFERROR(C6/$AH6,0)</f>
        <v>0</v>
      </c>
      <c r="D41" s="123">
        <f t="shared" si="11"/>
        <v>0</v>
      </c>
      <c r="E41" s="123">
        <f t="shared" si="11"/>
        <v>0</v>
      </c>
      <c r="F41" s="123">
        <f t="shared" si="11"/>
        <v>0</v>
      </c>
      <c r="G41" s="123">
        <f t="shared" si="11"/>
        <v>0</v>
      </c>
      <c r="H41" s="123">
        <f t="shared" si="11"/>
        <v>0</v>
      </c>
      <c r="I41" s="123">
        <f t="shared" si="11"/>
        <v>0</v>
      </c>
      <c r="J41" s="123">
        <f t="shared" si="11"/>
        <v>0</v>
      </c>
      <c r="K41" s="123">
        <f t="shared" si="11"/>
        <v>0</v>
      </c>
      <c r="L41" s="123">
        <f t="shared" si="11"/>
        <v>0</v>
      </c>
      <c r="M41" s="123">
        <f t="shared" si="11"/>
        <v>0</v>
      </c>
      <c r="N41" s="123">
        <f t="shared" si="11"/>
        <v>0</v>
      </c>
      <c r="O41" s="123">
        <f t="shared" si="11"/>
        <v>0</v>
      </c>
      <c r="P41" s="123">
        <f t="shared" si="11"/>
        <v>0</v>
      </c>
      <c r="Q41" s="123">
        <f t="shared" si="11"/>
        <v>0</v>
      </c>
      <c r="R41" s="123">
        <f t="shared" si="11"/>
        <v>0</v>
      </c>
      <c r="S41" s="123">
        <f t="shared" si="11"/>
        <v>0</v>
      </c>
      <c r="T41" s="123">
        <f t="shared" si="11"/>
        <v>0</v>
      </c>
      <c r="U41" s="123">
        <f t="shared" si="11"/>
        <v>0</v>
      </c>
      <c r="V41" s="123">
        <f t="shared" si="11"/>
        <v>0</v>
      </c>
      <c r="W41" s="123">
        <f t="shared" si="11"/>
        <v>0</v>
      </c>
      <c r="X41" s="123">
        <f t="shared" si="11"/>
        <v>0</v>
      </c>
      <c r="Y41" s="123">
        <f t="shared" si="11"/>
        <v>0</v>
      </c>
      <c r="Z41" s="123">
        <f t="shared" si="11"/>
        <v>0</v>
      </c>
      <c r="AA41" s="123">
        <f t="shared" si="11"/>
        <v>0</v>
      </c>
      <c r="AB41" s="123">
        <f t="shared" si="11"/>
        <v>0</v>
      </c>
      <c r="AC41" s="123">
        <f t="shared" si="11"/>
        <v>0</v>
      </c>
      <c r="AD41" s="123">
        <f t="shared" si="11"/>
        <v>0</v>
      </c>
      <c r="AE41" s="123">
        <f t="shared" si="11"/>
        <v>0</v>
      </c>
      <c r="AF41" s="123">
        <f t="shared" si="11"/>
        <v>0</v>
      </c>
      <c r="AG41" s="123">
        <f t="shared" si="11"/>
        <v>0</v>
      </c>
      <c r="AH41" s="124">
        <f t="shared" si="7"/>
        <v>0</v>
      </c>
    </row>
    <row r="42" spans="2:34" x14ac:dyDescent="0.3">
      <c r="B42" s="120" t="str">
        <f t="shared" si="5"/>
        <v>PROC.ERP</v>
      </c>
      <c r="C42" s="123">
        <f t="shared" ref="C42:AG42" si="12">IFERROR(C7/$AH7,0)</f>
        <v>0</v>
      </c>
      <c r="D42" s="123">
        <f t="shared" si="12"/>
        <v>0</v>
      </c>
      <c r="E42" s="123">
        <f t="shared" si="12"/>
        <v>0</v>
      </c>
      <c r="F42" s="123">
        <f t="shared" si="12"/>
        <v>0</v>
      </c>
      <c r="G42" s="123">
        <f t="shared" si="12"/>
        <v>0</v>
      </c>
      <c r="H42" s="123">
        <f t="shared" si="12"/>
        <v>0.87333135568080689</v>
      </c>
      <c r="I42" s="123">
        <f t="shared" si="12"/>
        <v>0</v>
      </c>
      <c r="J42" s="123">
        <f t="shared" si="12"/>
        <v>0</v>
      </c>
      <c r="K42" s="123">
        <f t="shared" si="12"/>
        <v>0</v>
      </c>
      <c r="L42" s="123">
        <f t="shared" si="12"/>
        <v>0</v>
      </c>
      <c r="M42" s="123">
        <f t="shared" si="12"/>
        <v>0</v>
      </c>
      <c r="N42" s="123">
        <f t="shared" si="12"/>
        <v>0</v>
      </c>
      <c r="O42" s="123">
        <f t="shared" si="12"/>
        <v>0</v>
      </c>
      <c r="P42" s="123">
        <f t="shared" si="12"/>
        <v>0</v>
      </c>
      <c r="Q42" s="123">
        <f t="shared" si="12"/>
        <v>0</v>
      </c>
      <c r="R42" s="123">
        <f t="shared" si="12"/>
        <v>0</v>
      </c>
      <c r="S42" s="123">
        <f t="shared" si="12"/>
        <v>0</v>
      </c>
      <c r="T42" s="123">
        <f t="shared" si="12"/>
        <v>0</v>
      </c>
      <c r="U42" s="123">
        <f t="shared" si="12"/>
        <v>0</v>
      </c>
      <c r="V42" s="123">
        <f t="shared" si="12"/>
        <v>0</v>
      </c>
      <c r="W42" s="123">
        <f t="shared" si="12"/>
        <v>0</v>
      </c>
      <c r="X42" s="123">
        <f t="shared" si="12"/>
        <v>0</v>
      </c>
      <c r="Y42" s="123">
        <f t="shared" si="12"/>
        <v>0</v>
      </c>
      <c r="Z42" s="123">
        <f t="shared" si="12"/>
        <v>0</v>
      </c>
      <c r="AA42" s="123">
        <f t="shared" si="12"/>
        <v>0</v>
      </c>
      <c r="AB42" s="123">
        <f t="shared" si="12"/>
        <v>0</v>
      </c>
      <c r="AC42" s="123">
        <f t="shared" si="12"/>
        <v>0</v>
      </c>
      <c r="AD42" s="123">
        <f t="shared" si="12"/>
        <v>0</v>
      </c>
      <c r="AE42" s="123">
        <f t="shared" si="12"/>
        <v>0.12666864431919311</v>
      </c>
      <c r="AF42" s="123">
        <f t="shared" si="12"/>
        <v>0</v>
      </c>
      <c r="AG42" s="123">
        <f t="shared" si="12"/>
        <v>0</v>
      </c>
      <c r="AH42" s="124">
        <f t="shared" si="7"/>
        <v>1</v>
      </c>
    </row>
    <row r="43" spans="2:34" x14ac:dyDescent="0.3">
      <c r="B43" s="120" t="str">
        <f t="shared" si="5"/>
        <v>PROC.LABS</v>
      </c>
      <c r="C43" s="123">
        <f t="shared" ref="C43:AG43" si="13">IFERROR(C8/$AH8,0)</f>
        <v>0</v>
      </c>
      <c r="D43" s="123">
        <f t="shared" si="13"/>
        <v>0</v>
      </c>
      <c r="E43" s="123">
        <f t="shared" si="13"/>
        <v>0</v>
      </c>
      <c r="F43" s="123">
        <f t="shared" si="13"/>
        <v>0</v>
      </c>
      <c r="G43" s="123">
        <f t="shared" si="13"/>
        <v>0</v>
      </c>
      <c r="H43" s="123">
        <f t="shared" si="13"/>
        <v>0</v>
      </c>
      <c r="I43" s="123">
        <f t="shared" si="13"/>
        <v>0</v>
      </c>
      <c r="J43" s="123">
        <f t="shared" si="13"/>
        <v>1.8749999999999999E-2</v>
      </c>
      <c r="K43" s="123">
        <f t="shared" si="13"/>
        <v>0</v>
      </c>
      <c r="L43" s="123">
        <f t="shared" si="13"/>
        <v>0</v>
      </c>
      <c r="M43" s="123">
        <f t="shared" si="13"/>
        <v>0</v>
      </c>
      <c r="N43" s="123">
        <f t="shared" si="13"/>
        <v>0</v>
      </c>
      <c r="O43" s="123">
        <f t="shared" si="13"/>
        <v>0</v>
      </c>
      <c r="P43" s="123">
        <f t="shared" si="13"/>
        <v>0</v>
      </c>
      <c r="Q43" s="123">
        <f t="shared" si="13"/>
        <v>0</v>
      </c>
      <c r="R43" s="123">
        <f t="shared" si="13"/>
        <v>0</v>
      </c>
      <c r="S43" s="123">
        <f t="shared" si="13"/>
        <v>6.8750000000000006E-2</v>
      </c>
      <c r="T43" s="123">
        <f t="shared" si="13"/>
        <v>0</v>
      </c>
      <c r="U43" s="123">
        <f t="shared" si="13"/>
        <v>0</v>
      </c>
      <c r="V43" s="123">
        <f t="shared" si="13"/>
        <v>0</v>
      </c>
      <c r="W43" s="123">
        <f t="shared" si="13"/>
        <v>0</v>
      </c>
      <c r="X43" s="123">
        <f t="shared" si="13"/>
        <v>0</v>
      </c>
      <c r="Y43" s="123">
        <f t="shared" si="13"/>
        <v>0</v>
      </c>
      <c r="Z43" s="123">
        <f t="shared" si="13"/>
        <v>0</v>
      </c>
      <c r="AA43" s="123">
        <f t="shared" si="13"/>
        <v>0</v>
      </c>
      <c r="AB43" s="123">
        <f t="shared" si="13"/>
        <v>0</v>
      </c>
      <c r="AC43" s="123">
        <f t="shared" si="13"/>
        <v>0</v>
      </c>
      <c r="AD43" s="123">
        <f t="shared" si="13"/>
        <v>0</v>
      </c>
      <c r="AE43" s="123">
        <f t="shared" si="13"/>
        <v>3.125E-2</v>
      </c>
      <c r="AF43" s="123">
        <f t="shared" si="13"/>
        <v>0</v>
      </c>
      <c r="AG43" s="123">
        <f t="shared" si="13"/>
        <v>0.88124999999999998</v>
      </c>
      <c r="AH43" s="124">
        <f t="shared" si="7"/>
        <v>1</v>
      </c>
    </row>
    <row r="44" spans="2:34" x14ac:dyDescent="0.3">
      <c r="B44" s="120" t="str">
        <f t="shared" si="5"/>
        <v>PROC.SEDI</v>
      </c>
      <c r="C44" s="123">
        <f t="shared" ref="C44:AG44" si="14">IFERROR(C9/$AH9,0)</f>
        <v>0</v>
      </c>
      <c r="D44" s="123">
        <f t="shared" si="14"/>
        <v>0</v>
      </c>
      <c r="E44" s="123">
        <f t="shared" si="14"/>
        <v>0</v>
      </c>
      <c r="F44" s="123">
        <f t="shared" si="14"/>
        <v>0</v>
      </c>
      <c r="G44" s="123">
        <f t="shared" si="14"/>
        <v>0</v>
      </c>
      <c r="H44" s="123">
        <f t="shared" si="14"/>
        <v>0</v>
      </c>
      <c r="I44" s="123">
        <f t="shared" si="14"/>
        <v>0</v>
      </c>
      <c r="J44" s="123">
        <f t="shared" si="14"/>
        <v>0.94486021264778863</v>
      </c>
      <c r="K44" s="123">
        <f t="shared" si="14"/>
        <v>0</v>
      </c>
      <c r="L44" s="123">
        <f t="shared" si="14"/>
        <v>0</v>
      </c>
      <c r="M44" s="123">
        <f t="shared" si="14"/>
        <v>0</v>
      </c>
      <c r="N44" s="123">
        <f t="shared" si="14"/>
        <v>0</v>
      </c>
      <c r="O44" s="123">
        <f t="shared" si="14"/>
        <v>0</v>
      </c>
      <c r="P44" s="123">
        <f t="shared" si="14"/>
        <v>0</v>
      </c>
      <c r="Q44" s="123">
        <f t="shared" si="14"/>
        <v>0</v>
      </c>
      <c r="R44" s="123">
        <f t="shared" si="14"/>
        <v>0</v>
      </c>
      <c r="S44" s="123">
        <f t="shared" si="14"/>
        <v>0</v>
      </c>
      <c r="T44" s="123">
        <f t="shared" si="14"/>
        <v>0</v>
      </c>
      <c r="U44" s="123">
        <f t="shared" si="14"/>
        <v>0</v>
      </c>
      <c r="V44" s="123">
        <f t="shared" si="14"/>
        <v>0</v>
      </c>
      <c r="W44" s="123">
        <f t="shared" si="14"/>
        <v>0</v>
      </c>
      <c r="X44" s="123">
        <f t="shared" si="14"/>
        <v>0</v>
      </c>
      <c r="Y44" s="123">
        <f t="shared" si="14"/>
        <v>0</v>
      </c>
      <c r="Z44" s="123">
        <f t="shared" si="14"/>
        <v>0</v>
      </c>
      <c r="AA44" s="123">
        <f t="shared" si="14"/>
        <v>0</v>
      </c>
      <c r="AB44" s="123">
        <f t="shared" si="14"/>
        <v>0</v>
      </c>
      <c r="AC44" s="123">
        <f t="shared" si="14"/>
        <v>0</v>
      </c>
      <c r="AD44" s="123">
        <f t="shared" si="14"/>
        <v>0</v>
      </c>
      <c r="AE44" s="123">
        <f t="shared" si="14"/>
        <v>5.5139787352211388E-2</v>
      </c>
      <c r="AF44" s="123">
        <f t="shared" si="14"/>
        <v>0</v>
      </c>
      <c r="AG44" s="123">
        <f t="shared" si="14"/>
        <v>0</v>
      </c>
      <c r="AH44" s="124">
        <f t="shared" si="7"/>
        <v>1</v>
      </c>
    </row>
    <row r="45" spans="2:34" x14ac:dyDescent="0.3">
      <c r="B45" s="120" t="str">
        <f t="shared" si="5"/>
        <v>PROC.NNEG</v>
      </c>
      <c r="C45" s="123">
        <f t="shared" ref="C45:AG45" si="15">IFERROR(C10/$AH10,0)</f>
        <v>0</v>
      </c>
      <c r="D45" s="123">
        <f t="shared" si="15"/>
        <v>0</v>
      </c>
      <c r="E45" s="123">
        <f t="shared" si="15"/>
        <v>0</v>
      </c>
      <c r="F45" s="123">
        <f t="shared" si="15"/>
        <v>0</v>
      </c>
      <c r="G45" s="123">
        <f t="shared" si="15"/>
        <v>0</v>
      </c>
      <c r="H45" s="123">
        <f t="shared" si="15"/>
        <v>0</v>
      </c>
      <c r="I45" s="123">
        <f t="shared" si="15"/>
        <v>0</v>
      </c>
      <c r="J45" s="123">
        <f t="shared" si="15"/>
        <v>0</v>
      </c>
      <c r="K45" s="123">
        <f t="shared" si="15"/>
        <v>0</v>
      </c>
      <c r="L45" s="123">
        <f t="shared" si="15"/>
        <v>0</v>
      </c>
      <c r="M45" s="123">
        <f t="shared" si="15"/>
        <v>0</v>
      </c>
      <c r="N45" s="123">
        <f t="shared" si="15"/>
        <v>0</v>
      </c>
      <c r="O45" s="123">
        <f t="shared" si="15"/>
        <v>0</v>
      </c>
      <c r="P45" s="123">
        <f t="shared" si="15"/>
        <v>0</v>
      </c>
      <c r="Q45" s="123">
        <f t="shared" si="15"/>
        <v>0</v>
      </c>
      <c r="R45" s="123">
        <f t="shared" si="15"/>
        <v>0</v>
      </c>
      <c r="S45" s="123">
        <f t="shared" si="15"/>
        <v>0</v>
      </c>
      <c r="T45" s="123">
        <f t="shared" si="15"/>
        <v>0</v>
      </c>
      <c r="U45" s="123">
        <f t="shared" si="15"/>
        <v>0</v>
      </c>
      <c r="V45" s="123">
        <f t="shared" si="15"/>
        <v>0</v>
      </c>
      <c r="W45" s="123">
        <f t="shared" si="15"/>
        <v>0</v>
      </c>
      <c r="X45" s="123">
        <f t="shared" si="15"/>
        <v>0</v>
      </c>
      <c r="Y45" s="123">
        <f t="shared" si="15"/>
        <v>0</v>
      </c>
      <c r="Z45" s="123">
        <f t="shared" si="15"/>
        <v>0</v>
      </c>
      <c r="AA45" s="123">
        <f t="shared" si="15"/>
        <v>0</v>
      </c>
      <c r="AB45" s="123">
        <f t="shared" si="15"/>
        <v>0</v>
      </c>
      <c r="AC45" s="123">
        <f t="shared" si="15"/>
        <v>0</v>
      </c>
      <c r="AD45" s="123">
        <f t="shared" si="15"/>
        <v>0</v>
      </c>
      <c r="AE45" s="123">
        <f t="shared" si="15"/>
        <v>0</v>
      </c>
      <c r="AF45" s="123">
        <f t="shared" si="15"/>
        <v>0</v>
      </c>
      <c r="AG45" s="123">
        <f t="shared" si="15"/>
        <v>0</v>
      </c>
      <c r="AH45" s="124">
        <f t="shared" si="7"/>
        <v>0</v>
      </c>
    </row>
    <row r="46" spans="2:34" x14ac:dyDescent="0.3">
      <c r="B46" s="120" t="str">
        <f t="shared" si="5"/>
        <v>PROC.PMO</v>
      </c>
      <c r="C46" s="123">
        <f t="shared" ref="C46:AG46" si="16">IFERROR(C11/$AH11,0)</f>
        <v>8.9148906532943301E-2</v>
      </c>
      <c r="D46" s="123">
        <f t="shared" si="16"/>
        <v>0</v>
      </c>
      <c r="E46" s="123">
        <f t="shared" si="16"/>
        <v>0</v>
      </c>
      <c r="F46" s="123">
        <f t="shared" si="16"/>
        <v>0</v>
      </c>
      <c r="G46" s="123">
        <f t="shared" si="16"/>
        <v>0</v>
      </c>
      <c r="H46" s="123">
        <f t="shared" si="16"/>
        <v>1.211867948182198E-2</v>
      </c>
      <c r="I46" s="123">
        <f t="shared" si="16"/>
        <v>0</v>
      </c>
      <c r="J46" s="123">
        <f t="shared" si="16"/>
        <v>4.0117007939824485E-2</v>
      </c>
      <c r="K46" s="123">
        <f t="shared" si="16"/>
        <v>0</v>
      </c>
      <c r="L46" s="123">
        <f t="shared" si="16"/>
        <v>0.30979245020197799</v>
      </c>
      <c r="M46" s="123">
        <f t="shared" si="16"/>
        <v>6.6861679899707484E-3</v>
      </c>
      <c r="N46" s="123">
        <f t="shared" si="16"/>
        <v>0</v>
      </c>
      <c r="O46" s="123">
        <f t="shared" si="16"/>
        <v>0</v>
      </c>
      <c r="P46" s="123">
        <f t="shared" si="16"/>
        <v>1.0168547151413847E-2</v>
      </c>
      <c r="Q46" s="123">
        <f t="shared" si="16"/>
        <v>0</v>
      </c>
      <c r="R46" s="123">
        <f t="shared" si="16"/>
        <v>0</v>
      </c>
      <c r="S46" s="123">
        <f t="shared" si="16"/>
        <v>0</v>
      </c>
      <c r="T46" s="123">
        <f t="shared" si="16"/>
        <v>0</v>
      </c>
      <c r="U46" s="123">
        <f t="shared" si="16"/>
        <v>0</v>
      </c>
      <c r="V46" s="123">
        <f t="shared" si="16"/>
        <v>4.3738682267725308E-2</v>
      </c>
      <c r="W46" s="123">
        <f t="shared" si="16"/>
        <v>0</v>
      </c>
      <c r="X46" s="123">
        <f t="shared" si="16"/>
        <v>0</v>
      </c>
      <c r="Y46" s="123">
        <f t="shared" si="16"/>
        <v>6.4911547569299344E-2</v>
      </c>
      <c r="Z46" s="123">
        <f t="shared" si="16"/>
        <v>1.4765287644518735E-2</v>
      </c>
      <c r="AA46" s="123">
        <f t="shared" si="16"/>
        <v>0.24585596879788271</v>
      </c>
      <c r="AB46" s="123">
        <f t="shared" si="16"/>
        <v>0</v>
      </c>
      <c r="AC46" s="123">
        <f t="shared" si="16"/>
        <v>0</v>
      </c>
      <c r="AD46" s="123">
        <f t="shared" si="16"/>
        <v>8.7477364535450616E-2</v>
      </c>
      <c r="AE46" s="123">
        <f t="shared" si="16"/>
        <v>5.6275247248920461E-2</v>
      </c>
      <c r="AF46" s="123">
        <f t="shared" si="16"/>
        <v>0</v>
      </c>
      <c r="AG46" s="123">
        <f t="shared" si="16"/>
        <v>1.8944142638250453E-2</v>
      </c>
      <c r="AH46" s="124">
        <f t="shared" si="7"/>
        <v>1</v>
      </c>
    </row>
    <row r="47" spans="2:34" x14ac:dyDescent="0.3">
      <c r="B47" s="120" t="str">
        <f t="shared" si="5"/>
        <v>PROC.PRY-E</v>
      </c>
      <c r="C47" s="123">
        <f t="shared" ref="C47:AG47" si="17">IFERROR(C12/$AH12,0)</f>
        <v>0</v>
      </c>
      <c r="D47" s="123">
        <f t="shared" si="17"/>
        <v>0</v>
      </c>
      <c r="E47" s="123">
        <f t="shared" si="17"/>
        <v>0</v>
      </c>
      <c r="F47" s="123">
        <f t="shared" si="17"/>
        <v>0</v>
      </c>
      <c r="G47" s="123">
        <f t="shared" si="17"/>
        <v>0</v>
      </c>
      <c r="H47" s="123">
        <f t="shared" si="17"/>
        <v>0</v>
      </c>
      <c r="I47" s="123">
        <f t="shared" si="17"/>
        <v>0</v>
      </c>
      <c r="J47" s="123">
        <f t="shared" si="17"/>
        <v>0</v>
      </c>
      <c r="K47" s="123">
        <f t="shared" si="17"/>
        <v>0</v>
      </c>
      <c r="L47" s="123">
        <f t="shared" si="17"/>
        <v>0</v>
      </c>
      <c r="M47" s="123">
        <f t="shared" si="17"/>
        <v>0</v>
      </c>
      <c r="N47" s="123">
        <f t="shared" si="17"/>
        <v>0</v>
      </c>
      <c r="O47" s="123">
        <f t="shared" si="17"/>
        <v>0</v>
      </c>
      <c r="P47" s="123">
        <f t="shared" si="17"/>
        <v>0</v>
      </c>
      <c r="Q47" s="123">
        <f t="shared" si="17"/>
        <v>0</v>
      </c>
      <c r="R47" s="123">
        <f t="shared" si="17"/>
        <v>0</v>
      </c>
      <c r="S47" s="123">
        <f t="shared" si="17"/>
        <v>0</v>
      </c>
      <c r="T47" s="123">
        <f t="shared" si="17"/>
        <v>0</v>
      </c>
      <c r="U47" s="123">
        <f t="shared" si="17"/>
        <v>0</v>
      </c>
      <c r="V47" s="123">
        <f t="shared" si="17"/>
        <v>0</v>
      </c>
      <c r="W47" s="123">
        <f t="shared" si="17"/>
        <v>0</v>
      </c>
      <c r="X47" s="123">
        <f t="shared" si="17"/>
        <v>0</v>
      </c>
      <c r="Y47" s="123">
        <f t="shared" si="17"/>
        <v>0</v>
      </c>
      <c r="Z47" s="123">
        <f t="shared" si="17"/>
        <v>0</v>
      </c>
      <c r="AA47" s="123">
        <f t="shared" si="17"/>
        <v>0</v>
      </c>
      <c r="AB47" s="123">
        <f t="shared" si="17"/>
        <v>0</v>
      </c>
      <c r="AC47" s="123">
        <f t="shared" si="17"/>
        <v>0</v>
      </c>
      <c r="AD47" s="123">
        <f t="shared" si="17"/>
        <v>0</v>
      </c>
      <c r="AE47" s="123">
        <f t="shared" si="17"/>
        <v>1</v>
      </c>
      <c r="AF47" s="123">
        <f t="shared" si="17"/>
        <v>0</v>
      </c>
      <c r="AG47" s="123">
        <f t="shared" si="17"/>
        <v>0</v>
      </c>
      <c r="AH47" s="124">
        <f t="shared" si="7"/>
        <v>1</v>
      </c>
    </row>
    <row r="48" spans="2:34" x14ac:dyDescent="0.3">
      <c r="B48" s="120" t="str">
        <f t="shared" si="5"/>
        <v>PROC.QA</v>
      </c>
      <c r="C48" s="123">
        <f t="shared" ref="C48:AG48" si="18">IFERROR(C13/$AH13,0)</f>
        <v>0</v>
      </c>
      <c r="D48" s="123">
        <f t="shared" si="18"/>
        <v>0</v>
      </c>
      <c r="E48" s="123">
        <f t="shared" si="18"/>
        <v>0</v>
      </c>
      <c r="F48" s="123">
        <f t="shared" si="18"/>
        <v>0</v>
      </c>
      <c r="G48" s="123">
        <f t="shared" si="18"/>
        <v>0</v>
      </c>
      <c r="H48" s="123">
        <f t="shared" si="18"/>
        <v>0</v>
      </c>
      <c r="I48" s="123">
        <f t="shared" si="18"/>
        <v>0</v>
      </c>
      <c r="J48" s="123">
        <f t="shared" si="18"/>
        <v>6.1170473482991865E-2</v>
      </c>
      <c r="K48" s="123">
        <f t="shared" si="18"/>
        <v>0</v>
      </c>
      <c r="L48" s="123">
        <f t="shared" si="18"/>
        <v>0</v>
      </c>
      <c r="M48" s="123">
        <f t="shared" si="18"/>
        <v>0</v>
      </c>
      <c r="N48" s="123">
        <f t="shared" si="18"/>
        <v>0.14934810312714439</v>
      </c>
      <c r="O48" s="123">
        <f t="shared" si="18"/>
        <v>0</v>
      </c>
      <c r="P48" s="123">
        <f t="shared" si="18"/>
        <v>0</v>
      </c>
      <c r="Q48" s="123">
        <f t="shared" si="18"/>
        <v>0</v>
      </c>
      <c r="R48" s="123">
        <f t="shared" si="18"/>
        <v>7.5482795804332906E-3</v>
      </c>
      <c r="S48" s="123">
        <f t="shared" si="18"/>
        <v>0</v>
      </c>
      <c r="T48" s="123">
        <f t="shared" si="18"/>
        <v>0</v>
      </c>
      <c r="U48" s="123">
        <f t="shared" si="18"/>
        <v>0</v>
      </c>
      <c r="V48" s="123">
        <f t="shared" si="18"/>
        <v>0</v>
      </c>
      <c r="W48" s="123">
        <f t="shared" si="18"/>
        <v>0</v>
      </c>
      <c r="X48" s="123">
        <f t="shared" si="18"/>
        <v>0</v>
      </c>
      <c r="Y48" s="123">
        <f t="shared" si="18"/>
        <v>7.3571218507989408E-2</v>
      </c>
      <c r="Z48" s="123">
        <f t="shared" si="18"/>
        <v>0</v>
      </c>
      <c r="AA48" s="123">
        <f t="shared" si="18"/>
        <v>0.58126654249583376</v>
      </c>
      <c r="AB48" s="123">
        <f t="shared" si="18"/>
        <v>0</v>
      </c>
      <c r="AC48" s="123">
        <f t="shared" si="18"/>
        <v>0</v>
      </c>
      <c r="AD48" s="123">
        <f t="shared" si="18"/>
        <v>1.3724144691696893E-2</v>
      </c>
      <c r="AE48" s="123">
        <f t="shared" si="18"/>
        <v>0.11337123811391039</v>
      </c>
      <c r="AF48" s="123">
        <f t="shared" si="18"/>
        <v>0</v>
      </c>
      <c r="AG48" s="123">
        <f t="shared" si="18"/>
        <v>0</v>
      </c>
      <c r="AH48" s="124">
        <f t="shared" si="7"/>
        <v>1</v>
      </c>
    </row>
    <row r="49" spans="2:34" x14ac:dyDescent="0.3">
      <c r="B49" s="120" t="str">
        <f t="shared" si="5"/>
        <v>PROC.RH</v>
      </c>
      <c r="C49" s="123">
        <f t="shared" ref="C49:AG49" si="19">IFERROR(C14/$AH14,0)</f>
        <v>0</v>
      </c>
      <c r="D49" s="123">
        <f t="shared" si="19"/>
        <v>0</v>
      </c>
      <c r="E49" s="123">
        <f t="shared" si="19"/>
        <v>0</v>
      </c>
      <c r="F49" s="123">
        <f t="shared" si="19"/>
        <v>0</v>
      </c>
      <c r="G49" s="123">
        <f t="shared" si="19"/>
        <v>0</v>
      </c>
      <c r="H49" s="123">
        <f t="shared" si="19"/>
        <v>0</v>
      </c>
      <c r="I49" s="123">
        <f t="shared" si="19"/>
        <v>0</v>
      </c>
      <c r="J49" s="123">
        <f t="shared" si="19"/>
        <v>0</v>
      </c>
      <c r="K49" s="123">
        <f t="shared" si="19"/>
        <v>0</v>
      </c>
      <c r="L49" s="123">
        <f t="shared" si="19"/>
        <v>0</v>
      </c>
      <c r="M49" s="123">
        <f t="shared" si="19"/>
        <v>0</v>
      </c>
      <c r="N49" s="123">
        <f t="shared" si="19"/>
        <v>0</v>
      </c>
      <c r="O49" s="123">
        <f t="shared" si="19"/>
        <v>0</v>
      </c>
      <c r="P49" s="123">
        <f t="shared" si="19"/>
        <v>0</v>
      </c>
      <c r="Q49" s="123">
        <f t="shared" si="19"/>
        <v>0</v>
      </c>
      <c r="R49" s="123">
        <f t="shared" si="19"/>
        <v>0</v>
      </c>
      <c r="S49" s="123">
        <f t="shared" si="19"/>
        <v>0</v>
      </c>
      <c r="T49" s="123">
        <f t="shared" si="19"/>
        <v>0</v>
      </c>
      <c r="U49" s="123">
        <f t="shared" si="19"/>
        <v>0</v>
      </c>
      <c r="V49" s="123">
        <f t="shared" si="19"/>
        <v>0</v>
      </c>
      <c r="W49" s="123">
        <f t="shared" si="19"/>
        <v>0</v>
      </c>
      <c r="X49" s="123">
        <f t="shared" si="19"/>
        <v>0</v>
      </c>
      <c r="Y49" s="123">
        <f t="shared" si="19"/>
        <v>0</v>
      </c>
      <c r="Z49" s="123">
        <f t="shared" si="19"/>
        <v>0</v>
      </c>
      <c r="AA49" s="123">
        <f t="shared" si="19"/>
        <v>0</v>
      </c>
      <c r="AB49" s="123">
        <f t="shared" si="19"/>
        <v>0</v>
      </c>
      <c r="AC49" s="123">
        <f t="shared" si="19"/>
        <v>0</v>
      </c>
      <c r="AD49" s="123">
        <f t="shared" si="19"/>
        <v>0</v>
      </c>
      <c r="AE49" s="123">
        <f t="shared" si="19"/>
        <v>1</v>
      </c>
      <c r="AF49" s="123">
        <f t="shared" si="19"/>
        <v>0</v>
      </c>
      <c r="AG49" s="123">
        <f t="shared" si="19"/>
        <v>0</v>
      </c>
      <c r="AH49" s="124">
        <f t="shared" si="7"/>
        <v>1</v>
      </c>
    </row>
    <row r="50" spans="2:34" x14ac:dyDescent="0.3">
      <c r="B50" s="120" t="str">
        <f t="shared" si="5"/>
        <v>PROC.RM</v>
      </c>
      <c r="C50" s="123">
        <f t="shared" ref="C50:AG50" si="20">IFERROR(C15/$AH15,0)</f>
        <v>0</v>
      </c>
      <c r="D50" s="123">
        <f t="shared" si="20"/>
        <v>0</v>
      </c>
      <c r="E50" s="123">
        <f t="shared" si="20"/>
        <v>0</v>
      </c>
      <c r="F50" s="123">
        <f t="shared" si="20"/>
        <v>0</v>
      </c>
      <c r="G50" s="123">
        <f t="shared" si="20"/>
        <v>0</v>
      </c>
      <c r="H50" s="123">
        <f t="shared" si="20"/>
        <v>0.15482109881176392</v>
      </c>
      <c r="I50" s="123">
        <f t="shared" si="20"/>
        <v>0</v>
      </c>
      <c r="J50" s="123">
        <f t="shared" si="20"/>
        <v>4.5553137735168071E-3</v>
      </c>
      <c r="K50" s="123">
        <f t="shared" si="20"/>
        <v>0</v>
      </c>
      <c r="L50" s="123">
        <f t="shared" si="20"/>
        <v>8.7602187952246294E-4</v>
      </c>
      <c r="M50" s="123">
        <f t="shared" si="20"/>
        <v>0.11379524214996795</v>
      </c>
      <c r="N50" s="123">
        <f t="shared" si="20"/>
        <v>0</v>
      </c>
      <c r="O50" s="123">
        <f t="shared" si="20"/>
        <v>0</v>
      </c>
      <c r="P50" s="123">
        <f t="shared" si="20"/>
        <v>0.1182629537355325</v>
      </c>
      <c r="Q50" s="123">
        <f t="shared" si="20"/>
        <v>0</v>
      </c>
      <c r="R50" s="123">
        <f t="shared" si="20"/>
        <v>5.9394283431622986E-2</v>
      </c>
      <c r="S50" s="123">
        <f t="shared" si="20"/>
        <v>3.3902046737519315E-2</v>
      </c>
      <c r="T50" s="123">
        <f t="shared" si="20"/>
        <v>7.8841969157021662E-4</v>
      </c>
      <c r="U50" s="123">
        <f t="shared" si="20"/>
        <v>4.3801093976123147E-4</v>
      </c>
      <c r="V50" s="123">
        <f t="shared" si="20"/>
        <v>4.3801093976123147E-4</v>
      </c>
      <c r="W50" s="123">
        <f t="shared" si="20"/>
        <v>1.7520437590449259E-3</v>
      </c>
      <c r="X50" s="123">
        <f t="shared" si="20"/>
        <v>0</v>
      </c>
      <c r="Y50" s="123">
        <f t="shared" si="20"/>
        <v>0.13621439409070682</v>
      </c>
      <c r="Z50" s="123">
        <f t="shared" si="20"/>
        <v>4.4151502727932133E-2</v>
      </c>
      <c r="AA50" s="123">
        <f t="shared" si="20"/>
        <v>0.19456445944193904</v>
      </c>
      <c r="AB50" s="123">
        <f t="shared" si="20"/>
        <v>0</v>
      </c>
      <c r="AC50" s="123">
        <f t="shared" si="20"/>
        <v>8.7602187952246294E-4</v>
      </c>
      <c r="AD50" s="123">
        <f t="shared" si="20"/>
        <v>2.7069076077244104E-2</v>
      </c>
      <c r="AE50" s="123">
        <f t="shared" si="20"/>
        <v>4.5290331171311336E-2</v>
      </c>
      <c r="AF50" s="123">
        <f t="shared" si="20"/>
        <v>0</v>
      </c>
      <c r="AG50" s="123">
        <f t="shared" si="20"/>
        <v>6.2810768761760588E-2</v>
      </c>
      <c r="AH50" s="124">
        <f t="shared" si="7"/>
        <v>1</v>
      </c>
    </row>
    <row r="51" spans="2:34" x14ac:dyDescent="0.3">
      <c r="B51" s="120" t="str">
        <f t="shared" ref="B51:B66" si="21">B16</f>
        <v>PROC.POOL</v>
      </c>
      <c r="C51" s="123">
        <f t="shared" ref="C51:AG51" si="22">IFERROR(C16/$AH16,0)</f>
        <v>0</v>
      </c>
      <c r="D51" s="123">
        <f t="shared" si="22"/>
        <v>0</v>
      </c>
      <c r="E51" s="123">
        <f t="shared" si="22"/>
        <v>0</v>
      </c>
      <c r="F51" s="123">
        <f t="shared" si="22"/>
        <v>0</v>
      </c>
      <c r="G51" s="123">
        <f t="shared" si="22"/>
        <v>0</v>
      </c>
      <c r="H51" s="123">
        <f t="shared" si="22"/>
        <v>0</v>
      </c>
      <c r="I51" s="123">
        <f t="shared" si="22"/>
        <v>0</v>
      </c>
      <c r="J51" s="123">
        <f t="shared" si="22"/>
        <v>0</v>
      </c>
      <c r="K51" s="123">
        <f t="shared" si="22"/>
        <v>0</v>
      </c>
      <c r="L51" s="123">
        <f t="shared" si="22"/>
        <v>0</v>
      </c>
      <c r="M51" s="123">
        <f t="shared" si="22"/>
        <v>0</v>
      </c>
      <c r="N51" s="123">
        <f t="shared" si="22"/>
        <v>0</v>
      </c>
      <c r="O51" s="123">
        <f t="shared" si="22"/>
        <v>0</v>
      </c>
      <c r="P51" s="123">
        <f t="shared" si="22"/>
        <v>0</v>
      </c>
      <c r="Q51" s="123">
        <f t="shared" si="22"/>
        <v>0.88050314465408808</v>
      </c>
      <c r="R51" s="123">
        <f t="shared" si="22"/>
        <v>0</v>
      </c>
      <c r="S51" s="123">
        <f t="shared" si="22"/>
        <v>1.1530398322851153E-2</v>
      </c>
      <c r="T51" s="123">
        <f t="shared" si="22"/>
        <v>0</v>
      </c>
      <c r="U51" s="123">
        <f t="shared" si="22"/>
        <v>0</v>
      </c>
      <c r="V51" s="123">
        <f t="shared" si="22"/>
        <v>0</v>
      </c>
      <c r="W51" s="123">
        <f t="shared" si="22"/>
        <v>0</v>
      </c>
      <c r="X51" s="123">
        <f t="shared" si="22"/>
        <v>0</v>
      </c>
      <c r="Y51" s="123">
        <f t="shared" si="22"/>
        <v>0</v>
      </c>
      <c r="Z51" s="123">
        <f t="shared" si="22"/>
        <v>9.3291404612159332E-2</v>
      </c>
      <c r="AA51" s="123">
        <f t="shared" si="22"/>
        <v>0</v>
      </c>
      <c r="AB51" s="123">
        <f t="shared" si="22"/>
        <v>0</v>
      </c>
      <c r="AC51" s="123">
        <f t="shared" si="22"/>
        <v>0</v>
      </c>
      <c r="AD51" s="123">
        <f t="shared" si="22"/>
        <v>1.4675052410901468E-2</v>
      </c>
      <c r="AE51" s="123">
        <f t="shared" si="22"/>
        <v>0</v>
      </c>
      <c r="AF51" s="123">
        <f t="shared" si="22"/>
        <v>0</v>
      </c>
      <c r="AG51" s="123">
        <f t="shared" si="22"/>
        <v>0</v>
      </c>
      <c r="AH51" s="124">
        <f t="shared" ref="AH51:AH55" si="23">SUM(C51:AG51)</f>
        <v>1</v>
      </c>
    </row>
    <row r="52" spans="2:34" x14ac:dyDescent="0.3">
      <c r="B52" s="120" t="str">
        <f t="shared" si="21"/>
        <v>PROC.SALUD</v>
      </c>
      <c r="C52" s="123">
        <f t="shared" ref="C52:AG52" si="24">IFERROR(C17/$AH17,0)</f>
        <v>0</v>
      </c>
      <c r="D52" s="123">
        <f t="shared" si="24"/>
        <v>0</v>
      </c>
      <c r="E52" s="123">
        <f t="shared" si="24"/>
        <v>0</v>
      </c>
      <c r="F52" s="123">
        <f t="shared" si="24"/>
        <v>0</v>
      </c>
      <c r="G52" s="123">
        <f t="shared" si="24"/>
        <v>0</v>
      </c>
      <c r="H52" s="123">
        <f t="shared" si="24"/>
        <v>0</v>
      </c>
      <c r="I52" s="123">
        <f t="shared" si="24"/>
        <v>0</v>
      </c>
      <c r="J52" s="123">
        <f t="shared" si="24"/>
        <v>0</v>
      </c>
      <c r="K52" s="123">
        <f t="shared" si="24"/>
        <v>0</v>
      </c>
      <c r="L52" s="123">
        <f t="shared" si="24"/>
        <v>0</v>
      </c>
      <c r="M52" s="123">
        <f t="shared" si="24"/>
        <v>0</v>
      </c>
      <c r="N52" s="123">
        <f t="shared" si="24"/>
        <v>0</v>
      </c>
      <c r="O52" s="123">
        <f t="shared" si="24"/>
        <v>0</v>
      </c>
      <c r="P52" s="123">
        <f t="shared" si="24"/>
        <v>0</v>
      </c>
      <c r="Q52" s="123">
        <f t="shared" si="24"/>
        <v>0</v>
      </c>
      <c r="R52" s="123">
        <f t="shared" si="24"/>
        <v>0</v>
      </c>
      <c r="S52" s="123">
        <f t="shared" si="24"/>
        <v>0</v>
      </c>
      <c r="T52" s="123">
        <f t="shared" si="24"/>
        <v>0</v>
      </c>
      <c r="U52" s="123">
        <f t="shared" si="24"/>
        <v>0</v>
      </c>
      <c r="V52" s="123">
        <f t="shared" si="24"/>
        <v>0</v>
      </c>
      <c r="W52" s="123">
        <f t="shared" si="24"/>
        <v>0</v>
      </c>
      <c r="X52" s="123">
        <f t="shared" si="24"/>
        <v>0</v>
      </c>
      <c r="Y52" s="123">
        <f t="shared" si="24"/>
        <v>0</v>
      </c>
      <c r="Z52" s="123">
        <f t="shared" si="24"/>
        <v>0</v>
      </c>
      <c r="AA52" s="123">
        <f t="shared" si="24"/>
        <v>0</v>
      </c>
      <c r="AB52" s="123">
        <f t="shared" si="24"/>
        <v>0</v>
      </c>
      <c r="AC52" s="123">
        <f t="shared" si="24"/>
        <v>0</v>
      </c>
      <c r="AD52" s="123">
        <f t="shared" si="24"/>
        <v>0</v>
      </c>
      <c r="AE52" s="123">
        <f t="shared" si="24"/>
        <v>1</v>
      </c>
      <c r="AF52" s="123">
        <f t="shared" ref="AF52" si="25">IFERROR(AF17/$AH17,0)</f>
        <v>0</v>
      </c>
      <c r="AG52" s="123">
        <f t="shared" si="24"/>
        <v>0</v>
      </c>
      <c r="AH52" s="124">
        <f t="shared" si="23"/>
        <v>1</v>
      </c>
    </row>
    <row r="53" spans="2:34" x14ac:dyDescent="0.3">
      <c r="B53" s="120" t="str">
        <f t="shared" si="21"/>
        <v>PROC.SAPI</v>
      </c>
      <c r="C53" s="123">
        <f t="shared" ref="C53:AG53" si="26">IFERROR(C18/$AH18,0)</f>
        <v>0</v>
      </c>
      <c r="D53" s="123">
        <f t="shared" si="26"/>
        <v>0</v>
      </c>
      <c r="E53" s="123">
        <f t="shared" si="26"/>
        <v>0</v>
      </c>
      <c r="F53" s="123">
        <f t="shared" si="26"/>
        <v>0</v>
      </c>
      <c r="G53" s="123">
        <f t="shared" si="26"/>
        <v>0</v>
      </c>
      <c r="H53" s="123">
        <f t="shared" si="26"/>
        <v>2.6182432432432432E-2</v>
      </c>
      <c r="I53" s="123">
        <f t="shared" si="26"/>
        <v>0</v>
      </c>
      <c r="J53" s="123">
        <f t="shared" si="26"/>
        <v>0</v>
      </c>
      <c r="K53" s="123">
        <f t="shared" si="26"/>
        <v>0</v>
      </c>
      <c r="L53" s="123">
        <f t="shared" si="26"/>
        <v>0</v>
      </c>
      <c r="M53" s="123">
        <f t="shared" si="26"/>
        <v>0.13260135135135134</v>
      </c>
      <c r="N53" s="123">
        <f t="shared" si="26"/>
        <v>0</v>
      </c>
      <c r="O53" s="123">
        <f t="shared" si="26"/>
        <v>0</v>
      </c>
      <c r="P53" s="123">
        <f t="shared" si="26"/>
        <v>0</v>
      </c>
      <c r="Q53" s="123">
        <f t="shared" si="26"/>
        <v>0</v>
      </c>
      <c r="R53" s="123">
        <f t="shared" si="26"/>
        <v>0</v>
      </c>
      <c r="S53" s="123">
        <f t="shared" si="26"/>
        <v>0.83868243243243246</v>
      </c>
      <c r="T53" s="123">
        <f t="shared" si="26"/>
        <v>0</v>
      </c>
      <c r="U53" s="123">
        <f t="shared" si="26"/>
        <v>0</v>
      </c>
      <c r="V53" s="123">
        <f t="shared" si="26"/>
        <v>0</v>
      </c>
      <c r="W53" s="123">
        <f t="shared" si="26"/>
        <v>0</v>
      </c>
      <c r="X53" s="123">
        <f t="shared" si="26"/>
        <v>0</v>
      </c>
      <c r="Y53" s="123">
        <f t="shared" si="26"/>
        <v>0</v>
      </c>
      <c r="Z53" s="123">
        <f t="shared" si="26"/>
        <v>0</v>
      </c>
      <c r="AA53" s="123">
        <f t="shared" si="26"/>
        <v>0</v>
      </c>
      <c r="AB53" s="123">
        <f t="shared" si="26"/>
        <v>0</v>
      </c>
      <c r="AC53" s="123">
        <f t="shared" si="26"/>
        <v>0</v>
      </c>
      <c r="AD53" s="123">
        <f t="shared" si="26"/>
        <v>0</v>
      </c>
      <c r="AE53" s="123">
        <f t="shared" si="26"/>
        <v>2.5337837837837839E-3</v>
      </c>
      <c r="AF53" s="123">
        <f t="shared" ref="AF53" si="27">IFERROR(AF18/$AH18,0)</f>
        <v>0</v>
      </c>
      <c r="AG53" s="123">
        <f t="shared" si="26"/>
        <v>0</v>
      </c>
      <c r="AH53" s="124">
        <f t="shared" si="23"/>
        <v>1</v>
      </c>
    </row>
    <row r="54" spans="2:34" x14ac:dyDescent="0.3">
      <c r="B54" s="120" t="str">
        <f t="shared" si="21"/>
        <v>PROC.SOPIN</v>
      </c>
      <c r="C54" s="123">
        <f t="shared" ref="C54:AG54" si="28">IFERROR(C19/$AH19,0)</f>
        <v>0</v>
      </c>
      <c r="D54" s="123">
        <f t="shared" si="28"/>
        <v>0</v>
      </c>
      <c r="E54" s="123">
        <f t="shared" si="28"/>
        <v>0</v>
      </c>
      <c r="F54" s="123">
        <f t="shared" si="28"/>
        <v>0</v>
      </c>
      <c r="G54" s="123">
        <f t="shared" si="28"/>
        <v>0</v>
      </c>
      <c r="H54" s="123">
        <f t="shared" si="28"/>
        <v>0</v>
      </c>
      <c r="I54" s="123">
        <f t="shared" si="28"/>
        <v>0</v>
      </c>
      <c r="J54" s="123">
        <f t="shared" si="28"/>
        <v>0</v>
      </c>
      <c r="K54" s="123">
        <f t="shared" si="28"/>
        <v>0</v>
      </c>
      <c r="L54" s="123">
        <f t="shared" si="28"/>
        <v>0</v>
      </c>
      <c r="M54" s="123">
        <f t="shared" si="28"/>
        <v>0</v>
      </c>
      <c r="N54" s="123">
        <f t="shared" si="28"/>
        <v>0</v>
      </c>
      <c r="O54" s="123">
        <f t="shared" si="28"/>
        <v>0</v>
      </c>
      <c r="P54" s="123">
        <f t="shared" si="28"/>
        <v>0</v>
      </c>
      <c r="Q54" s="123">
        <f t="shared" si="28"/>
        <v>0</v>
      </c>
      <c r="R54" s="123">
        <f t="shared" si="28"/>
        <v>0</v>
      </c>
      <c r="S54" s="123">
        <f t="shared" si="28"/>
        <v>0</v>
      </c>
      <c r="T54" s="123">
        <f t="shared" si="28"/>
        <v>0</v>
      </c>
      <c r="U54" s="123">
        <f t="shared" si="28"/>
        <v>0</v>
      </c>
      <c r="V54" s="123">
        <f t="shared" si="28"/>
        <v>0</v>
      </c>
      <c r="W54" s="123">
        <f t="shared" si="28"/>
        <v>0</v>
      </c>
      <c r="X54" s="123">
        <f t="shared" si="28"/>
        <v>0</v>
      </c>
      <c r="Y54" s="123">
        <f t="shared" si="28"/>
        <v>0</v>
      </c>
      <c r="Z54" s="123">
        <f t="shared" si="28"/>
        <v>0</v>
      </c>
      <c r="AA54" s="123">
        <f t="shared" si="28"/>
        <v>0</v>
      </c>
      <c r="AB54" s="123">
        <f t="shared" si="28"/>
        <v>0</v>
      </c>
      <c r="AC54" s="123">
        <f t="shared" si="28"/>
        <v>0</v>
      </c>
      <c r="AD54" s="123">
        <f t="shared" si="28"/>
        <v>0</v>
      </c>
      <c r="AE54" s="123">
        <f t="shared" si="28"/>
        <v>1</v>
      </c>
      <c r="AF54" s="123">
        <f t="shared" ref="AF54" si="29">IFERROR(AF19/$AH19,0)</f>
        <v>0</v>
      </c>
      <c r="AG54" s="123">
        <f t="shared" si="28"/>
        <v>0</v>
      </c>
      <c r="AH54" s="124">
        <f t="shared" si="23"/>
        <v>1</v>
      </c>
    </row>
    <row r="55" spans="2:34" x14ac:dyDescent="0.3">
      <c r="B55" s="120" t="str">
        <f t="shared" si="21"/>
        <v>PROC.SOPOR</v>
      </c>
      <c r="C55" s="123">
        <f t="shared" ref="C55:AG55" si="30">IFERROR(C20/$AH20,0)</f>
        <v>0</v>
      </c>
      <c r="D55" s="123">
        <f t="shared" si="30"/>
        <v>0</v>
      </c>
      <c r="E55" s="123">
        <f t="shared" si="30"/>
        <v>0</v>
      </c>
      <c r="F55" s="123">
        <f t="shared" si="30"/>
        <v>0</v>
      </c>
      <c r="G55" s="123">
        <f t="shared" si="30"/>
        <v>0</v>
      </c>
      <c r="H55" s="123">
        <f t="shared" si="30"/>
        <v>0</v>
      </c>
      <c r="I55" s="123">
        <f t="shared" si="30"/>
        <v>0</v>
      </c>
      <c r="J55" s="123">
        <f t="shared" si="30"/>
        <v>0</v>
      </c>
      <c r="K55" s="123">
        <f t="shared" si="30"/>
        <v>0</v>
      </c>
      <c r="L55" s="123">
        <f t="shared" si="30"/>
        <v>0</v>
      </c>
      <c r="M55" s="123">
        <f t="shared" si="30"/>
        <v>0</v>
      </c>
      <c r="N55" s="123">
        <f t="shared" si="30"/>
        <v>0</v>
      </c>
      <c r="O55" s="123">
        <f t="shared" si="30"/>
        <v>0</v>
      </c>
      <c r="P55" s="123">
        <f t="shared" si="30"/>
        <v>0</v>
      </c>
      <c r="Q55" s="123">
        <f t="shared" si="30"/>
        <v>0</v>
      </c>
      <c r="R55" s="123">
        <f t="shared" si="30"/>
        <v>0</v>
      </c>
      <c r="S55" s="123">
        <f t="shared" si="30"/>
        <v>0</v>
      </c>
      <c r="T55" s="123">
        <f t="shared" si="30"/>
        <v>0</v>
      </c>
      <c r="U55" s="123">
        <f t="shared" si="30"/>
        <v>0</v>
      </c>
      <c r="V55" s="123">
        <f t="shared" si="30"/>
        <v>0</v>
      </c>
      <c r="W55" s="123">
        <f t="shared" si="30"/>
        <v>0</v>
      </c>
      <c r="X55" s="123">
        <f t="shared" si="30"/>
        <v>0</v>
      </c>
      <c r="Y55" s="123">
        <f t="shared" si="30"/>
        <v>0</v>
      </c>
      <c r="Z55" s="123">
        <f t="shared" si="30"/>
        <v>0</v>
      </c>
      <c r="AA55" s="123">
        <f t="shared" si="30"/>
        <v>0</v>
      </c>
      <c r="AB55" s="123">
        <f t="shared" si="30"/>
        <v>0</v>
      </c>
      <c r="AC55" s="123">
        <f t="shared" si="30"/>
        <v>0</v>
      </c>
      <c r="AD55" s="123">
        <f t="shared" si="30"/>
        <v>0</v>
      </c>
      <c r="AE55" s="123">
        <f t="shared" si="30"/>
        <v>0</v>
      </c>
      <c r="AF55" s="123">
        <f t="shared" ref="AF55" si="31">IFERROR(AF20/$AH20,0)</f>
        <v>0</v>
      </c>
      <c r="AG55" s="123">
        <f t="shared" si="30"/>
        <v>0</v>
      </c>
      <c r="AH55" s="124">
        <f t="shared" si="23"/>
        <v>0</v>
      </c>
    </row>
    <row r="56" spans="2:34" x14ac:dyDescent="0.3">
      <c r="B56" s="120" t="str">
        <f t="shared" si="21"/>
        <v>PROC.SWAT</v>
      </c>
      <c r="C56" s="123">
        <f t="shared" ref="C56:AG56" si="32">IFERROR(C21/$AH21,0)</f>
        <v>0</v>
      </c>
      <c r="D56" s="123">
        <f t="shared" si="32"/>
        <v>0</v>
      </c>
      <c r="E56" s="123">
        <f t="shared" si="32"/>
        <v>0</v>
      </c>
      <c r="F56" s="123">
        <f t="shared" si="32"/>
        <v>0</v>
      </c>
      <c r="G56" s="123">
        <f t="shared" si="32"/>
        <v>0</v>
      </c>
      <c r="H56" s="123">
        <f t="shared" si="32"/>
        <v>0</v>
      </c>
      <c r="I56" s="123">
        <f t="shared" si="32"/>
        <v>0</v>
      </c>
      <c r="J56" s="123">
        <f t="shared" si="32"/>
        <v>0</v>
      </c>
      <c r="K56" s="123">
        <f t="shared" si="32"/>
        <v>0</v>
      </c>
      <c r="L56" s="123">
        <f t="shared" si="32"/>
        <v>0</v>
      </c>
      <c r="M56" s="123">
        <f t="shared" si="32"/>
        <v>0</v>
      </c>
      <c r="N56" s="123">
        <f t="shared" si="32"/>
        <v>0</v>
      </c>
      <c r="O56" s="123">
        <f t="shared" si="32"/>
        <v>0</v>
      </c>
      <c r="P56" s="123">
        <f t="shared" si="32"/>
        <v>0</v>
      </c>
      <c r="Q56" s="123">
        <f t="shared" si="32"/>
        <v>0</v>
      </c>
      <c r="R56" s="123">
        <f t="shared" si="32"/>
        <v>1.4350633819660368E-3</v>
      </c>
      <c r="S56" s="123">
        <f t="shared" si="32"/>
        <v>0</v>
      </c>
      <c r="T56" s="123">
        <f t="shared" si="32"/>
        <v>0</v>
      </c>
      <c r="U56" s="123">
        <f t="shared" si="32"/>
        <v>0</v>
      </c>
      <c r="V56" s="123">
        <f t="shared" si="32"/>
        <v>2.822291317866539E-2</v>
      </c>
      <c r="W56" s="123">
        <f t="shared" si="32"/>
        <v>0</v>
      </c>
      <c r="X56" s="123">
        <f t="shared" si="32"/>
        <v>0</v>
      </c>
      <c r="Y56" s="123">
        <f t="shared" si="32"/>
        <v>0.57589093518297063</v>
      </c>
      <c r="Z56" s="123">
        <f t="shared" si="32"/>
        <v>0.10456828509925856</v>
      </c>
      <c r="AA56" s="123">
        <f t="shared" si="32"/>
        <v>0</v>
      </c>
      <c r="AB56" s="123">
        <f t="shared" si="32"/>
        <v>0</v>
      </c>
      <c r="AC56" s="123">
        <f t="shared" si="32"/>
        <v>0</v>
      </c>
      <c r="AD56" s="123">
        <f t="shared" si="32"/>
        <v>0.15833532647691939</v>
      </c>
      <c r="AE56" s="123">
        <f t="shared" si="32"/>
        <v>1.530734274097106E-2</v>
      </c>
      <c r="AF56" s="123">
        <f t="shared" ref="AF56" si="33">IFERROR(AF21/$AH21,0)</f>
        <v>0</v>
      </c>
      <c r="AG56" s="123">
        <f t="shared" si="32"/>
        <v>0.11624013393924898</v>
      </c>
      <c r="AH56" s="124">
        <f t="shared" si="7"/>
        <v>1</v>
      </c>
    </row>
    <row r="57" spans="2:34" x14ac:dyDescent="0.3">
      <c r="B57" s="120" t="str">
        <f t="shared" si="21"/>
        <v>PROC.T.MW</v>
      </c>
      <c r="C57" s="123">
        <f t="shared" ref="C57:AG57" si="34">IFERROR(C22/$AH22,0)</f>
        <v>0</v>
      </c>
      <c r="D57" s="123">
        <f t="shared" si="34"/>
        <v>0</v>
      </c>
      <c r="E57" s="123">
        <f t="shared" si="34"/>
        <v>0</v>
      </c>
      <c r="F57" s="123">
        <f t="shared" si="34"/>
        <v>0</v>
      </c>
      <c r="G57" s="123">
        <f t="shared" si="34"/>
        <v>0</v>
      </c>
      <c r="H57" s="123">
        <f t="shared" si="34"/>
        <v>0</v>
      </c>
      <c r="I57" s="123">
        <f t="shared" si="34"/>
        <v>0</v>
      </c>
      <c r="J57" s="123">
        <f t="shared" si="34"/>
        <v>0</v>
      </c>
      <c r="K57" s="123">
        <f t="shared" si="34"/>
        <v>0</v>
      </c>
      <c r="L57" s="123">
        <f t="shared" si="34"/>
        <v>0</v>
      </c>
      <c r="M57" s="123">
        <f t="shared" si="34"/>
        <v>0</v>
      </c>
      <c r="N57" s="123">
        <f t="shared" si="34"/>
        <v>0</v>
      </c>
      <c r="O57" s="123">
        <f t="shared" si="34"/>
        <v>0</v>
      </c>
      <c r="P57" s="123">
        <f t="shared" si="34"/>
        <v>0</v>
      </c>
      <c r="Q57" s="123">
        <f t="shared" si="34"/>
        <v>0</v>
      </c>
      <c r="R57" s="123">
        <f t="shared" si="34"/>
        <v>4.6187243083460351E-4</v>
      </c>
      <c r="S57" s="123">
        <f t="shared" si="34"/>
        <v>0</v>
      </c>
      <c r="T57" s="123">
        <f t="shared" si="34"/>
        <v>3.6603390143642327E-2</v>
      </c>
      <c r="U57" s="123">
        <f t="shared" si="34"/>
        <v>0</v>
      </c>
      <c r="V57" s="123">
        <f t="shared" si="34"/>
        <v>0</v>
      </c>
      <c r="W57" s="123">
        <f t="shared" si="34"/>
        <v>0.79927024155928139</v>
      </c>
      <c r="X57" s="123">
        <f t="shared" si="34"/>
        <v>7.4638584822871917E-2</v>
      </c>
      <c r="Y57" s="123">
        <f t="shared" si="34"/>
        <v>0</v>
      </c>
      <c r="Z57" s="123">
        <f t="shared" si="34"/>
        <v>0</v>
      </c>
      <c r="AA57" s="123">
        <f t="shared" si="34"/>
        <v>0</v>
      </c>
      <c r="AB57" s="123">
        <f t="shared" si="34"/>
        <v>0</v>
      </c>
      <c r="AC57" s="123">
        <f t="shared" si="34"/>
        <v>0</v>
      </c>
      <c r="AD57" s="123">
        <f t="shared" si="34"/>
        <v>0</v>
      </c>
      <c r="AE57" s="123">
        <f t="shared" si="34"/>
        <v>8.9025911043369821E-2</v>
      </c>
      <c r="AF57" s="123">
        <f t="shared" ref="AF57" si="35">IFERROR(AF22/$AH22,0)</f>
        <v>0</v>
      </c>
      <c r="AG57" s="123">
        <f t="shared" si="34"/>
        <v>0</v>
      </c>
      <c r="AH57" s="124">
        <f t="shared" si="7"/>
        <v>1</v>
      </c>
    </row>
    <row r="58" spans="2:34" x14ac:dyDescent="0.3">
      <c r="B58" s="120" t="str">
        <f t="shared" si="21"/>
        <v>PROC.T.OPI</v>
      </c>
      <c r="C58" s="123">
        <f t="shared" ref="C58:AG58" si="36">IFERROR(C23/$AH23,0)</f>
        <v>0</v>
      </c>
      <c r="D58" s="123">
        <f t="shared" si="36"/>
        <v>0</v>
      </c>
      <c r="E58" s="123">
        <f t="shared" si="36"/>
        <v>0</v>
      </c>
      <c r="F58" s="123">
        <f t="shared" si="36"/>
        <v>0</v>
      </c>
      <c r="G58" s="123">
        <f t="shared" si="36"/>
        <v>0</v>
      </c>
      <c r="H58" s="123">
        <f t="shared" si="36"/>
        <v>0</v>
      </c>
      <c r="I58" s="123">
        <f t="shared" si="36"/>
        <v>0</v>
      </c>
      <c r="J58" s="123">
        <f t="shared" si="36"/>
        <v>0</v>
      </c>
      <c r="K58" s="123">
        <f t="shared" si="36"/>
        <v>0</v>
      </c>
      <c r="L58" s="123">
        <f t="shared" si="36"/>
        <v>0</v>
      </c>
      <c r="M58" s="123">
        <f t="shared" si="36"/>
        <v>0</v>
      </c>
      <c r="N58" s="123">
        <f t="shared" si="36"/>
        <v>0</v>
      </c>
      <c r="O58" s="123">
        <f t="shared" si="36"/>
        <v>0</v>
      </c>
      <c r="P58" s="123">
        <f t="shared" si="36"/>
        <v>0</v>
      </c>
      <c r="Q58" s="123">
        <f t="shared" si="36"/>
        <v>0</v>
      </c>
      <c r="R58" s="123">
        <f t="shared" si="36"/>
        <v>0</v>
      </c>
      <c r="S58" s="123">
        <f t="shared" si="36"/>
        <v>0</v>
      </c>
      <c r="T58" s="123">
        <f t="shared" si="36"/>
        <v>0</v>
      </c>
      <c r="U58" s="123">
        <f t="shared" si="36"/>
        <v>0</v>
      </c>
      <c r="V58" s="123">
        <f t="shared" si="36"/>
        <v>0</v>
      </c>
      <c r="W58" s="123">
        <f t="shared" si="36"/>
        <v>0</v>
      </c>
      <c r="X58" s="123">
        <f t="shared" si="36"/>
        <v>0.96478356566397649</v>
      </c>
      <c r="Y58" s="123">
        <f t="shared" si="36"/>
        <v>0</v>
      </c>
      <c r="Z58" s="123">
        <f t="shared" si="36"/>
        <v>0</v>
      </c>
      <c r="AA58" s="123">
        <f t="shared" si="36"/>
        <v>0</v>
      </c>
      <c r="AB58" s="123">
        <f t="shared" si="36"/>
        <v>0</v>
      </c>
      <c r="AC58" s="123">
        <f t="shared" si="36"/>
        <v>0</v>
      </c>
      <c r="AD58" s="123">
        <f t="shared" si="36"/>
        <v>0</v>
      </c>
      <c r="AE58" s="123">
        <f t="shared" si="36"/>
        <v>3.5216434336023478E-2</v>
      </c>
      <c r="AF58" s="123">
        <f t="shared" ref="AF58" si="37">IFERROR(AF23/$AH23,0)</f>
        <v>0</v>
      </c>
      <c r="AG58" s="123">
        <f t="shared" si="36"/>
        <v>0</v>
      </c>
      <c r="AH58" s="124">
        <f t="shared" si="7"/>
        <v>1</v>
      </c>
    </row>
    <row r="59" spans="2:34" x14ac:dyDescent="0.3">
      <c r="B59" s="120" t="str">
        <f t="shared" si="21"/>
        <v>PROC.TAPP</v>
      </c>
      <c r="C59" s="123">
        <f t="shared" ref="C59:AG59" si="38">IFERROR(C24/$AH24,0)</f>
        <v>0</v>
      </c>
      <c r="D59" s="123">
        <f t="shared" si="38"/>
        <v>0</v>
      </c>
      <c r="E59" s="123">
        <f t="shared" si="38"/>
        <v>0</v>
      </c>
      <c r="F59" s="123">
        <f t="shared" si="38"/>
        <v>0</v>
      </c>
      <c r="G59" s="123">
        <f t="shared" si="38"/>
        <v>0</v>
      </c>
      <c r="H59" s="123">
        <f t="shared" si="38"/>
        <v>0</v>
      </c>
      <c r="I59" s="123">
        <f t="shared" si="38"/>
        <v>0</v>
      </c>
      <c r="J59" s="123">
        <f t="shared" si="38"/>
        <v>0</v>
      </c>
      <c r="K59" s="123">
        <f t="shared" si="38"/>
        <v>0</v>
      </c>
      <c r="L59" s="123">
        <f t="shared" si="38"/>
        <v>0</v>
      </c>
      <c r="M59" s="123">
        <f t="shared" si="38"/>
        <v>0</v>
      </c>
      <c r="N59" s="123">
        <f t="shared" si="38"/>
        <v>0</v>
      </c>
      <c r="O59" s="123">
        <f t="shared" si="38"/>
        <v>0</v>
      </c>
      <c r="P59" s="123">
        <f t="shared" si="38"/>
        <v>0</v>
      </c>
      <c r="Q59" s="123">
        <f t="shared" si="38"/>
        <v>0</v>
      </c>
      <c r="R59" s="123">
        <f t="shared" si="38"/>
        <v>0</v>
      </c>
      <c r="S59" s="123">
        <f t="shared" si="38"/>
        <v>0</v>
      </c>
      <c r="T59" s="123">
        <f t="shared" si="38"/>
        <v>0</v>
      </c>
      <c r="U59" s="123">
        <f t="shared" si="38"/>
        <v>0</v>
      </c>
      <c r="V59" s="123">
        <f t="shared" si="38"/>
        <v>0</v>
      </c>
      <c r="W59" s="123">
        <f t="shared" si="38"/>
        <v>0</v>
      </c>
      <c r="X59" s="123">
        <f t="shared" si="38"/>
        <v>0</v>
      </c>
      <c r="Y59" s="123">
        <f t="shared" si="38"/>
        <v>0.86349892008639306</v>
      </c>
      <c r="Z59" s="123">
        <f t="shared" si="38"/>
        <v>0</v>
      </c>
      <c r="AA59" s="123">
        <f t="shared" si="38"/>
        <v>0</v>
      </c>
      <c r="AB59" s="123">
        <f t="shared" si="38"/>
        <v>0</v>
      </c>
      <c r="AC59" s="123">
        <f t="shared" si="38"/>
        <v>0</v>
      </c>
      <c r="AD59" s="123">
        <f t="shared" si="38"/>
        <v>0</v>
      </c>
      <c r="AE59" s="123">
        <f t="shared" si="38"/>
        <v>0.13650107991360691</v>
      </c>
      <c r="AF59" s="123">
        <f t="shared" ref="AF59" si="39">IFERROR(AF24/$AH24,0)</f>
        <v>0</v>
      </c>
      <c r="AG59" s="123">
        <f t="shared" si="38"/>
        <v>0</v>
      </c>
      <c r="AH59" s="124">
        <f t="shared" si="7"/>
        <v>1</v>
      </c>
    </row>
    <row r="60" spans="2:34" x14ac:dyDescent="0.3">
      <c r="B60" s="120" t="str">
        <f t="shared" si="21"/>
        <v>PROC.TDIG</v>
      </c>
      <c r="C60" s="123">
        <f t="shared" ref="C60:AG60" si="40">IFERROR(C25/$AH25,0)</f>
        <v>0</v>
      </c>
      <c r="D60" s="123">
        <f t="shared" si="40"/>
        <v>0</v>
      </c>
      <c r="E60" s="123">
        <f t="shared" si="40"/>
        <v>0</v>
      </c>
      <c r="F60" s="123">
        <f t="shared" si="40"/>
        <v>0</v>
      </c>
      <c r="G60" s="123">
        <f t="shared" si="40"/>
        <v>0</v>
      </c>
      <c r="H60" s="123">
        <f t="shared" si="40"/>
        <v>0</v>
      </c>
      <c r="I60" s="123">
        <f t="shared" si="40"/>
        <v>0</v>
      </c>
      <c r="J60" s="123">
        <f t="shared" si="40"/>
        <v>0</v>
      </c>
      <c r="K60" s="123">
        <f t="shared" si="40"/>
        <v>0</v>
      </c>
      <c r="L60" s="123">
        <f t="shared" si="40"/>
        <v>0</v>
      </c>
      <c r="M60" s="123">
        <f t="shared" si="40"/>
        <v>0</v>
      </c>
      <c r="N60" s="123">
        <f t="shared" si="40"/>
        <v>0</v>
      </c>
      <c r="O60" s="123">
        <f t="shared" si="40"/>
        <v>0</v>
      </c>
      <c r="P60" s="123">
        <f t="shared" si="40"/>
        <v>0</v>
      </c>
      <c r="Q60" s="123">
        <f t="shared" si="40"/>
        <v>0</v>
      </c>
      <c r="R60" s="123">
        <f t="shared" si="40"/>
        <v>0</v>
      </c>
      <c r="S60" s="123">
        <f t="shared" si="40"/>
        <v>0</v>
      </c>
      <c r="T60" s="123">
        <f t="shared" si="40"/>
        <v>0</v>
      </c>
      <c r="U60" s="123">
        <f t="shared" si="40"/>
        <v>0</v>
      </c>
      <c r="V60" s="123">
        <f t="shared" si="40"/>
        <v>0</v>
      </c>
      <c r="W60" s="123">
        <f t="shared" si="40"/>
        <v>0</v>
      </c>
      <c r="X60" s="123">
        <f t="shared" si="40"/>
        <v>0</v>
      </c>
      <c r="Y60" s="123">
        <f t="shared" si="40"/>
        <v>0</v>
      </c>
      <c r="Z60" s="123">
        <f t="shared" si="40"/>
        <v>0.83333333333333337</v>
      </c>
      <c r="AA60" s="123">
        <f t="shared" si="40"/>
        <v>0</v>
      </c>
      <c r="AB60" s="123">
        <f t="shared" si="40"/>
        <v>0</v>
      </c>
      <c r="AC60" s="123">
        <f t="shared" si="40"/>
        <v>0</v>
      </c>
      <c r="AD60" s="123">
        <f t="shared" si="40"/>
        <v>0</v>
      </c>
      <c r="AE60" s="123">
        <f t="shared" si="40"/>
        <v>0.16666666666666666</v>
      </c>
      <c r="AF60" s="123">
        <f t="shared" ref="AF60" si="41">IFERROR(AF25/$AH25,0)</f>
        <v>0</v>
      </c>
      <c r="AG60" s="123">
        <f t="shared" si="40"/>
        <v>0</v>
      </c>
      <c r="AH60" s="124">
        <f t="shared" si="7"/>
        <v>1</v>
      </c>
    </row>
    <row r="61" spans="2:34" x14ac:dyDescent="0.3">
      <c r="B61" s="120" t="str">
        <f t="shared" si="21"/>
        <v>PROC.TELCO</v>
      </c>
      <c r="C61" s="123">
        <f t="shared" ref="C61:AG61" si="42">IFERROR(C26/$AH26,0)</f>
        <v>0</v>
      </c>
      <c r="D61" s="123">
        <f t="shared" si="42"/>
        <v>0</v>
      </c>
      <c r="E61" s="123">
        <f t="shared" si="42"/>
        <v>0</v>
      </c>
      <c r="F61" s="123">
        <f t="shared" si="42"/>
        <v>0</v>
      </c>
      <c r="G61" s="123">
        <f t="shared" si="42"/>
        <v>0</v>
      </c>
      <c r="H61" s="123">
        <f t="shared" si="42"/>
        <v>0</v>
      </c>
      <c r="I61" s="123">
        <f t="shared" si="42"/>
        <v>0</v>
      </c>
      <c r="J61" s="123">
        <f t="shared" si="42"/>
        <v>0</v>
      </c>
      <c r="K61" s="123">
        <f t="shared" si="42"/>
        <v>0</v>
      </c>
      <c r="L61" s="123">
        <f t="shared" si="42"/>
        <v>0</v>
      </c>
      <c r="M61" s="123">
        <f t="shared" si="42"/>
        <v>0</v>
      </c>
      <c r="N61" s="123">
        <f t="shared" si="42"/>
        <v>0</v>
      </c>
      <c r="O61" s="123">
        <f t="shared" si="42"/>
        <v>0</v>
      </c>
      <c r="P61" s="123">
        <f t="shared" si="42"/>
        <v>1.1913626209977662E-4</v>
      </c>
      <c r="Q61" s="123">
        <f t="shared" si="42"/>
        <v>0</v>
      </c>
      <c r="R61" s="123">
        <f t="shared" si="42"/>
        <v>0</v>
      </c>
      <c r="S61" s="123">
        <f t="shared" si="42"/>
        <v>0</v>
      </c>
      <c r="T61" s="123">
        <f t="shared" si="42"/>
        <v>0</v>
      </c>
      <c r="U61" s="123">
        <f t="shared" si="42"/>
        <v>0</v>
      </c>
      <c r="V61" s="123">
        <f t="shared" si="42"/>
        <v>0</v>
      </c>
      <c r="W61" s="123">
        <f t="shared" si="42"/>
        <v>0</v>
      </c>
      <c r="X61" s="123">
        <f t="shared" si="42"/>
        <v>0</v>
      </c>
      <c r="Y61" s="123">
        <f t="shared" si="42"/>
        <v>3.97319434102755E-2</v>
      </c>
      <c r="Z61" s="123">
        <f t="shared" si="42"/>
        <v>0</v>
      </c>
      <c r="AA61" s="123">
        <f t="shared" si="42"/>
        <v>0.86582278481012653</v>
      </c>
      <c r="AB61" s="123">
        <f t="shared" si="42"/>
        <v>0</v>
      </c>
      <c r="AC61" s="123">
        <f t="shared" si="42"/>
        <v>0</v>
      </c>
      <c r="AD61" s="123">
        <f t="shared" si="42"/>
        <v>1.1913626209977662E-4</v>
      </c>
      <c r="AE61" s="123">
        <f t="shared" si="42"/>
        <v>5.3402829486224872E-2</v>
      </c>
      <c r="AF61" s="123">
        <f t="shared" ref="AF61" si="43">IFERROR(AF26/$AH26,0)</f>
        <v>0</v>
      </c>
      <c r="AG61" s="123">
        <f t="shared" si="42"/>
        <v>4.080416976917349E-2</v>
      </c>
      <c r="AH61" s="124">
        <f t="shared" si="7"/>
        <v>0.99999999999999989</v>
      </c>
    </row>
    <row r="62" spans="2:34" x14ac:dyDescent="0.3">
      <c r="B62" s="120" t="str">
        <f t="shared" si="21"/>
        <v>PROC.TELEN</v>
      </c>
      <c r="C62" s="123">
        <f t="shared" ref="C62:AG62" si="44">IFERROR(C27/$AH27,0)</f>
        <v>0</v>
      </c>
      <c r="D62" s="123">
        <f t="shared" si="44"/>
        <v>0</v>
      </c>
      <c r="E62" s="123">
        <f t="shared" si="44"/>
        <v>0</v>
      </c>
      <c r="F62" s="123">
        <f t="shared" si="44"/>
        <v>0</v>
      </c>
      <c r="G62" s="123">
        <f t="shared" si="44"/>
        <v>0</v>
      </c>
      <c r="H62" s="123">
        <f t="shared" si="44"/>
        <v>0</v>
      </c>
      <c r="I62" s="123">
        <f t="shared" si="44"/>
        <v>0</v>
      </c>
      <c r="J62" s="123">
        <f t="shared" si="44"/>
        <v>0</v>
      </c>
      <c r="K62" s="123">
        <f t="shared" si="44"/>
        <v>0</v>
      </c>
      <c r="L62" s="123">
        <f t="shared" si="44"/>
        <v>0</v>
      </c>
      <c r="M62" s="123">
        <f t="shared" si="44"/>
        <v>0</v>
      </c>
      <c r="N62" s="123">
        <f t="shared" si="44"/>
        <v>0</v>
      </c>
      <c r="O62" s="123">
        <f t="shared" si="44"/>
        <v>0</v>
      </c>
      <c r="P62" s="123">
        <f t="shared" si="44"/>
        <v>0</v>
      </c>
      <c r="Q62" s="123">
        <f t="shared" si="44"/>
        <v>0</v>
      </c>
      <c r="R62" s="123">
        <f t="shared" si="44"/>
        <v>0</v>
      </c>
      <c r="S62" s="123">
        <f t="shared" si="44"/>
        <v>0</v>
      </c>
      <c r="T62" s="123">
        <f t="shared" si="44"/>
        <v>0</v>
      </c>
      <c r="U62" s="123">
        <f t="shared" si="44"/>
        <v>0</v>
      </c>
      <c r="V62" s="123">
        <f t="shared" si="44"/>
        <v>0</v>
      </c>
      <c r="W62" s="123">
        <f t="shared" si="44"/>
        <v>0</v>
      </c>
      <c r="X62" s="123">
        <f t="shared" si="44"/>
        <v>0</v>
      </c>
      <c r="Y62" s="123">
        <f t="shared" si="44"/>
        <v>0</v>
      </c>
      <c r="Z62" s="123">
        <f t="shared" si="44"/>
        <v>0</v>
      </c>
      <c r="AA62" s="123">
        <f t="shared" si="44"/>
        <v>0</v>
      </c>
      <c r="AB62" s="123">
        <f t="shared" si="44"/>
        <v>0</v>
      </c>
      <c r="AC62" s="123">
        <f t="shared" si="44"/>
        <v>0</v>
      </c>
      <c r="AD62" s="123">
        <f t="shared" si="44"/>
        <v>0</v>
      </c>
      <c r="AE62" s="123">
        <f t="shared" si="44"/>
        <v>0</v>
      </c>
      <c r="AF62" s="123">
        <f t="shared" ref="AF62" si="45">IFERROR(AF27/$AH27,0)</f>
        <v>0</v>
      </c>
      <c r="AG62" s="123">
        <f t="shared" si="44"/>
        <v>0</v>
      </c>
      <c r="AH62" s="124">
        <f t="shared" si="7"/>
        <v>0</v>
      </c>
    </row>
    <row r="63" spans="2:34" x14ac:dyDescent="0.3">
      <c r="B63" s="120" t="str">
        <f t="shared" si="21"/>
        <v>PROC.VENTA</v>
      </c>
      <c r="C63" s="123">
        <f t="shared" ref="C63:AG63" si="46">IFERROR(C28/$AH28,0)</f>
        <v>0</v>
      </c>
      <c r="D63" s="123">
        <f t="shared" si="46"/>
        <v>0</v>
      </c>
      <c r="E63" s="123">
        <f t="shared" si="46"/>
        <v>0</v>
      </c>
      <c r="F63" s="123">
        <f t="shared" si="46"/>
        <v>0</v>
      </c>
      <c r="G63" s="123">
        <f t="shared" si="46"/>
        <v>0</v>
      </c>
      <c r="H63" s="123">
        <f t="shared" si="46"/>
        <v>0</v>
      </c>
      <c r="I63" s="123">
        <f t="shared" si="46"/>
        <v>0</v>
      </c>
      <c r="J63" s="123">
        <f t="shared" si="46"/>
        <v>0</v>
      </c>
      <c r="K63" s="123">
        <f t="shared" si="46"/>
        <v>0</v>
      </c>
      <c r="L63" s="123">
        <f t="shared" si="46"/>
        <v>0</v>
      </c>
      <c r="M63" s="123">
        <f t="shared" si="46"/>
        <v>0</v>
      </c>
      <c r="N63" s="123">
        <f t="shared" si="46"/>
        <v>0</v>
      </c>
      <c r="O63" s="123">
        <f t="shared" si="46"/>
        <v>0</v>
      </c>
      <c r="P63" s="123">
        <f t="shared" si="46"/>
        <v>0</v>
      </c>
      <c r="Q63" s="123">
        <f t="shared" si="46"/>
        <v>0</v>
      </c>
      <c r="R63" s="123">
        <f t="shared" si="46"/>
        <v>0</v>
      </c>
      <c r="S63" s="123">
        <f t="shared" si="46"/>
        <v>0</v>
      </c>
      <c r="T63" s="123">
        <f t="shared" si="46"/>
        <v>0</v>
      </c>
      <c r="U63" s="123">
        <f t="shared" si="46"/>
        <v>0</v>
      </c>
      <c r="V63" s="123">
        <f t="shared" si="46"/>
        <v>0</v>
      </c>
      <c r="W63" s="123">
        <f t="shared" si="46"/>
        <v>0</v>
      </c>
      <c r="X63" s="123">
        <f t="shared" si="46"/>
        <v>0</v>
      </c>
      <c r="Y63" s="123">
        <f t="shared" si="46"/>
        <v>0</v>
      </c>
      <c r="Z63" s="123">
        <f t="shared" si="46"/>
        <v>0</v>
      </c>
      <c r="AA63" s="123">
        <f t="shared" si="46"/>
        <v>0</v>
      </c>
      <c r="AB63" s="123">
        <f t="shared" si="46"/>
        <v>0</v>
      </c>
      <c r="AC63" s="123">
        <f t="shared" si="46"/>
        <v>0</v>
      </c>
      <c r="AD63" s="123">
        <f t="shared" si="46"/>
        <v>0</v>
      </c>
      <c r="AE63" s="123">
        <f t="shared" si="46"/>
        <v>0</v>
      </c>
      <c r="AF63" s="123">
        <f t="shared" ref="AF63" si="47">IFERROR(AF28/$AH28,0)</f>
        <v>0</v>
      </c>
      <c r="AG63" s="123">
        <f t="shared" si="46"/>
        <v>0</v>
      </c>
      <c r="AH63" s="124">
        <f t="shared" si="7"/>
        <v>0</v>
      </c>
    </row>
    <row r="64" spans="2:34" x14ac:dyDescent="0.3">
      <c r="B64" s="120" t="str">
        <f t="shared" si="21"/>
        <v>STR.MGMT</v>
      </c>
      <c r="C64" s="123">
        <f t="shared" ref="C64:AG64" si="48">IFERROR(C29/$AH29,0)</f>
        <v>0</v>
      </c>
      <c r="D64" s="123">
        <f t="shared" si="48"/>
        <v>0</v>
      </c>
      <c r="E64" s="123">
        <f t="shared" si="48"/>
        <v>0</v>
      </c>
      <c r="F64" s="123">
        <f t="shared" si="48"/>
        <v>0</v>
      </c>
      <c r="G64" s="123">
        <f t="shared" si="48"/>
        <v>0</v>
      </c>
      <c r="H64" s="123">
        <f t="shared" si="48"/>
        <v>0</v>
      </c>
      <c r="I64" s="123">
        <f t="shared" si="48"/>
        <v>0</v>
      </c>
      <c r="J64" s="123">
        <f t="shared" si="48"/>
        <v>0</v>
      </c>
      <c r="K64" s="123">
        <f t="shared" si="48"/>
        <v>0</v>
      </c>
      <c r="L64" s="123">
        <f t="shared" si="48"/>
        <v>0</v>
      </c>
      <c r="M64" s="123">
        <f t="shared" si="48"/>
        <v>0</v>
      </c>
      <c r="N64" s="123">
        <f t="shared" si="48"/>
        <v>0</v>
      </c>
      <c r="O64" s="123">
        <f t="shared" si="48"/>
        <v>0</v>
      </c>
      <c r="P64" s="123">
        <f t="shared" si="48"/>
        <v>0</v>
      </c>
      <c r="Q64" s="123">
        <f t="shared" si="48"/>
        <v>0</v>
      </c>
      <c r="R64" s="123">
        <f t="shared" si="48"/>
        <v>0</v>
      </c>
      <c r="S64" s="123">
        <f t="shared" si="48"/>
        <v>0</v>
      </c>
      <c r="T64" s="123">
        <f t="shared" si="48"/>
        <v>0</v>
      </c>
      <c r="U64" s="123">
        <f t="shared" si="48"/>
        <v>0</v>
      </c>
      <c r="V64" s="123">
        <f t="shared" si="48"/>
        <v>0</v>
      </c>
      <c r="W64" s="123">
        <f t="shared" si="48"/>
        <v>0</v>
      </c>
      <c r="X64" s="123">
        <f t="shared" si="48"/>
        <v>0</v>
      </c>
      <c r="Y64" s="123">
        <f t="shared" si="48"/>
        <v>0</v>
      </c>
      <c r="Z64" s="123">
        <f t="shared" si="48"/>
        <v>0</v>
      </c>
      <c r="AA64" s="123">
        <f t="shared" si="48"/>
        <v>0</v>
      </c>
      <c r="AB64" s="123">
        <f t="shared" si="48"/>
        <v>0</v>
      </c>
      <c r="AC64" s="123">
        <f t="shared" si="48"/>
        <v>0</v>
      </c>
      <c r="AD64" s="123">
        <f t="shared" si="48"/>
        <v>0</v>
      </c>
      <c r="AE64" s="123">
        <f t="shared" si="48"/>
        <v>0</v>
      </c>
      <c r="AF64" s="123">
        <f t="shared" ref="AF64" si="49">IFERROR(AF29/$AH29,0)</f>
        <v>0</v>
      </c>
      <c r="AG64" s="123">
        <f t="shared" si="48"/>
        <v>0</v>
      </c>
      <c r="AH64" s="124">
        <f t="shared" si="7"/>
        <v>0</v>
      </c>
    </row>
    <row r="65" spans="2:34" x14ac:dyDescent="0.3">
      <c r="B65" s="120" t="str">
        <f t="shared" si="21"/>
        <v>PROC.ADM</v>
      </c>
      <c r="C65" s="123">
        <f t="shared" ref="C65:AG65" si="50">IFERROR(C30/$AH30,0)</f>
        <v>0</v>
      </c>
      <c r="D65" s="123">
        <f t="shared" si="50"/>
        <v>0</v>
      </c>
      <c r="E65" s="123">
        <f t="shared" si="50"/>
        <v>0</v>
      </c>
      <c r="F65" s="123">
        <f t="shared" si="50"/>
        <v>0</v>
      </c>
      <c r="G65" s="123">
        <f t="shared" si="50"/>
        <v>0</v>
      </c>
      <c r="H65" s="123">
        <f t="shared" si="50"/>
        <v>0</v>
      </c>
      <c r="I65" s="123">
        <f t="shared" si="50"/>
        <v>0</v>
      </c>
      <c r="J65" s="123">
        <f t="shared" si="50"/>
        <v>0</v>
      </c>
      <c r="K65" s="123">
        <f t="shared" si="50"/>
        <v>0</v>
      </c>
      <c r="L65" s="123">
        <f t="shared" si="50"/>
        <v>0</v>
      </c>
      <c r="M65" s="123">
        <f t="shared" si="50"/>
        <v>0</v>
      </c>
      <c r="N65" s="123">
        <f t="shared" si="50"/>
        <v>0</v>
      </c>
      <c r="O65" s="123">
        <f t="shared" si="50"/>
        <v>0</v>
      </c>
      <c r="P65" s="123">
        <f t="shared" si="50"/>
        <v>0</v>
      </c>
      <c r="Q65" s="123">
        <f t="shared" si="50"/>
        <v>0</v>
      </c>
      <c r="R65" s="123">
        <f t="shared" si="50"/>
        <v>0</v>
      </c>
      <c r="S65" s="123">
        <f t="shared" si="50"/>
        <v>0</v>
      </c>
      <c r="T65" s="123">
        <f t="shared" si="50"/>
        <v>0</v>
      </c>
      <c r="U65" s="123">
        <f t="shared" si="50"/>
        <v>0</v>
      </c>
      <c r="V65" s="123">
        <f t="shared" si="50"/>
        <v>0</v>
      </c>
      <c r="W65" s="123">
        <f t="shared" si="50"/>
        <v>0</v>
      </c>
      <c r="X65" s="123">
        <f t="shared" si="50"/>
        <v>0</v>
      </c>
      <c r="Y65" s="123">
        <f t="shared" si="50"/>
        <v>0</v>
      </c>
      <c r="Z65" s="123">
        <f t="shared" si="50"/>
        <v>0</v>
      </c>
      <c r="AA65" s="123">
        <f t="shared" si="50"/>
        <v>0</v>
      </c>
      <c r="AB65" s="123">
        <f t="shared" si="50"/>
        <v>0</v>
      </c>
      <c r="AC65" s="123">
        <f t="shared" si="50"/>
        <v>0</v>
      </c>
      <c r="AD65" s="123">
        <f t="shared" si="50"/>
        <v>0</v>
      </c>
      <c r="AE65" s="123">
        <f t="shared" si="50"/>
        <v>0</v>
      </c>
      <c r="AF65" s="123">
        <f t="shared" ref="AF65" si="51">IFERROR(AF30/$AH30,0)</f>
        <v>0</v>
      </c>
      <c r="AG65" s="123">
        <f t="shared" si="50"/>
        <v>0</v>
      </c>
      <c r="AH65" s="124">
        <f t="shared" si="7"/>
        <v>0</v>
      </c>
    </row>
    <row r="66" spans="2:34" x14ac:dyDescent="0.3">
      <c r="B66" s="120" t="str">
        <f t="shared" si="21"/>
        <v>SERV.PROF</v>
      </c>
      <c r="C66" s="123">
        <f t="shared" ref="C66:AG66" si="52">IFERROR(C31/$AH31,0)</f>
        <v>0</v>
      </c>
      <c r="D66" s="123">
        <f t="shared" si="52"/>
        <v>0</v>
      </c>
      <c r="E66" s="123">
        <f t="shared" si="52"/>
        <v>0</v>
      </c>
      <c r="F66" s="123">
        <f t="shared" si="52"/>
        <v>0</v>
      </c>
      <c r="G66" s="123">
        <f t="shared" si="52"/>
        <v>0</v>
      </c>
      <c r="H66" s="123">
        <f t="shared" si="52"/>
        <v>0</v>
      </c>
      <c r="I66" s="123">
        <f t="shared" si="52"/>
        <v>0</v>
      </c>
      <c r="J66" s="123">
        <f t="shared" si="52"/>
        <v>0</v>
      </c>
      <c r="K66" s="123">
        <f t="shared" si="52"/>
        <v>0</v>
      </c>
      <c r="L66" s="123">
        <f t="shared" si="52"/>
        <v>0</v>
      </c>
      <c r="M66" s="123">
        <f t="shared" si="52"/>
        <v>0.21131331427654979</v>
      </c>
      <c r="N66" s="123">
        <f t="shared" si="52"/>
        <v>0</v>
      </c>
      <c r="O66" s="123">
        <f t="shared" si="52"/>
        <v>0</v>
      </c>
      <c r="P66" s="123">
        <f t="shared" si="52"/>
        <v>0</v>
      </c>
      <c r="Q66" s="123">
        <f t="shared" si="52"/>
        <v>0</v>
      </c>
      <c r="R66" s="123">
        <f t="shared" si="52"/>
        <v>0</v>
      </c>
      <c r="S66" s="123">
        <f t="shared" si="52"/>
        <v>0</v>
      </c>
      <c r="T66" s="123">
        <f t="shared" si="52"/>
        <v>0</v>
      </c>
      <c r="U66" s="123">
        <f t="shared" si="52"/>
        <v>0</v>
      </c>
      <c r="V66" s="123">
        <f t="shared" si="52"/>
        <v>0</v>
      </c>
      <c r="W66" s="123">
        <f t="shared" si="52"/>
        <v>0.27924791743318333</v>
      </c>
      <c r="X66" s="123">
        <f t="shared" si="52"/>
        <v>0</v>
      </c>
      <c r="Y66" s="123">
        <f t="shared" si="52"/>
        <v>0</v>
      </c>
      <c r="Z66" s="123">
        <f t="shared" si="52"/>
        <v>0</v>
      </c>
      <c r="AA66" s="123">
        <f t="shared" si="52"/>
        <v>0.50943876829026691</v>
      </c>
      <c r="AB66" s="123">
        <f t="shared" si="52"/>
        <v>0</v>
      </c>
      <c r="AC66" s="123">
        <f t="shared" si="52"/>
        <v>0</v>
      </c>
      <c r="AD66" s="123">
        <f t="shared" si="52"/>
        <v>0</v>
      </c>
      <c r="AE66" s="123">
        <f t="shared" si="52"/>
        <v>0</v>
      </c>
      <c r="AF66" s="123">
        <f t="shared" ref="AF66" si="53">IFERROR(AF31/$AH31,0)</f>
        <v>0</v>
      </c>
      <c r="AG66" s="123">
        <f t="shared" si="52"/>
        <v>0</v>
      </c>
      <c r="AH66" s="124">
        <f>SUM(C66:AG66)</f>
        <v>1</v>
      </c>
    </row>
    <row r="67" spans="2:34" x14ac:dyDescent="0.3">
      <c r="B67" s="115" t="s">
        <v>663</v>
      </c>
      <c r="C67" s="124">
        <f>SUM(C37:C66)</f>
        <v>0.77952547557060015</v>
      </c>
      <c r="D67" s="124">
        <f t="shared" ref="D67" si="54">SUM(D37:D66)</f>
        <v>0</v>
      </c>
      <c r="E67" s="124">
        <f t="shared" ref="E67" si="55">SUM(E37:E66)</f>
        <v>1</v>
      </c>
      <c r="F67" s="124">
        <f t="shared" ref="F67:G67" si="56">SUM(F37:F66)</f>
        <v>0</v>
      </c>
      <c r="G67" s="124">
        <f t="shared" si="56"/>
        <v>0</v>
      </c>
      <c r="H67" s="124">
        <f t="shared" ref="H67" si="57">SUM(H37:H66)</f>
        <v>1.0664535664068253</v>
      </c>
      <c r="I67" s="124">
        <f t="shared" ref="I67" si="58">SUM(I37:I66)</f>
        <v>0</v>
      </c>
      <c r="J67" s="124">
        <f t="shared" ref="J67" si="59">SUM(J37:J66)</f>
        <v>1.0694530078441218</v>
      </c>
      <c r="K67" s="124">
        <f t="shared" ref="K67" si="60">SUM(K37:K66)</f>
        <v>0</v>
      </c>
      <c r="L67" s="124">
        <f t="shared" ref="L67" si="61">SUM(L37:L66)</f>
        <v>0.31066847208150045</v>
      </c>
      <c r="M67" s="124">
        <f t="shared" ref="M67" si="62">SUM(M37:M66)</f>
        <v>0.57736678706491096</v>
      </c>
      <c r="N67" s="124">
        <f t="shared" ref="N67" si="63">SUM(N37:N66)</f>
        <v>0.14934810312714439</v>
      </c>
      <c r="O67" s="124">
        <f t="shared" ref="O67" si="64">SUM(O37:O66)</f>
        <v>0</v>
      </c>
      <c r="P67" s="124">
        <f t="shared" ref="P67:Q67" si="65">SUM(P37:P66)</f>
        <v>0.12855063714904613</v>
      </c>
      <c r="Q67" s="124">
        <f t="shared" si="65"/>
        <v>0.88050314465408808</v>
      </c>
      <c r="R67" s="124">
        <f t="shared" ref="R67" si="66">SUM(R37:R66)</f>
        <v>7.7207699661677009E-2</v>
      </c>
      <c r="S67" s="124">
        <f t="shared" ref="S67" si="67">SUM(S37:S66)</f>
        <v>0.95286487749280291</v>
      </c>
      <c r="T67" s="124">
        <f t="shared" ref="T67:V67" si="68">SUM(T37:T66)</f>
        <v>3.7391809835212543E-2</v>
      </c>
      <c r="U67" s="124">
        <f t="shared" si="68"/>
        <v>4.3801093976123147E-4</v>
      </c>
      <c r="V67" s="124">
        <f t="shared" si="68"/>
        <v>7.2399606386151921E-2</v>
      </c>
      <c r="W67" s="124">
        <f t="shared" ref="W67" si="69">SUM(W37:W66)</f>
        <v>1.0802702027515096</v>
      </c>
      <c r="X67" s="124">
        <f t="shared" ref="X67:Y67" si="70">SUM(X37:X66)</f>
        <v>1.0394221504868484</v>
      </c>
      <c r="Y67" s="124">
        <f t="shared" si="70"/>
        <v>1.8375009672158356</v>
      </c>
      <c r="Z67" s="124">
        <f t="shared" ref="Z67" si="71">SUM(Z37:Z66)</f>
        <v>1.090109813417202</v>
      </c>
      <c r="AA67" s="124">
        <f t="shared" ref="AA67:AG67" si="72">SUM(AA37:AA66)</f>
        <v>2.3969485238360488</v>
      </c>
      <c r="AB67" s="124">
        <f t="shared" si="72"/>
        <v>0</v>
      </c>
      <c r="AC67" s="124">
        <f t="shared" si="72"/>
        <v>8.7602187952246294E-4</v>
      </c>
      <c r="AD67" s="124">
        <f t="shared" si="72"/>
        <v>0.30140010045431226</v>
      </c>
      <c r="AE67" s="124">
        <f t="shared" si="72"/>
        <v>6.9517538986866541</v>
      </c>
      <c r="AF67" s="124">
        <f t="shared" ref="AF67" si="73">SUM(AF37:AF66)</f>
        <v>0</v>
      </c>
      <c r="AG67" s="124">
        <f t="shared" si="72"/>
        <v>1.1995471230582242</v>
      </c>
      <c r="AH67" s="124"/>
    </row>
  </sheetData>
  <sortState xmlns:xlrd2="http://schemas.microsoft.com/office/spreadsheetml/2017/richdata2" ref="B2:B29">
    <sortCondition ref="B2:B29"/>
  </sortState>
  <conditionalFormatting sqref="C2:AE32 AF2:AH67 C33:AA36 AB33:AE67 C36:AE36 R37:AE66 C37:Q67 R64:AA67 AA67:AE67">
    <cfRule type="expression" dxfId="44" priority="3">
      <formula>C2=0</formula>
    </cfRule>
  </conditionalFormatting>
  <conditionalFormatting sqref="C2:AG31">
    <cfRule type="colorScale" priority="55">
      <colorScale>
        <cfvo type="min"/>
        <cfvo type="max"/>
        <color rgb="FFFCFCFF"/>
        <color rgb="FF63BE7B"/>
      </colorScale>
    </cfRule>
  </conditionalFormatting>
  <conditionalFormatting sqref="C37:AG66">
    <cfRule type="colorScale" priority="5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31A2-E857-441F-8ADB-8E24A63386CD}">
  <sheetPr codeName="Hoja2"/>
  <dimension ref="A1:H1911"/>
  <sheetViews>
    <sheetView workbookViewId="0">
      <selection activeCell="Q518" sqref="Q518"/>
    </sheetView>
  </sheetViews>
  <sheetFormatPr baseColWidth="10" defaultRowHeight="14.4" x14ac:dyDescent="0.3"/>
  <cols>
    <col min="1" max="1" width="13.88671875" bestFit="1" customWidth="1"/>
    <col min="2" max="2" width="13.109375" bestFit="1" customWidth="1"/>
    <col min="3" max="3" width="21.77734375" bestFit="1" customWidth="1"/>
    <col min="4" max="4" width="37.44140625" bestFit="1" customWidth="1"/>
    <col min="5" max="6" width="13.44140625" bestFit="1" customWidth="1"/>
    <col min="7" max="7" width="16.5546875" bestFit="1" customWidth="1"/>
    <col min="8" max="8" width="14.5546875" bestFit="1" customWidth="1"/>
  </cols>
  <sheetData>
    <row r="1" spans="1:8" x14ac:dyDescent="0.3">
      <c r="A1" t="s">
        <v>1110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3533</v>
      </c>
      <c r="H1" t="s">
        <v>3534</v>
      </c>
    </row>
    <row r="2" spans="1:8" hidden="1" x14ac:dyDescent="0.3">
      <c r="B2" t="s">
        <v>669</v>
      </c>
      <c r="C2" t="s">
        <v>4642</v>
      </c>
      <c r="D2" t="s">
        <v>4175</v>
      </c>
      <c r="E2" t="s">
        <v>4640</v>
      </c>
      <c r="F2">
        <v>8</v>
      </c>
      <c r="G2" t="str" cm="1">
        <f t="array" ref="G2">IF(Resumen!$D$7="PROC.SWAT",IFERROR(VLOOKUP(BD[[#This Row],[Usunombre]],Equivalencias!W:X,2,FALSE),IFERROR(VLOOKUP(INDEX('BDCF Histórico'!A:A,MATCH(D2&amp;E2,'BDCF Histórico'!G:G,0),),Equivalencias!D:F,3,FALSE),"Revisar")),IFERROR(VLOOKUP(INDEX('BDCF Histórico'!A:A,MATCH(D2&amp;E2,'BDCF Histórico'!G:G,0),),Equivalencias!D:F,3,FALSE),"Revisar"))</f>
        <v>PROC.ADM</v>
      </c>
      <c r="H2" t="str" cm="1">
        <f t="array" ref="H2">IFERROR(INDEX(Equivalencias!H:H,MATCH(BD[[#This Row],[PRYINumero]],Equivalencias!I:I,0),),BD[[#This Row],[PRYTcodigo]])</f>
        <v>PROC.ADM</v>
      </c>
    </row>
    <row r="3" spans="1:8" hidden="1" x14ac:dyDescent="0.3">
      <c r="B3" t="s">
        <v>669</v>
      </c>
      <c r="C3" t="s">
        <v>4642</v>
      </c>
      <c r="D3" t="s">
        <v>250</v>
      </c>
      <c r="E3" t="s">
        <v>4640</v>
      </c>
      <c r="F3">
        <v>8</v>
      </c>
      <c r="G3" t="str" cm="1">
        <f t="array" ref="G3">IF(Resumen!$D$7="PROC.SWAT",IFERROR(VLOOKUP(BD[[#This Row],[Usunombre]],Equivalencias!W:X,2,FALSE),IFERROR(VLOOKUP(INDEX('BDCF Histórico'!A:A,MATCH(D3&amp;E3,'BDCF Histórico'!G:G,0),),Equivalencias!D:F,3,FALSE),"Revisar")),IFERROR(VLOOKUP(INDEX('BDCF Histórico'!A:A,MATCH(D3&amp;E3,'BDCF Histórico'!G:G,0),),Equivalencias!D:F,3,FALSE),"Revisar"))</f>
        <v>PROC.TELCO</v>
      </c>
      <c r="H3" t="str" cm="1">
        <f t="array" ref="H3">IFERROR(INDEX(Equivalencias!H:H,MATCH(BD[[#This Row],[PRYINumero]],Equivalencias!I:I,0),),BD[[#This Row],[PRYTcodigo]])</f>
        <v>PROC.ADM</v>
      </c>
    </row>
    <row r="4" spans="1:8" x14ac:dyDescent="0.3">
      <c r="B4" t="s">
        <v>669</v>
      </c>
      <c r="C4" t="s">
        <v>4642</v>
      </c>
      <c r="D4" t="s">
        <v>250</v>
      </c>
      <c r="E4" t="s">
        <v>8381</v>
      </c>
      <c r="F4">
        <v>8</v>
      </c>
      <c r="G4" t="str" cm="1">
        <f t="array" ref="G4">IF(Resumen!$D$7="PROC.SWAT",IFERROR(VLOOKUP(BD[[#This Row],[Usunombre]],Equivalencias!W:X,2,FALSE),IFERROR(VLOOKUP(INDEX('BDCF Histórico'!A:A,MATCH(D4&amp;E4,'BDCF Histórico'!G:G,0),),Equivalencias!D:F,3,FALSE),"Revisar")),IFERROR(VLOOKUP(INDEX('BDCF Histórico'!A:A,MATCH(D4&amp;E4,'BDCF Histórico'!G:G,0),),Equivalencias!D:F,3,FALSE),"Revisar"))</f>
        <v>PROC.TELCO</v>
      </c>
      <c r="H4" t="str" cm="1">
        <f t="array" ref="H4">IFERROR(INDEX(Equivalencias!H:H,MATCH(BD[[#This Row],[PRYINumero]],Equivalencias!I:I,0),),BD[[#This Row],[PRYTcodigo]])</f>
        <v>PROC.ADM</v>
      </c>
    </row>
    <row r="5" spans="1:8" hidden="1" x14ac:dyDescent="0.3">
      <c r="B5" t="s">
        <v>371</v>
      </c>
      <c r="C5" t="s">
        <v>4628</v>
      </c>
      <c r="D5" t="s">
        <v>250</v>
      </c>
      <c r="E5" t="s">
        <v>4640</v>
      </c>
      <c r="F5">
        <v>176</v>
      </c>
      <c r="G5" t="str" cm="1">
        <f t="array" ref="G5">IF(Resumen!$D$7="PROC.SWAT",IFERROR(VLOOKUP(BD[[#This Row],[Usunombre]],Equivalencias!W:X,2,FALSE),IFERROR(VLOOKUP(INDEX('BDCF Histórico'!A:A,MATCH(D5&amp;E5,'BDCF Histórico'!G:G,0),),Equivalencias!D:F,3,FALSE),"Revisar")),IFERROR(VLOOKUP(INDEX('BDCF Histórico'!A:A,MATCH(D5&amp;E5,'BDCF Histórico'!G:G,0),),Equivalencias!D:F,3,FALSE),"Revisar"))</f>
        <v>PROC.TELCO</v>
      </c>
      <c r="H5" t="str" cm="1">
        <f t="array" ref="H5">IFERROR(INDEX(Equivalencias!H:H,MATCH(BD[[#This Row],[PRYINumero]],Equivalencias!I:I,0),),BD[[#This Row],[PRYTcodigo]])</f>
        <v>PROC.TELCO</v>
      </c>
    </row>
    <row r="6" spans="1:8" x14ac:dyDescent="0.3">
      <c r="B6" t="s">
        <v>371</v>
      </c>
      <c r="C6" t="s">
        <v>4628</v>
      </c>
      <c r="D6" t="s">
        <v>250</v>
      </c>
      <c r="E6" t="s">
        <v>8381</v>
      </c>
      <c r="F6">
        <v>160</v>
      </c>
      <c r="G6" t="str" cm="1">
        <f t="array" ref="G6">IF(Resumen!$D$7="PROC.SWAT",IFERROR(VLOOKUP(BD[[#This Row],[Usunombre]],Equivalencias!W:X,2,FALSE),IFERROR(VLOOKUP(INDEX('BDCF Histórico'!A:A,MATCH(D6&amp;E6,'BDCF Histórico'!G:G,0),),Equivalencias!D:F,3,FALSE),"Revisar")),IFERROR(VLOOKUP(INDEX('BDCF Histórico'!A:A,MATCH(D6&amp;E6,'BDCF Histórico'!G:G,0),),Equivalencias!D:F,3,FALSE),"Revisar"))</f>
        <v>PROC.TELCO</v>
      </c>
      <c r="H6" t="str" cm="1">
        <f t="array" ref="H6">IFERROR(INDEX(Equivalencias!H:H,MATCH(BD[[#This Row],[PRYINumero]],Equivalencias!I:I,0),),BD[[#This Row],[PRYTcodigo]])</f>
        <v>PROC.TELCO</v>
      </c>
    </row>
    <row r="7" spans="1:8" hidden="1" x14ac:dyDescent="0.3">
      <c r="B7" t="s">
        <v>669</v>
      </c>
      <c r="C7" t="s">
        <v>4642</v>
      </c>
      <c r="D7" t="s">
        <v>3488</v>
      </c>
      <c r="E7" t="s">
        <v>4640</v>
      </c>
      <c r="F7">
        <v>35</v>
      </c>
      <c r="G7" t="str" cm="1">
        <f t="array" ref="G7">IF(Resumen!$D$7="PROC.SWAT",IFERROR(VLOOKUP(BD[[#This Row],[Usunombre]],Equivalencias!W:X,2,FALSE),IFERROR(VLOOKUP(INDEX('BDCF Histórico'!A:A,MATCH(D7&amp;E7,'BDCF Histórico'!G:G,0),),Equivalencias!D:F,3,FALSE),"Revisar")),IFERROR(VLOOKUP(INDEX('BDCF Histórico'!A:A,MATCH(D7&amp;E7,'BDCF Histórico'!G:G,0),),Equivalencias!D:F,3,FALSE),"Revisar"))</f>
        <v>PROC.QA</v>
      </c>
      <c r="H7" t="str" cm="1">
        <f t="array" ref="H7">IFERROR(INDEX(Equivalencias!H:H,MATCH(BD[[#This Row],[PRYINumero]],Equivalencias!I:I,0),),BD[[#This Row],[PRYTcodigo]])</f>
        <v>PROC.ADM</v>
      </c>
    </row>
    <row r="8" spans="1:8" x14ac:dyDescent="0.3">
      <c r="B8" t="s">
        <v>669</v>
      </c>
      <c r="C8" t="s">
        <v>4642</v>
      </c>
      <c r="D8" t="s">
        <v>3488</v>
      </c>
      <c r="E8" t="s">
        <v>8381</v>
      </c>
      <c r="F8">
        <v>4</v>
      </c>
      <c r="G8" t="str" cm="1">
        <f t="array" ref="G8">IF(Resumen!$D$7="PROC.SWAT",IFERROR(VLOOKUP(BD[[#This Row],[Usunombre]],Equivalencias!W:X,2,FALSE),IFERROR(VLOOKUP(INDEX('BDCF Histórico'!A:A,MATCH(D8&amp;E8,'BDCF Histórico'!G:G,0),),Equivalencias!D:F,3,FALSE),"Revisar")),IFERROR(VLOOKUP(INDEX('BDCF Histórico'!A:A,MATCH(D8&amp;E8,'BDCF Histórico'!G:G,0),),Equivalencias!D:F,3,FALSE),"Revisar"))</f>
        <v>PROC.QA</v>
      </c>
      <c r="H8" t="str" cm="1">
        <f t="array" ref="H8">IFERROR(INDEX(Equivalencias!H:H,MATCH(BD[[#This Row],[PRYINumero]],Equivalencias!I:I,0),),BD[[#This Row],[PRYTcodigo]])</f>
        <v>PROC.ADM</v>
      </c>
    </row>
    <row r="9" spans="1:8" hidden="1" x14ac:dyDescent="0.3">
      <c r="B9" t="s">
        <v>177</v>
      </c>
      <c r="C9" t="s">
        <v>4199</v>
      </c>
      <c r="D9" t="s">
        <v>3488</v>
      </c>
      <c r="E9" t="s">
        <v>4640</v>
      </c>
      <c r="F9">
        <v>1</v>
      </c>
      <c r="G9" t="str" cm="1">
        <f t="array" ref="G9">IF(Resumen!$D$7="PROC.SWAT",IFERROR(VLOOKUP(BD[[#This Row],[Usunombre]],Equivalencias!W:X,2,FALSE),IFERROR(VLOOKUP(INDEX('BDCF Histórico'!A:A,MATCH(D9&amp;E9,'BDCF Histórico'!G:G,0),),Equivalencias!D:F,3,FALSE),"Revisar")),IFERROR(VLOOKUP(INDEX('BDCF Histórico'!A:A,MATCH(D9&amp;E9,'BDCF Histórico'!G:G,0),),Equivalencias!D:F,3,FALSE),"Revisar"))</f>
        <v>PROC.QA</v>
      </c>
      <c r="H9" t="str" cm="1">
        <f t="array" ref="H9">IFERROR(INDEX(Equivalencias!H:H,MATCH(BD[[#This Row],[PRYINumero]],Equivalencias!I:I,0),),BD[[#This Row],[PRYTcodigo]])</f>
        <v>PROC.QA</v>
      </c>
    </row>
    <row r="10" spans="1:8" hidden="1" x14ac:dyDescent="0.3">
      <c r="B10" t="s">
        <v>177</v>
      </c>
      <c r="C10" t="s">
        <v>4663</v>
      </c>
      <c r="D10" t="s">
        <v>3488</v>
      </c>
      <c r="E10" t="s">
        <v>4640</v>
      </c>
      <c r="F10">
        <v>3</v>
      </c>
      <c r="G10" t="str" cm="1">
        <f t="array" ref="G10">IF(Resumen!$D$7="PROC.SWAT",IFERROR(VLOOKUP(BD[[#This Row],[Usunombre]],Equivalencias!W:X,2,FALSE),IFERROR(VLOOKUP(INDEX('BDCF Histórico'!A:A,MATCH(D10&amp;E10,'BDCF Histórico'!G:G,0),),Equivalencias!D:F,3,FALSE),"Revisar")),IFERROR(VLOOKUP(INDEX('BDCF Histórico'!A:A,MATCH(D10&amp;E10,'BDCF Histórico'!G:G,0),),Equivalencias!D:F,3,FALSE),"Revisar"))</f>
        <v>PROC.QA</v>
      </c>
      <c r="H10" t="str" cm="1">
        <f t="array" ref="H10">IFERROR(INDEX(Equivalencias!H:H,MATCH(BD[[#This Row],[PRYINumero]],Equivalencias!I:I,0),),BD[[#This Row],[PRYTcodigo]])</f>
        <v>PROC.QA</v>
      </c>
    </row>
    <row r="11" spans="1:8" x14ac:dyDescent="0.3">
      <c r="B11" t="s">
        <v>177</v>
      </c>
      <c r="C11" t="s">
        <v>4663</v>
      </c>
      <c r="D11" t="s">
        <v>3488</v>
      </c>
      <c r="E11" t="s">
        <v>8381</v>
      </c>
      <c r="F11">
        <v>7</v>
      </c>
      <c r="G11" t="str" cm="1">
        <f t="array" ref="G11">IF(Resumen!$D$7="PROC.SWAT",IFERROR(VLOOKUP(BD[[#This Row],[Usunombre]],Equivalencias!W:X,2,FALSE),IFERROR(VLOOKUP(INDEX('BDCF Histórico'!A:A,MATCH(D11&amp;E11,'BDCF Histórico'!G:G,0),),Equivalencias!D:F,3,FALSE),"Revisar")),IFERROR(VLOOKUP(INDEX('BDCF Histórico'!A:A,MATCH(D11&amp;E11,'BDCF Histórico'!G:G,0),),Equivalencias!D:F,3,FALSE),"Revisar"))</f>
        <v>PROC.QA</v>
      </c>
      <c r="H11" t="str" cm="1">
        <f t="array" ref="H11">IFERROR(INDEX(Equivalencias!H:H,MATCH(BD[[#This Row],[PRYINumero]],Equivalencias!I:I,0),),BD[[#This Row],[PRYTcodigo]])</f>
        <v>PROC.QA</v>
      </c>
    </row>
    <row r="12" spans="1:8" hidden="1" x14ac:dyDescent="0.3">
      <c r="B12" t="s">
        <v>371</v>
      </c>
      <c r="C12" t="s">
        <v>4628</v>
      </c>
      <c r="D12" t="s">
        <v>3488</v>
      </c>
      <c r="E12" t="s">
        <v>4640</v>
      </c>
      <c r="F12">
        <v>129</v>
      </c>
      <c r="G12" t="str" cm="1">
        <f t="array" ref="G12">IF(Resumen!$D$7="PROC.SWAT",IFERROR(VLOOKUP(BD[[#This Row],[Usunombre]],Equivalencias!W:X,2,FALSE),IFERROR(VLOOKUP(INDEX('BDCF Histórico'!A:A,MATCH(D12&amp;E12,'BDCF Histórico'!G:G,0),),Equivalencias!D:F,3,FALSE),"Revisar")),IFERROR(VLOOKUP(INDEX('BDCF Histórico'!A:A,MATCH(D12&amp;E12,'BDCF Histórico'!G:G,0),),Equivalencias!D:F,3,FALSE),"Revisar"))</f>
        <v>PROC.QA</v>
      </c>
      <c r="H12" t="str" cm="1">
        <f t="array" ref="H12">IFERROR(INDEX(Equivalencias!H:H,MATCH(BD[[#This Row],[PRYINumero]],Equivalencias!I:I,0),),BD[[#This Row],[PRYTcodigo]])</f>
        <v>PROC.TELCO</v>
      </c>
    </row>
    <row r="13" spans="1:8" x14ac:dyDescent="0.3">
      <c r="B13" t="s">
        <v>371</v>
      </c>
      <c r="C13" t="s">
        <v>4628</v>
      </c>
      <c r="D13" t="s">
        <v>3488</v>
      </c>
      <c r="E13" t="s">
        <v>8381</v>
      </c>
      <c r="F13">
        <v>149</v>
      </c>
      <c r="G13" t="str" cm="1">
        <f t="array" ref="G13">IF(Resumen!$D$7="PROC.SWAT",IFERROR(VLOOKUP(BD[[#This Row],[Usunombre]],Equivalencias!W:X,2,FALSE),IFERROR(VLOOKUP(INDEX('BDCF Histórico'!A:A,MATCH(D13&amp;E13,'BDCF Histórico'!G:G,0),),Equivalencias!D:F,3,FALSE),"Revisar")),IFERROR(VLOOKUP(INDEX('BDCF Histórico'!A:A,MATCH(D13&amp;E13,'BDCF Histórico'!G:G,0),),Equivalencias!D:F,3,FALSE),"Revisar"))</f>
        <v>PROC.QA</v>
      </c>
      <c r="H13" t="str" cm="1">
        <f t="array" ref="H13">IFERROR(INDEX(Equivalencias!H:H,MATCH(BD[[#This Row],[PRYINumero]],Equivalencias!I:I,0),),BD[[#This Row],[PRYTcodigo]])</f>
        <v>PROC.TELCO</v>
      </c>
    </row>
    <row r="14" spans="1:8" x14ac:dyDescent="0.3">
      <c r="B14" t="s">
        <v>669</v>
      </c>
      <c r="C14" t="s">
        <v>4642</v>
      </c>
      <c r="D14" t="s">
        <v>4421</v>
      </c>
      <c r="E14" t="s">
        <v>8381</v>
      </c>
      <c r="F14">
        <v>8</v>
      </c>
      <c r="G14" t="str" cm="1">
        <f t="array" ref="G14">IF(Resumen!$D$7="PROC.SWAT",IFERROR(VLOOKUP(BD[[#This Row],[Usunombre]],Equivalencias!W:X,2,FALSE),IFERROR(VLOOKUP(INDEX('BDCF Histórico'!A:A,MATCH(D14&amp;E14,'BDCF Histórico'!G:G,0),),Equivalencias!D:F,3,FALSE),"Revisar")),IFERROR(VLOOKUP(INDEX('BDCF Histórico'!A:A,MATCH(D14&amp;E14,'BDCF Histórico'!G:G,0),),Equivalencias!D:F,3,FALSE),"Revisar"))</f>
        <v>PROC.PRY-E</v>
      </c>
      <c r="H14" t="str" cm="1">
        <f t="array" ref="H14">IFERROR(INDEX(Equivalencias!H:H,MATCH(BD[[#This Row],[PRYINumero]],Equivalencias!I:I,0),),BD[[#This Row],[PRYTcodigo]])</f>
        <v>PROC.ADM</v>
      </c>
    </row>
    <row r="15" spans="1:8" hidden="1" x14ac:dyDescent="0.3">
      <c r="B15" t="s">
        <v>669</v>
      </c>
      <c r="C15" t="s">
        <v>4642</v>
      </c>
      <c r="D15" t="s">
        <v>386</v>
      </c>
      <c r="E15" t="s">
        <v>4640</v>
      </c>
      <c r="F15">
        <v>24</v>
      </c>
      <c r="G15" t="str" cm="1">
        <f t="array" ref="G15">IF(Resumen!$D$7="PROC.SWAT",IFERROR(VLOOKUP(BD[[#This Row],[Usunombre]],Equivalencias!W:X,2,FALSE),IFERROR(VLOOKUP(INDEX('BDCF Histórico'!A:A,MATCH(D15&amp;E15,'BDCF Histórico'!G:G,0),),Equivalencias!D:F,3,FALSE),"Revisar")),IFERROR(VLOOKUP(INDEX('BDCF Histórico'!A:A,MATCH(D15&amp;E15,'BDCF Histórico'!G:G,0),),Equivalencias!D:F,3,FALSE),"Revisar"))</f>
        <v>PROC.TELCO</v>
      </c>
      <c r="H15" t="str" cm="1">
        <f t="array" ref="H15">IFERROR(INDEX(Equivalencias!H:H,MATCH(BD[[#This Row],[PRYINumero]],Equivalencias!I:I,0),),BD[[#This Row],[PRYTcodigo]])</f>
        <v>PROC.ADM</v>
      </c>
    </row>
    <row r="16" spans="1:8" hidden="1" x14ac:dyDescent="0.3">
      <c r="B16" t="s">
        <v>371</v>
      </c>
      <c r="C16" t="s">
        <v>4628</v>
      </c>
      <c r="D16" t="s">
        <v>386</v>
      </c>
      <c r="E16" t="s">
        <v>4640</v>
      </c>
      <c r="F16">
        <v>174</v>
      </c>
      <c r="G16" t="str" cm="1">
        <f t="array" ref="G16">IF(Resumen!$D$7="PROC.SWAT",IFERROR(VLOOKUP(BD[[#This Row],[Usunombre]],Equivalencias!W:X,2,FALSE),IFERROR(VLOOKUP(INDEX('BDCF Histórico'!A:A,MATCH(D16&amp;E16,'BDCF Histórico'!G:G,0),),Equivalencias!D:F,3,FALSE),"Revisar")),IFERROR(VLOOKUP(INDEX('BDCF Histórico'!A:A,MATCH(D16&amp;E16,'BDCF Histórico'!G:G,0),),Equivalencias!D:F,3,FALSE),"Revisar"))</f>
        <v>PROC.TELCO</v>
      </c>
      <c r="H16" t="str" cm="1">
        <f t="array" ref="H16">IFERROR(INDEX(Equivalencias!H:H,MATCH(BD[[#This Row],[PRYINumero]],Equivalencias!I:I,0),),BD[[#This Row],[PRYTcodigo]])</f>
        <v>PROC.TELCO</v>
      </c>
    </row>
    <row r="17" spans="1:8" x14ac:dyDescent="0.3">
      <c r="B17" t="s">
        <v>371</v>
      </c>
      <c r="C17" t="s">
        <v>4628</v>
      </c>
      <c r="D17" t="s">
        <v>386</v>
      </c>
      <c r="E17" t="s">
        <v>8381</v>
      </c>
      <c r="F17">
        <v>204</v>
      </c>
      <c r="G17" t="str" cm="1">
        <f t="array" ref="G17">IF(Resumen!$D$7="PROC.SWAT",IFERROR(VLOOKUP(BD[[#This Row],[Usunombre]],Equivalencias!W:X,2,FALSE),IFERROR(VLOOKUP(INDEX('BDCF Histórico'!A:A,MATCH(D17&amp;E17,'BDCF Histórico'!G:G,0),),Equivalencias!D:F,3,FALSE),"Revisar")),IFERROR(VLOOKUP(INDEX('BDCF Histórico'!A:A,MATCH(D17&amp;E17,'BDCF Histórico'!G:G,0),),Equivalencias!D:F,3,FALSE),"Revisar"))</f>
        <v>PROC.TELCO</v>
      </c>
      <c r="H17" t="str" cm="1">
        <f t="array" ref="H17">IFERROR(INDEX(Equivalencias!H:H,MATCH(BD[[#This Row],[PRYINumero]],Equivalencias!I:I,0),),BD[[#This Row],[PRYTcodigo]])</f>
        <v>PROC.TELCO</v>
      </c>
    </row>
    <row r="18" spans="1:8" hidden="1" x14ac:dyDescent="0.3">
      <c r="B18" t="s">
        <v>371</v>
      </c>
      <c r="C18" t="s">
        <v>4679</v>
      </c>
      <c r="D18" t="s">
        <v>386</v>
      </c>
      <c r="E18" t="s">
        <v>4640</v>
      </c>
      <c r="F18">
        <v>24</v>
      </c>
      <c r="G18" t="str" cm="1">
        <f t="array" ref="G18">IF(Resumen!$D$7="PROC.SWAT",IFERROR(VLOOKUP(BD[[#This Row],[Usunombre]],Equivalencias!W:X,2,FALSE),IFERROR(VLOOKUP(INDEX('BDCF Histórico'!A:A,MATCH(D18&amp;E18,'BDCF Histórico'!G:G,0),),Equivalencias!D:F,3,FALSE),"Revisar")),IFERROR(VLOOKUP(INDEX('BDCF Histórico'!A:A,MATCH(D18&amp;E18,'BDCF Histórico'!G:G,0),),Equivalencias!D:F,3,FALSE),"Revisar"))</f>
        <v>PROC.TELCO</v>
      </c>
      <c r="H18" t="str" cm="1">
        <f t="array" ref="H18">IFERROR(INDEX(Equivalencias!H:H,MATCH(BD[[#This Row],[PRYINumero]],Equivalencias!I:I,0),),BD[[#This Row],[PRYTcodigo]])</f>
        <v>PROC.TELCO</v>
      </c>
    </row>
    <row r="19" spans="1:8" hidden="1" x14ac:dyDescent="0.3">
      <c r="B19" t="s">
        <v>371</v>
      </c>
      <c r="C19" t="s">
        <v>4680</v>
      </c>
      <c r="D19" t="s">
        <v>386</v>
      </c>
      <c r="E19" t="s">
        <v>4640</v>
      </c>
      <c r="F19">
        <v>2</v>
      </c>
      <c r="G19" t="str" cm="1">
        <f t="array" ref="G19">IF(Resumen!$D$7="PROC.SWAT",IFERROR(VLOOKUP(BD[[#This Row],[Usunombre]],Equivalencias!W:X,2,FALSE),IFERROR(VLOOKUP(INDEX('BDCF Histórico'!A:A,MATCH(D19&amp;E19,'BDCF Histórico'!G:G,0),),Equivalencias!D:F,3,FALSE),"Revisar")),IFERROR(VLOOKUP(INDEX('BDCF Histórico'!A:A,MATCH(D19&amp;E19,'BDCF Histórico'!G:G,0),),Equivalencias!D:F,3,FALSE),"Revisar"))</f>
        <v>PROC.TELCO</v>
      </c>
      <c r="H19" t="str" cm="1">
        <f t="array" ref="H19">IFERROR(INDEX(Equivalencias!H:H,MATCH(BD[[#This Row],[PRYINumero]],Equivalencias!I:I,0),),BD[[#This Row],[PRYTcodigo]])</f>
        <v>PROC.TELCO</v>
      </c>
    </row>
    <row r="20" spans="1:8" x14ac:dyDescent="0.3">
      <c r="B20" t="s">
        <v>371</v>
      </c>
      <c r="C20" t="s">
        <v>4680</v>
      </c>
      <c r="D20" t="s">
        <v>386</v>
      </c>
      <c r="E20" t="s">
        <v>8381</v>
      </c>
      <c r="F20">
        <v>28</v>
      </c>
      <c r="G20" t="str" cm="1">
        <f t="array" ref="G20">IF(Resumen!$D$7="PROC.SWAT",IFERROR(VLOOKUP(BD[[#This Row],[Usunombre]],Equivalencias!W:X,2,FALSE),IFERROR(VLOOKUP(INDEX('BDCF Histórico'!A:A,MATCH(D20&amp;E20,'BDCF Histórico'!G:G,0),),Equivalencias!D:F,3,FALSE),"Revisar")),IFERROR(VLOOKUP(INDEX('BDCF Histórico'!A:A,MATCH(D20&amp;E20,'BDCF Histórico'!G:G,0),),Equivalencias!D:F,3,FALSE),"Revisar"))</f>
        <v>PROC.TELCO</v>
      </c>
      <c r="H20" t="str" cm="1">
        <f t="array" ref="H20">IFERROR(INDEX(Equivalencias!H:H,MATCH(BD[[#This Row],[PRYINumero]],Equivalencias!I:I,0),),BD[[#This Row],[PRYTcodigo]])</f>
        <v>PROC.TELCO</v>
      </c>
    </row>
    <row r="21" spans="1:8" hidden="1" x14ac:dyDescent="0.3">
      <c r="B21" t="s">
        <v>4374</v>
      </c>
      <c r="C21" t="s">
        <v>4393</v>
      </c>
      <c r="D21" t="s">
        <v>4113</v>
      </c>
      <c r="E21" t="s">
        <v>4640</v>
      </c>
      <c r="F21">
        <v>8</v>
      </c>
      <c r="G21" t="str" cm="1">
        <f t="array" ref="G21">IF(Resumen!$D$7="PROC.SWAT",IFERROR(VLOOKUP(BD[[#This Row],[Usunombre]],Equivalencias!W:X,2,FALSE),IFERROR(VLOOKUP(INDEX('BDCF Histórico'!A:A,MATCH(D21&amp;E21,'BDCF Histórico'!G:G,0),),Equivalencias!D:F,3,FALSE),"Revisar")),IFERROR(VLOOKUP(INDEX('BDCF Histórico'!A:A,MATCH(D21&amp;E21,'BDCF Histórico'!G:G,0),),Equivalencias!D:F,3,FALSE),"Revisar"))</f>
        <v>PROC.SALUD</v>
      </c>
      <c r="H21" t="str" cm="1">
        <f t="array" ref="H21">IFERROR(INDEX(Equivalencias!H:H,MATCH(BD[[#This Row],[PRYINumero]],Equivalencias!I:I,0),),BD[[#This Row],[PRYTcodigo]])</f>
        <v>PROC.PRES</v>
      </c>
    </row>
    <row r="22" spans="1:8" x14ac:dyDescent="0.3">
      <c r="B22" t="s">
        <v>669</v>
      </c>
      <c r="C22" t="s">
        <v>4642</v>
      </c>
      <c r="D22" t="s">
        <v>188</v>
      </c>
      <c r="E22" t="s">
        <v>8381</v>
      </c>
      <c r="F22">
        <v>8</v>
      </c>
      <c r="G22" t="str" cm="1">
        <f t="array" ref="G22">IF(Resumen!$D$7="PROC.SWAT",IFERROR(VLOOKUP(BD[[#This Row],[Usunombre]],Equivalencias!W:X,2,FALSE),IFERROR(VLOOKUP(INDEX('BDCF Histórico'!A:A,MATCH(D22&amp;E22,'BDCF Histórico'!G:G,0),),Equivalencias!D:F,3,FALSE),"Revisar")),IFERROR(VLOOKUP(INDEX('BDCF Histórico'!A:A,MATCH(D22&amp;E22,'BDCF Histórico'!G:G,0),),Equivalencias!D:F,3,FALSE),"Revisar"))</f>
        <v>PROC.QA</v>
      </c>
      <c r="H22" t="str" cm="1">
        <f t="array" ref="H22">IFERROR(INDEX(Equivalencias!H:H,MATCH(BD[[#This Row],[PRYINumero]],Equivalencias!I:I,0),),BD[[#This Row],[PRYTcodigo]])</f>
        <v>PROC.ADM</v>
      </c>
    </row>
    <row r="23" spans="1:8" hidden="1" x14ac:dyDescent="0.3">
      <c r="B23" t="s">
        <v>177</v>
      </c>
      <c r="C23" t="s">
        <v>4199</v>
      </c>
      <c r="D23" t="s">
        <v>188</v>
      </c>
      <c r="E23" t="s">
        <v>4640</v>
      </c>
      <c r="F23">
        <v>1</v>
      </c>
      <c r="G23" t="str" cm="1">
        <f t="array" ref="G23">IF(Resumen!$D$7="PROC.SWAT",IFERROR(VLOOKUP(BD[[#This Row],[Usunombre]],Equivalencias!W:X,2,FALSE),IFERROR(VLOOKUP(INDEX('BDCF Histórico'!A:A,MATCH(D23&amp;E23,'BDCF Histórico'!G:G,0),),Equivalencias!D:F,3,FALSE),"Revisar")),IFERROR(VLOOKUP(INDEX('BDCF Histórico'!A:A,MATCH(D23&amp;E23,'BDCF Histórico'!G:G,0),),Equivalencias!D:F,3,FALSE),"Revisar"))</f>
        <v>PROC.QA</v>
      </c>
      <c r="H23" t="str" cm="1">
        <f t="array" ref="H23">IFERROR(INDEX(Equivalencias!H:H,MATCH(BD[[#This Row],[PRYINumero]],Equivalencias!I:I,0),),BD[[#This Row],[PRYTcodigo]])</f>
        <v>PROC.QA</v>
      </c>
    </row>
    <row r="24" spans="1:8" hidden="1" x14ac:dyDescent="0.3">
      <c r="B24" t="s">
        <v>177</v>
      </c>
      <c r="C24" t="s">
        <v>4663</v>
      </c>
      <c r="D24" t="s">
        <v>188</v>
      </c>
      <c r="E24" t="s">
        <v>4640</v>
      </c>
      <c r="F24">
        <v>45</v>
      </c>
      <c r="G24" t="str" cm="1">
        <f t="array" ref="G24">IF(Resumen!$D$7="PROC.SWAT",IFERROR(VLOOKUP(BD[[#This Row],[Usunombre]],Equivalencias!W:X,2,FALSE),IFERROR(VLOOKUP(INDEX('BDCF Histórico'!A:A,MATCH(D24&amp;E24,'BDCF Histórico'!G:G,0),),Equivalencias!D:F,3,FALSE),"Revisar")),IFERROR(VLOOKUP(INDEX('BDCF Histórico'!A:A,MATCH(D24&amp;E24,'BDCF Histórico'!G:G,0),),Equivalencias!D:F,3,FALSE),"Revisar"))</f>
        <v>PROC.QA</v>
      </c>
      <c r="H24" t="str" cm="1">
        <f t="array" ref="H24">IFERROR(INDEX(Equivalencias!H:H,MATCH(BD[[#This Row],[PRYINumero]],Equivalencias!I:I,0),),BD[[#This Row],[PRYTcodigo]])</f>
        <v>PROC.QA</v>
      </c>
    </row>
    <row r="25" spans="1:8" x14ac:dyDescent="0.3">
      <c r="B25" t="s">
        <v>177</v>
      </c>
      <c r="C25" t="s">
        <v>4663</v>
      </c>
      <c r="D25" t="s">
        <v>188</v>
      </c>
      <c r="E25" t="s">
        <v>8381</v>
      </c>
      <c r="F25">
        <v>58</v>
      </c>
      <c r="G25" t="str" cm="1">
        <f t="array" ref="G25">IF(Resumen!$D$7="PROC.SWAT",IFERROR(VLOOKUP(BD[[#This Row],[Usunombre]],Equivalencias!W:X,2,FALSE),IFERROR(VLOOKUP(INDEX('BDCF Histórico'!A:A,MATCH(D25&amp;E25,'BDCF Histórico'!G:G,0),),Equivalencias!D:F,3,FALSE),"Revisar")),IFERROR(VLOOKUP(INDEX('BDCF Histórico'!A:A,MATCH(D25&amp;E25,'BDCF Histórico'!G:G,0),),Equivalencias!D:F,3,FALSE),"Revisar"))</f>
        <v>PROC.QA</v>
      </c>
      <c r="H25" t="str" cm="1">
        <f t="array" ref="H25">IFERROR(INDEX(Equivalencias!H:H,MATCH(BD[[#This Row],[PRYINumero]],Equivalencias!I:I,0),),BD[[#This Row],[PRYTcodigo]])</f>
        <v>PROC.QA</v>
      </c>
    </row>
    <row r="26" spans="1:8" hidden="1" x14ac:dyDescent="0.3">
      <c r="B26" t="s">
        <v>371</v>
      </c>
      <c r="C26" t="s">
        <v>4628</v>
      </c>
      <c r="D26" t="s">
        <v>188</v>
      </c>
      <c r="E26" t="s">
        <v>4640</v>
      </c>
      <c r="F26">
        <v>107</v>
      </c>
      <c r="G26" t="str" cm="1">
        <f t="array" ref="G26">IF(Resumen!$D$7="PROC.SWAT",IFERROR(VLOOKUP(BD[[#This Row],[Usunombre]],Equivalencias!W:X,2,FALSE),IFERROR(VLOOKUP(INDEX('BDCF Histórico'!A:A,MATCH(D26&amp;E26,'BDCF Histórico'!G:G,0),),Equivalencias!D:F,3,FALSE),"Revisar")),IFERROR(VLOOKUP(INDEX('BDCF Histórico'!A:A,MATCH(D26&amp;E26,'BDCF Histórico'!G:G,0),),Equivalencias!D:F,3,FALSE),"Revisar"))</f>
        <v>PROC.QA</v>
      </c>
      <c r="H26" t="str" cm="1">
        <f t="array" ref="H26">IFERROR(INDEX(Equivalencias!H:H,MATCH(BD[[#This Row],[PRYINumero]],Equivalencias!I:I,0),),BD[[#This Row],[PRYTcodigo]])</f>
        <v>PROC.TELCO</v>
      </c>
    </row>
    <row r="27" spans="1:8" x14ac:dyDescent="0.3">
      <c r="B27" t="s">
        <v>371</v>
      </c>
      <c r="C27" t="s">
        <v>4628</v>
      </c>
      <c r="D27" t="s">
        <v>188</v>
      </c>
      <c r="E27" t="s">
        <v>8381</v>
      </c>
      <c r="F27">
        <v>94</v>
      </c>
      <c r="G27" t="str" cm="1">
        <f t="array" ref="G27">IF(Resumen!$D$7="PROC.SWAT",IFERROR(VLOOKUP(BD[[#This Row],[Usunombre]],Equivalencias!W:X,2,FALSE),IFERROR(VLOOKUP(INDEX('BDCF Histórico'!A:A,MATCH(D27&amp;E27,'BDCF Histórico'!G:G,0),),Equivalencias!D:F,3,FALSE),"Revisar")),IFERROR(VLOOKUP(INDEX('BDCF Histórico'!A:A,MATCH(D27&amp;E27,'BDCF Histórico'!G:G,0),),Equivalencias!D:F,3,FALSE),"Revisar"))</f>
        <v>PROC.QA</v>
      </c>
      <c r="H27" t="str" cm="1">
        <f t="array" ref="H27">IFERROR(INDEX(Equivalencias!H:H,MATCH(BD[[#This Row],[PRYINumero]],Equivalencias!I:I,0),),BD[[#This Row],[PRYTcodigo]])</f>
        <v>PROC.TELCO</v>
      </c>
    </row>
    <row r="28" spans="1:8" hidden="1" x14ac:dyDescent="0.3">
      <c r="B28" t="s">
        <v>371</v>
      </c>
      <c r="C28" t="s">
        <v>4206</v>
      </c>
      <c r="D28" t="s">
        <v>188</v>
      </c>
      <c r="E28" t="s">
        <v>4640</v>
      </c>
      <c r="F28">
        <v>20</v>
      </c>
      <c r="G28" t="str" cm="1">
        <f t="array" ref="G28">IF(Resumen!$D$7="PROC.SWAT",IFERROR(VLOOKUP(BD[[#This Row],[Usunombre]],Equivalencias!W:X,2,FALSE),IFERROR(VLOOKUP(INDEX('BDCF Histórico'!A:A,MATCH(D28&amp;E28,'BDCF Histórico'!G:G,0),),Equivalencias!D:F,3,FALSE),"Revisar")),IFERROR(VLOOKUP(INDEX('BDCF Histórico'!A:A,MATCH(D28&amp;E28,'BDCF Histórico'!G:G,0),),Equivalencias!D:F,3,FALSE),"Revisar"))</f>
        <v>PROC.QA</v>
      </c>
      <c r="H28" t="str" cm="1">
        <f t="array" ref="H28">IFERROR(INDEX(Equivalencias!H:H,MATCH(BD[[#This Row],[PRYINumero]],Equivalencias!I:I,0),),BD[[#This Row],[PRYTcodigo]])</f>
        <v>PROC.TELCO</v>
      </c>
    </row>
    <row r="29" spans="1:8" x14ac:dyDescent="0.3">
      <c r="B29" t="s">
        <v>669</v>
      </c>
      <c r="C29" t="s">
        <v>4642</v>
      </c>
      <c r="D29" t="s">
        <v>373</v>
      </c>
      <c r="E29" t="s">
        <v>8381</v>
      </c>
      <c r="F29">
        <v>56</v>
      </c>
      <c r="G29" t="str" cm="1">
        <f t="array" ref="G29">IF(Resumen!$D$7="PROC.SWAT",IFERROR(VLOOKUP(BD[[#This Row],[Usunombre]],Equivalencias!W:X,2,FALSE),IFERROR(VLOOKUP(INDEX('BDCF Histórico'!A:A,MATCH(D29&amp;E29,'BDCF Histórico'!G:G,0),),Equivalencias!D:F,3,FALSE),"Revisar")),IFERROR(VLOOKUP(INDEX('BDCF Histórico'!A:A,MATCH(D29&amp;E29,'BDCF Histórico'!G:G,0),),Equivalencias!D:F,3,FALSE),"Revisar"))</f>
        <v>PROC.T.MW</v>
      </c>
      <c r="H29" t="str" cm="1">
        <f t="array" ref="H29">IFERROR(INDEX(Equivalencias!H:H,MATCH(BD[[#This Row],[PRYINumero]],Equivalencias!I:I,0),),BD[[#This Row],[PRYTcodigo]])</f>
        <v>PROC.ADM</v>
      </c>
    </row>
    <row r="30" spans="1:8" x14ac:dyDescent="0.3">
      <c r="B30" t="s">
        <v>1008</v>
      </c>
      <c r="C30" t="s">
        <v>8361</v>
      </c>
      <c r="D30" t="s">
        <v>373</v>
      </c>
      <c r="E30" t="s">
        <v>8381</v>
      </c>
      <c r="F30">
        <v>79.25</v>
      </c>
      <c r="G30" t="str" cm="1">
        <f t="array" ref="G30">IF(Resumen!$D$7="PROC.SWAT",IFERROR(VLOOKUP(BD[[#This Row],[Usunombre]],Equivalencias!W:X,2,FALSE),IFERROR(VLOOKUP(INDEX('BDCF Histórico'!A:A,MATCH(D30&amp;E30,'BDCF Histórico'!G:G,0),),Equivalencias!D:F,3,FALSE),"Revisar")),IFERROR(VLOOKUP(INDEX('BDCF Histórico'!A:A,MATCH(D30&amp;E30,'BDCF Histórico'!G:G,0),),Equivalencias!D:F,3,FALSE),"Revisar"))</f>
        <v>PROC.T.MW</v>
      </c>
      <c r="H30" t="str" cm="1">
        <f t="array" ref="H30">IFERROR(INDEX(Equivalencias!H:H,MATCH(BD[[#This Row],[PRYINumero]],Equivalencias!I:I,0),),BD[[#This Row],[PRYTcodigo]])</f>
        <v>PROC.SOPIN</v>
      </c>
    </row>
    <row r="31" spans="1:8" x14ac:dyDescent="0.3">
      <c r="A31" t="s">
        <v>42</v>
      </c>
      <c r="B31" t="s">
        <v>1008</v>
      </c>
      <c r="C31" t="s">
        <v>8361</v>
      </c>
      <c r="D31" t="s">
        <v>373</v>
      </c>
      <c r="E31" t="s">
        <v>8381</v>
      </c>
      <c r="F31">
        <v>1</v>
      </c>
      <c r="G31" t="str" cm="1">
        <f t="array" ref="G31">IF(Resumen!$D$7="PROC.SWAT",IFERROR(VLOOKUP(BD[[#This Row],[Usunombre]],Equivalencias!W:X,2,FALSE),IFERROR(VLOOKUP(INDEX('BDCF Histórico'!A:A,MATCH(D31&amp;E31,'BDCF Histórico'!G:G,0),),Equivalencias!D:F,3,FALSE),"Revisar")),IFERROR(VLOOKUP(INDEX('BDCF Histórico'!A:A,MATCH(D31&amp;E31,'BDCF Histórico'!G:G,0),),Equivalencias!D:F,3,FALSE),"Revisar"))</f>
        <v>PROC.T.MW</v>
      </c>
      <c r="H31" t="str" cm="1">
        <f t="array" ref="H31">IFERROR(INDEX(Equivalencias!H:H,MATCH(BD[[#This Row],[PRYINumero]],Equivalencias!I:I,0),),BD[[#This Row],[PRYTcodigo]])</f>
        <v>PROC.SALUD</v>
      </c>
    </row>
    <row r="32" spans="1:8" hidden="1" x14ac:dyDescent="0.3">
      <c r="B32" t="s">
        <v>981</v>
      </c>
      <c r="C32" t="s">
        <v>4293</v>
      </c>
      <c r="D32" t="s">
        <v>373</v>
      </c>
      <c r="E32" t="s">
        <v>4640</v>
      </c>
      <c r="F32">
        <v>36.5</v>
      </c>
      <c r="G32" t="str" cm="1">
        <f t="array" ref="G32">IF(Resumen!$D$7="PROC.SWAT",IFERROR(VLOOKUP(BD[[#This Row],[Usunombre]],Equivalencias!W:X,2,FALSE),IFERROR(VLOOKUP(INDEX('BDCF Histórico'!A:A,MATCH(D32&amp;E32,'BDCF Histórico'!G:G,0),),Equivalencias!D:F,3,FALSE),"Revisar")),IFERROR(VLOOKUP(INDEX('BDCF Histórico'!A:A,MATCH(D32&amp;E32,'BDCF Histórico'!G:G,0),),Equivalencias!D:F,3,FALSE),"Revisar"))</f>
        <v>PROC.T.MW</v>
      </c>
      <c r="H32" t="str" cm="1">
        <f t="array" ref="H32">IFERROR(INDEX(Equivalencias!H:H,MATCH(BD[[#This Row],[PRYINumero]],Equivalencias!I:I,0),),BD[[#This Row],[PRYTcodigo]])</f>
        <v>PROC.T.MW</v>
      </c>
    </row>
    <row r="33" spans="2:8" x14ac:dyDescent="0.3">
      <c r="B33" t="s">
        <v>981</v>
      </c>
      <c r="C33" t="s">
        <v>4293</v>
      </c>
      <c r="D33" t="s">
        <v>373</v>
      </c>
      <c r="E33" t="s">
        <v>8381</v>
      </c>
      <c r="F33">
        <v>21.75</v>
      </c>
      <c r="G33" t="str" cm="1">
        <f t="array" ref="G33">IF(Resumen!$D$7="PROC.SWAT",IFERROR(VLOOKUP(BD[[#This Row],[Usunombre]],Equivalencias!W:X,2,FALSE),IFERROR(VLOOKUP(INDEX('BDCF Histórico'!A:A,MATCH(D33&amp;E33,'BDCF Histórico'!G:G,0),),Equivalencias!D:F,3,FALSE),"Revisar")),IFERROR(VLOOKUP(INDEX('BDCF Histórico'!A:A,MATCH(D33&amp;E33,'BDCF Histórico'!G:G,0),),Equivalencias!D:F,3,FALSE),"Revisar"))</f>
        <v>PROC.T.MW</v>
      </c>
      <c r="H33" t="str" cm="1">
        <f t="array" ref="H33">IFERROR(INDEX(Equivalencias!H:H,MATCH(BD[[#This Row],[PRYINumero]],Equivalencias!I:I,0),),BD[[#This Row],[PRYTcodigo]])</f>
        <v>PROC.T.MW</v>
      </c>
    </row>
    <row r="34" spans="2:8" hidden="1" x14ac:dyDescent="0.3">
      <c r="B34" t="s">
        <v>669</v>
      </c>
      <c r="C34" t="s">
        <v>4642</v>
      </c>
      <c r="D34" t="s">
        <v>340</v>
      </c>
      <c r="E34" t="s">
        <v>4640</v>
      </c>
      <c r="F34">
        <v>8</v>
      </c>
      <c r="G34" t="str" cm="1">
        <f t="array" ref="G34">IF(Resumen!$D$7="PROC.SWAT",IFERROR(VLOOKUP(BD[[#This Row],[Usunombre]],Equivalencias!W:X,2,FALSE),IFERROR(VLOOKUP(INDEX('BDCF Histórico'!A:A,MATCH(D34&amp;E34,'BDCF Histórico'!G:G,0),),Equivalencias!D:F,3,FALSE),"Revisar")),IFERROR(VLOOKUP(INDEX('BDCF Histórico'!A:A,MATCH(D34&amp;E34,'BDCF Histórico'!G:G,0),),Equivalencias!D:F,3,FALSE),"Revisar"))</f>
        <v>PROC.SALUD</v>
      </c>
      <c r="H34" t="str" cm="1">
        <f t="array" ref="H34">IFERROR(INDEX(Equivalencias!H:H,MATCH(BD[[#This Row],[PRYINumero]],Equivalencias!I:I,0),),BD[[#This Row],[PRYTcodigo]])</f>
        <v>PROC.ADM</v>
      </c>
    </row>
    <row r="35" spans="2:8" x14ac:dyDescent="0.3">
      <c r="B35" t="s">
        <v>669</v>
      </c>
      <c r="C35" t="s">
        <v>4642</v>
      </c>
      <c r="D35" t="s">
        <v>340</v>
      </c>
      <c r="E35" t="s">
        <v>8381</v>
      </c>
      <c r="F35">
        <v>8</v>
      </c>
      <c r="G35" t="str" cm="1">
        <f t="array" ref="G35">IF(Resumen!$D$7="PROC.SWAT",IFERROR(VLOOKUP(BD[[#This Row],[Usunombre]],Equivalencias!W:X,2,FALSE),IFERROR(VLOOKUP(INDEX('BDCF Histórico'!A:A,MATCH(D35&amp;E35,'BDCF Histórico'!G:G,0),),Equivalencias!D:F,3,FALSE),"Revisar")),IFERROR(VLOOKUP(INDEX('BDCF Histórico'!A:A,MATCH(D35&amp;E35,'BDCF Histórico'!G:G,0),),Equivalencias!D:F,3,FALSE),"Revisar"))</f>
        <v>PROC.SALUD</v>
      </c>
      <c r="H35" t="str" cm="1">
        <f t="array" ref="H35">IFERROR(INDEX(Equivalencias!H:H,MATCH(BD[[#This Row],[PRYINumero]],Equivalencias!I:I,0),),BD[[#This Row],[PRYTcodigo]])</f>
        <v>PROC.ADM</v>
      </c>
    </row>
    <row r="36" spans="2:8" hidden="1" x14ac:dyDescent="0.3">
      <c r="B36" t="s">
        <v>669</v>
      </c>
      <c r="C36" t="s">
        <v>4642</v>
      </c>
      <c r="D36" t="s">
        <v>946</v>
      </c>
      <c r="E36" t="s">
        <v>4640</v>
      </c>
      <c r="F36">
        <v>40</v>
      </c>
      <c r="G36" t="str" cm="1">
        <f t="array" ref="G36">IF(Resumen!$D$7="PROC.SWAT",IFERROR(VLOOKUP(BD[[#This Row],[Usunombre]],Equivalencias!W:X,2,FALSE),IFERROR(VLOOKUP(INDEX('BDCF Histórico'!A:A,MATCH(D36&amp;E36,'BDCF Histórico'!G:G,0),),Equivalencias!D:F,3,FALSE),"Revisar")),IFERROR(VLOOKUP(INDEX('BDCF Histórico'!A:A,MATCH(D36&amp;E36,'BDCF Histórico'!G:G,0),),Equivalencias!D:F,3,FALSE),"Revisar"))</f>
        <v>PROC.QA</v>
      </c>
      <c r="H36" t="str" cm="1">
        <f t="array" ref="H36">IFERROR(INDEX(Equivalencias!H:H,MATCH(BD[[#This Row],[PRYINumero]],Equivalencias!I:I,0),),BD[[#This Row],[PRYTcodigo]])</f>
        <v>PROC.ADM</v>
      </c>
    </row>
    <row r="37" spans="2:8" hidden="1" x14ac:dyDescent="0.3">
      <c r="B37" t="s">
        <v>177</v>
      </c>
      <c r="C37" t="s">
        <v>4199</v>
      </c>
      <c r="D37" t="s">
        <v>946</v>
      </c>
      <c r="E37" t="s">
        <v>4640</v>
      </c>
      <c r="F37">
        <v>0.5</v>
      </c>
      <c r="G37" t="str" cm="1">
        <f t="array" ref="G37">IF(Resumen!$D$7="PROC.SWAT",IFERROR(VLOOKUP(BD[[#This Row],[Usunombre]],Equivalencias!W:X,2,FALSE),IFERROR(VLOOKUP(INDEX('BDCF Histórico'!A:A,MATCH(D37&amp;E37,'BDCF Histórico'!G:G,0),),Equivalencias!D:F,3,FALSE),"Revisar")),IFERROR(VLOOKUP(INDEX('BDCF Histórico'!A:A,MATCH(D37&amp;E37,'BDCF Histórico'!G:G,0),),Equivalencias!D:F,3,FALSE),"Revisar"))</f>
        <v>PROC.QA</v>
      </c>
      <c r="H37" t="str" cm="1">
        <f t="array" ref="H37">IFERROR(INDEX(Equivalencias!H:H,MATCH(BD[[#This Row],[PRYINumero]],Equivalencias!I:I,0),),BD[[#This Row],[PRYTcodigo]])</f>
        <v>PROC.QA</v>
      </c>
    </row>
    <row r="38" spans="2:8" hidden="1" x14ac:dyDescent="0.3">
      <c r="B38" t="s">
        <v>177</v>
      </c>
      <c r="C38" t="s">
        <v>4663</v>
      </c>
      <c r="D38" t="s">
        <v>946</v>
      </c>
      <c r="E38" t="s">
        <v>4640</v>
      </c>
      <c r="F38">
        <v>62</v>
      </c>
      <c r="G38" t="str" cm="1">
        <f t="array" ref="G38">IF(Resumen!$D$7="PROC.SWAT",IFERROR(VLOOKUP(BD[[#This Row],[Usunombre]],Equivalencias!W:X,2,FALSE),IFERROR(VLOOKUP(INDEX('BDCF Histórico'!A:A,MATCH(D38&amp;E38,'BDCF Histórico'!G:G,0),),Equivalencias!D:F,3,FALSE),"Revisar")),IFERROR(VLOOKUP(INDEX('BDCF Histórico'!A:A,MATCH(D38&amp;E38,'BDCF Histórico'!G:G,0),),Equivalencias!D:F,3,FALSE),"Revisar"))</f>
        <v>PROC.QA</v>
      </c>
      <c r="H38" t="str" cm="1">
        <f t="array" ref="H38">IFERROR(INDEX(Equivalencias!H:H,MATCH(BD[[#This Row],[PRYINumero]],Equivalencias!I:I,0),),BD[[#This Row],[PRYTcodigo]])</f>
        <v>PROC.QA</v>
      </c>
    </row>
    <row r="39" spans="2:8" x14ac:dyDescent="0.3">
      <c r="B39" t="s">
        <v>177</v>
      </c>
      <c r="C39" t="s">
        <v>4663</v>
      </c>
      <c r="D39" t="s">
        <v>946</v>
      </c>
      <c r="E39" t="s">
        <v>8381</v>
      </c>
      <c r="F39">
        <v>17</v>
      </c>
      <c r="G39" t="str" cm="1">
        <f t="array" ref="G39">IF(Resumen!$D$7="PROC.SWAT",IFERROR(VLOOKUP(BD[[#This Row],[Usunombre]],Equivalencias!W:X,2,FALSE),IFERROR(VLOOKUP(INDEX('BDCF Histórico'!A:A,MATCH(D39&amp;E39,'BDCF Histórico'!G:G,0),),Equivalencias!D:F,3,FALSE),"Revisar")),IFERROR(VLOOKUP(INDEX('BDCF Histórico'!A:A,MATCH(D39&amp;E39,'BDCF Histórico'!G:G,0),),Equivalencias!D:F,3,FALSE),"Revisar"))</f>
        <v>PROC.QA</v>
      </c>
      <c r="H39" t="str" cm="1">
        <f t="array" ref="H39">IFERROR(INDEX(Equivalencias!H:H,MATCH(BD[[#This Row],[PRYINumero]],Equivalencias!I:I,0),),BD[[#This Row],[PRYTcodigo]])</f>
        <v>PROC.QA</v>
      </c>
    </row>
    <row r="40" spans="2:8" hidden="1" x14ac:dyDescent="0.3">
      <c r="B40" t="s">
        <v>371</v>
      </c>
      <c r="C40" t="s">
        <v>4628</v>
      </c>
      <c r="D40" t="s">
        <v>946</v>
      </c>
      <c r="E40" t="s">
        <v>4640</v>
      </c>
      <c r="F40">
        <v>65.5</v>
      </c>
      <c r="G40" t="str" cm="1">
        <f t="array" ref="G40">IF(Resumen!$D$7="PROC.SWAT",IFERROR(VLOOKUP(BD[[#This Row],[Usunombre]],Equivalencias!W:X,2,FALSE),IFERROR(VLOOKUP(INDEX('BDCF Histórico'!A:A,MATCH(D40&amp;E40,'BDCF Histórico'!G:G,0),),Equivalencias!D:F,3,FALSE),"Revisar")),IFERROR(VLOOKUP(INDEX('BDCF Histórico'!A:A,MATCH(D40&amp;E40,'BDCF Histórico'!G:G,0),),Equivalencias!D:F,3,FALSE),"Revisar"))</f>
        <v>PROC.QA</v>
      </c>
      <c r="H40" t="str" cm="1">
        <f t="array" ref="H40">IFERROR(INDEX(Equivalencias!H:H,MATCH(BD[[#This Row],[PRYINumero]],Equivalencias!I:I,0),),BD[[#This Row],[PRYTcodigo]])</f>
        <v>PROC.TELCO</v>
      </c>
    </row>
    <row r="41" spans="2:8" x14ac:dyDescent="0.3">
      <c r="B41" t="s">
        <v>371</v>
      </c>
      <c r="C41" t="s">
        <v>4628</v>
      </c>
      <c r="D41" t="s">
        <v>946</v>
      </c>
      <c r="E41" t="s">
        <v>8381</v>
      </c>
      <c r="F41">
        <v>143</v>
      </c>
      <c r="G41" t="str" cm="1">
        <f t="array" ref="G41">IF(Resumen!$D$7="PROC.SWAT",IFERROR(VLOOKUP(BD[[#This Row],[Usunombre]],Equivalencias!W:X,2,FALSE),IFERROR(VLOOKUP(INDEX('BDCF Histórico'!A:A,MATCH(D41&amp;E41,'BDCF Histórico'!G:G,0),),Equivalencias!D:F,3,FALSE),"Revisar")),IFERROR(VLOOKUP(INDEX('BDCF Histórico'!A:A,MATCH(D41&amp;E41,'BDCF Histórico'!G:G,0),),Equivalencias!D:F,3,FALSE),"Revisar"))</f>
        <v>PROC.QA</v>
      </c>
      <c r="H41" t="str" cm="1">
        <f t="array" ref="H41">IFERROR(INDEX(Equivalencias!H:H,MATCH(BD[[#This Row],[PRYINumero]],Equivalencias!I:I,0),),BD[[#This Row],[PRYTcodigo]])</f>
        <v>PROC.TELCO</v>
      </c>
    </row>
    <row r="42" spans="2:8" hidden="1" x14ac:dyDescent="0.3">
      <c r="B42" t="s">
        <v>669</v>
      </c>
      <c r="C42" t="s">
        <v>4642</v>
      </c>
      <c r="D42" t="s">
        <v>24</v>
      </c>
      <c r="E42" t="s">
        <v>4640</v>
      </c>
      <c r="F42">
        <v>8</v>
      </c>
      <c r="G42" t="str" cm="1">
        <f t="array" ref="G42">IF(Resumen!$D$7="PROC.SWAT",IFERROR(VLOOKUP(BD[[#This Row],[Usunombre]],Equivalencias!W:X,2,FALSE),IFERROR(VLOOKUP(INDEX('BDCF Histórico'!A:A,MATCH(D42&amp;E42,'BDCF Histórico'!G:G,0),),Equivalencias!D:F,3,FALSE),"Revisar")),IFERROR(VLOOKUP(INDEX('BDCF Histórico'!A:A,MATCH(D42&amp;E42,'BDCF Histórico'!G:G,0),),Equivalencias!D:F,3,FALSE),"Revisar"))</f>
        <v>PROC.BI</v>
      </c>
      <c r="H42" t="str" cm="1">
        <f t="array" ref="H42">IFERROR(INDEX(Equivalencias!H:H,MATCH(BD[[#This Row],[PRYINumero]],Equivalencias!I:I,0),),BD[[#This Row],[PRYTcodigo]])</f>
        <v>PROC.ADM</v>
      </c>
    </row>
    <row r="43" spans="2:8" x14ac:dyDescent="0.3">
      <c r="B43" t="s">
        <v>669</v>
      </c>
      <c r="C43" t="s">
        <v>4642</v>
      </c>
      <c r="D43" t="s">
        <v>24</v>
      </c>
      <c r="E43" t="s">
        <v>8381</v>
      </c>
      <c r="F43">
        <v>16</v>
      </c>
      <c r="G43" t="str" cm="1">
        <f t="array" ref="G43">IF(Resumen!$D$7="PROC.SWAT",IFERROR(VLOOKUP(BD[[#This Row],[Usunombre]],Equivalencias!W:X,2,FALSE),IFERROR(VLOOKUP(INDEX('BDCF Histórico'!A:A,MATCH(D43&amp;E43,'BDCF Histórico'!G:G,0),),Equivalencias!D:F,3,FALSE),"Revisar")),IFERROR(VLOOKUP(INDEX('BDCF Histórico'!A:A,MATCH(D43&amp;E43,'BDCF Histórico'!G:G,0),),Equivalencias!D:F,3,FALSE),"Revisar"))</f>
        <v>PROC.BI</v>
      </c>
      <c r="H43" t="str" cm="1">
        <f t="array" ref="H43">IFERROR(INDEX(Equivalencias!H:H,MATCH(BD[[#This Row],[PRYINumero]],Equivalencias!I:I,0),),BD[[#This Row],[PRYTcodigo]])</f>
        <v>PROC.ADM</v>
      </c>
    </row>
    <row r="44" spans="2:8" hidden="1" x14ac:dyDescent="0.3">
      <c r="B44" t="s">
        <v>12</v>
      </c>
      <c r="C44" t="s">
        <v>25</v>
      </c>
      <c r="D44" t="s">
        <v>24</v>
      </c>
      <c r="E44" t="s">
        <v>4640</v>
      </c>
      <c r="F44">
        <v>145</v>
      </c>
      <c r="G44" t="str" cm="1">
        <f t="array" ref="G44">IF(Resumen!$D$7="PROC.SWAT",IFERROR(VLOOKUP(BD[[#This Row],[Usunombre]],Equivalencias!W:X,2,FALSE),IFERROR(VLOOKUP(INDEX('BDCF Histórico'!A:A,MATCH(D44&amp;E44,'BDCF Histórico'!G:G,0),),Equivalencias!D:F,3,FALSE),"Revisar")),IFERROR(VLOOKUP(INDEX('BDCF Histórico'!A:A,MATCH(D44&amp;E44,'BDCF Histórico'!G:G,0),),Equivalencias!D:F,3,FALSE),"Revisar"))</f>
        <v>PROC.BI</v>
      </c>
      <c r="H44" t="str" cm="1">
        <f t="array" ref="H44">IFERROR(INDEX(Equivalencias!H:H,MATCH(BD[[#This Row],[PRYINumero]],Equivalencias!I:I,0),),BD[[#This Row],[PRYTcodigo]])</f>
        <v>PROC.BI</v>
      </c>
    </row>
    <row r="45" spans="2:8" x14ac:dyDescent="0.3">
      <c r="B45" t="s">
        <v>12</v>
      </c>
      <c r="C45" t="s">
        <v>25</v>
      </c>
      <c r="D45" t="s">
        <v>24</v>
      </c>
      <c r="E45" t="s">
        <v>8381</v>
      </c>
      <c r="F45">
        <v>128</v>
      </c>
      <c r="G45" t="str" cm="1">
        <f t="array" ref="G45">IF(Resumen!$D$7="PROC.SWAT",IFERROR(VLOOKUP(BD[[#This Row],[Usunombre]],Equivalencias!W:X,2,FALSE),IFERROR(VLOOKUP(INDEX('BDCF Histórico'!A:A,MATCH(D45&amp;E45,'BDCF Histórico'!G:G,0),),Equivalencias!D:F,3,FALSE),"Revisar")),IFERROR(VLOOKUP(INDEX('BDCF Histórico'!A:A,MATCH(D45&amp;E45,'BDCF Histórico'!G:G,0),),Equivalencias!D:F,3,FALSE),"Revisar"))</f>
        <v>PROC.BI</v>
      </c>
      <c r="H45" t="str" cm="1">
        <f t="array" ref="H45">IFERROR(INDEX(Equivalencias!H:H,MATCH(BD[[#This Row],[PRYINumero]],Equivalencias!I:I,0),),BD[[#This Row],[PRYTcodigo]])</f>
        <v>PROC.BI</v>
      </c>
    </row>
    <row r="46" spans="2:8" hidden="1" x14ac:dyDescent="0.3">
      <c r="B46" t="s">
        <v>322</v>
      </c>
      <c r="C46" t="s">
        <v>335</v>
      </c>
      <c r="D46" t="s">
        <v>24</v>
      </c>
      <c r="E46" t="s">
        <v>4640</v>
      </c>
      <c r="F46">
        <v>15</v>
      </c>
      <c r="G46" t="str" cm="1">
        <f t="array" ref="G46">IF(Resumen!$D$7="PROC.SWAT",IFERROR(VLOOKUP(BD[[#This Row],[Usunombre]],Equivalencias!W:X,2,FALSE),IFERROR(VLOOKUP(INDEX('BDCF Histórico'!A:A,MATCH(D46&amp;E46,'BDCF Histórico'!G:G,0),),Equivalencias!D:F,3,FALSE),"Revisar")),IFERROR(VLOOKUP(INDEX('BDCF Histórico'!A:A,MATCH(D46&amp;E46,'BDCF Histórico'!G:G,0),),Equivalencias!D:F,3,FALSE),"Revisar"))</f>
        <v>PROC.BI</v>
      </c>
      <c r="H46" t="str" cm="1">
        <f t="array" ref="H46">IFERROR(INDEX(Equivalencias!H:H,MATCH(BD[[#This Row],[PRYINumero]],Equivalencias!I:I,0),),BD[[#This Row],[PRYTcodigo]])</f>
        <v>PROC.SALUD</v>
      </c>
    </row>
    <row r="47" spans="2:8" x14ac:dyDescent="0.3">
      <c r="B47" t="s">
        <v>322</v>
      </c>
      <c r="C47" t="s">
        <v>335</v>
      </c>
      <c r="D47" t="s">
        <v>24</v>
      </c>
      <c r="E47" t="s">
        <v>8381</v>
      </c>
      <c r="F47">
        <v>16</v>
      </c>
      <c r="G47" t="str" cm="1">
        <f t="array" ref="G47">IF(Resumen!$D$7="PROC.SWAT",IFERROR(VLOOKUP(BD[[#This Row],[Usunombre]],Equivalencias!W:X,2,FALSE),IFERROR(VLOOKUP(INDEX('BDCF Histórico'!A:A,MATCH(D47&amp;E47,'BDCF Histórico'!G:G,0),),Equivalencias!D:F,3,FALSE),"Revisar")),IFERROR(VLOOKUP(INDEX('BDCF Histórico'!A:A,MATCH(D47&amp;E47,'BDCF Histórico'!G:G,0),),Equivalencias!D:F,3,FALSE),"Revisar"))</f>
        <v>PROC.BI</v>
      </c>
      <c r="H47" t="str" cm="1">
        <f t="array" ref="H47">IFERROR(INDEX(Equivalencias!H:H,MATCH(BD[[#This Row],[PRYINumero]],Equivalencias!I:I,0),),BD[[#This Row],[PRYTcodigo]])</f>
        <v>PROC.SALUD</v>
      </c>
    </row>
    <row r="48" spans="2:8" x14ac:dyDescent="0.3">
      <c r="B48" t="s">
        <v>669</v>
      </c>
      <c r="C48" t="s">
        <v>4642</v>
      </c>
      <c r="D48" t="s">
        <v>15</v>
      </c>
      <c r="E48" t="s">
        <v>8381</v>
      </c>
      <c r="F48">
        <v>8</v>
      </c>
      <c r="G48" t="str" cm="1">
        <f t="array" ref="G48">IF(Resumen!$D$7="PROC.SWAT",IFERROR(VLOOKUP(BD[[#This Row],[Usunombre]],Equivalencias!W:X,2,FALSE),IFERROR(VLOOKUP(INDEX('BDCF Histórico'!A:A,MATCH(D48&amp;E48,'BDCF Histórico'!G:G,0),),Equivalencias!D:F,3,FALSE),"Revisar")),IFERROR(VLOOKUP(INDEX('BDCF Histórico'!A:A,MATCH(D48&amp;E48,'BDCF Histórico'!G:G,0),),Equivalencias!D:F,3,FALSE),"Revisar"))</f>
        <v>PROC.PMO</v>
      </c>
      <c r="H48" t="str" cm="1">
        <f t="array" ref="H48">IFERROR(INDEX(Equivalencias!H:H,MATCH(BD[[#This Row],[PRYINumero]],Equivalencias!I:I,0),),BD[[#This Row],[PRYTcodigo]])</f>
        <v>PROC.ADM</v>
      </c>
    </row>
    <row r="49" spans="1:8" hidden="1" x14ac:dyDescent="0.3">
      <c r="A49" t="s">
        <v>166</v>
      </c>
      <c r="B49" t="s">
        <v>161</v>
      </c>
      <c r="C49" t="s">
        <v>4662</v>
      </c>
      <c r="D49" t="s">
        <v>15</v>
      </c>
      <c r="E49" t="s">
        <v>4640</v>
      </c>
      <c r="F49">
        <v>79</v>
      </c>
      <c r="G49" t="str" cm="1">
        <f t="array" ref="G49">IF(Resumen!$D$7="PROC.SWAT",IFERROR(VLOOKUP(BD[[#This Row],[Usunombre]],Equivalencias!W:X,2,FALSE),IFERROR(VLOOKUP(INDEX('BDCF Histórico'!A:A,MATCH(D49&amp;E49,'BDCF Histórico'!G:G,0),),Equivalencias!D:F,3,FALSE),"Revisar")),IFERROR(VLOOKUP(INDEX('BDCF Histórico'!A:A,MATCH(D49&amp;E49,'BDCF Histórico'!G:G,0),),Equivalencias!D:F,3,FALSE),"Revisar"))</f>
        <v>PROC.PMO</v>
      </c>
      <c r="H49" t="str" cm="1">
        <f t="array" ref="H49">IFERROR(INDEX(Equivalencias!H:H,MATCH(BD[[#This Row],[PRYINumero]],Equivalencias!I:I,0),),BD[[#This Row],[PRYTcodigo]])</f>
        <v>PROC.PMO</v>
      </c>
    </row>
    <row r="50" spans="1:8" hidden="1" x14ac:dyDescent="0.3">
      <c r="A50" t="s">
        <v>4118</v>
      </c>
      <c r="B50" t="s">
        <v>161</v>
      </c>
      <c r="C50" t="s">
        <v>4662</v>
      </c>
      <c r="D50" t="s">
        <v>15</v>
      </c>
      <c r="E50" t="s">
        <v>4640</v>
      </c>
      <c r="F50">
        <v>9</v>
      </c>
      <c r="G50" t="str" cm="1">
        <f t="array" ref="G50">IF(Resumen!$D$7="PROC.SWAT",IFERROR(VLOOKUP(BD[[#This Row],[Usunombre]],Equivalencias!W:X,2,FALSE),IFERROR(VLOOKUP(INDEX('BDCF Histórico'!A:A,MATCH(D50&amp;E50,'BDCF Histórico'!G:G,0),),Equivalencias!D:F,3,FALSE),"Revisar")),IFERROR(VLOOKUP(INDEX('BDCF Histórico'!A:A,MATCH(D50&amp;E50,'BDCF Histórico'!G:G,0),),Equivalencias!D:F,3,FALSE),"Revisar"))</f>
        <v>PROC.PMO</v>
      </c>
      <c r="H50" t="str" cm="1">
        <f t="array" ref="H50">IFERROR(INDEX(Equivalencias!H:H,MATCH(BD[[#This Row],[PRYINumero]],Equivalencias!I:I,0),),BD[[#This Row],[PRYTcodigo]])</f>
        <v>PROC.SWAT</v>
      </c>
    </row>
    <row r="51" spans="1:8" hidden="1" x14ac:dyDescent="0.3">
      <c r="A51" t="s">
        <v>4259</v>
      </c>
      <c r="B51" t="s">
        <v>161</v>
      </c>
      <c r="C51" t="s">
        <v>4662</v>
      </c>
      <c r="D51" t="s">
        <v>15</v>
      </c>
      <c r="E51" t="s">
        <v>4640</v>
      </c>
      <c r="F51">
        <v>80</v>
      </c>
      <c r="G51" t="str" cm="1">
        <f t="array" ref="G51">IF(Resumen!$D$7="PROC.SWAT",IFERROR(VLOOKUP(BD[[#This Row],[Usunombre]],Equivalencias!W:X,2,FALSE),IFERROR(VLOOKUP(INDEX('BDCF Histórico'!A:A,MATCH(D51&amp;E51,'BDCF Histórico'!G:G,0),),Equivalencias!D:F,3,FALSE),"Revisar")),IFERROR(VLOOKUP(INDEX('BDCF Histórico'!A:A,MATCH(D51&amp;E51,'BDCF Histórico'!G:G,0),),Equivalencias!D:F,3,FALSE),"Revisar"))</f>
        <v>PROC.PMO</v>
      </c>
      <c r="H51" t="str" cm="1">
        <f t="array" ref="H51">IFERROR(INDEX(Equivalencias!H:H,MATCH(BD[[#This Row],[PRYINumero]],Equivalencias!I:I,0),),BD[[#This Row],[PRYTcodigo]])</f>
        <v>PROC.SEDI</v>
      </c>
    </row>
    <row r="52" spans="1:8" x14ac:dyDescent="0.3">
      <c r="A52" t="s">
        <v>166</v>
      </c>
      <c r="B52" t="s">
        <v>161</v>
      </c>
      <c r="C52" t="s">
        <v>4662</v>
      </c>
      <c r="D52" t="s">
        <v>15</v>
      </c>
      <c r="E52" t="s">
        <v>8381</v>
      </c>
      <c r="F52">
        <v>76</v>
      </c>
      <c r="G52" t="str" cm="1">
        <f t="array" ref="G52">IF(Resumen!$D$7="PROC.SWAT",IFERROR(VLOOKUP(BD[[#This Row],[Usunombre]],Equivalencias!W:X,2,FALSE),IFERROR(VLOOKUP(INDEX('BDCF Histórico'!A:A,MATCH(D52&amp;E52,'BDCF Histórico'!G:G,0),),Equivalencias!D:F,3,FALSE),"Revisar")),IFERROR(VLOOKUP(INDEX('BDCF Histórico'!A:A,MATCH(D52&amp;E52,'BDCF Histórico'!G:G,0),),Equivalencias!D:F,3,FALSE),"Revisar"))</f>
        <v>PROC.PMO</v>
      </c>
      <c r="H52" t="str" cm="1">
        <f t="array" ref="H52">IFERROR(INDEX(Equivalencias!H:H,MATCH(BD[[#This Row],[PRYINumero]],Equivalencias!I:I,0),),BD[[#This Row],[PRYTcodigo]])</f>
        <v>PROC.PMO</v>
      </c>
    </row>
    <row r="53" spans="1:8" x14ac:dyDescent="0.3">
      <c r="A53" t="s">
        <v>4118</v>
      </c>
      <c r="B53" t="s">
        <v>161</v>
      </c>
      <c r="C53" t="s">
        <v>4662</v>
      </c>
      <c r="D53" t="s">
        <v>15</v>
      </c>
      <c r="E53" t="s">
        <v>8381</v>
      </c>
      <c r="F53">
        <v>4</v>
      </c>
      <c r="G53" t="str" cm="1">
        <f t="array" ref="G53">IF(Resumen!$D$7="PROC.SWAT",IFERROR(VLOOKUP(BD[[#This Row],[Usunombre]],Equivalencias!W:X,2,FALSE),IFERROR(VLOOKUP(INDEX('BDCF Histórico'!A:A,MATCH(D53&amp;E53,'BDCF Histórico'!G:G,0),),Equivalencias!D:F,3,FALSE),"Revisar")),IFERROR(VLOOKUP(INDEX('BDCF Histórico'!A:A,MATCH(D53&amp;E53,'BDCF Histórico'!G:G,0),),Equivalencias!D:F,3,FALSE),"Revisar"))</f>
        <v>PROC.PMO</v>
      </c>
      <c r="H53" t="str" cm="1">
        <f t="array" ref="H53">IFERROR(INDEX(Equivalencias!H:H,MATCH(BD[[#This Row],[PRYINumero]],Equivalencias!I:I,0),),BD[[#This Row],[PRYTcodigo]])</f>
        <v>PROC.SWAT</v>
      </c>
    </row>
    <row r="54" spans="1:8" x14ac:dyDescent="0.3">
      <c r="A54" t="s">
        <v>4259</v>
      </c>
      <c r="B54" t="s">
        <v>161</v>
      </c>
      <c r="C54" t="s">
        <v>4662</v>
      </c>
      <c r="D54" t="s">
        <v>15</v>
      </c>
      <c r="E54" t="s">
        <v>8381</v>
      </c>
      <c r="F54">
        <v>72</v>
      </c>
      <c r="G54" t="str" cm="1">
        <f t="array" ref="G54">IF(Resumen!$D$7="PROC.SWAT",IFERROR(VLOOKUP(BD[[#This Row],[Usunombre]],Equivalencias!W:X,2,FALSE),IFERROR(VLOOKUP(INDEX('BDCF Histórico'!A:A,MATCH(D54&amp;E54,'BDCF Histórico'!G:G,0),),Equivalencias!D:F,3,FALSE),"Revisar")),IFERROR(VLOOKUP(INDEX('BDCF Histórico'!A:A,MATCH(D54&amp;E54,'BDCF Histórico'!G:G,0),),Equivalencias!D:F,3,FALSE),"Revisar"))</f>
        <v>PROC.PMO</v>
      </c>
      <c r="H54" t="str" cm="1">
        <f t="array" ref="H54">IFERROR(INDEX(Equivalencias!H:H,MATCH(BD[[#This Row],[PRYINumero]],Equivalencias!I:I,0),),BD[[#This Row],[PRYTcodigo]])</f>
        <v>PROC.SEDI</v>
      </c>
    </row>
    <row r="55" spans="1:8" hidden="1" x14ac:dyDescent="0.3">
      <c r="B55" t="s">
        <v>669</v>
      </c>
      <c r="C55" t="s">
        <v>4642</v>
      </c>
      <c r="D55" t="s">
        <v>4040</v>
      </c>
      <c r="E55" t="s">
        <v>4640</v>
      </c>
      <c r="F55">
        <v>16</v>
      </c>
      <c r="G55" t="str" cm="1">
        <f t="array" ref="G55">IF(Resumen!$D$7="PROC.SWAT",IFERROR(VLOOKUP(BD[[#This Row],[Usunombre]],Equivalencias!W:X,2,FALSE),IFERROR(VLOOKUP(INDEX('BDCF Histórico'!A:A,MATCH(D55&amp;E55,'BDCF Histórico'!G:G,0),),Equivalencias!D:F,3,FALSE),"Revisar")),IFERROR(VLOOKUP(INDEX('BDCF Histórico'!A:A,MATCH(D55&amp;E55,'BDCF Histórico'!G:G,0),),Equivalencias!D:F,3,FALSE),"Revisar"))</f>
        <v>PROC.RM</v>
      </c>
      <c r="H55" t="str" cm="1">
        <f t="array" ref="H55">IFERROR(INDEX(Equivalencias!H:H,MATCH(BD[[#This Row],[PRYINumero]],Equivalencias!I:I,0),),BD[[#This Row],[PRYTcodigo]])</f>
        <v>PROC.ADM</v>
      </c>
    </row>
    <row r="56" spans="1:8" x14ac:dyDescent="0.3">
      <c r="B56" t="s">
        <v>669</v>
      </c>
      <c r="C56" t="s">
        <v>4642</v>
      </c>
      <c r="D56" t="s">
        <v>4040</v>
      </c>
      <c r="E56" t="s">
        <v>8381</v>
      </c>
      <c r="F56">
        <v>8</v>
      </c>
      <c r="G56" t="str" cm="1">
        <f t="array" ref="G56">IF(Resumen!$D$7="PROC.SWAT",IFERROR(VLOOKUP(BD[[#This Row],[Usunombre]],Equivalencias!W:X,2,FALSE),IFERROR(VLOOKUP(INDEX('BDCF Histórico'!A:A,MATCH(D56&amp;E56,'BDCF Histórico'!G:G,0),),Equivalencias!D:F,3,FALSE),"Revisar")),IFERROR(VLOOKUP(INDEX('BDCF Histórico'!A:A,MATCH(D56&amp;E56,'BDCF Histórico'!G:G,0),),Equivalencias!D:F,3,FALSE),"Revisar"))</f>
        <v>PROC.RM</v>
      </c>
      <c r="H56" t="str" cm="1">
        <f t="array" ref="H56">IFERROR(INDEX(Equivalencias!H:H,MATCH(BD[[#This Row],[PRYINumero]],Equivalencias!I:I,0),),BD[[#This Row],[PRYTcodigo]])</f>
        <v>PROC.ADM</v>
      </c>
    </row>
    <row r="57" spans="1:8" hidden="1" x14ac:dyDescent="0.3">
      <c r="B57" t="s">
        <v>371</v>
      </c>
      <c r="C57" t="s">
        <v>4628</v>
      </c>
      <c r="D57" t="s">
        <v>4040</v>
      </c>
      <c r="E57" t="s">
        <v>4640</v>
      </c>
      <c r="F57">
        <v>156</v>
      </c>
      <c r="G57" t="str" cm="1">
        <f t="array" ref="G57">IF(Resumen!$D$7="PROC.SWAT",IFERROR(VLOOKUP(BD[[#This Row],[Usunombre]],Equivalencias!W:X,2,FALSE),IFERROR(VLOOKUP(INDEX('BDCF Histórico'!A:A,MATCH(D57&amp;E57,'BDCF Histórico'!G:G,0),),Equivalencias!D:F,3,FALSE),"Revisar")),IFERROR(VLOOKUP(INDEX('BDCF Histórico'!A:A,MATCH(D57&amp;E57,'BDCF Histórico'!G:G,0),),Equivalencias!D:F,3,FALSE),"Revisar"))</f>
        <v>PROC.RM</v>
      </c>
      <c r="H57" t="str" cm="1">
        <f t="array" ref="H57">IFERROR(INDEX(Equivalencias!H:H,MATCH(BD[[#This Row],[PRYINumero]],Equivalencias!I:I,0),),BD[[#This Row],[PRYTcodigo]])</f>
        <v>PROC.TELCO</v>
      </c>
    </row>
    <row r="58" spans="1:8" x14ac:dyDescent="0.3">
      <c r="B58" t="s">
        <v>371</v>
      </c>
      <c r="C58" t="s">
        <v>4628</v>
      </c>
      <c r="D58" t="s">
        <v>4040</v>
      </c>
      <c r="E58" t="s">
        <v>8381</v>
      </c>
      <c r="F58">
        <v>155</v>
      </c>
      <c r="G58" t="str" cm="1">
        <f t="array" ref="G58">IF(Resumen!$D$7="PROC.SWAT",IFERROR(VLOOKUP(BD[[#This Row],[Usunombre]],Equivalencias!W:X,2,FALSE),IFERROR(VLOOKUP(INDEX('BDCF Histórico'!A:A,MATCH(D58&amp;E58,'BDCF Histórico'!G:G,0),),Equivalencias!D:F,3,FALSE),"Revisar")),IFERROR(VLOOKUP(INDEX('BDCF Histórico'!A:A,MATCH(D58&amp;E58,'BDCF Histórico'!G:G,0),),Equivalencias!D:F,3,FALSE),"Revisar"))</f>
        <v>PROC.RM</v>
      </c>
      <c r="H58" t="str" cm="1">
        <f t="array" ref="H58">IFERROR(INDEX(Equivalencias!H:H,MATCH(BD[[#This Row],[PRYINumero]],Equivalencias!I:I,0),),BD[[#This Row],[PRYTcodigo]])</f>
        <v>PROC.TELCO</v>
      </c>
    </row>
    <row r="59" spans="1:8" hidden="1" x14ac:dyDescent="0.3">
      <c r="B59" t="s">
        <v>669</v>
      </c>
      <c r="C59" t="s">
        <v>4642</v>
      </c>
      <c r="D59" t="s">
        <v>201</v>
      </c>
      <c r="E59" t="s">
        <v>4640</v>
      </c>
      <c r="F59">
        <v>24</v>
      </c>
      <c r="G59" t="str" cm="1">
        <f t="array" ref="G59">IF(Resumen!$D$7="PROC.SWAT",IFERROR(VLOOKUP(BD[[#This Row],[Usunombre]],Equivalencias!W:X,2,FALSE),IFERROR(VLOOKUP(INDEX('BDCF Histórico'!A:A,MATCH(D59&amp;E59,'BDCF Histórico'!G:G,0),),Equivalencias!D:F,3,FALSE),"Revisar")),IFERROR(VLOOKUP(INDEX('BDCF Histórico'!A:A,MATCH(D59&amp;E59,'BDCF Histórico'!G:G,0),),Equivalencias!D:F,3,FALSE),"Revisar"))</f>
        <v>PROC.QA</v>
      </c>
      <c r="H59" t="str" cm="1">
        <f t="array" ref="H59">IFERROR(INDEX(Equivalencias!H:H,MATCH(BD[[#This Row],[PRYINumero]],Equivalencias!I:I,0),),BD[[#This Row],[PRYTcodigo]])</f>
        <v>PROC.ADM</v>
      </c>
    </row>
    <row r="60" spans="1:8" hidden="1" x14ac:dyDescent="0.3">
      <c r="B60" t="s">
        <v>669</v>
      </c>
      <c r="C60" t="s">
        <v>4194</v>
      </c>
      <c r="D60" t="s">
        <v>201</v>
      </c>
      <c r="E60" t="s">
        <v>4640</v>
      </c>
      <c r="F60">
        <v>4</v>
      </c>
      <c r="G60" t="str" cm="1">
        <f t="array" ref="G60">IF(Resumen!$D$7="PROC.SWAT",IFERROR(VLOOKUP(BD[[#This Row],[Usunombre]],Equivalencias!W:X,2,FALSE),IFERROR(VLOOKUP(INDEX('BDCF Histórico'!A:A,MATCH(D60&amp;E60,'BDCF Histórico'!G:G,0),),Equivalencias!D:F,3,FALSE),"Revisar")),IFERROR(VLOOKUP(INDEX('BDCF Histórico'!A:A,MATCH(D60&amp;E60,'BDCF Histórico'!G:G,0),),Equivalencias!D:F,3,FALSE),"Revisar"))</f>
        <v>PROC.QA</v>
      </c>
      <c r="H60" t="str" cm="1">
        <f t="array" ref="H60">IFERROR(INDEX(Equivalencias!H:H,MATCH(BD[[#This Row],[PRYINumero]],Equivalencias!I:I,0),),BD[[#This Row],[PRYTcodigo]])</f>
        <v>PROC.ADM</v>
      </c>
    </row>
    <row r="61" spans="1:8" hidden="1" x14ac:dyDescent="0.3">
      <c r="B61" t="s">
        <v>177</v>
      </c>
      <c r="C61" t="s">
        <v>4199</v>
      </c>
      <c r="D61" t="s">
        <v>201</v>
      </c>
      <c r="E61" t="s">
        <v>4640</v>
      </c>
      <c r="F61">
        <v>3</v>
      </c>
      <c r="G61" t="str" cm="1">
        <f t="array" ref="G61">IF(Resumen!$D$7="PROC.SWAT",IFERROR(VLOOKUP(BD[[#This Row],[Usunombre]],Equivalencias!W:X,2,FALSE),IFERROR(VLOOKUP(INDEX('BDCF Histórico'!A:A,MATCH(D61&amp;E61,'BDCF Histórico'!G:G,0),),Equivalencias!D:F,3,FALSE),"Revisar")),IFERROR(VLOOKUP(INDEX('BDCF Histórico'!A:A,MATCH(D61&amp;E61,'BDCF Histórico'!G:G,0),),Equivalencias!D:F,3,FALSE),"Revisar"))</f>
        <v>PROC.QA</v>
      </c>
      <c r="H61" t="str" cm="1">
        <f t="array" ref="H61">IFERROR(INDEX(Equivalencias!H:H,MATCH(BD[[#This Row],[PRYINumero]],Equivalencias!I:I,0),),BD[[#This Row],[PRYTcodigo]])</f>
        <v>PROC.QA</v>
      </c>
    </row>
    <row r="62" spans="1:8" hidden="1" x14ac:dyDescent="0.3">
      <c r="B62" t="s">
        <v>177</v>
      </c>
      <c r="C62" t="s">
        <v>4663</v>
      </c>
      <c r="D62" t="s">
        <v>201</v>
      </c>
      <c r="E62" t="s">
        <v>4640</v>
      </c>
      <c r="F62">
        <v>70</v>
      </c>
      <c r="G62" t="str" cm="1">
        <f t="array" ref="G62">IF(Resumen!$D$7="PROC.SWAT",IFERROR(VLOOKUP(BD[[#This Row],[Usunombre]],Equivalencias!W:X,2,FALSE),IFERROR(VLOOKUP(INDEX('BDCF Histórico'!A:A,MATCH(D62&amp;E62,'BDCF Histórico'!G:G,0),),Equivalencias!D:F,3,FALSE),"Revisar")),IFERROR(VLOOKUP(INDEX('BDCF Histórico'!A:A,MATCH(D62&amp;E62,'BDCF Histórico'!G:G,0),),Equivalencias!D:F,3,FALSE),"Revisar"))</f>
        <v>PROC.QA</v>
      </c>
      <c r="H62" t="str" cm="1">
        <f t="array" ref="H62">IFERROR(INDEX(Equivalencias!H:H,MATCH(BD[[#This Row],[PRYINumero]],Equivalencias!I:I,0),),BD[[#This Row],[PRYTcodigo]])</f>
        <v>PROC.QA</v>
      </c>
    </row>
    <row r="63" spans="1:8" x14ac:dyDescent="0.3">
      <c r="B63" t="s">
        <v>177</v>
      </c>
      <c r="C63" t="s">
        <v>4663</v>
      </c>
      <c r="D63" t="s">
        <v>201</v>
      </c>
      <c r="E63" t="s">
        <v>8381</v>
      </c>
      <c r="F63">
        <v>16.5</v>
      </c>
      <c r="G63" t="str" cm="1">
        <f t="array" ref="G63">IF(Resumen!$D$7="PROC.SWAT",IFERROR(VLOOKUP(BD[[#This Row],[Usunombre]],Equivalencias!W:X,2,FALSE),IFERROR(VLOOKUP(INDEX('BDCF Histórico'!A:A,MATCH(D63&amp;E63,'BDCF Histórico'!G:G,0),),Equivalencias!D:F,3,FALSE),"Revisar")),IFERROR(VLOOKUP(INDEX('BDCF Histórico'!A:A,MATCH(D63&amp;E63,'BDCF Histórico'!G:G,0),),Equivalencias!D:F,3,FALSE),"Revisar"))</f>
        <v>PROC.QA</v>
      </c>
      <c r="H63" t="str" cm="1">
        <f t="array" ref="H63">IFERROR(INDEX(Equivalencias!H:H,MATCH(BD[[#This Row],[PRYINumero]],Equivalencias!I:I,0),),BD[[#This Row],[PRYTcodigo]])</f>
        <v>PROC.QA</v>
      </c>
    </row>
    <row r="64" spans="1:8" hidden="1" x14ac:dyDescent="0.3">
      <c r="B64" t="s">
        <v>371</v>
      </c>
      <c r="C64" t="s">
        <v>4628</v>
      </c>
      <c r="D64" t="s">
        <v>201</v>
      </c>
      <c r="E64" t="s">
        <v>4640</v>
      </c>
      <c r="F64">
        <v>63</v>
      </c>
      <c r="G64" t="str" cm="1">
        <f t="array" ref="G64">IF(Resumen!$D$7="PROC.SWAT",IFERROR(VLOOKUP(BD[[#This Row],[Usunombre]],Equivalencias!W:X,2,FALSE),IFERROR(VLOOKUP(INDEX('BDCF Histórico'!A:A,MATCH(D64&amp;E64,'BDCF Histórico'!G:G,0),),Equivalencias!D:F,3,FALSE),"Revisar")),IFERROR(VLOOKUP(INDEX('BDCF Histórico'!A:A,MATCH(D64&amp;E64,'BDCF Histórico'!G:G,0),),Equivalencias!D:F,3,FALSE),"Revisar"))</f>
        <v>PROC.QA</v>
      </c>
      <c r="H64" t="str" cm="1">
        <f t="array" ref="H64">IFERROR(INDEX(Equivalencias!H:H,MATCH(BD[[#This Row],[PRYINumero]],Equivalencias!I:I,0),),BD[[#This Row],[PRYTcodigo]])</f>
        <v>PROC.TELCO</v>
      </c>
    </row>
    <row r="65" spans="2:8" x14ac:dyDescent="0.3">
      <c r="B65" t="s">
        <v>371</v>
      </c>
      <c r="C65" t="s">
        <v>4628</v>
      </c>
      <c r="D65" t="s">
        <v>201</v>
      </c>
      <c r="E65" t="s">
        <v>8381</v>
      </c>
      <c r="F65">
        <v>143.5</v>
      </c>
      <c r="G65" t="str" cm="1">
        <f t="array" ref="G65">IF(Resumen!$D$7="PROC.SWAT",IFERROR(VLOOKUP(BD[[#This Row],[Usunombre]],Equivalencias!W:X,2,FALSE),IFERROR(VLOOKUP(INDEX('BDCF Histórico'!A:A,MATCH(D65&amp;E65,'BDCF Histórico'!G:G,0),),Equivalencias!D:F,3,FALSE),"Revisar")),IFERROR(VLOOKUP(INDEX('BDCF Histórico'!A:A,MATCH(D65&amp;E65,'BDCF Histórico'!G:G,0),),Equivalencias!D:F,3,FALSE),"Revisar"))</f>
        <v>PROC.QA</v>
      </c>
      <c r="H65" t="str" cm="1">
        <f t="array" ref="H65">IFERROR(INDEX(Equivalencias!H:H,MATCH(BD[[#This Row],[PRYINumero]],Equivalencias!I:I,0),),BD[[#This Row],[PRYTcodigo]])</f>
        <v>PROC.TELCO</v>
      </c>
    </row>
    <row r="66" spans="2:8" hidden="1" x14ac:dyDescent="0.3">
      <c r="B66" t="s">
        <v>371</v>
      </c>
      <c r="C66" t="s">
        <v>4206</v>
      </c>
      <c r="D66" t="s">
        <v>201</v>
      </c>
      <c r="E66" t="s">
        <v>4640</v>
      </c>
      <c r="F66">
        <v>4</v>
      </c>
      <c r="G66" t="str" cm="1">
        <f t="array" ref="G66">IF(Resumen!$D$7="PROC.SWAT",IFERROR(VLOOKUP(BD[[#This Row],[Usunombre]],Equivalencias!W:X,2,FALSE),IFERROR(VLOOKUP(INDEX('BDCF Histórico'!A:A,MATCH(D66&amp;E66,'BDCF Histórico'!G:G,0),),Equivalencias!D:F,3,FALSE),"Revisar")),IFERROR(VLOOKUP(INDEX('BDCF Histórico'!A:A,MATCH(D66&amp;E66,'BDCF Histórico'!G:G,0),),Equivalencias!D:F,3,FALSE),"Revisar"))</f>
        <v>PROC.QA</v>
      </c>
      <c r="H66" t="str" cm="1">
        <f t="array" ref="H66">IFERROR(INDEX(Equivalencias!H:H,MATCH(BD[[#This Row],[PRYINumero]],Equivalencias!I:I,0),),BD[[#This Row],[PRYTcodigo]])</f>
        <v>PROC.TELCO</v>
      </c>
    </row>
    <row r="67" spans="2:8" x14ac:dyDescent="0.3">
      <c r="B67" t="s">
        <v>669</v>
      </c>
      <c r="C67" t="s">
        <v>4642</v>
      </c>
      <c r="D67" t="s">
        <v>288</v>
      </c>
      <c r="E67" t="s">
        <v>8381</v>
      </c>
      <c r="F67">
        <v>40</v>
      </c>
      <c r="G67" t="str" cm="1">
        <f t="array" ref="G67">IF(Resumen!$D$7="PROC.SWAT",IFERROR(VLOOKUP(BD[[#This Row],[Usunombre]],Equivalencias!W:X,2,FALSE),IFERROR(VLOOKUP(INDEX('BDCF Histórico'!A:A,MATCH(D67&amp;E67,'BDCF Histórico'!G:G,0),),Equivalencias!D:F,3,FALSE),"Revisar")),IFERROR(VLOOKUP(INDEX('BDCF Histórico'!A:A,MATCH(D67&amp;E67,'BDCF Histórico'!G:G,0),),Equivalencias!D:F,3,FALSE),"Revisar"))</f>
        <v>PROC.PMO</v>
      </c>
      <c r="H67" t="str" cm="1">
        <f t="array" ref="H67">IFERROR(INDEX(Equivalencias!H:H,MATCH(BD[[#This Row],[PRYINumero]],Equivalencias!I:I,0),),BD[[#This Row],[PRYTcodigo]])</f>
        <v>PROC.ADM</v>
      </c>
    </row>
    <row r="68" spans="2:8" hidden="1" x14ac:dyDescent="0.3">
      <c r="B68" t="s">
        <v>405</v>
      </c>
      <c r="C68" t="s">
        <v>4395</v>
      </c>
      <c r="D68" t="s">
        <v>288</v>
      </c>
      <c r="E68" t="s">
        <v>4640</v>
      </c>
      <c r="F68">
        <v>33</v>
      </c>
      <c r="G68" t="str" cm="1">
        <f t="array" ref="G68">IF(Resumen!$D$7="PROC.SWAT",IFERROR(VLOOKUP(BD[[#This Row],[Usunombre]],Equivalencias!W:X,2,FALSE),IFERROR(VLOOKUP(INDEX('BDCF Histórico'!A:A,MATCH(D68&amp;E68,'BDCF Histórico'!G:G,0),),Equivalencias!D:F,3,FALSE),"Revisar")),IFERROR(VLOOKUP(INDEX('BDCF Histórico'!A:A,MATCH(D68&amp;E68,'BDCF Histórico'!G:G,0),),Equivalencias!D:F,3,FALSE),"Revisar"))</f>
        <v>PROC.PMO</v>
      </c>
      <c r="H68" t="str" cm="1">
        <f t="array" ref="H68">IFERROR(INDEX(Equivalencias!H:H,MATCH(BD[[#This Row],[PRYINumero]],Equivalencias!I:I,0),),BD[[#This Row],[PRYTcodigo]])</f>
        <v>STR.MGMT</v>
      </c>
    </row>
    <row r="69" spans="2:8" x14ac:dyDescent="0.3">
      <c r="B69" t="s">
        <v>405</v>
      </c>
      <c r="C69" t="s">
        <v>4395</v>
      </c>
      <c r="D69" t="s">
        <v>288</v>
      </c>
      <c r="E69" t="s">
        <v>8381</v>
      </c>
      <c r="F69">
        <v>19</v>
      </c>
      <c r="G69" t="str" cm="1">
        <f t="array" ref="G69">IF(Resumen!$D$7="PROC.SWAT",IFERROR(VLOOKUP(BD[[#This Row],[Usunombre]],Equivalencias!W:X,2,FALSE),IFERROR(VLOOKUP(INDEX('BDCF Histórico'!A:A,MATCH(D69&amp;E69,'BDCF Histórico'!G:G,0),),Equivalencias!D:F,3,FALSE),"Revisar")),IFERROR(VLOOKUP(INDEX('BDCF Histórico'!A:A,MATCH(D69&amp;E69,'BDCF Histórico'!G:G,0),),Equivalencias!D:F,3,FALSE),"Revisar"))</f>
        <v>PROC.PMO</v>
      </c>
      <c r="H69" t="str" cm="1">
        <f t="array" ref="H69">IFERROR(INDEX(Equivalencias!H:H,MATCH(BD[[#This Row],[PRYINumero]],Equivalencias!I:I,0),),BD[[#This Row],[PRYTcodigo]])</f>
        <v>STR.MGMT</v>
      </c>
    </row>
    <row r="70" spans="2:8" hidden="1" x14ac:dyDescent="0.3">
      <c r="B70" t="s">
        <v>405</v>
      </c>
      <c r="C70" t="s">
        <v>1018</v>
      </c>
      <c r="D70" t="s">
        <v>288</v>
      </c>
      <c r="E70" t="s">
        <v>4640</v>
      </c>
      <c r="F70">
        <v>5</v>
      </c>
      <c r="G70" t="str" cm="1">
        <f t="array" ref="G70">IF(Resumen!$D$7="PROC.SWAT",IFERROR(VLOOKUP(BD[[#This Row],[Usunombre]],Equivalencias!W:X,2,FALSE),IFERROR(VLOOKUP(INDEX('BDCF Histórico'!A:A,MATCH(D70&amp;E70,'BDCF Histórico'!G:G,0),),Equivalencias!D:F,3,FALSE),"Revisar")),IFERROR(VLOOKUP(INDEX('BDCF Histórico'!A:A,MATCH(D70&amp;E70,'BDCF Histórico'!G:G,0),),Equivalencias!D:F,3,FALSE),"Revisar"))</f>
        <v>PROC.PMO</v>
      </c>
      <c r="H70" t="str" cm="1">
        <f t="array" ref="H70">IFERROR(INDEX(Equivalencias!H:H,MATCH(BD[[#This Row],[PRYINumero]],Equivalencias!I:I,0),),BD[[#This Row],[PRYTcodigo]])</f>
        <v>STR.MGMT</v>
      </c>
    </row>
    <row r="71" spans="2:8" hidden="1" x14ac:dyDescent="0.3">
      <c r="B71" t="s">
        <v>405</v>
      </c>
      <c r="C71" t="s">
        <v>4441</v>
      </c>
      <c r="D71" t="s">
        <v>288</v>
      </c>
      <c r="E71" t="s">
        <v>4640</v>
      </c>
      <c r="F71">
        <v>101</v>
      </c>
      <c r="G71" t="str" cm="1">
        <f t="array" ref="G71">IF(Resumen!$D$7="PROC.SWAT",IFERROR(VLOOKUP(BD[[#This Row],[Usunombre]],Equivalencias!W:X,2,FALSE),IFERROR(VLOOKUP(INDEX('BDCF Histórico'!A:A,MATCH(D71&amp;E71,'BDCF Histórico'!G:G,0),),Equivalencias!D:F,3,FALSE),"Revisar")),IFERROR(VLOOKUP(INDEX('BDCF Histórico'!A:A,MATCH(D71&amp;E71,'BDCF Histórico'!G:G,0),),Equivalencias!D:F,3,FALSE),"Revisar"))</f>
        <v>PROC.PMO</v>
      </c>
      <c r="H71" t="str" cm="1">
        <f t="array" ref="H71">IFERROR(INDEX(Equivalencias!H:H,MATCH(BD[[#This Row],[PRYINumero]],Equivalencias!I:I,0),),BD[[#This Row],[PRYTcodigo]])</f>
        <v>STR.MGMT</v>
      </c>
    </row>
    <row r="72" spans="2:8" x14ac:dyDescent="0.3">
      <c r="B72" t="s">
        <v>405</v>
      </c>
      <c r="C72" t="s">
        <v>8363</v>
      </c>
      <c r="D72" t="s">
        <v>288</v>
      </c>
      <c r="E72" t="s">
        <v>8381</v>
      </c>
      <c r="F72">
        <v>39</v>
      </c>
      <c r="G72" t="str" cm="1">
        <f t="array" ref="G72">IF(Resumen!$D$7="PROC.SWAT",IFERROR(VLOOKUP(BD[[#This Row],[Usunombre]],Equivalencias!W:X,2,FALSE),IFERROR(VLOOKUP(INDEX('BDCF Histórico'!A:A,MATCH(D72&amp;E72,'BDCF Histórico'!G:G,0),),Equivalencias!D:F,3,FALSE),"Revisar")),IFERROR(VLOOKUP(INDEX('BDCF Histórico'!A:A,MATCH(D72&amp;E72,'BDCF Histórico'!G:G,0),),Equivalencias!D:F,3,FALSE),"Revisar"))</f>
        <v>PROC.PMO</v>
      </c>
      <c r="H72" t="str" cm="1">
        <f t="array" ref="H72">IFERROR(INDEX(Equivalencias!H:H,MATCH(BD[[#This Row],[PRYINumero]],Equivalencias!I:I,0),),BD[[#This Row],[PRYTcodigo]])</f>
        <v>STR.MGMT</v>
      </c>
    </row>
    <row r="73" spans="2:8" x14ac:dyDescent="0.3">
      <c r="B73" t="s">
        <v>405</v>
      </c>
      <c r="C73" t="s">
        <v>4209</v>
      </c>
      <c r="D73" t="s">
        <v>288</v>
      </c>
      <c r="E73" t="s">
        <v>8381</v>
      </c>
      <c r="F73">
        <v>46</v>
      </c>
      <c r="G73" t="str" cm="1">
        <f t="array" ref="G73">IF(Resumen!$D$7="PROC.SWAT",IFERROR(VLOOKUP(BD[[#This Row],[Usunombre]],Equivalencias!W:X,2,FALSE),IFERROR(VLOOKUP(INDEX('BDCF Histórico'!A:A,MATCH(D73&amp;E73,'BDCF Histórico'!G:G,0),),Equivalencias!D:F,3,FALSE),"Revisar")),IFERROR(VLOOKUP(INDEX('BDCF Histórico'!A:A,MATCH(D73&amp;E73,'BDCF Histórico'!G:G,0),),Equivalencias!D:F,3,FALSE),"Revisar"))</f>
        <v>PROC.PMO</v>
      </c>
      <c r="H73" t="str" cm="1">
        <f t="array" ref="H73">IFERROR(INDEX(Equivalencias!H:H,MATCH(BD[[#This Row],[PRYINumero]],Equivalencias!I:I,0),),BD[[#This Row],[PRYTcodigo]])</f>
        <v>STR.MGMT</v>
      </c>
    </row>
    <row r="74" spans="2:8" hidden="1" x14ac:dyDescent="0.3">
      <c r="B74" t="s">
        <v>405</v>
      </c>
      <c r="C74" t="s">
        <v>4681</v>
      </c>
      <c r="D74" t="s">
        <v>288</v>
      </c>
      <c r="E74" t="s">
        <v>4640</v>
      </c>
      <c r="F74">
        <v>13</v>
      </c>
      <c r="G74" t="str" cm="1">
        <f t="array" ref="G74">IF(Resumen!$D$7="PROC.SWAT",IFERROR(VLOOKUP(BD[[#This Row],[Usunombre]],Equivalencias!W:X,2,FALSE),IFERROR(VLOOKUP(INDEX('BDCF Histórico'!A:A,MATCH(D74&amp;E74,'BDCF Histórico'!G:G,0),),Equivalencias!D:F,3,FALSE),"Revisar")),IFERROR(VLOOKUP(INDEX('BDCF Histórico'!A:A,MATCH(D74&amp;E74,'BDCF Histórico'!G:G,0),),Equivalencias!D:F,3,FALSE),"Revisar"))</f>
        <v>PROC.PMO</v>
      </c>
      <c r="H74" t="str" cm="1">
        <f t="array" ref="H74">IFERROR(INDEX(Equivalencias!H:H,MATCH(BD[[#This Row],[PRYINumero]],Equivalencias!I:I,0),),BD[[#This Row],[PRYTcodigo]])</f>
        <v>STR.MGMT</v>
      </c>
    </row>
    <row r="75" spans="2:8" x14ac:dyDescent="0.3">
      <c r="B75" t="s">
        <v>405</v>
      </c>
      <c r="C75" t="s">
        <v>4681</v>
      </c>
      <c r="D75" t="s">
        <v>288</v>
      </c>
      <c r="E75" t="s">
        <v>8381</v>
      </c>
      <c r="F75">
        <v>16</v>
      </c>
      <c r="G75" t="str" cm="1">
        <f t="array" ref="G75">IF(Resumen!$D$7="PROC.SWAT",IFERROR(VLOOKUP(BD[[#This Row],[Usunombre]],Equivalencias!W:X,2,FALSE),IFERROR(VLOOKUP(INDEX('BDCF Histórico'!A:A,MATCH(D75&amp;E75,'BDCF Histórico'!G:G,0),),Equivalencias!D:F,3,FALSE),"Revisar")),IFERROR(VLOOKUP(INDEX('BDCF Histórico'!A:A,MATCH(D75&amp;E75,'BDCF Histórico'!G:G,0),),Equivalencias!D:F,3,FALSE),"Revisar"))</f>
        <v>PROC.PMO</v>
      </c>
      <c r="H75" t="str" cm="1">
        <f t="array" ref="H75">IFERROR(INDEX(Equivalencias!H:H,MATCH(BD[[#This Row],[PRYINumero]],Equivalencias!I:I,0),),BD[[#This Row],[PRYTcodigo]])</f>
        <v>STR.MGMT</v>
      </c>
    </row>
    <row r="76" spans="2:8" hidden="1" x14ac:dyDescent="0.3">
      <c r="B76" t="s">
        <v>405</v>
      </c>
      <c r="C76" t="s">
        <v>4624</v>
      </c>
      <c r="D76" t="s">
        <v>288</v>
      </c>
      <c r="E76" t="s">
        <v>4640</v>
      </c>
      <c r="F76">
        <v>16</v>
      </c>
      <c r="G76" t="str" cm="1">
        <f t="array" ref="G76">IF(Resumen!$D$7="PROC.SWAT",IFERROR(VLOOKUP(BD[[#This Row],[Usunombre]],Equivalencias!W:X,2,FALSE),IFERROR(VLOOKUP(INDEX('BDCF Histórico'!A:A,MATCH(D76&amp;E76,'BDCF Histórico'!G:G,0),),Equivalencias!D:F,3,FALSE),"Revisar")),IFERROR(VLOOKUP(INDEX('BDCF Histórico'!A:A,MATCH(D76&amp;E76,'BDCF Histórico'!G:G,0),),Equivalencias!D:F,3,FALSE),"Revisar"))</f>
        <v>PROC.PMO</v>
      </c>
      <c r="H76" t="str" cm="1">
        <f t="array" ref="H76">IFERROR(INDEX(Equivalencias!H:H,MATCH(BD[[#This Row],[PRYINumero]],Equivalencias!I:I,0),),BD[[#This Row],[PRYTcodigo]])</f>
        <v>STR.MGMT</v>
      </c>
    </row>
    <row r="77" spans="2:8" hidden="1" x14ac:dyDescent="0.3">
      <c r="B77" t="s">
        <v>669</v>
      </c>
      <c r="C77" t="s">
        <v>4642</v>
      </c>
      <c r="D77" t="s">
        <v>4188</v>
      </c>
      <c r="E77" t="s">
        <v>4640</v>
      </c>
      <c r="F77">
        <v>8</v>
      </c>
      <c r="G77" t="str" cm="1">
        <f t="array" ref="G77">IF(Resumen!$D$7="PROC.SWAT",IFERROR(VLOOKUP(BD[[#This Row],[Usunombre]],Equivalencias!W:X,2,FALSE),IFERROR(VLOOKUP(INDEX('BDCF Histórico'!A:A,MATCH(D77&amp;E77,'BDCF Histórico'!G:G,0),),Equivalencias!D:F,3,FALSE),"Revisar")),IFERROR(VLOOKUP(INDEX('BDCF Histórico'!A:A,MATCH(D77&amp;E77,'BDCF Histórico'!G:G,0),),Equivalencias!D:F,3,FALSE),"Revisar"))</f>
        <v>PROC.CONTA</v>
      </c>
      <c r="H77" t="str" cm="1">
        <f t="array" ref="H77">IFERROR(INDEX(Equivalencias!H:H,MATCH(BD[[#This Row],[PRYINumero]],Equivalencias!I:I,0),),BD[[#This Row],[PRYTcodigo]])</f>
        <v>PROC.ADM</v>
      </c>
    </row>
    <row r="78" spans="2:8" x14ac:dyDescent="0.3">
      <c r="B78" t="s">
        <v>669</v>
      </c>
      <c r="C78" t="s">
        <v>4642</v>
      </c>
      <c r="D78" t="s">
        <v>4188</v>
      </c>
      <c r="E78" t="s">
        <v>8381</v>
      </c>
      <c r="F78">
        <v>8</v>
      </c>
      <c r="G78" t="str" cm="1">
        <f t="array" ref="G78">IF(Resumen!$D$7="PROC.SWAT",IFERROR(VLOOKUP(BD[[#This Row],[Usunombre]],Equivalencias!W:X,2,FALSE),IFERROR(VLOOKUP(INDEX('BDCF Histórico'!A:A,MATCH(D78&amp;E78,'BDCF Histórico'!G:G,0),),Equivalencias!D:F,3,FALSE),"Revisar")),IFERROR(VLOOKUP(INDEX('BDCF Histórico'!A:A,MATCH(D78&amp;E78,'BDCF Histórico'!G:G,0),),Equivalencias!D:F,3,FALSE),"Revisar"))</f>
        <v>PROC.CONTA</v>
      </c>
      <c r="H78" t="str" cm="1">
        <f t="array" ref="H78">IFERROR(INDEX(Equivalencias!H:H,MATCH(BD[[#This Row],[PRYINumero]],Equivalencias!I:I,0),),BD[[#This Row],[PRYTcodigo]])</f>
        <v>PROC.ADM</v>
      </c>
    </row>
    <row r="79" spans="2:8" hidden="1" x14ac:dyDescent="0.3">
      <c r="B79" t="s">
        <v>669</v>
      </c>
      <c r="C79" t="s">
        <v>4642</v>
      </c>
      <c r="D79" t="s">
        <v>228</v>
      </c>
      <c r="E79" t="s">
        <v>4640</v>
      </c>
      <c r="F79">
        <v>28</v>
      </c>
      <c r="G79" t="str" cm="1">
        <f t="array" ref="G79">IF(Resumen!$D$7="PROC.SWAT",IFERROR(VLOOKUP(BD[[#This Row],[Usunombre]],Equivalencias!W:X,2,FALSE),IFERROR(VLOOKUP(INDEX('BDCF Histórico'!A:A,MATCH(D79&amp;E79,'BDCF Histórico'!G:G,0),),Equivalencias!D:F,3,FALSE),"Revisar")),IFERROR(VLOOKUP(INDEX('BDCF Histórico'!A:A,MATCH(D79&amp;E79,'BDCF Histórico'!G:G,0),),Equivalencias!D:F,3,FALSE),"Revisar"))</f>
        <v>PROC.SEDI</v>
      </c>
      <c r="H79" t="str" cm="1">
        <f t="array" ref="H79">IFERROR(INDEX(Equivalencias!H:H,MATCH(BD[[#This Row],[PRYINumero]],Equivalencias!I:I,0),),BD[[#This Row],[PRYTcodigo]])</f>
        <v>PROC.ADM</v>
      </c>
    </row>
    <row r="80" spans="2:8" x14ac:dyDescent="0.3">
      <c r="B80" t="s">
        <v>669</v>
      </c>
      <c r="C80" t="s">
        <v>4642</v>
      </c>
      <c r="D80" t="s">
        <v>228</v>
      </c>
      <c r="E80" t="s">
        <v>8381</v>
      </c>
      <c r="F80">
        <v>34</v>
      </c>
      <c r="G80" t="str" cm="1">
        <f t="array" ref="G80">IF(Resumen!$D$7="PROC.SWAT",IFERROR(VLOOKUP(BD[[#This Row],[Usunombre]],Equivalencias!W:X,2,FALSE),IFERROR(VLOOKUP(INDEX('BDCF Histórico'!A:A,MATCH(D80&amp;E80,'BDCF Histórico'!G:G,0),),Equivalencias!D:F,3,FALSE),"Revisar")),IFERROR(VLOOKUP(INDEX('BDCF Histórico'!A:A,MATCH(D80&amp;E80,'BDCF Histórico'!G:G,0),),Equivalencias!D:F,3,FALSE),"Revisar"))</f>
        <v>PROC.SEDI</v>
      </c>
      <c r="H80" t="str" cm="1">
        <f t="array" ref="H80">IFERROR(INDEX(Equivalencias!H:H,MATCH(BD[[#This Row],[PRYINumero]],Equivalencias!I:I,0),),BD[[#This Row],[PRYTcodigo]])</f>
        <v>PROC.ADM</v>
      </c>
    </row>
    <row r="81" spans="2:8" hidden="1" x14ac:dyDescent="0.3">
      <c r="B81" t="s">
        <v>4332</v>
      </c>
      <c r="C81" t="s">
        <v>4160</v>
      </c>
      <c r="D81" t="s">
        <v>228</v>
      </c>
      <c r="E81" t="s">
        <v>4640</v>
      </c>
      <c r="F81">
        <v>140</v>
      </c>
      <c r="G81" t="str" cm="1">
        <f t="array" ref="G81">IF(Resumen!$D$7="PROC.SWAT",IFERROR(VLOOKUP(BD[[#This Row],[Usunombre]],Equivalencias!W:X,2,FALSE),IFERROR(VLOOKUP(INDEX('BDCF Histórico'!A:A,MATCH(D81&amp;E81,'BDCF Histórico'!G:G,0),),Equivalencias!D:F,3,FALSE),"Revisar")),IFERROR(VLOOKUP(INDEX('BDCF Histórico'!A:A,MATCH(D81&amp;E81,'BDCF Histórico'!G:G,0),),Equivalencias!D:F,3,FALSE),"Revisar"))</f>
        <v>PROC.SEDI</v>
      </c>
      <c r="H81" t="str" cm="1">
        <f t="array" ref="H81">IFERROR(INDEX(Equivalencias!H:H,MATCH(BD[[#This Row],[PRYINumero]],Equivalencias!I:I,0),),BD[[#This Row],[PRYTcodigo]])</f>
        <v>PROC.SEDI</v>
      </c>
    </row>
    <row r="82" spans="2:8" x14ac:dyDescent="0.3">
      <c r="B82" t="s">
        <v>4332</v>
      </c>
      <c r="C82" t="s">
        <v>4160</v>
      </c>
      <c r="D82" t="s">
        <v>228</v>
      </c>
      <c r="E82" t="s">
        <v>8381</v>
      </c>
      <c r="F82">
        <v>118</v>
      </c>
      <c r="G82" t="str" cm="1">
        <f t="array" ref="G82">IF(Resumen!$D$7="PROC.SWAT",IFERROR(VLOOKUP(BD[[#This Row],[Usunombre]],Equivalencias!W:X,2,FALSE),IFERROR(VLOOKUP(INDEX('BDCF Histórico'!A:A,MATCH(D82&amp;E82,'BDCF Histórico'!G:G,0),),Equivalencias!D:F,3,FALSE),"Revisar")),IFERROR(VLOOKUP(INDEX('BDCF Histórico'!A:A,MATCH(D82&amp;E82,'BDCF Histórico'!G:G,0),),Equivalencias!D:F,3,FALSE),"Revisar"))</f>
        <v>PROC.SEDI</v>
      </c>
      <c r="H82" t="str" cm="1">
        <f t="array" ref="H82">IFERROR(INDEX(Equivalencias!H:H,MATCH(BD[[#This Row],[PRYINumero]],Equivalencias!I:I,0),),BD[[#This Row],[PRYTcodigo]])</f>
        <v>PROC.SEDI</v>
      </c>
    </row>
    <row r="83" spans="2:8" x14ac:dyDescent="0.3">
      <c r="B83" t="s">
        <v>669</v>
      </c>
      <c r="C83" t="s">
        <v>4642</v>
      </c>
      <c r="D83" t="s">
        <v>4105</v>
      </c>
      <c r="E83" t="s">
        <v>8381</v>
      </c>
      <c r="F83">
        <v>8</v>
      </c>
      <c r="G83" t="str" cm="1">
        <f t="array" ref="G83">IF(Resumen!$D$7="PROC.SWAT",IFERROR(VLOOKUP(BD[[#This Row],[Usunombre]],Equivalencias!W:X,2,FALSE),IFERROR(VLOOKUP(INDEX('BDCF Histórico'!A:A,MATCH(D83&amp;E83,'BDCF Histórico'!G:G,0),),Equivalencias!D:F,3,FALSE),"Revisar")),IFERROR(VLOOKUP(INDEX('BDCF Histórico'!A:A,MATCH(D83&amp;E83,'BDCF Histórico'!G:G,0),),Equivalencias!D:F,3,FALSE),"Revisar"))</f>
        <v>PROC.SEDI</v>
      </c>
      <c r="H83" t="str" cm="1">
        <f t="array" ref="H83">IFERROR(INDEX(Equivalencias!H:H,MATCH(BD[[#This Row],[PRYINumero]],Equivalencias!I:I,0),),BD[[#This Row],[PRYTcodigo]])</f>
        <v>PROC.ADM</v>
      </c>
    </row>
    <row r="84" spans="2:8" hidden="1" x14ac:dyDescent="0.3">
      <c r="B84" t="s">
        <v>4332</v>
      </c>
      <c r="C84" t="s">
        <v>4160</v>
      </c>
      <c r="D84" t="s">
        <v>4105</v>
      </c>
      <c r="E84" t="s">
        <v>4640</v>
      </c>
      <c r="F84">
        <v>144</v>
      </c>
      <c r="G84" t="str" cm="1">
        <f t="array" ref="G84">IF(Resumen!$D$7="PROC.SWAT",IFERROR(VLOOKUP(BD[[#This Row],[Usunombre]],Equivalencias!W:X,2,FALSE),IFERROR(VLOOKUP(INDEX('BDCF Histórico'!A:A,MATCH(D84&amp;E84,'BDCF Histórico'!G:G,0),),Equivalencias!D:F,3,FALSE),"Revisar")),IFERROR(VLOOKUP(INDEX('BDCF Histórico'!A:A,MATCH(D84&amp;E84,'BDCF Histórico'!G:G,0),),Equivalencias!D:F,3,FALSE),"Revisar"))</f>
        <v>PROC.SEDI</v>
      </c>
      <c r="H84" t="str" cm="1">
        <f t="array" ref="H84">IFERROR(INDEX(Equivalencias!H:H,MATCH(BD[[#This Row],[PRYINumero]],Equivalencias!I:I,0),),BD[[#This Row],[PRYTcodigo]])</f>
        <v>PROC.SEDI</v>
      </c>
    </row>
    <row r="85" spans="2:8" x14ac:dyDescent="0.3">
      <c r="B85" t="s">
        <v>4332</v>
      </c>
      <c r="C85" t="s">
        <v>4160</v>
      </c>
      <c r="D85" t="s">
        <v>4105</v>
      </c>
      <c r="E85" t="s">
        <v>8381</v>
      </c>
      <c r="F85">
        <v>128</v>
      </c>
      <c r="G85" t="str" cm="1">
        <f t="array" ref="G85">IF(Resumen!$D$7="PROC.SWAT",IFERROR(VLOOKUP(BD[[#This Row],[Usunombre]],Equivalencias!W:X,2,FALSE),IFERROR(VLOOKUP(INDEX('BDCF Histórico'!A:A,MATCH(D85&amp;E85,'BDCF Histórico'!G:G,0),),Equivalencias!D:F,3,FALSE),"Revisar")),IFERROR(VLOOKUP(INDEX('BDCF Histórico'!A:A,MATCH(D85&amp;E85,'BDCF Histórico'!G:G,0),),Equivalencias!D:F,3,FALSE),"Revisar"))</f>
        <v>PROC.SEDI</v>
      </c>
      <c r="H85" t="str" cm="1">
        <f t="array" ref="H85">IFERROR(INDEX(Equivalencias!H:H,MATCH(BD[[#This Row],[PRYINumero]],Equivalencias!I:I,0),),BD[[#This Row],[PRYTcodigo]])</f>
        <v>PROC.SEDI</v>
      </c>
    </row>
    <row r="86" spans="2:8" hidden="1" x14ac:dyDescent="0.3">
      <c r="B86" t="s">
        <v>669</v>
      </c>
      <c r="C86" t="s">
        <v>4642</v>
      </c>
      <c r="D86" t="s">
        <v>944</v>
      </c>
      <c r="E86" t="s">
        <v>4640</v>
      </c>
      <c r="F86">
        <v>8</v>
      </c>
      <c r="G86" t="str" cm="1">
        <f t="array" ref="G86">IF(Resumen!$D$7="PROC.SWAT",IFERROR(VLOOKUP(BD[[#This Row],[Usunombre]],Equivalencias!W:X,2,FALSE),IFERROR(VLOOKUP(INDEX('BDCF Histórico'!A:A,MATCH(D86&amp;E86,'BDCF Histórico'!G:G,0),),Equivalencias!D:F,3,FALSE),"Revisar")),IFERROR(VLOOKUP(INDEX('BDCF Histórico'!A:A,MATCH(D86&amp;E86,'BDCF Histórico'!G:G,0),),Equivalencias!D:F,3,FALSE),"Revisar"))</f>
        <v>PROC.QA</v>
      </c>
      <c r="H86" t="str" cm="1">
        <f t="array" ref="H86">IFERROR(INDEX(Equivalencias!H:H,MATCH(BD[[#This Row],[PRYINumero]],Equivalencias!I:I,0),),BD[[#This Row],[PRYTcodigo]])</f>
        <v>PROC.ADM</v>
      </c>
    </row>
    <row r="87" spans="2:8" x14ac:dyDescent="0.3">
      <c r="B87" t="s">
        <v>669</v>
      </c>
      <c r="C87" t="s">
        <v>4642</v>
      </c>
      <c r="D87" t="s">
        <v>944</v>
      </c>
      <c r="E87" t="s">
        <v>8381</v>
      </c>
      <c r="F87">
        <v>8</v>
      </c>
      <c r="G87" t="str" cm="1">
        <f t="array" ref="G87">IF(Resumen!$D$7="PROC.SWAT",IFERROR(VLOOKUP(BD[[#This Row],[Usunombre]],Equivalencias!W:X,2,FALSE),IFERROR(VLOOKUP(INDEX('BDCF Histórico'!A:A,MATCH(D87&amp;E87,'BDCF Histórico'!G:G,0),),Equivalencias!D:F,3,FALSE),"Revisar")),IFERROR(VLOOKUP(INDEX('BDCF Histórico'!A:A,MATCH(D87&amp;E87,'BDCF Histórico'!G:G,0),),Equivalencias!D:F,3,FALSE),"Revisar"))</f>
        <v>PROC.QA</v>
      </c>
      <c r="H87" t="str" cm="1">
        <f t="array" ref="H87">IFERROR(INDEX(Equivalencias!H:H,MATCH(BD[[#This Row],[PRYINumero]],Equivalencias!I:I,0),),BD[[#This Row],[PRYTcodigo]])</f>
        <v>PROC.ADM</v>
      </c>
    </row>
    <row r="88" spans="2:8" hidden="1" x14ac:dyDescent="0.3">
      <c r="B88" t="s">
        <v>177</v>
      </c>
      <c r="C88" t="s">
        <v>4199</v>
      </c>
      <c r="D88" t="s">
        <v>944</v>
      </c>
      <c r="E88" t="s">
        <v>4640</v>
      </c>
      <c r="F88">
        <v>1</v>
      </c>
      <c r="G88" t="str" cm="1">
        <f t="array" ref="G88">IF(Resumen!$D$7="PROC.SWAT",IFERROR(VLOOKUP(BD[[#This Row],[Usunombre]],Equivalencias!W:X,2,FALSE),IFERROR(VLOOKUP(INDEX('BDCF Histórico'!A:A,MATCH(D88&amp;E88,'BDCF Histórico'!G:G,0),),Equivalencias!D:F,3,FALSE),"Revisar")),IFERROR(VLOOKUP(INDEX('BDCF Histórico'!A:A,MATCH(D88&amp;E88,'BDCF Histórico'!G:G,0),),Equivalencias!D:F,3,FALSE),"Revisar"))</f>
        <v>PROC.QA</v>
      </c>
      <c r="H88" t="str" cm="1">
        <f t="array" ref="H88">IFERROR(INDEX(Equivalencias!H:H,MATCH(BD[[#This Row],[PRYINumero]],Equivalencias!I:I,0),),BD[[#This Row],[PRYTcodigo]])</f>
        <v>PROC.QA</v>
      </c>
    </row>
    <row r="89" spans="2:8" hidden="1" x14ac:dyDescent="0.3">
      <c r="B89" t="s">
        <v>177</v>
      </c>
      <c r="C89" t="s">
        <v>4663</v>
      </c>
      <c r="D89" t="s">
        <v>944</v>
      </c>
      <c r="E89" t="s">
        <v>4640</v>
      </c>
      <c r="F89">
        <v>2.5</v>
      </c>
      <c r="G89" t="str" cm="1">
        <f t="array" ref="G89">IF(Resumen!$D$7="PROC.SWAT",IFERROR(VLOOKUP(BD[[#This Row],[Usunombre]],Equivalencias!W:X,2,FALSE),IFERROR(VLOOKUP(INDEX('BDCF Histórico'!A:A,MATCH(D89&amp;E89,'BDCF Histórico'!G:G,0),),Equivalencias!D:F,3,FALSE),"Revisar")),IFERROR(VLOOKUP(INDEX('BDCF Histórico'!A:A,MATCH(D89&amp;E89,'BDCF Histórico'!G:G,0),),Equivalencias!D:F,3,FALSE),"Revisar"))</f>
        <v>PROC.QA</v>
      </c>
      <c r="H89" t="str" cm="1">
        <f t="array" ref="H89">IFERROR(INDEX(Equivalencias!H:H,MATCH(BD[[#This Row],[PRYINumero]],Equivalencias!I:I,0),),BD[[#This Row],[PRYTcodigo]])</f>
        <v>PROC.QA</v>
      </c>
    </row>
    <row r="90" spans="2:8" x14ac:dyDescent="0.3">
      <c r="B90" t="s">
        <v>177</v>
      </c>
      <c r="C90" t="s">
        <v>4663</v>
      </c>
      <c r="D90" t="s">
        <v>944</v>
      </c>
      <c r="E90" t="s">
        <v>8381</v>
      </c>
      <c r="F90">
        <v>2.5</v>
      </c>
      <c r="G90" t="str" cm="1">
        <f t="array" ref="G90">IF(Resumen!$D$7="PROC.SWAT",IFERROR(VLOOKUP(BD[[#This Row],[Usunombre]],Equivalencias!W:X,2,FALSE),IFERROR(VLOOKUP(INDEX('BDCF Histórico'!A:A,MATCH(D90&amp;E90,'BDCF Histórico'!G:G,0),),Equivalencias!D:F,3,FALSE),"Revisar")),IFERROR(VLOOKUP(INDEX('BDCF Histórico'!A:A,MATCH(D90&amp;E90,'BDCF Histórico'!G:G,0),),Equivalencias!D:F,3,FALSE),"Revisar"))</f>
        <v>PROC.QA</v>
      </c>
      <c r="H90" t="str" cm="1">
        <f t="array" ref="H90">IFERROR(INDEX(Equivalencias!H:H,MATCH(BD[[#This Row],[PRYINumero]],Equivalencias!I:I,0),),BD[[#This Row],[PRYTcodigo]])</f>
        <v>PROC.QA</v>
      </c>
    </row>
    <row r="91" spans="2:8" hidden="1" x14ac:dyDescent="0.3">
      <c r="B91" t="s">
        <v>371</v>
      </c>
      <c r="C91" t="s">
        <v>4628</v>
      </c>
      <c r="D91" t="s">
        <v>944</v>
      </c>
      <c r="E91" t="s">
        <v>4640</v>
      </c>
      <c r="F91">
        <v>156.5</v>
      </c>
      <c r="G91" t="str" cm="1">
        <f t="array" ref="G91">IF(Resumen!$D$7="PROC.SWAT",IFERROR(VLOOKUP(BD[[#This Row],[Usunombre]],Equivalencias!W:X,2,FALSE),IFERROR(VLOOKUP(INDEX('BDCF Histórico'!A:A,MATCH(D91&amp;E91,'BDCF Histórico'!G:G,0),),Equivalencias!D:F,3,FALSE),"Revisar")),IFERROR(VLOOKUP(INDEX('BDCF Histórico'!A:A,MATCH(D91&amp;E91,'BDCF Histórico'!G:G,0),),Equivalencias!D:F,3,FALSE),"Revisar"))</f>
        <v>PROC.QA</v>
      </c>
      <c r="H91" t="str" cm="1">
        <f t="array" ref="H91">IFERROR(INDEX(Equivalencias!H:H,MATCH(BD[[#This Row],[PRYINumero]],Equivalencias!I:I,0),),BD[[#This Row],[PRYTcodigo]])</f>
        <v>PROC.TELCO</v>
      </c>
    </row>
    <row r="92" spans="2:8" x14ac:dyDescent="0.3">
      <c r="B92" t="s">
        <v>371</v>
      </c>
      <c r="C92" t="s">
        <v>4628</v>
      </c>
      <c r="D92" t="s">
        <v>944</v>
      </c>
      <c r="E92" t="s">
        <v>8381</v>
      </c>
      <c r="F92">
        <v>149.5</v>
      </c>
      <c r="G92" t="str" cm="1">
        <f t="array" ref="G92">IF(Resumen!$D$7="PROC.SWAT",IFERROR(VLOOKUP(BD[[#This Row],[Usunombre]],Equivalencias!W:X,2,FALSE),IFERROR(VLOOKUP(INDEX('BDCF Histórico'!A:A,MATCH(D92&amp;E92,'BDCF Histórico'!G:G,0),),Equivalencias!D:F,3,FALSE),"Revisar")),IFERROR(VLOOKUP(INDEX('BDCF Histórico'!A:A,MATCH(D92&amp;E92,'BDCF Histórico'!G:G,0),),Equivalencias!D:F,3,FALSE),"Revisar"))</f>
        <v>PROC.QA</v>
      </c>
      <c r="H92" t="str" cm="1">
        <f t="array" ref="H92">IFERROR(INDEX(Equivalencias!H:H,MATCH(BD[[#This Row],[PRYINumero]],Equivalencias!I:I,0),),BD[[#This Row],[PRYTcodigo]])</f>
        <v>PROC.TELCO</v>
      </c>
    </row>
    <row r="93" spans="2:8" x14ac:dyDescent="0.3">
      <c r="B93" t="s">
        <v>669</v>
      </c>
      <c r="C93" t="s">
        <v>4642</v>
      </c>
      <c r="D93" t="s">
        <v>4597</v>
      </c>
      <c r="E93" t="s">
        <v>8381</v>
      </c>
      <c r="F93">
        <v>8</v>
      </c>
      <c r="G93" t="str" cm="1">
        <f t="array" ref="G93">IF(Resumen!$D$7="PROC.SWAT",IFERROR(VLOOKUP(BD[[#This Row],[Usunombre]],Equivalencias!W:X,2,FALSE),IFERROR(VLOOKUP(INDEX('BDCF Histórico'!A:A,MATCH(D93&amp;E93,'BDCF Histórico'!G:G,0),),Equivalencias!D:F,3,FALSE),"Revisar")),IFERROR(VLOOKUP(INDEX('BDCF Histórico'!A:A,MATCH(D93&amp;E93,'BDCF Histórico'!G:G,0),),Equivalencias!D:F,3,FALSE),"Revisar"))</f>
        <v>PROC.RH</v>
      </c>
      <c r="H93" t="str" cm="1">
        <f t="array" ref="H93">IFERROR(INDEX(Equivalencias!H:H,MATCH(BD[[#This Row],[PRYINumero]],Equivalencias!I:I,0),),BD[[#This Row],[PRYTcodigo]])</f>
        <v>PROC.ADM</v>
      </c>
    </row>
    <row r="94" spans="2:8" hidden="1" x14ac:dyDescent="0.3">
      <c r="B94" t="s">
        <v>4332</v>
      </c>
      <c r="C94" t="s">
        <v>4160</v>
      </c>
      <c r="D94" t="s">
        <v>4114</v>
      </c>
      <c r="E94" t="s">
        <v>4640</v>
      </c>
      <c r="F94">
        <v>160.25</v>
      </c>
      <c r="G94" t="str" cm="1">
        <f t="array" ref="G94">IF(Resumen!$D$7="PROC.SWAT",IFERROR(VLOOKUP(BD[[#This Row],[Usunombre]],Equivalencias!W:X,2,FALSE),IFERROR(VLOOKUP(INDEX('BDCF Histórico'!A:A,MATCH(D94&amp;E94,'BDCF Histórico'!G:G,0),),Equivalencias!D:F,3,FALSE),"Revisar")),IFERROR(VLOOKUP(INDEX('BDCF Histórico'!A:A,MATCH(D94&amp;E94,'BDCF Histórico'!G:G,0),),Equivalencias!D:F,3,FALSE),"Revisar"))</f>
        <v>PROC.SEDI</v>
      </c>
      <c r="H94" t="str" cm="1">
        <f t="array" ref="H94">IFERROR(INDEX(Equivalencias!H:H,MATCH(BD[[#This Row],[PRYINumero]],Equivalencias!I:I,0),),BD[[#This Row],[PRYTcodigo]])</f>
        <v>PROC.SEDI</v>
      </c>
    </row>
    <row r="95" spans="2:8" x14ac:dyDescent="0.3">
      <c r="B95" t="s">
        <v>4332</v>
      </c>
      <c r="C95" t="s">
        <v>4160</v>
      </c>
      <c r="D95" t="s">
        <v>4114</v>
      </c>
      <c r="E95" t="s">
        <v>8381</v>
      </c>
      <c r="F95">
        <v>160</v>
      </c>
      <c r="G95" t="str" cm="1">
        <f t="array" ref="G95">IF(Resumen!$D$7="PROC.SWAT",IFERROR(VLOOKUP(BD[[#This Row],[Usunombre]],Equivalencias!W:X,2,FALSE),IFERROR(VLOOKUP(INDEX('BDCF Histórico'!A:A,MATCH(D95&amp;E95,'BDCF Histórico'!G:G,0),),Equivalencias!D:F,3,FALSE),"Revisar")),IFERROR(VLOOKUP(INDEX('BDCF Histórico'!A:A,MATCH(D95&amp;E95,'BDCF Histórico'!G:G,0),),Equivalencias!D:F,3,FALSE),"Revisar"))</f>
        <v>PROC.SEDI</v>
      </c>
      <c r="H95" t="str" cm="1">
        <f t="array" ref="H95">IFERROR(INDEX(Equivalencias!H:H,MATCH(BD[[#This Row],[PRYINumero]],Equivalencias!I:I,0),),BD[[#This Row],[PRYTcodigo]])</f>
        <v>PROC.SEDI</v>
      </c>
    </row>
    <row r="96" spans="2:8" hidden="1" x14ac:dyDescent="0.3">
      <c r="B96" t="s">
        <v>669</v>
      </c>
      <c r="C96" t="s">
        <v>4642</v>
      </c>
      <c r="D96" t="s">
        <v>164</v>
      </c>
      <c r="E96" t="s">
        <v>4640</v>
      </c>
      <c r="F96">
        <v>16</v>
      </c>
      <c r="G96" t="str" cm="1">
        <f t="array" ref="G96">IF(Resumen!$D$7="PROC.SWAT",IFERROR(VLOOKUP(BD[[#This Row],[Usunombre]],Equivalencias!W:X,2,FALSE),IFERROR(VLOOKUP(INDEX('BDCF Histórico'!A:A,MATCH(D96&amp;E96,'BDCF Histórico'!G:G,0),),Equivalencias!D:F,3,FALSE),"Revisar")),IFERROR(VLOOKUP(INDEX('BDCF Histórico'!A:A,MATCH(D96&amp;E96,'BDCF Histórico'!G:G,0),),Equivalencias!D:F,3,FALSE),"Revisar"))</f>
        <v>PROC.PMO</v>
      </c>
      <c r="H96" t="str" cm="1">
        <f t="array" ref="H96">IFERROR(INDEX(Equivalencias!H:H,MATCH(BD[[#This Row],[PRYINumero]],Equivalencias!I:I,0),),BD[[#This Row],[PRYTcodigo]])</f>
        <v>PROC.ADM</v>
      </c>
    </row>
    <row r="97" spans="1:8" hidden="1" x14ac:dyDescent="0.3">
      <c r="A97" t="s">
        <v>166</v>
      </c>
      <c r="B97" t="s">
        <v>161</v>
      </c>
      <c r="C97" t="s">
        <v>4242</v>
      </c>
      <c r="D97" t="s">
        <v>164</v>
      </c>
      <c r="E97" t="s">
        <v>4640</v>
      </c>
      <c r="F97">
        <v>3</v>
      </c>
      <c r="G97" t="str" cm="1">
        <f t="array" ref="G97">IF(Resumen!$D$7="PROC.SWAT",IFERROR(VLOOKUP(BD[[#This Row],[Usunombre]],Equivalencias!W:X,2,FALSE),IFERROR(VLOOKUP(INDEX('BDCF Histórico'!A:A,MATCH(D97&amp;E97,'BDCF Histórico'!G:G,0),),Equivalencias!D:F,3,FALSE),"Revisar")),IFERROR(VLOOKUP(INDEX('BDCF Histórico'!A:A,MATCH(D97&amp;E97,'BDCF Histórico'!G:G,0),),Equivalencias!D:F,3,FALSE),"Revisar"))</f>
        <v>PROC.PMO</v>
      </c>
      <c r="H97" t="str" cm="1">
        <f t="array" ref="H97">IFERROR(INDEX(Equivalencias!H:H,MATCH(BD[[#This Row],[PRYINumero]],Equivalencias!I:I,0),),BD[[#This Row],[PRYTcodigo]])</f>
        <v>PROC.PMO</v>
      </c>
    </row>
    <row r="98" spans="1:8" hidden="1" x14ac:dyDescent="0.3">
      <c r="A98" t="s">
        <v>169</v>
      </c>
      <c r="B98" t="s">
        <v>161</v>
      </c>
      <c r="C98" t="s">
        <v>4242</v>
      </c>
      <c r="D98" t="s">
        <v>164</v>
      </c>
      <c r="E98" t="s">
        <v>4640</v>
      </c>
      <c r="F98">
        <v>13.5</v>
      </c>
      <c r="G98" t="str" cm="1">
        <f t="array" ref="G98">IF(Resumen!$D$7="PROC.SWAT",IFERROR(VLOOKUP(BD[[#This Row],[Usunombre]],Equivalencias!W:X,2,FALSE),IFERROR(VLOOKUP(INDEX('BDCF Histórico'!A:A,MATCH(D98&amp;E98,'BDCF Histórico'!G:G,0),),Equivalencias!D:F,3,FALSE),"Revisar")),IFERROR(VLOOKUP(INDEX('BDCF Histórico'!A:A,MATCH(D98&amp;E98,'BDCF Histórico'!G:G,0),),Equivalencias!D:F,3,FALSE),"Revisar"))</f>
        <v>PROC.PMO</v>
      </c>
      <c r="H98" t="str" cm="1">
        <f t="array" ref="H98">IFERROR(INDEX(Equivalencias!H:H,MATCH(BD[[#This Row],[PRYINumero]],Equivalencias!I:I,0),),BD[[#This Row],[PRYTcodigo]])</f>
        <v>PROC.TELCO</v>
      </c>
    </row>
    <row r="99" spans="1:8" hidden="1" x14ac:dyDescent="0.3">
      <c r="A99" t="s">
        <v>166</v>
      </c>
      <c r="B99" t="s">
        <v>161</v>
      </c>
      <c r="C99" t="s">
        <v>4662</v>
      </c>
      <c r="D99" t="s">
        <v>164</v>
      </c>
      <c r="E99" t="s">
        <v>4640</v>
      </c>
      <c r="F99">
        <v>25.25</v>
      </c>
      <c r="G99" t="str" cm="1">
        <f t="array" ref="G99">IF(Resumen!$D$7="PROC.SWAT",IFERROR(VLOOKUP(BD[[#This Row],[Usunombre]],Equivalencias!W:X,2,FALSE),IFERROR(VLOOKUP(INDEX('BDCF Histórico'!A:A,MATCH(D99&amp;E99,'BDCF Histórico'!G:G,0),),Equivalencias!D:F,3,FALSE),"Revisar")),IFERROR(VLOOKUP(INDEX('BDCF Histórico'!A:A,MATCH(D99&amp;E99,'BDCF Histórico'!G:G,0),),Equivalencias!D:F,3,FALSE),"Revisar"))</f>
        <v>PROC.PMO</v>
      </c>
      <c r="H99" t="str" cm="1">
        <f t="array" ref="H99">IFERROR(INDEX(Equivalencias!H:H,MATCH(BD[[#This Row],[PRYINumero]],Equivalencias!I:I,0),),BD[[#This Row],[PRYTcodigo]])</f>
        <v>PROC.PMO</v>
      </c>
    </row>
    <row r="100" spans="1:8" hidden="1" x14ac:dyDescent="0.3">
      <c r="A100" t="s">
        <v>169</v>
      </c>
      <c r="B100" t="s">
        <v>161</v>
      </c>
      <c r="C100" t="s">
        <v>4662</v>
      </c>
      <c r="D100" t="s">
        <v>164</v>
      </c>
      <c r="E100" t="s">
        <v>4640</v>
      </c>
      <c r="F100">
        <v>110.75</v>
      </c>
      <c r="G100" t="str" cm="1">
        <f t="array" ref="G100">IF(Resumen!$D$7="PROC.SWAT",IFERROR(VLOOKUP(BD[[#This Row],[Usunombre]],Equivalencias!W:X,2,FALSE),IFERROR(VLOOKUP(INDEX('BDCF Histórico'!A:A,MATCH(D100&amp;E100,'BDCF Histórico'!G:G,0),),Equivalencias!D:F,3,FALSE),"Revisar")),IFERROR(VLOOKUP(INDEX('BDCF Histórico'!A:A,MATCH(D100&amp;E100,'BDCF Histórico'!G:G,0),),Equivalencias!D:F,3,FALSE),"Revisar"))</f>
        <v>PROC.PMO</v>
      </c>
      <c r="H100" t="str" cm="1">
        <f t="array" ref="H100">IFERROR(INDEX(Equivalencias!H:H,MATCH(BD[[#This Row],[PRYINumero]],Equivalencias!I:I,0),),BD[[#This Row],[PRYTcodigo]])</f>
        <v>PROC.TELCO</v>
      </c>
    </row>
    <row r="101" spans="1:8" x14ac:dyDescent="0.3">
      <c r="A101" t="s">
        <v>166</v>
      </c>
      <c r="B101" t="s">
        <v>161</v>
      </c>
      <c r="C101" t="s">
        <v>4662</v>
      </c>
      <c r="D101" t="s">
        <v>164</v>
      </c>
      <c r="E101" t="s">
        <v>8381</v>
      </c>
      <c r="F101">
        <v>24</v>
      </c>
      <c r="G101" t="str" cm="1">
        <f t="array" ref="G101">IF(Resumen!$D$7="PROC.SWAT",IFERROR(VLOOKUP(BD[[#This Row],[Usunombre]],Equivalencias!W:X,2,FALSE),IFERROR(VLOOKUP(INDEX('BDCF Histórico'!A:A,MATCH(D101&amp;E101,'BDCF Histórico'!G:G,0),),Equivalencias!D:F,3,FALSE),"Revisar")),IFERROR(VLOOKUP(INDEX('BDCF Histórico'!A:A,MATCH(D101&amp;E101,'BDCF Histórico'!G:G,0),),Equivalencias!D:F,3,FALSE),"Revisar"))</f>
        <v>PROC.PMO</v>
      </c>
      <c r="H101" t="str" cm="1">
        <f t="array" ref="H101">IFERROR(INDEX(Equivalencias!H:H,MATCH(BD[[#This Row],[PRYINumero]],Equivalencias!I:I,0),),BD[[#This Row],[PRYTcodigo]])</f>
        <v>PROC.PMO</v>
      </c>
    </row>
    <row r="102" spans="1:8" x14ac:dyDescent="0.3">
      <c r="A102" t="s">
        <v>169</v>
      </c>
      <c r="B102" t="s">
        <v>161</v>
      </c>
      <c r="C102" t="s">
        <v>4662</v>
      </c>
      <c r="D102" t="s">
        <v>164</v>
      </c>
      <c r="E102" t="s">
        <v>8381</v>
      </c>
      <c r="F102">
        <v>136.75</v>
      </c>
      <c r="G102" t="str" cm="1">
        <f t="array" ref="G102">IF(Resumen!$D$7="PROC.SWAT",IFERROR(VLOOKUP(BD[[#This Row],[Usunombre]],Equivalencias!W:X,2,FALSE),IFERROR(VLOOKUP(INDEX('BDCF Histórico'!A:A,MATCH(D102&amp;E102,'BDCF Histórico'!G:G,0),),Equivalencias!D:F,3,FALSE),"Revisar")),IFERROR(VLOOKUP(INDEX('BDCF Histórico'!A:A,MATCH(D102&amp;E102,'BDCF Histórico'!G:G,0),),Equivalencias!D:F,3,FALSE),"Revisar"))</f>
        <v>PROC.PMO</v>
      </c>
      <c r="H102" t="str" cm="1">
        <f t="array" ref="H102">IFERROR(INDEX(Equivalencias!H:H,MATCH(BD[[#This Row],[PRYINumero]],Equivalencias!I:I,0),),BD[[#This Row],[PRYTcodigo]])</f>
        <v>PROC.TELCO</v>
      </c>
    </row>
    <row r="103" spans="1:8" hidden="1" x14ac:dyDescent="0.3">
      <c r="B103" t="s">
        <v>669</v>
      </c>
      <c r="C103" t="s">
        <v>4642</v>
      </c>
      <c r="D103" t="s">
        <v>311</v>
      </c>
      <c r="E103" t="s">
        <v>4640</v>
      </c>
      <c r="F103">
        <v>16</v>
      </c>
      <c r="G103" t="str" cm="1">
        <f t="array" ref="G103">IF(Resumen!$D$7="PROC.SWAT",IFERROR(VLOOKUP(BD[[#This Row],[Usunombre]],Equivalencias!W:X,2,FALSE),IFERROR(VLOOKUP(INDEX('BDCF Histórico'!A:A,MATCH(D103&amp;E103,'BDCF Histórico'!G:G,0),),Equivalencias!D:F,3,FALSE),"Revisar")),IFERROR(VLOOKUP(INDEX('BDCF Histórico'!A:A,MATCH(D103&amp;E103,'BDCF Histórico'!G:G,0),),Equivalencias!D:F,3,FALSE),"Revisar"))</f>
        <v>PROC.TELCO</v>
      </c>
      <c r="H103" t="str" cm="1">
        <f t="array" ref="H103">IFERROR(INDEX(Equivalencias!H:H,MATCH(BD[[#This Row],[PRYINumero]],Equivalencias!I:I,0),),BD[[#This Row],[PRYTcodigo]])</f>
        <v>PROC.ADM</v>
      </c>
    </row>
    <row r="104" spans="1:8" hidden="1" x14ac:dyDescent="0.3">
      <c r="B104" t="s">
        <v>371</v>
      </c>
      <c r="C104" t="s">
        <v>4626</v>
      </c>
      <c r="D104" t="s">
        <v>311</v>
      </c>
      <c r="E104" t="s">
        <v>4640</v>
      </c>
      <c r="F104">
        <v>14</v>
      </c>
      <c r="G104" t="str" cm="1">
        <f t="array" ref="G104">IF(Resumen!$D$7="PROC.SWAT",IFERROR(VLOOKUP(BD[[#This Row],[Usunombre]],Equivalencias!W:X,2,FALSE),IFERROR(VLOOKUP(INDEX('BDCF Histórico'!A:A,MATCH(D104&amp;E104,'BDCF Histórico'!G:G,0),),Equivalencias!D:F,3,FALSE),"Revisar")),IFERROR(VLOOKUP(INDEX('BDCF Histórico'!A:A,MATCH(D104&amp;E104,'BDCF Histórico'!G:G,0),),Equivalencias!D:F,3,FALSE),"Revisar"))</f>
        <v>PROC.TELCO</v>
      </c>
      <c r="H104" t="str" cm="1">
        <f t="array" ref="H104">IFERROR(INDEX(Equivalencias!H:H,MATCH(BD[[#This Row],[PRYINumero]],Equivalencias!I:I,0),),BD[[#This Row],[PRYTcodigo]])</f>
        <v>PROC.TELCO</v>
      </c>
    </row>
    <row r="105" spans="1:8" x14ac:dyDescent="0.3">
      <c r="B105" t="s">
        <v>371</v>
      </c>
      <c r="C105" t="s">
        <v>4626</v>
      </c>
      <c r="D105" t="s">
        <v>311</v>
      </c>
      <c r="E105" t="s">
        <v>8381</v>
      </c>
      <c r="F105">
        <v>16.5</v>
      </c>
      <c r="G105" t="str" cm="1">
        <f t="array" ref="G105">IF(Resumen!$D$7="PROC.SWAT",IFERROR(VLOOKUP(BD[[#This Row],[Usunombre]],Equivalencias!W:X,2,FALSE),IFERROR(VLOOKUP(INDEX('BDCF Histórico'!A:A,MATCH(D105&amp;E105,'BDCF Histórico'!G:G,0),),Equivalencias!D:F,3,FALSE),"Revisar")),IFERROR(VLOOKUP(INDEX('BDCF Histórico'!A:A,MATCH(D105&amp;E105,'BDCF Histórico'!G:G,0),),Equivalencias!D:F,3,FALSE),"Revisar"))</f>
        <v>PROC.TELCO</v>
      </c>
      <c r="H105" t="str" cm="1">
        <f t="array" ref="H105">IFERROR(INDEX(Equivalencias!H:H,MATCH(BD[[#This Row],[PRYINumero]],Equivalencias!I:I,0),),BD[[#This Row],[PRYTcodigo]])</f>
        <v>PROC.TELCO</v>
      </c>
    </row>
    <row r="106" spans="1:8" hidden="1" x14ac:dyDescent="0.3">
      <c r="B106" t="s">
        <v>371</v>
      </c>
      <c r="C106" t="s">
        <v>4628</v>
      </c>
      <c r="D106" t="s">
        <v>311</v>
      </c>
      <c r="E106" t="s">
        <v>4640</v>
      </c>
      <c r="F106">
        <v>139.5</v>
      </c>
      <c r="G106" t="str" cm="1">
        <f t="array" ref="G106">IF(Resumen!$D$7="PROC.SWAT",IFERROR(VLOOKUP(BD[[#This Row],[Usunombre]],Equivalencias!W:X,2,FALSE),IFERROR(VLOOKUP(INDEX('BDCF Histórico'!A:A,MATCH(D106&amp;E106,'BDCF Histórico'!G:G,0),),Equivalencias!D:F,3,FALSE),"Revisar")),IFERROR(VLOOKUP(INDEX('BDCF Histórico'!A:A,MATCH(D106&amp;E106,'BDCF Histórico'!G:G,0),),Equivalencias!D:F,3,FALSE),"Revisar"))</f>
        <v>PROC.TELCO</v>
      </c>
      <c r="H106" t="str" cm="1">
        <f t="array" ref="H106">IFERROR(INDEX(Equivalencias!H:H,MATCH(BD[[#This Row],[PRYINumero]],Equivalencias!I:I,0),),BD[[#This Row],[PRYTcodigo]])</f>
        <v>PROC.TELCO</v>
      </c>
    </row>
    <row r="107" spans="1:8" x14ac:dyDescent="0.3">
      <c r="B107" t="s">
        <v>371</v>
      </c>
      <c r="C107" t="s">
        <v>4628</v>
      </c>
      <c r="D107" t="s">
        <v>311</v>
      </c>
      <c r="E107" t="s">
        <v>8381</v>
      </c>
      <c r="F107">
        <v>138</v>
      </c>
      <c r="G107" t="str" cm="1">
        <f t="array" ref="G107">IF(Resumen!$D$7="PROC.SWAT",IFERROR(VLOOKUP(BD[[#This Row],[Usunombre]],Equivalencias!W:X,2,FALSE),IFERROR(VLOOKUP(INDEX('BDCF Histórico'!A:A,MATCH(D107&amp;E107,'BDCF Histórico'!G:G,0),),Equivalencias!D:F,3,FALSE),"Revisar")),IFERROR(VLOOKUP(INDEX('BDCF Histórico'!A:A,MATCH(D107&amp;E107,'BDCF Histórico'!G:G,0),),Equivalencias!D:F,3,FALSE),"Revisar"))</f>
        <v>PROC.TELCO</v>
      </c>
      <c r="H107" t="str" cm="1">
        <f t="array" ref="H107">IFERROR(INDEX(Equivalencias!H:H,MATCH(BD[[#This Row],[PRYINumero]],Equivalencias!I:I,0),),BD[[#This Row],[PRYTcodigo]])</f>
        <v>PROC.TELCO</v>
      </c>
    </row>
    <row r="108" spans="1:8" hidden="1" x14ac:dyDescent="0.3">
      <c r="B108" t="s">
        <v>371</v>
      </c>
      <c r="C108" t="s">
        <v>4206</v>
      </c>
      <c r="D108" t="s">
        <v>311</v>
      </c>
      <c r="E108" t="s">
        <v>4640</v>
      </c>
      <c r="F108">
        <v>2</v>
      </c>
      <c r="G108" t="str" cm="1">
        <f t="array" ref="G108">IF(Resumen!$D$7="PROC.SWAT",IFERROR(VLOOKUP(BD[[#This Row],[Usunombre]],Equivalencias!W:X,2,FALSE),IFERROR(VLOOKUP(INDEX('BDCF Histórico'!A:A,MATCH(D108&amp;E108,'BDCF Histórico'!G:G,0),),Equivalencias!D:F,3,FALSE),"Revisar")),IFERROR(VLOOKUP(INDEX('BDCF Histórico'!A:A,MATCH(D108&amp;E108,'BDCF Histórico'!G:G,0),),Equivalencias!D:F,3,FALSE),"Revisar"))</f>
        <v>PROC.TELCO</v>
      </c>
      <c r="H108" t="str" cm="1">
        <f t="array" ref="H108">IFERROR(INDEX(Equivalencias!H:H,MATCH(BD[[#This Row],[PRYINumero]],Equivalencias!I:I,0),),BD[[#This Row],[PRYTcodigo]])</f>
        <v>PROC.TELCO</v>
      </c>
    </row>
    <row r="109" spans="1:8" hidden="1" x14ac:dyDescent="0.3">
      <c r="B109" t="s">
        <v>371</v>
      </c>
      <c r="C109" t="s">
        <v>4629</v>
      </c>
      <c r="D109" t="s">
        <v>311</v>
      </c>
      <c r="E109" t="s">
        <v>4640</v>
      </c>
      <c r="F109">
        <v>5.75</v>
      </c>
      <c r="G109" t="str" cm="1">
        <f t="array" ref="G109">IF(Resumen!$D$7="PROC.SWAT",IFERROR(VLOOKUP(BD[[#This Row],[Usunombre]],Equivalencias!W:X,2,FALSE),IFERROR(VLOOKUP(INDEX('BDCF Histórico'!A:A,MATCH(D109&amp;E109,'BDCF Histórico'!G:G,0),),Equivalencias!D:F,3,FALSE),"Revisar")),IFERROR(VLOOKUP(INDEX('BDCF Histórico'!A:A,MATCH(D109&amp;E109,'BDCF Histórico'!G:G,0),),Equivalencias!D:F,3,FALSE),"Revisar"))</f>
        <v>PROC.TELCO</v>
      </c>
      <c r="H109" t="str" cm="1">
        <f t="array" ref="H109">IFERROR(INDEX(Equivalencias!H:H,MATCH(BD[[#This Row],[PRYINumero]],Equivalencias!I:I,0),),BD[[#This Row],[PRYTcodigo]])</f>
        <v>PROC.TELCO</v>
      </c>
    </row>
    <row r="110" spans="1:8" hidden="1" x14ac:dyDescent="0.3">
      <c r="B110" t="s">
        <v>371</v>
      </c>
      <c r="C110" t="s">
        <v>4680</v>
      </c>
      <c r="D110" t="s">
        <v>311</v>
      </c>
      <c r="E110" t="s">
        <v>4640</v>
      </c>
      <c r="F110">
        <v>2</v>
      </c>
      <c r="G110" t="str" cm="1">
        <f t="array" ref="G110">IF(Resumen!$D$7="PROC.SWAT",IFERROR(VLOOKUP(BD[[#This Row],[Usunombre]],Equivalencias!W:X,2,FALSE),IFERROR(VLOOKUP(INDEX('BDCF Histórico'!A:A,MATCH(D110&amp;E110,'BDCF Histórico'!G:G,0),),Equivalencias!D:F,3,FALSE),"Revisar")),IFERROR(VLOOKUP(INDEX('BDCF Histórico'!A:A,MATCH(D110&amp;E110,'BDCF Histórico'!G:G,0),),Equivalencias!D:F,3,FALSE),"Revisar"))</f>
        <v>PROC.TELCO</v>
      </c>
      <c r="H110" t="str" cm="1">
        <f t="array" ref="H110">IFERROR(INDEX(Equivalencias!H:H,MATCH(BD[[#This Row],[PRYINumero]],Equivalencias!I:I,0),),BD[[#This Row],[PRYTcodigo]])</f>
        <v>PROC.TELCO</v>
      </c>
    </row>
    <row r="111" spans="1:8" x14ac:dyDescent="0.3">
      <c r="B111" t="s">
        <v>371</v>
      </c>
      <c r="C111" t="s">
        <v>4680</v>
      </c>
      <c r="D111" t="s">
        <v>311</v>
      </c>
      <c r="E111" t="s">
        <v>8381</v>
      </c>
      <c r="F111">
        <v>7.5</v>
      </c>
      <c r="G111" t="str" cm="1">
        <f t="array" ref="G111">IF(Resumen!$D$7="PROC.SWAT",IFERROR(VLOOKUP(BD[[#This Row],[Usunombre]],Equivalencias!W:X,2,FALSE),IFERROR(VLOOKUP(INDEX('BDCF Histórico'!A:A,MATCH(D111&amp;E111,'BDCF Histórico'!G:G,0),),Equivalencias!D:F,3,FALSE),"Revisar")),IFERROR(VLOOKUP(INDEX('BDCF Histórico'!A:A,MATCH(D111&amp;E111,'BDCF Histórico'!G:G,0),),Equivalencias!D:F,3,FALSE),"Revisar"))</f>
        <v>PROC.TELCO</v>
      </c>
      <c r="H111" t="str" cm="1">
        <f t="array" ref="H111">IFERROR(INDEX(Equivalencias!H:H,MATCH(BD[[#This Row],[PRYINumero]],Equivalencias!I:I,0),),BD[[#This Row],[PRYTcodigo]])</f>
        <v>PROC.TELCO</v>
      </c>
    </row>
    <row r="112" spans="1:8" hidden="1" x14ac:dyDescent="0.3">
      <c r="B112" t="s">
        <v>669</v>
      </c>
      <c r="C112" t="s">
        <v>4642</v>
      </c>
      <c r="D112" t="s">
        <v>300</v>
      </c>
      <c r="E112" t="s">
        <v>4640</v>
      </c>
      <c r="F112">
        <v>8</v>
      </c>
      <c r="G112" t="str" cm="1">
        <f t="array" ref="G112">IF(Resumen!$D$7="PROC.SWAT",IFERROR(VLOOKUP(BD[[#This Row],[Usunombre]],Equivalencias!W:X,2,FALSE),IFERROR(VLOOKUP(INDEX('BDCF Histórico'!A:A,MATCH(D112&amp;E112,'BDCF Histórico'!G:G,0),),Equivalencias!D:F,3,FALSE),"Revisar")),IFERROR(VLOOKUP(INDEX('BDCF Histórico'!A:A,MATCH(D112&amp;E112,'BDCF Histórico'!G:G,0),),Equivalencias!D:F,3,FALSE),"Revisar"))</f>
        <v>PROC.TDIG</v>
      </c>
      <c r="H112" t="str" cm="1">
        <f t="array" ref="H112">IFERROR(INDEX(Equivalencias!H:H,MATCH(BD[[#This Row],[PRYINumero]],Equivalencias!I:I,0),),BD[[#This Row],[PRYTcodigo]])</f>
        <v>PROC.ADM</v>
      </c>
    </row>
    <row r="113" spans="2:8" hidden="1" x14ac:dyDescent="0.3">
      <c r="B113" t="s">
        <v>360</v>
      </c>
      <c r="C113" t="s">
        <v>3991</v>
      </c>
      <c r="D113" t="s">
        <v>300</v>
      </c>
      <c r="E113" t="s">
        <v>4640</v>
      </c>
      <c r="F113">
        <v>1</v>
      </c>
      <c r="G113" t="str" cm="1">
        <f t="array" ref="G113">IF(Resumen!$D$7="PROC.SWAT",IFERROR(VLOOKUP(BD[[#This Row],[Usunombre]],Equivalencias!W:X,2,FALSE),IFERROR(VLOOKUP(INDEX('BDCF Histórico'!A:A,MATCH(D113&amp;E113,'BDCF Histórico'!G:G,0),),Equivalencias!D:F,3,FALSE),"Revisar")),IFERROR(VLOOKUP(INDEX('BDCF Histórico'!A:A,MATCH(D113&amp;E113,'BDCF Histórico'!G:G,0),),Equivalencias!D:F,3,FALSE),"Revisar"))</f>
        <v>PROC.TDIG</v>
      </c>
      <c r="H113" t="str" cm="1">
        <f t="array" ref="H113">IFERROR(INDEX(Equivalencias!H:H,MATCH(BD[[#This Row],[PRYINumero]],Equivalencias!I:I,0),),BD[[#This Row],[PRYTcodigo]])</f>
        <v>PROC.TDIG</v>
      </c>
    </row>
    <row r="114" spans="2:8" hidden="1" x14ac:dyDescent="0.3">
      <c r="B114" t="s">
        <v>360</v>
      </c>
      <c r="C114" t="s">
        <v>4067</v>
      </c>
      <c r="D114" t="s">
        <v>300</v>
      </c>
      <c r="E114" t="s">
        <v>4640</v>
      </c>
      <c r="F114">
        <v>159</v>
      </c>
      <c r="G114" t="str" cm="1">
        <f t="array" ref="G114">IF(Resumen!$D$7="PROC.SWAT",IFERROR(VLOOKUP(BD[[#This Row],[Usunombre]],Equivalencias!W:X,2,FALSE),IFERROR(VLOOKUP(INDEX('BDCF Histórico'!A:A,MATCH(D114&amp;E114,'BDCF Histórico'!G:G,0),),Equivalencias!D:F,3,FALSE),"Revisar")),IFERROR(VLOOKUP(INDEX('BDCF Histórico'!A:A,MATCH(D114&amp;E114,'BDCF Histórico'!G:G,0),),Equivalencias!D:F,3,FALSE),"Revisar"))</f>
        <v>PROC.TDIG</v>
      </c>
      <c r="H114" t="str" cm="1">
        <f t="array" ref="H114">IFERROR(INDEX(Equivalencias!H:H,MATCH(BD[[#This Row],[PRYINumero]],Equivalencias!I:I,0),),BD[[#This Row],[PRYTcodigo]])</f>
        <v>PROC.TDIG</v>
      </c>
    </row>
    <row r="115" spans="2:8" x14ac:dyDescent="0.3">
      <c r="B115" t="s">
        <v>360</v>
      </c>
      <c r="C115" t="s">
        <v>4067</v>
      </c>
      <c r="D115" t="s">
        <v>300</v>
      </c>
      <c r="E115" t="s">
        <v>8381</v>
      </c>
      <c r="F115">
        <v>160</v>
      </c>
      <c r="G115" t="str" cm="1">
        <f t="array" ref="G115">IF(Resumen!$D$7="PROC.SWAT",IFERROR(VLOOKUP(BD[[#This Row],[Usunombre]],Equivalencias!W:X,2,FALSE),IFERROR(VLOOKUP(INDEX('BDCF Histórico'!A:A,MATCH(D115&amp;E115,'BDCF Histórico'!G:G,0),),Equivalencias!D:F,3,FALSE),"Revisar")),IFERROR(VLOOKUP(INDEX('BDCF Histórico'!A:A,MATCH(D115&amp;E115,'BDCF Histórico'!G:G,0),),Equivalencias!D:F,3,FALSE),"Revisar"))</f>
        <v>PROC.TDIG</v>
      </c>
      <c r="H115" t="str" cm="1">
        <f t="array" ref="H115">IFERROR(INDEX(Equivalencias!H:H,MATCH(BD[[#This Row],[PRYINumero]],Equivalencias!I:I,0),),BD[[#This Row],[PRYTcodigo]])</f>
        <v>PROC.TDIG</v>
      </c>
    </row>
    <row r="116" spans="2:8" hidden="1" x14ac:dyDescent="0.3">
      <c r="B116" t="s">
        <v>669</v>
      </c>
      <c r="C116" t="s">
        <v>4642</v>
      </c>
      <c r="D116" t="s">
        <v>210</v>
      </c>
      <c r="E116" t="s">
        <v>4640</v>
      </c>
      <c r="F116">
        <v>8</v>
      </c>
      <c r="G116" t="str" cm="1">
        <f t="array" ref="G116">IF(Resumen!$D$7="PROC.SWAT",IFERROR(VLOOKUP(BD[[#This Row],[Usunombre]],Equivalencias!W:X,2,FALSE),IFERROR(VLOOKUP(INDEX('BDCF Histórico'!A:A,MATCH(D116&amp;E116,'BDCF Histórico'!G:G,0),),Equivalencias!D:F,3,FALSE),"Revisar")),IFERROR(VLOOKUP(INDEX('BDCF Histórico'!A:A,MATCH(D116&amp;E116,'BDCF Histórico'!G:G,0),),Equivalencias!D:F,3,FALSE),"Revisar"))</f>
        <v>PROC.CUST</v>
      </c>
      <c r="H116" t="str" cm="1">
        <f t="array" ref="H116">IFERROR(INDEX(Equivalencias!H:H,MATCH(BD[[#This Row],[PRYINumero]],Equivalencias!I:I,0),),BD[[#This Row],[PRYTcodigo]])</f>
        <v>PROC.ADM</v>
      </c>
    </row>
    <row r="117" spans="2:8" hidden="1" x14ac:dyDescent="0.3">
      <c r="B117" t="s">
        <v>3235</v>
      </c>
      <c r="C117" t="s">
        <v>4239</v>
      </c>
      <c r="D117" t="s">
        <v>210</v>
      </c>
      <c r="E117" t="s">
        <v>4640</v>
      </c>
      <c r="F117">
        <v>40</v>
      </c>
      <c r="G117" t="str" cm="1">
        <f t="array" ref="G117">IF(Resumen!$D$7="PROC.SWAT",IFERROR(VLOOKUP(BD[[#This Row],[Usunombre]],Equivalencias!W:X,2,FALSE),IFERROR(VLOOKUP(INDEX('BDCF Histórico'!A:A,MATCH(D117&amp;E117,'BDCF Histórico'!G:G,0),),Equivalencias!D:F,3,FALSE),"Revisar")),IFERROR(VLOOKUP(INDEX('BDCF Histórico'!A:A,MATCH(D117&amp;E117,'BDCF Histórico'!G:G,0),),Equivalencias!D:F,3,FALSE),"Revisar"))</f>
        <v>PROC.CUST</v>
      </c>
      <c r="H117" t="str" cm="1">
        <f t="array" ref="H117">IFERROR(INDEX(Equivalencias!H:H,MATCH(BD[[#This Row],[PRYINumero]],Equivalencias!I:I,0),),BD[[#This Row],[PRYTcodigo]])</f>
        <v>PROC.CUST</v>
      </c>
    </row>
    <row r="118" spans="2:8" hidden="1" x14ac:dyDescent="0.3">
      <c r="B118" t="s">
        <v>3235</v>
      </c>
      <c r="C118" t="s">
        <v>4641</v>
      </c>
      <c r="D118" t="s">
        <v>210</v>
      </c>
      <c r="E118" t="s">
        <v>4640</v>
      </c>
      <c r="F118">
        <v>120</v>
      </c>
      <c r="G118" t="str" cm="1">
        <f t="array" ref="G118">IF(Resumen!$D$7="PROC.SWAT",IFERROR(VLOOKUP(BD[[#This Row],[Usunombre]],Equivalencias!W:X,2,FALSE),IFERROR(VLOOKUP(INDEX('BDCF Histórico'!A:A,MATCH(D118&amp;E118,'BDCF Histórico'!G:G,0),),Equivalencias!D:F,3,FALSE),"Revisar")),IFERROR(VLOOKUP(INDEX('BDCF Histórico'!A:A,MATCH(D118&amp;E118,'BDCF Histórico'!G:G,0),),Equivalencias!D:F,3,FALSE),"Revisar"))</f>
        <v>PROC.CUST</v>
      </c>
      <c r="H118" t="str" cm="1">
        <f t="array" ref="H118">IFERROR(INDEX(Equivalencias!H:H,MATCH(BD[[#This Row],[PRYINumero]],Equivalencias!I:I,0),),BD[[#This Row],[PRYTcodigo]])</f>
        <v>PROC.CUST</v>
      </c>
    </row>
    <row r="119" spans="2:8" x14ac:dyDescent="0.3">
      <c r="B119" t="s">
        <v>3235</v>
      </c>
      <c r="C119" t="s">
        <v>4641</v>
      </c>
      <c r="D119" t="s">
        <v>210</v>
      </c>
      <c r="E119" t="s">
        <v>8381</v>
      </c>
      <c r="F119">
        <v>160</v>
      </c>
      <c r="G119" t="str" cm="1">
        <f t="array" ref="G119">IF(Resumen!$D$7="PROC.SWAT",IFERROR(VLOOKUP(BD[[#This Row],[Usunombre]],Equivalencias!W:X,2,FALSE),IFERROR(VLOOKUP(INDEX('BDCF Histórico'!A:A,MATCH(D119&amp;E119,'BDCF Histórico'!G:G,0),),Equivalencias!D:F,3,FALSE),"Revisar")),IFERROR(VLOOKUP(INDEX('BDCF Histórico'!A:A,MATCH(D119&amp;E119,'BDCF Histórico'!G:G,0),),Equivalencias!D:F,3,FALSE),"Revisar"))</f>
        <v>PROC.CUST</v>
      </c>
      <c r="H119" t="str" cm="1">
        <f t="array" ref="H119">IFERROR(INDEX(Equivalencias!H:H,MATCH(BD[[#This Row],[PRYINumero]],Equivalencias!I:I,0),),BD[[#This Row],[PRYTcodigo]])</f>
        <v>PROC.CUST</v>
      </c>
    </row>
    <row r="120" spans="2:8" hidden="1" x14ac:dyDescent="0.3">
      <c r="B120" t="s">
        <v>981</v>
      </c>
      <c r="C120" t="s">
        <v>4293</v>
      </c>
      <c r="D120" t="s">
        <v>221</v>
      </c>
      <c r="E120" t="s">
        <v>4640</v>
      </c>
      <c r="F120">
        <v>168</v>
      </c>
      <c r="G120" t="str" cm="1">
        <f t="array" ref="G120">IF(Resumen!$D$7="PROC.SWAT",IFERROR(VLOOKUP(BD[[#This Row],[Usunombre]],Equivalencias!W:X,2,FALSE),IFERROR(VLOOKUP(INDEX('BDCF Histórico'!A:A,MATCH(D120&amp;E120,'BDCF Histórico'!G:G,0),),Equivalencias!D:F,3,FALSE),"Revisar")),IFERROR(VLOOKUP(INDEX('BDCF Histórico'!A:A,MATCH(D120&amp;E120,'BDCF Histórico'!G:G,0),),Equivalencias!D:F,3,FALSE),"Revisar"))</f>
        <v>PROC.T.MW</v>
      </c>
      <c r="H120" t="str" cm="1">
        <f t="array" ref="H120">IFERROR(INDEX(Equivalencias!H:H,MATCH(BD[[#This Row],[PRYINumero]],Equivalencias!I:I,0),),BD[[#This Row],[PRYTcodigo]])</f>
        <v>PROC.T.MW</v>
      </c>
    </row>
    <row r="121" spans="2:8" x14ac:dyDescent="0.3">
      <c r="B121" t="s">
        <v>981</v>
      </c>
      <c r="C121" t="s">
        <v>4293</v>
      </c>
      <c r="D121" t="s">
        <v>221</v>
      </c>
      <c r="E121" t="s">
        <v>8381</v>
      </c>
      <c r="F121">
        <v>160</v>
      </c>
      <c r="G121" t="str" cm="1">
        <f t="array" ref="G121">IF(Resumen!$D$7="PROC.SWAT",IFERROR(VLOOKUP(BD[[#This Row],[Usunombre]],Equivalencias!W:X,2,FALSE),IFERROR(VLOOKUP(INDEX('BDCF Histórico'!A:A,MATCH(D121&amp;E121,'BDCF Histórico'!G:G,0),),Equivalencias!D:F,3,FALSE),"Revisar")),IFERROR(VLOOKUP(INDEX('BDCF Histórico'!A:A,MATCH(D121&amp;E121,'BDCF Histórico'!G:G,0),),Equivalencias!D:F,3,FALSE),"Revisar"))</f>
        <v>PROC.T.MW</v>
      </c>
      <c r="H121" t="str" cm="1">
        <f t="array" ref="H121">IFERROR(INDEX(Equivalencias!H:H,MATCH(BD[[#This Row],[PRYINumero]],Equivalencias!I:I,0),),BD[[#This Row],[PRYTcodigo]])</f>
        <v>PROC.T.MW</v>
      </c>
    </row>
    <row r="122" spans="2:8" hidden="1" x14ac:dyDescent="0.3">
      <c r="B122" t="s">
        <v>669</v>
      </c>
      <c r="C122" t="s">
        <v>4642</v>
      </c>
      <c r="D122" t="s">
        <v>4165</v>
      </c>
      <c r="E122" t="s">
        <v>4640</v>
      </c>
      <c r="F122">
        <v>8</v>
      </c>
      <c r="G122" t="str" cm="1">
        <f t="array" ref="G122">IF(Resumen!$D$7="PROC.SWAT",IFERROR(VLOOKUP(BD[[#This Row],[Usunombre]],Equivalencias!W:X,2,FALSE),IFERROR(VLOOKUP(INDEX('BDCF Histórico'!A:A,MATCH(D122&amp;E122,'BDCF Histórico'!G:G,0),),Equivalencias!D:F,3,FALSE),"Revisar")),IFERROR(VLOOKUP(INDEX('BDCF Histórico'!A:A,MATCH(D122&amp;E122,'BDCF Histórico'!G:G,0),),Equivalencias!D:F,3,FALSE),"Revisar"))</f>
        <v>PROC.SEDI</v>
      </c>
      <c r="H122" t="str" cm="1">
        <f t="array" ref="H122">IFERROR(INDEX(Equivalencias!H:H,MATCH(BD[[#This Row],[PRYINumero]],Equivalencias!I:I,0),),BD[[#This Row],[PRYTcodigo]])</f>
        <v>PROC.ADM</v>
      </c>
    </row>
    <row r="123" spans="2:8" x14ac:dyDescent="0.3">
      <c r="B123" t="s">
        <v>4332</v>
      </c>
      <c r="C123" t="s">
        <v>4061</v>
      </c>
      <c r="D123" t="s">
        <v>4165</v>
      </c>
      <c r="E123" t="s">
        <v>8381</v>
      </c>
      <c r="F123">
        <v>64</v>
      </c>
      <c r="G123" t="str" cm="1">
        <f t="array" ref="G123">IF(Resumen!$D$7="PROC.SWAT",IFERROR(VLOOKUP(BD[[#This Row],[Usunombre]],Equivalencias!W:X,2,FALSE),IFERROR(VLOOKUP(INDEX('BDCF Histórico'!A:A,MATCH(D123&amp;E123,'BDCF Histórico'!G:G,0),),Equivalencias!D:F,3,FALSE),"Revisar")),IFERROR(VLOOKUP(INDEX('BDCF Histórico'!A:A,MATCH(D123&amp;E123,'BDCF Histórico'!G:G,0),),Equivalencias!D:F,3,FALSE),"Revisar"))</f>
        <v>PROC.QA</v>
      </c>
      <c r="H123" t="str" cm="1">
        <f t="array" ref="H123">IFERROR(INDEX(Equivalencias!H:H,MATCH(BD[[#This Row],[PRYINumero]],Equivalencias!I:I,0),),BD[[#This Row],[PRYTcodigo]])</f>
        <v>PROC.SEDI</v>
      </c>
    </row>
    <row r="124" spans="2:8" hidden="1" x14ac:dyDescent="0.3">
      <c r="B124" t="s">
        <v>4332</v>
      </c>
      <c r="C124" t="s">
        <v>4160</v>
      </c>
      <c r="D124" t="s">
        <v>4165</v>
      </c>
      <c r="E124" t="s">
        <v>4640</v>
      </c>
      <c r="F124">
        <v>160</v>
      </c>
      <c r="G124" t="str" cm="1">
        <f t="array" ref="G124">IF(Resumen!$D$7="PROC.SWAT",IFERROR(VLOOKUP(BD[[#This Row],[Usunombre]],Equivalencias!W:X,2,FALSE),IFERROR(VLOOKUP(INDEX('BDCF Histórico'!A:A,MATCH(D124&amp;E124,'BDCF Histórico'!G:G,0),),Equivalencias!D:F,3,FALSE),"Revisar")),IFERROR(VLOOKUP(INDEX('BDCF Histórico'!A:A,MATCH(D124&amp;E124,'BDCF Histórico'!G:G,0),),Equivalencias!D:F,3,FALSE),"Revisar"))</f>
        <v>PROC.SEDI</v>
      </c>
      <c r="H124" t="str" cm="1">
        <f t="array" ref="H124">IFERROR(INDEX(Equivalencias!H:H,MATCH(BD[[#This Row],[PRYINumero]],Equivalencias!I:I,0),),BD[[#This Row],[PRYTcodigo]])</f>
        <v>PROC.SEDI</v>
      </c>
    </row>
    <row r="125" spans="2:8" x14ac:dyDescent="0.3">
      <c r="B125" t="s">
        <v>4332</v>
      </c>
      <c r="C125" t="s">
        <v>4160</v>
      </c>
      <c r="D125" t="s">
        <v>4165</v>
      </c>
      <c r="E125" t="s">
        <v>8381</v>
      </c>
      <c r="F125">
        <v>96</v>
      </c>
      <c r="G125" t="str" cm="1">
        <f t="array" ref="G125">IF(Resumen!$D$7="PROC.SWAT",IFERROR(VLOOKUP(BD[[#This Row],[Usunombre]],Equivalencias!W:X,2,FALSE),IFERROR(VLOOKUP(INDEX('BDCF Histórico'!A:A,MATCH(D125&amp;E125,'BDCF Histórico'!G:G,0),),Equivalencias!D:F,3,FALSE),"Revisar")),IFERROR(VLOOKUP(INDEX('BDCF Histórico'!A:A,MATCH(D125&amp;E125,'BDCF Histórico'!G:G,0),),Equivalencias!D:F,3,FALSE),"Revisar"))</f>
        <v>PROC.QA</v>
      </c>
      <c r="H125" t="str" cm="1">
        <f t="array" ref="H125">IFERROR(INDEX(Equivalencias!H:H,MATCH(BD[[#This Row],[PRYINumero]],Equivalencias!I:I,0),),BD[[#This Row],[PRYTcodigo]])</f>
        <v>PROC.SEDI</v>
      </c>
    </row>
    <row r="126" spans="2:8" hidden="1" x14ac:dyDescent="0.3">
      <c r="B126" t="s">
        <v>669</v>
      </c>
      <c r="C126" t="s">
        <v>4642</v>
      </c>
      <c r="D126" t="s">
        <v>4107</v>
      </c>
      <c r="E126" t="s">
        <v>4640</v>
      </c>
      <c r="F126">
        <v>8</v>
      </c>
      <c r="G126" t="str" cm="1">
        <f t="array" ref="G126">IF(Resumen!$D$7="PROC.SWAT",IFERROR(VLOOKUP(BD[[#This Row],[Usunombre]],Equivalencias!W:X,2,FALSE),IFERROR(VLOOKUP(INDEX('BDCF Histórico'!A:A,MATCH(D126&amp;E126,'BDCF Histórico'!G:G,0),),Equivalencias!D:F,3,FALSE),"Revisar")),IFERROR(VLOOKUP(INDEX('BDCF Histórico'!A:A,MATCH(D126&amp;E126,'BDCF Histórico'!G:G,0),),Equivalencias!D:F,3,FALSE),"Revisar"))</f>
        <v>PROC.POOL</v>
      </c>
      <c r="H126" t="str" cm="1">
        <f t="array" ref="H126">IFERROR(INDEX(Equivalencias!H:H,MATCH(BD[[#This Row],[PRYINumero]],Equivalencias!I:I,0),),BD[[#This Row],[PRYTcodigo]])</f>
        <v>PROC.ADM</v>
      </c>
    </row>
    <row r="127" spans="2:8" hidden="1" x14ac:dyDescent="0.3">
      <c r="B127" t="s">
        <v>4333</v>
      </c>
      <c r="C127" t="s">
        <v>4116</v>
      </c>
      <c r="D127" t="s">
        <v>4107</v>
      </c>
      <c r="E127" t="s">
        <v>4640</v>
      </c>
      <c r="F127">
        <v>168.5</v>
      </c>
      <c r="G127" t="str" cm="1">
        <f t="array" ref="G127">IF(Resumen!$D$7="PROC.SWAT",IFERROR(VLOOKUP(BD[[#This Row],[Usunombre]],Equivalencias!W:X,2,FALSE),IFERROR(VLOOKUP(INDEX('BDCF Histórico'!A:A,MATCH(D127&amp;E127,'BDCF Histórico'!G:G,0),),Equivalencias!D:F,3,FALSE),"Revisar")),IFERROR(VLOOKUP(INDEX('BDCF Histórico'!A:A,MATCH(D127&amp;E127,'BDCF Histórico'!G:G,0),),Equivalencias!D:F,3,FALSE),"Revisar"))</f>
        <v>PROC.POOL</v>
      </c>
      <c r="H127" t="str" cm="1">
        <f t="array" ref="H127">IFERROR(INDEX(Equivalencias!H:H,MATCH(BD[[#This Row],[PRYINumero]],Equivalencias!I:I,0),),BD[[#This Row],[PRYTcodigo]])</f>
        <v>PROC.POOL</v>
      </c>
    </row>
    <row r="128" spans="2:8" x14ac:dyDescent="0.3">
      <c r="B128" t="s">
        <v>4333</v>
      </c>
      <c r="C128" t="s">
        <v>4116</v>
      </c>
      <c r="D128" t="s">
        <v>4107</v>
      </c>
      <c r="E128" t="s">
        <v>8381</v>
      </c>
      <c r="F128">
        <v>160</v>
      </c>
      <c r="G128" t="str" cm="1">
        <f t="array" ref="G128">IF(Resumen!$D$7="PROC.SWAT",IFERROR(VLOOKUP(BD[[#This Row],[Usunombre]],Equivalencias!W:X,2,FALSE),IFERROR(VLOOKUP(INDEX('BDCF Histórico'!A:A,MATCH(D128&amp;E128,'BDCF Histórico'!G:G,0),),Equivalencias!D:F,3,FALSE),"Revisar")),IFERROR(VLOOKUP(INDEX('BDCF Histórico'!A:A,MATCH(D128&amp;E128,'BDCF Histórico'!G:G,0),),Equivalencias!D:F,3,FALSE),"Revisar"))</f>
        <v>PROC.POOL</v>
      </c>
      <c r="H128" t="str" cm="1">
        <f t="array" ref="H128">IFERROR(INDEX(Equivalencias!H:H,MATCH(BD[[#This Row],[PRYINumero]],Equivalencias!I:I,0),),BD[[#This Row],[PRYTcodigo]])</f>
        <v>PROC.POOL</v>
      </c>
    </row>
    <row r="129" spans="1:8" hidden="1" x14ac:dyDescent="0.3">
      <c r="B129" t="s">
        <v>669</v>
      </c>
      <c r="C129" t="s">
        <v>4642</v>
      </c>
      <c r="D129" t="s">
        <v>121</v>
      </c>
      <c r="E129" t="s">
        <v>4640</v>
      </c>
      <c r="F129">
        <v>64</v>
      </c>
      <c r="G129" t="str" cm="1">
        <f t="array" ref="G129">IF(Resumen!$D$7="PROC.SWAT",IFERROR(VLOOKUP(BD[[#This Row],[Usunombre]],Equivalencias!W:X,2,FALSE),IFERROR(VLOOKUP(INDEX('BDCF Histórico'!A:A,MATCH(D129&amp;E129,'BDCF Histórico'!G:G,0),),Equivalencias!D:F,3,FALSE),"Revisar")),IFERROR(VLOOKUP(INDEX('BDCF Histórico'!A:A,MATCH(D129&amp;E129,'BDCF Histórico'!G:G,0),),Equivalencias!D:F,3,FALSE),"Revisar"))</f>
        <v>PROC.PMO</v>
      </c>
      <c r="H129" t="str" cm="1">
        <f t="array" ref="H129">IFERROR(INDEX(Equivalencias!H:H,MATCH(BD[[#This Row],[PRYINumero]],Equivalencias!I:I,0),),BD[[#This Row],[PRYTcodigo]])</f>
        <v>PROC.ADM</v>
      </c>
    </row>
    <row r="130" spans="1:8" hidden="1" x14ac:dyDescent="0.3">
      <c r="A130" t="s">
        <v>166</v>
      </c>
      <c r="B130" t="s">
        <v>161</v>
      </c>
      <c r="C130" t="s">
        <v>4662</v>
      </c>
      <c r="D130" t="s">
        <v>121</v>
      </c>
      <c r="E130" t="s">
        <v>4640</v>
      </c>
      <c r="F130">
        <v>10.25</v>
      </c>
      <c r="G130" t="str" cm="1">
        <f t="array" ref="G130">IF(Resumen!$D$7="PROC.SWAT",IFERROR(VLOOKUP(BD[[#This Row],[Usunombre]],Equivalencias!W:X,2,FALSE),IFERROR(VLOOKUP(INDEX('BDCF Histórico'!A:A,MATCH(D130&amp;E130,'BDCF Histórico'!G:G,0),),Equivalencias!D:F,3,FALSE),"Revisar")),IFERROR(VLOOKUP(INDEX('BDCF Histórico'!A:A,MATCH(D130&amp;E130,'BDCF Histórico'!G:G,0),),Equivalencias!D:F,3,FALSE),"Revisar"))</f>
        <v>PROC.PMO</v>
      </c>
      <c r="H130" t="str" cm="1">
        <f t="array" ref="H130">IFERROR(INDEX(Equivalencias!H:H,MATCH(BD[[#This Row],[PRYINumero]],Equivalencias!I:I,0),),BD[[#This Row],[PRYTcodigo]])</f>
        <v>PROC.PMO</v>
      </c>
    </row>
    <row r="131" spans="1:8" hidden="1" x14ac:dyDescent="0.3">
      <c r="A131" t="s">
        <v>4118</v>
      </c>
      <c r="B131" t="s">
        <v>161</v>
      </c>
      <c r="C131" t="s">
        <v>4662</v>
      </c>
      <c r="D131" t="s">
        <v>121</v>
      </c>
      <c r="E131" t="s">
        <v>4640</v>
      </c>
      <c r="F131">
        <v>19.25</v>
      </c>
      <c r="G131" t="str" cm="1">
        <f t="array" ref="G131">IF(Resumen!$D$7="PROC.SWAT",IFERROR(VLOOKUP(BD[[#This Row],[Usunombre]],Equivalencias!W:X,2,FALSE),IFERROR(VLOOKUP(INDEX('BDCF Histórico'!A:A,MATCH(D131&amp;E131,'BDCF Histórico'!G:G,0),),Equivalencias!D:F,3,FALSE),"Revisar")),IFERROR(VLOOKUP(INDEX('BDCF Histórico'!A:A,MATCH(D131&amp;E131,'BDCF Histórico'!G:G,0),),Equivalencias!D:F,3,FALSE),"Revisar"))</f>
        <v>PROC.PMO</v>
      </c>
      <c r="H131" t="str" cm="1">
        <f t="array" ref="H131">IFERROR(INDEX(Equivalencias!H:H,MATCH(BD[[#This Row],[PRYINumero]],Equivalencias!I:I,0),),BD[[#This Row],[PRYTcodigo]])</f>
        <v>PROC.SWAT</v>
      </c>
    </row>
    <row r="132" spans="1:8" x14ac:dyDescent="0.3">
      <c r="A132" t="s">
        <v>166</v>
      </c>
      <c r="B132" t="s">
        <v>161</v>
      </c>
      <c r="C132" t="s">
        <v>4662</v>
      </c>
      <c r="D132" t="s">
        <v>121</v>
      </c>
      <c r="E132" t="s">
        <v>8381</v>
      </c>
      <c r="F132">
        <v>14.5</v>
      </c>
      <c r="G132" t="str" cm="1">
        <f t="array" ref="G132">IF(Resumen!$D$7="PROC.SWAT",IFERROR(VLOOKUP(BD[[#This Row],[Usunombre]],Equivalencias!W:X,2,FALSE),IFERROR(VLOOKUP(INDEX('BDCF Histórico'!A:A,MATCH(D132&amp;E132,'BDCF Histórico'!G:G,0),),Equivalencias!D:F,3,FALSE),"Revisar")),IFERROR(VLOOKUP(INDEX('BDCF Histórico'!A:A,MATCH(D132&amp;E132,'BDCF Histórico'!G:G,0),),Equivalencias!D:F,3,FALSE),"Revisar"))</f>
        <v>PROC.PMO</v>
      </c>
      <c r="H132" t="str" cm="1">
        <f t="array" ref="H132">IFERROR(INDEX(Equivalencias!H:H,MATCH(BD[[#This Row],[PRYINumero]],Equivalencias!I:I,0),),BD[[#This Row],[PRYTcodigo]])</f>
        <v>PROC.PMO</v>
      </c>
    </row>
    <row r="133" spans="1:8" x14ac:dyDescent="0.3">
      <c r="A133" t="s">
        <v>4118</v>
      </c>
      <c r="B133" t="s">
        <v>161</v>
      </c>
      <c r="C133" t="s">
        <v>4662</v>
      </c>
      <c r="D133" t="s">
        <v>121</v>
      </c>
      <c r="E133" t="s">
        <v>8381</v>
      </c>
      <c r="F133">
        <v>22</v>
      </c>
      <c r="G133" t="str" cm="1">
        <f t="array" ref="G133">IF(Resumen!$D$7="PROC.SWAT",IFERROR(VLOOKUP(BD[[#This Row],[Usunombre]],Equivalencias!W:X,2,FALSE),IFERROR(VLOOKUP(INDEX('BDCF Histórico'!A:A,MATCH(D133&amp;E133,'BDCF Histórico'!G:G,0),),Equivalencias!D:F,3,FALSE),"Revisar")),IFERROR(VLOOKUP(INDEX('BDCF Histórico'!A:A,MATCH(D133&amp;E133,'BDCF Histórico'!G:G,0),),Equivalencias!D:F,3,FALSE),"Revisar"))</f>
        <v>PROC.PMO</v>
      </c>
      <c r="H133" t="str" cm="1">
        <f t="array" ref="H133">IFERROR(INDEX(Equivalencias!H:H,MATCH(BD[[#This Row],[PRYINumero]],Equivalencias!I:I,0),),BD[[#This Row],[PRYTcodigo]])</f>
        <v>PROC.SWAT</v>
      </c>
    </row>
    <row r="134" spans="1:8" hidden="1" x14ac:dyDescent="0.3">
      <c r="B134" t="s">
        <v>4374</v>
      </c>
      <c r="C134" t="s">
        <v>4393</v>
      </c>
      <c r="D134" t="s">
        <v>121</v>
      </c>
      <c r="E134" t="s">
        <v>4640</v>
      </c>
      <c r="F134">
        <v>2.5</v>
      </c>
      <c r="G134" t="str" cm="1">
        <f t="array" ref="G134">IF(Resumen!$D$7="PROC.SWAT",IFERROR(VLOOKUP(BD[[#This Row],[Usunombre]],Equivalencias!W:X,2,FALSE),IFERROR(VLOOKUP(INDEX('BDCF Histórico'!A:A,MATCH(D134&amp;E134,'BDCF Histórico'!G:G,0),),Equivalencias!D:F,3,FALSE),"Revisar")),IFERROR(VLOOKUP(INDEX('BDCF Histórico'!A:A,MATCH(D134&amp;E134,'BDCF Histórico'!G:G,0),),Equivalencias!D:F,3,FALSE),"Revisar"))</f>
        <v>PROC.PMO</v>
      </c>
      <c r="H134" t="str" cm="1">
        <f t="array" ref="H134">IFERROR(INDEX(Equivalencias!H:H,MATCH(BD[[#This Row],[PRYINumero]],Equivalencias!I:I,0),),BD[[#This Row],[PRYTcodigo]])</f>
        <v>PROC.PRES</v>
      </c>
    </row>
    <row r="135" spans="1:8" hidden="1" x14ac:dyDescent="0.3">
      <c r="B135" t="s">
        <v>3270</v>
      </c>
      <c r="C135" t="s">
        <v>8367</v>
      </c>
      <c r="D135" t="s">
        <v>121</v>
      </c>
      <c r="E135" t="s">
        <v>4640</v>
      </c>
      <c r="F135">
        <v>3.75</v>
      </c>
      <c r="G135" t="str" cm="1">
        <f t="array" ref="G135">IF(Resumen!$D$7="PROC.SWAT",IFERROR(VLOOKUP(BD[[#This Row],[Usunombre]],Equivalencias!W:X,2,FALSE),IFERROR(VLOOKUP(INDEX('BDCF Histórico'!A:A,MATCH(D135&amp;E135,'BDCF Histórico'!G:G,0),),Equivalencias!D:F,3,FALSE),"Revisar")),IFERROR(VLOOKUP(INDEX('BDCF Histórico'!A:A,MATCH(D135&amp;E135,'BDCF Histórico'!G:G,0),),Equivalencias!D:F,3,FALSE),"Revisar"))</f>
        <v>PROC.PMO</v>
      </c>
      <c r="H135" t="str" cm="1">
        <f t="array" ref="H135">IFERROR(INDEX(Equivalencias!H:H,MATCH(BD[[#This Row],[PRYINumero]],Equivalencias!I:I,0),),BD[[#This Row],[PRYTcodigo]])</f>
        <v>PROC.SWAT</v>
      </c>
    </row>
    <row r="136" spans="1:8" x14ac:dyDescent="0.3">
      <c r="B136" t="s">
        <v>3270</v>
      </c>
      <c r="C136" t="s">
        <v>8367</v>
      </c>
      <c r="D136" t="s">
        <v>121</v>
      </c>
      <c r="E136" t="s">
        <v>8381</v>
      </c>
      <c r="F136">
        <v>4</v>
      </c>
      <c r="G136" t="str" cm="1">
        <f t="array" ref="G136">IF(Resumen!$D$7="PROC.SWAT",IFERROR(VLOOKUP(BD[[#This Row],[Usunombre]],Equivalencias!W:X,2,FALSE),IFERROR(VLOOKUP(INDEX('BDCF Histórico'!A:A,MATCH(D136&amp;E136,'BDCF Histórico'!G:G,0),),Equivalencias!D:F,3,FALSE),"Revisar")),IFERROR(VLOOKUP(INDEX('BDCF Histórico'!A:A,MATCH(D136&amp;E136,'BDCF Histórico'!G:G,0),),Equivalencias!D:F,3,FALSE),"Revisar"))</f>
        <v>PROC.PMO</v>
      </c>
      <c r="H136" t="str" cm="1">
        <f t="array" ref="H136">IFERROR(INDEX(Equivalencias!H:H,MATCH(BD[[#This Row],[PRYINumero]],Equivalencias!I:I,0),),BD[[#This Row],[PRYTcodigo]])</f>
        <v>PROC.SWAT</v>
      </c>
    </row>
    <row r="137" spans="1:8" hidden="1" x14ac:dyDescent="0.3">
      <c r="B137" t="s">
        <v>354</v>
      </c>
      <c r="C137" t="s">
        <v>1009</v>
      </c>
      <c r="D137" t="s">
        <v>121</v>
      </c>
      <c r="E137" t="s">
        <v>4640</v>
      </c>
      <c r="F137">
        <v>56.5</v>
      </c>
      <c r="G137" t="str" cm="1">
        <f t="array" ref="G137">IF(Resumen!$D$7="PROC.SWAT",IFERROR(VLOOKUP(BD[[#This Row],[Usunombre]],Equivalencias!W:X,2,FALSE),IFERROR(VLOOKUP(INDEX('BDCF Histórico'!A:A,MATCH(D137&amp;E137,'BDCF Histórico'!G:G,0),),Equivalencias!D:F,3,FALSE),"Revisar")),IFERROR(VLOOKUP(INDEX('BDCF Histórico'!A:A,MATCH(D137&amp;E137,'BDCF Histórico'!G:G,0),),Equivalencias!D:F,3,FALSE),"Revisar"))</f>
        <v>PROC.PMO</v>
      </c>
      <c r="H137" t="str" cm="1">
        <f t="array" ref="H137">IFERROR(INDEX(Equivalencias!H:H,MATCH(BD[[#This Row],[PRYINumero]],Equivalencias!I:I,0),),BD[[#This Row],[PRYTcodigo]])</f>
        <v>PROC.TAPP</v>
      </c>
    </row>
    <row r="138" spans="1:8" x14ac:dyDescent="0.3">
      <c r="B138" t="s">
        <v>354</v>
      </c>
      <c r="C138" t="s">
        <v>1009</v>
      </c>
      <c r="D138" t="s">
        <v>121</v>
      </c>
      <c r="E138" t="s">
        <v>8381</v>
      </c>
      <c r="F138">
        <v>116.5</v>
      </c>
      <c r="G138" t="str" cm="1">
        <f t="array" ref="G138">IF(Resumen!$D$7="PROC.SWAT",IFERROR(VLOOKUP(BD[[#This Row],[Usunombre]],Equivalencias!W:X,2,FALSE),IFERROR(VLOOKUP(INDEX('BDCF Histórico'!A:A,MATCH(D138&amp;E138,'BDCF Histórico'!G:G,0),),Equivalencias!D:F,3,FALSE),"Revisar")),IFERROR(VLOOKUP(INDEX('BDCF Histórico'!A:A,MATCH(D138&amp;E138,'BDCF Histórico'!G:G,0),),Equivalencias!D:F,3,FALSE),"Revisar"))</f>
        <v>PROC.PMO</v>
      </c>
      <c r="H138" t="str" cm="1">
        <f t="array" ref="H138">IFERROR(INDEX(Equivalencias!H:H,MATCH(BD[[#This Row],[PRYINumero]],Equivalencias!I:I,0),),BD[[#This Row],[PRYTcodigo]])</f>
        <v>PROC.TAPP</v>
      </c>
    </row>
    <row r="139" spans="1:8" hidden="1" x14ac:dyDescent="0.3">
      <c r="B139" t="s">
        <v>405</v>
      </c>
      <c r="C139" t="s">
        <v>4439</v>
      </c>
      <c r="D139" t="s">
        <v>121</v>
      </c>
      <c r="E139" t="s">
        <v>4640</v>
      </c>
      <c r="F139">
        <v>8.75</v>
      </c>
      <c r="G139" t="str" cm="1">
        <f t="array" ref="G139">IF(Resumen!$D$7="PROC.SWAT",IFERROR(VLOOKUP(BD[[#This Row],[Usunombre]],Equivalencias!W:X,2,FALSE),IFERROR(VLOOKUP(INDEX('BDCF Histórico'!A:A,MATCH(D139&amp;E139,'BDCF Histórico'!G:G,0),),Equivalencias!D:F,3,FALSE),"Revisar")),IFERROR(VLOOKUP(INDEX('BDCF Histórico'!A:A,MATCH(D139&amp;E139,'BDCF Histórico'!G:G,0),),Equivalencias!D:F,3,FALSE),"Revisar"))</f>
        <v>PROC.PMO</v>
      </c>
      <c r="H139" t="str" cm="1">
        <f t="array" ref="H139">IFERROR(INDEX(Equivalencias!H:H,MATCH(BD[[#This Row],[PRYINumero]],Equivalencias!I:I,0),),BD[[#This Row],[PRYTcodigo]])</f>
        <v>STR.MGMT</v>
      </c>
    </row>
    <row r="140" spans="1:8" x14ac:dyDescent="0.3">
      <c r="B140" t="s">
        <v>405</v>
      </c>
      <c r="C140" t="s">
        <v>4439</v>
      </c>
      <c r="D140" t="s">
        <v>121</v>
      </c>
      <c r="E140" t="s">
        <v>8381</v>
      </c>
      <c r="F140">
        <v>31.25</v>
      </c>
      <c r="G140" t="str" cm="1">
        <f t="array" ref="G140">IF(Resumen!$D$7="PROC.SWAT",IFERROR(VLOOKUP(BD[[#This Row],[Usunombre]],Equivalencias!W:X,2,FALSE),IFERROR(VLOOKUP(INDEX('BDCF Histórico'!A:A,MATCH(D140&amp;E140,'BDCF Histórico'!G:G,0),),Equivalencias!D:F,3,FALSE),"Revisar")),IFERROR(VLOOKUP(INDEX('BDCF Histórico'!A:A,MATCH(D140&amp;E140,'BDCF Histórico'!G:G,0),),Equivalencias!D:F,3,FALSE),"Revisar"))</f>
        <v>PROC.PMO</v>
      </c>
      <c r="H140" t="str" cm="1">
        <f t="array" ref="H140">IFERROR(INDEX(Equivalencias!H:H,MATCH(BD[[#This Row],[PRYINumero]],Equivalencias!I:I,0),),BD[[#This Row],[PRYTcodigo]])</f>
        <v>STR.MGMT</v>
      </c>
    </row>
    <row r="141" spans="1:8" hidden="1" x14ac:dyDescent="0.3">
      <c r="B141" t="s">
        <v>405</v>
      </c>
      <c r="C141" t="s">
        <v>3883</v>
      </c>
      <c r="D141" t="s">
        <v>121</v>
      </c>
      <c r="E141" t="s">
        <v>4640</v>
      </c>
      <c r="F141">
        <v>3.5</v>
      </c>
      <c r="G141" t="str" cm="1">
        <f t="array" ref="G141">IF(Resumen!$D$7="PROC.SWAT",IFERROR(VLOOKUP(BD[[#This Row],[Usunombre]],Equivalencias!W:X,2,FALSE),IFERROR(VLOOKUP(INDEX('BDCF Histórico'!A:A,MATCH(D141&amp;E141,'BDCF Histórico'!G:G,0),),Equivalencias!D:F,3,FALSE),"Revisar")),IFERROR(VLOOKUP(INDEX('BDCF Histórico'!A:A,MATCH(D141&amp;E141,'BDCF Histórico'!G:G,0),),Equivalencias!D:F,3,FALSE),"Revisar"))</f>
        <v>PROC.PMO</v>
      </c>
      <c r="H141" t="str" cm="1">
        <f t="array" ref="H141">IFERROR(INDEX(Equivalencias!H:H,MATCH(BD[[#This Row],[PRYINumero]],Equivalencias!I:I,0),),BD[[#This Row],[PRYTcodigo]])</f>
        <v>STR.MGMT</v>
      </c>
    </row>
    <row r="142" spans="1:8" x14ac:dyDescent="0.3">
      <c r="B142" t="s">
        <v>405</v>
      </c>
      <c r="C142" t="s">
        <v>3883</v>
      </c>
      <c r="D142" t="s">
        <v>121</v>
      </c>
      <c r="E142" t="s">
        <v>8381</v>
      </c>
      <c r="F142">
        <v>4.25</v>
      </c>
      <c r="G142" t="str" cm="1">
        <f t="array" ref="G142">IF(Resumen!$D$7="PROC.SWAT",IFERROR(VLOOKUP(BD[[#This Row],[Usunombre]],Equivalencias!W:X,2,FALSE),IFERROR(VLOOKUP(INDEX('BDCF Histórico'!A:A,MATCH(D142&amp;E142,'BDCF Histórico'!G:G,0),),Equivalencias!D:F,3,FALSE),"Revisar")),IFERROR(VLOOKUP(INDEX('BDCF Histórico'!A:A,MATCH(D142&amp;E142,'BDCF Histórico'!G:G,0),),Equivalencias!D:F,3,FALSE),"Revisar"))</f>
        <v>PROC.PMO</v>
      </c>
      <c r="H142" t="str" cm="1">
        <f t="array" ref="H142">IFERROR(INDEX(Equivalencias!H:H,MATCH(BD[[#This Row],[PRYINumero]],Equivalencias!I:I,0),),BD[[#This Row],[PRYTcodigo]])</f>
        <v>STR.MGMT</v>
      </c>
    </row>
    <row r="143" spans="1:8" hidden="1" x14ac:dyDescent="0.3">
      <c r="B143" t="s">
        <v>669</v>
      </c>
      <c r="C143" t="s">
        <v>4642</v>
      </c>
      <c r="D143" t="s">
        <v>236</v>
      </c>
      <c r="E143" t="s">
        <v>4640</v>
      </c>
      <c r="F143">
        <v>5</v>
      </c>
      <c r="G143" t="str" cm="1">
        <f t="array" ref="G143">IF(Resumen!$D$7="PROC.SWAT",IFERROR(VLOOKUP(BD[[#This Row],[Usunombre]],Equivalencias!W:X,2,FALSE),IFERROR(VLOOKUP(INDEX('BDCF Histórico'!A:A,MATCH(D143&amp;E143,'BDCF Histórico'!G:G,0),),Equivalencias!D:F,3,FALSE),"Revisar")),IFERROR(VLOOKUP(INDEX('BDCF Histórico'!A:A,MATCH(D143&amp;E143,'BDCF Histórico'!G:G,0),),Equivalencias!D:F,3,FALSE),"Revisar"))</f>
        <v>PROC.TELCO</v>
      </c>
      <c r="H143" t="str" cm="1">
        <f t="array" ref="H143">IFERROR(INDEX(Equivalencias!H:H,MATCH(BD[[#This Row],[PRYINumero]],Equivalencias!I:I,0),),BD[[#This Row],[PRYTcodigo]])</f>
        <v>PROC.ADM</v>
      </c>
    </row>
    <row r="144" spans="1:8" hidden="1" x14ac:dyDescent="0.3">
      <c r="B144" t="s">
        <v>669</v>
      </c>
      <c r="C144" t="s">
        <v>4194</v>
      </c>
      <c r="D144" t="s">
        <v>236</v>
      </c>
      <c r="E144" t="s">
        <v>4640</v>
      </c>
      <c r="F144">
        <v>13</v>
      </c>
      <c r="G144" t="str" cm="1">
        <f t="array" ref="G144">IF(Resumen!$D$7="PROC.SWAT",IFERROR(VLOOKUP(BD[[#This Row],[Usunombre]],Equivalencias!W:X,2,FALSE),IFERROR(VLOOKUP(INDEX('BDCF Histórico'!A:A,MATCH(D144&amp;E144,'BDCF Histórico'!G:G,0),),Equivalencias!D:F,3,FALSE),"Revisar")),IFERROR(VLOOKUP(INDEX('BDCF Histórico'!A:A,MATCH(D144&amp;E144,'BDCF Histórico'!G:G,0),),Equivalencias!D:F,3,FALSE),"Revisar"))</f>
        <v>PROC.TELCO</v>
      </c>
      <c r="H144" t="str" cm="1">
        <f t="array" ref="H144">IFERROR(INDEX(Equivalencias!H:H,MATCH(BD[[#This Row],[PRYINumero]],Equivalencias!I:I,0),),BD[[#This Row],[PRYTcodigo]])</f>
        <v>PROC.ADM</v>
      </c>
    </row>
    <row r="145" spans="2:8" x14ac:dyDescent="0.3">
      <c r="B145" t="s">
        <v>4374</v>
      </c>
      <c r="C145" t="s">
        <v>4393</v>
      </c>
      <c r="D145" t="s">
        <v>236</v>
      </c>
      <c r="E145" t="s">
        <v>8381</v>
      </c>
      <c r="F145">
        <v>68.5</v>
      </c>
      <c r="G145" t="str" cm="1">
        <f t="array" ref="G145">IF(Resumen!$D$7="PROC.SWAT",IFERROR(VLOOKUP(BD[[#This Row],[Usunombre]],Equivalencias!W:X,2,FALSE),IFERROR(VLOOKUP(INDEX('BDCF Histórico'!A:A,MATCH(D145&amp;E145,'BDCF Histórico'!G:G,0),),Equivalencias!D:F,3,FALSE),"Revisar")),IFERROR(VLOOKUP(INDEX('BDCF Histórico'!A:A,MATCH(D145&amp;E145,'BDCF Histórico'!G:G,0),),Equivalencias!D:F,3,FALSE),"Revisar"))</f>
        <v>PROC.TELCO</v>
      </c>
      <c r="H145" t="str" cm="1">
        <f t="array" ref="H145">IFERROR(INDEX(Equivalencias!H:H,MATCH(BD[[#This Row],[PRYINumero]],Equivalencias!I:I,0),),BD[[#This Row],[PRYTcodigo]])</f>
        <v>PROC.PRES</v>
      </c>
    </row>
    <row r="146" spans="2:8" hidden="1" x14ac:dyDescent="0.3">
      <c r="B146" t="s">
        <v>371</v>
      </c>
      <c r="C146" t="s">
        <v>4626</v>
      </c>
      <c r="D146" t="s">
        <v>236</v>
      </c>
      <c r="E146" t="s">
        <v>4640</v>
      </c>
      <c r="F146">
        <v>7</v>
      </c>
      <c r="G146" t="str" cm="1">
        <f t="array" ref="G146">IF(Resumen!$D$7="PROC.SWAT",IFERROR(VLOOKUP(BD[[#This Row],[Usunombre]],Equivalencias!W:X,2,FALSE),IFERROR(VLOOKUP(INDEX('BDCF Histórico'!A:A,MATCH(D146&amp;E146,'BDCF Histórico'!G:G,0),),Equivalencias!D:F,3,FALSE),"Revisar")),IFERROR(VLOOKUP(INDEX('BDCF Histórico'!A:A,MATCH(D146&amp;E146,'BDCF Histórico'!G:G,0),),Equivalencias!D:F,3,FALSE),"Revisar"))</f>
        <v>PROC.TELCO</v>
      </c>
      <c r="H146" t="str" cm="1">
        <f t="array" ref="H146">IFERROR(INDEX(Equivalencias!H:H,MATCH(BD[[#This Row],[PRYINumero]],Equivalencias!I:I,0),),BD[[#This Row],[PRYTcodigo]])</f>
        <v>PROC.TELCO</v>
      </c>
    </row>
    <row r="147" spans="2:8" x14ac:dyDescent="0.3">
      <c r="B147" t="s">
        <v>371</v>
      </c>
      <c r="C147" t="s">
        <v>4626</v>
      </c>
      <c r="D147" t="s">
        <v>236</v>
      </c>
      <c r="E147" t="s">
        <v>8381</v>
      </c>
      <c r="F147">
        <v>7.75</v>
      </c>
      <c r="G147" t="str" cm="1">
        <f t="array" ref="G147">IF(Resumen!$D$7="PROC.SWAT",IFERROR(VLOOKUP(BD[[#This Row],[Usunombre]],Equivalencias!W:X,2,FALSE),IFERROR(VLOOKUP(INDEX('BDCF Histórico'!A:A,MATCH(D147&amp;E147,'BDCF Histórico'!G:G,0),),Equivalencias!D:F,3,FALSE),"Revisar")),IFERROR(VLOOKUP(INDEX('BDCF Histórico'!A:A,MATCH(D147&amp;E147,'BDCF Histórico'!G:G,0),),Equivalencias!D:F,3,FALSE),"Revisar"))</f>
        <v>PROC.TELCO</v>
      </c>
      <c r="H147" t="str" cm="1">
        <f t="array" ref="H147">IFERROR(INDEX(Equivalencias!H:H,MATCH(BD[[#This Row],[PRYINumero]],Equivalencias!I:I,0),),BD[[#This Row],[PRYTcodigo]])</f>
        <v>PROC.TELCO</v>
      </c>
    </row>
    <row r="148" spans="2:8" hidden="1" x14ac:dyDescent="0.3">
      <c r="B148" t="s">
        <v>371</v>
      </c>
      <c r="C148" t="s">
        <v>4628</v>
      </c>
      <c r="D148" t="s">
        <v>236</v>
      </c>
      <c r="E148" t="s">
        <v>4640</v>
      </c>
      <c r="F148">
        <v>97.25</v>
      </c>
      <c r="G148" t="str" cm="1">
        <f t="array" ref="G148">IF(Resumen!$D$7="PROC.SWAT",IFERROR(VLOOKUP(BD[[#This Row],[Usunombre]],Equivalencias!W:X,2,FALSE),IFERROR(VLOOKUP(INDEX('BDCF Histórico'!A:A,MATCH(D148&amp;E148,'BDCF Histórico'!G:G,0),),Equivalencias!D:F,3,FALSE),"Revisar")),IFERROR(VLOOKUP(INDEX('BDCF Histórico'!A:A,MATCH(D148&amp;E148,'BDCF Histórico'!G:G,0),),Equivalencias!D:F,3,FALSE),"Revisar"))</f>
        <v>PROC.TELCO</v>
      </c>
      <c r="H148" t="str" cm="1">
        <f t="array" ref="H148">IFERROR(INDEX(Equivalencias!H:H,MATCH(BD[[#This Row],[PRYINumero]],Equivalencias!I:I,0),),BD[[#This Row],[PRYTcodigo]])</f>
        <v>PROC.TELCO</v>
      </c>
    </row>
    <row r="149" spans="2:8" x14ac:dyDescent="0.3">
      <c r="B149" t="s">
        <v>371</v>
      </c>
      <c r="C149" t="s">
        <v>4628</v>
      </c>
      <c r="D149" t="s">
        <v>236</v>
      </c>
      <c r="E149" t="s">
        <v>8381</v>
      </c>
      <c r="F149">
        <v>86.25</v>
      </c>
      <c r="G149" t="str" cm="1">
        <f t="array" ref="G149">IF(Resumen!$D$7="PROC.SWAT",IFERROR(VLOOKUP(BD[[#This Row],[Usunombre]],Equivalencias!W:X,2,FALSE),IFERROR(VLOOKUP(INDEX('BDCF Histórico'!A:A,MATCH(D149&amp;E149,'BDCF Histórico'!G:G,0),),Equivalencias!D:F,3,FALSE),"Revisar")),IFERROR(VLOOKUP(INDEX('BDCF Histórico'!A:A,MATCH(D149&amp;E149,'BDCF Histórico'!G:G,0),),Equivalencias!D:F,3,FALSE),"Revisar"))</f>
        <v>PROC.TELCO</v>
      </c>
      <c r="H149" t="str" cm="1">
        <f t="array" ref="H149">IFERROR(INDEX(Equivalencias!H:H,MATCH(BD[[#This Row],[PRYINumero]],Equivalencias!I:I,0),),BD[[#This Row],[PRYTcodigo]])</f>
        <v>PROC.TELCO</v>
      </c>
    </row>
    <row r="150" spans="2:8" hidden="1" x14ac:dyDescent="0.3">
      <c r="B150" t="s">
        <v>371</v>
      </c>
      <c r="C150" t="s">
        <v>4629</v>
      </c>
      <c r="D150" t="s">
        <v>236</v>
      </c>
      <c r="E150" t="s">
        <v>4640</v>
      </c>
      <c r="F150">
        <v>45.75</v>
      </c>
      <c r="G150" t="str" cm="1">
        <f t="array" ref="G150">IF(Resumen!$D$7="PROC.SWAT",IFERROR(VLOOKUP(BD[[#This Row],[Usunombre]],Equivalencias!W:X,2,FALSE),IFERROR(VLOOKUP(INDEX('BDCF Histórico'!A:A,MATCH(D150&amp;E150,'BDCF Histórico'!G:G,0),),Equivalencias!D:F,3,FALSE),"Revisar")),IFERROR(VLOOKUP(INDEX('BDCF Histórico'!A:A,MATCH(D150&amp;E150,'BDCF Histórico'!G:G,0),),Equivalencias!D:F,3,FALSE),"Revisar"))</f>
        <v>PROC.TELCO</v>
      </c>
      <c r="H150" t="str" cm="1">
        <f t="array" ref="H150">IFERROR(INDEX(Equivalencias!H:H,MATCH(BD[[#This Row],[PRYINumero]],Equivalencias!I:I,0),),BD[[#This Row],[PRYTcodigo]])</f>
        <v>PROC.TELCO</v>
      </c>
    </row>
    <row r="151" spans="2:8" x14ac:dyDescent="0.3">
      <c r="B151" t="s">
        <v>371</v>
      </c>
      <c r="C151" t="s">
        <v>4629</v>
      </c>
      <c r="D151" t="s">
        <v>236</v>
      </c>
      <c r="E151" t="s">
        <v>8381</v>
      </c>
      <c r="F151">
        <v>6</v>
      </c>
      <c r="G151" t="str" cm="1">
        <f t="array" ref="G151">IF(Resumen!$D$7="PROC.SWAT",IFERROR(VLOOKUP(BD[[#This Row],[Usunombre]],Equivalencias!W:X,2,FALSE),IFERROR(VLOOKUP(INDEX('BDCF Histórico'!A:A,MATCH(D151&amp;E151,'BDCF Histórico'!G:G,0),),Equivalencias!D:F,3,FALSE),"Revisar")),IFERROR(VLOOKUP(INDEX('BDCF Histórico'!A:A,MATCH(D151&amp;E151,'BDCF Histórico'!G:G,0),),Equivalencias!D:F,3,FALSE),"Revisar"))</f>
        <v>PROC.TELCO</v>
      </c>
      <c r="H151" t="str" cm="1">
        <f t="array" ref="H151">IFERROR(INDEX(Equivalencias!H:H,MATCH(BD[[#This Row],[PRYINumero]],Equivalencias!I:I,0),),BD[[#This Row],[PRYTcodigo]])</f>
        <v>PROC.TELCO</v>
      </c>
    </row>
    <row r="152" spans="2:8" hidden="1" x14ac:dyDescent="0.3">
      <c r="B152" t="s">
        <v>371</v>
      </c>
      <c r="C152" t="s">
        <v>4679</v>
      </c>
      <c r="D152" t="s">
        <v>236</v>
      </c>
      <c r="E152" t="s">
        <v>4640</v>
      </c>
      <c r="F152">
        <v>0.5</v>
      </c>
      <c r="G152" t="str" cm="1">
        <f t="array" ref="G152">IF(Resumen!$D$7="PROC.SWAT",IFERROR(VLOOKUP(BD[[#This Row],[Usunombre]],Equivalencias!W:X,2,FALSE),IFERROR(VLOOKUP(INDEX('BDCF Histórico'!A:A,MATCH(D152&amp;E152,'BDCF Histórico'!G:G,0),),Equivalencias!D:F,3,FALSE),"Revisar")),IFERROR(VLOOKUP(INDEX('BDCF Histórico'!A:A,MATCH(D152&amp;E152,'BDCF Histórico'!G:G,0),),Equivalencias!D:F,3,FALSE),"Revisar"))</f>
        <v>PROC.TELCO</v>
      </c>
      <c r="H152" t="str" cm="1">
        <f t="array" ref="H152">IFERROR(INDEX(Equivalencias!H:H,MATCH(BD[[#This Row],[PRYINumero]],Equivalencias!I:I,0),),BD[[#This Row],[PRYTcodigo]])</f>
        <v>PROC.TELCO</v>
      </c>
    </row>
    <row r="153" spans="2:8" hidden="1" x14ac:dyDescent="0.3">
      <c r="B153" t="s">
        <v>371</v>
      </c>
      <c r="C153" t="s">
        <v>4680</v>
      </c>
      <c r="D153" t="s">
        <v>236</v>
      </c>
      <c r="E153" t="s">
        <v>4640</v>
      </c>
      <c r="F153">
        <v>1</v>
      </c>
      <c r="G153" t="str" cm="1">
        <f t="array" ref="G153">IF(Resumen!$D$7="PROC.SWAT",IFERROR(VLOOKUP(BD[[#This Row],[Usunombre]],Equivalencias!W:X,2,FALSE),IFERROR(VLOOKUP(INDEX('BDCF Histórico'!A:A,MATCH(D153&amp;E153,'BDCF Histórico'!G:G,0),),Equivalencias!D:F,3,FALSE),"Revisar")),IFERROR(VLOOKUP(INDEX('BDCF Histórico'!A:A,MATCH(D153&amp;E153,'BDCF Histórico'!G:G,0),),Equivalencias!D:F,3,FALSE),"Revisar"))</f>
        <v>PROC.TELCO</v>
      </c>
      <c r="H153" t="str" cm="1">
        <f t="array" ref="H153">IFERROR(INDEX(Equivalencias!H:H,MATCH(BD[[#This Row],[PRYINumero]],Equivalencias!I:I,0),),BD[[#This Row],[PRYTcodigo]])</f>
        <v>PROC.TELCO</v>
      </c>
    </row>
    <row r="154" spans="2:8" hidden="1" x14ac:dyDescent="0.3">
      <c r="B154" t="s">
        <v>48</v>
      </c>
      <c r="C154" t="s">
        <v>4648</v>
      </c>
      <c r="D154" t="s">
        <v>50</v>
      </c>
      <c r="E154" t="s">
        <v>4640</v>
      </c>
      <c r="F154">
        <v>32</v>
      </c>
      <c r="G154" t="str" cm="1">
        <f t="array" ref="G154">IF(Resumen!$D$7="PROC.SWAT",IFERROR(VLOOKUP(BD[[#This Row],[Usunombre]],Equivalencias!W:X,2,FALSE),IFERROR(VLOOKUP(INDEX('BDCF Histórico'!A:A,MATCH(D154&amp;E154,'BDCF Histórico'!G:G,0),),Equivalencias!D:F,3,FALSE),"Revisar")),IFERROR(VLOOKUP(INDEX('BDCF Histórico'!A:A,MATCH(D154&amp;E154,'BDCF Histórico'!G:G,0),),Equivalencias!D:F,3,FALSE),"Revisar"))</f>
        <v>PROC.SAPI</v>
      </c>
      <c r="H154" t="str" cm="1">
        <f t="array" ref="H154">IFERROR(INDEX(Equivalencias!H:H,MATCH(BD[[#This Row],[PRYINumero]],Equivalencias!I:I,0),),BD[[#This Row],[PRYTcodigo]])</f>
        <v>PROC.ERP</v>
      </c>
    </row>
    <row r="155" spans="2:8" hidden="1" x14ac:dyDescent="0.3">
      <c r="B155" t="s">
        <v>48</v>
      </c>
      <c r="C155" t="s">
        <v>4653</v>
      </c>
      <c r="D155" t="s">
        <v>50</v>
      </c>
      <c r="E155" t="s">
        <v>4640</v>
      </c>
      <c r="F155">
        <v>16</v>
      </c>
      <c r="G155" t="str" cm="1">
        <f t="array" ref="G155">IF(Resumen!$D$7="PROC.SWAT",IFERROR(VLOOKUP(BD[[#This Row],[Usunombre]],Equivalencias!W:X,2,FALSE),IFERROR(VLOOKUP(INDEX('BDCF Histórico'!A:A,MATCH(D155&amp;E155,'BDCF Histórico'!G:G,0),),Equivalencias!D:F,3,FALSE),"Revisar")),IFERROR(VLOOKUP(INDEX('BDCF Histórico'!A:A,MATCH(D155&amp;E155,'BDCF Histórico'!G:G,0),),Equivalencias!D:F,3,FALSE),"Revisar"))</f>
        <v>PROC.SAPI</v>
      </c>
      <c r="H155" t="str" cm="1">
        <f t="array" ref="H155">IFERROR(INDEX(Equivalencias!H:H,MATCH(BD[[#This Row],[PRYINumero]],Equivalencias!I:I,0),),BD[[#This Row],[PRYTcodigo]])</f>
        <v>PROC.ERP</v>
      </c>
    </row>
    <row r="156" spans="2:8" hidden="1" x14ac:dyDescent="0.3">
      <c r="B156" t="s">
        <v>48</v>
      </c>
      <c r="C156" t="s">
        <v>3896</v>
      </c>
      <c r="D156" t="s">
        <v>50</v>
      </c>
      <c r="E156" t="s">
        <v>4640</v>
      </c>
      <c r="F156">
        <v>16</v>
      </c>
      <c r="G156" t="str" cm="1">
        <f t="array" ref="G156">IF(Resumen!$D$7="PROC.SWAT",IFERROR(VLOOKUP(BD[[#This Row],[Usunombre]],Equivalencias!W:X,2,FALSE),IFERROR(VLOOKUP(INDEX('BDCF Histórico'!A:A,MATCH(D156&amp;E156,'BDCF Histórico'!G:G,0),),Equivalencias!D:F,3,FALSE),"Revisar")),IFERROR(VLOOKUP(INDEX('BDCF Histórico'!A:A,MATCH(D156&amp;E156,'BDCF Histórico'!G:G,0),),Equivalencias!D:F,3,FALSE),"Revisar"))</f>
        <v>PROC.SAPI</v>
      </c>
      <c r="H156" t="str" cm="1">
        <f t="array" ref="H156">IFERROR(INDEX(Equivalencias!H:H,MATCH(BD[[#This Row],[PRYINumero]],Equivalencias!I:I,0),),BD[[#This Row],[PRYTcodigo]])</f>
        <v>PROC.ERP</v>
      </c>
    </row>
    <row r="157" spans="2:8" hidden="1" x14ac:dyDescent="0.3">
      <c r="B157" t="s">
        <v>4307</v>
      </c>
      <c r="C157" t="s">
        <v>4639</v>
      </c>
      <c r="D157" t="s">
        <v>50</v>
      </c>
      <c r="E157" t="s">
        <v>4640</v>
      </c>
      <c r="F157">
        <v>32</v>
      </c>
      <c r="G157" t="str" cm="1">
        <f t="array" ref="G157">IF(Resumen!$D$7="PROC.SWAT",IFERROR(VLOOKUP(BD[[#This Row],[Usunombre]],Equivalencias!W:X,2,FALSE),IFERROR(VLOOKUP(INDEX('BDCF Histórico'!A:A,MATCH(D157&amp;E157,'BDCF Histórico'!G:G,0),),Equivalencias!D:F,3,FALSE),"Revisar")),IFERROR(VLOOKUP(INDEX('BDCF Histórico'!A:A,MATCH(D157&amp;E157,'BDCF Histórico'!G:G,0),),Equivalencias!D:F,3,FALSE),"Revisar"))</f>
        <v>PROC.SAPI</v>
      </c>
      <c r="H157" t="str" cm="1">
        <f t="array" ref="H157">IFERROR(INDEX(Equivalencias!H:H,MATCH(BD[[#This Row],[PRYINumero]],Equivalencias!I:I,0),),BD[[#This Row],[PRYTcodigo]])</f>
        <v>PROC.SAPI</v>
      </c>
    </row>
    <row r="158" spans="2:8" x14ac:dyDescent="0.3">
      <c r="B158" t="s">
        <v>4307</v>
      </c>
      <c r="C158" t="s">
        <v>4639</v>
      </c>
      <c r="D158" t="s">
        <v>50</v>
      </c>
      <c r="E158" t="s">
        <v>8381</v>
      </c>
      <c r="F158">
        <v>8</v>
      </c>
      <c r="G158" t="str" cm="1">
        <f t="array" ref="G158">IF(Resumen!$D$7="PROC.SWAT",IFERROR(VLOOKUP(BD[[#This Row],[Usunombre]],Equivalencias!W:X,2,FALSE),IFERROR(VLOOKUP(INDEX('BDCF Histórico'!A:A,MATCH(D158&amp;E158,'BDCF Histórico'!G:G,0),),Equivalencias!D:F,3,FALSE),"Revisar")),IFERROR(VLOOKUP(INDEX('BDCF Histórico'!A:A,MATCH(D158&amp;E158,'BDCF Histórico'!G:G,0),),Equivalencias!D:F,3,FALSE),"Revisar"))</f>
        <v>PROC.SAPI</v>
      </c>
      <c r="H158" t="str" cm="1">
        <f t="array" ref="H158">IFERROR(INDEX(Equivalencias!H:H,MATCH(BD[[#This Row],[PRYINumero]],Equivalencias!I:I,0),),BD[[#This Row],[PRYTcodigo]])</f>
        <v>PROC.SAPI</v>
      </c>
    </row>
    <row r="159" spans="2:8" x14ac:dyDescent="0.3">
      <c r="B159" t="s">
        <v>4307</v>
      </c>
      <c r="C159" t="s">
        <v>4667</v>
      </c>
      <c r="D159" t="s">
        <v>50</v>
      </c>
      <c r="E159" t="s">
        <v>8381</v>
      </c>
      <c r="F159">
        <v>8</v>
      </c>
      <c r="G159" t="str" cm="1">
        <f t="array" ref="G159">IF(Resumen!$D$7="PROC.SWAT",IFERROR(VLOOKUP(BD[[#This Row],[Usunombre]],Equivalencias!W:X,2,FALSE),IFERROR(VLOOKUP(INDEX('BDCF Histórico'!A:A,MATCH(D159&amp;E159,'BDCF Histórico'!G:G,0),),Equivalencias!D:F,3,FALSE),"Revisar")),IFERROR(VLOOKUP(INDEX('BDCF Histórico'!A:A,MATCH(D159&amp;E159,'BDCF Histórico'!G:G,0),),Equivalencias!D:F,3,FALSE),"Revisar"))</f>
        <v>PROC.SAPI</v>
      </c>
      <c r="H159" t="str" cm="1">
        <f t="array" ref="H159">IFERROR(INDEX(Equivalencias!H:H,MATCH(BD[[#This Row],[PRYINumero]],Equivalencias!I:I,0),),BD[[#This Row],[PRYTcodigo]])</f>
        <v>PROC.SAPI</v>
      </c>
    </row>
    <row r="160" spans="2:8" hidden="1" x14ac:dyDescent="0.3">
      <c r="B160" t="s">
        <v>4307</v>
      </c>
      <c r="C160" t="s">
        <v>4668</v>
      </c>
      <c r="D160" t="s">
        <v>50</v>
      </c>
      <c r="E160" t="s">
        <v>4640</v>
      </c>
      <c r="F160">
        <v>8</v>
      </c>
      <c r="G160" t="str" cm="1">
        <f t="array" ref="G160">IF(Resumen!$D$7="PROC.SWAT",IFERROR(VLOOKUP(BD[[#This Row],[Usunombre]],Equivalencias!W:X,2,FALSE),IFERROR(VLOOKUP(INDEX('BDCF Histórico'!A:A,MATCH(D160&amp;E160,'BDCF Histórico'!G:G,0),),Equivalencias!D:F,3,FALSE),"Revisar")),IFERROR(VLOOKUP(INDEX('BDCF Histórico'!A:A,MATCH(D160&amp;E160,'BDCF Histórico'!G:G,0),),Equivalencias!D:F,3,FALSE),"Revisar"))</f>
        <v>PROC.SAPI</v>
      </c>
      <c r="H160" t="str" cm="1">
        <f t="array" ref="H160">IFERROR(INDEX(Equivalencias!H:H,MATCH(BD[[#This Row],[PRYINumero]],Equivalencias!I:I,0),),BD[[#This Row],[PRYTcodigo]])</f>
        <v>PROC.SAPI</v>
      </c>
    </row>
    <row r="161" spans="2:8" hidden="1" x14ac:dyDescent="0.3">
      <c r="B161" t="s">
        <v>4307</v>
      </c>
      <c r="C161" t="s">
        <v>4675</v>
      </c>
      <c r="D161" t="s">
        <v>50</v>
      </c>
      <c r="E161" t="s">
        <v>4640</v>
      </c>
      <c r="F161">
        <v>56</v>
      </c>
      <c r="G161" t="str" cm="1">
        <f t="array" ref="G161">IF(Resumen!$D$7="PROC.SWAT",IFERROR(VLOOKUP(BD[[#This Row],[Usunombre]],Equivalencias!W:X,2,FALSE),IFERROR(VLOOKUP(INDEX('BDCF Histórico'!A:A,MATCH(D161&amp;E161,'BDCF Histórico'!G:G,0),),Equivalencias!D:F,3,FALSE),"Revisar")),IFERROR(VLOOKUP(INDEX('BDCF Histórico'!A:A,MATCH(D161&amp;E161,'BDCF Histórico'!G:G,0),),Equivalencias!D:F,3,FALSE),"Revisar"))</f>
        <v>PROC.SAPI</v>
      </c>
      <c r="H161" t="str" cm="1">
        <f t="array" ref="H161">IFERROR(INDEX(Equivalencias!H:H,MATCH(BD[[#This Row],[PRYINumero]],Equivalencias!I:I,0),),BD[[#This Row],[PRYTcodigo]])</f>
        <v>PROC.SAPI</v>
      </c>
    </row>
    <row r="162" spans="2:8" x14ac:dyDescent="0.3">
      <c r="B162" t="s">
        <v>4307</v>
      </c>
      <c r="C162" t="s">
        <v>4675</v>
      </c>
      <c r="D162" t="s">
        <v>50</v>
      </c>
      <c r="E162" t="s">
        <v>8381</v>
      </c>
      <c r="F162">
        <v>48</v>
      </c>
      <c r="G162" t="str" cm="1">
        <f t="array" ref="G162">IF(Resumen!$D$7="PROC.SWAT",IFERROR(VLOOKUP(BD[[#This Row],[Usunombre]],Equivalencias!W:X,2,FALSE),IFERROR(VLOOKUP(INDEX('BDCF Histórico'!A:A,MATCH(D162&amp;E162,'BDCF Histórico'!G:G,0),),Equivalencias!D:F,3,FALSE),"Revisar")),IFERROR(VLOOKUP(INDEX('BDCF Histórico'!A:A,MATCH(D162&amp;E162,'BDCF Histórico'!G:G,0),),Equivalencias!D:F,3,FALSE),"Revisar"))</f>
        <v>PROC.SAPI</v>
      </c>
      <c r="H162" t="str" cm="1">
        <f t="array" ref="H162">IFERROR(INDEX(Equivalencias!H:H,MATCH(BD[[#This Row],[PRYINumero]],Equivalencias!I:I,0),),BD[[#This Row],[PRYTcodigo]])</f>
        <v>PROC.SAPI</v>
      </c>
    </row>
    <row r="163" spans="2:8" hidden="1" x14ac:dyDescent="0.3">
      <c r="B163" t="s">
        <v>4307</v>
      </c>
      <c r="C163" t="s">
        <v>4677</v>
      </c>
      <c r="D163" t="s">
        <v>50</v>
      </c>
      <c r="E163" t="s">
        <v>4640</v>
      </c>
      <c r="F163">
        <v>8</v>
      </c>
      <c r="G163" t="str" cm="1">
        <f t="array" ref="G163">IF(Resumen!$D$7="PROC.SWAT",IFERROR(VLOOKUP(BD[[#This Row],[Usunombre]],Equivalencias!W:X,2,FALSE),IFERROR(VLOOKUP(INDEX('BDCF Histórico'!A:A,MATCH(D163&amp;E163,'BDCF Histórico'!G:G,0),),Equivalencias!D:F,3,FALSE),"Revisar")),IFERROR(VLOOKUP(INDEX('BDCF Histórico'!A:A,MATCH(D163&amp;E163,'BDCF Histórico'!G:G,0),),Equivalencias!D:F,3,FALSE),"Revisar"))</f>
        <v>PROC.SAPI</v>
      </c>
      <c r="H163" t="str" cm="1">
        <f t="array" ref="H163">IFERROR(INDEX(Equivalencias!H:H,MATCH(BD[[#This Row],[PRYINumero]],Equivalencias!I:I,0),),BD[[#This Row],[PRYTcodigo]])</f>
        <v>PROC.SAPI</v>
      </c>
    </row>
    <row r="164" spans="2:8" x14ac:dyDescent="0.3">
      <c r="B164" t="s">
        <v>4307</v>
      </c>
      <c r="C164" t="s">
        <v>4677</v>
      </c>
      <c r="D164" t="s">
        <v>50</v>
      </c>
      <c r="E164" t="s">
        <v>8381</v>
      </c>
      <c r="F164">
        <v>96</v>
      </c>
      <c r="G164" t="str" cm="1">
        <f t="array" ref="G164">IF(Resumen!$D$7="PROC.SWAT",IFERROR(VLOOKUP(BD[[#This Row],[Usunombre]],Equivalencias!W:X,2,FALSE),IFERROR(VLOOKUP(INDEX('BDCF Histórico'!A:A,MATCH(D164&amp;E164,'BDCF Histórico'!G:G,0),),Equivalencias!D:F,3,FALSE),"Revisar")),IFERROR(VLOOKUP(INDEX('BDCF Histórico'!A:A,MATCH(D164&amp;E164,'BDCF Histórico'!G:G,0),),Equivalencias!D:F,3,FALSE),"Revisar"))</f>
        <v>PROC.SAPI</v>
      </c>
      <c r="H164" t="str" cm="1">
        <f t="array" ref="H164">IFERROR(INDEX(Equivalencias!H:H,MATCH(BD[[#This Row],[PRYINumero]],Equivalencias!I:I,0),),BD[[#This Row],[PRYTcodigo]])</f>
        <v>PROC.SAPI</v>
      </c>
    </row>
    <row r="165" spans="2:8" hidden="1" x14ac:dyDescent="0.3">
      <c r="B165" t="s">
        <v>669</v>
      </c>
      <c r="C165" t="s">
        <v>4642</v>
      </c>
      <c r="D165" t="s">
        <v>283</v>
      </c>
      <c r="E165" t="s">
        <v>4640</v>
      </c>
      <c r="F165">
        <v>40</v>
      </c>
      <c r="G165" t="str" cm="1">
        <f t="array" ref="G165">IF(Resumen!$D$7="PROC.SWAT",IFERROR(VLOOKUP(BD[[#This Row],[Usunombre]],Equivalencias!W:X,2,FALSE),IFERROR(VLOOKUP(INDEX('BDCF Histórico'!A:A,MATCH(D165&amp;E165,'BDCF Histórico'!G:G,0),),Equivalencias!D:F,3,FALSE),"Revisar")),IFERROR(VLOOKUP(INDEX('BDCF Histórico'!A:A,MATCH(D165&amp;E165,'BDCF Histórico'!G:G,0),),Equivalencias!D:F,3,FALSE),"Revisar"))</f>
        <v>PROC.TELCO</v>
      </c>
      <c r="H165" t="str" cm="1">
        <f t="array" ref="H165">IFERROR(INDEX(Equivalencias!H:H,MATCH(BD[[#This Row],[PRYINumero]],Equivalencias!I:I,0),),BD[[#This Row],[PRYTcodigo]])</f>
        <v>PROC.ADM</v>
      </c>
    </row>
    <row r="166" spans="2:8" hidden="1" x14ac:dyDescent="0.3">
      <c r="B166" t="s">
        <v>371</v>
      </c>
      <c r="C166" t="s">
        <v>4628</v>
      </c>
      <c r="D166" t="s">
        <v>283</v>
      </c>
      <c r="E166" t="s">
        <v>4640</v>
      </c>
      <c r="F166">
        <v>114</v>
      </c>
      <c r="G166" t="str" cm="1">
        <f t="array" ref="G166">IF(Resumen!$D$7="PROC.SWAT",IFERROR(VLOOKUP(BD[[#This Row],[Usunombre]],Equivalencias!W:X,2,FALSE),IFERROR(VLOOKUP(INDEX('BDCF Histórico'!A:A,MATCH(D166&amp;E166,'BDCF Histórico'!G:G,0),),Equivalencias!D:F,3,FALSE),"Revisar")),IFERROR(VLOOKUP(INDEX('BDCF Histórico'!A:A,MATCH(D166&amp;E166,'BDCF Histórico'!G:G,0),),Equivalencias!D:F,3,FALSE),"Revisar"))</f>
        <v>PROC.TELCO</v>
      </c>
      <c r="H166" t="str" cm="1">
        <f t="array" ref="H166">IFERROR(INDEX(Equivalencias!H:H,MATCH(BD[[#This Row],[PRYINumero]],Equivalencias!I:I,0),),BD[[#This Row],[PRYTcodigo]])</f>
        <v>PROC.TELCO</v>
      </c>
    </row>
    <row r="167" spans="2:8" x14ac:dyDescent="0.3">
      <c r="B167" t="s">
        <v>371</v>
      </c>
      <c r="C167" t="s">
        <v>4628</v>
      </c>
      <c r="D167" t="s">
        <v>283</v>
      </c>
      <c r="E167" t="s">
        <v>8381</v>
      </c>
      <c r="F167">
        <v>144</v>
      </c>
      <c r="G167" t="str" cm="1">
        <f t="array" ref="G167">IF(Resumen!$D$7="PROC.SWAT",IFERROR(VLOOKUP(BD[[#This Row],[Usunombre]],Equivalencias!W:X,2,FALSE),IFERROR(VLOOKUP(INDEX('BDCF Histórico'!A:A,MATCH(D167&amp;E167,'BDCF Histórico'!G:G,0),),Equivalencias!D:F,3,FALSE),"Revisar")),IFERROR(VLOOKUP(INDEX('BDCF Histórico'!A:A,MATCH(D167&amp;E167,'BDCF Histórico'!G:G,0),),Equivalencias!D:F,3,FALSE),"Revisar"))</f>
        <v>PROC.TELCO</v>
      </c>
      <c r="H167" t="str" cm="1">
        <f t="array" ref="H167">IFERROR(INDEX(Equivalencias!H:H,MATCH(BD[[#This Row],[PRYINumero]],Equivalencias!I:I,0),),BD[[#This Row],[PRYTcodigo]])</f>
        <v>PROC.TELCO</v>
      </c>
    </row>
    <row r="168" spans="2:8" hidden="1" x14ac:dyDescent="0.3">
      <c r="B168" t="s">
        <v>371</v>
      </c>
      <c r="C168" t="s">
        <v>4679</v>
      </c>
      <c r="D168" t="s">
        <v>283</v>
      </c>
      <c r="E168" t="s">
        <v>4640</v>
      </c>
      <c r="F168">
        <v>20</v>
      </c>
      <c r="G168" t="str" cm="1">
        <f t="array" ref="G168">IF(Resumen!$D$7="PROC.SWAT",IFERROR(VLOOKUP(BD[[#This Row],[Usunombre]],Equivalencias!W:X,2,FALSE),IFERROR(VLOOKUP(INDEX('BDCF Histórico'!A:A,MATCH(D168&amp;E168,'BDCF Histórico'!G:G,0),),Equivalencias!D:F,3,FALSE),"Revisar")),IFERROR(VLOOKUP(INDEX('BDCF Histórico'!A:A,MATCH(D168&amp;E168,'BDCF Histórico'!G:G,0),),Equivalencias!D:F,3,FALSE),"Revisar"))</f>
        <v>PROC.TELCO</v>
      </c>
      <c r="H168" t="str" cm="1">
        <f t="array" ref="H168">IFERROR(INDEX(Equivalencias!H:H,MATCH(BD[[#This Row],[PRYINumero]],Equivalencias!I:I,0),),BD[[#This Row],[PRYTcodigo]])</f>
        <v>PROC.TELCO</v>
      </c>
    </row>
    <row r="169" spans="2:8" x14ac:dyDescent="0.3">
      <c r="B169" t="s">
        <v>371</v>
      </c>
      <c r="C169" t="s">
        <v>4680</v>
      </c>
      <c r="D169" t="s">
        <v>283</v>
      </c>
      <c r="E169" t="s">
        <v>8381</v>
      </c>
      <c r="F169">
        <v>16</v>
      </c>
      <c r="G169" t="str" cm="1">
        <f t="array" ref="G169">IF(Resumen!$D$7="PROC.SWAT",IFERROR(VLOOKUP(BD[[#This Row],[Usunombre]],Equivalencias!W:X,2,FALSE),IFERROR(VLOOKUP(INDEX('BDCF Histórico'!A:A,MATCH(D169&amp;E169,'BDCF Histórico'!G:G,0),),Equivalencias!D:F,3,FALSE),"Revisar")),IFERROR(VLOOKUP(INDEX('BDCF Histórico'!A:A,MATCH(D169&amp;E169,'BDCF Histórico'!G:G,0),),Equivalencias!D:F,3,FALSE),"Revisar"))</f>
        <v>PROC.TELCO</v>
      </c>
      <c r="H169" t="str" cm="1">
        <f t="array" ref="H169">IFERROR(INDEX(Equivalencias!H:H,MATCH(BD[[#This Row],[PRYINumero]],Equivalencias!I:I,0),),BD[[#This Row],[PRYTcodigo]])</f>
        <v>PROC.TELCO</v>
      </c>
    </row>
    <row r="170" spans="2:8" hidden="1" x14ac:dyDescent="0.3">
      <c r="B170" t="s">
        <v>669</v>
      </c>
      <c r="C170" t="s">
        <v>4642</v>
      </c>
      <c r="D170" t="s">
        <v>1034</v>
      </c>
      <c r="E170" t="s">
        <v>4640</v>
      </c>
      <c r="F170">
        <v>56</v>
      </c>
      <c r="G170" t="str" cm="1">
        <f t="array" ref="G170">IF(Resumen!$D$7="PROC.SWAT",IFERROR(VLOOKUP(BD[[#This Row],[Usunombre]],Equivalencias!W:X,2,FALSE),IFERROR(VLOOKUP(INDEX('BDCF Histórico'!A:A,MATCH(D170&amp;E170,'BDCF Histórico'!G:G,0),),Equivalencias!D:F,3,FALSE),"Revisar")),IFERROR(VLOOKUP(INDEX('BDCF Histórico'!A:A,MATCH(D170&amp;E170,'BDCF Histórico'!G:G,0),),Equivalencias!D:F,3,FALSE),"Revisar"))</f>
        <v>PROC.TELCO</v>
      </c>
      <c r="H170" t="str" cm="1">
        <f t="array" ref="H170">IFERROR(INDEX(Equivalencias!H:H,MATCH(BD[[#This Row],[PRYINumero]],Equivalencias!I:I,0),),BD[[#This Row],[PRYTcodigo]])</f>
        <v>PROC.ADM</v>
      </c>
    </row>
    <row r="171" spans="2:8" hidden="1" x14ac:dyDescent="0.3">
      <c r="B171" t="s">
        <v>371</v>
      </c>
      <c r="C171" t="s">
        <v>4628</v>
      </c>
      <c r="D171" t="s">
        <v>1034</v>
      </c>
      <c r="E171" t="s">
        <v>4640</v>
      </c>
      <c r="F171">
        <v>26</v>
      </c>
      <c r="G171" t="str" cm="1">
        <f t="array" ref="G171">IF(Resumen!$D$7="PROC.SWAT",IFERROR(VLOOKUP(BD[[#This Row],[Usunombre]],Equivalencias!W:X,2,FALSE),IFERROR(VLOOKUP(INDEX('BDCF Histórico'!A:A,MATCH(D171&amp;E171,'BDCF Histórico'!G:G,0),),Equivalencias!D:F,3,FALSE),"Revisar")),IFERROR(VLOOKUP(INDEX('BDCF Histórico'!A:A,MATCH(D171&amp;E171,'BDCF Histórico'!G:G,0),),Equivalencias!D:F,3,FALSE),"Revisar"))</f>
        <v>PROC.TELCO</v>
      </c>
      <c r="H171" t="str" cm="1">
        <f t="array" ref="H171">IFERROR(INDEX(Equivalencias!H:H,MATCH(BD[[#This Row],[PRYINumero]],Equivalencias!I:I,0),),BD[[#This Row],[PRYTcodigo]])</f>
        <v>PROC.TELCO</v>
      </c>
    </row>
    <row r="172" spans="2:8" hidden="1" x14ac:dyDescent="0.3">
      <c r="B172" t="s">
        <v>371</v>
      </c>
      <c r="C172" t="s">
        <v>4629</v>
      </c>
      <c r="D172" t="s">
        <v>1034</v>
      </c>
      <c r="E172" t="s">
        <v>4640</v>
      </c>
      <c r="F172">
        <v>8</v>
      </c>
      <c r="G172" t="str" cm="1">
        <f t="array" ref="G172">IF(Resumen!$D$7="PROC.SWAT",IFERROR(VLOOKUP(BD[[#This Row],[Usunombre]],Equivalencias!W:X,2,FALSE),IFERROR(VLOOKUP(INDEX('BDCF Histórico'!A:A,MATCH(D172&amp;E172,'BDCF Histórico'!G:G,0),),Equivalencias!D:F,3,FALSE),"Revisar")),IFERROR(VLOOKUP(INDEX('BDCF Histórico'!A:A,MATCH(D172&amp;E172,'BDCF Histórico'!G:G,0),),Equivalencias!D:F,3,FALSE),"Revisar"))</f>
        <v>PROC.TELCO</v>
      </c>
      <c r="H172" t="str" cm="1">
        <f t="array" ref="H172">IFERROR(INDEX(Equivalencias!H:H,MATCH(BD[[#This Row],[PRYINumero]],Equivalencias!I:I,0),),BD[[#This Row],[PRYTcodigo]])</f>
        <v>PROC.TELCO</v>
      </c>
    </row>
    <row r="173" spans="2:8" hidden="1" x14ac:dyDescent="0.3">
      <c r="B173" t="s">
        <v>371</v>
      </c>
      <c r="C173" t="s">
        <v>4679</v>
      </c>
      <c r="D173" t="s">
        <v>1034</v>
      </c>
      <c r="E173" t="s">
        <v>4640</v>
      </c>
      <c r="F173">
        <v>76</v>
      </c>
      <c r="G173" t="str" cm="1">
        <f t="array" ref="G173">IF(Resumen!$D$7="PROC.SWAT",IFERROR(VLOOKUP(BD[[#This Row],[Usunombre]],Equivalencias!W:X,2,FALSE),IFERROR(VLOOKUP(INDEX('BDCF Histórico'!A:A,MATCH(D173&amp;E173,'BDCF Histórico'!G:G,0),),Equivalencias!D:F,3,FALSE),"Revisar")),IFERROR(VLOOKUP(INDEX('BDCF Histórico'!A:A,MATCH(D173&amp;E173,'BDCF Histórico'!G:G,0),),Equivalencias!D:F,3,FALSE),"Revisar"))</f>
        <v>PROC.TELCO</v>
      </c>
      <c r="H173" t="str" cm="1">
        <f t="array" ref="H173">IFERROR(INDEX(Equivalencias!H:H,MATCH(BD[[#This Row],[PRYINumero]],Equivalencias!I:I,0),),BD[[#This Row],[PRYTcodigo]])</f>
        <v>PROC.TELCO</v>
      </c>
    </row>
    <row r="174" spans="2:8" hidden="1" x14ac:dyDescent="0.3">
      <c r="B174" t="s">
        <v>371</v>
      </c>
      <c r="C174" t="s">
        <v>4628</v>
      </c>
      <c r="D174" t="s">
        <v>1030</v>
      </c>
      <c r="E174" t="s">
        <v>4640</v>
      </c>
      <c r="F174">
        <v>24</v>
      </c>
      <c r="G174" t="str" cm="1">
        <f t="array" ref="G174">IF(Resumen!$D$7="PROC.SWAT",IFERROR(VLOOKUP(BD[[#This Row],[Usunombre]],Equivalencias!W:X,2,FALSE),IFERROR(VLOOKUP(INDEX('BDCF Histórico'!A:A,MATCH(D174&amp;E174,'BDCF Histórico'!G:G,0),),Equivalencias!D:F,3,FALSE),"Revisar")),IFERROR(VLOOKUP(INDEX('BDCF Histórico'!A:A,MATCH(D174&amp;E174,'BDCF Histórico'!G:G,0),),Equivalencias!D:F,3,FALSE),"Revisar"))</f>
        <v>SERV.PROF</v>
      </c>
      <c r="H174" t="str" cm="1">
        <f t="array" ref="H174">IFERROR(INDEX(Equivalencias!H:H,MATCH(BD[[#This Row],[PRYINumero]],Equivalencias!I:I,0),),BD[[#This Row],[PRYTcodigo]])</f>
        <v>PROC.TELCO</v>
      </c>
    </row>
    <row r="175" spans="2:8" x14ac:dyDescent="0.3">
      <c r="B175" t="s">
        <v>371</v>
      </c>
      <c r="C175" t="s">
        <v>4628</v>
      </c>
      <c r="D175" t="s">
        <v>1030</v>
      </c>
      <c r="E175" t="s">
        <v>8381</v>
      </c>
      <c r="F175">
        <v>40</v>
      </c>
      <c r="G175" t="str" cm="1">
        <f t="array" ref="G175">IF(Resumen!$D$7="PROC.SWAT",IFERROR(VLOOKUP(BD[[#This Row],[Usunombre]],Equivalencias!W:X,2,FALSE),IFERROR(VLOOKUP(INDEX('BDCF Histórico'!A:A,MATCH(D175&amp;E175,'BDCF Histórico'!G:G,0),),Equivalencias!D:F,3,FALSE),"Revisar")),IFERROR(VLOOKUP(INDEX('BDCF Histórico'!A:A,MATCH(D175&amp;E175,'BDCF Histórico'!G:G,0),),Equivalencias!D:F,3,FALSE),"Revisar"))</f>
        <v>SERV.PROF</v>
      </c>
      <c r="H175" t="str" cm="1">
        <f t="array" ref="H175">IFERROR(INDEX(Equivalencias!H:H,MATCH(BD[[#This Row],[PRYINumero]],Equivalencias!I:I,0),),BD[[#This Row],[PRYTcodigo]])</f>
        <v>PROC.TELCO</v>
      </c>
    </row>
    <row r="176" spans="2:8" hidden="1" x14ac:dyDescent="0.3">
      <c r="B176" t="s">
        <v>669</v>
      </c>
      <c r="C176" t="s">
        <v>4642</v>
      </c>
      <c r="D176" t="s">
        <v>3238</v>
      </c>
      <c r="E176" t="s">
        <v>4640</v>
      </c>
      <c r="F176">
        <v>16</v>
      </c>
      <c r="G176" t="str" cm="1">
        <f t="array" ref="G176">IF(Resumen!$D$7="PROC.SWAT",IFERROR(VLOOKUP(BD[[#This Row],[Usunombre]],Equivalencias!W:X,2,FALSE),IFERROR(VLOOKUP(INDEX('BDCF Histórico'!A:A,MATCH(D176&amp;E176,'BDCF Histórico'!G:G,0),),Equivalencias!D:F,3,FALSE),"Revisar")),IFERROR(VLOOKUP(INDEX('BDCF Histórico'!A:A,MATCH(D176&amp;E176,'BDCF Histórico'!G:G,0),),Equivalencias!D:F,3,FALSE),"Revisar"))</f>
        <v>PROC.TDIG</v>
      </c>
      <c r="H176" t="str" cm="1">
        <f t="array" ref="H176">IFERROR(INDEX(Equivalencias!H:H,MATCH(BD[[#This Row],[PRYINumero]],Equivalencias!I:I,0),),BD[[#This Row],[PRYTcodigo]])</f>
        <v>PROC.ADM</v>
      </c>
    </row>
    <row r="177" spans="2:8" hidden="1" x14ac:dyDescent="0.3">
      <c r="B177" t="s">
        <v>669</v>
      </c>
      <c r="C177" t="s">
        <v>4642</v>
      </c>
      <c r="D177" t="s">
        <v>181</v>
      </c>
      <c r="E177" t="s">
        <v>4640</v>
      </c>
      <c r="F177">
        <v>8</v>
      </c>
      <c r="G177" t="str" cm="1">
        <f t="array" ref="G177">IF(Resumen!$D$7="PROC.SWAT",IFERROR(VLOOKUP(BD[[#This Row],[Usunombre]],Equivalencias!W:X,2,FALSE),IFERROR(VLOOKUP(INDEX('BDCF Histórico'!A:A,MATCH(D177&amp;E177,'BDCF Histórico'!G:G,0),),Equivalencias!D:F,3,FALSE),"Revisar")),IFERROR(VLOOKUP(INDEX('BDCF Histórico'!A:A,MATCH(D177&amp;E177,'BDCF Histórico'!G:G,0),),Equivalencias!D:F,3,FALSE),"Revisar"))</f>
        <v>PROC.QA</v>
      </c>
      <c r="H177" t="str" cm="1">
        <f t="array" ref="H177">IFERROR(INDEX(Equivalencias!H:H,MATCH(BD[[#This Row],[PRYINumero]],Equivalencias!I:I,0),),BD[[#This Row],[PRYTcodigo]])</f>
        <v>PROC.ADM</v>
      </c>
    </row>
    <row r="178" spans="2:8" x14ac:dyDescent="0.3">
      <c r="B178" t="s">
        <v>669</v>
      </c>
      <c r="C178" t="s">
        <v>4642</v>
      </c>
      <c r="D178" t="s">
        <v>181</v>
      </c>
      <c r="E178" t="s">
        <v>8381</v>
      </c>
      <c r="F178">
        <v>1</v>
      </c>
      <c r="G178" t="str" cm="1">
        <f t="array" ref="G178">IF(Resumen!$D$7="PROC.SWAT",IFERROR(VLOOKUP(BD[[#This Row],[Usunombre]],Equivalencias!W:X,2,FALSE),IFERROR(VLOOKUP(INDEX('BDCF Histórico'!A:A,MATCH(D178&amp;E178,'BDCF Histórico'!G:G,0),),Equivalencias!D:F,3,FALSE),"Revisar")),IFERROR(VLOOKUP(INDEX('BDCF Histórico'!A:A,MATCH(D178&amp;E178,'BDCF Histórico'!G:G,0),),Equivalencias!D:F,3,FALSE),"Revisar"))</f>
        <v>PROC.QA</v>
      </c>
      <c r="H178" t="str" cm="1">
        <f t="array" ref="H178">IFERROR(INDEX(Equivalencias!H:H,MATCH(BD[[#This Row],[PRYINumero]],Equivalencias!I:I,0),),BD[[#This Row],[PRYTcodigo]])</f>
        <v>PROC.ADM</v>
      </c>
    </row>
    <row r="179" spans="2:8" hidden="1" x14ac:dyDescent="0.3">
      <c r="B179" t="s">
        <v>669</v>
      </c>
      <c r="C179" t="s">
        <v>4644</v>
      </c>
      <c r="D179" t="s">
        <v>181</v>
      </c>
      <c r="E179" t="s">
        <v>4640</v>
      </c>
      <c r="F179">
        <v>7</v>
      </c>
      <c r="G179" t="str" cm="1">
        <f t="array" ref="G179">IF(Resumen!$D$7="PROC.SWAT",IFERROR(VLOOKUP(BD[[#This Row],[Usunombre]],Equivalencias!W:X,2,FALSE),IFERROR(VLOOKUP(INDEX('BDCF Histórico'!A:A,MATCH(D179&amp;E179,'BDCF Histórico'!G:G,0),),Equivalencias!D:F,3,FALSE),"Revisar")),IFERROR(VLOOKUP(INDEX('BDCF Histórico'!A:A,MATCH(D179&amp;E179,'BDCF Histórico'!G:G,0),),Equivalencias!D:F,3,FALSE),"Revisar"))</f>
        <v>PROC.QA</v>
      </c>
      <c r="H179" t="str" cm="1">
        <f t="array" ref="H179">IFERROR(INDEX(Equivalencias!H:H,MATCH(BD[[#This Row],[PRYINumero]],Equivalencias!I:I,0),),BD[[#This Row],[PRYTcodigo]])</f>
        <v>PROC.ADM</v>
      </c>
    </row>
    <row r="180" spans="2:8" hidden="1" x14ac:dyDescent="0.3">
      <c r="B180" t="s">
        <v>177</v>
      </c>
      <c r="C180" t="s">
        <v>4199</v>
      </c>
      <c r="D180" t="s">
        <v>181</v>
      </c>
      <c r="E180" t="s">
        <v>4640</v>
      </c>
      <c r="F180">
        <v>10</v>
      </c>
      <c r="G180" t="str" cm="1">
        <f t="array" ref="G180">IF(Resumen!$D$7="PROC.SWAT",IFERROR(VLOOKUP(BD[[#This Row],[Usunombre]],Equivalencias!W:X,2,FALSE),IFERROR(VLOOKUP(INDEX('BDCF Histórico'!A:A,MATCH(D180&amp;E180,'BDCF Histórico'!G:G,0),),Equivalencias!D:F,3,FALSE),"Revisar")),IFERROR(VLOOKUP(INDEX('BDCF Histórico'!A:A,MATCH(D180&amp;E180,'BDCF Histórico'!G:G,0),),Equivalencias!D:F,3,FALSE),"Revisar"))</f>
        <v>PROC.QA</v>
      </c>
      <c r="H180" t="str" cm="1">
        <f t="array" ref="H180">IFERROR(INDEX(Equivalencias!H:H,MATCH(BD[[#This Row],[PRYINumero]],Equivalencias!I:I,0),),BD[[#This Row],[PRYTcodigo]])</f>
        <v>PROC.QA</v>
      </c>
    </row>
    <row r="181" spans="2:8" hidden="1" x14ac:dyDescent="0.3">
      <c r="B181" t="s">
        <v>177</v>
      </c>
      <c r="C181" t="s">
        <v>4663</v>
      </c>
      <c r="D181" t="s">
        <v>181</v>
      </c>
      <c r="E181" t="s">
        <v>4640</v>
      </c>
      <c r="F181">
        <v>63</v>
      </c>
      <c r="G181" t="str" cm="1">
        <f t="array" ref="G181">IF(Resumen!$D$7="PROC.SWAT",IFERROR(VLOOKUP(BD[[#This Row],[Usunombre]],Equivalencias!W:X,2,FALSE),IFERROR(VLOOKUP(INDEX('BDCF Histórico'!A:A,MATCH(D181&amp;E181,'BDCF Histórico'!G:G,0),),Equivalencias!D:F,3,FALSE),"Revisar")),IFERROR(VLOOKUP(INDEX('BDCF Histórico'!A:A,MATCH(D181&amp;E181,'BDCF Histórico'!G:G,0),),Equivalencias!D:F,3,FALSE),"Revisar"))</f>
        <v>PROC.QA</v>
      </c>
      <c r="H181" t="str" cm="1">
        <f t="array" ref="H181">IFERROR(INDEX(Equivalencias!H:H,MATCH(BD[[#This Row],[PRYINumero]],Equivalencias!I:I,0),),BD[[#This Row],[PRYTcodigo]])</f>
        <v>PROC.QA</v>
      </c>
    </row>
    <row r="182" spans="2:8" x14ac:dyDescent="0.3">
      <c r="B182" t="s">
        <v>177</v>
      </c>
      <c r="C182" t="s">
        <v>4663</v>
      </c>
      <c r="D182" t="s">
        <v>181</v>
      </c>
      <c r="E182" t="s">
        <v>8381</v>
      </c>
      <c r="F182">
        <v>13.5</v>
      </c>
      <c r="G182" t="str" cm="1">
        <f t="array" ref="G182">IF(Resumen!$D$7="PROC.SWAT",IFERROR(VLOOKUP(BD[[#This Row],[Usunombre]],Equivalencias!W:X,2,FALSE),IFERROR(VLOOKUP(INDEX('BDCF Histórico'!A:A,MATCH(D182&amp;E182,'BDCF Histórico'!G:G,0),),Equivalencias!D:F,3,FALSE),"Revisar")),IFERROR(VLOOKUP(INDEX('BDCF Histórico'!A:A,MATCH(D182&amp;E182,'BDCF Histórico'!G:G,0),),Equivalencias!D:F,3,FALSE),"Revisar"))</f>
        <v>PROC.QA</v>
      </c>
      <c r="H182" t="str" cm="1">
        <f t="array" ref="H182">IFERROR(INDEX(Equivalencias!H:H,MATCH(BD[[#This Row],[PRYINumero]],Equivalencias!I:I,0),),BD[[#This Row],[PRYTcodigo]])</f>
        <v>PROC.QA</v>
      </c>
    </row>
    <row r="183" spans="2:8" hidden="1" x14ac:dyDescent="0.3">
      <c r="B183" t="s">
        <v>371</v>
      </c>
      <c r="C183" t="s">
        <v>4628</v>
      </c>
      <c r="D183" t="s">
        <v>181</v>
      </c>
      <c r="E183" t="s">
        <v>4640</v>
      </c>
      <c r="F183">
        <v>80</v>
      </c>
      <c r="G183" t="str" cm="1">
        <f t="array" ref="G183">IF(Resumen!$D$7="PROC.SWAT",IFERROR(VLOOKUP(BD[[#This Row],[Usunombre]],Equivalencias!W:X,2,FALSE),IFERROR(VLOOKUP(INDEX('BDCF Histórico'!A:A,MATCH(D183&amp;E183,'BDCF Histórico'!G:G,0),),Equivalencias!D:F,3,FALSE),"Revisar")),IFERROR(VLOOKUP(INDEX('BDCF Histórico'!A:A,MATCH(D183&amp;E183,'BDCF Histórico'!G:G,0),),Equivalencias!D:F,3,FALSE),"Revisar"))</f>
        <v>PROC.QA</v>
      </c>
      <c r="H183" t="str" cm="1">
        <f t="array" ref="H183">IFERROR(INDEX(Equivalencias!H:H,MATCH(BD[[#This Row],[PRYINumero]],Equivalencias!I:I,0),),BD[[#This Row],[PRYTcodigo]])</f>
        <v>PROC.TELCO</v>
      </c>
    </row>
    <row r="184" spans="2:8" x14ac:dyDescent="0.3">
      <c r="B184" t="s">
        <v>371</v>
      </c>
      <c r="C184" t="s">
        <v>4628</v>
      </c>
      <c r="D184" t="s">
        <v>181</v>
      </c>
      <c r="E184" t="s">
        <v>8381</v>
      </c>
      <c r="F184">
        <v>146.5</v>
      </c>
      <c r="G184" t="str" cm="1">
        <f t="array" ref="G184">IF(Resumen!$D$7="PROC.SWAT",IFERROR(VLOOKUP(BD[[#This Row],[Usunombre]],Equivalencias!W:X,2,FALSE),IFERROR(VLOOKUP(INDEX('BDCF Histórico'!A:A,MATCH(D184&amp;E184,'BDCF Histórico'!G:G,0),),Equivalencias!D:F,3,FALSE),"Revisar")),IFERROR(VLOOKUP(INDEX('BDCF Histórico'!A:A,MATCH(D184&amp;E184,'BDCF Histórico'!G:G,0),),Equivalencias!D:F,3,FALSE),"Revisar"))</f>
        <v>PROC.QA</v>
      </c>
      <c r="H184" t="str" cm="1">
        <f t="array" ref="H184">IFERROR(INDEX(Equivalencias!H:H,MATCH(BD[[#This Row],[PRYINumero]],Equivalencias!I:I,0),),BD[[#This Row],[PRYTcodigo]])</f>
        <v>PROC.TELCO</v>
      </c>
    </row>
    <row r="185" spans="2:8" hidden="1" x14ac:dyDescent="0.3">
      <c r="B185" t="s">
        <v>669</v>
      </c>
      <c r="C185" t="s">
        <v>4642</v>
      </c>
      <c r="D185" t="s">
        <v>308</v>
      </c>
      <c r="E185" t="s">
        <v>4640</v>
      </c>
      <c r="F185">
        <v>16</v>
      </c>
      <c r="G185" t="str" cm="1">
        <f t="array" ref="G185">IF(Resumen!$D$7="PROC.SWAT",IFERROR(VLOOKUP(BD[[#This Row],[Usunombre]],Equivalencias!W:X,2,FALSE),IFERROR(VLOOKUP(INDEX('BDCF Histórico'!A:A,MATCH(D185&amp;E185,'BDCF Histórico'!G:G,0),),Equivalencias!D:F,3,FALSE),"Revisar")),IFERROR(VLOOKUP(INDEX('BDCF Histórico'!A:A,MATCH(D185&amp;E185,'BDCF Histórico'!G:G,0),),Equivalencias!D:F,3,FALSE),"Revisar"))</f>
        <v>PROC.TELCO</v>
      </c>
      <c r="H185" t="str" cm="1">
        <f t="array" ref="H185">IFERROR(INDEX(Equivalencias!H:H,MATCH(BD[[#This Row],[PRYINumero]],Equivalencias!I:I,0),),BD[[#This Row],[PRYTcodigo]])</f>
        <v>PROC.ADM</v>
      </c>
    </row>
    <row r="186" spans="2:8" hidden="1" x14ac:dyDescent="0.3">
      <c r="B186" t="s">
        <v>371</v>
      </c>
      <c r="C186" t="s">
        <v>4628</v>
      </c>
      <c r="D186" t="s">
        <v>308</v>
      </c>
      <c r="E186" t="s">
        <v>4640</v>
      </c>
      <c r="F186">
        <v>37.5</v>
      </c>
      <c r="G186" t="str" cm="1">
        <f t="array" ref="G186">IF(Resumen!$D$7="PROC.SWAT",IFERROR(VLOOKUP(BD[[#This Row],[Usunombre]],Equivalencias!W:X,2,FALSE),IFERROR(VLOOKUP(INDEX('BDCF Histórico'!A:A,MATCH(D186&amp;E186,'BDCF Histórico'!G:G,0),),Equivalencias!D:F,3,FALSE),"Revisar")),IFERROR(VLOOKUP(INDEX('BDCF Histórico'!A:A,MATCH(D186&amp;E186,'BDCF Histórico'!G:G,0),),Equivalencias!D:F,3,FALSE),"Revisar"))</f>
        <v>PROC.TELCO</v>
      </c>
      <c r="H186" t="str" cm="1">
        <f t="array" ref="H186">IFERROR(INDEX(Equivalencias!H:H,MATCH(BD[[#This Row],[PRYINumero]],Equivalencias!I:I,0),),BD[[#This Row],[PRYTcodigo]])</f>
        <v>PROC.TELCO</v>
      </c>
    </row>
    <row r="187" spans="2:8" x14ac:dyDescent="0.3">
      <c r="B187" t="s">
        <v>371</v>
      </c>
      <c r="C187" t="s">
        <v>4628</v>
      </c>
      <c r="D187" t="s">
        <v>308</v>
      </c>
      <c r="E187" t="s">
        <v>8381</v>
      </c>
      <c r="F187">
        <v>44.5</v>
      </c>
      <c r="G187" t="str" cm="1">
        <f t="array" ref="G187">IF(Resumen!$D$7="PROC.SWAT",IFERROR(VLOOKUP(BD[[#This Row],[Usunombre]],Equivalencias!W:X,2,FALSE),IFERROR(VLOOKUP(INDEX('BDCF Histórico'!A:A,MATCH(D187&amp;E187,'BDCF Histórico'!G:G,0),),Equivalencias!D:F,3,FALSE),"Revisar")),IFERROR(VLOOKUP(INDEX('BDCF Histórico'!A:A,MATCH(D187&amp;E187,'BDCF Histórico'!G:G,0),),Equivalencias!D:F,3,FALSE),"Revisar"))</f>
        <v>PROC.TELCO</v>
      </c>
      <c r="H187" t="str" cm="1">
        <f t="array" ref="H187">IFERROR(INDEX(Equivalencias!H:H,MATCH(BD[[#This Row],[PRYINumero]],Equivalencias!I:I,0),),BD[[#This Row],[PRYTcodigo]])</f>
        <v>PROC.TELCO</v>
      </c>
    </row>
    <row r="188" spans="2:8" x14ac:dyDescent="0.3">
      <c r="B188" t="s">
        <v>371</v>
      </c>
      <c r="C188" t="s">
        <v>4629</v>
      </c>
      <c r="D188" t="s">
        <v>308</v>
      </c>
      <c r="E188" t="s">
        <v>8381</v>
      </c>
      <c r="F188">
        <v>1</v>
      </c>
      <c r="G188" t="str" cm="1">
        <f t="array" ref="G188">IF(Resumen!$D$7="PROC.SWAT",IFERROR(VLOOKUP(BD[[#This Row],[Usunombre]],Equivalencias!W:X,2,FALSE),IFERROR(VLOOKUP(INDEX('BDCF Histórico'!A:A,MATCH(D188&amp;E188,'BDCF Histórico'!G:G,0),),Equivalencias!D:F,3,FALSE),"Revisar")),IFERROR(VLOOKUP(INDEX('BDCF Histórico'!A:A,MATCH(D188&amp;E188,'BDCF Histórico'!G:G,0),),Equivalencias!D:F,3,FALSE),"Revisar"))</f>
        <v>PROC.TELCO</v>
      </c>
      <c r="H188" t="str" cm="1">
        <f t="array" ref="H188">IFERROR(INDEX(Equivalencias!H:H,MATCH(BD[[#This Row],[PRYINumero]],Equivalencias!I:I,0),),BD[[#This Row],[PRYTcodigo]])</f>
        <v>PROC.TELCO</v>
      </c>
    </row>
    <row r="189" spans="2:8" hidden="1" x14ac:dyDescent="0.3">
      <c r="B189" t="s">
        <v>371</v>
      </c>
      <c r="C189" t="s">
        <v>4679</v>
      </c>
      <c r="D189" t="s">
        <v>308</v>
      </c>
      <c r="E189" t="s">
        <v>4640</v>
      </c>
      <c r="F189">
        <v>94.5</v>
      </c>
      <c r="G189" t="str" cm="1">
        <f t="array" ref="G189">IF(Resumen!$D$7="PROC.SWAT",IFERROR(VLOOKUP(BD[[#This Row],[Usunombre]],Equivalencias!W:X,2,FALSE),IFERROR(VLOOKUP(INDEX('BDCF Histórico'!A:A,MATCH(D189&amp;E189,'BDCF Histórico'!G:G,0),),Equivalencias!D:F,3,FALSE),"Revisar")),IFERROR(VLOOKUP(INDEX('BDCF Histórico'!A:A,MATCH(D189&amp;E189,'BDCF Histórico'!G:G,0),),Equivalencias!D:F,3,FALSE),"Revisar"))</f>
        <v>PROC.TELCO</v>
      </c>
      <c r="H189" t="str" cm="1">
        <f t="array" ref="H189">IFERROR(INDEX(Equivalencias!H:H,MATCH(BD[[#This Row],[PRYINumero]],Equivalencias!I:I,0),),BD[[#This Row],[PRYTcodigo]])</f>
        <v>PROC.TELCO</v>
      </c>
    </row>
    <row r="190" spans="2:8" hidden="1" x14ac:dyDescent="0.3">
      <c r="B190" t="s">
        <v>371</v>
      </c>
      <c r="C190" t="s">
        <v>4680</v>
      </c>
      <c r="D190" t="s">
        <v>308</v>
      </c>
      <c r="E190" t="s">
        <v>4640</v>
      </c>
      <c r="F190">
        <v>20</v>
      </c>
      <c r="G190" t="str" cm="1">
        <f t="array" ref="G190">IF(Resumen!$D$7="PROC.SWAT",IFERROR(VLOOKUP(BD[[#This Row],[Usunombre]],Equivalencias!W:X,2,FALSE),IFERROR(VLOOKUP(INDEX('BDCF Histórico'!A:A,MATCH(D190&amp;E190,'BDCF Histórico'!G:G,0),),Equivalencias!D:F,3,FALSE),"Revisar")),IFERROR(VLOOKUP(INDEX('BDCF Histórico'!A:A,MATCH(D190&amp;E190,'BDCF Histórico'!G:G,0),),Equivalencias!D:F,3,FALSE),"Revisar"))</f>
        <v>PROC.TELCO</v>
      </c>
      <c r="H190" t="str" cm="1">
        <f t="array" ref="H190">IFERROR(INDEX(Equivalencias!H:H,MATCH(BD[[#This Row],[PRYINumero]],Equivalencias!I:I,0),),BD[[#This Row],[PRYTcodigo]])</f>
        <v>PROC.TELCO</v>
      </c>
    </row>
    <row r="191" spans="2:8" x14ac:dyDescent="0.3">
      <c r="B191" t="s">
        <v>371</v>
      </c>
      <c r="C191" t="s">
        <v>4680</v>
      </c>
      <c r="D191" t="s">
        <v>308</v>
      </c>
      <c r="E191" t="s">
        <v>8381</v>
      </c>
      <c r="F191">
        <v>114.5</v>
      </c>
      <c r="G191" t="str" cm="1">
        <f t="array" ref="G191">IF(Resumen!$D$7="PROC.SWAT",IFERROR(VLOOKUP(BD[[#This Row],[Usunombre]],Equivalencias!W:X,2,FALSE),IFERROR(VLOOKUP(INDEX('BDCF Histórico'!A:A,MATCH(D191&amp;E191,'BDCF Histórico'!G:G,0),),Equivalencias!D:F,3,FALSE),"Revisar")),IFERROR(VLOOKUP(INDEX('BDCF Histórico'!A:A,MATCH(D191&amp;E191,'BDCF Histórico'!G:G,0),),Equivalencias!D:F,3,FALSE),"Revisar"))</f>
        <v>PROC.TELCO</v>
      </c>
      <c r="H191" t="str" cm="1">
        <f t="array" ref="H191">IFERROR(INDEX(Equivalencias!H:H,MATCH(BD[[#This Row],[PRYINumero]],Equivalencias!I:I,0),),BD[[#This Row],[PRYTcodigo]])</f>
        <v>PROC.TELCO</v>
      </c>
    </row>
    <row r="192" spans="2:8" hidden="1" x14ac:dyDescent="0.3">
      <c r="B192" t="s">
        <v>669</v>
      </c>
      <c r="C192" t="s">
        <v>4642</v>
      </c>
      <c r="D192" t="s">
        <v>9</v>
      </c>
      <c r="E192" t="s">
        <v>4640</v>
      </c>
      <c r="F192">
        <v>8</v>
      </c>
      <c r="G192" t="str" cm="1">
        <f t="array" ref="G192">IF(Resumen!$D$7="PROC.SWAT",IFERROR(VLOOKUP(BD[[#This Row],[Usunombre]],Equivalencias!W:X,2,FALSE),IFERROR(VLOOKUP(INDEX('BDCF Histórico'!A:A,MATCH(D192&amp;E192,'BDCF Histórico'!G:G,0),),Equivalencias!D:F,3,FALSE),"Revisar")),IFERROR(VLOOKUP(INDEX('BDCF Histórico'!A:A,MATCH(D192&amp;E192,'BDCF Histórico'!G:G,0),),Equivalencias!D:F,3,FALSE),"Revisar"))</f>
        <v>PROC.BI</v>
      </c>
      <c r="H192" t="str" cm="1">
        <f t="array" ref="H192">IFERROR(INDEX(Equivalencias!H:H,MATCH(BD[[#This Row],[PRYINumero]],Equivalencias!I:I,0),),BD[[#This Row],[PRYTcodigo]])</f>
        <v>PROC.ADM</v>
      </c>
    </row>
    <row r="193" spans="2:8" x14ac:dyDescent="0.3">
      <c r="B193" t="s">
        <v>669</v>
      </c>
      <c r="C193" t="s">
        <v>4642</v>
      </c>
      <c r="D193" t="s">
        <v>9</v>
      </c>
      <c r="E193" t="s">
        <v>8381</v>
      </c>
      <c r="F193">
        <v>8</v>
      </c>
      <c r="G193" t="str" cm="1">
        <f t="array" ref="G193">IF(Resumen!$D$7="PROC.SWAT",IFERROR(VLOOKUP(BD[[#This Row],[Usunombre]],Equivalencias!W:X,2,FALSE),IFERROR(VLOOKUP(INDEX('BDCF Histórico'!A:A,MATCH(D193&amp;E193,'BDCF Histórico'!G:G,0),),Equivalencias!D:F,3,FALSE),"Revisar")),IFERROR(VLOOKUP(INDEX('BDCF Histórico'!A:A,MATCH(D193&amp;E193,'BDCF Histórico'!G:G,0),),Equivalencias!D:F,3,FALSE),"Revisar"))</f>
        <v>PROC.BI</v>
      </c>
      <c r="H193" t="str" cm="1">
        <f t="array" ref="H193">IFERROR(INDEX(Equivalencias!H:H,MATCH(BD[[#This Row],[PRYINumero]],Equivalencias!I:I,0),),BD[[#This Row],[PRYTcodigo]])</f>
        <v>PROC.ADM</v>
      </c>
    </row>
    <row r="194" spans="2:8" hidden="1" x14ac:dyDescent="0.3">
      <c r="B194" t="s">
        <v>12</v>
      </c>
      <c r="C194" t="s">
        <v>3893</v>
      </c>
      <c r="D194" t="s">
        <v>9</v>
      </c>
      <c r="E194" t="s">
        <v>4640</v>
      </c>
      <c r="F194">
        <v>160</v>
      </c>
      <c r="G194" t="str" cm="1">
        <f t="array" ref="G194">IF(Resumen!$D$7="PROC.SWAT",IFERROR(VLOOKUP(BD[[#This Row],[Usunombre]],Equivalencias!W:X,2,FALSE),IFERROR(VLOOKUP(INDEX('BDCF Histórico'!A:A,MATCH(D194&amp;E194,'BDCF Histórico'!G:G,0),),Equivalencias!D:F,3,FALSE),"Revisar")),IFERROR(VLOOKUP(INDEX('BDCF Histórico'!A:A,MATCH(D194&amp;E194,'BDCF Histórico'!G:G,0),),Equivalencias!D:F,3,FALSE),"Revisar"))</f>
        <v>PROC.BI</v>
      </c>
      <c r="H194" t="str" cm="1">
        <f t="array" ref="H194">IFERROR(INDEX(Equivalencias!H:H,MATCH(BD[[#This Row],[PRYINumero]],Equivalencias!I:I,0),),BD[[#This Row],[PRYTcodigo]])</f>
        <v>PROC.BI</v>
      </c>
    </row>
    <row r="195" spans="2:8" x14ac:dyDescent="0.3">
      <c r="B195" t="s">
        <v>12</v>
      </c>
      <c r="C195" t="s">
        <v>3893</v>
      </c>
      <c r="D195" t="s">
        <v>9</v>
      </c>
      <c r="E195" t="s">
        <v>8381</v>
      </c>
      <c r="F195">
        <v>53</v>
      </c>
      <c r="G195" t="str" cm="1">
        <f t="array" ref="G195">IF(Resumen!$D$7="PROC.SWAT",IFERROR(VLOOKUP(BD[[#This Row],[Usunombre]],Equivalencias!W:X,2,FALSE),IFERROR(VLOOKUP(INDEX('BDCF Histórico'!A:A,MATCH(D195&amp;E195,'BDCF Histórico'!G:G,0),),Equivalencias!D:F,3,FALSE),"Revisar")),IFERROR(VLOOKUP(INDEX('BDCF Histórico'!A:A,MATCH(D195&amp;E195,'BDCF Histórico'!G:G,0),),Equivalencias!D:F,3,FALSE),"Revisar"))</f>
        <v>PROC.BI</v>
      </c>
      <c r="H195" t="str" cm="1">
        <f t="array" ref="H195">IFERROR(INDEX(Equivalencias!H:H,MATCH(BD[[#This Row],[PRYINumero]],Equivalencias!I:I,0),),BD[[#This Row],[PRYTcodigo]])</f>
        <v>PROC.BI</v>
      </c>
    </row>
    <row r="196" spans="2:8" x14ac:dyDescent="0.3">
      <c r="B196" t="s">
        <v>12</v>
      </c>
      <c r="C196" t="s">
        <v>8303</v>
      </c>
      <c r="D196" t="s">
        <v>9</v>
      </c>
      <c r="E196" t="s">
        <v>8381</v>
      </c>
      <c r="F196">
        <v>99</v>
      </c>
      <c r="G196" t="str" cm="1">
        <f t="array" ref="G196">IF(Resumen!$D$7="PROC.SWAT",IFERROR(VLOOKUP(BD[[#This Row],[Usunombre]],Equivalencias!W:X,2,FALSE),IFERROR(VLOOKUP(INDEX('BDCF Histórico'!A:A,MATCH(D196&amp;E196,'BDCF Histórico'!G:G,0),),Equivalencias!D:F,3,FALSE),"Revisar")),IFERROR(VLOOKUP(INDEX('BDCF Histórico'!A:A,MATCH(D196&amp;E196,'BDCF Histórico'!G:G,0),),Equivalencias!D:F,3,FALSE),"Revisar"))</f>
        <v>PROC.BI</v>
      </c>
      <c r="H196" t="str" cm="1">
        <f t="array" ref="H196">IFERROR(INDEX(Equivalencias!H:H,MATCH(BD[[#This Row],[PRYINumero]],Equivalencias!I:I,0),),BD[[#This Row],[PRYTcodigo]])</f>
        <v>PROC.BI</v>
      </c>
    </row>
    <row r="197" spans="2:8" hidden="1" x14ac:dyDescent="0.3">
      <c r="B197" t="s">
        <v>669</v>
      </c>
      <c r="C197" t="s">
        <v>4642</v>
      </c>
      <c r="D197" t="s">
        <v>258</v>
      </c>
      <c r="E197" t="s">
        <v>4640</v>
      </c>
      <c r="F197">
        <v>8</v>
      </c>
      <c r="G197" t="str" cm="1">
        <f t="array" ref="G197">IF(Resumen!$D$7="PROC.SWAT",IFERROR(VLOOKUP(BD[[#This Row],[Usunombre]],Equivalencias!W:X,2,FALSE),IFERROR(VLOOKUP(INDEX('BDCF Histórico'!A:A,MATCH(D197&amp;E197,'BDCF Histórico'!G:G,0),),Equivalencias!D:F,3,FALSE),"Revisar")),IFERROR(VLOOKUP(INDEX('BDCF Histórico'!A:A,MATCH(D197&amp;E197,'BDCF Histórico'!G:G,0),),Equivalencias!D:F,3,FALSE),"Revisar"))</f>
        <v>PROC.TELCO</v>
      </c>
      <c r="H197" t="str" cm="1">
        <f t="array" ref="H197">IFERROR(INDEX(Equivalencias!H:H,MATCH(BD[[#This Row],[PRYINumero]],Equivalencias!I:I,0),),BD[[#This Row],[PRYTcodigo]])</f>
        <v>PROC.ADM</v>
      </c>
    </row>
    <row r="198" spans="2:8" x14ac:dyDescent="0.3">
      <c r="B198" t="s">
        <v>669</v>
      </c>
      <c r="C198" t="s">
        <v>4642</v>
      </c>
      <c r="D198" t="s">
        <v>258</v>
      </c>
      <c r="E198" t="s">
        <v>8381</v>
      </c>
      <c r="F198">
        <v>16</v>
      </c>
      <c r="G198" t="str" cm="1">
        <f t="array" ref="G198">IF(Resumen!$D$7="PROC.SWAT",IFERROR(VLOOKUP(BD[[#This Row],[Usunombre]],Equivalencias!W:X,2,FALSE),IFERROR(VLOOKUP(INDEX('BDCF Histórico'!A:A,MATCH(D198&amp;E198,'BDCF Histórico'!G:G,0),),Equivalencias!D:F,3,FALSE),"Revisar")),IFERROR(VLOOKUP(INDEX('BDCF Histórico'!A:A,MATCH(D198&amp;E198,'BDCF Histórico'!G:G,0),),Equivalencias!D:F,3,FALSE),"Revisar"))</f>
        <v>PROC.TELCO</v>
      </c>
      <c r="H198" t="str" cm="1">
        <f t="array" ref="H198">IFERROR(INDEX(Equivalencias!H:H,MATCH(BD[[#This Row],[PRYINumero]],Equivalencias!I:I,0),),BD[[#This Row],[PRYTcodigo]])</f>
        <v>PROC.ADM</v>
      </c>
    </row>
    <row r="199" spans="2:8" hidden="1" x14ac:dyDescent="0.3">
      <c r="B199" t="s">
        <v>371</v>
      </c>
      <c r="C199" t="s">
        <v>4628</v>
      </c>
      <c r="D199" t="s">
        <v>258</v>
      </c>
      <c r="E199" t="s">
        <v>4640</v>
      </c>
      <c r="F199">
        <v>173</v>
      </c>
      <c r="G199" t="str" cm="1">
        <f t="array" ref="G199">IF(Resumen!$D$7="PROC.SWAT",IFERROR(VLOOKUP(BD[[#This Row],[Usunombre]],Equivalencias!W:X,2,FALSE),IFERROR(VLOOKUP(INDEX('BDCF Histórico'!A:A,MATCH(D199&amp;E199,'BDCF Histórico'!G:G,0),),Equivalencias!D:F,3,FALSE),"Revisar")),IFERROR(VLOOKUP(INDEX('BDCF Histórico'!A:A,MATCH(D199&amp;E199,'BDCF Histórico'!G:G,0),),Equivalencias!D:F,3,FALSE),"Revisar"))</f>
        <v>PROC.TELCO</v>
      </c>
      <c r="H199" t="str" cm="1">
        <f t="array" ref="H199">IFERROR(INDEX(Equivalencias!H:H,MATCH(BD[[#This Row],[PRYINumero]],Equivalencias!I:I,0),),BD[[#This Row],[PRYTcodigo]])</f>
        <v>PROC.TELCO</v>
      </c>
    </row>
    <row r="200" spans="2:8" x14ac:dyDescent="0.3">
      <c r="B200" t="s">
        <v>371</v>
      </c>
      <c r="C200" t="s">
        <v>4628</v>
      </c>
      <c r="D200" t="s">
        <v>258</v>
      </c>
      <c r="E200" t="s">
        <v>8381</v>
      </c>
      <c r="F200">
        <v>144</v>
      </c>
      <c r="G200" t="str" cm="1">
        <f t="array" ref="G200">IF(Resumen!$D$7="PROC.SWAT",IFERROR(VLOOKUP(BD[[#This Row],[Usunombre]],Equivalencias!W:X,2,FALSE),IFERROR(VLOOKUP(INDEX('BDCF Histórico'!A:A,MATCH(D200&amp;E200,'BDCF Histórico'!G:G,0),),Equivalencias!D:F,3,FALSE),"Revisar")),IFERROR(VLOOKUP(INDEX('BDCF Histórico'!A:A,MATCH(D200&amp;E200,'BDCF Histórico'!G:G,0),),Equivalencias!D:F,3,FALSE),"Revisar"))</f>
        <v>PROC.TELCO</v>
      </c>
      <c r="H200" t="str" cm="1">
        <f t="array" ref="H200">IFERROR(INDEX(Equivalencias!H:H,MATCH(BD[[#This Row],[PRYINumero]],Equivalencias!I:I,0),),BD[[#This Row],[PRYTcodigo]])</f>
        <v>PROC.TELCO</v>
      </c>
    </row>
    <row r="201" spans="2:8" hidden="1" x14ac:dyDescent="0.3">
      <c r="B201" t="s">
        <v>371</v>
      </c>
      <c r="C201" t="s">
        <v>4629</v>
      </c>
      <c r="D201" t="s">
        <v>258</v>
      </c>
      <c r="E201" t="s">
        <v>4640</v>
      </c>
      <c r="F201">
        <v>13</v>
      </c>
      <c r="G201" t="str" cm="1">
        <f t="array" ref="G201">IF(Resumen!$D$7="PROC.SWAT",IFERROR(VLOOKUP(BD[[#This Row],[Usunombre]],Equivalencias!W:X,2,FALSE),IFERROR(VLOOKUP(INDEX('BDCF Histórico'!A:A,MATCH(D201&amp;E201,'BDCF Histórico'!G:G,0),),Equivalencias!D:F,3,FALSE),"Revisar")),IFERROR(VLOOKUP(INDEX('BDCF Histórico'!A:A,MATCH(D201&amp;E201,'BDCF Histórico'!G:G,0),),Equivalencias!D:F,3,FALSE),"Revisar"))</f>
        <v>PROC.TELCO</v>
      </c>
      <c r="H201" t="str" cm="1">
        <f t="array" ref="H201">IFERROR(INDEX(Equivalencias!H:H,MATCH(BD[[#This Row],[PRYINumero]],Equivalencias!I:I,0),),BD[[#This Row],[PRYTcodigo]])</f>
        <v>PROC.TELCO</v>
      </c>
    </row>
    <row r="202" spans="2:8" hidden="1" x14ac:dyDescent="0.3">
      <c r="B202" t="s">
        <v>4374</v>
      </c>
      <c r="C202" t="s">
        <v>4393</v>
      </c>
      <c r="D202" t="s">
        <v>4560</v>
      </c>
      <c r="E202" t="s">
        <v>4640</v>
      </c>
      <c r="F202">
        <v>169</v>
      </c>
      <c r="G202" t="str" cm="1">
        <f t="array" ref="G202">IF(Resumen!$D$7="PROC.SWAT",IFERROR(VLOOKUP(BD[[#This Row],[Usunombre]],Equivalencias!W:X,2,FALSE),IFERROR(VLOOKUP(INDEX('BDCF Histórico'!A:A,MATCH(D202&amp;E202,'BDCF Histórico'!G:G,0),),Equivalencias!D:F,3,FALSE),"Revisar")),IFERROR(VLOOKUP(INDEX('BDCF Histórico'!A:A,MATCH(D202&amp;E202,'BDCF Histórico'!G:G,0),),Equivalencias!D:F,3,FALSE),"Revisar"))</f>
        <v>PROC.SWAT</v>
      </c>
      <c r="H202" t="str" cm="1">
        <f t="array" ref="H202">IFERROR(INDEX(Equivalencias!H:H,MATCH(BD[[#This Row],[PRYINumero]],Equivalencias!I:I,0),),BD[[#This Row],[PRYTcodigo]])</f>
        <v>PROC.PRES</v>
      </c>
    </row>
    <row r="203" spans="2:8" x14ac:dyDescent="0.3">
      <c r="B203" t="s">
        <v>4374</v>
      </c>
      <c r="C203" t="s">
        <v>4393</v>
      </c>
      <c r="D203" t="s">
        <v>4560</v>
      </c>
      <c r="E203" t="s">
        <v>8381</v>
      </c>
      <c r="F203">
        <v>17</v>
      </c>
      <c r="G203" t="str" cm="1">
        <f t="array" ref="G203">IF(Resumen!$D$7="PROC.SWAT",IFERROR(VLOOKUP(BD[[#This Row],[Usunombre]],Equivalencias!W:X,2,FALSE),IFERROR(VLOOKUP(INDEX('BDCF Histórico'!A:A,MATCH(D203&amp;E203,'BDCF Histórico'!G:G,0),),Equivalencias!D:F,3,FALSE),"Revisar")),IFERROR(VLOOKUP(INDEX('BDCF Histórico'!A:A,MATCH(D203&amp;E203,'BDCF Histórico'!G:G,0),),Equivalencias!D:F,3,FALSE),"Revisar"))</f>
        <v>PROC.SWAT</v>
      </c>
      <c r="H203" t="str" cm="1">
        <f t="array" ref="H203">IFERROR(INDEX(Equivalencias!H:H,MATCH(BD[[#This Row],[PRYINumero]],Equivalencias!I:I,0),),BD[[#This Row],[PRYTcodigo]])</f>
        <v>PROC.PRES</v>
      </c>
    </row>
    <row r="204" spans="2:8" x14ac:dyDescent="0.3">
      <c r="B204" t="s">
        <v>354</v>
      </c>
      <c r="C204" t="s">
        <v>1009</v>
      </c>
      <c r="D204" t="s">
        <v>4560</v>
      </c>
      <c r="E204" t="s">
        <v>8381</v>
      </c>
      <c r="F204">
        <v>34</v>
      </c>
      <c r="G204" t="str" cm="1">
        <f t="array" ref="G204">IF(Resumen!$D$7="PROC.SWAT",IFERROR(VLOOKUP(BD[[#This Row],[Usunombre]],Equivalencias!W:X,2,FALSE),IFERROR(VLOOKUP(INDEX('BDCF Histórico'!A:A,MATCH(D204&amp;E204,'BDCF Histórico'!G:G,0),),Equivalencias!D:F,3,FALSE),"Revisar")),IFERROR(VLOOKUP(INDEX('BDCF Histórico'!A:A,MATCH(D204&amp;E204,'BDCF Histórico'!G:G,0),),Equivalencias!D:F,3,FALSE),"Revisar"))</f>
        <v>PROC.SWAT</v>
      </c>
      <c r="H204" t="str" cm="1">
        <f t="array" ref="H204">IFERROR(INDEX(Equivalencias!H:H,MATCH(BD[[#This Row],[PRYINumero]],Equivalencias!I:I,0),),BD[[#This Row],[PRYTcodigo]])</f>
        <v>PROC.TAPP</v>
      </c>
    </row>
    <row r="205" spans="2:8" x14ac:dyDescent="0.3">
      <c r="B205" t="s">
        <v>405</v>
      </c>
      <c r="C205" t="s">
        <v>4439</v>
      </c>
      <c r="D205" t="s">
        <v>4560</v>
      </c>
      <c r="E205" t="s">
        <v>8381</v>
      </c>
      <c r="F205">
        <v>109</v>
      </c>
      <c r="G205" t="str" cm="1">
        <f t="array" ref="G205">IF(Resumen!$D$7="PROC.SWAT",IFERROR(VLOOKUP(BD[[#This Row],[Usunombre]],Equivalencias!W:X,2,FALSE),IFERROR(VLOOKUP(INDEX('BDCF Histórico'!A:A,MATCH(D205&amp;E205,'BDCF Histórico'!G:G,0),),Equivalencias!D:F,3,FALSE),"Revisar")),IFERROR(VLOOKUP(INDEX('BDCF Histórico'!A:A,MATCH(D205&amp;E205,'BDCF Histórico'!G:G,0),),Equivalencias!D:F,3,FALSE),"Revisar"))</f>
        <v>PROC.SWAT</v>
      </c>
      <c r="H205" t="str" cm="1">
        <f t="array" ref="H205">IFERROR(INDEX(Equivalencias!H:H,MATCH(BD[[#This Row],[PRYINumero]],Equivalencias!I:I,0),),BD[[#This Row],[PRYTcodigo]])</f>
        <v>STR.MGMT</v>
      </c>
    </row>
    <row r="206" spans="2:8" hidden="1" x14ac:dyDescent="0.3">
      <c r="B206" t="s">
        <v>48</v>
      </c>
      <c r="C206" t="s">
        <v>4649</v>
      </c>
      <c r="D206" t="s">
        <v>77</v>
      </c>
      <c r="E206" t="s">
        <v>4640</v>
      </c>
      <c r="F206">
        <v>2.25</v>
      </c>
      <c r="G206" t="str" cm="1">
        <f t="array" ref="G206">IF(Resumen!$D$7="PROC.SWAT",IFERROR(VLOOKUP(BD[[#This Row],[Usunombre]],Equivalencias!W:X,2,FALSE),IFERROR(VLOOKUP(INDEX('BDCF Histórico'!A:A,MATCH(D206&amp;E206,'BDCF Histórico'!G:G,0),),Equivalencias!D:F,3,FALSE),"Revisar")),IFERROR(VLOOKUP(INDEX('BDCF Histórico'!A:A,MATCH(D206&amp;E206,'BDCF Histórico'!G:G,0),),Equivalencias!D:F,3,FALSE),"Revisar"))</f>
        <v>PROC.SAPI</v>
      </c>
      <c r="H206" t="str" cm="1">
        <f t="array" ref="H206">IFERROR(INDEX(Equivalencias!H:H,MATCH(BD[[#This Row],[PRYINumero]],Equivalencias!I:I,0),),BD[[#This Row],[PRYTcodigo]])</f>
        <v>PROC.ERP</v>
      </c>
    </row>
    <row r="207" spans="2:8" hidden="1" x14ac:dyDescent="0.3">
      <c r="B207" t="s">
        <v>48</v>
      </c>
      <c r="C207" t="s">
        <v>4653</v>
      </c>
      <c r="D207" t="s">
        <v>77</v>
      </c>
      <c r="E207" t="s">
        <v>4640</v>
      </c>
      <c r="F207">
        <v>2.5</v>
      </c>
      <c r="G207" t="str" cm="1">
        <f t="array" ref="G207">IF(Resumen!$D$7="PROC.SWAT",IFERROR(VLOOKUP(BD[[#This Row],[Usunombre]],Equivalencias!W:X,2,FALSE),IFERROR(VLOOKUP(INDEX('BDCF Histórico'!A:A,MATCH(D207&amp;E207,'BDCF Histórico'!G:G,0),),Equivalencias!D:F,3,FALSE),"Revisar")),IFERROR(VLOOKUP(INDEX('BDCF Histórico'!A:A,MATCH(D207&amp;E207,'BDCF Histórico'!G:G,0),),Equivalencias!D:F,3,FALSE),"Revisar"))</f>
        <v>PROC.SAPI</v>
      </c>
      <c r="H207" t="str" cm="1">
        <f t="array" ref="H207">IFERROR(INDEX(Equivalencias!H:H,MATCH(BD[[#This Row],[PRYINumero]],Equivalencias!I:I,0),),BD[[#This Row],[PRYTcodigo]])</f>
        <v>PROC.ERP</v>
      </c>
    </row>
    <row r="208" spans="2:8" hidden="1" x14ac:dyDescent="0.3">
      <c r="B208" t="s">
        <v>48</v>
      </c>
      <c r="C208" t="s">
        <v>96</v>
      </c>
      <c r="D208" t="s">
        <v>77</v>
      </c>
      <c r="E208" t="s">
        <v>4640</v>
      </c>
      <c r="F208">
        <v>18.75</v>
      </c>
      <c r="G208" t="str" cm="1">
        <f t="array" ref="G208">IF(Resumen!$D$7="PROC.SWAT",IFERROR(VLOOKUP(BD[[#This Row],[Usunombre]],Equivalencias!W:X,2,FALSE),IFERROR(VLOOKUP(INDEX('BDCF Histórico'!A:A,MATCH(D208&amp;E208,'BDCF Histórico'!G:G,0),),Equivalencias!D:F,3,FALSE),"Revisar")),IFERROR(VLOOKUP(INDEX('BDCF Histórico'!A:A,MATCH(D208&amp;E208,'BDCF Histórico'!G:G,0),),Equivalencias!D:F,3,FALSE),"Revisar"))</f>
        <v>PROC.SAPI</v>
      </c>
      <c r="H208" t="str" cm="1">
        <f t="array" ref="H208">IFERROR(INDEX(Equivalencias!H:H,MATCH(BD[[#This Row],[PRYINumero]],Equivalencias!I:I,0),),BD[[#This Row],[PRYTcodigo]])</f>
        <v>PROC.ERP</v>
      </c>
    </row>
    <row r="209" spans="2:8" hidden="1" x14ac:dyDescent="0.3">
      <c r="B209" t="s">
        <v>48</v>
      </c>
      <c r="C209" t="s">
        <v>4659</v>
      </c>
      <c r="D209" t="s">
        <v>77</v>
      </c>
      <c r="E209" t="s">
        <v>4640</v>
      </c>
      <c r="F209">
        <v>9</v>
      </c>
      <c r="G209" t="str" cm="1">
        <f t="array" ref="G209">IF(Resumen!$D$7="PROC.SWAT",IFERROR(VLOOKUP(BD[[#This Row],[Usunombre]],Equivalencias!W:X,2,FALSE),IFERROR(VLOOKUP(INDEX('BDCF Histórico'!A:A,MATCH(D209&amp;E209,'BDCF Histórico'!G:G,0),),Equivalencias!D:F,3,FALSE),"Revisar")),IFERROR(VLOOKUP(INDEX('BDCF Histórico'!A:A,MATCH(D209&amp;E209,'BDCF Histórico'!G:G,0),),Equivalencias!D:F,3,FALSE),"Revisar"))</f>
        <v>PROC.SAPI</v>
      </c>
      <c r="H209" t="str" cm="1">
        <f t="array" ref="H209">IFERROR(INDEX(Equivalencias!H:H,MATCH(BD[[#This Row],[PRYINumero]],Equivalencias!I:I,0),),BD[[#This Row],[PRYTcodigo]])</f>
        <v>PROC.ERP</v>
      </c>
    </row>
    <row r="210" spans="2:8" hidden="1" x14ac:dyDescent="0.3">
      <c r="B210" t="s">
        <v>48</v>
      </c>
      <c r="C210" t="s">
        <v>4661</v>
      </c>
      <c r="D210" t="s">
        <v>77</v>
      </c>
      <c r="E210" t="s">
        <v>4640</v>
      </c>
      <c r="F210">
        <v>6.75</v>
      </c>
      <c r="G210" t="str" cm="1">
        <f t="array" ref="G210">IF(Resumen!$D$7="PROC.SWAT",IFERROR(VLOOKUP(BD[[#This Row],[Usunombre]],Equivalencias!W:X,2,FALSE),IFERROR(VLOOKUP(INDEX('BDCF Histórico'!A:A,MATCH(D210&amp;E210,'BDCF Histórico'!G:G,0),),Equivalencias!D:F,3,FALSE),"Revisar")),IFERROR(VLOOKUP(INDEX('BDCF Histórico'!A:A,MATCH(D210&amp;E210,'BDCF Histórico'!G:G,0),),Equivalencias!D:F,3,FALSE),"Revisar"))</f>
        <v>PROC.SAPI</v>
      </c>
      <c r="H210" t="str" cm="1">
        <f t="array" ref="H210">IFERROR(INDEX(Equivalencias!H:H,MATCH(BD[[#This Row],[PRYINumero]],Equivalencias!I:I,0),),BD[[#This Row],[PRYTcodigo]])</f>
        <v>PROC.ERP</v>
      </c>
    </row>
    <row r="211" spans="2:8" hidden="1" x14ac:dyDescent="0.3">
      <c r="B211" t="s">
        <v>4307</v>
      </c>
      <c r="C211" t="s">
        <v>3975</v>
      </c>
      <c r="D211" t="s">
        <v>77</v>
      </c>
      <c r="E211" t="s">
        <v>4640</v>
      </c>
      <c r="F211">
        <v>7</v>
      </c>
      <c r="G211" t="str" cm="1">
        <f t="array" ref="G211">IF(Resumen!$D$7="PROC.SWAT",IFERROR(VLOOKUP(BD[[#This Row],[Usunombre]],Equivalencias!W:X,2,FALSE),IFERROR(VLOOKUP(INDEX('BDCF Histórico'!A:A,MATCH(D211&amp;E211,'BDCF Histórico'!G:G,0),),Equivalencias!D:F,3,FALSE),"Revisar")),IFERROR(VLOOKUP(INDEX('BDCF Histórico'!A:A,MATCH(D211&amp;E211,'BDCF Histórico'!G:G,0),),Equivalencias!D:F,3,FALSE),"Revisar"))</f>
        <v>PROC.SAPI</v>
      </c>
      <c r="H211" t="str" cm="1">
        <f t="array" ref="H211">IFERROR(INDEX(Equivalencias!H:H,MATCH(BD[[#This Row],[PRYINumero]],Equivalencias!I:I,0),),BD[[#This Row],[PRYTcodigo]])</f>
        <v>PROC.SAPI</v>
      </c>
    </row>
    <row r="212" spans="2:8" hidden="1" x14ac:dyDescent="0.3">
      <c r="B212" t="s">
        <v>4307</v>
      </c>
      <c r="C212" t="s">
        <v>3884</v>
      </c>
      <c r="D212" t="s">
        <v>77</v>
      </c>
      <c r="E212" t="s">
        <v>4640</v>
      </c>
      <c r="F212">
        <v>1</v>
      </c>
      <c r="G212" t="str" cm="1">
        <f t="array" ref="G212">IF(Resumen!$D$7="PROC.SWAT",IFERROR(VLOOKUP(BD[[#This Row],[Usunombre]],Equivalencias!W:X,2,FALSE),IFERROR(VLOOKUP(INDEX('BDCF Histórico'!A:A,MATCH(D212&amp;E212,'BDCF Histórico'!G:G,0),),Equivalencias!D:F,3,FALSE),"Revisar")),IFERROR(VLOOKUP(INDEX('BDCF Histórico'!A:A,MATCH(D212&amp;E212,'BDCF Histórico'!G:G,0),),Equivalencias!D:F,3,FALSE),"Revisar"))</f>
        <v>PROC.SAPI</v>
      </c>
      <c r="H212" t="str" cm="1">
        <f t="array" ref="H212">IFERROR(INDEX(Equivalencias!H:H,MATCH(BD[[#This Row],[PRYINumero]],Equivalencias!I:I,0),),BD[[#This Row],[PRYTcodigo]])</f>
        <v>PROC.SAPI</v>
      </c>
    </row>
    <row r="213" spans="2:8" x14ac:dyDescent="0.3">
      <c r="B213" t="s">
        <v>4307</v>
      </c>
      <c r="C213" t="s">
        <v>4670</v>
      </c>
      <c r="D213" t="s">
        <v>77</v>
      </c>
      <c r="E213" t="s">
        <v>8381</v>
      </c>
      <c r="F213">
        <v>3.5</v>
      </c>
      <c r="G213" t="str" cm="1">
        <f t="array" ref="G213">IF(Resumen!$D$7="PROC.SWAT",IFERROR(VLOOKUP(BD[[#This Row],[Usunombre]],Equivalencias!W:X,2,FALSE),IFERROR(VLOOKUP(INDEX('BDCF Histórico'!A:A,MATCH(D213&amp;E213,'BDCF Histórico'!G:G,0),),Equivalencias!D:F,3,FALSE),"Revisar")),IFERROR(VLOOKUP(INDEX('BDCF Histórico'!A:A,MATCH(D213&amp;E213,'BDCF Histórico'!G:G,0),),Equivalencias!D:F,3,FALSE),"Revisar"))</f>
        <v>PROC.SAPI</v>
      </c>
      <c r="H213" t="str" cm="1">
        <f t="array" ref="H213">IFERROR(INDEX(Equivalencias!H:H,MATCH(BD[[#This Row],[PRYINumero]],Equivalencias!I:I,0),),BD[[#This Row],[PRYTcodigo]])</f>
        <v>PROC.SAPI</v>
      </c>
    </row>
    <row r="214" spans="2:8" x14ac:dyDescent="0.3">
      <c r="B214" t="s">
        <v>4307</v>
      </c>
      <c r="C214" t="s">
        <v>8327</v>
      </c>
      <c r="D214" t="s">
        <v>77</v>
      </c>
      <c r="E214" t="s">
        <v>8381</v>
      </c>
      <c r="F214">
        <v>3.75</v>
      </c>
      <c r="G214" t="str" cm="1">
        <f t="array" ref="G214">IF(Resumen!$D$7="PROC.SWAT",IFERROR(VLOOKUP(BD[[#This Row],[Usunombre]],Equivalencias!W:X,2,FALSE),IFERROR(VLOOKUP(INDEX('BDCF Histórico'!A:A,MATCH(D214&amp;E214,'BDCF Histórico'!G:G,0),),Equivalencias!D:F,3,FALSE),"Revisar")),IFERROR(VLOOKUP(INDEX('BDCF Histórico'!A:A,MATCH(D214&amp;E214,'BDCF Histórico'!G:G,0),),Equivalencias!D:F,3,FALSE),"Revisar"))</f>
        <v>PROC.SAPI</v>
      </c>
      <c r="H214" t="str" cm="1">
        <f t="array" ref="H214">IFERROR(INDEX(Equivalencias!H:H,MATCH(BD[[#This Row],[PRYINumero]],Equivalencias!I:I,0),),BD[[#This Row],[PRYTcodigo]])</f>
        <v>PROC.SAPI</v>
      </c>
    </row>
    <row r="215" spans="2:8" hidden="1" x14ac:dyDescent="0.3">
      <c r="B215" t="s">
        <v>4307</v>
      </c>
      <c r="C215" t="s">
        <v>4672</v>
      </c>
      <c r="D215" t="s">
        <v>77</v>
      </c>
      <c r="E215" t="s">
        <v>4640</v>
      </c>
      <c r="F215">
        <v>117.25</v>
      </c>
      <c r="G215" t="str" cm="1">
        <f t="array" ref="G215">IF(Resumen!$D$7="PROC.SWAT",IFERROR(VLOOKUP(BD[[#This Row],[Usunombre]],Equivalencias!W:X,2,FALSE),IFERROR(VLOOKUP(INDEX('BDCF Histórico'!A:A,MATCH(D215&amp;E215,'BDCF Histórico'!G:G,0),),Equivalencias!D:F,3,FALSE),"Revisar")),IFERROR(VLOOKUP(INDEX('BDCF Histórico'!A:A,MATCH(D215&amp;E215,'BDCF Histórico'!G:G,0),),Equivalencias!D:F,3,FALSE),"Revisar"))</f>
        <v>PROC.SAPI</v>
      </c>
      <c r="H215" t="str" cm="1">
        <f t="array" ref="H215">IFERROR(INDEX(Equivalencias!H:H,MATCH(BD[[#This Row],[PRYINumero]],Equivalencias!I:I,0),),BD[[#This Row],[PRYTcodigo]])</f>
        <v>PROC.SAPI</v>
      </c>
    </row>
    <row r="216" spans="2:8" x14ac:dyDescent="0.3">
      <c r="B216" t="s">
        <v>4307</v>
      </c>
      <c r="C216" t="s">
        <v>4672</v>
      </c>
      <c r="D216" t="s">
        <v>77</v>
      </c>
      <c r="E216" t="s">
        <v>8381</v>
      </c>
      <c r="F216">
        <v>125.5</v>
      </c>
      <c r="G216" t="str" cm="1">
        <f t="array" ref="G216">IF(Resumen!$D$7="PROC.SWAT",IFERROR(VLOOKUP(BD[[#This Row],[Usunombre]],Equivalencias!W:X,2,FALSE),IFERROR(VLOOKUP(INDEX('BDCF Histórico'!A:A,MATCH(D216&amp;E216,'BDCF Histórico'!G:G,0),),Equivalencias!D:F,3,FALSE),"Revisar")),IFERROR(VLOOKUP(INDEX('BDCF Histórico'!A:A,MATCH(D216&amp;E216,'BDCF Histórico'!G:G,0),),Equivalencias!D:F,3,FALSE),"Revisar"))</f>
        <v>PROC.SAPI</v>
      </c>
      <c r="H216" t="str" cm="1">
        <f t="array" ref="H216">IFERROR(INDEX(Equivalencias!H:H,MATCH(BD[[#This Row],[PRYINumero]],Equivalencias!I:I,0),),BD[[#This Row],[PRYTcodigo]])</f>
        <v>PROC.SAPI</v>
      </c>
    </row>
    <row r="217" spans="2:8" x14ac:dyDescent="0.3">
      <c r="B217" t="s">
        <v>4307</v>
      </c>
      <c r="C217" t="s">
        <v>4673</v>
      </c>
      <c r="D217" t="s">
        <v>77</v>
      </c>
      <c r="E217" t="s">
        <v>8381</v>
      </c>
      <c r="F217">
        <v>2.5</v>
      </c>
      <c r="G217" t="str" cm="1">
        <f t="array" ref="G217">IF(Resumen!$D$7="PROC.SWAT",IFERROR(VLOOKUP(BD[[#This Row],[Usunombre]],Equivalencias!W:X,2,FALSE),IFERROR(VLOOKUP(INDEX('BDCF Histórico'!A:A,MATCH(D217&amp;E217,'BDCF Histórico'!G:G,0),),Equivalencias!D:F,3,FALSE),"Revisar")),IFERROR(VLOOKUP(INDEX('BDCF Histórico'!A:A,MATCH(D217&amp;E217,'BDCF Histórico'!G:G,0),),Equivalencias!D:F,3,FALSE),"Revisar"))</f>
        <v>PROC.SAPI</v>
      </c>
      <c r="H217" t="str" cm="1">
        <f t="array" ref="H217">IFERROR(INDEX(Equivalencias!H:H,MATCH(BD[[#This Row],[PRYINumero]],Equivalencias!I:I,0),),BD[[#This Row],[PRYTcodigo]])</f>
        <v>PROC.SAPI</v>
      </c>
    </row>
    <row r="218" spans="2:8" hidden="1" x14ac:dyDescent="0.3">
      <c r="B218" t="s">
        <v>4307</v>
      </c>
      <c r="C218" t="s">
        <v>99</v>
      </c>
      <c r="D218" t="s">
        <v>77</v>
      </c>
      <c r="E218" t="s">
        <v>4640</v>
      </c>
      <c r="F218">
        <v>1.25</v>
      </c>
      <c r="G218" t="str" cm="1">
        <f t="array" ref="G218">IF(Resumen!$D$7="PROC.SWAT",IFERROR(VLOOKUP(BD[[#This Row],[Usunombre]],Equivalencias!W:X,2,FALSE),IFERROR(VLOOKUP(INDEX('BDCF Histórico'!A:A,MATCH(D218&amp;E218,'BDCF Histórico'!G:G,0),),Equivalencias!D:F,3,FALSE),"Revisar")),IFERROR(VLOOKUP(INDEX('BDCF Histórico'!A:A,MATCH(D218&amp;E218,'BDCF Histórico'!G:G,0),),Equivalencias!D:F,3,FALSE),"Revisar"))</f>
        <v>PROC.SAPI</v>
      </c>
      <c r="H218" t="str" cm="1">
        <f t="array" ref="H218">IFERROR(INDEX(Equivalencias!H:H,MATCH(BD[[#This Row],[PRYINumero]],Equivalencias!I:I,0),),BD[[#This Row],[PRYTcodigo]])</f>
        <v>PROC.SAPI</v>
      </c>
    </row>
    <row r="219" spans="2:8" x14ac:dyDescent="0.3">
      <c r="B219" t="s">
        <v>4307</v>
      </c>
      <c r="C219" t="s">
        <v>99</v>
      </c>
      <c r="D219" t="s">
        <v>77</v>
      </c>
      <c r="E219" t="s">
        <v>8381</v>
      </c>
      <c r="F219">
        <v>9.25</v>
      </c>
      <c r="G219" t="str" cm="1">
        <f t="array" ref="G219">IF(Resumen!$D$7="PROC.SWAT",IFERROR(VLOOKUP(BD[[#This Row],[Usunombre]],Equivalencias!W:X,2,FALSE),IFERROR(VLOOKUP(INDEX('BDCF Histórico'!A:A,MATCH(D219&amp;E219,'BDCF Histórico'!G:G,0),),Equivalencias!D:F,3,FALSE),"Revisar")),IFERROR(VLOOKUP(INDEX('BDCF Histórico'!A:A,MATCH(D219&amp;E219,'BDCF Histórico'!G:G,0),),Equivalencias!D:F,3,FALSE),"Revisar"))</f>
        <v>PROC.SAPI</v>
      </c>
      <c r="H219" t="str" cm="1">
        <f t="array" ref="H219">IFERROR(INDEX(Equivalencias!H:H,MATCH(BD[[#This Row],[PRYINumero]],Equivalencias!I:I,0),),BD[[#This Row],[PRYTcodigo]])</f>
        <v>PROC.SAPI</v>
      </c>
    </row>
    <row r="220" spans="2:8" hidden="1" x14ac:dyDescent="0.3">
      <c r="B220" t="s">
        <v>4307</v>
      </c>
      <c r="C220" t="s">
        <v>4675</v>
      </c>
      <c r="D220" t="s">
        <v>77</v>
      </c>
      <c r="E220" t="s">
        <v>4640</v>
      </c>
      <c r="F220">
        <v>2</v>
      </c>
      <c r="G220" t="str" cm="1">
        <f t="array" ref="G220">IF(Resumen!$D$7="PROC.SWAT",IFERROR(VLOOKUP(BD[[#This Row],[Usunombre]],Equivalencias!W:X,2,FALSE),IFERROR(VLOOKUP(INDEX('BDCF Histórico'!A:A,MATCH(D220&amp;E220,'BDCF Histórico'!G:G,0),),Equivalencias!D:F,3,FALSE),"Revisar")),IFERROR(VLOOKUP(INDEX('BDCF Histórico'!A:A,MATCH(D220&amp;E220,'BDCF Histórico'!G:G,0),),Equivalencias!D:F,3,FALSE),"Revisar"))</f>
        <v>PROC.SAPI</v>
      </c>
      <c r="H220" t="str" cm="1">
        <f t="array" ref="H220">IFERROR(INDEX(Equivalencias!H:H,MATCH(BD[[#This Row],[PRYINumero]],Equivalencias!I:I,0),),BD[[#This Row],[PRYTcodigo]])</f>
        <v>PROC.SAPI</v>
      </c>
    </row>
    <row r="221" spans="2:8" hidden="1" x14ac:dyDescent="0.3">
      <c r="B221" t="s">
        <v>4307</v>
      </c>
      <c r="C221" t="s">
        <v>4677</v>
      </c>
      <c r="D221" t="s">
        <v>77</v>
      </c>
      <c r="E221" t="s">
        <v>4640</v>
      </c>
      <c r="F221">
        <v>0.25</v>
      </c>
      <c r="G221" t="str" cm="1">
        <f t="array" ref="G221">IF(Resumen!$D$7="PROC.SWAT",IFERROR(VLOOKUP(BD[[#This Row],[Usunombre]],Equivalencias!W:X,2,FALSE),IFERROR(VLOOKUP(INDEX('BDCF Histórico'!A:A,MATCH(D221&amp;E221,'BDCF Histórico'!G:G,0),),Equivalencias!D:F,3,FALSE),"Revisar")),IFERROR(VLOOKUP(INDEX('BDCF Histórico'!A:A,MATCH(D221&amp;E221,'BDCF Histórico'!G:G,0),),Equivalencias!D:F,3,FALSE),"Revisar"))</f>
        <v>PROC.SAPI</v>
      </c>
      <c r="H221" t="str" cm="1">
        <f t="array" ref="H221">IFERROR(INDEX(Equivalencias!H:H,MATCH(BD[[#This Row],[PRYINumero]],Equivalencias!I:I,0),),BD[[#This Row],[PRYTcodigo]])</f>
        <v>PROC.SAPI</v>
      </c>
    </row>
    <row r="222" spans="2:8" x14ac:dyDescent="0.3">
      <c r="B222" t="s">
        <v>4307</v>
      </c>
      <c r="C222" t="s">
        <v>4677</v>
      </c>
      <c r="D222" t="s">
        <v>77</v>
      </c>
      <c r="E222" t="s">
        <v>8381</v>
      </c>
      <c r="F222">
        <v>7.5</v>
      </c>
      <c r="G222" t="str" cm="1">
        <f t="array" ref="G222">IF(Resumen!$D$7="PROC.SWAT",IFERROR(VLOOKUP(BD[[#This Row],[Usunombre]],Equivalencias!W:X,2,FALSE),IFERROR(VLOOKUP(INDEX('BDCF Histórico'!A:A,MATCH(D222&amp;E222,'BDCF Histórico'!G:G,0),),Equivalencias!D:F,3,FALSE),"Revisar")),IFERROR(VLOOKUP(INDEX('BDCF Histórico'!A:A,MATCH(D222&amp;E222,'BDCF Histórico'!G:G,0),),Equivalencias!D:F,3,FALSE),"Revisar"))</f>
        <v>PROC.SAPI</v>
      </c>
      <c r="H222" t="str" cm="1">
        <f t="array" ref="H222">IFERROR(INDEX(Equivalencias!H:H,MATCH(BD[[#This Row],[PRYINumero]],Equivalencias!I:I,0),),BD[[#This Row],[PRYTcodigo]])</f>
        <v>PROC.SAPI</v>
      </c>
    </row>
    <row r="223" spans="2:8" hidden="1" x14ac:dyDescent="0.3">
      <c r="B223" t="s">
        <v>669</v>
      </c>
      <c r="C223" t="s">
        <v>4642</v>
      </c>
      <c r="D223" t="s">
        <v>254</v>
      </c>
      <c r="E223" t="s">
        <v>4640</v>
      </c>
      <c r="F223">
        <v>8</v>
      </c>
      <c r="G223" t="str" cm="1">
        <f t="array" ref="G223">IF(Resumen!$D$7="PROC.SWAT",IFERROR(VLOOKUP(BD[[#This Row],[Usunombre]],Equivalencias!W:X,2,FALSE),IFERROR(VLOOKUP(INDEX('BDCF Histórico'!A:A,MATCH(D223&amp;E223,'BDCF Histórico'!G:G,0),),Equivalencias!D:F,3,FALSE),"Revisar")),IFERROR(VLOOKUP(INDEX('BDCF Histórico'!A:A,MATCH(D223&amp;E223,'BDCF Histórico'!G:G,0),),Equivalencias!D:F,3,FALSE),"Revisar"))</f>
        <v>PROC.TELCO</v>
      </c>
      <c r="H223" t="str" cm="1">
        <f t="array" ref="H223">IFERROR(INDEX(Equivalencias!H:H,MATCH(BD[[#This Row],[PRYINumero]],Equivalencias!I:I,0),),BD[[#This Row],[PRYTcodigo]])</f>
        <v>PROC.ADM</v>
      </c>
    </row>
    <row r="224" spans="2:8" x14ac:dyDescent="0.3">
      <c r="B224" t="s">
        <v>354</v>
      </c>
      <c r="C224" t="s">
        <v>1009</v>
      </c>
      <c r="D224" t="s">
        <v>254</v>
      </c>
      <c r="E224" t="s">
        <v>8381</v>
      </c>
      <c r="F224">
        <v>3.5</v>
      </c>
      <c r="G224" t="str" cm="1">
        <f t="array" ref="G224">IF(Resumen!$D$7="PROC.SWAT",IFERROR(VLOOKUP(BD[[#This Row],[Usunombre]],Equivalencias!W:X,2,FALSE),IFERROR(VLOOKUP(INDEX('BDCF Histórico'!A:A,MATCH(D224&amp;E224,'BDCF Histórico'!G:G,0),),Equivalencias!D:F,3,FALSE),"Revisar")),IFERROR(VLOOKUP(INDEX('BDCF Histórico'!A:A,MATCH(D224&amp;E224,'BDCF Histórico'!G:G,0),),Equivalencias!D:F,3,FALSE),"Revisar"))</f>
        <v>PROC.TELCO</v>
      </c>
      <c r="H224" t="str" cm="1">
        <f t="array" ref="H224">IFERROR(INDEX(Equivalencias!H:H,MATCH(BD[[#This Row],[PRYINumero]],Equivalencias!I:I,0),),BD[[#This Row],[PRYTcodigo]])</f>
        <v>PROC.TAPP</v>
      </c>
    </row>
    <row r="225" spans="2:8" x14ac:dyDescent="0.3">
      <c r="B225" t="s">
        <v>371</v>
      </c>
      <c r="C225" t="s">
        <v>4626</v>
      </c>
      <c r="D225" t="s">
        <v>254</v>
      </c>
      <c r="E225" t="s">
        <v>8381</v>
      </c>
      <c r="F225">
        <v>1</v>
      </c>
      <c r="G225" t="str" cm="1">
        <f t="array" ref="G225">IF(Resumen!$D$7="PROC.SWAT",IFERROR(VLOOKUP(BD[[#This Row],[Usunombre]],Equivalencias!W:X,2,FALSE),IFERROR(VLOOKUP(INDEX('BDCF Histórico'!A:A,MATCH(D225&amp;E225,'BDCF Histórico'!G:G,0),),Equivalencias!D:F,3,FALSE),"Revisar")),IFERROR(VLOOKUP(INDEX('BDCF Histórico'!A:A,MATCH(D225&amp;E225,'BDCF Histórico'!G:G,0),),Equivalencias!D:F,3,FALSE),"Revisar"))</f>
        <v>PROC.TELCO</v>
      </c>
      <c r="H225" t="str" cm="1">
        <f t="array" ref="H225">IFERROR(INDEX(Equivalencias!H:H,MATCH(BD[[#This Row],[PRYINumero]],Equivalencias!I:I,0),),BD[[#This Row],[PRYTcodigo]])</f>
        <v>PROC.TELCO</v>
      </c>
    </row>
    <row r="226" spans="2:8" hidden="1" x14ac:dyDescent="0.3">
      <c r="B226" t="s">
        <v>371</v>
      </c>
      <c r="C226" t="s">
        <v>4628</v>
      </c>
      <c r="D226" t="s">
        <v>254</v>
      </c>
      <c r="E226" t="s">
        <v>4640</v>
      </c>
      <c r="F226">
        <v>58.75</v>
      </c>
      <c r="G226" t="str" cm="1">
        <f t="array" ref="G226">IF(Resumen!$D$7="PROC.SWAT",IFERROR(VLOOKUP(BD[[#This Row],[Usunombre]],Equivalencias!W:X,2,FALSE),IFERROR(VLOOKUP(INDEX('BDCF Histórico'!A:A,MATCH(D226&amp;E226,'BDCF Histórico'!G:G,0),),Equivalencias!D:F,3,FALSE),"Revisar")),IFERROR(VLOOKUP(INDEX('BDCF Histórico'!A:A,MATCH(D226&amp;E226,'BDCF Histórico'!G:G,0),),Equivalencias!D:F,3,FALSE),"Revisar"))</f>
        <v>PROC.TELCO</v>
      </c>
      <c r="H226" t="str" cm="1">
        <f t="array" ref="H226">IFERROR(INDEX(Equivalencias!H:H,MATCH(BD[[#This Row],[PRYINumero]],Equivalencias!I:I,0),),BD[[#This Row],[PRYTcodigo]])</f>
        <v>PROC.TELCO</v>
      </c>
    </row>
    <row r="227" spans="2:8" x14ac:dyDescent="0.3">
      <c r="B227" t="s">
        <v>371</v>
      </c>
      <c r="C227" t="s">
        <v>4628</v>
      </c>
      <c r="D227" t="s">
        <v>254</v>
      </c>
      <c r="E227" t="s">
        <v>8381</v>
      </c>
      <c r="F227">
        <v>44.5</v>
      </c>
      <c r="G227" t="str" cm="1">
        <f t="array" ref="G227">IF(Resumen!$D$7="PROC.SWAT",IFERROR(VLOOKUP(BD[[#This Row],[Usunombre]],Equivalencias!W:X,2,FALSE),IFERROR(VLOOKUP(INDEX('BDCF Histórico'!A:A,MATCH(D227&amp;E227,'BDCF Histórico'!G:G,0),),Equivalencias!D:F,3,FALSE),"Revisar")),IFERROR(VLOOKUP(INDEX('BDCF Histórico'!A:A,MATCH(D227&amp;E227,'BDCF Histórico'!G:G,0),),Equivalencias!D:F,3,FALSE),"Revisar"))</f>
        <v>PROC.TELCO</v>
      </c>
      <c r="H227" t="str" cm="1">
        <f t="array" ref="H227">IFERROR(INDEX(Equivalencias!H:H,MATCH(BD[[#This Row],[PRYINumero]],Equivalencias!I:I,0),),BD[[#This Row],[PRYTcodigo]])</f>
        <v>PROC.TELCO</v>
      </c>
    </row>
    <row r="228" spans="2:8" hidden="1" x14ac:dyDescent="0.3">
      <c r="B228" t="s">
        <v>371</v>
      </c>
      <c r="C228" t="s">
        <v>4629</v>
      </c>
      <c r="D228" t="s">
        <v>254</v>
      </c>
      <c r="E228" t="s">
        <v>4640</v>
      </c>
      <c r="F228">
        <v>7</v>
      </c>
      <c r="G228" t="str" cm="1">
        <f t="array" ref="G228">IF(Resumen!$D$7="PROC.SWAT",IFERROR(VLOOKUP(BD[[#This Row],[Usunombre]],Equivalencias!W:X,2,FALSE),IFERROR(VLOOKUP(INDEX('BDCF Histórico'!A:A,MATCH(D228&amp;E228,'BDCF Histórico'!G:G,0),),Equivalencias!D:F,3,FALSE),"Revisar")),IFERROR(VLOOKUP(INDEX('BDCF Histórico'!A:A,MATCH(D228&amp;E228,'BDCF Histórico'!G:G,0),),Equivalencias!D:F,3,FALSE),"Revisar"))</f>
        <v>PROC.TELCO</v>
      </c>
      <c r="H228" t="str" cm="1">
        <f t="array" ref="H228">IFERROR(INDEX(Equivalencias!H:H,MATCH(BD[[#This Row],[PRYINumero]],Equivalencias!I:I,0),),BD[[#This Row],[PRYTcodigo]])</f>
        <v>PROC.TELCO</v>
      </c>
    </row>
    <row r="229" spans="2:8" x14ac:dyDescent="0.3">
      <c r="B229" t="s">
        <v>371</v>
      </c>
      <c r="C229" t="s">
        <v>4629</v>
      </c>
      <c r="D229" t="s">
        <v>254</v>
      </c>
      <c r="E229" t="s">
        <v>8381</v>
      </c>
      <c r="F229">
        <v>5</v>
      </c>
      <c r="G229" t="str" cm="1">
        <f t="array" ref="G229">IF(Resumen!$D$7="PROC.SWAT",IFERROR(VLOOKUP(BD[[#This Row],[Usunombre]],Equivalencias!W:X,2,FALSE),IFERROR(VLOOKUP(INDEX('BDCF Histórico'!A:A,MATCH(D229&amp;E229,'BDCF Histórico'!G:G,0),),Equivalencias!D:F,3,FALSE),"Revisar")),IFERROR(VLOOKUP(INDEX('BDCF Histórico'!A:A,MATCH(D229&amp;E229,'BDCF Histórico'!G:G,0),),Equivalencias!D:F,3,FALSE),"Revisar"))</f>
        <v>PROC.TELCO</v>
      </c>
      <c r="H229" t="str" cm="1">
        <f t="array" ref="H229">IFERROR(INDEX(Equivalencias!H:H,MATCH(BD[[#This Row],[PRYINumero]],Equivalencias!I:I,0),),BD[[#This Row],[PRYTcodigo]])</f>
        <v>PROC.TELCO</v>
      </c>
    </row>
    <row r="230" spans="2:8" hidden="1" x14ac:dyDescent="0.3">
      <c r="B230" t="s">
        <v>371</v>
      </c>
      <c r="C230" t="s">
        <v>4679</v>
      </c>
      <c r="D230" t="s">
        <v>254</v>
      </c>
      <c r="E230" t="s">
        <v>4640</v>
      </c>
      <c r="F230">
        <v>82.5</v>
      </c>
      <c r="G230" t="str" cm="1">
        <f t="array" ref="G230">IF(Resumen!$D$7="PROC.SWAT",IFERROR(VLOOKUP(BD[[#This Row],[Usunombre]],Equivalencias!W:X,2,FALSE),IFERROR(VLOOKUP(INDEX('BDCF Histórico'!A:A,MATCH(D230&amp;E230,'BDCF Histórico'!G:G,0),),Equivalencias!D:F,3,FALSE),"Revisar")),IFERROR(VLOOKUP(INDEX('BDCF Histórico'!A:A,MATCH(D230&amp;E230,'BDCF Histórico'!G:G,0),),Equivalencias!D:F,3,FALSE),"Revisar"))</f>
        <v>PROC.TELCO</v>
      </c>
      <c r="H230" t="str" cm="1">
        <f t="array" ref="H230">IFERROR(INDEX(Equivalencias!H:H,MATCH(BD[[#This Row],[PRYINumero]],Equivalencias!I:I,0),),BD[[#This Row],[PRYTcodigo]])</f>
        <v>PROC.TELCO</v>
      </c>
    </row>
    <row r="231" spans="2:8" hidden="1" x14ac:dyDescent="0.3">
      <c r="B231" t="s">
        <v>371</v>
      </c>
      <c r="C231" t="s">
        <v>4680</v>
      </c>
      <c r="D231" t="s">
        <v>254</v>
      </c>
      <c r="E231" t="s">
        <v>4640</v>
      </c>
      <c r="F231">
        <v>17.75</v>
      </c>
      <c r="G231" t="str" cm="1">
        <f t="array" ref="G231">IF(Resumen!$D$7="PROC.SWAT",IFERROR(VLOOKUP(BD[[#This Row],[Usunombre]],Equivalencias!W:X,2,FALSE),IFERROR(VLOOKUP(INDEX('BDCF Histórico'!A:A,MATCH(D231&amp;E231,'BDCF Histórico'!G:G,0),),Equivalencias!D:F,3,FALSE),"Revisar")),IFERROR(VLOOKUP(INDEX('BDCF Histórico'!A:A,MATCH(D231&amp;E231,'BDCF Histórico'!G:G,0),),Equivalencias!D:F,3,FALSE),"Revisar"))</f>
        <v>PROC.TELCO</v>
      </c>
      <c r="H231" t="str" cm="1">
        <f t="array" ref="H231">IFERROR(INDEX(Equivalencias!H:H,MATCH(BD[[#This Row],[PRYINumero]],Equivalencias!I:I,0),),BD[[#This Row],[PRYTcodigo]])</f>
        <v>PROC.TELCO</v>
      </c>
    </row>
    <row r="232" spans="2:8" x14ac:dyDescent="0.3">
      <c r="B232" t="s">
        <v>371</v>
      </c>
      <c r="C232" t="s">
        <v>4680</v>
      </c>
      <c r="D232" t="s">
        <v>254</v>
      </c>
      <c r="E232" t="s">
        <v>8381</v>
      </c>
      <c r="F232">
        <v>121.5</v>
      </c>
      <c r="G232" t="str" cm="1">
        <f t="array" ref="G232">IF(Resumen!$D$7="PROC.SWAT",IFERROR(VLOOKUP(BD[[#This Row],[Usunombre]],Equivalencias!W:X,2,FALSE),IFERROR(VLOOKUP(INDEX('BDCF Histórico'!A:A,MATCH(D232&amp;E232,'BDCF Histórico'!G:G,0),),Equivalencias!D:F,3,FALSE),"Revisar")),IFERROR(VLOOKUP(INDEX('BDCF Histórico'!A:A,MATCH(D232&amp;E232,'BDCF Histórico'!G:G,0),),Equivalencias!D:F,3,FALSE),"Revisar"))</f>
        <v>PROC.TELCO</v>
      </c>
      <c r="H232" t="str" cm="1">
        <f t="array" ref="H232">IFERROR(INDEX(Equivalencias!H:H,MATCH(BD[[#This Row],[PRYINumero]],Equivalencias!I:I,0),),BD[[#This Row],[PRYTcodigo]])</f>
        <v>PROC.TELCO</v>
      </c>
    </row>
    <row r="233" spans="2:8" hidden="1" x14ac:dyDescent="0.3">
      <c r="B233" t="s">
        <v>669</v>
      </c>
      <c r="C233" t="s">
        <v>4642</v>
      </c>
      <c r="D233" t="s">
        <v>279</v>
      </c>
      <c r="E233" t="s">
        <v>4640</v>
      </c>
      <c r="F233">
        <v>32</v>
      </c>
      <c r="G233" t="str" cm="1">
        <f t="array" ref="G233">IF(Resumen!$D$7="PROC.SWAT",IFERROR(VLOOKUP(BD[[#This Row],[Usunombre]],Equivalencias!W:X,2,FALSE),IFERROR(VLOOKUP(INDEX('BDCF Histórico'!A:A,MATCH(D233&amp;E233,'BDCF Histórico'!G:G,0),),Equivalencias!D:F,3,FALSE),"Revisar")),IFERROR(VLOOKUP(INDEX('BDCF Histórico'!A:A,MATCH(D233&amp;E233,'BDCF Histórico'!G:G,0),),Equivalencias!D:F,3,FALSE),"Revisar"))</f>
        <v>PROC.TELCO</v>
      </c>
      <c r="H233" t="str" cm="1">
        <f t="array" ref="H233">IFERROR(INDEX(Equivalencias!H:H,MATCH(BD[[#This Row],[PRYINumero]],Equivalencias!I:I,0),),BD[[#This Row],[PRYTcodigo]])</f>
        <v>PROC.ADM</v>
      </c>
    </row>
    <row r="234" spans="2:8" x14ac:dyDescent="0.3">
      <c r="B234" t="s">
        <v>669</v>
      </c>
      <c r="C234" t="s">
        <v>4642</v>
      </c>
      <c r="D234" t="s">
        <v>279</v>
      </c>
      <c r="E234" t="s">
        <v>8381</v>
      </c>
      <c r="F234">
        <v>8</v>
      </c>
      <c r="G234" t="str" cm="1">
        <f t="array" ref="G234">IF(Resumen!$D$7="PROC.SWAT",IFERROR(VLOOKUP(BD[[#This Row],[Usunombre]],Equivalencias!W:X,2,FALSE),IFERROR(VLOOKUP(INDEX('BDCF Histórico'!A:A,MATCH(D234&amp;E234,'BDCF Histórico'!G:G,0),),Equivalencias!D:F,3,FALSE),"Revisar")),IFERROR(VLOOKUP(INDEX('BDCF Histórico'!A:A,MATCH(D234&amp;E234,'BDCF Histórico'!G:G,0),),Equivalencias!D:F,3,FALSE),"Revisar"))</f>
        <v>PROC.TELCO</v>
      </c>
      <c r="H234" t="str" cm="1">
        <f t="array" ref="H234">IFERROR(INDEX(Equivalencias!H:H,MATCH(BD[[#This Row],[PRYINumero]],Equivalencias!I:I,0),),BD[[#This Row],[PRYTcodigo]])</f>
        <v>PROC.ADM</v>
      </c>
    </row>
    <row r="235" spans="2:8" hidden="1" x14ac:dyDescent="0.3">
      <c r="B235" t="s">
        <v>669</v>
      </c>
      <c r="C235" t="s">
        <v>4194</v>
      </c>
      <c r="D235" t="s">
        <v>279</v>
      </c>
      <c r="E235" t="s">
        <v>4640</v>
      </c>
      <c r="F235">
        <v>16</v>
      </c>
      <c r="G235" t="str" cm="1">
        <f t="array" ref="G235">IF(Resumen!$D$7="PROC.SWAT",IFERROR(VLOOKUP(BD[[#This Row],[Usunombre]],Equivalencias!W:X,2,FALSE),IFERROR(VLOOKUP(INDEX('BDCF Histórico'!A:A,MATCH(D235&amp;E235,'BDCF Histórico'!G:G,0),),Equivalencias!D:F,3,FALSE),"Revisar")),IFERROR(VLOOKUP(INDEX('BDCF Histórico'!A:A,MATCH(D235&amp;E235,'BDCF Histórico'!G:G,0),),Equivalencias!D:F,3,FALSE),"Revisar"))</f>
        <v>PROC.TELCO</v>
      </c>
      <c r="H235" t="str" cm="1">
        <f t="array" ref="H235">IFERROR(INDEX(Equivalencias!H:H,MATCH(BD[[#This Row],[PRYINumero]],Equivalencias!I:I,0),),BD[[#This Row],[PRYTcodigo]])</f>
        <v>PROC.ADM</v>
      </c>
    </row>
    <row r="236" spans="2:8" hidden="1" x14ac:dyDescent="0.3">
      <c r="B236" t="s">
        <v>371</v>
      </c>
      <c r="C236" t="s">
        <v>4628</v>
      </c>
      <c r="D236" t="s">
        <v>279</v>
      </c>
      <c r="E236" t="s">
        <v>4640</v>
      </c>
      <c r="F236">
        <v>91</v>
      </c>
      <c r="G236" t="str" cm="1">
        <f t="array" ref="G236">IF(Resumen!$D$7="PROC.SWAT",IFERROR(VLOOKUP(BD[[#This Row],[Usunombre]],Equivalencias!W:X,2,FALSE),IFERROR(VLOOKUP(INDEX('BDCF Histórico'!A:A,MATCH(D236&amp;E236,'BDCF Histórico'!G:G,0),),Equivalencias!D:F,3,FALSE),"Revisar")),IFERROR(VLOOKUP(INDEX('BDCF Histórico'!A:A,MATCH(D236&amp;E236,'BDCF Histórico'!G:G,0),),Equivalencias!D:F,3,FALSE),"Revisar"))</f>
        <v>PROC.TELCO</v>
      </c>
      <c r="H236" t="str" cm="1">
        <f t="array" ref="H236">IFERROR(INDEX(Equivalencias!H:H,MATCH(BD[[#This Row],[PRYINumero]],Equivalencias!I:I,0),),BD[[#This Row],[PRYTcodigo]])</f>
        <v>PROC.TELCO</v>
      </c>
    </row>
    <row r="237" spans="2:8" x14ac:dyDescent="0.3">
      <c r="B237" t="s">
        <v>371</v>
      </c>
      <c r="C237" t="s">
        <v>4628</v>
      </c>
      <c r="D237" t="s">
        <v>279</v>
      </c>
      <c r="E237" t="s">
        <v>8381</v>
      </c>
      <c r="F237">
        <v>149.5</v>
      </c>
      <c r="G237" t="str" cm="1">
        <f t="array" ref="G237">IF(Resumen!$D$7="PROC.SWAT",IFERROR(VLOOKUP(BD[[#This Row],[Usunombre]],Equivalencias!W:X,2,FALSE),IFERROR(VLOOKUP(INDEX('BDCF Histórico'!A:A,MATCH(D237&amp;E237,'BDCF Histórico'!G:G,0),),Equivalencias!D:F,3,FALSE),"Revisar")),IFERROR(VLOOKUP(INDEX('BDCF Histórico'!A:A,MATCH(D237&amp;E237,'BDCF Histórico'!G:G,0),),Equivalencias!D:F,3,FALSE),"Revisar"))</f>
        <v>PROC.TELCO</v>
      </c>
      <c r="H237" t="str" cm="1">
        <f t="array" ref="H237">IFERROR(INDEX(Equivalencias!H:H,MATCH(BD[[#This Row],[PRYINumero]],Equivalencias!I:I,0),),BD[[#This Row],[PRYTcodigo]])</f>
        <v>PROC.TELCO</v>
      </c>
    </row>
    <row r="238" spans="2:8" hidden="1" x14ac:dyDescent="0.3">
      <c r="B238" t="s">
        <v>371</v>
      </c>
      <c r="C238" t="s">
        <v>4206</v>
      </c>
      <c r="D238" t="s">
        <v>279</v>
      </c>
      <c r="E238" t="s">
        <v>4640</v>
      </c>
      <c r="F238">
        <v>4</v>
      </c>
      <c r="G238" t="str" cm="1">
        <f t="array" ref="G238">IF(Resumen!$D$7="PROC.SWAT",IFERROR(VLOOKUP(BD[[#This Row],[Usunombre]],Equivalencias!W:X,2,FALSE),IFERROR(VLOOKUP(INDEX('BDCF Histórico'!A:A,MATCH(D238&amp;E238,'BDCF Histórico'!G:G,0),),Equivalencias!D:F,3,FALSE),"Revisar")),IFERROR(VLOOKUP(INDEX('BDCF Histórico'!A:A,MATCH(D238&amp;E238,'BDCF Histórico'!G:G,0),),Equivalencias!D:F,3,FALSE),"Revisar"))</f>
        <v>PROC.TELCO</v>
      </c>
      <c r="H238" t="str" cm="1">
        <f t="array" ref="H238">IFERROR(INDEX(Equivalencias!H:H,MATCH(BD[[#This Row],[PRYINumero]],Equivalencias!I:I,0),),BD[[#This Row],[PRYTcodigo]])</f>
        <v>PROC.TELCO</v>
      </c>
    </row>
    <row r="239" spans="2:8" hidden="1" x14ac:dyDescent="0.3">
      <c r="B239" t="s">
        <v>371</v>
      </c>
      <c r="C239" t="s">
        <v>4629</v>
      </c>
      <c r="D239" t="s">
        <v>279</v>
      </c>
      <c r="E239" t="s">
        <v>4640</v>
      </c>
      <c r="F239">
        <v>25</v>
      </c>
      <c r="G239" t="str" cm="1">
        <f t="array" ref="G239">IF(Resumen!$D$7="PROC.SWAT",IFERROR(VLOOKUP(BD[[#This Row],[Usunombre]],Equivalencias!W:X,2,FALSE),IFERROR(VLOOKUP(INDEX('BDCF Histórico'!A:A,MATCH(D239&amp;E239,'BDCF Histórico'!G:G,0),),Equivalencias!D:F,3,FALSE),"Revisar")),IFERROR(VLOOKUP(INDEX('BDCF Histórico'!A:A,MATCH(D239&amp;E239,'BDCF Histórico'!G:G,0),),Equivalencias!D:F,3,FALSE),"Revisar"))</f>
        <v>PROC.TELCO</v>
      </c>
      <c r="H239" t="str" cm="1">
        <f t="array" ref="H239">IFERROR(INDEX(Equivalencias!H:H,MATCH(BD[[#This Row],[PRYINumero]],Equivalencias!I:I,0),),BD[[#This Row],[PRYTcodigo]])</f>
        <v>PROC.TELCO</v>
      </c>
    </row>
    <row r="240" spans="2:8" x14ac:dyDescent="0.3">
      <c r="B240" t="s">
        <v>371</v>
      </c>
      <c r="C240" t="s">
        <v>4629</v>
      </c>
      <c r="D240" t="s">
        <v>279</v>
      </c>
      <c r="E240" t="s">
        <v>8381</v>
      </c>
      <c r="F240">
        <v>2.5</v>
      </c>
      <c r="G240" t="str" cm="1">
        <f t="array" ref="G240">IF(Resumen!$D$7="PROC.SWAT",IFERROR(VLOOKUP(BD[[#This Row],[Usunombre]],Equivalencias!W:X,2,FALSE),IFERROR(VLOOKUP(INDEX('BDCF Histórico'!A:A,MATCH(D240&amp;E240,'BDCF Histórico'!G:G,0),),Equivalencias!D:F,3,FALSE),"Revisar")),IFERROR(VLOOKUP(INDEX('BDCF Histórico'!A:A,MATCH(D240&amp;E240,'BDCF Histórico'!G:G,0),),Equivalencias!D:F,3,FALSE),"Revisar"))</f>
        <v>PROC.TELCO</v>
      </c>
      <c r="H240" t="str" cm="1">
        <f t="array" ref="H240">IFERROR(INDEX(Equivalencias!H:H,MATCH(BD[[#This Row],[PRYINumero]],Equivalencias!I:I,0),),BD[[#This Row],[PRYTcodigo]])</f>
        <v>PROC.TELCO</v>
      </c>
    </row>
    <row r="241" spans="2:8" hidden="1" x14ac:dyDescent="0.3">
      <c r="B241" t="s">
        <v>669</v>
      </c>
      <c r="C241" t="s">
        <v>4642</v>
      </c>
      <c r="D241" t="s">
        <v>29</v>
      </c>
      <c r="E241" t="s">
        <v>4640</v>
      </c>
      <c r="F241">
        <v>16</v>
      </c>
      <c r="G241" t="str" cm="1">
        <f t="array" ref="G241">IF(Resumen!$D$7="PROC.SWAT",IFERROR(VLOOKUP(BD[[#This Row],[Usunombre]],Equivalencias!W:X,2,FALSE),IFERROR(VLOOKUP(INDEX('BDCF Histórico'!A:A,MATCH(D241&amp;E241,'BDCF Histórico'!G:G,0),),Equivalencias!D:F,3,FALSE),"Revisar")),IFERROR(VLOOKUP(INDEX('BDCF Histórico'!A:A,MATCH(D241&amp;E241,'BDCF Histórico'!G:G,0),),Equivalencias!D:F,3,FALSE),"Revisar"))</f>
        <v>PROC.RM</v>
      </c>
      <c r="H241" t="str" cm="1">
        <f t="array" ref="H241">IFERROR(INDEX(Equivalencias!H:H,MATCH(BD[[#This Row],[PRYINumero]],Equivalencias!I:I,0),),BD[[#This Row],[PRYTcodigo]])</f>
        <v>PROC.ADM</v>
      </c>
    </row>
    <row r="242" spans="2:8" x14ac:dyDescent="0.3">
      <c r="B242" t="s">
        <v>669</v>
      </c>
      <c r="C242" t="s">
        <v>4642</v>
      </c>
      <c r="D242" t="s">
        <v>29</v>
      </c>
      <c r="E242" t="s">
        <v>8381</v>
      </c>
      <c r="F242">
        <v>8</v>
      </c>
      <c r="G242" t="str" cm="1">
        <f t="array" ref="G242">IF(Resumen!$D$7="PROC.SWAT",IFERROR(VLOOKUP(BD[[#This Row],[Usunombre]],Equivalencias!W:X,2,FALSE),IFERROR(VLOOKUP(INDEX('BDCF Histórico'!A:A,MATCH(D242&amp;E242,'BDCF Histórico'!G:G,0),),Equivalencias!D:F,3,FALSE),"Revisar")),IFERROR(VLOOKUP(INDEX('BDCF Histórico'!A:A,MATCH(D242&amp;E242,'BDCF Histórico'!G:G,0),),Equivalencias!D:F,3,FALSE),"Revisar"))</f>
        <v>PROC.RM</v>
      </c>
      <c r="H242" t="str" cm="1">
        <f t="array" ref="H242">IFERROR(INDEX(Equivalencias!H:H,MATCH(BD[[#This Row],[PRYINumero]],Equivalencias!I:I,0),),BD[[#This Row],[PRYTcodigo]])</f>
        <v>PROC.ADM</v>
      </c>
    </row>
    <row r="243" spans="2:8" hidden="1" x14ac:dyDescent="0.3">
      <c r="B243" t="s">
        <v>48</v>
      </c>
      <c r="C243" t="s">
        <v>4653</v>
      </c>
      <c r="D243" t="s">
        <v>29</v>
      </c>
      <c r="E243" t="s">
        <v>4640</v>
      </c>
      <c r="F243">
        <v>16</v>
      </c>
      <c r="G243" t="str" cm="1">
        <f t="array" ref="G243">IF(Resumen!$D$7="PROC.SWAT",IFERROR(VLOOKUP(BD[[#This Row],[Usunombre]],Equivalencias!W:X,2,FALSE),IFERROR(VLOOKUP(INDEX('BDCF Histórico'!A:A,MATCH(D243&amp;E243,'BDCF Histórico'!G:G,0),),Equivalencias!D:F,3,FALSE),"Revisar")),IFERROR(VLOOKUP(INDEX('BDCF Histórico'!A:A,MATCH(D243&amp;E243,'BDCF Histórico'!G:G,0),),Equivalencias!D:F,3,FALSE),"Revisar"))</f>
        <v>PROC.RM</v>
      </c>
      <c r="H243" t="str" cm="1">
        <f t="array" ref="H243">IFERROR(INDEX(Equivalencias!H:H,MATCH(BD[[#This Row],[PRYINumero]],Equivalencias!I:I,0),),BD[[#This Row],[PRYTcodigo]])</f>
        <v>PROC.ERP</v>
      </c>
    </row>
    <row r="244" spans="2:8" x14ac:dyDescent="0.3">
      <c r="B244" t="s">
        <v>48</v>
      </c>
      <c r="C244" t="s">
        <v>4653</v>
      </c>
      <c r="D244" t="s">
        <v>29</v>
      </c>
      <c r="E244" t="s">
        <v>8381</v>
      </c>
      <c r="F244">
        <v>5.25</v>
      </c>
      <c r="G244" t="str" cm="1">
        <f t="array" ref="G244">IF(Resumen!$D$7="PROC.SWAT",IFERROR(VLOOKUP(BD[[#This Row],[Usunombre]],Equivalencias!W:X,2,FALSE),IFERROR(VLOOKUP(INDEX('BDCF Histórico'!A:A,MATCH(D244&amp;E244,'BDCF Histórico'!G:G,0),),Equivalencias!D:F,3,FALSE),"Revisar")),IFERROR(VLOOKUP(INDEX('BDCF Histórico'!A:A,MATCH(D244&amp;E244,'BDCF Histórico'!G:G,0),),Equivalencias!D:F,3,FALSE),"Revisar"))</f>
        <v>PROC.RM</v>
      </c>
      <c r="H244" t="str" cm="1">
        <f t="array" ref="H244">IFERROR(INDEX(Equivalencias!H:H,MATCH(BD[[#This Row],[PRYINumero]],Equivalencias!I:I,0),),BD[[#This Row],[PRYTcodigo]])</f>
        <v>PROC.ERP</v>
      </c>
    </row>
    <row r="245" spans="2:8" hidden="1" x14ac:dyDescent="0.3">
      <c r="B245" t="s">
        <v>48</v>
      </c>
      <c r="C245" t="s">
        <v>4654</v>
      </c>
      <c r="D245" t="s">
        <v>29</v>
      </c>
      <c r="E245" t="s">
        <v>4640</v>
      </c>
      <c r="F245">
        <v>2.75</v>
      </c>
      <c r="G245" t="str" cm="1">
        <f t="array" ref="G245">IF(Resumen!$D$7="PROC.SWAT",IFERROR(VLOOKUP(BD[[#This Row],[Usunombre]],Equivalencias!W:X,2,FALSE),IFERROR(VLOOKUP(INDEX('BDCF Histórico'!A:A,MATCH(D245&amp;E245,'BDCF Histórico'!G:G,0),),Equivalencias!D:F,3,FALSE),"Revisar")),IFERROR(VLOOKUP(INDEX('BDCF Histórico'!A:A,MATCH(D245&amp;E245,'BDCF Histórico'!G:G,0),),Equivalencias!D:F,3,FALSE),"Revisar"))</f>
        <v>PROC.RM</v>
      </c>
      <c r="H245" t="str" cm="1">
        <f t="array" ref="H245">IFERROR(INDEX(Equivalencias!H:H,MATCH(BD[[#This Row],[PRYINumero]],Equivalencias!I:I,0),),BD[[#This Row],[PRYTcodigo]])</f>
        <v>PROC.ERP</v>
      </c>
    </row>
    <row r="246" spans="2:8" x14ac:dyDescent="0.3">
      <c r="B246" t="s">
        <v>48</v>
      </c>
      <c r="C246" t="s">
        <v>4654</v>
      </c>
      <c r="D246" t="s">
        <v>29</v>
      </c>
      <c r="E246" t="s">
        <v>8381</v>
      </c>
      <c r="F246">
        <v>6</v>
      </c>
      <c r="G246" t="str" cm="1">
        <f t="array" ref="G246">IF(Resumen!$D$7="PROC.SWAT",IFERROR(VLOOKUP(BD[[#This Row],[Usunombre]],Equivalencias!W:X,2,FALSE),IFERROR(VLOOKUP(INDEX('BDCF Histórico'!A:A,MATCH(D246&amp;E246,'BDCF Histórico'!G:G,0),),Equivalencias!D:F,3,FALSE),"Revisar")),IFERROR(VLOOKUP(INDEX('BDCF Histórico'!A:A,MATCH(D246&amp;E246,'BDCF Histórico'!G:G,0),),Equivalencias!D:F,3,FALSE),"Revisar"))</f>
        <v>PROC.RM</v>
      </c>
      <c r="H246" t="str" cm="1">
        <f t="array" ref="H246">IFERROR(INDEX(Equivalencias!H:H,MATCH(BD[[#This Row],[PRYINumero]],Equivalencias!I:I,0),),BD[[#This Row],[PRYTcodigo]])</f>
        <v>PROC.ERP</v>
      </c>
    </row>
    <row r="247" spans="2:8" hidden="1" x14ac:dyDescent="0.3">
      <c r="B247" t="s">
        <v>48</v>
      </c>
      <c r="C247" t="s">
        <v>4656</v>
      </c>
      <c r="D247" t="s">
        <v>29</v>
      </c>
      <c r="E247" t="s">
        <v>4640</v>
      </c>
      <c r="F247">
        <v>4.5</v>
      </c>
      <c r="G247" t="str" cm="1">
        <f t="array" ref="G247">IF(Resumen!$D$7="PROC.SWAT",IFERROR(VLOOKUP(BD[[#This Row],[Usunombre]],Equivalencias!W:X,2,FALSE),IFERROR(VLOOKUP(INDEX('BDCF Histórico'!A:A,MATCH(D247&amp;E247,'BDCF Histórico'!G:G,0),),Equivalencias!D:F,3,FALSE),"Revisar")),IFERROR(VLOOKUP(INDEX('BDCF Histórico'!A:A,MATCH(D247&amp;E247,'BDCF Histórico'!G:G,0),),Equivalencias!D:F,3,FALSE),"Revisar"))</f>
        <v>PROC.RM</v>
      </c>
      <c r="H247" t="str" cm="1">
        <f t="array" ref="H247">IFERROR(INDEX(Equivalencias!H:H,MATCH(BD[[#This Row],[PRYINumero]],Equivalencias!I:I,0),),BD[[#This Row],[PRYTcodigo]])</f>
        <v>PROC.ERP</v>
      </c>
    </row>
    <row r="248" spans="2:8" x14ac:dyDescent="0.3">
      <c r="B248" t="s">
        <v>48</v>
      </c>
      <c r="C248" t="s">
        <v>4656</v>
      </c>
      <c r="D248" t="s">
        <v>29</v>
      </c>
      <c r="E248" t="s">
        <v>8381</v>
      </c>
      <c r="F248">
        <v>13</v>
      </c>
      <c r="G248" t="str" cm="1">
        <f t="array" ref="G248">IF(Resumen!$D$7="PROC.SWAT",IFERROR(VLOOKUP(BD[[#This Row],[Usunombre]],Equivalencias!W:X,2,FALSE),IFERROR(VLOOKUP(INDEX('BDCF Histórico'!A:A,MATCH(D248&amp;E248,'BDCF Histórico'!G:G,0),),Equivalencias!D:F,3,FALSE),"Revisar")),IFERROR(VLOOKUP(INDEX('BDCF Histórico'!A:A,MATCH(D248&amp;E248,'BDCF Histórico'!G:G,0),),Equivalencias!D:F,3,FALSE),"Revisar"))</f>
        <v>PROC.RM</v>
      </c>
      <c r="H248" t="str" cm="1">
        <f t="array" ref="H248">IFERROR(INDEX(Equivalencias!H:H,MATCH(BD[[#This Row],[PRYINumero]],Equivalencias!I:I,0),),BD[[#This Row],[PRYTcodigo]])</f>
        <v>PROC.ERP</v>
      </c>
    </row>
    <row r="249" spans="2:8" hidden="1" x14ac:dyDescent="0.3">
      <c r="B249" t="s">
        <v>48</v>
      </c>
      <c r="C249" t="s">
        <v>3564</v>
      </c>
      <c r="D249" t="s">
        <v>29</v>
      </c>
      <c r="E249" t="s">
        <v>4640</v>
      </c>
      <c r="F249">
        <v>2</v>
      </c>
      <c r="G249" t="str" cm="1">
        <f t="array" ref="G249">IF(Resumen!$D$7="PROC.SWAT",IFERROR(VLOOKUP(BD[[#This Row],[Usunombre]],Equivalencias!W:X,2,FALSE),IFERROR(VLOOKUP(INDEX('BDCF Histórico'!A:A,MATCH(D249&amp;E249,'BDCF Histórico'!G:G,0),),Equivalencias!D:F,3,FALSE),"Revisar")),IFERROR(VLOOKUP(INDEX('BDCF Histórico'!A:A,MATCH(D249&amp;E249,'BDCF Histórico'!G:G,0),),Equivalencias!D:F,3,FALSE),"Revisar"))</f>
        <v>PROC.RM</v>
      </c>
      <c r="H249" t="str" cm="1">
        <f t="array" ref="H249">IFERROR(INDEX(Equivalencias!H:H,MATCH(BD[[#This Row],[PRYINumero]],Equivalencias!I:I,0),),BD[[#This Row],[PRYTcodigo]])</f>
        <v>PROC.ERP</v>
      </c>
    </row>
    <row r="250" spans="2:8" x14ac:dyDescent="0.3">
      <c r="B250" t="s">
        <v>48</v>
      </c>
      <c r="C250" t="s">
        <v>3564</v>
      </c>
      <c r="D250" t="s">
        <v>29</v>
      </c>
      <c r="E250" t="s">
        <v>8381</v>
      </c>
      <c r="F250">
        <v>0.5</v>
      </c>
      <c r="G250" t="str" cm="1">
        <f t="array" ref="G250">IF(Resumen!$D$7="PROC.SWAT",IFERROR(VLOOKUP(BD[[#This Row],[Usunombre]],Equivalencias!W:X,2,FALSE),IFERROR(VLOOKUP(INDEX('BDCF Histórico'!A:A,MATCH(D250&amp;E250,'BDCF Histórico'!G:G,0),),Equivalencias!D:F,3,FALSE),"Revisar")),IFERROR(VLOOKUP(INDEX('BDCF Histórico'!A:A,MATCH(D250&amp;E250,'BDCF Histórico'!G:G,0),),Equivalencias!D:F,3,FALSE),"Revisar"))</f>
        <v>PROC.RM</v>
      </c>
      <c r="H250" t="str" cm="1">
        <f t="array" ref="H250">IFERROR(INDEX(Equivalencias!H:H,MATCH(BD[[#This Row],[PRYINumero]],Equivalencias!I:I,0),),BD[[#This Row],[PRYTcodigo]])</f>
        <v>PROC.ERP</v>
      </c>
    </row>
    <row r="251" spans="2:8" hidden="1" x14ac:dyDescent="0.3">
      <c r="B251" t="s">
        <v>48</v>
      </c>
      <c r="C251" t="s">
        <v>4659</v>
      </c>
      <c r="D251" t="s">
        <v>29</v>
      </c>
      <c r="E251" t="s">
        <v>4640</v>
      </c>
      <c r="F251">
        <v>17.75</v>
      </c>
      <c r="G251" t="str" cm="1">
        <f t="array" ref="G251">IF(Resumen!$D$7="PROC.SWAT",IFERROR(VLOOKUP(BD[[#This Row],[Usunombre]],Equivalencias!W:X,2,FALSE),IFERROR(VLOOKUP(INDEX('BDCF Histórico'!A:A,MATCH(D251&amp;E251,'BDCF Histórico'!G:G,0),),Equivalencias!D:F,3,FALSE),"Revisar")),IFERROR(VLOOKUP(INDEX('BDCF Histórico'!A:A,MATCH(D251&amp;E251,'BDCF Histórico'!G:G,0),),Equivalencias!D:F,3,FALSE),"Revisar"))</f>
        <v>PROC.RM</v>
      </c>
      <c r="H251" t="str" cm="1">
        <f t="array" ref="H251">IFERROR(INDEX(Equivalencias!H:H,MATCH(BD[[#This Row],[PRYINumero]],Equivalencias!I:I,0),),BD[[#This Row],[PRYTcodigo]])</f>
        <v>PROC.ERP</v>
      </c>
    </row>
    <row r="252" spans="2:8" x14ac:dyDescent="0.3">
      <c r="B252" t="s">
        <v>48</v>
      </c>
      <c r="C252" t="s">
        <v>4659</v>
      </c>
      <c r="D252" t="s">
        <v>29</v>
      </c>
      <c r="E252" t="s">
        <v>8381</v>
      </c>
      <c r="F252">
        <v>2</v>
      </c>
      <c r="G252" t="str" cm="1">
        <f t="array" ref="G252">IF(Resumen!$D$7="PROC.SWAT",IFERROR(VLOOKUP(BD[[#This Row],[Usunombre]],Equivalencias!W:X,2,FALSE),IFERROR(VLOOKUP(INDEX('BDCF Histórico'!A:A,MATCH(D252&amp;E252,'BDCF Histórico'!G:G,0),),Equivalencias!D:F,3,FALSE),"Revisar")),IFERROR(VLOOKUP(INDEX('BDCF Histórico'!A:A,MATCH(D252&amp;E252,'BDCF Histórico'!G:G,0),),Equivalencias!D:F,3,FALSE),"Revisar"))</f>
        <v>PROC.RM</v>
      </c>
      <c r="H252" t="str" cm="1">
        <f t="array" ref="H252">IFERROR(INDEX(Equivalencias!H:H,MATCH(BD[[#This Row],[PRYINumero]],Equivalencias!I:I,0),),BD[[#This Row],[PRYTcodigo]])</f>
        <v>PROC.ERP</v>
      </c>
    </row>
    <row r="253" spans="2:8" hidden="1" x14ac:dyDescent="0.3">
      <c r="B253" t="s">
        <v>48</v>
      </c>
      <c r="C253" t="s">
        <v>4249</v>
      </c>
      <c r="D253" t="s">
        <v>29</v>
      </c>
      <c r="E253" t="s">
        <v>4640</v>
      </c>
      <c r="F253">
        <v>2</v>
      </c>
      <c r="G253" t="str" cm="1">
        <f t="array" ref="G253">IF(Resumen!$D$7="PROC.SWAT",IFERROR(VLOOKUP(BD[[#This Row],[Usunombre]],Equivalencias!W:X,2,FALSE),IFERROR(VLOOKUP(INDEX('BDCF Histórico'!A:A,MATCH(D253&amp;E253,'BDCF Histórico'!G:G,0),),Equivalencias!D:F,3,FALSE),"Revisar")),IFERROR(VLOOKUP(INDEX('BDCF Histórico'!A:A,MATCH(D253&amp;E253,'BDCF Histórico'!G:G,0),),Equivalencias!D:F,3,FALSE),"Revisar"))</f>
        <v>PROC.RM</v>
      </c>
      <c r="H253" t="str" cm="1">
        <f t="array" ref="H253">IFERROR(INDEX(Equivalencias!H:H,MATCH(BD[[#This Row],[PRYINumero]],Equivalencias!I:I,0),),BD[[#This Row],[PRYTcodigo]])</f>
        <v>PROC.ERP</v>
      </c>
    </row>
    <row r="254" spans="2:8" hidden="1" x14ac:dyDescent="0.3">
      <c r="B254" t="s">
        <v>48</v>
      </c>
      <c r="C254" t="s">
        <v>4660</v>
      </c>
      <c r="D254" t="s">
        <v>29</v>
      </c>
      <c r="E254" t="s">
        <v>4640</v>
      </c>
      <c r="F254">
        <v>2.75</v>
      </c>
      <c r="G254" t="str" cm="1">
        <f t="array" ref="G254">IF(Resumen!$D$7="PROC.SWAT",IFERROR(VLOOKUP(BD[[#This Row],[Usunombre]],Equivalencias!W:X,2,FALSE),IFERROR(VLOOKUP(INDEX('BDCF Histórico'!A:A,MATCH(D254&amp;E254,'BDCF Histórico'!G:G,0),),Equivalencias!D:F,3,FALSE),"Revisar")),IFERROR(VLOOKUP(INDEX('BDCF Histórico'!A:A,MATCH(D254&amp;E254,'BDCF Histórico'!G:G,0),),Equivalencias!D:F,3,FALSE),"Revisar"))</f>
        <v>PROC.RM</v>
      </c>
      <c r="H254" t="str" cm="1">
        <f t="array" ref="H254">IFERROR(INDEX(Equivalencias!H:H,MATCH(BD[[#This Row],[PRYINumero]],Equivalencias!I:I,0),),BD[[#This Row],[PRYTcodigo]])</f>
        <v>PROC.ERP</v>
      </c>
    </row>
    <row r="255" spans="2:8" x14ac:dyDescent="0.3">
      <c r="B255" t="s">
        <v>48</v>
      </c>
      <c r="C255" t="s">
        <v>4660</v>
      </c>
      <c r="D255" t="s">
        <v>29</v>
      </c>
      <c r="E255" t="s">
        <v>8381</v>
      </c>
      <c r="F255">
        <v>5.5</v>
      </c>
      <c r="G255" t="str" cm="1">
        <f t="array" ref="G255">IF(Resumen!$D$7="PROC.SWAT",IFERROR(VLOOKUP(BD[[#This Row],[Usunombre]],Equivalencias!W:X,2,FALSE),IFERROR(VLOOKUP(INDEX('BDCF Histórico'!A:A,MATCH(D255&amp;E255,'BDCF Histórico'!G:G,0),),Equivalencias!D:F,3,FALSE),"Revisar")),IFERROR(VLOOKUP(INDEX('BDCF Histórico'!A:A,MATCH(D255&amp;E255,'BDCF Histórico'!G:G,0),),Equivalencias!D:F,3,FALSE),"Revisar"))</f>
        <v>PROC.RM</v>
      </c>
      <c r="H255" t="str" cm="1">
        <f t="array" ref="H255">IFERROR(INDEX(Equivalencias!H:H,MATCH(BD[[#This Row],[PRYINumero]],Equivalencias!I:I,0),),BD[[#This Row],[PRYTcodigo]])</f>
        <v>PROC.ERP</v>
      </c>
    </row>
    <row r="256" spans="2:8" hidden="1" x14ac:dyDescent="0.3">
      <c r="B256" t="s">
        <v>48</v>
      </c>
      <c r="C256" t="s">
        <v>4392</v>
      </c>
      <c r="D256" t="s">
        <v>29</v>
      </c>
      <c r="E256" t="s">
        <v>4640</v>
      </c>
      <c r="F256">
        <v>4.25</v>
      </c>
      <c r="G256" t="str" cm="1">
        <f t="array" ref="G256">IF(Resumen!$D$7="PROC.SWAT",IFERROR(VLOOKUP(BD[[#This Row],[Usunombre]],Equivalencias!W:X,2,FALSE),IFERROR(VLOOKUP(INDEX('BDCF Histórico'!A:A,MATCH(D256&amp;E256,'BDCF Histórico'!G:G,0),),Equivalencias!D:F,3,FALSE),"Revisar")),IFERROR(VLOOKUP(INDEX('BDCF Histórico'!A:A,MATCH(D256&amp;E256,'BDCF Histórico'!G:G,0),),Equivalencias!D:F,3,FALSE),"Revisar"))</f>
        <v>PROC.RM</v>
      </c>
      <c r="H256" t="str" cm="1">
        <f t="array" ref="H256">IFERROR(INDEX(Equivalencias!H:H,MATCH(BD[[#This Row],[PRYINumero]],Equivalencias!I:I,0),),BD[[#This Row],[PRYTcodigo]])</f>
        <v>PROC.ERP</v>
      </c>
    </row>
    <row r="257" spans="1:8" x14ac:dyDescent="0.3">
      <c r="B257" t="s">
        <v>48</v>
      </c>
      <c r="C257" t="s">
        <v>4392</v>
      </c>
      <c r="D257" t="s">
        <v>29</v>
      </c>
      <c r="E257" t="s">
        <v>8381</v>
      </c>
      <c r="F257">
        <v>7.25</v>
      </c>
      <c r="G257" t="str" cm="1">
        <f t="array" ref="G257">IF(Resumen!$D$7="PROC.SWAT",IFERROR(VLOOKUP(BD[[#This Row],[Usunombre]],Equivalencias!W:X,2,FALSE),IFERROR(VLOOKUP(INDEX('BDCF Histórico'!A:A,MATCH(D257&amp;E257,'BDCF Histórico'!G:G,0),),Equivalencias!D:F,3,FALSE),"Revisar")),IFERROR(VLOOKUP(INDEX('BDCF Histórico'!A:A,MATCH(D257&amp;E257,'BDCF Histórico'!G:G,0),),Equivalencias!D:F,3,FALSE),"Revisar"))</f>
        <v>PROC.RM</v>
      </c>
      <c r="H257" t="str" cm="1">
        <f t="array" ref="H257">IFERROR(INDEX(Equivalencias!H:H,MATCH(BD[[#This Row],[PRYINumero]],Equivalencias!I:I,0),),BD[[#This Row],[PRYTcodigo]])</f>
        <v>PROC.ERP</v>
      </c>
    </row>
    <row r="258" spans="1:8" hidden="1" x14ac:dyDescent="0.3">
      <c r="B258" t="s">
        <v>48</v>
      </c>
      <c r="C258" t="s">
        <v>4661</v>
      </c>
      <c r="D258" t="s">
        <v>29</v>
      </c>
      <c r="E258" t="s">
        <v>4640</v>
      </c>
      <c r="F258">
        <v>17</v>
      </c>
      <c r="G258" t="str" cm="1">
        <f t="array" ref="G258">IF(Resumen!$D$7="PROC.SWAT",IFERROR(VLOOKUP(BD[[#This Row],[Usunombre]],Equivalencias!W:X,2,FALSE),IFERROR(VLOOKUP(INDEX('BDCF Histórico'!A:A,MATCH(D258&amp;E258,'BDCF Histórico'!G:G,0),),Equivalencias!D:F,3,FALSE),"Revisar")),IFERROR(VLOOKUP(INDEX('BDCF Histórico'!A:A,MATCH(D258&amp;E258,'BDCF Histórico'!G:G,0),),Equivalencias!D:F,3,FALSE),"Revisar"))</f>
        <v>PROC.RM</v>
      </c>
      <c r="H258" t="str" cm="1">
        <f t="array" ref="H258">IFERROR(INDEX(Equivalencias!H:H,MATCH(BD[[#This Row],[PRYINumero]],Equivalencias!I:I,0),),BD[[#This Row],[PRYTcodigo]])</f>
        <v>PROC.ERP</v>
      </c>
    </row>
    <row r="259" spans="1:8" x14ac:dyDescent="0.3">
      <c r="B259" t="s">
        <v>48</v>
      </c>
      <c r="C259" t="s">
        <v>4661</v>
      </c>
      <c r="D259" t="s">
        <v>29</v>
      </c>
      <c r="E259" t="s">
        <v>8381</v>
      </c>
      <c r="F259">
        <v>22.5</v>
      </c>
      <c r="G259" t="str" cm="1">
        <f t="array" ref="G259">IF(Resumen!$D$7="PROC.SWAT",IFERROR(VLOOKUP(BD[[#This Row],[Usunombre]],Equivalencias!W:X,2,FALSE),IFERROR(VLOOKUP(INDEX('BDCF Histórico'!A:A,MATCH(D259&amp;E259,'BDCF Histórico'!G:G,0),),Equivalencias!D:F,3,FALSE),"Revisar")),IFERROR(VLOOKUP(INDEX('BDCF Histórico'!A:A,MATCH(D259&amp;E259,'BDCF Histórico'!G:G,0),),Equivalencias!D:F,3,FALSE),"Revisar"))</f>
        <v>PROC.RM</v>
      </c>
      <c r="H259" t="str" cm="1">
        <f t="array" ref="H259">IFERROR(INDEX(Equivalencias!H:H,MATCH(BD[[#This Row],[PRYINumero]],Equivalencias!I:I,0),),BD[[#This Row],[PRYTcodigo]])</f>
        <v>PROC.ERP</v>
      </c>
    </row>
    <row r="260" spans="1:8" hidden="1" x14ac:dyDescent="0.3">
      <c r="B260" t="s">
        <v>48</v>
      </c>
      <c r="C260" t="s">
        <v>4614</v>
      </c>
      <c r="D260" t="s">
        <v>29</v>
      </c>
      <c r="E260" t="s">
        <v>4640</v>
      </c>
      <c r="F260">
        <v>2</v>
      </c>
      <c r="G260" t="str" cm="1">
        <f t="array" ref="G260">IF(Resumen!$D$7="PROC.SWAT",IFERROR(VLOOKUP(BD[[#This Row],[Usunombre]],Equivalencias!W:X,2,FALSE),IFERROR(VLOOKUP(INDEX('BDCF Histórico'!A:A,MATCH(D260&amp;E260,'BDCF Histórico'!G:G,0),),Equivalencias!D:F,3,FALSE),"Revisar")),IFERROR(VLOOKUP(INDEX('BDCF Histórico'!A:A,MATCH(D260&amp;E260,'BDCF Histórico'!G:G,0),),Equivalencias!D:F,3,FALSE),"Revisar"))</f>
        <v>PROC.RM</v>
      </c>
      <c r="H260" t="str" cm="1">
        <f t="array" ref="H260">IFERROR(INDEX(Equivalencias!H:H,MATCH(BD[[#This Row],[PRYINumero]],Equivalencias!I:I,0),),BD[[#This Row],[PRYTcodigo]])</f>
        <v>PROC.ERP</v>
      </c>
    </row>
    <row r="261" spans="1:8" x14ac:dyDescent="0.3">
      <c r="B261" t="s">
        <v>48</v>
      </c>
      <c r="C261" t="s">
        <v>4614</v>
      </c>
      <c r="D261" t="s">
        <v>29</v>
      </c>
      <c r="E261" t="s">
        <v>8381</v>
      </c>
      <c r="F261">
        <v>1.75</v>
      </c>
      <c r="G261" t="str" cm="1">
        <f t="array" ref="G261">IF(Resumen!$D$7="PROC.SWAT",IFERROR(VLOOKUP(BD[[#This Row],[Usunombre]],Equivalencias!W:X,2,FALSE),IFERROR(VLOOKUP(INDEX('BDCF Histórico'!A:A,MATCH(D261&amp;E261,'BDCF Histórico'!G:G,0),),Equivalencias!D:F,3,FALSE),"Revisar")),IFERROR(VLOOKUP(INDEX('BDCF Histórico'!A:A,MATCH(D261&amp;E261,'BDCF Histórico'!G:G,0),),Equivalencias!D:F,3,FALSE),"Revisar"))</f>
        <v>PROC.RM</v>
      </c>
      <c r="H261" t="str" cm="1">
        <f t="array" ref="H261">IFERROR(INDEX(Equivalencias!H:H,MATCH(BD[[#This Row],[PRYINumero]],Equivalencias!I:I,0),),BD[[#This Row],[PRYTcodigo]])</f>
        <v>PROC.ERP</v>
      </c>
    </row>
    <row r="262" spans="1:8" hidden="1" x14ac:dyDescent="0.3">
      <c r="B262" t="s">
        <v>317</v>
      </c>
      <c r="C262" t="s">
        <v>4664</v>
      </c>
      <c r="D262" t="s">
        <v>29</v>
      </c>
      <c r="E262" t="s">
        <v>4640</v>
      </c>
      <c r="F262">
        <v>12</v>
      </c>
      <c r="G262" t="str" cm="1">
        <f t="array" ref="G262">IF(Resumen!$D$7="PROC.SWAT",IFERROR(VLOOKUP(BD[[#This Row],[Usunombre]],Equivalencias!W:X,2,FALSE),IFERROR(VLOOKUP(INDEX('BDCF Histórico'!A:A,MATCH(D262&amp;E262,'BDCF Histórico'!G:G,0),),Equivalencias!D:F,3,FALSE),"Revisar")),IFERROR(VLOOKUP(INDEX('BDCF Histórico'!A:A,MATCH(D262&amp;E262,'BDCF Histórico'!G:G,0),),Equivalencias!D:F,3,FALSE),"Revisar"))</f>
        <v>PROC.RM</v>
      </c>
      <c r="H262" t="str" cm="1">
        <f t="array" ref="H262">IFERROR(INDEX(Equivalencias!H:H,MATCH(BD[[#This Row],[PRYINumero]],Equivalencias!I:I,0),),BD[[#This Row],[PRYTcodigo]])</f>
        <v>PROC.RM</v>
      </c>
    </row>
    <row r="263" spans="1:8" hidden="1" x14ac:dyDescent="0.3">
      <c r="A263" t="s">
        <v>94</v>
      </c>
      <c r="B263" t="s">
        <v>317</v>
      </c>
      <c r="C263" t="s">
        <v>4664</v>
      </c>
      <c r="D263" t="s">
        <v>29</v>
      </c>
      <c r="E263" t="s">
        <v>4640</v>
      </c>
      <c r="F263">
        <v>1.5</v>
      </c>
      <c r="G263" t="str" cm="1">
        <f t="array" ref="G263">IF(Resumen!$D$7="PROC.SWAT",IFERROR(VLOOKUP(BD[[#This Row],[Usunombre]],Equivalencias!W:X,2,FALSE),IFERROR(VLOOKUP(INDEX('BDCF Histórico'!A:A,MATCH(D263&amp;E263,'BDCF Histórico'!G:G,0),),Equivalencias!D:F,3,FALSE),"Revisar")),IFERROR(VLOOKUP(INDEX('BDCF Histórico'!A:A,MATCH(D263&amp;E263,'BDCF Histórico'!G:G,0),),Equivalencias!D:F,3,FALSE),"Revisar"))</f>
        <v>PROC.RM</v>
      </c>
      <c r="H263" t="str" cm="1">
        <f t="array" ref="H263">IFERROR(INDEX(Equivalencias!H:H,MATCH(BD[[#This Row],[PRYINumero]],Equivalencias!I:I,0),),BD[[#This Row],[PRYTcodigo]])</f>
        <v>PROC.ERP</v>
      </c>
    </row>
    <row r="264" spans="1:8" hidden="1" x14ac:dyDescent="0.3">
      <c r="A264" t="s">
        <v>4118</v>
      </c>
      <c r="B264" t="s">
        <v>317</v>
      </c>
      <c r="C264" t="s">
        <v>4664</v>
      </c>
      <c r="D264" t="s">
        <v>29</v>
      </c>
      <c r="E264" t="s">
        <v>4640</v>
      </c>
      <c r="F264">
        <v>0.25</v>
      </c>
      <c r="G264" t="str" cm="1">
        <f t="array" ref="G264">IF(Resumen!$D$7="PROC.SWAT",IFERROR(VLOOKUP(BD[[#This Row],[Usunombre]],Equivalencias!W:X,2,FALSE),IFERROR(VLOOKUP(INDEX('BDCF Histórico'!A:A,MATCH(D264&amp;E264,'BDCF Histórico'!G:G,0),),Equivalencias!D:F,3,FALSE),"Revisar")),IFERROR(VLOOKUP(INDEX('BDCF Histórico'!A:A,MATCH(D264&amp;E264,'BDCF Histórico'!G:G,0),),Equivalencias!D:F,3,FALSE),"Revisar"))</f>
        <v>PROC.RM</v>
      </c>
      <c r="H264" t="str" cm="1">
        <f t="array" ref="H264">IFERROR(INDEX(Equivalencias!H:H,MATCH(BD[[#This Row],[PRYINumero]],Equivalencias!I:I,0),),BD[[#This Row],[PRYTcodigo]])</f>
        <v>PROC.SWAT</v>
      </c>
    </row>
    <row r="265" spans="1:8" hidden="1" x14ac:dyDescent="0.3">
      <c r="A265" t="s">
        <v>176</v>
      </c>
      <c r="B265" t="s">
        <v>317</v>
      </c>
      <c r="C265" t="s">
        <v>4664</v>
      </c>
      <c r="D265" t="s">
        <v>29</v>
      </c>
      <c r="E265" t="s">
        <v>4640</v>
      </c>
      <c r="F265">
        <v>0.25</v>
      </c>
      <c r="G265" t="str" cm="1">
        <f t="array" ref="G265">IF(Resumen!$D$7="PROC.SWAT",IFERROR(VLOOKUP(BD[[#This Row],[Usunombre]],Equivalencias!W:X,2,FALSE),IFERROR(VLOOKUP(INDEX('BDCF Histórico'!A:A,MATCH(D265&amp;E265,'BDCF Histórico'!G:G,0),),Equivalencias!D:F,3,FALSE),"Revisar")),IFERROR(VLOOKUP(INDEX('BDCF Histórico'!A:A,MATCH(D265&amp;E265,'BDCF Histórico'!G:G,0),),Equivalencias!D:F,3,FALSE),"Revisar"))</f>
        <v>PROC.RM</v>
      </c>
      <c r="H265" t="str" cm="1">
        <f t="array" ref="H265">IFERROR(INDEX(Equivalencias!H:H,MATCH(BD[[#This Row],[PRYINumero]],Equivalencias!I:I,0),),BD[[#This Row],[PRYTcodigo]])</f>
        <v>PROC.CONTA</v>
      </c>
    </row>
    <row r="266" spans="1:8" hidden="1" x14ac:dyDescent="0.3">
      <c r="A266" t="s">
        <v>175</v>
      </c>
      <c r="B266" t="s">
        <v>317</v>
      </c>
      <c r="C266" t="s">
        <v>4664</v>
      </c>
      <c r="D266" t="s">
        <v>29</v>
      </c>
      <c r="E266" t="s">
        <v>4640</v>
      </c>
      <c r="F266">
        <v>7.75</v>
      </c>
      <c r="G266" t="str" cm="1">
        <f t="array" ref="G266">IF(Resumen!$D$7="PROC.SWAT",IFERROR(VLOOKUP(BD[[#This Row],[Usunombre]],Equivalencias!W:X,2,FALSE),IFERROR(VLOOKUP(INDEX('BDCF Histórico'!A:A,MATCH(D266&amp;E266,'BDCF Histórico'!G:G,0),),Equivalencias!D:F,3,FALSE),"Revisar")),IFERROR(VLOOKUP(INDEX('BDCF Histórico'!A:A,MATCH(D266&amp;E266,'BDCF Histórico'!G:G,0),),Equivalencias!D:F,3,FALSE),"Revisar"))</f>
        <v>PROC.RM</v>
      </c>
      <c r="H266" t="str" cm="1">
        <f t="array" ref="H266">IFERROR(INDEX(Equivalencias!H:H,MATCH(BD[[#This Row],[PRYINumero]],Equivalencias!I:I,0),),BD[[#This Row],[PRYTcodigo]])</f>
        <v>PROC.RM</v>
      </c>
    </row>
    <row r="267" spans="1:8" hidden="1" x14ac:dyDescent="0.3">
      <c r="A267" t="s">
        <v>4375</v>
      </c>
      <c r="B267" t="s">
        <v>317</v>
      </c>
      <c r="C267" t="s">
        <v>4664</v>
      </c>
      <c r="D267" t="s">
        <v>29</v>
      </c>
      <c r="E267" t="s">
        <v>4640</v>
      </c>
      <c r="F267">
        <v>16.25</v>
      </c>
      <c r="G267" t="str" cm="1">
        <f t="array" ref="G267">IF(Resumen!$D$7="PROC.SWAT",IFERROR(VLOOKUP(BD[[#This Row],[Usunombre]],Equivalencias!W:X,2,FALSE),IFERROR(VLOOKUP(INDEX('BDCF Histórico'!A:A,MATCH(D267&amp;E267,'BDCF Histórico'!G:G,0),),Equivalencias!D:F,3,FALSE),"Revisar")),IFERROR(VLOOKUP(INDEX('BDCF Histórico'!A:A,MATCH(D267&amp;E267,'BDCF Histórico'!G:G,0),),Equivalencias!D:F,3,FALSE),"Revisar"))</f>
        <v>PROC.RM</v>
      </c>
      <c r="H267" t="str" cm="1">
        <f t="array" ref="H267">IFERROR(INDEX(Equivalencias!H:H,MATCH(BD[[#This Row],[PRYINumero]],Equivalencias!I:I,0),),BD[[#This Row],[PRYTcodigo]])</f>
        <v>PROC.RM</v>
      </c>
    </row>
    <row r="268" spans="1:8" x14ac:dyDescent="0.3">
      <c r="B268" t="s">
        <v>317</v>
      </c>
      <c r="C268" t="s">
        <v>4664</v>
      </c>
      <c r="D268" t="s">
        <v>29</v>
      </c>
      <c r="E268" t="s">
        <v>8381</v>
      </c>
      <c r="F268">
        <v>28.75</v>
      </c>
      <c r="G268" t="str" cm="1">
        <f t="array" ref="G268">IF(Resumen!$D$7="PROC.SWAT",IFERROR(VLOOKUP(BD[[#This Row],[Usunombre]],Equivalencias!W:X,2,FALSE),IFERROR(VLOOKUP(INDEX('BDCF Histórico'!A:A,MATCH(D268&amp;E268,'BDCF Histórico'!G:G,0),),Equivalencias!D:F,3,FALSE),"Revisar")),IFERROR(VLOOKUP(INDEX('BDCF Histórico'!A:A,MATCH(D268&amp;E268,'BDCF Histórico'!G:G,0),),Equivalencias!D:F,3,FALSE),"Revisar"))</f>
        <v>PROC.RM</v>
      </c>
      <c r="H268" t="str" cm="1">
        <f t="array" ref="H268">IFERROR(INDEX(Equivalencias!H:H,MATCH(BD[[#This Row],[PRYINumero]],Equivalencias!I:I,0),),BD[[#This Row],[PRYTcodigo]])</f>
        <v>PROC.RM</v>
      </c>
    </row>
    <row r="269" spans="1:8" x14ac:dyDescent="0.3">
      <c r="A269" t="s">
        <v>94</v>
      </c>
      <c r="B269" t="s">
        <v>317</v>
      </c>
      <c r="C269" t="s">
        <v>4664</v>
      </c>
      <c r="D269" t="s">
        <v>29</v>
      </c>
      <c r="E269" t="s">
        <v>8381</v>
      </c>
      <c r="F269">
        <v>0.75</v>
      </c>
      <c r="G269" t="str" cm="1">
        <f t="array" ref="G269">IF(Resumen!$D$7="PROC.SWAT",IFERROR(VLOOKUP(BD[[#This Row],[Usunombre]],Equivalencias!W:X,2,FALSE),IFERROR(VLOOKUP(INDEX('BDCF Histórico'!A:A,MATCH(D269&amp;E269,'BDCF Histórico'!G:G,0),),Equivalencias!D:F,3,FALSE),"Revisar")),IFERROR(VLOOKUP(INDEX('BDCF Histórico'!A:A,MATCH(D269&amp;E269,'BDCF Histórico'!G:G,0),),Equivalencias!D:F,3,FALSE),"Revisar"))</f>
        <v>PROC.RM</v>
      </c>
      <c r="H269" t="str" cm="1">
        <f t="array" ref="H269">IFERROR(INDEX(Equivalencias!H:H,MATCH(BD[[#This Row],[PRYINumero]],Equivalencias!I:I,0),),BD[[#This Row],[PRYTcodigo]])</f>
        <v>PROC.ERP</v>
      </c>
    </row>
    <row r="270" spans="1:8" x14ac:dyDescent="0.3">
      <c r="A270" t="s">
        <v>166</v>
      </c>
      <c r="B270" t="s">
        <v>317</v>
      </c>
      <c r="C270" t="s">
        <v>4664</v>
      </c>
      <c r="D270" t="s">
        <v>29</v>
      </c>
      <c r="E270" t="s">
        <v>8381</v>
      </c>
      <c r="F270">
        <v>2.5</v>
      </c>
      <c r="G270" t="str" cm="1">
        <f t="array" ref="G270">IF(Resumen!$D$7="PROC.SWAT",IFERROR(VLOOKUP(BD[[#This Row],[Usunombre]],Equivalencias!W:X,2,FALSE),IFERROR(VLOOKUP(INDEX('BDCF Histórico'!A:A,MATCH(D270&amp;E270,'BDCF Histórico'!G:G,0),),Equivalencias!D:F,3,FALSE),"Revisar")),IFERROR(VLOOKUP(INDEX('BDCF Histórico'!A:A,MATCH(D270&amp;E270,'BDCF Histórico'!G:G,0),),Equivalencias!D:F,3,FALSE),"Revisar"))</f>
        <v>PROC.RM</v>
      </c>
      <c r="H270" t="str" cm="1">
        <f t="array" ref="H270">IFERROR(INDEX(Equivalencias!H:H,MATCH(BD[[#This Row],[PRYINumero]],Equivalencias!I:I,0),),BD[[#This Row],[PRYTcodigo]])</f>
        <v>PROC.PMO</v>
      </c>
    </row>
    <row r="271" spans="1:8" x14ac:dyDescent="0.3">
      <c r="A271" t="s">
        <v>350</v>
      </c>
      <c r="B271" t="s">
        <v>317</v>
      </c>
      <c r="C271" t="s">
        <v>4664</v>
      </c>
      <c r="D271" t="s">
        <v>29</v>
      </c>
      <c r="E271" t="s">
        <v>8381</v>
      </c>
      <c r="F271">
        <v>2.25</v>
      </c>
      <c r="G271" t="str" cm="1">
        <f t="array" ref="G271">IF(Resumen!$D$7="PROC.SWAT",IFERROR(VLOOKUP(BD[[#This Row],[Usunombre]],Equivalencias!W:X,2,FALSE),IFERROR(VLOOKUP(INDEX('BDCF Histórico'!A:A,MATCH(D271&amp;E271,'BDCF Histórico'!G:G,0),),Equivalencias!D:F,3,FALSE),"Revisar")),IFERROR(VLOOKUP(INDEX('BDCF Histórico'!A:A,MATCH(D271&amp;E271,'BDCF Histórico'!G:G,0),),Equivalencias!D:F,3,FALSE),"Revisar"))</f>
        <v>PROC.RM</v>
      </c>
      <c r="H271" t="str" cm="1">
        <f t="array" ref="H271">IFERROR(INDEX(Equivalencias!H:H,MATCH(BD[[#This Row],[PRYINumero]],Equivalencias!I:I,0),),BD[[#This Row],[PRYTcodigo]])</f>
        <v>PROC.SOPIN</v>
      </c>
    </row>
    <row r="272" spans="1:8" x14ac:dyDescent="0.3">
      <c r="A272" t="s">
        <v>175</v>
      </c>
      <c r="B272" t="s">
        <v>317</v>
      </c>
      <c r="C272" t="s">
        <v>4664</v>
      </c>
      <c r="D272" t="s">
        <v>29</v>
      </c>
      <c r="E272" t="s">
        <v>8381</v>
      </c>
      <c r="F272">
        <v>6.25</v>
      </c>
      <c r="G272" t="str" cm="1">
        <f t="array" ref="G272">IF(Resumen!$D$7="PROC.SWAT",IFERROR(VLOOKUP(BD[[#This Row],[Usunombre]],Equivalencias!W:X,2,FALSE),IFERROR(VLOOKUP(INDEX('BDCF Histórico'!A:A,MATCH(D272&amp;E272,'BDCF Histórico'!G:G,0),),Equivalencias!D:F,3,FALSE),"Revisar")),IFERROR(VLOOKUP(INDEX('BDCF Histórico'!A:A,MATCH(D272&amp;E272,'BDCF Histórico'!G:G,0),),Equivalencias!D:F,3,FALSE),"Revisar"))</f>
        <v>PROC.RM</v>
      </c>
      <c r="H272" t="str" cm="1">
        <f t="array" ref="H272">IFERROR(INDEX(Equivalencias!H:H,MATCH(BD[[#This Row],[PRYINumero]],Equivalencias!I:I,0),),BD[[#This Row],[PRYTcodigo]])</f>
        <v>PROC.RM</v>
      </c>
    </row>
    <row r="273" spans="1:8" x14ac:dyDescent="0.3">
      <c r="A273" t="s">
        <v>4375</v>
      </c>
      <c r="B273" t="s">
        <v>317</v>
      </c>
      <c r="C273" t="s">
        <v>4664</v>
      </c>
      <c r="D273" t="s">
        <v>29</v>
      </c>
      <c r="E273" t="s">
        <v>8381</v>
      </c>
      <c r="F273">
        <v>12.5</v>
      </c>
      <c r="G273" t="str" cm="1">
        <f t="array" ref="G273">IF(Resumen!$D$7="PROC.SWAT",IFERROR(VLOOKUP(BD[[#This Row],[Usunombre]],Equivalencias!W:X,2,FALSE),IFERROR(VLOOKUP(INDEX('BDCF Histórico'!A:A,MATCH(D273&amp;E273,'BDCF Histórico'!G:G,0),),Equivalencias!D:F,3,FALSE),"Revisar")),IFERROR(VLOOKUP(INDEX('BDCF Histórico'!A:A,MATCH(D273&amp;E273,'BDCF Histórico'!G:G,0),),Equivalencias!D:F,3,FALSE),"Revisar"))</f>
        <v>PROC.RM</v>
      </c>
      <c r="H273" t="str" cm="1">
        <f t="array" ref="H273">IFERROR(INDEX(Equivalencias!H:H,MATCH(BD[[#This Row],[PRYINumero]],Equivalencias!I:I,0),),BD[[#This Row],[PRYTcodigo]])</f>
        <v>PROC.RM</v>
      </c>
    </row>
    <row r="274" spans="1:8" hidden="1" x14ac:dyDescent="0.3">
      <c r="B274" t="s">
        <v>322</v>
      </c>
      <c r="C274" t="s">
        <v>335</v>
      </c>
      <c r="D274" t="s">
        <v>29</v>
      </c>
      <c r="E274" t="s">
        <v>4640</v>
      </c>
      <c r="F274">
        <v>43.25</v>
      </c>
      <c r="G274" t="str" cm="1">
        <f t="array" ref="G274">IF(Resumen!$D$7="PROC.SWAT",IFERROR(VLOOKUP(BD[[#This Row],[Usunombre]],Equivalencias!W:X,2,FALSE),IFERROR(VLOOKUP(INDEX('BDCF Histórico'!A:A,MATCH(D274&amp;E274,'BDCF Histórico'!G:G,0),),Equivalencias!D:F,3,FALSE),"Revisar")),IFERROR(VLOOKUP(INDEX('BDCF Histórico'!A:A,MATCH(D274&amp;E274,'BDCF Histórico'!G:G,0),),Equivalencias!D:F,3,FALSE),"Revisar"))</f>
        <v>PROC.RM</v>
      </c>
      <c r="H274" t="str" cm="1">
        <f t="array" ref="H274">IFERROR(INDEX(Equivalencias!H:H,MATCH(BD[[#This Row],[PRYINumero]],Equivalencias!I:I,0),),BD[[#This Row],[PRYTcodigo]])</f>
        <v>PROC.SALUD</v>
      </c>
    </row>
    <row r="275" spans="1:8" x14ac:dyDescent="0.3">
      <c r="B275" t="s">
        <v>322</v>
      </c>
      <c r="C275" t="s">
        <v>335</v>
      </c>
      <c r="D275" t="s">
        <v>29</v>
      </c>
      <c r="E275" t="s">
        <v>8381</v>
      </c>
      <c r="F275">
        <v>34</v>
      </c>
      <c r="G275" t="str" cm="1">
        <f t="array" ref="G275">IF(Resumen!$D$7="PROC.SWAT",IFERROR(VLOOKUP(BD[[#This Row],[Usunombre]],Equivalencias!W:X,2,FALSE),IFERROR(VLOOKUP(INDEX('BDCF Histórico'!A:A,MATCH(D275&amp;E275,'BDCF Histórico'!G:G,0),),Equivalencias!D:F,3,FALSE),"Revisar")),IFERROR(VLOOKUP(INDEX('BDCF Histórico'!A:A,MATCH(D275&amp;E275,'BDCF Histórico'!G:G,0),),Equivalencias!D:F,3,FALSE),"Revisar"))</f>
        <v>PROC.RM</v>
      </c>
      <c r="H275" t="str" cm="1">
        <f t="array" ref="H275">IFERROR(INDEX(Equivalencias!H:H,MATCH(BD[[#This Row],[PRYINumero]],Equivalencias!I:I,0),),BD[[#This Row],[PRYTcodigo]])</f>
        <v>PROC.SALUD</v>
      </c>
    </row>
    <row r="276" spans="1:8" x14ac:dyDescent="0.3">
      <c r="B276" t="s">
        <v>4307</v>
      </c>
      <c r="C276" t="s">
        <v>1794</v>
      </c>
      <c r="D276" t="s">
        <v>29</v>
      </c>
      <c r="E276" t="s">
        <v>8381</v>
      </c>
      <c r="F276">
        <v>0.5</v>
      </c>
      <c r="G276" t="str" cm="1">
        <f t="array" ref="G276">IF(Resumen!$D$7="PROC.SWAT",IFERROR(VLOOKUP(BD[[#This Row],[Usunombre]],Equivalencias!W:X,2,FALSE),IFERROR(VLOOKUP(INDEX('BDCF Histórico'!A:A,MATCH(D276&amp;E276,'BDCF Histórico'!G:G,0),),Equivalencias!D:F,3,FALSE),"Revisar")),IFERROR(VLOOKUP(INDEX('BDCF Histórico'!A:A,MATCH(D276&amp;E276,'BDCF Histórico'!G:G,0),),Equivalencias!D:F,3,FALSE),"Revisar"))</f>
        <v>PROC.RM</v>
      </c>
      <c r="H276" t="str" cm="1">
        <f t="array" ref="H276">IFERROR(INDEX(Equivalencias!H:H,MATCH(BD[[#This Row],[PRYINumero]],Equivalencias!I:I,0),),BD[[#This Row],[PRYTcodigo]])</f>
        <v>PROC.SAPI</v>
      </c>
    </row>
    <row r="277" spans="1:8" hidden="1" x14ac:dyDescent="0.3">
      <c r="B277" t="s">
        <v>981</v>
      </c>
      <c r="C277" t="s">
        <v>4293</v>
      </c>
      <c r="D277" t="s">
        <v>29</v>
      </c>
      <c r="E277" t="s">
        <v>4640</v>
      </c>
      <c r="F277">
        <v>5.75</v>
      </c>
      <c r="G277" t="str" cm="1">
        <f t="array" ref="G277">IF(Resumen!$D$7="PROC.SWAT",IFERROR(VLOOKUP(BD[[#This Row],[Usunombre]],Equivalencias!W:X,2,FALSE),IFERROR(VLOOKUP(INDEX('BDCF Histórico'!A:A,MATCH(D277&amp;E277,'BDCF Histórico'!G:G,0),),Equivalencias!D:F,3,FALSE),"Revisar")),IFERROR(VLOOKUP(INDEX('BDCF Histórico'!A:A,MATCH(D277&amp;E277,'BDCF Histórico'!G:G,0),),Equivalencias!D:F,3,FALSE),"Revisar"))</f>
        <v>PROC.RM</v>
      </c>
      <c r="H277" t="str" cm="1">
        <f t="array" ref="H277">IFERROR(INDEX(Equivalencias!H:H,MATCH(BD[[#This Row],[PRYINumero]],Equivalencias!I:I,0),),BD[[#This Row],[PRYTcodigo]])</f>
        <v>PROC.T.MW</v>
      </c>
    </row>
    <row r="278" spans="1:8" x14ac:dyDescent="0.3">
      <c r="B278" t="s">
        <v>981</v>
      </c>
      <c r="C278" t="s">
        <v>4293</v>
      </c>
      <c r="D278" t="s">
        <v>29</v>
      </c>
      <c r="E278" t="s">
        <v>8381</v>
      </c>
      <c r="F278">
        <v>5</v>
      </c>
      <c r="G278" t="str" cm="1">
        <f t="array" ref="G278">IF(Resumen!$D$7="PROC.SWAT",IFERROR(VLOOKUP(BD[[#This Row],[Usunombre]],Equivalencias!W:X,2,FALSE),IFERROR(VLOOKUP(INDEX('BDCF Histórico'!A:A,MATCH(D278&amp;E278,'BDCF Histórico'!G:G,0),),Equivalencias!D:F,3,FALSE),"Revisar")),IFERROR(VLOOKUP(INDEX('BDCF Histórico'!A:A,MATCH(D278&amp;E278,'BDCF Histórico'!G:G,0),),Equivalencias!D:F,3,FALSE),"Revisar"))</f>
        <v>PROC.RM</v>
      </c>
      <c r="H278" t="str" cm="1">
        <f t="array" ref="H278">IFERROR(INDEX(Equivalencias!H:H,MATCH(BD[[#This Row],[PRYINumero]],Equivalencias!I:I,0),),BD[[#This Row],[PRYTcodigo]])</f>
        <v>PROC.T.MW</v>
      </c>
    </row>
    <row r="279" spans="1:8" x14ac:dyDescent="0.3">
      <c r="B279" t="s">
        <v>405</v>
      </c>
      <c r="C279" t="s">
        <v>949</v>
      </c>
      <c r="D279" t="s">
        <v>29</v>
      </c>
      <c r="E279" t="s">
        <v>8381</v>
      </c>
      <c r="F279">
        <v>0.75</v>
      </c>
      <c r="G279" t="str" cm="1">
        <f t="array" ref="G279">IF(Resumen!$D$7="PROC.SWAT",IFERROR(VLOOKUP(BD[[#This Row],[Usunombre]],Equivalencias!W:X,2,FALSE),IFERROR(VLOOKUP(INDEX('BDCF Histórico'!A:A,MATCH(D279&amp;E279,'BDCF Histórico'!G:G,0),),Equivalencias!D:F,3,FALSE),"Revisar")),IFERROR(VLOOKUP(INDEX('BDCF Histórico'!A:A,MATCH(D279&amp;E279,'BDCF Histórico'!G:G,0),),Equivalencias!D:F,3,FALSE),"Revisar"))</f>
        <v>PROC.RM</v>
      </c>
      <c r="H279" t="str" cm="1">
        <f t="array" ref="H279">IFERROR(INDEX(Equivalencias!H:H,MATCH(BD[[#This Row],[PRYINumero]],Equivalencias!I:I,0),),BD[[#This Row],[PRYTcodigo]])</f>
        <v>STR.MGMT</v>
      </c>
    </row>
    <row r="280" spans="1:8" hidden="1" x14ac:dyDescent="0.3">
      <c r="B280" t="s">
        <v>405</v>
      </c>
      <c r="C280" t="s">
        <v>4439</v>
      </c>
      <c r="D280" t="s">
        <v>29</v>
      </c>
      <c r="E280" t="s">
        <v>4640</v>
      </c>
      <c r="F280">
        <v>6.75</v>
      </c>
      <c r="G280" t="str" cm="1">
        <f t="array" ref="G280">IF(Resumen!$D$7="PROC.SWAT",IFERROR(VLOOKUP(BD[[#This Row],[Usunombre]],Equivalencias!W:X,2,FALSE),IFERROR(VLOOKUP(INDEX('BDCF Histórico'!A:A,MATCH(D280&amp;E280,'BDCF Histórico'!G:G,0),),Equivalencias!D:F,3,FALSE),"Revisar")),IFERROR(VLOOKUP(INDEX('BDCF Histórico'!A:A,MATCH(D280&amp;E280,'BDCF Histórico'!G:G,0),),Equivalencias!D:F,3,FALSE),"Revisar"))</f>
        <v>PROC.RM</v>
      </c>
      <c r="H280" t="str" cm="1">
        <f t="array" ref="H280">IFERROR(INDEX(Equivalencias!H:H,MATCH(BD[[#This Row],[PRYINumero]],Equivalencias!I:I,0),),BD[[#This Row],[PRYTcodigo]])</f>
        <v>STR.MGMT</v>
      </c>
    </row>
    <row r="281" spans="1:8" x14ac:dyDescent="0.3">
      <c r="B281" t="s">
        <v>405</v>
      </c>
      <c r="C281" t="s">
        <v>4439</v>
      </c>
      <c r="D281" t="s">
        <v>29</v>
      </c>
      <c r="E281" t="s">
        <v>8381</v>
      </c>
      <c r="F281">
        <v>1.5</v>
      </c>
      <c r="G281" t="str" cm="1">
        <f t="array" ref="G281">IF(Resumen!$D$7="PROC.SWAT",IFERROR(VLOOKUP(BD[[#This Row],[Usunombre]],Equivalencias!W:X,2,FALSE),IFERROR(VLOOKUP(INDEX('BDCF Histórico'!A:A,MATCH(D281&amp;E281,'BDCF Histórico'!G:G,0),),Equivalencias!D:F,3,FALSE),"Revisar")),IFERROR(VLOOKUP(INDEX('BDCF Histórico'!A:A,MATCH(D281&amp;E281,'BDCF Histórico'!G:G,0),),Equivalencias!D:F,3,FALSE),"Revisar"))</f>
        <v>PROC.RM</v>
      </c>
      <c r="H281" t="str" cm="1">
        <f t="array" ref="H281">IFERROR(INDEX(Equivalencias!H:H,MATCH(BD[[#This Row],[PRYINumero]],Equivalencias!I:I,0),),BD[[#This Row],[PRYTcodigo]])</f>
        <v>STR.MGMT</v>
      </c>
    </row>
    <row r="282" spans="1:8" hidden="1" x14ac:dyDescent="0.3">
      <c r="B282" t="s">
        <v>669</v>
      </c>
      <c r="C282" t="s">
        <v>4642</v>
      </c>
      <c r="D282" t="s">
        <v>1035</v>
      </c>
      <c r="E282" t="s">
        <v>4640</v>
      </c>
      <c r="F282">
        <v>8</v>
      </c>
      <c r="G282" t="str" cm="1">
        <f t="array" ref="G282">IF(Resumen!$D$7="PROC.SWAT",IFERROR(VLOOKUP(BD[[#This Row],[Usunombre]],Equivalencias!W:X,2,FALSE),IFERROR(VLOOKUP(INDEX('BDCF Histórico'!A:A,MATCH(D282&amp;E282,'BDCF Histórico'!G:G,0),),Equivalencias!D:F,3,FALSE),"Revisar")),IFERROR(VLOOKUP(INDEX('BDCF Histórico'!A:A,MATCH(D282&amp;E282,'BDCF Histórico'!G:G,0),),Equivalencias!D:F,3,FALSE),"Revisar"))</f>
        <v>PROC.TELCO</v>
      </c>
      <c r="H282" t="str" cm="1">
        <f t="array" ref="H282">IFERROR(INDEX(Equivalencias!H:H,MATCH(BD[[#This Row],[PRYINumero]],Equivalencias!I:I,0),),BD[[#This Row],[PRYTcodigo]])</f>
        <v>PROC.ADM</v>
      </c>
    </row>
    <row r="283" spans="1:8" hidden="1" x14ac:dyDescent="0.3">
      <c r="B283" t="s">
        <v>371</v>
      </c>
      <c r="C283" t="s">
        <v>4628</v>
      </c>
      <c r="D283" t="s">
        <v>1035</v>
      </c>
      <c r="E283" t="s">
        <v>4640</v>
      </c>
      <c r="F283">
        <v>90.5</v>
      </c>
      <c r="G283" t="str" cm="1">
        <f t="array" ref="G283">IF(Resumen!$D$7="PROC.SWAT",IFERROR(VLOOKUP(BD[[#This Row],[Usunombre]],Equivalencias!W:X,2,FALSE),IFERROR(VLOOKUP(INDEX('BDCF Histórico'!A:A,MATCH(D283&amp;E283,'BDCF Histórico'!G:G,0),),Equivalencias!D:F,3,FALSE),"Revisar")),IFERROR(VLOOKUP(INDEX('BDCF Histórico'!A:A,MATCH(D283&amp;E283,'BDCF Histórico'!G:G,0),),Equivalencias!D:F,3,FALSE),"Revisar"))</f>
        <v>PROC.TELCO</v>
      </c>
      <c r="H283" t="str" cm="1">
        <f t="array" ref="H283">IFERROR(INDEX(Equivalencias!H:H,MATCH(BD[[#This Row],[PRYINumero]],Equivalencias!I:I,0),),BD[[#This Row],[PRYTcodigo]])</f>
        <v>PROC.TELCO</v>
      </c>
    </row>
    <row r="284" spans="1:8" x14ac:dyDescent="0.3">
      <c r="B284" t="s">
        <v>371</v>
      </c>
      <c r="C284" t="s">
        <v>4628</v>
      </c>
      <c r="D284" t="s">
        <v>1035</v>
      </c>
      <c r="E284" t="s">
        <v>8381</v>
      </c>
      <c r="F284">
        <v>149</v>
      </c>
      <c r="G284" t="str" cm="1">
        <f t="array" ref="G284">IF(Resumen!$D$7="PROC.SWAT",IFERROR(VLOOKUP(BD[[#This Row],[Usunombre]],Equivalencias!W:X,2,FALSE),IFERROR(VLOOKUP(INDEX('BDCF Histórico'!A:A,MATCH(D284&amp;E284,'BDCF Histórico'!G:G,0),),Equivalencias!D:F,3,FALSE),"Revisar")),IFERROR(VLOOKUP(INDEX('BDCF Histórico'!A:A,MATCH(D284&amp;E284,'BDCF Histórico'!G:G,0),),Equivalencias!D:F,3,FALSE),"Revisar"))</f>
        <v>PROC.TELCO</v>
      </c>
      <c r="H284" t="str" cm="1">
        <f t="array" ref="H284">IFERROR(INDEX(Equivalencias!H:H,MATCH(BD[[#This Row],[PRYINumero]],Equivalencias!I:I,0),),BD[[#This Row],[PRYTcodigo]])</f>
        <v>PROC.TELCO</v>
      </c>
    </row>
    <row r="285" spans="1:8" hidden="1" x14ac:dyDescent="0.3">
      <c r="B285" t="s">
        <v>371</v>
      </c>
      <c r="C285" t="s">
        <v>4629</v>
      </c>
      <c r="D285" t="s">
        <v>1035</v>
      </c>
      <c r="E285" t="s">
        <v>4640</v>
      </c>
      <c r="F285">
        <v>42.5</v>
      </c>
      <c r="G285" t="str" cm="1">
        <f t="array" ref="G285">IF(Resumen!$D$7="PROC.SWAT",IFERROR(VLOOKUP(BD[[#This Row],[Usunombre]],Equivalencias!W:X,2,FALSE),IFERROR(VLOOKUP(INDEX('BDCF Histórico'!A:A,MATCH(D285&amp;E285,'BDCF Histórico'!G:G,0),),Equivalencias!D:F,3,FALSE),"Revisar")),IFERROR(VLOOKUP(INDEX('BDCF Histórico'!A:A,MATCH(D285&amp;E285,'BDCF Histórico'!G:G,0),),Equivalencias!D:F,3,FALSE),"Revisar"))</f>
        <v>PROC.TELCO</v>
      </c>
      <c r="H285" t="str" cm="1">
        <f t="array" ref="H285">IFERROR(INDEX(Equivalencias!H:H,MATCH(BD[[#This Row],[PRYINumero]],Equivalencias!I:I,0),),BD[[#This Row],[PRYTcodigo]])</f>
        <v>PROC.TELCO</v>
      </c>
    </row>
    <row r="286" spans="1:8" x14ac:dyDescent="0.3">
      <c r="B286" t="s">
        <v>371</v>
      </c>
      <c r="C286" t="s">
        <v>4629</v>
      </c>
      <c r="D286" t="s">
        <v>1035</v>
      </c>
      <c r="E286" t="s">
        <v>8381</v>
      </c>
      <c r="F286">
        <v>8</v>
      </c>
      <c r="G286" t="str" cm="1">
        <f t="array" ref="G286">IF(Resumen!$D$7="PROC.SWAT",IFERROR(VLOOKUP(BD[[#This Row],[Usunombre]],Equivalencias!W:X,2,FALSE),IFERROR(VLOOKUP(INDEX('BDCF Histórico'!A:A,MATCH(D286&amp;E286,'BDCF Histórico'!G:G,0),),Equivalencias!D:F,3,FALSE),"Revisar")),IFERROR(VLOOKUP(INDEX('BDCF Histórico'!A:A,MATCH(D286&amp;E286,'BDCF Histórico'!G:G,0),),Equivalencias!D:F,3,FALSE),"Revisar"))</f>
        <v>PROC.TELCO</v>
      </c>
      <c r="H286" t="str" cm="1">
        <f t="array" ref="H286">IFERROR(INDEX(Equivalencias!H:H,MATCH(BD[[#This Row],[PRYINumero]],Equivalencias!I:I,0),),BD[[#This Row],[PRYTcodigo]])</f>
        <v>PROC.TELCO</v>
      </c>
    </row>
    <row r="287" spans="1:8" hidden="1" x14ac:dyDescent="0.3">
      <c r="B287" t="s">
        <v>371</v>
      </c>
      <c r="C287" t="s">
        <v>4679</v>
      </c>
      <c r="D287" t="s">
        <v>1035</v>
      </c>
      <c r="E287" t="s">
        <v>4640</v>
      </c>
      <c r="F287">
        <v>27</v>
      </c>
      <c r="G287" t="str" cm="1">
        <f t="array" ref="G287">IF(Resumen!$D$7="PROC.SWAT",IFERROR(VLOOKUP(BD[[#This Row],[Usunombre]],Equivalencias!W:X,2,FALSE),IFERROR(VLOOKUP(INDEX('BDCF Histórico'!A:A,MATCH(D287&amp;E287,'BDCF Histórico'!G:G,0),),Equivalencias!D:F,3,FALSE),"Revisar")),IFERROR(VLOOKUP(INDEX('BDCF Histórico'!A:A,MATCH(D287&amp;E287,'BDCF Histórico'!G:G,0),),Equivalencias!D:F,3,FALSE),"Revisar"))</f>
        <v>PROC.TELCO</v>
      </c>
      <c r="H287" t="str" cm="1">
        <f t="array" ref="H287">IFERROR(INDEX(Equivalencias!H:H,MATCH(BD[[#This Row],[PRYINumero]],Equivalencias!I:I,0),),BD[[#This Row],[PRYTcodigo]])</f>
        <v>PROC.TELCO</v>
      </c>
    </row>
    <row r="288" spans="1:8" x14ac:dyDescent="0.3">
      <c r="B288" t="s">
        <v>371</v>
      </c>
      <c r="C288" t="s">
        <v>4680</v>
      </c>
      <c r="D288" t="s">
        <v>1035</v>
      </c>
      <c r="E288" t="s">
        <v>8381</v>
      </c>
      <c r="F288">
        <v>3</v>
      </c>
      <c r="G288" t="str" cm="1">
        <f t="array" ref="G288">IF(Resumen!$D$7="PROC.SWAT",IFERROR(VLOOKUP(BD[[#This Row],[Usunombre]],Equivalencias!W:X,2,FALSE),IFERROR(VLOOKUP(INDEX('BDCF Histórico'!A:A,MATCH(D288&amp;E288,'BDCF Histórico'!G:G,0),),Equivalencias!D:F,3,FALSE),"Revisar")),IFERROR(VLOOKUP(INDEX('BDCF Histórico'!A:A,MATCH(D288&amp;E288,'BDCF Histórico'!G:G,0),),Equivalencias!D:F,3,FALSE),"Revisar"))</f>
        <v>PROC.TELCO</v>
      </c>
      <c r="H288" t="str" cm="1">
        <f t="array" ref="H288">IFERROR(INDEX(Equivalencias!H:H,MATCH(BD[[#This Row],[PRYINumero]],Equivalencias!I:I,0),),BD[[#This Row],[PRYTcodigo]])</f>
        <v>PROC.TELCO</v>
      </c>
    </row>
    <row r="289" spans="1:8" hidden="1" x14ac:dyDescent="0.3">
      <c r="B289" t="s">
        <v>669</v>
      </c>
      <c r="C289" t="s">
        <v>4642</v>
      </c>
      <c r="D289" t="s">
        <v>4397</v>
      </c>
      <c r="E289" t="s">
        <v>4640</v>
      </c>
      <c r="F289">
        <v>8</v>
      </c>
      <c r="G289" t="str" cm="1">
        <f t="array" ref="G289">IF(Resumen!$D$7="PROC.SWAT",IFERROR(VLOOKUP(BD[[#This Row],[Usunombre]],Equivalencias!W:X,2,FALSE),IFERROR(VLOOKUP(INDEX('BDCF Histórico'!A:A,MATCH(D289&amp;E289,'BDCF Histórico'!G:G,0),),Equivalencias!D:F,3,FALSE),"Revisar")),IFERROR(VLOOKUP(INDEX('BDCF Histórico'!A:A,MATCH(D289&amp;E289,'BDCF Histórico'!G:G,0),),Equivalencias!D:F,3,FALSE),"Revisar"))</f>
        <v>PROC.RH</v>
      </c>
      <c r="H289" t="str" cm="1">
        <f t="array" ref="H289">IFERROR(INDEX(Equivalencias!H:H,MATCH(BD[[#This Row],[PRYINumero]],Equivalencias!I:I,0),),BD[[#This Row],[PRYTcodigo]])</f>
        <v>PROC.ADM</v>
      </c>
    </row>
    <row r="290" spans="1:8" hidden="1" x14ac:dyDescent="0.3">
      <c r="B290" t="s">
        <v>669</v>
      </c>
      <c r="C290" t="s">
        <v>4642</v>
      </c>
      <c r="D290" t="s">
        <v>389</v>
      </c>
      <c r="E290" t="s">
        <v>4640</v>
      </c>
      <c r="F290">
        <v>8</v>
      </c>
      <c r="G290" t="str" cm="1">
        <f t="array" ref="G290">IF(Resumen!$D$7="PROC.SWAT",IFERROR(VLOOKUP(BD[[#This Row],[Usunombre]],Equivalencias!W:X,2,FALSE),IFERROR(VLOOKUP(INDEX('BDCF Histórico'!A:A,MATCH(D290&amp;E290,'BDCF Histórico'!G:G,0),),Equivalencias!D:F,3,FALSE),"Revisar")),IFERROR(VLOOKUP(INDEX('BDCF Histórico'!A:A,MATCH(D290&amp;E290,'BDCF Histórico'!G:G,0),),Equivalencias!D:F,3,FALSE),"Revisar"))</f>
        <v>PROC.TELCO</v>
      </c>
      <c r="H290" t="str" cm="1">
        <f t="array" ref="H290">IFERROR(INDEX(Equivalencias!H:H,MATCH(BD[[#This Row],[PRYINumero]],Equivalencias!I:I,0),),BD[[#This Row],[PRYTcodigo]])</f>
        <v>PROC.ADM</v>
      </c>
    </row>
    <row r="291" spans="1:8" hidden="1" x14ac:dyDescent="0.3">
      <c r="B291" t="s">
        <v>669</v>
      </c>
      <c r="C291" t="s">
        <v>4644</v>
      </c>
      <c r="D291" t="s">
        <v>389</v>
      </c>
      <c r="E291" t="s">
        <v>4640</v>
      </c>
      <c r="F291">
        <v>2</v>
      </c>
      <c r="G291" t="str" cm="1">
        <f t="array" ref="G291">IF(Resumen!$D$7="PROC.SWAT",IFERROR(VLOOKUP(BD[[#This Row],[Usunombre]],Equivalencias!W:X,2,FALSE),IFERROR(VLOOKUP(INDEX('BDCF Histórico'!A:A,MATCH(D291&amp;E291,'BDCF Histórico'!G:G,0),),Equivalencias!D:F,3,FALSE),"Revisar")),IFERROR(VLOOKUP(INDEX('BDCF Histórico'!A:A,MATCH(D291&amp;E291,'BDCF Histórico'!G:G,0),),Equivalencias!D:F,3,FALSE),"Revisar"))</f>
        <v>PROC.TELCO</v>
      </c>
      <c r="H291" t="str" cm="1">
        <f t="array" ref="H291">IFERROR(INDEX(Equivalencias!H:H,MATCH(BD[[#This Row],[PRYINumero]],Equivalencias!I:I,0),),BD[[#This Row],[PRYTcodigo]])</f>
        <v>PROC.ADM</v>
      </c>
    </row>
    <row r="292" spans="1:8" hidden="1" x14ac:dyDescent="0.3">
      <c r="B292" t="s">
        <v>354</v>
      </c>
      <c r="C292" t="s">
        <v>1009</v>
      </c>
      <c r="D292" t="s">
        <v>389</v>
      </c>
      <c r="E292" t="s">
        <v>4640</v>
      </c>
      <c r="F292">
        <v>0.75</v>
      </c>
      <c r="G292" t="str" cm="1">
        <f t="array" ref="G292">IF(Resumen!$D$7="PROC.SWAT",IFERROR(VLOOKUP(BD[[#This Row],[Usunombre]],Equivalencias!W:X,2,FALSE),IFERROR(VLOOKUP(INDEX('BDCF Histórico'!A:A,MATCH(D292&amp;E292,'BDCF Histórico'!G:G,0),),Equivalencias!D:F,3,FALSE),"Revisar")),IFERROR(VLOOKUP(INDEX('BDCF Histórico'!A:A,MATCH(D292&amp;E292,'BDCF Histórico'!G:G,0),),Equivalencias!D:F,3,FALSE),"Revisar"))</f>
        <v>PROC.TELCO</v>
      </c>
      <c r="H292" t="str" cm="1">
        <f t="array" ref="H292">IFERROR(INDEX(Equivalencias!H:H,MATCH(BD[[#This Row],[PRYINumero]],Equivalencias!I:I,0),),BD[[#This Row],[PRYTcodigo]])</f>
        <v>PROC.TAPP</v>
      </c>
    </row>
    <row r="293" spans="1:8" x14ac:dyDescent="0.3">
      <c r="B293" t="s">
        <v>354</v>
      </c>
      <c r="C293" t="s">
        <v>1009</v>
      </c>
      <c r="D293" t="s">
        <v>389</v>
      </c>
      <c r="E293" t="s">
        <v>8381</v>
      </c>
      <c r="F293">
        <v>1</v>
      </c>
      <c r="G293" t="str" cm="1">
        <f t="array" ref="G293">IF(Resumen!$D$7="PROC.SWAT",IFERROR(VLOOKUP(BD[[#This Row],[Usunombre]],Equivalencias!W:X,2,FALSE),IFERROR(VLOOKUP(INDEX('BDCF Histórico'!A:A,MATCH(D293&amp;E293,'BDCF Histórico'!G:G,0),),Equivalencias!D:F,3,FALSE),"Revisar")),IFERROR(VLOOKUP(INDEX('BDCF Histórico'!A:A,MATCH(D293&amp;E293,'BDCF Histórico'!G:G,0),),Equivalencias!D:F,3,FALSE),"Revisar"))</f>
        <v>PROC.TELCO</v>
      </c>
      <c r="H293" t="str" cm="1">
        <f t="array" ref="H293">IFERROR(INDEX(Equivalencias!H:H,MATCH(BD[[#This Row],[PRYINumero]],Equivalencias!I:I,0),),BD[[#This Row],[PRYTcodigo]])</f>
        <v>PROC.TAPP</v>
      </c>
    </row>
    <row r="294" spans="1:8" hidden="1" x14ac:dyDescent="0.3">
      <c r="B294" t="s">
        <v>371</v>
      </c>
      <c r="C294" t="s">
        <v>4626</v>
      </c>
      <c r="D294" t="s">
        <v>389</v>
      </c>
      <c r="E294" t="s">
        <v>4640</v>
      </c>
      <c r="F294">
        <v>41</v>
      </c>
      <c r="G294" t="str" cm="1">
        <f t="array" ref="G294">IF(Resumen!$D$7="PROC.SWAT",IFERROR(VLOOKUP(BD[[#This Row],[Usunombre]],Equivalencias!W:X,2,FALSE),IFERROR(VLOOKUP(INDEX('BDCF Histórico'!A:A,MATCH(D294&amp;E294,'BDCF Histórico'!G:G,0),),Equivalencias!D:F,3,FALSE),"Revisar")),IFERROR(VLOOKUP(INDEX('BDCF Histórico'!A:A,MATCH(D294&amp;E294,'BDCF Histórico'!G:G,0),),Equivalencias!D:F,3,FALSE),"Revisar"))</f>
        <v>PROC.TELCO</v>
      </c>
      <c r="H294" t="str" cm="1">
        <f t="array" ref="H294">IFERROR(INDEX(Equivalencias!H:H,MATCH(BD[[#This Row],[PRYINumero]],Equivalencias!I:I,0),),BD[[#This Row],[PRYTcodigo]])</f>
        <v>PROC.TELCO</v>
      </c>
    </row>
    <row r="295" spans="1:8" x14ac:dyDescent="0.3">
      <c r="B295" t="s">
        <v>371</v>
      </c>
      <c r="C295" t="s">
        <v>4626</v>
      </c>
      <c r="D295" t="s">
        <v>389</v>
      </c>
      <c r="E295" t="s">
        <v>8381</v>
      </c>
      <c r="F295">
        <v>47</v>
      </c>
      <c r="G295" t="str" cm="1">
        <f t="array" ref="G295">IF(Resumen!$D$7="PROC.SWAT",IFERROR(VLOOKUP(BD[[#This Row],[Usunombre]],Equivalencias!W:X,2,FALSE),IFERROR(VLOOKUP(INDEX('BDCF Histórico'!A:A,MATCH(D295&amp;E295,'BDCF Histórico'!G:G,0),),Equivalencias!D:F,3,FALSE),"Revisar")),IFERROR(VLOOKUP(INDEX('BDCF Histórico'!A:A,MATCH(D295&amp;E295,'BDCF Histórico'!G:G,0),),Equivalencias!D:F,3,FALSE),"Revisar"))</f>
        <v>PROC.TELCO</v>
      </c>
      <c r="H295" t="str" cm="1">
        <f t="array" ref="H295">IFERROR(INDEX(Equivalencias!H:H,MATCH(BD[[#This Row],[PRYINumero]],Equivalencias!I:I,0),),BD[[#This Row],[PRYTcodigo]])</f>
        <v>PROC.TELCO</v>
      </c>
    </row>
    <row r="296" spans="1:8" hidden="1" x14ac:dyDescent="0.3">
      <c r="B296" t="s">
        <v>371</v>
      </c>
      <c r="C296" t="s">
        <v>4628</v>
      </c>
      <c r="D296" t="s">
        <v>389</v>
      </c>
      <c r="E296" t="s">
        <v>4640</v>
      </c>
      <c r="F296">
        <v>122.25</v>
      </c>
      <c r="G296" t="str" cm="1">
        <f t="array" ref="G296">IF(Resumen!$D$7="PROC.SWAT",IFERROR(VLOOKUP(BD[[#This Row],[Usunombre]],Equivalencias!W:X,2,FALSE),IFERROR(VLOOKUP(INDEX('BDCF Histórico'!A:A,MATCH(D296&amp;E296,'BDCF Histórico'!G:G,0),),Equivalencias!D:F,3,FALSE),"Revisar")),IFERROR(VLOOKUP(INDEX('BDCF Histórico'!A:A,MATCH(D296&amp;E296,'BDCF Histórico'!G:G,0),),Equivalencias!D:F,3,FALSE),"Revisar"))</f>
        <v>PROC.TELCO</v>
      </c>
      <c r="H296" t="str" cm="1">
        <f t="array" ref="H296">IFERROR(INDEX(Equivalencias!H:H,MATCH(BD[[#This Row],[PRYINumero]],Equivalencias!I:I,0),),BD[[#This Row],[PRYTcodigo]])</f>
        <v>PROC.TELCO</v>
      </c>
    </row>
    <row r="297" spans="1:8" x14ac:dyDescent="0.3">
      <c r="B297" t="s">
        <v>371</v>
      </c>
      <c r="C297" t="s">
        <v>4628</v>
      </c>
      <c r="D297" t="s">
        <v>389</v>
      </c>
      <c r="E297" t="s">
        <v>8381</v>
      </c>
      <c r="F297">
        <v>120.75</v>
      </c>
      <c r="G297" t="str" cm="1">
        <f t="array" ref="G297">IF(Resumen!$D$7="PROC.SWAT",IFERROR(VLOOKUP(BD[[#This Row],[Usunombre]],Equivalencias!W:X,2,FALSE),IFERROR(VLOOKUP(INDEX('BDCF Histórico'!A:A,MATCH(D297&amp;E297,'BDCF Histórico'!G:G,0),),Equivalencias!D:F,3,FALSE),"Revisar")),IFERROR(VLOOKUP(INDEX('BDCF Histórico'!A:A,MATCH(D297&amp;E297,'BDCF Histórico'!G:G,0),),Equivalencias!D:F,3,FALSE),"Revisar"))</f>
        <v>PROC.TELCO</v>
      </c>
      <c r="H297" t="str" cm="1">
        <f t="array" ref="H297">IFERROR(INDEX(Equivalencias!H:H,MATCH(BD[[#This Row],[PRYINumero]],Equivalencias!I:I,0),),BD[[#This Row],[PRYTcodigo]])</f>
        <v>PROC.TELCO</v>
      </c>
    </row>
    <row r="298" spans="1:8" hidden="1" x14ac:dyDescent="0.3">
      <c r="B298" t="s">
        <v>371</v>
      </c>
      <c r="C298" t="s">
        <v>4629</v>
      </c>
      <c r="D298" t="s">
        <v>389</v>
      </c>
      <c r="E298" t="s">
        <v>4640</v>
      </c>
      <c r="F298">
        <v>68</v>
      </c>
      <c r="G298" t="str" cm="1">
        <f t="array" ref="G298">IF(Resumen!$D$7="PROC.SWAT",IFERROR(VLOOKUP(BD[[#This Row],[Usunombre]],Equivalencias!W:X,2,FALSE),IFERROR(VLOOKUP(INDEX('BDCF Histórico'!A:A,MATCH(D298&amp;E298,'BDCF Histórico'!G:G,0),),Equivalencias!D:F,3,FALSE),"Revisar")),IFERROR(VLOOKUP(INDEX('BDCF Histórico'!A:A,MATCH(D298&amp;E298,'BDCF Histórico'!G:G,0),),Equivalencias!D:F,3,FALSE),"Revisar"))</f>
        <v>PROC.TELCO</v>
      </c>
      <c r="H298" t="str" cm="1">
        <f t="array" ref="H298">IFERROR(INDEX(Equivalencias!H:H,MATCH(BD[[#This Row],[PRYINumero]],Equivalencias!I:I,0),),BD[[#This Row],[PRYTcodigo]])</f>
        <v>PROC.TELCO</v>
      </c>
    </row>
    <row r="299" spans="1:8" x14ac:dyDescent="0.3">
      <c r="B299" t="s">
        <v>371</v>
      </c>
      <c r="C299" t="s">
        <v>4629</v>
      </c>
      <c r="D299" t="s">
        <v>389</v>
      </c>
      <c r="E299" t="s">
        <v>8381</v>
      </c>
      <c r="F299">
        <v>55.25</v>
      </c>
      <c r="G299" t="str" cm="1">
        <f t="array" ref="G299">IF(Resumen!$D$7="PROC.SWAT",IFERROR(VLOOKUP(BD[[#This Row],[Usunombre]],Equivalencias!W:X,2,FALSE),IFERROR(VLOOKUP(INDEX('BDCF Histórico'!A:A,MATCH(D299&amp;E299,'BDCF Histórico'!G:G,0),),Equivalencias!D:F,3,FALSE),"Revisar")),IFERROR(VLOOKUP(INDEX('BDCF Histórico'!A:A,MATCH(D299&amp;E299,'BDCF Histórico'!G:G,0),),Equivalencias!D:F,3,FALSE),"Revisar"))</f>
        <v>PROC.TELCO</v>
      </c>
      <c r="H299" t="str" cm="1">
        <f t="array" ref="H299">IFERROR(INDEX(Equivalencias!H:H,MATCH(BD[[#This Row],[PRYINumero]],Equivalencias!I:I,0),),BD[[#This Row],[PRYTcodigo]])</f>
        <v>PROC.TELCO</v>
      </c>
    </row>
    <row r="300" spans="1:8" x14ac:dyDescent="0.3">
      <c r="B300" t="s">
        <v>371</v>
      </c>
      <c r="C300" t="s">
        <v>4680</v>
      </c>
      <c r="D300" t="s">
        <v>389</v>
      </c>
      <c r="E300" t="s">
        <v>8381</v>
      </c>
      <c r="F300">
        <v>1.5</v>
      </c>
      <c r="G300" t="str" cm="1">
        <f t="array" ref="G300">IF(Resumen!$D$7="PROC.SWAT",IFERROR(VLOOKUP(BD[[#This Row],[Usunombre]],Equivalencias!W:X,2,FALSE),IFERROR(VLOOKUP(INDEX('BDCF Histórico'!A:A,MATCH(D300&amp;E300,'BDCF Histórico'!G:G,0),),Equivalencias!D:F,3,FALSE),"Revisar")),IFERROR(VLOOKUP(INDEX('BDCF Histórico'!A:A,MATCH(D300&amp;E300,'BDCF Histórico'!G:G,0),),Equivalencias!D:F,3,FALSE),"Revisar"))</f>
        <v>PROC.TELCO</v>
      </c>
      <c r="H300" t="str" cm="1">
        <f t="array" ref="H300">IFERROR(INDEX(Equivalencias!H:H,MATCH(BD[[#This Row],[PRYINumero]],Equivalencias!I:I,0),),BD[[#This Row],[PRYTcodigo]])</f>
        <v>PROC.TELCO</v>
      </c>
    </row>
    <row r="301" spans="1:8" hidden="1" x14ac:dyDescent="0.3">
      <c r="B301" t="s">
        <v>669</v>
      </c>
      <c r="C301" t="s">
        <v>4642</v>
      </c>
      <c r="D301" t="s">
        <v>126</v>
      </c>
      <c r="E301" t="s">
        <v>4640</v>
      </c>
      <c r="F301">
        <v>28</v>
      </c>
      <c r="G301" t="str" cm="1">
        <f t="array" ref="G301">IF(Resumen!$D$7="PROC.SWAT",IFERROR(VLOOKUP(BD[[#This Row],[Usunombre]],Equivalencias!W:X,2,FALSE),IFERROR(VLOOKUP(INDEX('BDCF Histórico'!A:A,MATCH(D301&amp;E301,'BDCF Histórico'!G:G,0),),Equivalencias!D:F,3,FALSE),"Revisar")),IFERROR(VLOOKUP(INDEX('BDCF Histórico'!A:A,MATCH(D301&amp;E301,'BDCF Histórico'!G:G,0),),Equivalencias!D:F,3,FALSE),"Revisar"))</f>
        <v>PROC.PMO</v>
      </c>
      <c r="H301" t="str" cm="1">
        <f t="array" ref="H301">IFERROR(INDEX(Equivalencias!H:H,MATCH(BD[[#This Row],[PRYINumero]],Equivalencias!I:I,0),),BD[[#This Row],[PRYTcodigo]])</f>
        <v>PROC.ADM</v>
      </c>
    </row>
    <row r="302" spans="1:8" x14ac:dyDescent="0.3">
      <c r="B302" t="s">
        <v>669</v>
      </c>
      <c r="C302" t="s">
        <v>4642</v>
      </c>
      <c r="D302" t="s">
        <v>126</v>
      </c>
      <c r="E302" t="s">
        <v>8381</v>
      </c>
      <c r="F302">
        <v>20</v>
      </c>
      <c r="G302" t="str" cm="1">
        <f t="array" ref="G302">IF(Resumen!$D$7="PROC.SWAT",IFERROR(VLOOKUP(BD[[#This Row],[Usunombre]],Equivalencias!W:X,2,FALSE),IFERROR(VLOOKUP(INDEX('BDCF Histórico'!A:A,MATCH(D302&amp;E302,'BDCF Histórico'!G:G,0),),Equivalencias!D:F,3,FALSE),"Revisar")),IFERROR(VLOOKUP(INDEX('BDCF Histórico'!A:A,MATCH(D302&amp;E302,'BDCF Histórico'!G:G,0),),Equivalencias!D:F,3,FALSE),"Revisar"))</f>
        <v>PROC.PMO</v>
      </c>
      <c r="H302" t="str" cm="1">
        <f t="array" ref="H302">IFERROR(INDEX(Equivalencias!H:H,MATCH(BD[[#This Row],[PRYINumero]],Equivalencias!I:I,0),),BD[[#This Row],[PRYTcodigo]])</f>
        <v>PROC.ADM</v>
      </c>
    </row>
    <row r="303" spans="1:8" x14ac:dyDescent="0.3">
      <c r="B303" t="s">
        <v>669</v>
      </c>
      <c r="C303" t="s">
        <v>4644</v>
      </c>
      <c r="D303" t="s">
        <v>126</v>
      </c>
      <c r="E303" t="s">
        <v>8381</v>
      </c>
      <c r="F303">
        <v>1</v>
      </c>
      <c r="G303" t="str" cm="1">
        <f t="array" ref="G303">IF(Resumen!$D$7="PROC.SWAT",IFERROR(VLOOKUP(BD[[#This Row],[Usunombre]],Equivalencias!W:X,2,FALSE),IFERROR(VLOOKUP(INDEX('BDCF Histórico'!A:A,MATCH(D303&amp;E303,'BDCF Histórico'!G:G,0),),Equivalencias!D:F,3,FALSE),"Revisar")),IFERROR(VLOOKUP(INDEX('BDCF Histórico'!A:A,MATCH(D303&amp;E303,'BDCF Histórico'!G:G,0),),Equivalencias!D:F,3,FALSE),"Revisar"))</f>
        <v>PROC.PMO</v>
      </c>
      <c r="H303" t="str" cm="1">
        <f t="array" ref="H303">IFERROR(INDEX(Equivalencias!H:H,MATCH(BD[[#This Row],[PRYINumero]],Equivalencias!I:I,0),),BD[[#This Row],[PRYTcodigo]])</f>
        <v>PROC.ADM</v>
      </c>
    </row>
    <row r="304" spans="1:8" hidden="1" x14ac:dyDescent="0.3">
      <c r="A304" t="s">
        <v>94</v>
      </c>
      <c r="B304" t="s">
        <v>161</v>
      </c>
      <c r="C304" t="s">
        <v>4662</v>
      </c>
      <c r="D304" t="s">
        <v>126</v>
      </c>
      <c r="E304" t="s">
        <v>4640</v>
      </c>
      <c r="F304">
        <v>7</v>
      </c>
      <c r="G304" t="str" cm="1">
        <f t="array" ref="G304">IF(Resumen!$D$7="PROC.SWAT",IFERROR(VLOOKUP(BD[[#This Row],[Usunombre]],Equivalencias!W:X,2,FALSE),IFERROR(VLOOKUP(INDEX('BDCF Histórico'!A:A,MATCH(D304&amp;E304,'BDCF Histórico'!G:G,0),),Equivalencias!D:F,3,FALSE),"Revisar")),IFERROR(VLOOKUP(INDEX('BDCF Histórico'!A:A,MATCH(D304&amp;E304,'BDCF Histórico'!G:G,0),),Equivalencias!D:F,3,FALSE),"Revisar"))</f>
        <v>PROC.PMO</v>
      </c>
      <c r="H304" t="str" cm="1">
        <f t="array" ref="H304">IFERROR(INDEX(Equivalencias!H:H,MATCH(BD[[#This Row],[PRYINumero]],Equivalencias!I:I,0),),BD[[#This Row],[PRYTcodigo]])</f>
        <v>PROC.ERP</v>
      </c>
    </row>
    <row r="305" spans="1:8" hidden="1" x14ac:dyDescent="0.3">
      <c r="A305" t="s">
        <v>166</v>
      </c>
      <c r="B305" t="s">
        <v>161</v>
      </c>
      <c r="C305" t="s">
        <v>4662</v>
      </c>
      <c r="D305" t="s">
        <v>126</v>
      </c>
      <c r="E305" t="s">
        <v>4640</v>
      </c>
      <c r="F305">
        <v>35.5</v>
      </c>
      <c r="G305" t="str" cm="1">
        <f t="array" ref="G305">IF(Resumen!$D$7="PROC.SWAT",IFERROR(VLOOKUP(BD[[#This Row],[Usunombre]],Equivalencias!W:X,2,FALSE),IFERROR(VLOOKUP(INDEX('BDCF Histórico'!A:A,MATCH(D305&amp;E305,'BDCF Histórico'!G:G,0),),Equivalencias!D:F,3,FALSE),"Revisar")),IFERROR(VLOOKUP(INDEX('BDCF Histórico'!A:A,MATCH(D305&amp;E305,'BDCF Histórico'!G:G,0),),Equivalencias!D:F,3,FALSE),"Revisar"))</f>
        <v>PROC.PMO</v>
      </c>
      <c r="H305" t="str" cm="1">
        <f t="array" ref="H305">IFERROR(INDEX(Equivalencias!H:H,MATCH(BD[[#This Row],[PRYINumero]],Equivalencias!I:I,0),),BD[[#This Row],[PRYTcodigo]])</f>
        <v>PROC.PMO</v>
      </c>
    </row>
    <row r="306" spans="1:8" hidden="1" x14ac:dyDescent="0.3">
      <c r="A306" t="s">
        <v>4423</v>
      </c>
      <c r="B306" t="s">
        <v>161</v>
      </c>
      <c r="C306" t="s">
        <v>4662</v>
      </c>
      <c r="D306" t="s">
        <v>126</v>
      </c>
      <c r="E306" t="s">
        <v>4640</v>
      </c>
      <c r="F306">
        <v>82</v>
      </c>
      <c r="G306" t="str" cm="1">
        <f t="array" ref="G306">IF(Resumen!$D$7="PROC.SWAT",IFERROR(VLOOKUP(BD[[#This Row],[Usunombre]],Equivalencias!W:X,2,FALSE),IFERROR(VLOOKUP(INDEX('BDCF Histórico'!A:A,MATCH(D306&amp;E306,'BDCF Histórico'!G:G,0),),Equivalencias!D:F,3,FALSE),"Revisar")),IFERROR(VLOOKUP(INDEX('BDCF Histórico'!A:A,MATCH(D306&amp;E306,'BDCF Histórico'!G:G,0),),Equivalencias!D:F,3,FALSE),"Revisar"))</f>
        <v>PROC.PMO</v>
      </c>
      <c r="H306" t="str" cm="1">
        <f t="array" ref="H306">IFERROR(INDEX(Equivalencias!H:H,MATCH(BD[[#This Row],[PRYINumero]],Equivalencias!I:I,0),),BD[[#This Row],[PRYTcodigo]])</f>
        <v>PROC.PMO</v>
      </c>
    </row>
    <row r="307" spans="1:8" hidden="1" x14ac:dyDescent="0.3">
      <c r="A307" t="s">
        <v>4285</v>
      </c>
      <c r="B307" t="s">
        <v>161</v>
      </c>
      <c r="C307" t="s">
        <v>4662</v>
      </c>
      <c r="D307" t="s">
        <v>126</v>
      </c>
      <c r="E307" t="s">
        <v>4640</v>
      </c>
      <c r="F307">
        <v>15.5</v>
      </c>
      <c r="G307" t="str" cm="1">
        <f t="array" ref="G307">IF(Resumen!$D$7="PROC.SWAT",IFERROR(VLOOKUP(BD[[#This Row],[Usunombre]],Equivalencias!W:X,2,FALSE),IFERROR(VLOOKUP(INDEX('BDCF Histórico'!A:A,MATCH(D307&amp;E307,'BDCF Histórico'!G:G,0),),Equivalencias!D:F,3,FALSE),"Revisar")),IFERROR(VLOOKUP(INDEX('BDCF Histórico'!A:A,MATCH(D307&amp;E307,'BDCF Histórico'!G:G,0),),Equivalencias!D:F,3,FALSE),"Revisar"))</f>
        <v>PROC.PMO</v>
      </c>
      <c r="H307" t="str" cm="1">
        <f t="array" ref="H307">IFERROR(INDEX(Equivalencias!H:H,MATCH(BD[[#This Row],[PRYINumero]],Equivalencias!I:I,0),),BD[[#This Row],[PRYTcodigo]])</f>
        <v>PROC.PRY-E</v>
      </c>
    </row>
    <row r="308" spans="1:8" x14ac:dyDescent="0.3">
      <c r="A308" t="s">
        <v>8383</v>
      </c>
      <c r="B308" t="s">
        <v>161</v>
      </c>
      <c r="C308" t="s">
        <v>4662</v>
      </c>
      <c r="D308" t="s">
        <v>126</v>
      </c>
      <c r="E308" t="s">
        <v>8381</v>
      </c>
      <c r="F308">
        <v>2</v>
      </c>
      <c r="G308" t="str" cm="1">
        <f t="array" ref="G308">IF(Resumen!$D$7="PROC.SWAT",IFERROR(VLOOKUP(BD[[#This Row],[Usunombre]],Equivalencias!W:X,2,FALSE),IFERROR(VLOOKUP(INDEX('BDCF Histórico'!A:A,MATCH(D308&amp;E308,'BDCF Histórico'!G:G,0),),Equivalencias!D:F,3,FALSE),"Revisar")),IFERROR(VLOOKUP(INDEX('BDCF Histórico'!A:A,MATCH(D308&amp;E308,'BDCF Histórico'!G:G,0),),Equivalencias!D:F,3,FALSE),"Revisar"))</f>
        <v>PROC.PMO</v>
      </c>
      <c r="H308" t="str" cm="1">
        <f t="array" ref="H308">IFERROR(INDEX(Equivalencias!H:H,MATCH(BD[[#This Row],[PRYINumero]],Equivalencias!I:I,0),),BD[[#This Row],[PRYTcodigo]])</f>
        <v>PROC.PMO</v>
      </c>
    </row>
    <row r="309" spans="1:8" x14ac:dyDescent="0.3">
      <c r="A309" t="s">
        <v>94</v>
      </c>
      <c r="B309" t="s">
        <v>161</v>
      </c>
      <c r="C309" t="s">
        <v>4662</v>
      </c>
      <c r="D309" t="s">
        <v>126</v>
      </c>
      <c r="E309" t="s">
        <v>8381</v>
      </c>
      <c r="F309">
        <v>9</v>
      </c>
      <c r="G309" t="str" cm="1">
        <f t="array" ref="G309">IF(Resumen!$D$7="PROC.SWAT",IFERROR(VLOOKUP(BD[[#This Row],[Usunombre]],Equivalencias!W:X,2,FALSE),IFERROR(VLOOKUP(INDEX('BDCF Histórico'!A:A,MATCH(D309&amp;E309,'BDCF Histórico'!G:G,0),),Equivalencias!D:F,3,FALSE),"Revisar")),IFERROR(VLOOKUP(INDEX('BDCF Histórico'!A:A,MATCH(D309&amp;E309,'BDCF Histórico'!G:G,0),),Equivalencias!D:F,3,FALSE),"Revisar"))</f>
        <v>PROC.PMO</v>
      </c>
      <c r="H309" t="str" cm="1">
        <f t="array" ref="H309">IFERROR(INDEX(Equivalencias!H:H,MATCH(BD[[#This Row],[PRYINumero]],Equivalencias!I:I,0),),BD[[#This Row],[PRYTcodigo]])</f>
        <v>PROC.ERP</v>
      </c>
    </row>
    <row r="310" spans="1:8" x14ac:dyDescent="0.3">
      <c r="A310" t="s">
        <v>166</v>
      </c>
      <c r="B310" t="s">
        <v>161</v>
      </c>
      <c r="C310" t="s">
        <v>4662</v>
      </c>
      <c r="D310" t="s">
        <v>126</v>
      </c>
      <c r="E310" t="s">
        <v>8381</v>
      </c>
      <c r="F310">
        <v>65</v>
      </c>
      <c r="G310" t="str" cm="1">
        <f t="array" ref="G310">IF(Resumen!$D$7="PROC.SWAT",IFERROR(VLOOKUP(BD[[#This Row],[Usunombre]],Equivalencias!W:X,2,FALSE),IFERROR(VLOOKUP(INDEX('BDCF Histórico'!A:A,MATCH(D310&amp;E310,'BDCF Histórico'!G:G,0),),Equivalencias!D:F,3,FALSE),"Revisar")),IFERROR(VLOOKUP(INDEX('BDCF Histórico'!A:A,MATCH(D310&amp;E310,'BDCF Histórico'!G:G,0),),Equivalencias!D:F,3,FALSE),"Revisar"))</f>
        <v>PROC.PMO</v>
      </c>
      <c r="H310" t="str" cm="1">
        <f t="array" ref="H310">IFERROR(INDEX(Equivalencias!H:H,MATCH(BD[[#This Row],[PRYINumero]],Equivalencias!I:I,0),),BD[[#This Row],[PRYTcodigo]])</f>
        <v>PROC.PMO</v>
      </c>
    </row>
    <row r="311" spans="1:8" x14ac:dyDescent="0.3">
      <c r="A311" t="s">
        <v>4373</v>
      </c>
      <c r="B311" t="s">
        <v>161</v>
      </c>
      <c r="C311" t="s">
        <v>4662</v>
      </c>
      <c r="D311" t="s">
        <v>126</v>
      </c>
      <c r="E311" t="s">
        <v>8381</v>
      </c>
      <c r="F311">
        <v>3</v>
      </c>
      <c r="G311" t="str" cm="1">
        <f t="array" ref="G311">IF(Resumen!$D$7="PROC.SWAT",IFERROR(VLOOKUP(BD[[#This Row],[Usunombre]],Equivalencias!W:X,2,FALSE),IFERROR(VLOOKUP(INDEX('BDCF Histórico'!A:A,MATCH(D311&amp;E311,'BDCF Histórico'!G:G,0),),Equivalencias!D:F,3,FALSE),"Revisar")),IFERROR(VLOOKUP(INDEX('BDCF Histórico'!A:A,MATCH(D311&amp;E311,'BDCF Histórico'!G:G,0),),Equivalencias!D:F,3,FALSE),"Revisar"))</f>
        <v>PROC.PMO</v>
      </c>
      <c r="H311" t="str" cm="1">
        <f t="array" ref="H311">IFERROR(INDEX(Equivalencias!H:H,MATCH(BD[[#This Row],[PRYINumero]],Equivalencias!I:I,0),),BD[[#This Row],[PRYTcodigo]])</f>
        <v>PROC.PMO</v>
      </c>
    </row>
    <row r="312" spans="1:8" x14ac:dyDescent="0.3">
      <c r="A312" t="s">
        <v>4423</v>
      </c>
      <c r="B312" t="s">
        <v>161</v>
      </c>
      <c r="C312" t="s">
        <v>4662</v>
      </c>
      <c r="D312" t="s">
        <v>126</v>
      </c>
      <c r="E312" t="s">
        <v>8381</v>
      </c>
      <c r="F312">
        <v>48</v>
      </c>
      <c r="G312" t="str" cm="1">
        <f t="array" ref="G312">IF(Resumen!$D$7="PROC.SWAT",IFERROR(VLOOKUP(BD[[#This Row],[Usunombre]],Equivalencias!W:X,2,FALSE),IFERROR(VLOOKUP(INDEX('BDCF Histórico'!A:A,MATCH(D312&amp;E312,'BDCF Histórico'!G:G,0),),Equivalencias!D:F,3,FALSE),"Revisar")),IFERROR(VLOOKUP(INDEX('BDCF Histórico'!A:A,MATCH(D312&amp;E312,'BDCF Histórico'!G:G,0),),Equivalencias!D:F,3,FALSE),"Revisar"))</f>
        <v>PROC.PMO</v>
      </c>
      <c r="H312" t="str" cm="1">
        <f t="array" ref="H312">IFERROR(INDEX(Equivalencias!H:H,MATCH(BD[[#This Row],[PRYINumero]],Equivalencias!I:I,0),),BD[[#This Row],[PRYTcodigo]])</f>
        <v>PROC.PMO</v>
      </c>
    </row>
    <row r="313" spans="1:8" x14ac:dyDescent="0.3">
      <c r="A313" t="s">
        <v>4285</v>
      </c>
      <c r="B313" t="s">
        <v>161</v>
      </c>
      <c r="C313" t="s">
        <v>4662</v>
      </c>
      <c r="D313" t="s">
        <v>126</v>
      </c>
      <c r="E313" t="s">
        <v>8381</v>
      </c>
      <c r="F313">
        <v>12</v>
      </c>
      <c r="G313" t="str" cm="1">
        <f t="array" ref="G313">IF(Resumen!$D$7="PROC.SWAT",IFERROR(VLOOKUP(BD[[#This Row],[Usunombre]],Equivalencias!W:X,2,FALSE),IFERROR(VLOOKUP(INDEX('BDCF Histórico'!A:A,MATCH(D313&amp;E313,'BDCF Histórico'!G:G,0),),Equivalencias!D:F,3,FALSE),"Revisar")),IFERROR(VLOOKUP(INDEX('BDCF Histórico'!A:A,MATCH(D313&amp;E313,'BDCF Histórico'!G:G,0),),Equivalencias!D:F,3,FALSE),"Revisar"))</f>
        <v>PROC.PMO</v>
      </c>
      <c r="H313" t="str" cm="1">
        <f t="array" ref="H313">IFERROR(INDEX(Equivalencias!H:H,MATCH(BD[[#This Row],[PRYINumero]],Equivalencias!I:I,0),),BD[[#This Row],[PRYTcodigo]])</f>
        <v>PROC.PRY-E</v>
      </c>
    </row>
    <row r="314" spans="1:8" hidden="1" x14ac:dyDescent="0.3">
      <c r="B314" t="s">
        <v>669</v>
      </c>
      <c r="C314" t="s">
        <v>4642</v>
      </c>
      <c r="D314" t="s">
        <v>4558</v>
      </c>
      <c r="E314" t="s">
        <v>4640</v>
      </c>
      <c r="F314">
        <v>48</v>
      </c>
      <c r="G314" t="str" cm="1">
        <f t="array" ref="G314">IF(Resumen!$D$7="PROC.SWAT",IFERROR(VLOOKUP(BD[[#This Row],[Usunombre]],Equivalencias!W:X,2,FALSE),IFERROR(VLOOKUP(INDEX('BDCF Histórico'!A:A,MATCH(D314&amp;E314,'BDCF Histórico'!G:G,0),),Equivalencias!D:F,3,FALSE),"Revisar")),IFERROR(VLOOKUP(INDEX('BDCF Histórico'!A:A,MATCH(D314&amp;E314,'BDCF Histórico'!G:G,0),),Equivalencias!D:F,3,FALSE),"Revisar"))</f>
        <v>PROC.SWAT</v>
      </c>
      <c r="H314" t="str" cm="1">
        <f t="array" ref="H314">IFERROR(INDEX(Equivalencias!H:H,MATCH(BD[[#This Row],[PRYINumero]],Equivalencias!I:I,0),),BD[[#This Row],[PRYTcodigo]])</f>
        <v>PROC.ADM</v>
      </c>
    </row>
    <row r="315" spans="1:8" hidden="1" x14ac:dyDescent="0.3">
      <c r="B315" t="s">
        <v>3270</v>
      </c>
      <c r="C315" t="s">
        <v>4678</v>
      </c>
      <c r="D315" t="s">
        <v>4558</v>
      </c>
      <c r="E315" t="s">
        <v>4640</v>
      </c>
      <c r="F315">
        <v>2.5</v>
      </c>
      <c r="G315" t="str" cm="1">
        <f t="array" ref="G315">IF(Resumen!$D$7="PROC.SWAT",IFERROR(VLOOKUP(BD[[#This Row],[Usunombre]],Equivalencias!W:X,2,FALSE),IFERROR(VLOOKUP(INDEX('BDCF Histórico'!A:A,MATCH(D315&amp;E315,'BDCF Histórico'!G:G,0),),Equivalencias!D:F,3,FALSE),"Revisar")),IFERROR(VLOOKUP(INDEX('BDCF Histórico'!A:A,MATCH(D315&amp;E315,'BDCF Histórico'!G:G,0),),Equivalencias!D:F,3,FALSE),"Revisar"))</f>
        <v>PROC.SWAT</v>
      </c>
      <c r="H315" t="str" cm="1">
        <f t="array" ref="H315">IFERROR(INDEX(Equivalencias!H:H,MATCH(BD[[#This Row],[PRYINumero]],Equivalencias!I:I,0),),BD[[#This Row],[PRYTcodigo]])</f>
        <v>PROC.SWAT</v>
      </c>
    </row>
    <row r="316" spans="1:8" x14ac:dyDescent="0.3">
      <c r="B316" t="s">
        <v>3270</v>
      </c>
      <c r="C316" t="s">
        <v>4678</v>
      </c>
      <c r="D316" t="s">
        <v>4558</v>
      </c>
      <c r="E316" t="s">
        <v>8381</v>
      </c>
      <c r="F316">
        <v>0.25</v>
      </c>
      <c r="G316" t="str" cm="1">
        <f t="array" ref="G316">IF(Resumen!$D$7="PROC.SWAT",IFERROR(VLOOKUP(BD[[#This Row],[Usunombre]],Equivalencias!W:X,2,FALSE),IFERROR(VLOOKUP(INDEX('BDCF Histórico'!A:A,MATCH(D316&amp;E316,'BDCF Histórico'!G:G,0),),Equivalencias!D:F,3,FALSE),"Revisar")),IFERROR(VLOOKUP(INDEX('BDCF Histórico'!A:A,MATCH(D316&amp;E316,'BDCF Histórico'!G:G,0),),Equivalencias!D:F,3,FALSE),"Revisar"))</f>
        <v>PROC.SWAT</v>
      </c>
      <c r="H316" t="str" cm="1">
        <f t="array" ref="H316">IFERROR(INDEX(Equivalencias!H:H,MATCH(BD[[#This Row],[PRYINumero]],Equivalencias!I:I,0),),BD[[#This Row],[PRYTcodigo]])</f>
        <v>PROC.SWAT</v>
      </c>
    </row>
    <row r="317" spans="1:8" hidden="1" x14ac:dyDescent="0.3">
      <c r="B317" t="s">
        <v>354</v>
      </c>
      <c r="C317" t="s">
        <v>1009</v>
      </c>
      <c r="D317" t="s">
        <v>4558</v>
      </c>
      <c r="E317" t="s">
        <v>4640</v>
      </c>
      <c r="F317">
        <v>137.5</v>
      </c>
      <c r="G317" t="str" cm="1">
        <f t="array" ref="G317">IF(Resumen!$D$7="PROC.SWAT",IFERROR(VLOOKUP(BD[[#This Row],[Usunombre]],Equivalencias!W:X,2,FALSE),IFERROR(VLOOKUP(INDEX('BDCF Histórico'!A:A,MATCH(D317&amp;E317,'BDCF Histórico'!G:G,0),),Equivalencias!D:F,3,FALSE),"Revisar")),IFERROR(VLOOKUP(INDEX('BDCF Histórico'!A:A,MATCH(D317&amp;E317,'BDCF Histórico'!G:G,0),),Equivalencias!D:F,3,FALSE),"Revisar"))</f>
        <v>PROC.SWAT</v>
      </c>
      <c r="H317" t="str" cm="1">
        <f t="array" ref="H317">IFERROR(INDEX(Equivalencias!H:H,MATCH(BD[[#This Row],[PRYINumero]],Equivalencias!I:I,0),),BD[[#This Row],[PRYTcodigo]])</f>
        <v>PROC.TAPP</v>
      </c>
    </row>
    <row r="318" spans="1:8" x14ac:dyDescent="0.3">
      <c r="B318" t="s">
        <v>354</v>
      </c>
      <c r="C318" t="s">
        <v>1009</v>
      </c>
      <c r="D318" t="s">
        <v>4558</v>
      </c>
      <c r="E318" t="s">
        <v>8381</v>
      </c>
      <c r="F318">
        <v>234.5</v>
      </c>
      <c r="G318" t="str" cm="1">
        <f t="array" ref="G318">IF(Resumen!$D$7="PROC.SWAT",IFERROR(VLOOKUP(BD[[#This Row],[Usunombre]],Equivalencias!W:X,2,FALSE),IFERROR(VLOOKUP(INDEX('BDCF Histórico'!A:A,MATCH(D318&amp;E318,'BDCF Histórico'!G:G,0),),Equivalencias!D:F,3,FALSE),"Revisar")),IFERROR(VLOOKUP(INDEX('BDCF Histórico'!A:A,MATCH(D318&amp;E318,'BDCF Histórico'!G:G,0),),Equivalencias!D:F,3,FALSE),"Revisar"))</f>
        <v>PROC.SWAT</v>
      </c>
      <c r="H318" t="str" cm="1">
        <f t="array" ref="H318">IFERROR(INDEX(Equivalencias!H:H,MATCH(BD[[#This Row],[PRYINumero]],Equivalencias!I:I,0),),BD[[#This Row],[PRYTcodigo]])</f>
        <v>PROC.TAPP</v>
      </c>
    </row>
    <row r="319" spans="1:8" hidden="1" x14ac:dyDescent="0.3">
      <c r="B319" t="s">
        <v>669</v>
      </c>
      <c r="C319" t="s">
        <v>4642</v>
      </c>
      <c r="D319" t="s">
        <v>306</v>
      </c>
      <c r="E319" t="s">
        <v>4640</v>
      </c>
      <c r="F319">
        <v>16</v>
      </c>
      <c r="G319" t="str" cm="1">
        <f t="array" ref="G319">IF(Resumen!$D$7="PROC.SWAT",IFERROR(VLOOKUP(BD[[#This Row],[Usunombre]],Equivalencias!W:X,2,FALSE),IFERROR(VLOOKUP(INDEX('BDCF Histórico'!A:A,MATCH(D319&amp;E319,'BDCF Histórico'!G:G,0),),Equivalencias!D:F,3,FALSE),"Revisar")),IFERROR(VLOOKUP(INDEX('BDCF Histórico'!A:A,MATCH(D319&amp;E319,'BDCF Histórico'!G:G,0),),Equivalencias!D:F,3,FALSE),"Revisar"))</f>
        <v>PROC.SALUD</v>
      </c>
      <c r="H319" t="str" cm="1">
        <f t="array" ref="H319">IFERROR(INDEX(Equivalencias!H:H,MATCH(BD[[#This Row],[PRYINumero]],Equivalencias!I:I,0),),BD[[#This Row],[PRYTcodigo]])</f>
        <v>PROC.ADM</v>
      </c>
    </row>
    <row r="320" spans="1:8" hidden="1" x14ac:dyDescent="0.3">
      <c r="B320" t="s">
        <v>669</v>
      </c>
      <c r="C320" t="s">
        <v>4642</v>
      </c>
      <c r="D320" t="s">
        <v>277</v>
      </c>
      <c r="E320" t="s">
        <v>4640</v>
      </c>
      <c r="F320">
        <v>32</v>
      </c>
      <c r="G320" t="str" cm="1">
        <f t="array" ref="G320">IF(Resumen!$D$7="PROC.SWAT",IFERROR(VLOOKUP(BD[[#This Row],[Usunombre]],Equivalencias!W:X,2,FALSE),IFERROR(VLOOKUP(INDEX('BDCF Histórico'!A:A,MATCH(D320&amp;E320,'BDCF Histórico'!G:G,0),),Equivalencias!D:F,3,FALSE),"Revisar")),IFERROR(VLOOKUP(INDEX('BDCF Histórico'!A:A,MATCH(D320&amp;E320,'BDCF Histórico'!G:G,0),),Equivalencias!D:F,3,FALSE),"Revisar"))</f>
        <v>PROC.TELCO</v>
      </c>
      <c r="H320" t="str" cm="1">
        <f t="array" ref="H320">IFERROR(INDEX(Equivalencias!H:H,MATCH(BD[[#This Row],[PRYINumero]],Equivalencias!I:I,0),),BD[[#This Row],[PRYTcodigo]])</f>
        <v>PROC.ADM</v>
      </c>
    </row>
    <row r="321" spans="2:8" hidden="1" x14ac:dyDescent="0.3">
      <c r="B321" t="s">
        <v>371</v>
      </c>
      <c r="C321" t="s">
        <v>4628</v>
      </c>
      <c r="D321" t="s">
        <v>277</v>
      </c>
      <c r="E321" t="s">
        <v>4640</v>
      </c>
      <c r="F321">
        <v>114</v>
      </c>
      <c r="G321" t="str" cm="1">
        <f t="array" ref="G321">IF(Resumen!$D$7="PROC.SWAT",IFERROR(VLOOKUP(BD[[#This Row],[Usunombre]],Equivalencias!W:X,2,FALSE),IFERROR(VLOOKUP(INDEX('BDCF Histórico'!A:A,MATCH(D321&amp;E321,'BDCF Histórico'!G:G,0),),Equivalencias!D:F,3,FALSE),"Revisar")),IFERROR(VLOOKUP(INDEX('BDCF Histórico'!A:A,MATCH(D321&amp;E321,'BDCF Histórico'!G:G,0),),Equivalencias!D:F,3,FALSE),"Revisar"))</f>
        <v>PROC.TELCO</v>
      </c>
      <c r="H321" t="str" cm="1">
        <f t="array" ref="H321">IFERROR(INDEX(Equivalencias!H:H,MATCH(BD[[#This Row],[PRYINumero]],Equivalencias!I:I,0),),BD[[#This Row],[PRYTcodigo]])</f>
        <v>PROC.TELCO</v>
      </c>
    </row>
    <row r="322" spans="2:8" x14ac:dyDescent="0.3">
      <c r="B322" t="s">
        <v>371</v>
      </c>
      <c r="C322" t="s">
        <v>4628</v>
      </c>
      <c r="D322" t="s">
        <v>277</v>
      </c>
      <c r="E322" t="s">
        <v>8381</v>
      </c>
      <c r="F322">
        <v>159</v>
      </c>
      <c r="G322" t="str" cm="1">
        <f t="array" ref="G322">IF(Resumen!$D$7="PROC.SWAT",IFERROR(VLOOKUP(BD[[#This Row],[Usunombre]],Equivalencias!W:X,2,FALSE),IFERROR(VLOOKUP(INDEX('BDCF Histórico'!A:A,MATCH(D322&amp;E322,'BDCF Histórico'!G:G,0),),Equivalencias!D:F,3,FALSE),"Revisar")),IFERROR(VLOOKUP(INDEX('BDCF Histórico'!A:A,MATCH(D322&amp;E322,'BDCF Histórico'!G:G,0),),Equivalencias!D:F,3,FALSE),"Revisar"))</f>
        <v>PROC.TELCO</v>
      </c>
      <c r="H322" t="str" cm="1">
        <f t="array" ref="H322">IFERROR(INDEX(Equivalencias!H:H,MATCH(BD[[#This Row],[PRYINumero]],Equivalencias!I:I,0),),BD[[#This Row],[PRYTcodigo]])</f>
        <v>PROC.TELCO</v>
      </c>
    </row>
    <row r="323" spans="2:8" hidden="1" x14ac:dyDescent="0.3">
      <c r="B323" t="s">
        <v>371</v>
      </c>
      <c r="C323" t="s">
        <v>4629</v>
      </c>
      <c r="D323" t="s">
        <v>277</v>
      </c>
      <c r="E323" t="s">
        <v>4640</v>
      </c>
      <c r="F323">
        <v>18</v>
      </c>
      <c r="G323" t="str" cm="1">
        <f t="array" ref="G323">IF(Resumen!$D$7="PROC.SWAT",IFERROR(VLOOKUP(BD[[#This Row],[Usunombre]],Equivalencias!W:X,2,FALSE),IFERROR(VLOOKUP(INDEX('BDCF Histórico'!A:A,MATCH(D323&amp;E323,'BDCF Histórico'!G:G,0),),Equivalencias!D:F,3,FALSE),"Revisar")),IFERROR(VLOOKUP(INDEX('BDCF Histórico'!A:A,MATCH(D323&amp;E323,'BDCF Histórico'!G:G,0),),Equivalencias!D:F,3,FALSE),"Revisar"))</f>
        <v>PROC.TELCO</v>
      </c>
      <c r="H323" t="str" cm="1">
        <f t="array" ref="H323">IFERROR(INDEX(Equivalencias!H:H,MATCH(BD[[#This Row],[PRYINumero]],Equivalencias!I:I,0),),BD[[#This Row],[PRYTcodigo]])</f>
        <v>PROC.TELCO</v>
      </c>
    </row>
    <row r="324" spans="2:8" x14ac:dyDescent="0.3">
      <c r="B324" t="s">
        <v>371</v>
      </c>
      <c r="C324" t="s">
        <v>4629</v>
      </c>
      <c r="D324" t="s">
        <v>277</v>
      </c>
      <c r="E324" t="s">
        <v>8381</v>
      </c>
      <c r="F324">
        <v>4</v>
      </c>
      <c r="G324" t="str" cm="1">
        <f t="array" ref="G324">IF(Resumen!$D$7="PROC.SWAT",IFERROR(VLOOKUP(BD[[#This Row],[Usunombre]],Equivalencias!W:X,2,FALSE),IFERROR(VLOOKUP(INDEX('BDCF Histórico'!A:A,MATCH(D324&amp;E324,'BDCF Histórico'!G:G,0),),Equivalencias!D:F,3,FALSE),"Revisar")),IFERROR(VLOOKUP(INDEX('BDCF Histórico'!A:A,MATCH(D324&amp;E324,'BDCF Histórico'!G:G,0),),Equivalencias!D:F,3,FALSE),"Revisar"))</f>
        <v>PROC.TELCO</v>
      </c>
      <c r="H324" t="str" cm="1">
        <f t="array" ref="H324">IFERROR(INDEX(Equivalencias!H:H,MATCH(BD[[#This Row],[PRYINumero]],Equivalencias!I:I,0),),BD[[#This Row],[PRYTcodigo]])</f>
        <v>PROC.TELCO</v>
      </c>
    </row>
    <row r="325" spans="2:8" hidden="1" x14ac:dyDescent="0.3">
      <c r="B325" t="s">
        <v>371</v>
      </c>
      <c r="C325" t="s">
        <v>4679</v>
      </c>
      <c r="D325" t="s">
        <v>277</v>
      </c>
      <c r="E325" t="s">
        <v>4640</v>
      </c>
      <c r="F325">
        <v>6</v>
      </c>
      <c r="G325" t="str" cm="1">
        <f t="array" ref="G325">IF(Resumen!$D$7="PROC.SWAT",IFERROR(VLOOKUP(BD[[#This Row],[Usunombre]],Equivalencias!W:X,2,FALSE),IFERROR(VLOOKUP(INDEX('BDCF Histórico'!A:A,MATCH(D325&amp;E325,'BDCF Histórico'!G:G,0),),Equivalencias!D:F,3,FALSE),"Revisar")),IFERROR(VLOOKUP(INDEX('BDCF Histórico'!A:A,MATCH(D325&amp;E325,'BDCF Histórico'!G:G,0),),Equivalencias!D:F,3,FALSE),"Revisar"))</f>
        <v>PROC.TELCO</v>
      </c>
      <c r="H325" t="str" cm="1">
        <f t="array" ref="H325">IFERROR(INDEX(Equivalencias!H:H,MATCH(BD[[#This Row],[PRYINumero]],Equivalencias!I:I,0),),BD[[#This Row],[PRYTcodigo]])</f>
        <v>PROC.TELCO</v>
      </c>
    </row>
    <row r="326" spans="2:8" x14ac:dyDescent="0.3">
      <c r="B326" t="s">
        <v>371</v>
      </c>
      <c r="C326" t="s">
        <v>4680</v>
      </c>
      <c r="D326" t="s">
        <v>277</v>
      </c>
      <c r="E326" t="s">
        <v>8381</v>
      </c>
      <c r="F326">
        <v>4</v>
      </c>
      <c r="G326" t="str" cm="1">
        <f t="array" ref="G326">IF(Resumen!$D$7="PROC.SWAT",IFERROR(VLOOKUP(BD[[#This Row],[Usunombre]],Equivalencias!W:X,2,FALSE),IFERROR(VLOOKUP(INDEX('BDCF Histórico'!A:A,MATCH(D326&amp;E326,'BDCF Histórico'!G:G,0),),Equivalencias!D:F,3,FALSE),"Revisar")),IFERROR(VLOOKUP(INDEX('BDCF Histórico'!A:A,MATCH(D326&amp;E326,'BDCF Histórico'!G:G,0),),Equivalencias!D:F,3,FALSE),"Revisar"))</f>
        <v>PROC.TELCO</v>
      </c>
      <c r="H326" t="str" cm="1">
        <f t="array" ref="H326">IFERROR(INDEX(Equivalencias!H:H,MATCH(BD[[#This Row],[PRYINumero]],Equivalencias!I:I,0),),BD[[#This Row],[PRYTcodigo]])</f>
        <v>PROC.TELCO</v>
      </c>
    </row>
    <row r="327" spans="2:8" x14ac:dyDescent="0.3">
      <c r="B327" t="s">
        <v>371</v>
      </c>
      <c r="C327" t="s">
        <v>8380</v>
      </c>
      <c r="D327" t="s">
        <v>277</v>
      </c>
      <c r="E327" t="s">
        <v>8381</v>
      </c>
      <c r="F327">
        <v>1</v>
      </c>
      <c r="G327" t="str" cm="1">
        <f t="array" ref="G327">IF(Resumen!$D$7="PROC.SWAT",IFERROR(VLOOKUP(BD[[#This Row],[Usunombre]],Equivalencias!W:X,2,FALSE),IFERROR(VLOOKUP(INDEX('BDCF Histórico'!A:A,MATCH(D327&amp;E327,'BDCF Histórico'!G:G,0),),Equivalencias!D:F,3,FALSE),"Revisar")),IFERROR(VLOOKUP(INDEX('BDCF Histórico'!A:A,MATCH(D327&amp;E327,'BDCF Histórico'!G:G,0),),Equivalencias!D:F,3,FALSE),"Revisar"))</f>
        <v>PROC.TELCO</v>
      </c>
      <c r="H327" t="str" cm="1">
        <f t="array" ref="H327">IFERROR(INDEX(Equivalencias!H:H,MATCH(BD[[#This Row],[PRYINumero]],Equivalencias!I:I,0),),BD[[#This Row],[PRYTcodigo]])</f>
        <v>PROC.TELCO</v>
      </c>
    </row>
    <row r="328" spans="2:8" hidden="1" x14ac:dyDescent="0.3">
      <c r="B328" t="s">
        <v>669</v>
      </c>
      <c r="C328" t="s">
        <v>4644</v>
      </c>
      <c r="D328" t="s">
        <v>10</v>
      </c>
      <c r="E328" t="s">
        <v>4640</v>
      </c>
      <c r="F328">
        <v>27.5</v>
      </c>
      <c r="G328" t="str" cm="1">
        <f t="array" ref="G328">IF(Resumen!$D$7="PROC.SWAT",IFERROR(VLOOKUP(BD[[#This Row],[Usunombre]],Equivalencias!W:X,2,FALSE),IFERROR(VLOOKUP(INDEX('BDCF Histórico'!A:A,MATCH(D328&amp;E328,'BDCF Histórico'!G:G,0),),Equivalencias!D:F,3,FALSE),"Revisar")),IFERROR(VLOOKUP(INDEX('BDCF Histórico'!A:A,MATCH(D328&amp;E328,'BDCF Histórico'!G:G,0),),Equivalencias!D:F,3,FALSE),"Revisar"))</f>
        <v>PROC.LABS</v>
      </c>
      <c r="H328" t="str" cm="1">
        <f t="array" ref="H328">IFERROR(INDEX(Equivalencias!H:H,MATCH(BD[[#This Row],[PRYINumero]],Equivalencias!I:I,0),),BD[[#This Row],[PRYTcodigo]])</f>
        <v>PROC.ADM</v>
      </c>
    </row>
    <row r="329" spans="2:8" x14ac:dyDescent="0.3">
      <c r="B329" t="s">
        <v>669</v>
      </c>
      <c r="C329" t="s">
        <v>4644</v>
      </c>
      <c r="D329" t="s">
        <v>10</v>
      </c>
      <c r="E329" t="s">
        <v>8381</v>
      </c>
      <c r="F329">
        <v>5</v>
      </c>
      <c r="G329" t="str" cm="1">
        <f t="array" ref="G329">IF(Resumen!$D$7="PROC.SWAT",IFERROR(VLOOKUP(BD[[#This Row],[Usunombre]],Equivalencias!W:X,2,FALSE),IFERROR(VLOOKUP(INDEX('BDCF Histórico'!A:A,MATCH(D329&amp;E329,'BDCF Histórico'!G:G,0),),Equivalencias!D:F,3,FALSE),"Revisar")),IFERROR(VLOOKUP(INDEX('BDCF Histórico'!A:A,MATCH(D329&amp;E329,'BDCF Histórico'!G:G,0),),Equivalencias!D:F,3,FALSE),"Revisar"))</f>
        <v>PROC.LABS</v>
      </c>
      <c r="H329" t="str" cm="1">
        <f t="array" ref="H329">IFERROR(INDEX(Equivalencias!H:H,MATCH(BD[[#This Row],[PRYINumero]],Equivalencias!I:I,0),),BD[[#This Row],[PRYTcodigo]])</f>
        <v>PROC.ADM</v>
      </c>
    </row>
    <row r="330" spans="2:8" hidden="1" x14ac:dyDescent="0.3">
      <c r="B330" t="s">
        <v>48</v>
      </c>
      <c r="C330" t="s">
        <v>96</v>
      </c>
      <c r="D330" t="s">
        <v>10</v>
      </c>
      <c r="E330" t="s">
        <v>4640</v>
      </c>
      <c r="F330">
        <v>3</v>
      </c>
      <c r="G330" t="str" cm="1">
        <f t="array" ref="G330">IF(Resumen!$D$7="PROC.SWAT",IFERROR(VLOOKUP(BD[[#This Row],[Usunombre]],Equivalencias!W:X,2,FALSE),IFERROR(VLOOKUP(INDEX('BDCF Histórico'!A:A,MATCH(D330&amp;E330,'BDCF Histórico'!G:G,0),),Equivalencias!D:F,3,FALSE),"Revisar")),IFERROR(VLOOKUP(INDEX('BDCF Histórico'!A:A,MATCH(D330&amp;E330,'BDCF Histórico'!G:G,0),),Equivalencias!D:F,3,FALSE),"Revisar"))</f>
        <v>PROC.LABS</v>
      </c>
      <c r="H330" t="str" cm="1">
        <f t="array" ref="H330">IFERROR(INDEX(Equivalencias!H:H,MATCH(BD[[#This Row],[PRYINumero]],Equivalencias!I:I,0),),BD[[#This Row],[PRYTcodigo]])</f>
        <v>PROC.ERP</v>
      </c>
    </row>
    <row r="331" spans="2:8" hidden="1" x14ac:dyDescent="0.3">
      <c r="B331" t="s">
        <v>4374</v>
      </c>
      <c r="C331" t="s">
        <v>4393</v>
      </c>
      <c r="D331" t="s">
        <v>10</v>
      </c>
      <c r="E331" t="s">
        <v>4640</v>
      </c>
      <c r="F331">
        <v>137.5</v>
      </c>
      <c r="G331" t="str" cm="1">
        <f t="array" ref="G331">IF(Resumen!$D$7="PROC.SWAT",IFERROR(VLOOKUP(BD[[#This Row],[Usunombre]],Equivalencias!W:X,2,FALSE),IFERROR(VLOOKUP(INDEX('BDCF Histórico'!A:A,MATCH(D331&amp;E331,'BDCF Histórico'!G:G,0),),Equivalencias!D:F,3,FALSE),"Revisar")),IFERROR(VLOOKUP(INDEX('BDCF Histórico'!A:A,MATCH(D331&amp;E331,'BDCF Histórico'!G:G,0),),Equivalencias!D:F,3,FALSE),"Revisar"))</f>
        <v>PROC.LABS</v>
      </c>
      <c r="H331" t="str" cm="1">
        <f t="array" ref="H331">IFERROR(INDEX(Equivalencias!H:H,MATCH(BD[[#This Row],[PRYINumero]],Equivalencias!I:I,0),),BD[[#This Row],[PRYTcodigo]])</f>
        <v>PROC.PRES</v>
      </c>
    </row>
    <row r="332" spans="2:8" x14ac:dyDescent="0.3">
      <c r="B332" t="s">
        <v>4374</v>
      </c>
      <c r="C332" t="s">
        <v>4393</v>
      </c>
      <c r="D332" t="s">
        <v>10</v>
      </c>
      <c r="E332" t="s">
        <v>8381</v>
      </c>
      <c r="F332">
        <v>29</v>
      </c>
      <c r="G332" t="str" cm="1">
        <f t="array" ref="G332">IF(Resumen!$D$7="PROC.SWAT",IFERROR(VLOOKUP(BD[[#This Row],[Usunombre]],Equivalencias!W:X,2,FALSE),IFERROR(VLOOKUP(INDEX('BDCF Histórico'!A:A,MATCH(D332&amp;E332,'BDCF Histórico'!G:G,0),),Equivalencias!D:F,3,FALSE),"Revisar")),IFERROR(VLOOKUP(INDEX('BDCF Histórico'!A:A,MATCH(D332&amp;E332,'BDCF Histórico'!G:G,0),),Equivalencias!D:F,3,FALSE),"Revisar"))</f>
        <v>PROC.LABS</v>
      </c>
      <c r="H332" t="str" cm="1">
        <f t="array" ref="H332">IFERROR(INDEX(Equivalencias!H:H,MATCH(BD[[#This Row],[PRYINumero]],Equivalencias!I:I,0),),BD[[#This Row],[PRYTcodigo]])</f>
        <v>PROC.PRES</v>
      </c>
    </row>
    <row r="333" spans="2:8" x14ac:dyDescent="0.3">
      <c r="B333" t="s">
        <v>4374</v>
      </c>
      <c r="C333" t="s">
        <v>8365</v>
      </c>
      <c r="D333" t="s">
        <v>10</v>
      </c>
      <c r="E333" t="s">
        <v>8381</v>
      </c>
      <c r="F333">
        <v>112</v>
      </c>
      <c r="G333" t="str" cm="1">
        <f t="array" ref="G333">IF(Resumen!$D$7="PROC.SWAT",IFERROR(VLOOKUP(BD[[#This Row],[Usunombre]],Equivalencias!W:X,2,FALSE),IFERROR(VLOOKUP(INDEX('BDCF Histórico'!A:A,MATCH(D333&amp;E333,'BDCF Histórico'!G:G,0),),Equivalencias!D:F,3,FALSE),"Revisar")),IFERROR(VLOOKUP(INDEX('BDCF Histórico'!A:A,MATCH(D333&amp;E333,'BDCF Histórico'!G:G,0),),Equivalencias!D:F,3,FALSE),"Revisar"))</f>
        <v>PROC.LABS</v>
      </c>
      <c r="H333" t="str" cm="1">
        <f t="array" ref="H333">IFERROR(INDEX(Equivalencias!H:H,MATCH(BD[[#This Row],[PRYINumero]],Equivalencias!I:I,0),),BD[[#This Row],[PRYTcodigo]])</f>
        <v>PROC.PRES</v>
      </c>
    </row>
    <row r="334" spans="2:8" x14ac:dyDescent="0.3">
      <c r="B334" t="s">
        <v>4307</v>
      </c>
      <c r="C334" t="s">
        <v>3513</v>
      </c>
      <c r="D334" t="s">
        <v>10</v>
      </c>
      <c r="E334" t="s">
        <v>8381</v>
      </c>
      <c r="F334">
        <v>11</v>
      </c>
      <c r="G334" t="str" cm="1">
        <f t="array" ref="G334">IF(Resumen!$D$7="PROC.SWAT",IFERROR(VLOOKUP(BD[[#This Row],[Usunombre]],Equivalencias!W:X,2,FALSE),IFERROR(VLOOKUP(INDEX('BDCF Histórico'!A:A,MATCH(D334&amp;E334,'BDCF Histórico'!G:G,0),),Equivalencias!D:F,3,FALSE),"Revisar")),IFERROR(VLOOKUP(INDEX('BDCF Histórico'!A:A,MATCH(D334&amp;E334,'BDCF Histórico'!G:G,0),),Equivalencias!D:F,3,FALSE),"Revisar"))</f>
        <v>PROC.LABS</v>
      </c>
      <c r="H334" t="str" cm="1">
        <f t="array" ref="H334">IFERROR(INDEX(Equivalencias!H:H,MATCH(BD[[#This Row],[PRYINumero]],Equivalencias!I:I,0),),BD[[#This Row],[PRYTcodigo]])</f>
        <v>PROC.SAPI</v>
      </c>
    </row>
    <row r="335" spans="2:8" x14ac:dyDescent="0.3">
      <c r="B335" t="s">
        <v>4332</v>
      </c>
      <c r="C335" t="s">
        <v>4061</v>
      </c>
      <c r="D335" t="s">
        <v>10</v>
      </c>
      <c r="E335" t="s">
        <v>8381</v>
      </c>
      <c r="F335">
        <v>3</v>
      </c>
      <c r="G335" t="str" cm="1">
        <f t="array" ref="G335">IF(Resumen!$D$7="PROC.SWAT",IFERROR(VLOOKUP(BD[[#This Row],[Usunombre]],Equivalencias!W:X,2,FALSE),IFERROR(VLOOKUP(INDEX('BDCF Histórico'!A:A,MATCH(D335&amp;E335,'BDCF Histórico'!G:G,0),),Equivalencias!D:F,3,FALSE),"Revisar")),IFERROR(VLOOKUP(INDEX('BDCF Histórico'!A:A,MATCH(D335&amp;E335,'BDCF Histórico'!G:G,0),),Equivalencias!D:F,3,FALSE),"Revisar"))</f>
        <v>PROC.LABS</v>
      </c>
      <c r="H335" t="str" cm="1">
        <f t="array" ref="H335">IFERROR(INDEX(Equivalencias!H:H,MATCH(BD[[#This Row],[PRYINumero]],Equivalencias!I:I,0),),BD[[#This Row],[PRYTcodigo]])</f>
        <v>PROC.SEDI</v>
      </c>
    </row>
    <row r="336" spans="2:8" hidden="1" x14ac:dyDescent="0.3">
      <c r="B336" t="s">
        <v>669</v>
      </c>
      <c r="C336" t="s">
        <v>4644</v>
      </c>
      <c r="D336" t="s">
        <v>4646</v>
      </c>
      <c r="E336" t="s">
        <v>4640</v>
      </c>
      <c r="F336">
        <v>80</v>
      </c>
      <c r="G336" t="str" cm="1">
        <f t="array" ref="G336">IF(Resumen!$D$7="PROC.SWAT",IFERROR(VLOOKUP(BD[[#This Row],[Usunombre]],Equivalencias!W:X,2,FALSE),IFERROR(VLOOKUP(INDEX('BDCF Histórico'!A:A,MATCH(D336&amp;E336,'BDCF Histórico'!G:G,0),),Equivalencias!D:F,3,FALSE),"Revisar")),IFERROR(VLOOKUP(INDEX('BDCF Histórico'!A:A,MATCH(D336&amp;E336,'BDCF Histórico'!G:G,0),),Equivalencias!D:F,3,FALSE),"Revisar"))</f>
        <v>PROC.QA</v>
      </c>
      <c r="H336" t="str" cm="1">
        <f t="array" ref="H336">IFERROR(INDEX(Equivalencias!H:H,MATCH(BD[[#This Row],[PRYINumero]],Equivalencias!I:I,0),),BD[[#This Row],[PRYTcodigo]])</f>
        <v>PROC.ADM</v>
      </c>
    </row>
    <row r="337" spans="2:8" x14ac:dyDescent="0.3">
      <c r="B337" t="s">
        <v>669</v>
      </c>
      <c r="C337" t="s">
        <v>4644</v>
      </c>
      <c r="D337" t="s">
        <v>4646</v>
      </c>
      <c r="E337" t="s">
        <v>8381</v>
      </c>
      <c r="F337">
        <v>160</v>
      </c>
      <c r="G337" t="str" cm="1">
        <f t="array" ref="G337">IF(Resumen!$D$7="PROC.SWAT",IFERROR(VLOOKUP(BD[[#This Row],[Usunombre]],Equivalencias!W:X,2,FALSE),IFERROR(VLOOKUP(INDEX('BDCF Histórico'!A:A,MATCH(D337&amp;E337,'BDCF Histórico'!G:G,0),),Equivalencias!D:F,3,FALSE),"Revisar")),IFERROR(VLOOKUP(INDEX('BDCF Histórico'!A:A,MATCH(D337&amp;E337,'BDCF Histórico'!G:G,0),),Equivalencias!D:F,3,FALSE),"Revisar"))</f>
        <v>PROC.QA</v>
      </c>
      <c r="H337" t="str" cm="1">
        <f t="array" ref="H337">IFERROR(INDEX(Equivalencias!H:H,MATCH(BD[[#This Row],[PRYINumero]],Equivalencias!I:I,0),),BD[[#This Row],[PRYTcodigo]])</f>
        <v>PROC.ADM</v>
      </c>
    </row>
    <row r="338" spans="2:8" x14ac:dyDescent="0.3">
      <c r="B338" t="s">
        <v>4303</v>
      </c>
      <c r="C338" t="s">
        <v>4157</v>
      </c>
      <c r="D338" t="s">
        <v>8388</v>
      </c>
      <c r="E338" t="s">
        <v>8381</v>
      </c>
      <c r="F338">
        <v>8</v>
      </c>
      <c r="G338" t="str" cm="1">
        <f t="array" ref="G338">IF(Resumen!$D$7="PROC.SWAT",IFERROR(VLOOKUP(BD[[#This Row],[Usunombre]],Equivalencias!W:X,2,FALSE),IFERROR(VLOOKUP(INDEX('BDCF Histórico'!A:A,MATCH(D338&amp;E338,'BDCF Histórico'!G:G,0),),Equivalencias!D:F,3,FALSE),"Revisar")),IFERROR(VLOOKUP(INDEX('BDCF Histórico'!A:A,MATCH(D338&amp;E338,'BDCF Histórico'!G:G,0),),Equivalencias!D:F,3,FALSE),"Revisar"))</f>
        <v>SERV.PROF</v>
      </c>
      <c r="H338" t="str" cm="1">
        <f t="array" ref="H338">IFERROR(INDEX(Equivalencias!H:H,MATCH(BD[[#This Row],[PRYINumero]],Equivalencias!I:I,0),),BD[[#This Row],[PRYTcodigo]])</f>
        <v>PROC.PRY-E</v>
      </c>
    </row>
    <row r="339" spans="2:8" hidden="1" x14ac:dyDescent="0.3">
      <c r="B339" t="s">
        <v>669</v>
      </c>
      <c r="C339" t="s">
        <v>4642</v>
      </c>
      <c r="D339" t="s">
        <v>4494</v>
      </c>
      <c r="E339" t="s">
        <v>4640</v>
      </c>
      <c r="F339">
        <v>8</v>
      </c>
      <c r="G339" t="str" cm="1">
        <f t="array" ref="G339">IF(Resumen!$D$7="PROC.SWAT",IFERROR(VLOOKUP(BD[[#This Row],[Usunombre]],Equivalencias!W:X,2,FALSE),IFERROR(VLOOKUP(INDEX('BDCF Histórico'!A:A,MATCH(D339&amp;E339,'BDCF Histórico'!G:G,0),),Equivalencias!D:F,3,FALSE),"Revisar")),IFERROR(VLOOKUP(INDEX('BDCF Histórico'!A:A,MATCH(D339&amp;E339,'BDCF Histórico'!G:G,0),),Equivalencias!D:F,3,FALSE),"Revisar"))</f>
        <v>PROC.TELCO</v>
      </c>
      <c r="H339" t="str" cm="1">
        <f t="array" ref="H339">IFERROR(INDEX(Equivalencias!H:H,MATCH(BD[[#This Row],[PRYINumero]],Equivalencias!I:I,0),),BD[[#This Row],[PRYTcodigo]])</f>
        <v>PROC.ADM</v>
      </c>
    </row>
    <row r="340" spans="2:8" x14ac:dyDescent="0.3">
      <c r="B340" t="s">
        <v>669</v>
      </c>
      <c r="C340" t="s">
        <v>4642</v>
      </c>
      <c r="D340" t="s">
        <v>4494</v>
      </c>
      <c r="E340" t="s">
        <v>8381</v>
      </c>
      <c r="F340">
        <v>8</v>
      </c>
      <c r="G340" t="str" cm="1">
        <f t="array" ref="G340">IF(Resumen!$D$7="PROC.SWAT",IFERROR(VLOOKUP(BD[[#This Row],[Usunombre]],Equivalencias!W:X,2,FALSE),IFERROR(VLOOKUP(INDEX('BDCF Histórico'!A:A,MATCH(D340&amp;E340,'BDCF Histórico'!G:G,0),),Equivalencias!D:F,3,FALSE),"Revisar")),IFERROR(VLOOKUP(INDEX('BDCF Histórico'!A:A,MATCH(D340&amp;E340,'BDCF Histórico'!G:G,0),),Equivalencias!D:F,3,FALSE),"Revisar"))</f>
        <v>PROC.TELCO</v>
      </c>
      <c r="H340" t="str" cm="1">
        <f t="array" ref="H340">IFERROR(INDEX(Equivalencias!H:H,MATCH(BD[[#This Row],[PRYINumero]],Equivalencias!I:I,0),),BD[[#This Row],[PRYTcodigo]])</f>
        <v>PROC.ADM</v>
      </c>
    </row>
    <row r="341" spans="2:8" hidden="1" x14ac:dyDescent="0.3">
      <c r="B341" t="s">
        <v>371</v>
      </c>
      <c r="C341" t="s">
        <v>4628</v>
      </c>
      <c r="D341" t="s">
        <v>4494</v>
      </c>
      <c r="E341" t="s">
        <v>4640</v>
      </c>
      <c r="F341">
        <v>23</v>
      </c>
      <c r="G341" t="str" cm="1">
        <f t="array" ref="G341">IF(Resumen!$D$7="PROC.SWAT",IFERROR(VLOOKUP(BD[[#This Row],[Usunombre]],Equivalencias!W:X,2,FALSE),IFERROR(VLOOKUP(INDEX('BDCF Histórico'!A:A,MATCH(D341&amp;E341,'BDCF Histórico'!G:G,0),),Equivalencias!D:F,3,FALSE),"Revisar")),IFERROR(VLOOKUP(INDEX('BDCF Histórico'!A:A,MATCH(D341&amp;E341,'BDCF Histórico'!G:G,0),),Equivalencias!D:F,3,FALSE),"Revisar"))</f>
        <v>PROC.TELCO</v>
      </c>
      <c r="H341" t="str" cm="1">
        <f t="array" ref="H341">IFERROR(INDEX(Equivalencias!H:H,MATCH(BD[[#This Row],[PRYINumero]],Equivalencias!I:I,0),),BD[[#This Row],[PRYTcodigo]])</f>
        <v>PROC.TELCO</v>
      </c>
    </row>
    <row r="342" spans="2:8" x14ac:dyDescent="0.3">
      <c r="B342" t="s">
        <v>371</v>
      </c>
      <c r="C342" t="s">
        <v>4628</v>
      </c>
      <c r="D342" t="s">
        <v>4494</v>
      </c>
      <c r="E342" t="s">
        <v>8381</v>
      </c>
      <c r="F342">
        <v>43</v>
      </c>
      <c r="G342" t="str" cm="1">
        <f t="array" ref="G342">IF(Resumen!$D$7="PROC.SWAT",IFERROR(VLOOKUP(BD[[#This Row],[Usunombre]],Equivalencias!W:X,2,FALSE),IFERROR(VLOOKUP(INDEX('BDCF Histórico'!A:A,MATCH(D342&amp;E342,'BDCF Histórico'!G:G,0),),Equivalencias!D:F,3,FALSE),"Revisar")),IFERROR(VLOOKUP(INDEX('BDCF Histórico'!A:A,MATCH(D342&amp;E342,'BDCF Histórico'!G:G,0),),Equivalencias!D:F,3,FALSE),"Revisar"))</f>
        <v>PROC.TELCO</v>
      </c>
      <c r="H342" t="str" cm="1">
        <f t="array" ref="H342">IFERROR(INDEX(Equivalencias!H:H,MATCH(BD[[#This Row],[PRYINumero]],Equivalencias!I:I,0),),BD[[#This Row],[PRYTcodigo]])</f>
        <v>PROC.TELCO</v>
      </c>
    </row>
    <row r="343" spans="2:8" hidden="1" x14ac:dyDescent="0.3">
      <c r="B343" t="s">
        <v>371</v>
      </c>
      <c r="C343" t="s">
        <v>4206</v>
      </c>
      <c r="D343" t="s">
        <v>4494</v>
      </c>
      <c r="E343" t="s">
        <v>4640</v>
      </c>
      <c r="F343">
        <v>4</v>
      </c>
      <c r="G343" t="str" cm="1">
        <f t="array" ref="G343">IF(Resumen!$D$7="PROC.SWAT",IFERROR(VLOOKUP(BD[[#This Row],[Usunombre]],Equivalencias!W:X,2,FALSE),IFERROR(VLOOKUP(INDEX('BDCF Histórico'!A:A,MATCH(D343&amp;E343,'BDCF Histórico'!G:G,0),),Equivalencias!D:F,3,FALSE),"Revisar")),IFERROR(VLOOKUP(INDEX('BDCF Histórico'!A:A,MATCH(D343&amp;E343,'BDCF Histórico'!G:G,0),),Equivalencias!D:F,3,FALSE),"Revisar"))</f>
        <v>PROC.TELCO</v>
      </c>
      <c r="H343" t="str" cm="1">
        <f t="array" ref="H343">IFERROR(INDEX(Equivalencias!H:H,MATCH(BD[[#This Row],[PRYINumero]],Equivalencias!I:I,0),),BD[[#This Row],[PRYTcodigo]])</f>
        <v>PROC.TELCO</v>
      </c>
    </row>
    <row r="344" spans="2:8" hidden="1" x14ac:dyDescent="0.3">
      <c r="B344" t="s">
        <v>371</v>
      </c>
      <c r="C344" t="s">
        <v>4629</v>
      </c>
      <c r="D344" t="s">
        <v>4494</v>
      </c>
      <c r="E344" t="s">
        <v>4640</v>
      </c>
      <c r="F344">
        <v>117</v>
      </c>
      <c r="G344" t="str" cm="1">
        <f t="array" ref="G344">IF(Resumen!$D$7="PROC.SWAT",IFERROR(VLOOKUP(BD[[#This Row],[Usunombre]],Equivalencias!W:X,2,FALSE),IFERROR(VLOOKUP(INDEX('BDCF Histórico'!A:A,MATCH(D344&amp;E344,'BDCF Histórico'!G:G,0),),Equivalencias!D:F,3,FALSE),"Revisar")),IFERROR(VLOOKUP(INDEX('BDCF Histórico'!A:A,MATCH(D344&amp;E344,'BDCF Histórico'!G:G,0),),Equivalencias!D:F,3,FALSE),"Revisar"))</f>
        <v>PROC.TELCO</v>
      </c>
      <c r="H344" t="str" cm="1">
        <f t="array" ref="H344">IFERROR(INDEX(Equivalencias!H:H,MATCH(BD[[#This Row],[PRYINumero]],Equivalencias!I:I,0),),BD[[#This Row],[PRYTcodigo]])</f>
        <v>PROC.TELCO</v>
      </c>
    </row>
    <row r="345" spans="2:8" x14ac:dyDescent="0.3">
      <c r="B345" t="s">
        <v>371</v>
      </c>
      <c r="C345" t="s">
        <v>4629</v>
      </c>
      <c r="D345" t="s">
        <v>4494</v>
      </c>
      <c r="E345" t="s">
        <v>8381</v>
      </c>
      <c r="F345">
        <v>79</v>
      </c>
      <c r="G345" t="str" cm="1">
        <f t="array" ref="G345">IF(Resumen!$D$7="PROC.SWAT",IFERROR(VLOOKUP(BD[[#This Row],[Usunombre]],Equivalencias!W:X,2,FALSE),IFERROR(VLOOKUP(INDEX('BDCF Histórico'!A:A,MATCH(D345&amp;E345,'BDCF Histórico'!G:G,0),),Equivalencias!D:F,3,FALSE),"Revisar")),IFERROR(VLOOKUP(INDEX('BDCF Histórico'!A:A,MATCH(D345&amp;E345,'BDCF Histórico'!G:G,0),),Equivalencias!D:F,3,FALSE),"Revisar"))</f>
        <v>PROC.TELCO</v>
      </c>
      <c r="H345" t="str" cm="1">
        <f t="array" ref="H345">IFERROR(INDEX(Equivalencias!H:H,MATCH(BD[[#This Row],[PRYINumero]],Equivalencias!I:I,0),),BD[[#This Row],[PRYTcodigo]])</f>
        <v>PROC.TELCO</v>
      </c>
    </row>
    <row r="346" spans="2:8" hidden="1" x14ac:dyDescent="0.3">
      <c r="B346" t="s">
        <v>371</v>
      </c>
      <c r="C346" t="s">
        <v>4679</v>
      </c>
      <c r="D346" t="s">
        <v>4494</v>
      </c>
      <c r="E346" t="s">
        <v>4640</v>
      </c>
      <c r="F346">
        <v>12</v>
      </c>
      <c r="G346" t="str" cm="1">
        <f t="array" ref="G346">IF(Resumen!$D$7="PROC.SWAT",IFERROR(VLOOKUP(BD[[#This Row],[Usunombre]],Equivalencias!W:X,2,FALSE),IFERROR(VLOOKUP(INDEX('BDCF Histórico'!A:A,MATCH(D346&amp;E346,'BDCF Histórico'!G:G,0),),Equivalencias!D:F,3,FALSE),"Revisar")),IFERROR(VLOOKUP(INDEX('BDCF Histórico'!A:A,MATCH(D346&amp;E346,'BDCF Histórico'!G:G,0),),Equivalencias!D:F,3,FALSE),"Revisar"))</f>
        <v>PROC.TELCO</v>
      </c>
      <c r="H346" t="str" cm="1">
        <f t="array" ref="H346">IFERROR(INDEX(Equivalencias!H:H,MATCH(BD[[#This Row],[PRYINumero]],Equivalencias!I:I,0),),BD[[#This Row],[PRYTcodigo]])</f>
        <v>PROC.TELCO</v>
      </c>
    </row>
    <row r="347" spans="2:8" hidden="1" x14ac:dyDescent="0.3">
      <c r="B347" t="s">
        <v>371</v>
      </c>
      <c r="C347" t="s">
        <v>4680</v>
      </c>
      <c r="D347" t="s">
        <v>4494</v>
      </c>
      <c r="E347" t="s">
        <v>4640</v>
      </c>
      <c r="F347">
        <v>4</v>
      </c>
      <c r="G347" t="str" cm="1">
        <f t="array" ref="G347">IF(Resumen!$D$7="PROC.SWAT",IFERROR(VLOOKUP(BD[[#This Row],[Usunombre]],Equivalencias!W:X,2,FALSE),IFERROR(VLOOKUP(INDEX('BDCF Histórico'!A:A,MATCH(D347&amp;E347,'BDCF Histórico'!G:G,0),),Equivalencias!D:F,3,FALSE),"Revisar")),IFERROR(VLOOKUP(INDEX('BDCF Histórico'!A:A,MATCH(D347&amp;E347,'BDCF Histórico'!G:G,0),),Equivalencias!D:F,3,FALSE),"Revisar"))</f>
        <v>PROC.TELCO</v>
      </c>
      <c r="H347" t="str" cm="1">
        <f t="array" ref="H347">IFERROR(INDEX(Equivalencias!H:H,MATCH(BD[[#This Row],[PRYINumero]],Equivalencias!I:I,0),),BD[[#This Row],[PRYTcodigo]])</f>
        <v>PROC.TELCO</v>
      </c>
    </row>
    <row r="348" spans="2:8" x14ac:dyDescent="0.3">
      <c r="B348" t="s">
        <v>371</v>
      </c>
      <c r="C348" t="s">
        <v>4680</v>
      </c>
      <c r="D348" t="s">
        <v>4494</v>
      </c>
      <c r="E348" t="s">
        <v>8381</v>
      </c>
      <c r="F348">
        <v>30</v>
      </c>
      <c r="G348" t="str" cm="1">
        <f t="array" ref="G348">IF(Resumen!$D$7="PROC.SWAT",IFERROR(VLOOKUP(BD[[#This Row],[Usunombre]],Equivalencias!W:X,2,FALSE),IFERROR(VLOOKUP(INDEX('BDCF Histórico'!A:A,MATCH(D348&amp;E348,'BDCF Histórico'!G:G,0),),Equivalencias!D:F,3,FALSE),"Revisar")),IFERROR(VLOOKUP(INDEX('BDCF Histórico'!A:A,MATCH(D348&amp;E348,'BDCF Histórico'!G:G,0),),Equivalencias!D:F,3,FALSE),"Revisar"))</f>
        <v>PROC.TELCO</v>
      </c>
      <c r="H348" t="str" cm="1">
        <f t="array" ref="H348">IFERROR(INDEX(Equivalencias!H:H,MATCH(BD[[#This Row],[PRYINumero]],Equivalencias!I:I,0),),BD[[#This Row],[PRYTcodigo]])</f>
        <v>PROC.TELCO</v>
      </c>
    </row>
    <row r="349" spans="2:8" hidden="1" x14ac:dyDescent="0.3">
      <c r="B349" t="s">
        <v>669</v>
      </c>
      <c r="C349" t="s">
        <v>4642</v>
      </c>
      <c r="D349" t="s">
        <v>4613</v>
      </c>
      <c r="E349" t="s">
        <v>4640</v>
      </c>
      <c r="F349">
        <v>8</v>
      </c>
      <c r="G349" t="str" cm="1">
        <f t="array" ref="G349">IF(Resumen!$D$7="PROC.SWAT",IFERROR(VLOOKUP(BD[[#This Row],[Usunombre]],Equivalencias!W:X,2,FALSE),IFERROR(VLOOKUP(INDEX('BDCF Histórico'!A:A,MATCH(D349&amp;E349,'BDCF Histórico'!G:G,0),),Equivalencias!D:F,3,FALSE),"Revisar")),IFERROR(VLOOKUP(INDEX('BDCF Histórico'!A:A,MATCH(D349&amp;E349,'BDCF Histórico'!G:G,0),),Equivalencias!D:F,3,FALSE),"Revisar"))</f>
        <v>PROC.BI</v>
      </c>
      <c r="H349" t="str" cm="1">
        <f t="array" ref="H349">IFERROR(INDEX(Equivalencias!H:H,MATCH(BD[[#This Row],[PRYINumero]],Equivalencias!I:I,0),),BD[[#This Row],[PRYTcodigo]])</f>
        <v>PROC.ADM</v>
      </c>
    </row>
    <row r="350" spans="2:8" hidden="1" x14ac:dyDescent="0.3">
      <c r="B350" t="s">
        <v>669</v>
      </c>
      <c r="C350" t="s">
        <v>4644</v>
      </c>
      <c r="D350" t="s">
        <v>4613</v>
      </c>
      <c r="E350" t="s">
        <v>4640</v>
      </c>
      <c r="F350">
        <v>140</v>
      </c>
      <c r="G350" t="str" cm="1">
        <f t="array" ref="G350">IF(Resumen!$D$7="PROC.SWAT",IFERROR(VLOOKUP(BD[[#This Row],[Usunombre]],Equivalencias!W:X,2,FALSE),IFERROR(VLOOKUP(INDEX('BDCF Histórico'!A:A,MATCH(D350&amp;E350,'BDCF Histórico'!G:G,0),),Equivalencias!D:F,3,FALSE),"Revisar")),IFERROR(VLOOKUP(INDEX('BDCF Histórico'!A:A,MATCH(D350&amp;E350,'BDCF Histórico'!G:G,0),),Equivalencias!D:F,3,FALSE),"Revisar"))</f>
        <v>PROC.BI</v>
      </c>
      <c r="H350" t="str" cm="1">
        <f t="array" ref="H350">IFERROR(INDEX(Equivalencias!H:H,MATCH(BD[[#This Row],[PRYINumero]],Equivalencias!I:I,0),),BD[[#This Row],[PRYTcodigo]])</f>
        <v>PROC.ADM</v>
      </c>
    </row>
    <row r="351" spans="2:8" hidden="1" x14ac:dyDescent="0.3">
      <c r="B351" t="s">
        <v>12</v>
      </c>
      <c r="C351" t="s">
        <v>3894</v>
      </c>
      <c r="D351" t="s">
        <v>4613</v>
      </c>
      <c r="E351" t="s">
        <v>4640</v>
      </c>
      <c r="F351">
        <v>20</v>
      </c>
      <c r="G351" t="str" cm="1">
        <f t="array" ref="G351">IF(Resumen!$D$7="PROC.SWAT",IFERROR(VLOOKUP(BD[[#This Row],[Usunombre]],Equivalencias!W:X,2,FALSE),IFERROR(VLOOKUP(INDEX('BDCF Histórico'!A:A,MATCH(D351&amp;E351,'BDCF Histórico'!G:G,0),),Equivalencias!D:F,3,FALSE),"Revisar")),IFERROR(VLOOKUP(INDEX('BDCF Histórico'!A:A,MATCH(D351&amp;E351,'BDCF Histórico'!G:G,0),),Equivalencias!D:F,3,FALSE),"Revisar"))</f>
        <v>PROC.BI</v>
      </c>
      <c r="H351" t="str" cm="1">
        <f t="array" ref="H351">IFERROR(INDEX(Equivalencias!H:H,MATCH(BD[[#This Row],[PRYINumero]],Equivalencias!I:I,0),),BD[[#This Row],[PRYTcodigo]])</f>
        <v>PROC.BI</v>
      </c>
    </row>
    <row r="352" spans="2:8" x14ac:dyDescent="0.3">
      <c r="B352" t="s">
        <v>12</v>
      </c>
      <c r="C352" t="s">
        <v>3894</v>
      </c>
      <c r="D352" t="s">
        <v>4613</v>
      </c>
      <c r="E352" t="s">
        <v>8381</v>
      </c>
      <c r="F352">
        <v>132</v>
      </c>
      <c r="G352" t="str" cm="1">
        <f t="array" ref="G352">IF(Resumen!$D$7="PROC.SWAT",IFERROR(VLOOKUP(BD[[#This Row],[Usunombre]],Equivalencias!W:X,2,FALSE),IFERROR(VLOOKUP(INDEX('BDCF Histórico'!A:A,MATCH(D352&amp;E352,'BDCF Histórico'!G:G,0),),Equivalencias!D:F,3,FALSE),"Revisar")),IFERROR(VLOOKUP(INDEX('BDCF Histórico'!A:A,MATCH(D352&amp;E352,'BDCF Histórico'!G:G,0),),Equivalencias!D:F,3,FALSE),"Revisar"))</f>
        <v>PROC.BI</v>
      </c>
      <c r="H352" t="str" cm="1">
        <f t="array" ref="H352">IFERROR(INDEX(Equivalencias!H:H,MATCH(BD[[#This Row],[PRYINumero]],Equivalencias!I:I,0),),BD[[#This Row],[PRYTcodigo]])</f>
        <v>PROC.BI</v>
      </c>
    </row>
    <row r="353" spans="1:8" x14ac:dyDescent="0.3">
      <c r="B353" t="s">
        <v>12</v>
      </c>
      <c r="C353" t="s">
        <v>8305</v>
      </c>
      <c r="D353" t="s">
        <v>4613</v>
      </c>
      <c r="E353" t="s">
        <v>8381</v>
      </c>
      <c r="F353">
        <v>20</v>
      </c>
      <c r="G353" t="str" cm="1">
        <f t="array" ref="G353">IF(Resumen!$D$7="PROC.SWAT",IFERROR(VLOOKUP(BD[[#This Row],[Usunombre]],Equivalencias!W:X,2,FALSE),IFERROR(VLOOKUP(INDEX('BDCF Histórico'!A:A,MATCH(D353&amp;E353,'BDCF Histórico'!G:G,0),),Equivalencias!D:F,3,FALSE),"Revisar")),IFERROR(VLOOKUP(INDEX('BDCF Histórico'!A:A,MATCH(D353&amp;E353,'BDCF Histórico'!G:G,0),),Equivalencias!D:F,3,FALSE),"Revisar"))</f>
        <v>PROC.BI</v>
      </c>
      <c r="H353" t="str" cm="1">
        <f t="array" ref="H353">IFERROR(INDEX(Equivalencias!H:H,MATCH(BD[[#This Row],[PRYINumero]],Equivalencias!I:I,0),),BD[[#This Row],[PRYTcodigo]])</f>
        <v>PROC.BI</v>
      </c>
    </row>
    <row r="354" spans="1:8" hidden="1" x14ac:dyDescent="0.3">
      <c r="B354" t="s">
        <v>669</v>
      </c>
      <c r="C354" t="s">
        <v>4642</v>
      </c>
      <c r="D354" t="s">
        <v>429</v>
      </c>
      <c r="E354" t="s">
        <v>4640</v>
      </c>
      <c r="F354">
        <v>8</v>
      </c>
      <c r="G354" t="str" cm="1">
        <f t="array" ref="G354">IF(Resumen!$D$7="PROC.SWAT",IFERROR(VLOOKUP(BD[[#This Row],[Usunombre]],Equivalencias!W:X,2,FALSE),IFERROR(VLOOKUP(INDEX('BDCF Histórico'!A:A,MATCH(D354&amp;E354,'BDCF Histórico'!G:G,0),),Equivalencias!D:F,3,FALSE),"Revisar")),IFERROR(VLOOKUP(INDEX('BDCF Histórico'!A:A,MATCH(D354&amp;E354,'BDCF Histórico'!G:G,0),),Equivalencias!D:F,3,FALSE),"Revisar"))</f>
        <v>PROC.BI</v>
      </c>
      <c r="H354" t="str" cm="1">
        <f t="array" ref="H354">IFERROR(INDEX(Equivalencias!H:H,MATCH(BD[[#This Row],[PRYINumero]],Equivalencias!I:I,0),),BD[[#This Row],[PRYTcodigo]])</f>
        <v>PROC.ADM</v>
      </c>
    </row>
    <row r="355" spans="1:8" hidden="1" x14ac:dyDescent="0.3">
      <c r="B355" t="s">
        <v>669</v>
      </c>
      <c r="C355" t="s">
        <v>4642</v>
      </c>
      <c r="D355" t="s">
        <v>120</v>
      </c>
      <c r="E355" t="s">
        <v>4640</v>
      </c>
      <c r="F355">
        <v>8</v>
      </c>
      <c r="G355" t="str" cm="1">
        <f t="array" ref="G355">IF(Resumen!$D$7="PROC.SWAT",IFERROR(VLOOKUP(BD[[#This Row],[Usunombre]],Equivalencias!W:X,2,FALSE),IFERROR(VLOOKUP(INDEX('BDCF Histórico'!A:A,MATCH(D355&amp;E355,'BDCF Histórico'!G:G,0),),Equivalencias!D:F,3,FALSE),"Revisar")),IFERROR(VLOOKUP(INDEX('BDCF Histórico'!A:A,MATCH(D355&amp;E355,'BDCF Histórico'!G:G,0),),Equivalencias!D:F,3,FALSE),"Revisar"))</f>
        <v>PROC.SWAT</v>
      </c>
      <c r="H355" t="str" cm="1">
        <f t="array" ref="H355">IFERROR(INDEX(Equivalencias!H:H,MATCH(BD[[#This Row],[PRYINumero]],Equivalencias!I:I,0),),BD[[#This Row],[PRYTcodigo]])</f>
        <v>PROC.ADM</v>
      </c>
    </row>
    <row r="356" spans="1:8" x14ac:dyDescent="0.3">
      <c r="B356" t="s">
        <v>322</v>
      </c>
      <c r="C356" t="s">
        <v>4203</v>
      </c>
      <c r="D356" t="s">
        <v>120</v>
      </c>
      <c r="E356" t="s">
        <v>8381</v>
      </c>
      <c r="F356">
        <v>3</v>
      </c>
      <c r="G356" t="str" cm="1">
        <f t="array" ref="G356">IF(Resumen!$D$7="PROC.SWAT",IFERROR(VLOOKUP(BD[[#This Row],[Usunombre]],Equivalencias!W:X,2,FALSE),IFERROR(VLOOKUP(INDEX('BDCF Histórico'!A:A,MATCH(D356&amp;E356,'BDCF Histórico'!G:G,0),),Equivalencias!D:F,3,FALSE),"Revisar")),IFERROR(VLOOKUP(INDEX('BDCF Histórico'!A:A,MATCH(D356&amp;E356,'BDCF Histórico'!G:G,0),),Equivalencias!D:F,3,FALSE),"Revisar"))</f>
        <v>PROC.SWAT</v>
      </c>
      <c r="H356" t="str" cm="1">
        <f t="array" ref="H356">IFERROR(INDEX(Equivalencias!H:H,MATCH(BD[[#This Row],[PRYINumero]],Equivalencias!I:I,0),),BD[[#This Row],[PRYTcodigo]])</f>
        <v>PROC.SALUD</v>
      </c>
    </row>
    <row r="357" spans="1:8" x14ac:dyDescent="0.3">
      <c r="B357" t="s">
        <v>322</v>
      </c>
      <c r="C357" t="s">
        <v>327</v>
      </c>
      <c r="D357" t="s">
        <v>120</v>
      </c>
      <c r="E357" t="s">
        <v>8381</v>
      </c>
      <c r="F357">
        <v>4</v>
      </c>
      <c r="G357" t="str" cm="1">
        <f t="array" ref="G357">IF(Resumen!$D$7="PROC.SWAT",IFERROR(VLOOKUP(BD[[#This Row],[Usunombre]],Equivalencias!W:X,2,FALSE),IFERROR(VLOOKUP(INDEX('BDCF Histórico'!A:A,MATCH(D357&amp;E357,'BDCF Histórico'!G:G,0),),Equivalencias!D:F,3,FALSE),"Revisar")),IFERROR(VLOOKUP(INDEX('BDCF Histórico'!A:A,MATCH(D357&amp;E357,'BDCF Histórico'!G:G,0),),Equivalencias!D:F,3,FALSE),"Revisar"))</f>
        <v>PROC.SWAT</v>
      </c>
      <c r="H357" t="str" cm="1">
        <f t="array" ref="H357">IFERROR(INDEX(Equivalencias!H:H,MATCH(BD[[#This Row],[PRYINumero]],Equivalencias!I:I,0),),BD[[#This Row],[PRYTcodigo]])</f>
        <v>PROC.SALUD</v>
      </c>
    </row>
    <row r="358" spans="1:8" x14ac:dyDescent="0.3">
      <c r="A358" t="s">
        <v>47</v>
      </c>
      <c r="B358" t="s">
        <v>3270</v>
      </c>
      <c r="C358" t="s">
        <v>4566</v>
      </c>
      <c r="D358" t="s">
        <v>120</v>
      </c>
      <c r="E358" t="s">
        <v>8381</v>
      </c>
      <c r="F358">
        <v>5</v>
      </c>
      <c r="G358" t="str" cm="1">
        <f t="array" ref="G358">IF(Resumen!$D$7="PROC.SWAT",IFERROR(VLOOKUP(BD[[#This Row],[Usunombre]],Equivalencias!W:X,2,FALSE),IFERROR(VLOOKUP(INDEX('BDCF Histórico'!A:A,MATCH(D358&amp;E358,'BDCF Histórico'!G:G,0),),Equivalencias!D:F,3,FALSE),"Revisar")),IFERROR(VLOOKUP(INDEX('BDCF Histórico'!A:A,MATCH(D358&amp;E358,'BDCF Histórico'!G:G,0),),Equivalencias!D:F,3,FALSE),"Revisar"))</f>
        <v>PROC.SWAT</v>
      </c>
      <c r="H358" t="str" cm="1">
        <f t="array" ref="H358">IFERROR(INDEX(Equivalencias!H:H,MATCH(BD[[#This Row],[PRYINumero]],Equivalencias!I:I,0),),BD[[#This Row],[PRYTcodigo]])</f>
        <v>STR.MGMT</v>
      </c>
    </row>
    <row r="359" spans="1:8" hidden="1" x14ac:dyDescent="0.3">
      <c r="B359" t="s">
        <v>354</v>
      </c>
      <c r="C359" t="s">
        <v>1009</v>
      </c>
      <c r="D359" t="s">
        <v>120</v>
      </c>
      <c r="E359" t="s">
        <v>4640</v>
      </c>
      <c r="F359">
        <v>164</v>
      </c>
      <c r="G359" t="str" cm="1">
        <f t="array" ref="G359">IF(Resumen!$D$7="PROC.SWAT",IFERROR(VLOOKUP(BD[[#This Row],[Usunombre]],Equivalencias!W:X,2,FALSE),IFERROR(VLOOKUP(INDEX('BDCF Histórico'!A:A,MATCH(D359&amp;E359,'BDCF Histórico'!G:G,0),),Equivalencias!D:F,3,FALSE),"Revisar")),IFERROR(VLOOKUP(INDEX('BDCF Histórico'!A:A,MATCH(D359&amp;E359,'BDCF Histórico'!G:G,0),),Equivalencias!D:F,3,FALSE),"Revisar"))</f>
        <v>PROC.SWAT</v>
      </c>
      <c r="H359" t="str" cm="1">
        <f t="array" ref="H359">IFERROR(INDEX(Equivalencias!H:H,MATCH(BD[[#This Row],[PRYINumero]],Equivalencias!I:I,0),),BD[[#This Row],[PRYTcodigo]])</f>
        <v>PROC.TAPP</v>
      </c>
    </row>
    <row r="360" spans="1:8" x14ac:dyDescent="0.3">
      <c r="B360" t="s">
        <v>354</v>
      </c>
      <c r="C360" t="s">
        <v>1009</v>
      </c>
      <c r="D360" t="s">
        <v>120</v>
      </c>
      <c r="E360" t="s">
        <v>8381</v>
      </c>
      <c r="F360">
        <v>155</v>
      </c>
      <c r="G360" t="str" cm="1">
        <f t="array" ref="G360">IF(Resumen!$D$7="PROC.SWAT",IFERROR(VLOOKUP(BD[[#This Row],[Usunombre]],Equivalencias!W:X,2,FALSE),IFERROR(VLOOKUP(INDEX('BDCF Histórico'!A:A,MATCH(D360&amp;E360,'BDCF Histórico'!G:G,0),),Equivalencias!D:F,3,FALSE),"Revisar")),IFERROR(VLOOKUP(INDEX('BDCF Histórico'!A:A,MATCH(D360&amp;E360,'BDCF Histórico'!G:G,0),),Equivalencias!D:F,3,FALSE),"Revisar"))</f>
        <v>PROC.SWAT</v>
      </c>
      <c r="H360" t="str" cm="1">
        <f t="array" ref="H360">IFERROR(INDEX(Equivalencias!H:H,MATCH(BD[[#This Row],[PRYINumero]],Equivalencias!I:I,0),),BD[[#This Row],[PRYTcodigo]])</f>
        <v>PROC.TAPP</v>
      </c>
    </row>
    <row r="361" spans="1:8" x14ac:dyDescent="0.3">
      <c r="B361" t="s">
        <v>405</v>
      </c>
      <c r="C361" t="s">
        <v>8363</v>
      </c>
      <c r="D361" t="s">
        <v>120</v>
      </c>
      <c r="E361" t="s">
        <v>8381</v>
      </c>
      <c r="F361">
        <v>2</v>
      </c>
      <c r="G361" t="str" cm="1">
        <f t="array" ref="G361">IF(Resumen!$D$7="PROC.SWAT",IFERROR(VLOOKUP(BD[[#This Row],[Usunombre]],Equivalencias!W:X,2,FALSE),IFERROR(VLOOKUP(INDEX('BDCF Histórico'!A:A,MATCH(D361&amp;E361,'BDCF Histórico'!G:G,0),),Equivalencias!D:F,3,FALSE),"Revisar")),IFERROR(VLOOKUP(INDEX('BDCF Histórico'!A:A,MATCH(D361&amp;E361,'BDCF Histórico'!G:G,0),),Equivalencias!D:F,3,FALSE),"Revisar"))</f>
        <v>PROC.SWAT</v>
      </c>
      <c r="H361" t="str" cm="1">
        <f t="array" ref="H361">IFERROR(INDEX(Equivalencias!H:H,MATCH(BD[[#This Row],[PRYINumero]],Equivalencias!I:I,0),),BD[[#This Row],[PRYTcodigo]])</f>
        <v>STR.MGMT</v>
      </c>
    </row>
    <row r="362" spans="1:8" hidden="1" x14ac:dyDescent="0.3">
      <c r="B362" t="s">
        <v>669</v>
      </c>
      <c r="C362" t="s">
        <v>4642</v>
      </c>
      <c r="D362" t="s">
        <v>153</v>
      </c>
      <c r="E362" t="s">
        <v>4640</v>
      </c>
      <c r="F362">
        <v>8</v>
      </c>
      <c r="G362" t="str" cm="1">
        <f t="array" ref="G362">IF(Resumen!$D$7="PROC.SWAT",IFERROR(VLOOKUP(BD[[#This Row],[Usunombre]],Equivalencias!W:X,2,FALSE),IFERROR(VLOOKUP(INDEX('BDCF Histórico'!A:A,MATCH(D362&amp;E362,'BDCF Histórico'!G:G,0),),Equivalencias!D:F,3,FALSE),"Revisar")),IFERROR(VLOOKUP(INDEX('BDCF Histórico'!A:A,MATCH(D362&amp;E362,'BDCF Histórico'!G:G,0),),Equivalencias!D:F,3,FALSE),"Revisar"))</f>
        <v>PROC.SALUD</v>
      </c>
      <c r="H362" t="str" cm="1">
        <f t="array" ref="H362">IFERROR(INDEX(Equivalencias!H:H,MATCH(BD[[#This Row],[PRYINumero]],Equivalencias!I:I,0),),BD[[#This Row],[PRYTcodigo]])</f>
        <v>PROC.ADM</v>
      </c>
    </row>
    <row r="363" spans="1:8" hidden="1" x14ac:dyDescent="0.3">
      <c r="B363" t="s">
        <v>669</v>
      </c>
      <c r="C363" t="s">
        <v>4642</v>
      </c>
      <c r="D363" t="s">
        <v>4286</v>
      </c>
      <c r="E363" t="s">
        <v>4640</v>
      </c>
      <c r="F363">
        <v>8</v>
      </c>
      <c r="G363" t="str" cm="1">
        <f t="array" ref="G363">IF(Resumen!$D$7="PROC.SWAT",IFERROR(VLOOKUP(BD[[#This Row],[Usunombre]],Equivalencias!W:X,2,FALSE),IFERROR(VLOOKUP(INDEX('BDCF Histórico'!A:A,MATCH(D363&amp;E363,'BDCF Histórico'!G:G,0),),Equivalencias!D:F,3,FALSE),"Revisar")),IFERROR(VLOOKUP(INDEX('BDCF Histórico'!A:A,MATCH(D363&amp;E363,'BDCF Histórico'!G:G,0),),Equivalencias!D:F,3,FALSE),"Revisar"))</f>
        <v>PROC.DG</v>
      </c>
      <c r="H363" t="str" cm="1">
        <f t="array" ref="H363">IFERROR(INDEX(Equivalencias!H:H,MATCH(BD[[#This Row],[PRYINumero]],Equivalencias!I:I,0),),BD[[#This Row],[PRYTcodigo]])</f>
        <v>PROC.ADM</v>
      </c>
    </row>
    <row r="364" spans="1:8" x14ac:dyDescent="0.3">
      <c r="B364" t="s">
        <v>669</v>
      </c>
      <c r="C364" t="s">
        <v>4642</v>
      </c>
      <c r="D364" t="s">
        <v>4286</v>
      </c>
      <c r="E364" t="s">
        <v>8381</v>
      </c>
      <c r="F364">
        <v>1</v>
      </c>
      <c r="G364" t="str" cm="1">
        <f t="array" ref="G364">IF(Resumen!$D$7="PROC.SWAT",IFERROR(VLOOKUP(BD[[#This Row],[Usunombre]],Equivalencias!W:X,2,FALSE),IFERROR(VLOOKUP(INDEX('BDCF Histórico'!A:A,MATCH(D364&amp;E364,'BDCF Histórico'!G:G,0),),Equivalencias!D:F,3,FALSE),"Revisar")),IFERROR(VLOOKUP(INDEX('BDCF Histórico'!A:A,MATCH(D364&amp;E364,'BDCF Histórico'!G:G,0),),Equivalencias!D:F,3,FALSE),"Revisar"))</f>
        <v>PROC.DG</v>
      </c>
      <c r="H364" t="str" cm="1">
        <f t="array" ref="H364">IFERROR(INDEX(Equivalencias!H:H,MATCH(BD[[#This Row],[PRYINumero]],Equivalencias!I:I,0),),BD[[#This Row],[PRYTcodigo]])</f>
        <v>PROC.ADM</v>
      </c>
    </row>
    <row r="365" spans="1:8" hidden="1" x14ac:dyDescent="0.3">
      <c r="B365" t="s">
        <v>669</v>
      </c>
      <c r="C365" t="s">
        <v>4642</v>
      </c>
      <c r="D365" t="s">
        <v>307</v>
      </c>
      <c r="E365" t="s">
        <v>4640</v>
      </c>
      <c r="F365">
        <v>8</v>
      </c>
      <c r="G365" t="str" cm="1">
        <f t="array" ref="G365">IF(Resumen!$D$7="PROC.SWAT",IFERROR(VLOOKUP(BD[[#This Row],[Usunombre]],Equivalencias!W:X,2,FALSE),IFERROR(VLOOKUP(INDEX('BDCF Histórico'!A:A,MATCH(D365&amp;E365,'BDCF Histórico'!G:G,0),),Equivalencias!D:F,3,FALSE),"Revisar")),IFERROR(VLOOKUP(INDEX('BDCF Histórico'!A:A,MATCH(D365&amp;E365,'BDCF Histórico'!G:G,0),),Equivalencias!D:F,3,FALSE),"Revisar"))</f>
        <v>PROC.TELCO</v>
      </c>
      <c r="H365" t="str" cm="1">
        <f t="array" ref="H365">IFERROR(INDEX(Equivalencias!H:H,MATCH(BD[[#This Row],[PRYINumero]],Equivalencias!I:I,0),),BD[[#This Row],[PRYTcodigo]])</f>
        <v>PROC.ADM</v>
      </c>
    </row>
    <row r="366" spans="1:8" x14ac:dyDescent="0.3">
      <c r="B366" t="s">
        <v>669</v>
      </c>
      <c r="C366" t="s">
        <v>4642</v>
      </c>
      <c r="D366" t="s">
        <v>307</v>
      </c>
      <c r="E366" t="s">
        <v>8381</v>
      </c>
      <c r="F366">
        <v>8</v>
      </c>
      <c r="G366" t="str" cm="1">
        <f t="array" ref="G366">IF(Resumen!$D$7="PROC.SWAT",IFERROR(VLOOKUP(BD[[#This Row],[Usunombre]],Equivalencias!W:X,2,FALSE),IFERROR(VLOOKUP(INDEX('BDCF Histórico'!A:A,MATCH(D366&amp;E366,'BDCF Histórico'!G:G,0),),Equivalencias!D:F,3,FALSE),"Revisar")),IFERROR(VLOOKUP(INDEX('BDCF Histórico'!A:A,MATCH(D366&amp;E366,'BDCF Histórico'!G:G,0),),Equivalencias!D:F,3,FALSE),"Revisar"))</f>
        <v>PROC.TELCO</v>
      </c>
      <c r="H366" t="str" cm="1">
        <f t="array" ref="H366">IFERROR(INDEX(Equivalencias!H:H,MATCH(BD[[#This Row],[PRYINumero]],Equivalencias!I:I,0),),BD[[#This Row],[PRYTcodigo]])</f>
        <v>PROC.ADM</v>
      </c>
    </row>
    <row r="367" spans="1:8" x14ac:dyDescent="0.3">
      <c r="B367" t="s">
        <v>354</v>
      </c>
      <c r="C367" t="s">
        <v>1009</v>
      </c>
      <c r="D367" t="s">
        <v>307</v>
      </c>
      <c r="E367" t="s">
        <v>8381</v>
      </c>
      <c r="F367">
        <v>4</v>
      </c>
      <c r="G367" t="str" cm="1">
        <f t="array" ref="G367">IF(Resumen!$D$7="PROC.SWAT",IFERROR(VLOOKUP(BD[[#This Row],[Usunombre]],Equivalencias!W:X,2,FALSE),IFERROR(VLOOKUP(INDEX('BDCF Histórico'!A:A,MATCH(D367&amp;E367,'BDCF Histórico'!G:G,0),),Equivalencias!D:F,3,FALSE),"Revisar")),IFERROR(VLOOKUP(INDEX('BDCF Histórico'!A:A,MATCH(D367&amp;E367,'BDCF Histórico'!G:G,0),),Equivalencias!D:F,3,FALSE),"Revisar"))</f>
        <v>PROC.TELCO</v>
      </c>
      <c r="H367" t="str" cm="1">
        <f t="array" ref="H367">IFERROR(INDEX(Equivalencias!H:H,MATCH(BD[[#This Row],[PRYINumero]],Equivalencias!I:I,0),),BD[[#This Row],[PRYTcodigo]])</f>
        <v>PROC.TAPP</v>
      </c>
    </row>
    <row r="368" spans="1:8" hidden="1" x14ac:dyDescent="0.3">
      <c r="B368" t="s">
        <v>371</v>
      </c>
      <c r="C368" t="s">
        <v>4628</v>
      </c>
      <c r="D368" t="s">
        <v>307</v>
      </c>
      <c r="E368" t="s">
        <v>4640</v>
      </c>
      <c r="F368">
        <v>2.5</v>
      </c>
      <c r="G368" t="str" cm="1">
        <f t="array" ref="G368">IF(Resumen!$D$7="PROC.SWAT",IFERROR(VLOOKUP(BD[[#This Row],[Usunombre]],Equivalencias!W:X,2,FALSE),IFERROR(VLOOKUP(INDEX('BDCF Histórico'!A:A,MATCH(D368&amp;E368,'BDCF Histórico'!G:G,0),),Equivalencias!D:F,3,FALSE),"Revisar")),IFERROR(VLOOKUP(INDEX('BDCF Histórico'!A:A,MATCH(D368&amp;E368,'BDCF Histórico'!G:G,0),),Equivalencias!D:F,3,FALSE),"Revisar"))</f>
        <v>PROC.TELCO</v>
      </c>
      <c r="H368" t="str" cm="1">
        <f t="array" ref="H368">IFERROR(INDEX(Equivalencias!H:H,MATCH(BD[[#This Row],[PRYINumero]],Equivalencias!I:I,0),),BD[[#This Row],[PRYTcodigo]])</f>
        <v>PROC.TELCO</v>
      </c>
    </row>
    <row r="369" spans="2:8" x14ac:dyDescent="0.3">
      <c r="B369" t="s">
        <v>371</v>
      </c>
      <c r="C369" t="s">
        <v>4628</v>
      </c>
      <c r="D369" t="s">
        <v>307</v>
      </c>
      <c r="E369" t="s">
        <v>8381</v>
      </c>
      <c r="F369">
        <v>8.5</v>
      </c>
      <c r="G369" t="str" cm="1">
        <f t="array" ref="G369">IF(Resumen!$D$7="PROC.SWAT",IFERROR(VLOOKUP(BD[[#This Row],[Usunombre]],Equivalencias!W:X,2,FALSE),IFERROR(VLOOKUP(INDEX('BDCF Histórico'!A:A,MATCH(D369&amp;E369,'BDCF Histórico'!G:G,0),),Equivalencias!D:F,3,FALSE),"Revisar")),IFERROR(VLOOKUP(INDEX('BDCF Histórico'!A:A,MATCH(D369&amp;E369,'BDCF Histórico'!G:G,0),),Equivalencias!D:F,3,FALSE),"Revisar"))</f>
        <v>PROC.TELCO</v>
      </c>
      <c r="H369" t="str" cm="1">
        <f t="array" ref="H369">IFERROR(INDEX(Equivalencias!H:H,MATCH(BD[[#This Row],[PRYINumero]],Equivalencias!I:I,0),),BD[[#This Row],[PRYTcodigo]])</f>
        <v>PROC.TELCO</v>
      </c>
    </row>
    <row r="370" spans="2:8" hidden="1" x14ac:dyDescent="0.3">
      <c r="B370" t="s">
        <v>371</v>
      </c>
      <c r="C370" t="s">
        <v>4679</v>
      </c>
      <c r="D370" t="s">
        <v>307</v>
      </c>
      <c r="E370" t="s">
        <v>4640</v>
      </c>
      <c r="F370">
        <v>133.5</v>
      </c>
      <c r="G370" t="str" cm="1">
        <f t="array" ref="G370">IF(Resumen!$D$7="PROC.SWAT",IFERROR(VLOOKUP(BD[[#This Row],[Usunombre]],Equivalencias!W:X,2,FALSE),IFERROR(VLOOKUP(INDEX('BDCF Histórico'!A:A,MATCH(D370&amp;E370,'BDCF Histórico'!G:G,0),),Equivalencias!D:F,3,FALSE),"Revisar")),IFERROR(VLOOKUP(INDEX('BDCF Histórico'!A:A,MATCH(D370&amp;E370,'BDCF Histórico'!G:G,0),),Equivalencias!D:F,3,FALSE),"Revisar"))</f>
        <v>PROC.TELCO</v>
      </c>
      <c r="H370" t="str" cm="1">
        <f t="array" ref="H370">IFERROR(INDEX(Equivalencias!H:H,MATCH(BD[[#This Row],[PRYINumero]],Equivalencias!I:I,0),),BD[[#This Row],[PRYTcodigo]])</f>
        <v>PROC.TELCO</v>
      </c>
    </row>
    <row r="371" spans="2:8" hidden="1" x14ac:dyDescent="0.3">
      <c r="B371" t="s">
        <v>371</v>
      </c>
      <c r="C371" t="s">
        <v>4680</v>
      </c>
      <c r="D371" t="s">
        <v>307</v>
      </c>
      <c r="E371" t="s">
        <v>4640</v>
      </c>
      <c r="F371">
        <v>24</v>
      </c>
      <c r="G371" t="str" cm="1">
        <f t="array" ref="G371">IF(Resumen!$D$7="PROC.SWAT",IFERROR(VLOOKUP(BD[[#This Row],[Usunombre]],Equivalencias!W:X,2,FALSE),IFERROR(VLOOKUP(INDEX('BDCF Histórico'!A:A,MATCH(D371&amp;E371,'BDCF Histórico'!G:G,0),),Equivalencias!D:F,3,FALSE),"Revisar")),IFERROR(VLOOKUP(INDEX('BDCF Histórico'!A:A,MATCH(D371&amp;E371,'BDCF Histórico'!G:G,0),),Equivalencias!D:F,3,FALSE),"Revisar"))</f>
        <v>PROC.TELCO</v>
      </c>
      <c r="H371" t="str" cm="1">
        <f t="array" ref="H371">IFERROR(INDEX(Equivalencias!H:H,MATCH(BD[[#This Row],[PRYINumero]],Equivalencias!I:I,0),),BD[[#This Row],[PRYTcodigo]])</f>
        <v>PROC.TELCO</v>
      </c>
    </row>
    <row r="372" spans="2:8" x14ac:dyDescent="0.3">
      <c r="B372" t="s">
        <v>371</v>
      </c>
      <c r="C372" t="s">
        <v>4680</v>
      </c>
      <c r="D372" t="s">
        <v>307</v>
      </c>
      <c r="E372" t="s">
        <v>8381</v>
      </c>
      <c r="F372">
        <v>139.5</v>
      </c>
      <c r="G372" t="str" cm="1">
        <f t="array" ref="G372">IF(Resumen!$D$7="PROC.SWAT",IFERROR(VLOOKUP(BD[[#This Row],[Usunombre]],Equivalencias!W:X,2,FALSE),IFERROR(VLOOKUP(INDEX('BDCF Histórico'!A:A,MATCH(D372&amp;E372,'BDCF Histórico'!G:G,0),),Equivalencias!D:F,3,FALSE),"Revisar")),IFERROR(VLOOKUP(INDEX('BDCF Histórico'!A:A,MATCH(D372&amp;E372,'BDCF Histórico'!G:G,0),),Equivalencias!D:F,3,FALSE),"Revisar"))</f>
        <v>PROC.TELCO</v>
      </c>
      <c r="H372" t="str" cm="1">
        <f t="array" ref="H372">IFERROR(INDEX(Equivalencias!H:H,MATCH(BD[[#This Row],[PRYINumero]],Equivalencias!I:I,0),),BD[[#This Row],[PRYTcodigo]])</f>
        <v>PROC.TELCO</v>
      </c>
    </row>
    <row r="373" spans="2:8" hidden="1" x14ac:dyDescent="0.3">
      <c r="B373" t="s">
        <v>669</v>
      </c>
      <c r="C373" t="s">
        <v>4642</v>
      </c>
      <c r="D373" t="s">
        <v>21</v>
      </c>
      <c r="E373" t="s">
        <v>4640</v>
      </c>
      <c r="F373">
        <v>16</v>
      </c>
      <c r="G373" t="str" cm="1">
        <f t="array" ref="G373">IF(Resumen!$D$7="PROC.SWAT",IFERROR(VLOOKUP(BD[[#This Row],[Usunombre]],Equivalencias!W:X,2,FALSE),IFERROR(VLOOKUP(INDEX('BDCF Histórico'!A:A,MATCH(D373&amp;E373,'BDCF Histórico'!G:G,0),),Equivalencias!D:F,3,FALSE),"Revisar")),IFERROR(VLOOKUP(INDEX('BDCF Histórico'!A:A,MATCH(D373&amp;E373,'BDCF Histórico'!G:G,0),),Equivalencias!D:F,3,FALSE),"Revisar"))</f>
        <v>PROC.TELCO</v>
      </c>
      <c r="H373" t="str" cm="1">
        <f t="array" ref="H373">IFERROR(INDEX(Equivalencias!H:H,MATCH(BD[[#This Row],[PRYINumero]],Equivalencias!I:I,0),),BD[[#This Row],[PRYTcodigo]])</f>
        <v>PROC.ADM</v>
      </c>
    </row>
    <row r="374" spans="2:8" hidden="1" x14ac:dyDescent="0.3">
      <c r="B374" t="s">
        <v>371</v>
      </c>
      <c r="C374" t="s">
        <v>4628</v>
      </c>
      <c r="D374" t="s">
        <v>21</v>
      </c>
      <c r="E374" t="s">
        <v>4640</v>
      </c>
      <c r="F374">
        <v>4</v>
      </c>
      <c r="G374" t="str" cm="1">
        <f t="array" ref="G374">IF(Resumen!$D$7="PROC.SWAT",IFERROR(VLOOKUP(BD[[#This Row],[Usunombre]],Equivalencias!W:X,2,FALSE),IFERROR(VLOOKUP(INDEX('BDCF Histórico'!A:A,MATCH(D374&amp;E374,'BDCF Histórico'!G:G,0),),Equivalencias!D:F,3,FALSE),"Revisar")),IFERROR(VLOOKUP(INDEX('BDCF Histórico'!A:A,MATCH(D374&amp;E374,'BDCF Histórico'!G:G,0),),Equivalencias!D:F,3,FALSE),"Revisar"))</f>
        <v>PROC.TELCO</v>
      </c>
      <c r="H374" t="str" cm="1">
        <f t="array" ref="H374">IFERROR(INDEX(Equivalencias!H:H,MATCH(BD[[#This Row],[PRYINumero]],Equivalencias!I:I,0),),BD[[#This Row],[PRYTcodigo]])</f>
        <v>PROC.TELCO</v>
      </c>
    </row>
    <row r="375" spans="2:8" hidden="1" x14ac:dyDescent="0.3">
      <c r="B375" t="s">
        <v>371</v>
      </c>
      <c r="C375" t="s">
        <v>4206</v>
      </c>
      <c r="D375" t="s">
        <v>21</v>
      </c>
      <c r="E375" t="s">
        <v>4640</v>
      </c>
      <c r="F375">
        <v>20</v>
      </c>
      <c r="G375" t="str" cm="1">
        <f t="array" ref="G375">IF(Resumen!$D$7="PROC.SWAT",IFERROR(VLOOKUP(BD[[#This Row],[Usunombre]],Equivalencias!W:X,2,FALSE),IFERROR(VLOOKUP(INDEX('BDCF Histórico'!A:A,MATCH(D375&amp;E375,'BDCF Histórico'!G:G,0),),Equivalencias!D:F,3,FALSE),"Revisar")),IFERROR(VLOOKUP(INDEX('BDCF Histórico'!A:A,MATCH(D375&amp;E375,'BDCF Histórico'!G:G,0),),Equivalencias!D:F,3,FALSE),"Revisar"))</f>
        <v>PROC.TELCO</v>
      </c>
      <c r="H375" t="str" cm="1">
        <f t="array" ref="H375">IFERROR(INDEX(Equivalencias!H:H,MATCH(BD[[#This Row],[PRYINumero]],Equivalencias!I:I,0),),BD[[#This Row],[PRYTcodigo]])</f>
        <v>PROC.TELCO</v>
      </c>
    </row>
    <row r="376" spans="2:8" hidden="1" x14ac:dyDescent="0.3">
      <c r="B376" t="s">
        <v>669</v>
      </c>
      <c r="C376" t="s">
        <v>4642</v>
      </c>
      <c r="D376" t="s">
        <v>291</v>
      </c>
      <c r="E376" t="s">
        <v>4640</v>
      </c>
      <c r="F376">
        <v>14</v>
      </c>
      <c r="G376" t="str" cm="1">
        <f t="array" ref="G376">IF(Resumen!$D$7="PROC.SWAT",IFERROR(VLOOKUP(BD[[#This Row],[Usunombre]],Equivalencias!W:X,2,FALSE),IFERROR(VLOOKUP(INDEX('BDCF Histórico'!A:A,MATCH(D376&amp;E376,'BDCF Histórico'!G:G,0),),Equivalencias!D:F,3,FALSE),"Revisar")),IFERROR(VLOOKUP(INDEX('BDCF Histórico'!A:A,MATCH(D376&amp;E376,'BDCF Histórico'!G:G,0),),Equivalencias!D:F,3,FALSE),"Revisar"))</f>
        <v>PROC.TELCO</v>
      </c>
      <c r="H376" t="str" cm="1">
        <f t="array" ref="H376">IFERROR(INDEX(Equivalencias!H:H,MATCH(BD[[#This Row],[PRYINumero]],Equivalencias!I:I,0),),BD[[#This Row],[PRYTcodigo]])</f>
        <v>PROC.ADM</v>
      </c>
    </row>
    <row r="377" spans="2:8" x14ac:dyDescent="0.3">
      <c r="B377" t="s">
        <v>669</v>
      </c>
      <c r="C377" t="s">
        <v>4642</v>
      </c>
      <c r="D377" t="s">
        <v>291</v>
      </c>
      <c r="E377" t="s">
        <v>8381</v>
      </c>
      <c r="F377">
        <v>16</v>
      </c>
      <c r="G377" t="str" cm="1">
        <f t="array" ref="G377">IF(Resumen!$D$7="PROC.SWAT",IFERROR(VLOOKUP(BD[[#This Row],[Usunombre]],Equivalencias!W:X,2,FALSE),IFERROR(VLOOKUP(INDEX('BDCF Histórico'!A:A,MATCH(D377&amp;E377,'BDCF Histórico'!G:G,0),),Equivalencias!D:F,3,FALSE),"Revisar")),IFERROR(VLOOKUP(INDEX('BDCF Histórico'!A:A,MATCH(D377&amp;E377,'BDCF Histórico'!G:G,0),),Equivalencias!D:F,3,FALSE),"Revisar"))</f>
        <v>PROC.TELCO</v>
      </c>
      <c r="H377" t="str" cm="1">
        <f t="array" ref="H377">IFERROR(INDEX(Equivalencias!H:H,MATCH(BD[[#This Row],[PRYINumero]],Equivalencias!I:I,0),),BD[[#This Row],[PRYTcodigo]])</f>
        <v>PROC.ADM</v>
      </c>
    </row>
    <row r="378" spans="2:8" x14ac:dyDescent="0.3">
      <c r="B378" t="s">
        <v>669</v>
      </c>
      <c r="C378" t="s">
        <v>4644</v>
      </c>
      <c r="D378" t="s">
        <v>291</v>
      </c>
      <c r="E378" t="s">
        <v>8381</v>
      </c>
      <c r="F378">
        <v>2.5</v>
      </c>
      <c r="G378" t="str" cm="1">
        <f t="array" ref="G378">IF(Resumen!$D$7="PROC.SWAT",IFERROR(VLOOKUP(BD[[#This Row],[Usunombre]],Equivalencias!W:X,2,FALSE),IFERROR(VLOOKUP(INDEX('BDCF Histórico'!A:A,MATCH(D378&amp;E378,'BDCF Histórico'!G:G,0),),Equivalencias!D:F,3,FALSE),"Revisar")),IFERROR(VLOOKUP(INDEX('BDCF Histórico'!A:A,MATCH(D378&amp;E378,'BDCF Histórico'!G:G,0),),Equivalencias!D:F,3,FALSE),"Revisar"))</f>
        <v>PROC.TELCO</v>
      </c>
      <c r="H378" t="str" cm="1">
        <f t="array" ref="H378">IFERROR(INDEX(Equivalencias!H:H,MATCH(BD[[#This Row],[PRYINumero]],Equivalencias!I:I,0),),BD[[#This Row],[PRYTcodigo]])</f>
        <v>PROC.ADM</v>
      </c>
    </row>
    <row r="379" spans="2:8" hidden="1" x14ac:dyDescent="0.3">
      <c r="B379" t="s">
        <v>371</v>
      </c>
      <c r="C379" t="s">
        <v>4628</v>
      </c>
      <c r="D379" t="s">
        <v>291</v>
      </c>
      <c r="E379" t="s">
        <v>4640</v>
      </c>
      <c r="F379">
        <v>149.5</v>
      </c>
      <c r="G379" t="str" cm="1">
        <f t="array" ref="G379">IF(Resumen!$D$7="PROC.SWAT",IFERROR(VLOOKUP(BD[[#This Row],[Usunombre]],Equivalencias!W:X,2,FALSE),IFERROR(VLOOKUP(INDEX('BDCF Histórico'!A:A,MATCH(D379&amp;E379,'BDCF Histórico'!G:G,0),),Equivalencias!D:F,3,FALSE),"Revisar")),IFERROR(VLOOKUP(INDEX('BDCF Histórico'!A:A,MATCH(D379&amp;E379,'BDCF Histórico'!G:G,0),),Equivalencias!D:F,3,FALSE),"Revisar"))</f>
        <v>PROC.TELCO</v>
      </c>
      <c r="H379" t="str" cm="1">
        <f t="array" ref="H379">IFERROR(INDEX(Equivalencias!H:H,MATCH(BD[[#This Row],[PRYINumero]],Equivalencias!I:I,0),),BD[[#This Row],[PRYTcodigo]])</f>
        <v>PROC.TELCO</v>
      </c>
    </row>
    <row r="380" spans="2:8" x14ac:dyDescent="0.3">
      <c r="B380" t="s">
        <v>371</v>
      </c>
      <c r="C380" t="s">
        <v>4628</v>
      </c>
      <c r="D380" t="s">
        <v>291</v>
      </c>
      <c r="E380" t="s">
        <v>8381</v>
      </c>
      <c r="F380">
        <v>126.5</v>
      </c>
      <c r="G380" t="str" cm="1">
        <f t="array" ref="G380">IF(Resumen!$D$7="PROC.SWAT",IFERROR(VLOOKUP(BD[[#This Row],[Usunombre]],Equivalencias!W:X,2,FALSE),IFERROR(VLOOKUP(INDEX('BDCF Histórico'!A:A,MATCH(D380&amp;E380,'BDCF Histórico'!G:G,0),),Equivalencias!D:F,3,FALSE),"Revisar")),IFERROR(VLOOKUP(INDEX('BDCF Histórico'!A:A,MATCH(D380&amp;E380,'BDCF Histórico'!G:G,0),),Equivalencias!D:F,3,FALSE),"Revisar"))</f>
        <v>PROC.TELCO</v>
      </c>
      <c r="H380" t="str" cm="1">
        <f t="array" ref="H380">IFERROR(INDEX(Equivalencias!H:H,MATCH(BD[[#This Row],[PRYINumero]],Equivalencias!I:I,0),),BD[[#This Row],[PRYTcodigo]])</f>
        <v>PROC.TELCO</v>
      </c>
    </row>
    <row r="381" spans="2:8" hidden="1" x14ac:dyDescent="0.3">
      <c r="B381" t="s">
        <v>371</v>
      </c>
      <c r="C381" t="s">
        <v>4680</v>
      </c>
      <c r="D381" t="s">
        <v>291</v>
      </c>
      <c r="E381" t="s">
        <v>4640</v>
      </c>
      <c r="F381">
        <v>4.5</v>
      </c>
      <c r="G381" t="str" cm="1">
        <f t="array" ref="G381">IF(Resumen!$D$7="PROC.SWAT",IFERROR(VLOOKUP(BD[[#This Row],[Usunombre]],Equivalencias!W:X,2,FALSE),IFERROR(VLOOKUP(INDEX('BDCF Histórico'!A:A,MATCH(D381&amp;E381,'BDCF Histórico'!G:G,0),),Equivalencias!D:F,3,FALSE),"Revisar")),IFERROR(VLOOKUP(INDEX('BDCF Histórico'!A:A,MATCH(D381&amp;E381,'BDCF Histórico'!G:G,0),),Equivalencias!D:F,3,FALSE),"Revisar"))</f>
        <v>PROC.TELCO</v>
      </c>
      <c r="H381" t="str" cm="1">
        <f t="array" ref="H381">IFERROR(INDEX(Equivalencias!H:H,MATCH(BD[[#This Row],[PRYINumero]],Equivalencias!I:I,0),),BD[[#This Row],[PRYTcodigo]])</f>
        <v>PROC.TELCO</v>
      </c>
    </row>
    <row r="382" spans="2:8" x14ac:dyDescent="0.3">
      <c r="B382" t="s">
        <v>371</v>
      </c>
      <c r="C382" t="s">
        <v>4680</v>
      </c>
      <c r="D382" t="s">
        <v>291</v>
      </c>
      <c r="E382" t="s">
        <v>8381</v>
      </c>
      <c r="F382">
        <v>16.5</v>
      </c>
      <c r="G382" t="str" cm="1">
        <f t="array" ref="G382">IF(Resumen!$D$7="PROC.SWAT",IFERROR(VLOOKUP(BD[[#This Row],[Usunombre]],Equivalencias!W:X,2,FALSE),IFERROR(VLOOKUP(INDEX('BDCF Histórico'!A:A,MATCH(D382&amp;E382,'BDCF Histórico'!G:G,0),),Equivalencias!D:F,3,FALSE),"Revisar")),IFERROR(VLOOKUP(INDEX('BDCF Histórico'!A:A,MATCH(D382&amp;E382,'BDCF Histórico'!G:G,0),),Equivalencias!D:F,3,FALSE),"Revisar"))</f>
        <v>PROC.TELCO</v>
      </c>
      <c r="H382" t="str" cm="1">
        <f t="array" ref="H382">IFERROR(INDEX(Equivalencias!H:H,MATCH(BD[[#This Row],[PRYINumero]],Equivalencias!I:I,0),),BD[[#This Row],[PRYTcodigo]])</f>
        <v>PROC.TELCO</v>
      </c>
    </row>
    <row r="383" spans="2:8" hidden="1" x14ac:dyDescent="0.3">
      <c r="B383" t="s">
        <v>669</v>
      </c>
      <c r="C383" t="s">
        <v>4642</v>
      </c>
      <c r="D383" t="s">
        <v>118</v>
      </c>
      <c r="E383" t="s">
        <v>4640</v>
      </c>
      <c r="F383">
        <v>8</v>
      </c>
      <c r="G383" t="str" cm="1">
        <f t="array" ref="G383">IF(Resumen!$D$7="PROC.SWAT",IFERROR(VLOOKUP(BD[[#This Row],[Usunombre]],Equivalencias!W:X,2,FALSE),IFERROR(VLOOKUP(INDEX('BDCF Histórico'!A:A,MATCH(D383&amp;E383,'BDCF Histórico'!G:G,0),),Equivalencias!D:F,3,FALSE),"Revisar")),IFERROR(VLOOKUP(INDEX('BDCF Histórico'!A:A,MATCH(D383&amp;E383,'BDCF Histórico'!G:G,0),),Equivalencias!D:F,3,FALSE),"Revisar"))</f>
        <v>PROC.TDIG</v>
      </c>
      <c r="H383" t="str" cm="1">
        <f t="array" ref="H383">IFERROR(INDEX(Equivalencias!H:H,MATCH(BD[[#This Row],[PRYINumero]],Equivalencias!I:I,0),),BD[[#This Row],[PRYTcodigo]])</f>
        <v>PROC.ADM</v>
      </c>
    </row>
    <row r="384" spans="2:8" hidden="1" x14ac:dyDescent="0.3">
      <c r="B384" t="s">
        <v>354</v>
      </c>
      <c r="C384" t="s">
        <v>1009</v>
      </c>
      <c r="D384" t="s">
        <v>440</v>
      </c>
      <c r="E384" t="s">
        <v>4640</v>
      </c>
      <c r="F384">
        <v>79.5</v>
      </c>
      <c r="G384" t="str" cm="1">
        <f t="array" ref="G384">IF(Resumen!$D$7="PROC.SWAT",IFERROR(VLOOKUP(BD[[#This Row],[Usunombre]],Equivalencias!W:X,2,FALSE),IFERROR(VLOOKUP(INDEX('BDCF Histórico'!A:A,MATCH(D384&amp;E384,'BDCF Histórico'!G:G,0),),Equivalencias!D:F,3,FALSE),"Revisar")),IFERROR(VLOOKUP(INDEX('BDCF Histórico'!A:A,MATCH(D384&amp;E384,'BDCF Histórico'!G:G,0),),Equivalencias!D:F,3,FALSE),"Revisar"))</f>
        <v>PROC.TAPP</v>
      </c>
      <c r="H384" t="str" cm="1">
        <f t="array" ref="H384">IFERROR(INDEX(Equivalencias!H:H,MATCH(BD[[#This Row],[PRYINumero]],Equivalencias!I:I,0),),BD[[#This Row],[PRYTcodigo]])</f>
        <v>PROC.TAPP</v>
      </c>
    </row>
    <row r="385" spans="2:8" x14ac:dyDescent="0.3">
      <c r="B385" t="s">
        <v>354</v>
      </c>
      <c r="C385" t="s">
        <v>1009</v>
      </c>
      <c r="D385" t="s">
        <v>440</v>
      </c>
      <c r="E385" t="s">
        <v>8381</v>
      </c>
      <c r="F385">
        <v>8</v>
      </c>
      <c r="G385" t="str" cm="1">
        <f t="array" ref="G385">IF(Resumen!$D$7="PROC.SWAT",IFERROR(VLOOKUP(BD[[#This Row],[Usunombre]],Equivalencias!W:X,2,FALSE),IFERROR(VLOOKUP(INDEX('BDCF Histórico'!A:A,MATCH(D385&amp;E385,'BDCF Histórico'!G:G,0),),Equivalencias!D:F,3,FALSE),"Revisar")),IFERROR(VLOOKUP(INDEX('BDCF Histórico'!A:A,MATCH(D385&amp;E385,'BDCF Histórico'!G:G,0),),Equivalencias!D:F,3,FALSE),"Revisar"))</f>
        <v>PROC.TAPP</v>
      </c>
      <c r="H385" t="str" cm="1">
        <f t="array" ref="H385">IFERROR(INDEX(Equivalencias!H:H,MATCH(BD[[#This Row],[PRYINumero]],Equivalencias!I:I,0),),BD[[#This Row],[PRYTcodigo]])</f>
        <v>PROC.TAPP</v>
      </c>
    </row>
    <row r="386" spans="2:8" hidden="1" x14ac:dyDescent="0.3">
      <c r="B386" t="s">
        <v>354</v>
      </c>
      <c r="C386" t="s">
        <v>4281</v>
      </c>
      <c r="D386" t="s">
        <v>440</v>
      </c>
      <c r="E386" t="s">
        <v>4640</v>
      </c>
      <c r="F386">
        <v>94.75</v>
      </c>
      <c r="G386" t="str" cm="1">
        <f t="array" ref="G386">IF(Resumen!$D$7="PROC.SWAT",IFERROR(VLOOKUP(BD[[#This Row],[Usunombre]],Equivalencias!W:X,2,FALSE),IFERROR(VLOOKUP(INDEX('BDCF Histórico'!A:A,MATCH(D386&amp;E386,'BDCF Histórico'!G:G,0),),Equivalencias!D:F,3,FALSE),"Revisar")),IFERROR(VLOOKUP(INDEX('BDCF Histórico'!A:A,MATCH(D386&amp;E386,'BDCF Histórico'!G:G,0),),Equivalencias!D:F,3,FALSE),"Revisar"))</f>
        <v>PROC.TAPP</v>
      </c>
      <c r="H386" t="str" cm="1">
        <f t="array" ref="H386">IFERROR(INDEX(Equivalencias!H:H,MATCH(BD[[#This Row],[PRYINumero]],Equivalencias!I:I,0),),BD[[#This Row],[PRYTcodigo]])</f>
        <v>PROC.TAPP</v>
      </c>
    </row>
    <row r="387" spans="2:8" x14ac:dyDescent="0.3">
      <c r="B387" t="s">
        <v>354</v>
      </c>
      <c r="C387" t="s">
        <v>4281</v>
      </c>
      <c r="D387" t="s">
        <v>440</v>
      </c>
      <c r="E387" t="s">
        <v>8381</v>
      </c>
      <c r="F387">
        <v>139.25</v>
      </c>
      <c r="G387" t="str" cm="1">
        <f t="array" ref="G387">IF(Resumen!$D$7="PROC.SWAT",IFERROR(VLOOKUP(BD[[#This Row],[Usunombre]],Equivalencias!W:X,2,FALSE),IFERROR(VLOOKUP(INDEX('BDCF Histórico'!A:A,MATCH(D387&amp;E387,'BDCF Histórico'!G:G,0),),Equivalencias!D:F,3,FALSE),"Revisar")),IFERROR(VLOOKUP(INDEX('BDCF Histórico'!A:A,MATCH(D387&amp;E387,'BDCF Histórico'!G:G,0),),Equivalencias!D:F,3,FALSE),"Revisar"))</f>
        <v>PROC.TAPP</v>
      </c>
      <c r="H387" t="str" cm="1">
        <f t="array" ref="H387">IFERROR(INDEX(Equivalencias!H:H,MATCH(BD[[#This Row],[PRYINumero]],Equivalencias!I:I,0),),BD[[#This Row],[PRYTcodigo]])</f>
        <v>PROC.TAPP</v>
      </c>
    </row>
    <row r="388" spans="2:8" hidden="1" x14ac:dyDescent="0.3">
      <c r="B388" t="s">
        <v>669</v>
      </c>
      <c r="C388" t="s">
        <v>4642</v>
      </c>
      <c r="D388" t="s">
        <v>197</v>
      </c>
      <c r="E388" t="s">
        <v>4640</v>
      </c>
      <c r="F388">
        <v>8</v>
      </c>
      <c r="G388" t="str" cm="1">
        <f t="array" ref="G388">IF(Resumen!$D$7="PROC.SWAT",IFERROR(VLOOKUP(BD[[#This Row],[Usunombre]],Equivalencias!W:X,2,FALSE),IFERROR(VLOOKUP(INDEX('BDCF Histórico'!A:A,MATCH(D388&amp;E388,'BDCF Histórico'!G:G,0),),Equivalencias!D:F,3,FALSE),"Revisar")),IFERROR(VLOOKUP(INDEX('BDCF Histórico'!A:A,MATCH(D388&amp;E388,'BDCF Histórico'!G:G,0),),Equivalencias!D:F,3,FALSE),"Revisar"))</f>
        <v>PROC.QA</v>
      </c>
      <c r="H388" t="str" cm="1">
        <f t="array" ref="H388">IFERROR(INDEX(Equivalencias!H:H,MATCH(BD[[#This Row],[PRYINumero]],Equivalencias!I:I,0),),BD[[#This Row],[PRYTcodigo]])</f>
        <v>PROC.ADM</v>
      </c>
    </row>
    <row r="389" spans="2:8" x14ac:dyDescent="0.3">
      <c r="B389" t="s">
        <v>669</v>
      </c>
      <c r="C389" t="s">
        <v>4644</v>
      </c>
      <c r="D389" t="s">
        <v>197</v>
      </c>
      <c r="E389" t="s">
        <v>8381</v>
      </c>
      <c r="F389">
        <v>6</v>
      </c>
      <c r="G389" t="str" cm="1">
        <f t="array" ref="G389">IF(Resumen!$D$7="PROC.SWAT",IFERROR(VLOOKUP(BD[[#This Row],[Usunombre]],Equivalencias!W:X,2,FALSE),IFERROR(VLOOKUP(INDEX('BDCF Histórico'!A:A,MATCH(D389&amp;E389,'BDCF Histórico'!G:G,0),),Equivalencias!D:F,3,FALSE),"Revisar")),IFERROR(VLOOKUP(INDEX('BDCF Histórico'!A:A,MATCH(D389&amp;E389,'BDCF Histórico'!G:G,0),),Equivalencias!D:F,3,FALSE),"Revisar"))</f>
        <v>PROC.QA</v>
      </c>
      <c r="H389" t="str" cm="1">
        <f t="array" ref="H389">IFERROR(INDEX(Equivalencias!H:H,MATCH(BD[[#This Row],[PRYINumero]],Equivalencias!I:I,0),),BD[[#This Row],[PRYTcodigo]])</f>
        <v>PROC.ADM</v>
      </c>
    </row>
    <row r="390" spans="2:8" hidden="1" x14ac:dyDescent="0.3">
      <c r="B390" t="s">
        <v>177</v>
      </c>
      <c r="C390" t="s">
        <v>4199</v>
      </c>
      <c r="D390" t="s">
        <v>197</v>
      </c>
      <c r="E390" t="s">
        <v>4640</v>
      </c>
      <c r="F390">
        <v>24</v>
      </c>
      <c r="G390" t="str" cm="1">
        <f t="array" ref="G390">IF(Resumen!$D$7="PROC.SWAT",IFERROR(VLOOKUP(BD[[#This Row],[Usunombre]],Equivalencias!W:X,2,FALSE),IFERROR(VLOOKUP(INDEX('BDCF Histórico'!A:A,MATCH(D390&amp;E390,'BDCF Histórico'!G:G,0),),Equivalencias!D:F,3,FALSE),"Revisar")),IFERROR(VLOOKUP(INDEX('BDCF Histórico'!A:A,MATCH(D390&amp;E390,'BDCF Histórico'!G:G,0),),Equivalencias!D:F,3,FALSE),"Revisar"))</f>
        <v>PROC.QA</v>
      </c>
      <c r="H390" t="str" cm="1">
        <f t="array" ref="H390">IFERROR(INDEX(Equivalencias!H:H,MATCH(BD[[#This Row],[PRYINumero]],Equivalencias!I:I,0),),BD[[#This Row],[PRYTcodigo]])</f>
        <v>PROC.QA</v>
      </c>
    </row>
    <row r="391" spans="2:8" hidden="1" x14ac:dyDescent="0.3">
      <c r="B391" t="s">
        <v>177</v>
      </c>
      <c r="C391" t="s">
        <v>4663</v>
      </c>
      <c r="D391" t="s">
        <v>197</v>
      </c>
      <c r="E391" t="s">
        <v>4640</v>
      </c>
      <c r="F391">
        <v>51</v>
      </c>
      <c r="G391" t="str" cm="1">
        <f t="array" ref="G391">IF(Resumen!$D$7="PROC.SWAT",IFERROR(VLOOKUP(BD[[#This Row],[Usunombre]],Equivalencias!W:X,2,FALSE),IFERROR(VLOOKUP(INDEX('BDCF Histórico'!A:A,MATCH(D391&amp;E391,'BDCF Histórico'!G:G,0),),Equivalencias!D:F,3,FALSE),"Revisar")),IFERROR(VLOOKUP(INDEX('BDCF Histórico'!A:A,MATCH(D391&amp;E391,'BDCF Histórico'!G:G,0),),Equivalencias!D:F,3,FALSE),"Revisar"))</f>
        <v>PROC.QA</v>
      </c>
      <c r="H391" t="str" cm="1">
        <f t="array" ref="H391">IFERROR(INDEX(Equivalencias!H:H,MATCH(BD[[#This Row],[PRYINumero]],Equivalencias!I:I,0),),BD[[#This Row],[PRYTcodigo]])</f>
        <v>PROC.QA</v>
      </c>
    </row>
    <row r="392" spans="2:8" x14ac:dyDescent="0.3">
      <c r="B392" t="s">
        <v>177</v>
      </c>
      <c r="C392" t="s">
        <v>4663</v>
      </c>
      <c r="D392" t="s">
        <v>197</v>
      </c>
      <c r="E392" t="s">
        <v>8381</v>
      </c>
      <c r="F392">
        <v>7</v>
      </c>
      <c r="G392" t="str" cm="1">
        <f t="array" ref="G392">IF(Resumen!$D$7="PROC.SWAT",IFERROR(VLOOKUP(BD[[#This Row],[Usunombre]],Equivalencias!W:X,2,FALSE),IFERROR(VLOOKUP(INDEX('BDCF Histórico'!A:A,MATCH(D392&amp;E392,'BDCF Histórico'!G:G,0),),Equivalencias!D:F,3,FALSE),"Revisar")),IFERROR(VLOOKUP(INDEX('BDCF Histórico'!A:A,MATCH(D392&amp;E392,'BDCF Histórico'!G:G,0),),Equivalencias!D:F,3,FALSE),"Revisar"))</f>
        <v>PROC.QA</v>
      </c>
      <c r="H392" t="str" cm="1">
        <f t="array" ref="H392">IFERROR(INDEX(Equivalencias!H:H,MATCH(BD[[#This Row],[PRYINumero]],Equivalencias!I:I,0),),BD[[#This Row],[PRYTcodigo]])</f>
        <v>PROC.QA</v>
      </c>
    </row>
    <row r="393" spans="2:8" hidden="1" x14ac:dyDescent="0.3">
      <c r="B393" t="s">
        <v>322</v>
      </c>
      <c r="C393" t="s">
        <v>369</v>
      </c>
      <c r="D393" t="s">
        <v>197</v>
      </c>
      <c r="E393" t="s">
        <v>4640</v>
      </c>
      <c r="F393">
        <v>16</v>
      </c>
      <c r="G393" t="str" cm="1">
        <f t="array" ref="G393">IF(Resumen!$D$7="PROC.SWAT",IFERROR(VLOOKUP(BD[[#This Row],[Usunombre]],Equivalencias!W:X,2,FALSE),IFERROR(VLOOKUP(INDEX('BDCF Histórico'!A:A,MATCH(D393&amp;E393,'BDCF Histórico'!G:G,0),),Equivalencias!D:F,3,FALSE),"Revisar")),IFERROR(VLOOKUP(INDEX('BDCF Histórico'!A:A,MATCH(D393&amp;E393,'BDCF Histórico'!G:G,0),),Equivalencias!D:F,3,FALSE),"Revisar"))</f>
        <v>PROC.QA</v>
      </c>
      <c r="H393" t="str" cm="1">
        <f t="array" ref="H393">IFERROR(INDEX(Equivalencias!H:H,MATCH(BD[[#This Row],[PRYINumero]],Equivalencias!I:I,0),),BD[[#This Row],[PRYTcodigo]])</f>
        <v>PROC.SALUD</v>
      </c>
    </row>
    <row r="394" spans="2:8" x14ac:dyDescent="0.3">
      <c r="B394" t="s">
        <v>322</v>
      </c>
      <c r="C394" t="s">
        <v>369</v>
      </c>
      <c r="D394" t="s">
        <v>197</v>
      </c>
      <c r="E394" t="s">
        <v>8381</v>
      </c>
      <c r="F394">
        <v>38.5</v>
      </c>
      <c r="G394" t="str" cm="1">
        <f t="array" ref="G394">IF(Resumen!$D$7="PROC.SWAT",IFERROR(VLOOKUP(BD[[#This Row],[Usunombre]],Equivalencias!W:X,2,FALSE),IFERROR(VLOOKUP(INDEX('BDCF Histórico'!A:A,MATCH(D394&amp;E394,'BDCF Histórico'!G:G,0),),Equivalencias!D:F,3,FALSE),"Revisar")),IFERROR(VLOOKUP(INDEX('BDCF Histórico'!A:A,MATCH(D394&amp;E394,'BDCF Histórico'!G:G,0),),Equivalencias!D:F,3,FALSE),"Revisar"))</f>
        <v>PROC.QA</v>
      </c>
      <c r="H394" t="str" cm="1">
        <f t="array" ref="H394">IFERROR(INDEX(Equivalencias!H:H,MATCH(BD[[#This Row],[PRYINumero]],Equivalencias!I:I,0),),BD[[#This Row],[PRYTcodigo]])</f>
        <v>PROC.SALUD</v>
      </c>
    </row>
    <row r="395" spans="2:8" hidden="1" x14ac:dyDescent="0.3">
      <c r="B395" t="s">
        <v>354</v>
      </c>
      <c r="C395" t="s">
        <v>1009</v>
      </c>
      <c r="D395" t="s">
        <v>197</v>
      </c>
      <c r="E395" t="s">
        <v>4640</v>
      </c>
      <c r="F395">
        <v>59.5</v>
      </c>
      <c r="G395" t="str" cm="1">
        <f t="array" ref="G395">IF(Resumen!$D$7="PROC.SWAT",IFERROR(VLOOKUP(BD[[#This Row],[Usunombre]],Equivalencias!W:X,2,FALSE),IFERROR(VLOOKUP(INDEX('BDCF Histórico'!A:A,MATCH(D395&amp;E395,'BDCF Histórico'!G:G,0),),Equivalencias!D:F,3,FALSE),"Revisar")),IFERROR(VLOOKUP(INDEX('BDCF Histórico'!A:A,MATCH(D395&amp;E395,'BDCF Histórico'!G:G,0),),Equivalencias!D:F,3,FALSE),"Revisar"))</f>
        <v>PROC.QA</v>
      </c>
      <c r="H395" t="str" cm="1">
        <f t="array" ref="H395">IFERROR(INDEX(Equivalencias!H:H,MATCH(BD[[#This Row],[PRYINumero]],Equivalencias!I:I,0),),BD[[#This Row],[PRYTcodigo]])</f>
        <v>PROC.TAPP</v>
      </c>
    </row>
    <row r="396" spans="2:8" x14ac:dyDescent="0.3">
      <c r="B396" t="s">
        <v>354</v>
      </c>
      <c r="C396" t="s">
        <v>1009</v>
      </c>
      <c r="D396" t="s">
        <v>197</v>
      </c>
      <c r="E396" t="s">
        <v>8381</v>
      </c>
      <c r="F396">
        <v>63</v>
      </c>
      <c r="G396" t="str" cm="1">
        <f t="array" ref="G396">IF(Resumen!$D$7="PROC.SWAT",IFERROR(VLOOKUP(BD[[#This Row],[Usunombre]],Equivalencias!W:X,2,FALSE),IFERROR(VLOOKUP(INDEX('BDCF Histórico'!A:A,MATCH(D396&amp;E396,'BDCF Histórico'!G:G,0),),Equivalencias!D:F,3,FALSE),"Revisar")),IFERROR(VLOOKUP(INDEX('BDCF Histórico'!A:A,MATCH(D396&amp;E396,'BDCF Histórico'!G:G,0),),Equivalencias!D:F,3,FALSE),"Revisar"))</f>
        <v>PROC.QA</v>
      </c>
      <c r="H396" t="str" cm="1">
        <f t="array" ref="H396">IFERROR(INDEX(Equivalencias!H:H,MATCH(BD[[#This Row],[PRYINumero]],Equivalencias!I:I,0),),BD[[#This Row],[PRYTcodigo]])</f>
        <v>PROC.TAPP</v>
      </c>
    </row>
    <row r="397" spans="2:8" hidden="1" x14ac:dyDescent="0.3">
      <c r="B397" t="s">
        <v>360</v>
      </c>
      <c r="C397" t="s">
        <v>4506</v>
      </c>
      <c r="D397" t="s">
        <v>197</v>
      </c>
      <c r="E397" t="s">
        <v>4640</v>
      </c>
      <c r="F397">
        <v>4</v>
      </c>
      <c r="G397" t="str" cm="1">
        <f t="array" ref="G397">IF(Resumen!$D$7="PROC.SWAT",IFERROR(VLOOKUP(BD[[#This Row],[Usunombre]],Equivalencias!W:X,2,FALSE),IFERROR(VLOOKUP(INDEX('BDCF Histórico'!A:A,MATCH(D397&amp;E397,'BDCF Histórico'!G:G,0),),Equivalencias!D:F,3,FALSE),"Revisar")),IFERROR(VLOOKUP(INDEX('BDCF Histórico'!A:A,MATCH(D397&amp;E397,'BDCF Histórico'!G:G,0),),Equivalencias!D:F,3,FALSE),"Revisar"))</f>
        <v>PROC.QA</v>
      </c>
      <c r="H397" t="str" cm="1">
        <f t="array" ref="H397">IFERROR(INDEX(Equivalencias!H:H,MATCH(BD[[#This Row],[PRYINumero]],Equivalencias!I:I,0),),BD[[#This Row],[PRYTcodigo]])</f>
        <v>PROC.TDIG</v>
      </c>
    </row>
    <row r="398" spans="2:8" hidden="1" x14ac:dyDescent="0.3">
      <c r="B398" t="s">
        <v>405</v>
      </c>
      <c r="C398" t="s">
        <v>4439</v>
      </c>
      <c r="D398" t="s">
        <v>197</v>
      </c>
      <c r="E398" t="s">
        <v>4640</v>
      </c>
      <c r="F398">
        <v>12</v>
      </c>
      <c r="G398" t="str" cm="1">
        <f t="array" ref="G398">IF(Resumen!$D$7="PROC.SWAT",IFERROR(VLOOKUP(BD[[#This Row],[Usunombre]],Equivalencias!W:X,2,FALSE),IFERROR(VLOOKUP(INDEX('BDCF Histórico'!A:A,MATCH(D398&amp;E398,'BDCF Histórico'!G:G,0),),Equivalencias!D:F,3,FALSE),"Revisar")),IFERROR(VLOOKUP(INDEX('BDCF Histórico'!A:A,MATCH(D398&amp;E398,'BDCF Histórico'!G:G,0),),Equivalencias!D:F,3,FALSE),"Revisar"))</f>
        <v>PROC.QA</v>
      </c>
      <c r="H398" t="str" cm="1">
        <f t="array" ref="H398">IFERROR(INDEX(Equivalencias!H:H,MATCH(BD[[#This Row],[PRYINumero]],Equivalencias!I:I,0),),BD[[#This Row],[PRYTcodigo]])</f>
        <v>STR.MGMT</v>
      </c>
    </row>
    <row r="399" spans="2:8" x14ac:dyDescent="0.3">
      <c r="B399" t="s">
        <v>405</v>
      </c>
      <c r="C399" t="s">
        <v>4439</v>
      </c>
      <c r="D399" t="s">
        <v>197</v>
      </c>
      <c r="E399" t="s">
        <v>8381</v>
      </c>
      <c r="F399">
        <v>49.5</v>
      </c>
      <c r="G399" t="str" cm="1">
        <f t="array" ref="G399">IF(Resumen!$D$7="PROC.SWAT",IFERROR(VLOOKUP(BD[[#This Row],[Usunombre]],Equivalencias!W:X,2,FALSE),IFERROR(VLOOKUP(INDEX('BDCF Histórico'!A:A,MATCH(D399&amp;E399,'BDCF Histórico'!G:G,0),),Equivalencias!D:F,3,FALSE),"Revisar")),IFERROR(VLOOKUP(INDEX('BDCF Histórico'!A:A,MATCH(D399&amp;E399,'BDCF Histórico'!G:G,0),),Equivalencias!D:F,3,FALSE),"Revisar"))</f>
        <v>PROC.QA</v>
      </c>
      <c r="H399" t="str" cm="1">
        <f t="array" ref="H399">IFERROR(INDEX(Equivalencias!H:H,MATCH(BD[[#This Row],[PRYINumero]],Equivalencias!I:I,0),),BD[[#This Row],[PRYTcodigo]])</f>
        <v>STR.MGMT</v>
      </c>
    </row>
    <row r="400" spans="2:8" hidden="1" x14ac:dyDescent="0.3">
      <c r="B400" t="s">
        <v>669</v>
      </c>
      <c r="C400" t="s">
        <v>4642</v>
      </c>
      <c r="D400" t="s">
        <v>184</v>
      </c>
      <c r="E400" t="s">
        <v>4640</v>
      </c>
      <c r="F400">
        <v>22.5</v>
      </c>
      <c r="G400" t="str" cm="1">
        <f t="array" ref="G400">IF(Resumen!$D$7="PROC.SWAT",IFERROR(VLOOKUP(BD[[#This Row],[Usunombre]],Equivalencias!W:X,2,FALSE),IFERROR(VLOOKUP(INDEX('BDCF Histórico'!A:A,MATCH(D400&amp;E400,'BDCF Histórico'!G:G,0),),Equivalencias!D:F,3,FALSE),"Revisar")),IFERROR(VLOOKUP(INDEX('BDCF Histórico'!A:A,MATCH(D400&amp;E400,'BDCF Histórico'!G:G,0),),Equivalencias!D:F,3,FALSE),"Revisar"))</f>
        <v>PROC.QA</v>
      </c>
      <c r="H400" t="str" cm="1">
        <f t="array" ref="H400">IFERROR(INDEX(Equivalencias!H:H,MATCH(BD[[#This Row],[PRYINumero]],Equivalencias!I:I,0),),BD[[#This Row],[PRYTcodigo]])</f>
        <v>PROC.ADM</v>
      </c>
    </row>
    <row r="401" spans="2:8" x14ac:dyDescent="0.3">
      <c r="B401" t="s">
        <v>669</v>
      </c>
      <c r="C401" t="s">
        <v>4642</v>
      </c>
      <c r="D401" t="s">
        <v>184</v>
      </c>
      <c r="E401" t="s">
        <v>8381</v>
      </c>
      <c r="F401">
        <v>7</v>
      </c>
      <c r="G401" t="str" cm="1">
        <f t="array" ref="G401">IF(Resumen!$D$7="PROC.SWAT",IFERROR(VLOOKUP(BD[[#This Row],[Usunombre]],Equivalencias!W:X,2,FALSE),IFERROR(VLOOKUP(INDEX('BDCF Histórico'!A:A,MATCH(D401&amp;E401,'BDCF Histórico'!G:G,0),),Equivalencias!D:F,3,FALSE),"Revisar")),IFERROR(VLOOKUP(INDEX('BDCF Histórico'!A:A,MATCH(D401&amp;E401,'BDCF Histórico'!G:G,0),),Equivalencias!D:F,3,FALSE),"Revisar"))</f>
        <v>PROC.QA</v>
      </c>
      <c r="H401" t="str" cm="1">
        <f t="array" ref="H401">IFERROR(INDEX(Equivalencias!H:H,MATCH(BD[[#This Row],[PRYINumero]],Equivalencias!I:I,0),),BD[[#This Row],[PRYTcodigo]])</f>
        <v>PROC.ADM</v>
      </c>
    </row>
    <row r="402" spans="2:8" hidden="1" x14ac:dyDescent="0.3">
      <c r="B402" t="s">
        <v>177</v>
      </c>
      <c r="C402" t="s">
        <v>4199</v>
      </c>
      <c r="D402" t="s">
        <v>184</v>
      </c>
      <c r="E402" t="s">
        <v>4640</v>
      </c>
      <c r="F402">
        <v>9.5</v>
      </c>
      <c r="G402" t="str" cm="1">
        <f t="array" ref="G402">IF(Resumen!$D$7="PROC.SWAT",IFERROR(VLOOKUP(BD[[#This Row],[Usunombre]],Equivalencias!W:X,2,FALSE),IFERROR(VLOOKUP(INDEX('BDCF Histórico'!A:A,MATCH(D402&amp;E402,'BDCF Histórico'!G:G,0),),Equivalencias!D:F,3,FALSE),"Revisar")),IFERROR(VLOOKUP(INDEX('BDCF Histórico'!A:A,MATCH(D402&amp;E402,'BDCF Histórico'!G:G,0),),Equivalencias!D:F,3,FALSE),"Revisar"))</f>
        <v>PROC.QA</v>
      </c>
      <c r="H402" t="str" cm="1">
        <f t="array" ref="H402">IFERROR(INDEX(Equivalencias!H:H,MATCH(BD[[#This Row],[PRYINumero]],Equivalencias!I:I,0),),BD[[#This Row],[PRYTcodigo]])</f>
        <v>PROC.QA</v>
      </c>
    </row>
    <row r="403" spans="2:8" hidden="1" x14ac:dyDescent="0.3">
      <c r="B403" t="s">
        <v>177</v>
      </c>
      <c r="C403" t="s">
        <v>4663</v>
      </c>
      <c r="D403" t="s">
        <v>184</v>
      </c>
      <c r="E403" t="s">
        <v>4640</v>
      </c>
      <c r="F403">
        <v>29.25</v>
      </c>
      <c r="G403" t="str" cm="1">
        <f t="array" ref="G403">IF(Resumen!$D$7="PROC.SWAT",IFERROR(VLOOKUP(BD[[#This Row],[Usunombre]],Equivalencias!W:X,2,FALSE),IFERROR(VLOOKUP(INDEX('BDCF Histórico'!A:A,MATCH(D403&amp;E403,'BDCF Histórico'!G:G,0),),Equivalencias!D:F,3,FALSE),"Revisar")),IFERROR(VLOOKUP(INDEX('BDCF Histórico'!A:A,MATCH(D403&amp;E403,'BDCF Histórico'!G:G,0),),Equivalencias!D:F,3,FALSE),"Revisar"))</f>
        <v>PROC.QA</v>
      </c>
      <c r="H403" t="str" cm="1">
        <f t="array" ref="H403">IFERROR(INDEX(Equivalencias!H:H,MATCH(BD[[#This Row],[PRYINumero]],Equivalencias!I:I,0),),BD[[#This Row],[PRYTcodigo]])</f>
        <v>PROC.QA</v>
      </c>
    </row>
    <row r="404" spans="2:8" x14ac:dyDescent="0.3">
      <c r="B404" t="s">
        <v>177</v>
      </c>
      <c r="C404" t="s">
        <v>4663</v>
      </c>
      <c r="D404" t="s">
        <v>184</v>
      </c>
      <c r="E404" t="s">
        <v>8381</v>
      </c>
      <c r="F404">
        <v>14</v>
      </c>
      <c r="G404" t="str" cm="1">
        <f t="array" ref="G404">IF(Resumen!$D$7="PROC.SWAT",IFERROR(VLOOKUP(BD[[#This Row],[Usunombre]],Equivalencias!W:X,2,FALSE),IFERROR(VLOOKUP(INDEX('BDCF Histórico'!A:A,MATCH(D404&amp;E404,'BDCF Histórico'!G:G,0),),Equivalencias!D:F,3,FALSE),"Revisar")),IFERROR(VLOOKUP(INDEX('BDCF Histórico'!A:A,MATCH(D404&amp;E404,'BDCF Histórico'!G:G,0),),Equivalencias!D:F,3,FALSE),"Revisar"))</f>
        <v>PROC.QA</v>
      </c>
      <c r="H404" t="str" cm="1">
        <f t="array" ref="H404">IFERROR(INDEX(Equivalencias!H:H,MATCH(BD[[#This Row],[PRYINumero]],Equivalencias!I:I,0),),BD[[#This Row],[PRYTcodigo]])</f>
        <v>PROC.QA</v>
      </c>
    </row>
    <row r="405" spans="2:8" hidden="1" x14ac:dyDescent="0.3">
      <c r="B405" t="s">
        <v>371</v>
      </c>
      <c r="C405" t="s">
        <v>4628</v>
      </c>
      <c r="D405" t="s">
        <v>184</v>
      </c>
      <c r="E405" t="s">
        <v>4640</v>
      </c>
      <c r="F405">
        <v>97.25</v>
      </c>
      <c r="G405" t="str" cm="1">
        <f t="array" ref="G405">IF(Resumen!$D$7="PROC.SWAT",IFERROR(VLOOKUP(BD[[#This Row],[Usunombre]],Equivalencias!W:X,2,FALSE),IFERROR(VLOOKUP(INDEX('BDCF Histórico'!A:A,MATCH(D405&amp;E405,'BDCF Histórico'!G:G,0),),Equivalencias!D:F,3,FALSE),"Revisar")),IFERROR(VLOOKUP(INDEX('BDCF Histórico'!A:A,MATCH(D405&amp;E405,'BDCF Histórico'!G:G,0),),Equivalencias!D:F,3,FALSE),"Revisar"))</f>
        <v>PROC.QA</v>
      </c>
      <c r="H405" t="str" cm="1">
        <f t="array" ref="H405">IFERROR(INDEX(Equivalencias!H:H,MATCH(BD[[#This Row],[PRYINumero]],Equivalencias!I:I,0),),BD[[#This Row],[PRYTcodigo]])</f>
        <v>PROC.TELCO</v>
      </c>
    </row>
    <row r="406" spans="2:8" x14ac:dyDescent="0.3">
      <c r="B406" t="s">
        <v>371</v>
      </c>
      <c r="C406" t="s">
        <v>4628</v>
      </c>
      <c r="D406" t="s">
        <v>184</v>
      </c>
      <c r="E406" t="s">
        <v>8381</v>
      </c>
      <c r="F406">
        <v>139</v>
      </c>
      <c r="G406" t="str" cm="1">
        <f t="array" ref="G406">IF(Resumen!$D$7="PROC.SWAT",IFERROR(VLOOKUP(BD[[#This Row],[Usunombre]],Equivalencias!W:X,2,FALSE),IFERROR(VLOOKUP(INDEX('BDCF Histórico'!A:A,MATCH(D406&amp;E406,'BDCF Histórico'!G:G,0),),Equivalencias!D:F,3,FALSE),"Revisar")),IFERROR(VLOOKUP(INDEX('BDCF Histórico'!A:A,MATCH(D406&amp;E406,'BDCF Histórico'!G:G,0),),Equivalencias!D:F,3,FALSE),"Revisar"))</f>
        <v>PROC.QA</v>
      </c>
      <c r="H406" t="str" cm="1">
        <f t="array" ref="H406">IFERROR(INDEX(Equivalencias!H:H,MATCH(BD[[#This Row],[PRYINumero]],Equivalencias!I:I,0),),BD[[#This Row],[PRYTcodigo]])</f>
        <v>PROC.TELCO</v>
      </c>
    </row>
    <row r="407" spans="2:8" hidden="1" x14ac:dyDescent="0.3">
      <c r="B407" t="s">
        <v>371</v>
      </c>
      <c r="C407" t="s">
        <v>4206</v>
      </c>
      <c r="D407" t="s">
        <v>184</v>
      </c>
      <c r="E407" t="s">
        <v>4640</v>
      </c>
      <c r="F407">
        <v>9.5</v>
      </c>
      <c r="G407" t="str" cm="1">
        <f t="array" ref="G407">IF(Resumen!$D$7="PROC.SWAT",IFERROR(VLOOKUP(BD[[#This Row],[Usunombre]],Equivalencias!W:X,2,FALSE),IFERROR(VLOOKUP(INDEX('BDCF Histórico'!A:A,MATCH(D407&amp;E407,'BDCF Histórico'!G:G,0),),Equivalencias!D:F,3,FALSE),"Revisar")),IFERROR(VLOOKUP(INDEX('BDCF Histórico'!A:A,MATCH(D407&amp;E407,'BDCF Histórico'!G:G,0),),Equivalencias!D:F,3,FALSE),"Revisar"))</f>
        <v>PROC.QA</v>
      </c>
      <c r="H407" t="str" cm="1">
        <f t="array" ref="H407">IFERROR(INDEX(Equivalencias!H:H,MATCH(BD[[#This Row],[PRYINumero]],Equivalencias!I:I,0),),BD[[#This Row],[PRYTcodigo]])</f>
        <v>PROC.TELCO</v>
      </c>
    </row>
    <row r="408" spans="2:8" hidden="1" x14ac:dyDescent="0.3">
      <c r="B408" t="s">
        <v>669</v>
      </c>
      <c r="C408" t="s">
        <v>4642</v>
      </c>
      <c r="D408" t="s">
        <v>58</v>
      </c>
      <c r="E408" t="s">
        <v>4640</v>
      </c>
      <c r="F408">
        <v>48</v>
      </c>
      <c r="G408" t="str" cm="1">
        <f t="array" ref="G408">IF(Resumen!$D$7="PROC.SWAT",IFERROR(VLOOKUP(BD[[#This Row],[Usunombre]],Equivalencias!W:X,2,FALSE),IFERROR(VLOOKUP(INDEX('BDCF Histórico'!A:A,MATCH(D408&amp;E408,'BDCF Histórico'!G:G,0),),Equivalencias!D:F,3,FALSE),"Revisar")),IFERROR(VLOOKUP(INDEX('BDCF Histórico'!A:A,MATCH(D408&amp;E408,'BDCF Histórico'!G:G,0),),Equivalencias!D:F,3,FALSE),"Revisar"))</f>
        <v>PROC.ERP</v>
      </c>
      <c r="H408" t="str" cm="1">
        <f t="array" ref="H408">IFERROR(INDEX(Equivalencias!H:H,MATCH(BD[[#This Row],[PRYINumero]],Equivalencias!I:I,0),),BD[[#This Row],[PRYTcodigo]])</f>
        <v>PROC.ADM</v>
      </c>
    </row>
    <row r="409" spans="2:8" hidden="1" x14ac:dyDescent="0.3">
      <c r="B409" t="s">
        <v>48</v>
      </c>
      <c r="C409" t="s">
        <v>56</v>
      </c>
      <c r="D409" t="s">
        <v>58</v>
      </c>
      <c r="E409" t="s">
        <v>4640</v>
      </c>
      <c r="F409">
        <v>12</v>
      </c>
      <c r="G409" t="str" cm="1">
        <f t="array" ref="G409">IF(Resumen!$D$7="PROC.SWAT",IFERROR(VLOOKUP(BD[[#This Row],[Usunombre]],Equivalencias!W:X,2,FALSE),IFERROR(VLOOKUP(INDEX('BDCF Histórico'!A:A,MATCH(D409&amp;E409,'BDCF Histórico'!G:G,0),),Equivalencias!D:F,3,FALSE),"Revisar")),IFERROR(VLOOKUP(INDEX('BDCF Histórico'!A:A,MATCH(D409&amp;E409,'BDCF Histórico'!G:G,0),),Equivalencias!D:F,3,FALSE),"Revisar"))</f>
        <v>PROC.ERP</v>
      </c>
      <c r="H409" t="str" cm="1">
        <f t="array" ref="H409">IFERROR(INDEX(Equivalencias!H:H,MATCH(BD[[#This Row],[PRYINumero]],Equivalencias!I:I,0),),BD[[#This Row],[PRYTcodigo]])</f>
        <v>PROC.ERP</v>
      </c>
    </row>
    <row r="410" spans="2:8" x14ac:dyDescent="0.3">
      <c r="B410" t="s">
        <v>48</v>
      </c>
      <c r="C410" t="s">
        <v>56</v>
      </c>
      <c r="D410" t="s">
        <v>58</v>
      </c>
      <c r="E410" t="s">
        <v>8381</v>
      </c>
      <c r="F410">
        <v>15.5</v>
      </c>
      <c r="G410" t="str" cm="1">
        <f t="array" ref="G410">IF(Resumen!$D$7="PROC.SWAT",IFERROR(VLOOKUP(BD[[#This Row],[Usunombre]],Equivalencias!W:X,2,FALSE),IFERROR(VLOOKUP(INDEX('BDCF Histórico'!A:A,MATCH(D410&amp;E410,'BDCF Histórico'!G:G,0),),Equivalencias!D:F,3,FALSE),"Revisar")),IFERROR(VLOOKUP(INDEX('BDCF Histórico'!A:A,MATCH(D410&amp;E410,'BDCF Histórico'!G:G,0),),Equivalencias!D:F,3,FALSE),"Revisar"))</f>
        <v>PROC.ERP</v>
      </c>
      <c r="H410" t="str" cm="1">
        <f t="array" ref="H410">IFERROR(INDEX(Equivalencias!H:H,MATCH(BD[[#This Row],[PRYINumero]],Equivalencias!I:I,0),),BD[[#This Row],[PRYTcodigo]])</f>
        <v>PROC.ERP</v>
      </c>
    </row>
    <row r="411" spans="2:8" x14ac:dyDescent="0.3">
      <c r="B411" t="s">
        <v>48</v>
      </c>
      <c r="C411" t="s">
        <v>4654</v>
      </c>
      <c r="D411" t="s">
        <v>58</v>
      </c>
      <c r="E411" t="s">
        <v>8381</v>
      </c>
      <c r="F411">
        <v>1</v>
      </c>
      <c r="G411" t="str" cm="1">
        <f t="array" ref="G411">IF(Resumen!$D$7="PROC.SWAT",IFERROR(VLOOKUP(BD[[#This Row],[Usunombre]],Equivalencias!W:X,2,FALSE),IFERROR(VLOOKUP(INDEX('BDCF Histórico'!A:A,MATCH(D411&amp;E411,'BDCF Histórico'!G:G,0),),Equivalencias!D:F,3,FALSE),"Revisar")),IFERROR(VLOOKUP(INDEX('BDCF Histórico'!A:A,MATCH(D411&amp;E411,'BDCF Histórico'!G:G,0),),Equivalencias!D:F,3,FALSE),"Revisar"))</f>
        <v>PROC.ERP</v>
      </c>
      <c r="H411" t="str" cm="1">
        <f t="array" ref="H411">IFERROR(INDEX(Equivalencias!H:H,MATCH(BD[[#This Row],[PRYINumero]],Equivalencias!I:I,0),),BD[[#This Row],[PRYTcodigo]])</f>
        <v>PROC.ERP</v>
      </c>
    </row>
    <row r="412" spans="2:8" hidden="1" x14ac:dyDescent="0.3">
      <c r="B412" t="s">
        <v>48</v>
      </c>
      <c r="C412" t="s">
        <v>3870</v>
      </c>
      <c r="D412" t="s">
        <v>58</v>
      </c>
      <c r="E412" t="s">
        <v>4640</v>
      </c>
      <c r="F412">
        <v>7</v>
      </c>
      <c r="G412" t="str" cm="1">
        <f t="array" ref="G412">IF(Resumen!$D$7="PROC.SWAT",IFERROR(VLOOKUP(BD[[#This Row],[Usunombre]],Equivalencias!W:X,2,FALSE),IFERROR(VLOOKUP(INDEX('BDCF Histórico'!A:A,MATCH(D412&amp;E412,'BDCF Histórico'!G:G,0),),Equivalencias!D:F,3,FALSE),"Revisar")),IFERROR(VLOOKUP(INDEX('BDCF Histórico'!A:A,MATCH(D412&amp;E412,'BDCF Histórico'!G:G,0),),Equivalencias!D:F,3,FALSE),"Revisar"))</f>
        <v>PROC.ERP</v>
      </c>
      <c r="H412" t="str" cm="1">
        <f t="array" ref="H412">IFERROR(INDEX(Equivalencias!H:H,MATCH(BD[[#This Row],[PRYINumero]],Equivalencias!I:I,0),),BD[[#This Row],[PRYTcodigo]])</f>
        <v>PROC.ERP</v>
      </c>
    </row>
    <row r="413" spans="2:8" x14ac:dyDescent="0.3">
      <c r="B413" t="s">
        <v>48</v>
      </c>
      <c r="C413" t="s">
        <v>4656</v>
      </c>
      <c r="D413" t="s">
        <v>58</v>
      </c>
      <c r="E413" t="s">
        <v>8381</v>
      </c>
      <c r="F413">
        <v>1</v>
      </c>
      <c r="G413" t="str" cm="1">
        <f t="array" ref="G413">IF(Resumen!$D$7="PROC.SWAT",IFERROR(VLOOKUP(BD[[#This Row],[Usunombre]],Equivalencias!W:X,2,FALSE),IFERROR(VLOOKUP(INDEX('BDCF Histórico'!A:A,MATCH(D413&amp;E413,'BDCF Histórico'!G:G,0),),Equivalencias!D:F,3,FALSE),"Revisar")),IFERROR(VLOOKUP(INDEX('BDCF Histórico'!A:A,MATCH(D413&amp;E413,'BDCF Histórico'!G:G,0),),Equivalencias!D:F,3,FALSE),"Revisar"))</f>
        <v>PROC.ERP</v>
      </c>
      <c r="H413" t="str" cm="1">
        <f t="array" ref="H413">IFERROR(INDEX(Equivalencias!H:H,MATCH(BD[[#This Row],[PRYINumero]],Equivalencias!I:I,0),),BD[[#This Row],[PRYTcodigo]])</f>
        <v>PROC.ERP</v>
      </c>
    </row>
    <row r="414" spans="2:8" x14ac:dyDescent="0.3">
      <c r="B414" t="s">
        <v>48</v>
      </c>
      <c r="C414" t="s">
        <v>8323</v>
      </c>
      <c r="D414" t="s">
        <v>58</v>
      </c>
      <c r="E414" t="s">
        <v>8381</v>
      </c>
      <c r="F414">
        <v>6</v>
      </c>
      <c r="G414" t="str" cm="1">
        <f t="array" ref="G414">IF(Resumen!$D$7="PROC.SWAT",IFERROR(VLOOKUP(BD[[#This Row],[Usunombre]],Equivalencias!W:X,2,FALSE),IFERROR(VLOOKUP(INDEX('BDCF Histórico'!A:A,MATCH(D414&amp;E414,'BDCF Histórico'!G:G,0),),Equivalencias!D:F,3,FALSE),"Revisar")),IFERROR(VLOOKUP(INDEX('BDCF Histórico'!A:A,MATCH(D414&amp;E414,'BDCF Histórico'!G:G,0),),Equivalencias!D:F,3,FALSE),"Revisar"))</f>
        <v>PROC.ERP</v>
      </c>
      <c r="H414" t="str" cm="1">
        <f t="array" ref="H414">IFERROR(INDEX(Equivalencias!H:H,MATCH(BD[[#This Row],[PRYINumero]],Equivalencias!I:I,0),),BD[[#This Row],[PRYTcodigo]])</f>
        <v>PROC.ERP</v>
      </c>
    </row>
    <row r="415" spans="2:8" hidden="1" x14ac:dyDescent="0.3">
      <c r="B415" t="s">
        <v>48</v>
      </c>
      <c r="C415" t="s">
        <v>96</v>
      </c>
      <c r="D415" t="s">
        <v>58</v>
      </c>
      <c r="E415" t="s">
        <v>4640</v>
      </c>
      <c r="F415">
        <v>91</v>
      </c>
      <c r="G415" t="str" cm="1">
        <f t="array" ref="G415">IF(Resumen!$D$7="PROC.SWAT",IFERROR(VLOOKUP(BD[[#This Row],[Usunombre]],Equivalencias!W:X,2,FALSE),IFERROR(VLOOKUP(INDEX('BDCF Histórico'!A:A,MATCH(D415&amp;E415,'BDCF Histórico'!G:G,0),),Equivalencias!D:F,3,FALSE),"Revisar")),IFERROR(VLOOKUP(INDEX('BDCF Histórico'!A:A,MATCH(D415&amp;E415,'BDCF Histórico'!G:G,0),),Equivalencias!D:F,3,FALSE),"Revisar"))</f>
        <v>PROC.ERP</v>
      </c>
      <c r="H415" t="str" cm="1">
        <f t="array" ref="H415">IFERROR(INDEX(Equivalencias!H:H,MATCH(BD[[#This Row],[PRYINumero]],Equivalencias!I:I,0),),BD[[#This Row],[PRYTcodigo]])</f>
        <v>PROC.ERP</v>
      </c>
    </row>
    <row r="416" spans="2:8" hidden="1" x14ac:dyDescent="0.3">
      <c r="B416" t="s">
        <v>48</v>
      </c>
      <c r="C416" t="s">
        <v>4658</v>
      </c>
      <c r="D416" t="s">
        <v>58</v>
      </c>
      <c r="E416" t="s">
        <v>4640</v>
      </c>
      <c r="F416">
        <v>8</v>
      </c>
      <c r="G416" t="str" cm="1">
        <f t="array" ref="G416">IF(Resumen!$D$7="PROC.SWAT",IFERROR(VLOOKUP(BD[[#This Row],[Usunombre]],Equivalencias!W:X,2,FALSE),IFERROR(VLOOKUP(INDEX('BDCF Histórico'!A:A,MATCH(D416&amp;E416,'BDCF Histórico'!G:G,0),),Equivalencias!D:F,3,FALSE),"Revisar")),IFERROR(VLOOKUP(INDEX('BDCF Histórico'!A:A,MATCH(D416&amp;E416,'BDCF Histórico'!G:G,0),),Equivalencias!D:F,3,FALSE),"Revisar"))</f>
        <v>PROC.ERP</v>
      </c>
      <c r="H416" t="str" cm="1">
        <f t="array" ref="H416">IFERROR(INDEX(Equivalencias!H:H,MATCH(BD[[#This Row],[PRYINumero]],Equivalencias!I:I,0),),BD[[#This Row],[PRYTcodigo]])</f>
        <v>PROC.ERP</v>
      </c>
    </row>
    <row r="417" spans="2:8" x14ac:dyDescent="0.3">
      <c r="B417" t="s">
        <v>48</v>
      </c>
      <c r="C417" t="s">
        <v>4658</v>
      </c>
      <c r="D417" t="s">
        <v>58</v>
      </c>
      <c r="E417" t="s">
        <v>8381</v>
      </c>
      <c r="F417">
        <v>134.5</v>
      </c>
      <c r="G417" t="str" cm="1">
        <f t="array" ref="G417">IF(Resumen!$D$7="PROC.SWAT",IFERROR(VLOOKUP(BD[[#This Row],[Usunombre]],Equivalencias!W:X,2,FALSE),IFERROR(VLOOKUP(INDEX('BDCF Histórico'!A:A,MATCH(D417&amp;E417,'BDCF Histórico'!G:G,0),),Equivalencias!D:F,3,FALSE),"Revisar")),IFERROR(VLOOKUP(INDEX('BDCF Histórico'!A:A,MATCH(D417&amp;E417,'BDCF Histórico'!G:G,0),),Equivalencias!D:F,3,FALSE),"Revisar"))</f>
        <v>PROC.ERP</v>
      </c>
      <c r="H417" t="str" cm="1">
        <f t="array" ref="H417">IFERROR(INDEX(Equivalencias!H:H,MATCH(BD[[#This Row],[PRYINumero]],Equivalencias!I:I,0),),BD[[#This Row],[PRYTcodigo]])</f>
        <v>PROC.ERP</v>
      </c>
    </row>
    <row r="418" spans="2:8" hidden="1" x14ac:dyDescent="0.3">
      <c r="B418" t="s">
        <v>48</v>
      </c>
      <c r="C418" t="s">
        <v>4659</v>
      </c>
      <c r="D418" t="s">
        <v>58</v>
      </c>
      <c r="E418" t="s">
        <v>4640</v>
      </c>
      <c r="F418">
        <v>2</v>
      </c>
      <c r="G418" t="str" cm="1">
        <f t="array" ref="G418">IF(Resumen!$D$7="PROC.SWAT",IFERROR(VLOOKUP(BD[[#This Row],[Usunombre]],Equivalencias!W:X,2,FALSE),IFERROR(VLOOKUP(INDEX('BDCF Histórico'!A:A,MATCH(D418&amp;E418,'BDCF Histórico'!G:G,0),),Equivalencias!D:F,3,FALSE),"Revisar")),IFERROR(VLOOKUP(INDEX('BDCF Histórico'!A:A,MATCH(D418&amp;E418,'BDCF Histórico'!G:G,0),),Equivalencias!D:F,3,FALSE),"Revisar"))</f>
        <v>PROC.ERP</v>
      </c>
      <c r="H418" t="str" cm="1">
        <f t="array" ref="H418">IFERROR(INDEX(Equivalencias!H:H,MATCH(BD[[#This Row],[PRYINumero]],Equivalencias!I:I,0),),BD[[#This Row],[PRYTcodigo]])</f>
        <v>PROC.ERP</v>
      </c>
    </row>
    <row r="419" spans="2:8" x14ac:dyDescent="0.3">
      <c r="B419" t="s">
        <v>48</v>
      </c>
      <c r="C419" t="s">
        <v>4659</v>
      </c>
      <c r="D419" t="s">
        <v>58</v>
      </c>
      <c r="E419" t="s">
        <v>8381</v>
      </c>
      <c r="F419">
        <v>1</v>
      </c>
      <c r="G419" t="str" cm="1">
        <f t="array" ref="G419">IF(Resumen!$D$7="PROC.SWAT",IFERROR(VLOOKUP(BD[[#This Row],[Usunombre]],Equivalencias!W:X,2,FALSE),IFERROR(VLOOKUP(INDEX('BDCF Histórico'!A:A,MATCH(D419&amp;E419,'BDCF Histórico'!G:G,0),),Equivalencias!D:F,3,FALSE),"Revisar")),IFERROR(VLOOKUP(INDEX('BDCF Histórico'!A:A,MATCH(D419&amp;E419,'BDCF Histórico'!G:G,0),),Equivalencias!D:F,3,FALSE),"Revisar"))</f>
        <v>PROC.ERP</v>
      </c>
      <c r="H419" t="str" cm="1">
        <f t="array" ref="H419">IFERROR(INDEX(Equivalencias!H:H,MATCH(BD[[#This Row],[PRYINumero]],Equivalencias!I:I,0),),BD[[#This Row],[PRYTcodigo]])</f>
        <v>PROC.ERP</v>
      </c>
    </row>
    <row r="420" spans="2:8" x14ac:dyDescent="0.3">
      <c r="B420" t="s">
        <v>48</v>
      </c>
      <c r="C420" t="s">
        <v>4614</v>
      </c>
      <c r="D420" t="s">
        <v>58</v>
      </c>
      <c r="E420" t="s">
        <v>8381</v>
      </c>
      <c r="F420">
        <v>1</v>
      </c>
      <c r="G420" t="str" cm="1">
        <f t="array" ref="G420">IF(Resumen!$D$7="PROC.SWAT",IFERROR(VLOOKUP(BD[[#This Row],[Usunombre]],Equivalencias!W:X,2,FALSE),IFERROR(VLOOKUP(INDEX('BDCF Histórico'!A:A,MATCH(D420&amp;E420,'BDCF Histórico'!G:G,0),),Equivalencias!D:F,3,FALSE),"Revisar")),IFERROR(VLOOKUP(INDEX('BDCF Histórico'!A:A,MATCH(D420&amp;E420,'BDCF Histórico'!G:G,0),),Equivalencias!D:F,3,FALSE),"Revisar"))</f>
        <v>PROC.ERP</v>
      </c>
      <c r="H420" t="str" cm="1">
        <f t="array" ref="H420">IFERROR(INDEX(Equivalencias!H:H,MATCH(BD[[#This Row],[PRYINumero]],Equivalencias!I:I,0),),BD[[#This Row],[PRYTcodigo]])</f>
        <v>PROC.ERP</v>
      </c>
    </row>
    <row r="421" spans="2:8" hidden="1" x14ac:dyDescent="0.3">
      <c r="B421" t="s">
        <v>669</v>
      </c>
      <c r="C421" t="s">
        <v>4642</v>
      </c>
      <c r="D421" t="s">
        <v>26</v>
      </c>
      <c r="E421" t="s">
        <v>4640</v>
      </c>
      <c r="F421">
        <v>16</v>
      </c>
      <c r="G421" t="str" cm="1">
        <f t="array" ref="G421">IF(Resumen!$D$7="PROC.SWAT",IFERROR(VLOOKUP(BD[[#This Row],[Usunombre]],Equivalencias!W:X,2,FALSE),IFERROR(VLOOKUP(INDEX('BDCF Histórico'!A:A,MATCH(D421&amp;E421,'BDCF Histórico'!G:G,0),),Equivalencias!D:F,3,FALSE),"Revisar")),IFERROR(VLOOKUP(INDEX('BDCF Histórico'!A:A,MATCH(D421&amp;E421,'BDCF Histórico'!G:G,0),),Equivalencias!D:F,3,FALSE),"Revisar"))</f>
        <v>PROC.BI</v>
      </c>
      <c r="H421" t="str" cm="1">
        <f t="array" ref="H421">IFERROR(INDEX(Equivalencias!H:H,MATCH(BD[[#This Row],[PRYINumero]],Equivalencias!I:I,0),),BD[[#This Row],[PRYTcodigo]])</f>
        <v>PROC.ADM</v>
      </c>
    </row>
    <row r="422" spans="2:8" x14ac:dyDescent="0.3">
      <c r="B422" t="s">
        <v>669</v>
      </c>
      <c r="C422" t="s">
        <v>4642</v>
      </c>
      <c r="D422" t="s">
        <v>26</v>
      </c>
      <c r="E422" t="s">
        <v>8381</v>
      </c>
      <c r="F422">
        <v>8</v>
      </c>
      <c r="G422" t="str" cm="1">
        <f t="array" ref="G422">IF(Resumen!$D$7="PROC.SWAT",IFERROR(VLOOKUP(BD[[#This Row],[Usunombre]],Equivalencias!W:X,2,FALSE),IFERROR(VLOOKUP(INDEX('BDCF Histórico'!A:A,MATCH(D422&amp;E422,'BDCF Histórico'!G:G,0),),Equivalencias!D:F,3,FALSE),"Revisar")),IFERROR(VLOOKUP(INDEX('BDCF Histórico'!A:A,MATCH(D422&amp;E422,'BDCF Histórico'!G:G,0),),Equivalencias!D:F,3,FALSE),"Revisar"))</f>
        <v>PROC.BI</v>
      </c>
      <c r="H422" t="str" cm="1">
        <f t="array" ref="H422">IFERROR(INDEX(Equivalencias!H:H,MATCH(BD[[#This Row],[PRYINumero]],Equivalencias!I:I,0),),BD[[#This Row],[PRYTcodigo]])</f>
        <v>PROC.ADM</v>
      </c>
    </row>
    <row r="423" spans="2:8" hidden="1" x14ac:dyDescent="0.3">
      <c r="B423" t="s">
        <v>4303</v>
      </c>
      <c r="C423" t="s">
        <v>4157</v>
      </c>
      <c r="D423" t="s">
        <v>26</v>
      </c>
      <c r="E423" t="s">
        <v>4640</v>
      </c>
      <c r="F423">
        <v>152</v>
      </c>
      <c r="G423" t="str" cm="1">
        <f t="array" ref="G423">IF(Resumen!$D$7="PROC.SWAT",IFERROR(VLOOKUP(BD[[#This Row],[Usunombre]],Equivalencias!W:X,2,FALSE),IFERROR(VLOOKUP(INDEX('BDCF Histórico'!A:A,MATCH(D423&amp;E423,'BDCF Histórico'!G:G,0),),Equivalencias!D:F,3,FALSE),"Revisar")),IFERROR(VLOOKUP(INDEX('BDCF Histórico'!A:A,MATCH(D423&amp;E423,'BDCF Histórico'!G:G,0),),Equivalencias!D:F,3,FALSE),"Revisar"))</f>
        <v>PROC.BI</v>
      </c>
      <c r="H423" t="str" cm="1">
        <f t="array" ref="H423">IFERROR(INDEX(Equivalencias!H:H,MATCH(BD[[#This Row],[PRYINumero]],Equivalencias!I:I,0),),BD[[#This Row],[PRYTcodigo]])</f>
        <v>PROC.PRY-E</v>
      </c>
    </row>
    <row r="424" spans="2:8" x14ac:dyDescent="0.3">
      <c r="B424" t="s">
        <v>4303</v>
      </c>
      <c r="C424" t="s">
        <v>4157</v>
      </c>
      <c r="D424" t="s">
        <v>26</v>
      </c>
      <c r="E424" t="s">
        <v>8381</v>
      </c>
      <c r="F424">
        <v>152</v>
      </c>
      <c r="G424" t="str" cm="1">
        <f t="array" ref="G424">IF(Resumen!$D$7="PROC.SWAT",IFERROR(VLOOKUP(BD[[#This Row],[Usunombre]],Equivalencias!W:X,2,FALSE),IFERROR(VLOOKUP(INDEX('BDCF Histórico'!A:A,MATCH(D424&amp;E424,'BDCF Histórico'!G:G,0),),Equivalencias!D:F,3,FALSE),"Revisar")),IFERROR(VLOOKUP(INDEX('BDCF Histórico'!A:A,MATCH(D424&amp;E424,'BDCF Histórico'!G:G,0),),Equivalencias!D:F,3,FALSE),"Revisar"))</f>
        <v>PROC.BI</v>
      </c>
      <c r="H424" t="str" cm="1">
        <f t="array" ref="H424">IFERROR(INDEX(Equivalencias!H:H,MATCH(BD[[#This Row],[PRYINumero]],Equivalencias!I:I,0),),BD[[#This Row],[PRYTcodigo]])</f>
        <v>PROC.PRY-E</v>
      </c>
    </row>
    <row r="425" spans="2:8" hidden="1" x14ac:dyDescent="0.3">
      <c r="B425" t="s">
        <v>669</v>
      </c>
      <c r="C425" t="s">
        <v>4642</v>
      </c>
      <c r="D425" t="s">
        <v>4057</v>
      </c>
      <c r="E425" t="s">
        <v>4640</v>
      </c>
      <c r="F425">
        <v>8</v>
      </c>
      <c r="G425" t="str" cm="1">
        <f t="array" ref="G425">IF(Resumen!$D$7="PROC.SWAT",IFERROR(VLOOKUP(BD[[#This Row],[Usunombre]],Equivalencias!W:X,2,FALSE),IFERROR(VLOOKUP(INDEX('BDCF Histórico'!A:A,MATCH(D425&amp;E425,'BDCF Histórico'!G:G,0),),Equivalencias!D:F,3,FALSE),"Revisar")),IFERROR(VLOOKUP(INDEX('BDCF Histórico'!A:A,MATCH(D425&amp;E425,'BDCF Histórico'!G:G,0),),Equivalencias!D:F,3,FALSE),"Revisar"))</f>
        <v>PROC.SWAT</v>
      </c>
      <c r="H425" t="str" cm="1">
        <f t="array" ref="H425">IFERROR(INDEX(Equivalencias!H:H,MATCH(BD[[#This Row],[PRYINumero]],Equivalencias!I:I,0),),BD[[#This Row],[PRYTcodigo]])</f>
        <v>PROC.ADM</v>
      </c>
    </row>
    <row r="426" spans="2:8" hidden="1" x14ac:dyDescent="0.3">
      <c r="B426" t="s">
        <v>3270</v>
      </c>
      <c r="C426" t="s">
        <v>4234</v>
      </c>
      <c r="D426" t="s">
        <v>4057</v>
      </c>
      <c r="E426" t="s">
        <v>4640</v>
      </c>
      <c r="F426">
        <v>1</v>
      </c>
      <c r="G426" t="str" cm="1">
        <f t="array" ref="G426">IF(Resumen!$D$7="PROC.SWAT",IFERROR(VLOOKUP(BD[[#This Row],[Usunombre]],Equivalencias!W:X,2,FALSE),IFERROR(VLOOKUP(INDEX('BDCF Histórico'!A:A,MATCH(D426&amp;E426,'BDCF Histórico'!G:G,0),),Equivalencias!D:F,3,FALSE),"Revisar")),IFERROR(VLOOKUP(INDEX('BDCF Histórico'!A:A,MATCH(D426&amp;E426,'BDCF Histórico'!G:G,0),),Equivalencias!D:F,3,FALSE),"Revisar"))</f>
        <v>PROC.SWAT</v>
      </c>
      <c r="H426" t="str" cm="1">
        <f t="array" ref="H426">IFERROR(INDEX(Equivalencias!H:H,MATCH(BD[[#This Row],[PRYINumero]],Equivalencias!I:I,0),),BD[[#This Row],[PRYTcodigo]])</f>
        <v>PROC.SWAT</v>
      </c>
    </row>
    <row r="427" spans="2:8" hidden="1" x14ac:dyDescent="0.3">
      <c r="B427" t="s">
        <v>3270</v>
      </c>
      <c r="C427" t="s">
        <v>4678</v>
      </c>
      <c r="D427" t="s">
        <v>4057</v>
      </c>
      <c r="E427" t="s">
        <v>4640</v>
      </c>
      <c r="F427">
        <v>0.5</v>
      </c>
      <c r="G427" t="str" cm="1">
        <f t="array" ref="G427">IF(Resumen!$D$7="PROC.SWAT",IFERROR(VLOOKUP(BD[[#This Row],[Usunombre]],Equivalencias!W:X,2,FALSE),IFERROR(VLOOKUP(INDEX('BDCF Histórico'!A:A,MATCH(D427&amp;E427,'BDCF Histórico'!G:G,0),),Equivalencias!D:F,3,FALSE),"Revisar")),IFERROR(VLOOKUP(INDEX('BDCF Histórico'!A:A,MATCH(D427&amp;E427,'BDCF Histórico'!G:G,0),),Equivalencias!D:F,3,FALSE),"Revisar"))</f>
        <v>PROC.SWAT</v>
      </c>
      <c r="H427" t="str" cm="1">
        <f t="array" ref="H427">IFERROR(INDEX(Equivalencias!H:H,MATCH(BD[[#This Row],[PRYINumero]],Equivalencias!I:I,0),),BD[[#This Row],[PRYTcodigo]])</f>
        <v>PROC.SWAT</v>
      </c>
    </row>
    <row r="428" spans="2:8" x14ac:dyDescent="0.3">
      <c r="B428" t="s">
        <v>3270</v>
      </c>
      <c r="C428" t="s">
        <v>4678</v>
      </c>
      <c r="D428" t="s">
        <v>4057</v>
      </c>
      <c r="E428" t="s">
        <v>8381</v>
      </c>
      <c r="F428">
        <v>1.25</v>
      </c>
      <c r="G428" t="str" cm="1">
        <f t="array" ref="G428">IF(Resumen!$D$7="PROC.SWAT",IFERROR(VLOOKUP(BD[[#This Row],[Usunombre]],Equivalencias!W:X,2,FALSE),IFERROR(VLOOKUP(INDEX('BDCF Histórico'!A:A,MATCH(D428&amp;E428,'BDCF Histórico'!G:G,0),),Equivalencias!D:F,3,FALSE),"Revisar")),IFERROR(VLOOKUP(INDEX('BDCF Histórico'!A:A,MATCH(D428&amp;E428,'BDCF Histórico'!G:G,0),),Equivalencias!D:F,3,FALSE),"Revisar"))</f>
        <v>PROC.SWAT</v>
      </c>
      <c r="H428" t="str" cm="1">
        <f t="array" ref="H428">IFERROR(INDEX(Equivalencias!H:H,MATCH(BD[[#This Row],[PRYINumero]],Equivalencias!I:I,0),),BD[[#This Row],[PRYTcodigo]])</f>
        <v>PROC.SWAT</v>
      </c>
    </row>
    <row r="429" spans="2:8" hidden="1" x14ac:dyDescent="0.3">
      <c r="B429" t="s">
        <v>360</v>
      </c>
      <c r="C429" t="s">
        <v>4502</v>
      </c>
      <c r="D429" t="s">
        <v>4057</v>
      </c>
      <c r="E429" t="s">
        <v>4640</v>
      </c>
      <c r="F429">
        <v>9.5</v>
      </c>
      <c r="G429" t="str" cm="1">
        <f t="array" ref="G429">IF(Resumen!$D$7="PROC.SWAT",IFERROR(VLOOKUP(BD[[#This Row],[Usunombre]],Equivalencias!W:X,2,FALSE),IFERROR(VLOOKUP(INDEX('BDCF Histórico'!A:A,MATCH(D429&amp;E429,'BDCF Histórico'!G:G,0),),Equivalencias!D:F,3,FALSE),"Revisar")),IFERROR(VLOOKUP(INDEX('BDCF Histórico'!A:A,MATCH(D429&amp;E429,'BDCF Histórico'!G:G,0),),Equivalencias!D:F,3,FALSE),"Revisar"))</f>
        <v>PROC.SWAT</v>
      </c>
      <c r="H429" t="str" cm="1">
        <f t="array" ref="H429">IFERROR(INDEX(Equivalencias!H:H,MATCH(BD[[#This Row],[PRYINumero]],Equivalencias!I:I,0),),BD[[#This Row],[PRYTcodigo]])</f>
        <v>PROC.TDIG</v>
      </c>
    </row>
    <row r="430" spans="2:8" x14ac:dyDescent="0.3">
      <c r="B430" t="s">
        <v>360</v>
      </c>
      <c r="C430" t="s">
        <v>4502</v>
      </c>
      <c r="D430" t="s">
        <v>4057</v>
      </c>
      <c r="E430" t="s">
        <v>8381</v>
      </c>
      <c r="F430">
        <v>29.75</v>
      </c>
      <c r="G430" t="str" cm="1">
        <f t="array" ref="G430">IF(Resumen!$D$7="PROC.SWAT",IFERROR(VLOOKUP(BD[[#This Row],[Usunombre]],Equivalencias!W:X,2,FALSE),IFERROR(VLOOKUP(INDEX('BDCF Histórico'!A:A,MATCH(D430&amp;E430,'BDCF Histórico'!G:G,0),),Equivalencias!D:F,3,FALSE),"Revisar")),IFERROR(VLOOKUP(INDEX('BDCF Histórico'!A:A,MATCH(D430&amp;E430,'BDCF Histórico'!G:G,0),),Equivalencias!D:F,3,FALSE),"Revisar"))</f>
        <v>PROC.SWAT</v>
      </c>
      <c r="H430" t="str" cm="1">
        <f t="array" ref="H430">IFERROR(INDEX(Equivalencias!H:H,MATCH(BD[[#This Row],[PRYINumero]],Equivalencias!I:I,0),),BD[[#This Row],[PRYTcodigo]])</f>
        <v>PROC.TDIG</v>
      </c>
    </row>
    <row r="431" spans="2:8" hidden="1" x14ac:dyDescent="0.3">
      <c r="B431" t="s">
        <v>360</v>
      </c>
      <c r="C431" t="s">
        <v>4504</v>
      </c>
      <c r="D431" t="s">
        <v>4057</v>
      </c>
      <c r="E431" t="s">
        <v>4640</v>
      </c>
      <c r="F431">
        <v>27.5</v>
      </c>
      <c r="G431" t="str" cm="1">
        <f t="array" ref="G431">IF(Resumen!$D$7="PROC.SWAT",IFERROR(VLOOKUP(BD[[#This Row],[Usunombre]],Equivalencias!W:X,2,FALSE),IFERROR(VLOOKUP(INDEX('BDCF Histórico'!A:A,MATCH(D431&amp;E431,'BDCF Histórico'!G:G,0),),Equivalencias!D:F,3,FALSE),"Revisar")),IFERROR(VLOOKUP(INDEX('BDCF Histórico'!A:A,MATCH(D431&amp;E431,'BDCF Histórico'!G:G,0),),Equivalencias!D:F,3,FALSE),"Revisar"))</f>
        <v>PROC.SWAT</v>
      </c>
      <c r="H431" t="str" cm="1">
        <f t="array" ref="H431">IFERROR(INDEX(Equivalencias!H:H,MATCH(BD[[#This Row],[PRYINumero]],Equivalencias!I:I,0),),BD[[#This Row],[PRYTcodigo]])</f>
        <v>PROC.TDIG</v>
      </c>
    </row>
    <row r="432" spans="2:8" x14ac:dyDescent="0.3">
      <c r="B432" t="s">
        <v>360</v>
      </c>
      <c r="C432" t="s">
        <v>4504</v>
      </c>
      <c r="D432" t="s">
        <v>4057</v>
      </c>
      <c r="E432" t="s">
        <v>8381</v>
      </c>
      <c r="F432">
        <v>70</v>
      </c>
      <c r="G432" t="str" cm="1">
        <f t="array" ref="G432">IF(Resumen!$D$7="PROC.SWAT",IFERROR(VLOOKUP(BD[[#This Row],[Usunombre]],Equivalencias!W:X,2,FALSE),IFERROR(VLOOKUP(INDEX('BDCF Histórico'!A:A,MATCH(D432&amp;E432,'BDCF Histórico'!G:G,0),),Equivalencias!D:F,3,FALSE),"Revisar")),IFERROR(VLOOKUP(INDEX('BDCF Histórico'!A:A,MATCH(D432&amp;E432,'BDCF Histórico'!G:G,0),),Equivalencias!D:F,3,FALSE),"Revisar"))</f>
        <v>PROC.SWAT</v>
      </c>
      <c r="H432" t="str" cm="1">
        <f t="array" ref="H432">IFERROR(INDEX(Equivalencias!H:H,MATCH(BD[[#This Row],[PRYINumero]],Equivalencias!I:I,0),),BD[[#This Row],[PRYTcodigo]])</f>
        <v>PROC.TDIG</v>
      </c>
    </row>
    <row r="433" spans="2:8" hidden="1" x14ac:dyDescent="0.3">
      <c r="B433" t="s">
        <v>360</v>
      </c>
      <c r="C433" t="s">
        <v>4506</v>
      </c>
      <c r="D433" t="s">
        <v>4057</v>
      </c>
      <c r="E433" t="s">
        <v>4640</v>
      </c>
      <c r="F433">
        <v>121.5</v>
      </c>
      <c r="G433" t="str" cm="1">
        <f t="array" ref="G433">IF(Resumen!$D$7="PROC.SWAT",IFERROR(VLOOKUP(BD[[#This Row],[Usunombre]],Equivalencias!W:X,2,FALSE),IFERROR(VLOOKUP(INDEX('BDCF Histórico'!A:A,MATCH(D433&amp;E433,'BDCF Histórico'!G:G,0),),Equivalencias!D:F,3,FALSE),"Revisar")),IFERROR(VLOOKUP(INDEX('BDCF Histórico'!A:A,MATCH(D433&amp;E433,'BDCF Histórico'!G:G,0),),Equivalencias!D:F,3,FALSE),"Revisar"))</f>
        <v>PROC.SWAT</v>
      </c>
      <c r="H433" t="str" cm="1">
        <f t="array" ref="H433">IFERROR(INDEX(Equivalencias!H:H,MATCH(BD[[#This Row],[PRYINumero]],Equivalencias!I:I,0),),BD[[#This Row],[PRYTcodigo]])</f>
        <v>PROC.TDIG</v>
      </c>
    </row>
    <row r="434" spans="2:8" x14ac:dyDescent="0.3">
      <c r="B434" t="s">
        <v>360</v>
      </c>
      <c r="C434" t="s">
        <v>4506</v>
      </c>
      <c r="D434" t="s">
        <v>4057</v>
      </c>
      <c r="E434" t="s">
        <v>8381</v>
      </c>
      <c r="F434">
        <v>59</v>
      </c>
      <c r="G434" t="str" cm="1">
        <f t="array" ref="G434">IF(Resumen!$D$7="PROC.SWAT",IFERROR(VLOOKUP(BD[[#This Row],[Usunombre]],Equivalencias!W:X,2,FALSE),IFERROR(VLOOKUP(INDEX('BDCF Histórico'!A:A,MATCH(D434&amp;E434,'BDCF Histórico'!G:G,0),),Equivalencias!D:F,3,FALSE),"Revisar")),IFERROR(VLOOKUP(INDEX('BDCF Histórico'!A:A,MATCH(D434&amp;E434,'BDCF Histórico'!G:G,0),),Equivalencias!D:F,3,FALSE),"Revisar"))</f>
        <v>PROC.SWAT</v>
      </c>
      <c r="H434" t="str" cm="1">
        <f t="array" ref="H434">IFERROR(INDEX(Equivalencias!H:H,MATCH(BD[[#This Row],[PRYINumero]],Equivalencias!I:I,0),),BD[[#This Row],[PRYTcodigo]])</f>
        <v>PROC.TDIG</v>
      </c>
    </row>
    <row r="435" spans="2:8" x14ac:dyDescent="0.3">
      <c r="B435" t="s">
        <v>669</v>
      </c>
      <c r="C435" t="s">
        <v>4644</v>
      </c>
      <c r="D435" t="s">
        <v>4705</v>
      </c>
      <c r="E435" t="s">
        <v>8381</v>
      </c>
      <c r="F435">
        <v>160</v>
      </c>
      <c r="G435" t="str" cm="1">
        <f t="array" ref="G435">IF(Resumen!$D$7="PROC.SWAT",IFERROR(VLOOKUP(BD[[#This Row],[Usunombre]],Equivalencias!W:X,2,FALSE),IFERROR(VLOOKUP(INDEX('BDCF Histórico'!A:A,MATCH(D435&amp;E435,'BDCF Histórico'!G:G,0),),Equivalencias!D:F,3,FALSE),"Revisar")),IFERROR(VLOOKUP(INDEX('BDCF Histórico'!A:A,MATCH(D435&amp;E435,'BDCF Histórico'!G:G,0),),Equivalencias!D:F,3,FALSE),"Revisar"))</f>
        <v>PROC.TELCO</v>
      </c>
      <c r="H435" t="str" cm="1">
        <f t="array" ref="H435">IFERROR(INDEX(Equivalencias!H:H,MATCH(BD[[#This Row],[PRYINumero]],Equivalencias!I:I,0),),BD[[#This Row],[PRYTcodigo]])</f>
        <v>PROC.ADM</v>
      </c>
    </row>
    <row r="436" spans="2:8" hidden="1" x14ac:dyDescent="0.3">
      <c r="B436" t="s">
        <v>669</v>
      </c>
      <c r="C436" t="s">
        <v>4642</v>
      </c>
      <c r="D436" t="s">
        <v>3559</v>
      </c>
      <c r="E436" t="s">
        <v>4640</v>
      </c>
      <c r="F436">
        <v>8</v>
      </c>
      <c r="G436" t="str" cm="1">
        <f t="array" ref="G436">IF(Resumen!$D$7="PROC.SWAT",IFERROR(VLOOKUP(BD[[#This Row],[Usunombre]],Equivalencias!W:X,2,FALSE),IFERROR(VLOOKUP(INDEX('BDCF Histórico'!A:A,MATCH(D436&amp;E436,'BDCF Histórico'!G:G,0),),Equivalencias!D:F,3,FALSE),"Revisar")),IFERROR(VLOOKUP(INDEX('BDCF Histórico'!A:A,MATCH(D436&amp;E436,'BDCF Histórico'!G:G,0),),Equivalencias!D:F,3,FALSE),"Revisar"))</f>
        <v>PROC.QA</v>
      </c>
      <c r="H436" t="str" cm="1">
        <f t="array" ref="H436">IFERROR(INDEX(Equivalencias!H:H,MATCH(BD[[#This Row],[PRYINumero]],Equivalencias!I:I,0),),BD[[#This Row],[PRYTcodigo]])</f>
        <v>PROC.ADM</v>
      </c>
    </row>
    <row r="437" spans="2:8" x14ac:dyDescent="0.3">
      <c r="B437" t="s">
        <v>669</v>
      </c>
      <c r="C437" t="s">
        <v>4642</v>
      </c>
      <c r="D437" t="s">
        <v>3559</v>
      </c>
      <c r="E437" t="s">
        <v>8381</v>
      </c>
      <c r="F437">
        <v>16</v>
      </c>
      <c r="G437" t="str" cm="1">
        <f t="array" ref="G437">IF(Resumen!$D$7="PROC.SWAT",IFERROR(VLOOKUP(BD[[#This Row],[Usunombre]],Equivalencias!W:X,2,FALSE),IFERROR(VLOOKUP(INDEX('BDCF Histórico'!A:A,MATCH(D437&amp;E437,'BDCF Histórico'!G:G,0),),Equivalencias!D:F,3,FALSE),"Revisar")),IFERROR(VLOOKUP(INDEX('BDCF Histórico'!A:A,MATCH(D437&amp;E437,'BDCF Histórico'!G:G,0),),Equivalencias!D:F,3,FALSE),"Revisar"))</f>
        <v>PROC.QA</v>
      </c>
      <c r="H437" t="str" cm="1">
        <f t="array" ref="H437">IFERROR(INDEX(Equivalencias!H:H,MATCH(BD[[#This Row],[PRYINumero]],Equivalencias!I:I,0),),BD[[#This Row],[PRYTcodigo]])</f>
        <v>PROC.ADM</v>
      </c>
    </row>
    <row r="438" spans="2:8" hidden="1" x14ac:dyDescent="0.3">
      <c r="B438" t="s">
        <v>371</v>
      </c>
      <c r="C438" t="s">
        <v>4628</v>
      </c>
      <c r="D438" t="s">
        <v>3559</v>
      </c>
      <c r="E438" t="s">
        <v>4640</v>
      </c>
      <c r="F438">
        <v>160</v>
      </c>
      <c r="G438" t="str" cm="1">
        <f t="array" ref="G438">IF(Resumen!$D$7="PROC.SWAT",IFERROR(VLOOKUP(BD[[#This Row],[Usunombre]],Equivalencias!W:X,2,FALSE),IFERROR(VLOOKUP(INDEX('BDCF Histórico'!A:A,MATCH(D438&amp;E438,'BDCF Histórico'!G:G,0),),Equivalencias!D:F,3,FALSE),"Revisar")),IFERROR(VLOOKUP(INDEX('BDCF Histórico'!A:A,MATCH(D438&amp;E438,'BDCF Histórico'!G:G,0),),Equivalencias!D:F,3,FALSE),"Revisar"))</f>
        <v>PROC.QA</v>
      </c>
      <c r="H438" t="str" cm="1">
        <f t="array" ref="H438">IFERROR(INDEX(Equivalencias!H:H,MATCH(BD[[#This Row],[PRYINumero]],Equivalencias!I:I,0),),BD[[#This Row],[PRYTcodigo]])</f>
        <v>PROC.TELCO</v>
      </c>
    </row>
    <row r="439" spans="2:8" x14ac:dyDescent="0.3">
      <c r="B439" t="s">
        <v>371</v>
      </c>
      <c r="C439" t="s">
        <v>4628</v>
      </c>
      <c r="D439" t="s">
        <v>3559</v>
      </c>
      <c r="E439" t="s">
        <v>8381</v>
      </c>
      <c r="F439">
        <v>88</v>
      </c>
      <c r="G439" t="str" cm="1">
        <f t="array" ref="G439">IF(Resumen!$D$7="PROC.SWAT",IFERROR(VLOOKUP(BD[[#This Row],[Usunombre]],Equivalencias!W:X,2,FALSE),IFERROR(VLOOKUP(INDEX('BDCF Histórico'!A:A,MATCH(D439&amp;E439,'BDCF Histórico'!G:G,0),),Equivalencias!D:F,3,FALSE),"Revisar")),IFERROR(VLOOKUP(INDEX('BDCF Histórico'!A:A,MATCH(D439&amp;E439,'BDCF Histórico'!G:G,0),),Equivalencias!D:F,3,FALSE),"Revisar"))</f>
        <v>PROC.QA</v>
      </c>
      <c r="H439" t="str" cm="1">
        <f t="array" ref="H439">IFERROR(INDEX(Equivalencias!H:H,MATCH(BD[[#This Row],[PRYINumero]],Equivalencias!I:I,0),),BD[[#This Row],[PRYTcodigo]])</f>
        <v>PROC.TELCO</v>
      </c>
    </row>
    <row r="440" spans="2:8" x14ac:dyDescent="0.3">
      <c r="B440" t="s">
        <v>669</v>
      </c>
      <c r="C440" t="s">
        <v>4642</v>
      </c>
      <c r="D440" t="s">
        <v>220</v>
      </c>
      <c r="E440" t="s">
        <v>8381</v>
      </c>
      <c r="F440">
        <v>32</v>
      </c>
      <c r="G440" t="str" cm="1">
        <f t="array" ref="G440">IF(Resumen!$D$7="PROC.SWAT",IFERROR(VLOOKUP(BD[[#This Row],[Usunombre]],Equivalencias!W:X,2,FALSE),IFERROR(VLOOKUP(INDEX('BDCF Histórico'!A:A,MATCH(D440&amp;E440,'BDCF Histórico'!G:G,0),),Equivalencias!D:F,3,FALSE),"Revisar")),IFERROR(VLOOKUP(INDEX('BDCF Histórico'!A:A,MATCH(D440&amp;E440,'BDCF Histórico'!G:G,0),),Equivalencias!D:F,3,FALSE),"Revisar"))</f>
        <v>PROC.TELCO</v>
      </c>
      <c r="H440" t="str" cm="1">
        <f t="array" ref="H440">IFERROR(INDEX(Equivalencias!H:H,MATCH(BD[[#This Row],[PRYINumero]],Equivalencias!I:I,0),),BD[[#This Row],[PRYTcodigo]])</f>
        <v>PROC.ADM</v>
      </c>
    </row>
    <row r="441" spans="2:8" hidden="1" x14ac:dyDescent="0.3">
      <c r="B441" t="s">
        <v>371</v>
      </c>
      <c r="C441" t="s">
        <v>4626</v>
      </c>
      <c r="D441" t="s">
        <v>220</v>
      </c>
      <c r="E441" t="s">
        <v>4640</v>
      </c>
      <c r="F441">
        <v>3.5</v>
      </c>
      <c r="G441" t="str" cm="1">
        <f t="array" ref="G441">IF(Resumen!$D$7="PROC.SWAT",IFERROR(VLOOKUP(BD[[#This Row],[Usunombre]],Equivalencias!W:X,2,FALSE),IFERROR(VLOOKUP(INDEX('BDCF Histórico'!A:A,MATCH(D441&amp;E441,'BDCF Histórico'!G:G,0),),Equivalencias!D:F,3,FALSE),"Revisar")),IFERROR(VLOOKUP(INDEX('BDCF Histórico'!A:A,MATCH(D441&amp;E441,'BDCF Histórico'!G:G,0),),Equivalencias!D:F,3,FALSE),"Revisar"))</f>
        <v>PROC.TELCO</v>
      </c>
      <c r="H441" t="str" cm="1">
        <f t="array" ref="H441">IFERROR(INDEX(Equivalencias!H:H,MATCH(BD[[#This Row],[PRYINumero]],Equivalencias!I:I,0),),BD[[#This Row],[PRYTcodigo]])</f>
        <v>PROC.TELCO</v>
      </c>
    </row>
    <row r="442" spans="2:8" x14ac:dyDescent="0.3">
      <c r="B442" t="s">
        <v>371</v>
      </c>
      <c r="C442" t="s">
        <v>4626</v>
      </c>
      <c r="D442" t="s">
        <v>220</v>
      </c>
      <c r="E442" t="s">
        <v>8381</v>
      </c>
      <c r="F442">
        <v>12.75</v>
      </c>
      <c r="G442" t="str" cm="1">
        <f t="array" ref="G442">IF(Resumen!$D$7="PROC.SWAT",IFERROR(VLOOKUP(BD[[#This Row],[Usunombre]],Equivalencias!W:X,2,FALSE),IFERROR(VLOOKUP(INDEX('BDCF Histórico'!A:A,MATCH(D442&amp;E442,'BDCF Histórico'!G:G,0),),Equivalencias!D:F,3,FALSE),"Revisar")),IFERROR(VLOOKUP(INDEX('BDCF Histórico'!A:A,MATCH(D442&amp;E442,'BDCF Histórico'!G:G,0),),Equivalencias!D:F,3,FALSE),"Revisar"))</f>
        <v>PROC.TELCO</v>
      </c>
      <c r="H442" t="str" cm="1">
        <f t="array" ref="H442">IFERROR(INDEX(Equivalencias!H:H,MATCH(BD[[#This Row],[PRYINumero]],Equivalencias!I:I,0),),BD[[#This Row],[PRYTcodigo]])</f>
        <v>PROC.TELCO</v>
      </c>
    </row>
    <row r="443" spans="2:8" hidden="1" x14ac:dyDescent="0.3">
      <c r="B443" t="s">
        <v>371</v>
      </c>
      <c r="C443" t="s">
        <v>4628</v>
      </c>
      <c r="D443" t="s">
        <v>220</v>
      </c>
      <c r="E443" t="s">
        <v>4640</v>
      </c>
      <c r="F443">
        <v>153</v>
      </c>
      <c r="G443" t="str" cm="1">
        <f t="array" ref="G443">IF(Resumen!$D$7="PROC.SWAT",IFERROR(VLOOKUP(BD[[#This Row],[Usunombre]],Equivalencias!W:X,2,FALSE),IFERROR(VLOOKUP(INDEX('BDCF Histórico'!A:A,MATCH(D443&amp;E443,'BDCF Histórico'!G:G,0),),Equivalencias!D:F,3,FALSE),"Revisar")),IFERROR(VLOOKUP(INDEX('BDCF Histórico'!A:A,MATCH(D443&amp;E443,'BDCF Histórico'!G:G,0),),Equivalencias!D:F,3,FALSE),"Revisar"))</f>
        <v>PROC.TELCO</v>
      </c>
      <c r="H443" t="str" cm="1">
        <f t="array" ref="H443">IFERROR(INDEX(Equivalencias!H:H,MATCH(BD[[#This Row],[PRYINumero]],Equivalencias!I:I,0),),BD[[#This Row],[PRYTcodigo]])</f>
        <v>PROC.TELCO</v>
      </c>
    </row>
    <row r="444" spans="2:8" x14ac:dyDescent="0.3">
      <c r="B444" t="s">
        <v>371</v>
      </c>
      <c r="C444" t="s">
        <v>4628</v>
      </c>
      <c r="D444" t="s">
        <v>220</v>
      </c>
      <c r="E444" t="s">
        <v>8381</v>
      </c>
      <c r="F444">
        <v>46.5</v>
      </c>
      <c r="G444" t="str" cm="1">
        <f t="array" ref="G444">IF(Resumen!$D$7="PROC.SWAT",IFERROR(VLOOKUP(BD[[#This Row],[Usunombre]],Equivalencias!W:X,2,FALSE),IFERROR(VLOOKUP(INDEX('BDCF Histórico'!A:A,MATCH(D444&amp;E444,'BDCF Histórico'!G:G,0),),Equivalencias!D:F,3,FALSE),"Revisar")),IFERROR(VLOOKUP(INDEX('BDCF Histórico'!A:A,MATCH(D444&amp;E444,'BDCF Histórico'!G:G,0),),Equivalencias!D:F,3,FALSE),"Revisar"))</f>
        <v>PROC.TELCO</v>
      </c>
      <c r="H444" t="str" cm="1">
        <f t="array" ref="H444">IFERROR(INDEX(Equivalencias!H:H,MATCH(BD[[#This Row],[PRYINumero]],Equivalencias!I:I,0),),BD[[#This Row],[PRYTcodigo]])</f>
        <v>PROC.TELCO</v>
      </c>
    </row>
    <row r="445" spans="2:8" hidden="1" x14ac:dyDescent="0.3">
      <c r="B445" t="s">
        <v>371</v>
      </c>
      <c r="C445" t="s">
        <v>4206</v>
      </c>
      <c r="D445" t="s">
        <v>220</v>
      </c>
      <c r="E445" t="s">
        <v>4640</v>
      </c>
      <c r="F445">
        <v>8</v>
      </c>
      <c r="G445" t="str" cm="1">
        <f t="array" ref="G445">IF(Resumen!$D$7="PROC.SWAT",IFERROR(VLOOKUP(BD[[#This Row],[Usunombre]],Equivalencias!W:X,2,FALSE),IFERROR(VLOOKUP(INDEX('BDCF Histórico'!A:A,MATCH(D445&amp;E445,'BDCF Histórico'!G:G,0),),Equivalencias!D:F,3,FALSE),"Revisar")),IFERROR(VLOOKUP(INDEX('BDCF Histórico'!A:A,MATCH(D445&amp;E445,'BDCF Histórico'!G:G,0),),Equivalencias!D:F,3,FALSE),"Revisar"))</f>
        <v>PROC.TELCO</v>
      </c>
      <c r="H445" t="str" cm="1">
        <f t="array" ref="H445">IFERROR(INDEX(Equivalencias!H:H,MATCH(BD[[#This Row],[PRYINumero]],Equivalencias!I:I,0),),BD[[#This Row],[PRYTcodigo]])</f>
        <v>PROC.TELCO</v>
      </c>
    </row>
    <row r="446" spans="2:8" hidden="1" x14ac:dyDescent="0.3">
      <c r="B446" t="s">
        <v>371</v>
      </c>
      <c r="C446" t="s">
        <v>4629</v>
      </c>
      <c r="D446" t="s">
        <v>220</v>
      </c>
      <c r="E446" t="s">
        <v>4640</v>
      </c>
      <c r="F446">
        <v>44</v>
      </c>
      <c r="G446" t="str" cm="1">
        <f t="array" ref="G446">IF(Resumen!$D$7="PROC.SWAT",IFERROR(VLOOKUP(BD[[#This Row],[Usunombre]],Equivalencias!W:X,2,FALSE),IFERROR(VLOOKUP(INDEX('BDCF Histórico'!A:A,MATCH(D446&amp;E446,'BDCF Histórico'!G:G,0),),Equivalencias!D:F,3,FALSE),"Revisar")),IFERROR(VLOOKUP(INDEX('BDCF Histórico'!A:A,MATCH(D446&amp;E446,'BDCF Histórico'!G:G,0),),Equivalencias!D:F,3,FALSE),"Revisar"))</f>
        <v>PROC.TELCO</v>
      </c>
      <c r="H446" t="str" cm="1">
        <f t="array" ref="H446">IFERROR(INDEX(Equivalencias!H:H,MATCH(BD[[#This Row],[PRYINumero]],Equivalencias!I:I,0),),BD[[#This Row],[PRYTcodigo]])</f>
        <v>PROC.TELCO</v>
      </c>
    </row>
    <row r="447" spans="2:8" x14ac:dyDescent="0.3">
      <c r="B447" t="s">
        <v>371</v>
      </c>
      <c r="C447" t="s">
        <v>4629</v>
      </c>
      <c r="D447" t="s">
        <v>220</v>
      </c>
      <c r="E447" t="s">
        <v>8381</v>
      </c>
      <c r="F447">
        <v>71.5</v>
      </c>
      <c r="G447" t="str" cm="1">
        <f t="array" ref="G447">IF(Resumen!$D$7="PROC.SWAT",IFERROR(VLOOKUP(BD[[#This Row],[Usunombre]],Equivalencias!W:X,2,FALSE),IFERROR(VLOOKUP(INDEX('BDCF Histórico'!A:A,MATCH(D447&amp;E447,'BDCF Histórico'!G:G,0),),Equivalencias!D:F,3,FALSE),"Revisar")),IFERROR(VLOOKUP(INDEX('BDCF Histórico'!A:A,MATCH(D447&amp;E447,'BDCF Histórico'!G:G,0),),Equivalencias!D:F,3,FALSE),"Revisar"))</f>
        <v>PROC.TELCO</v>
      </c>
      <c r="H447" t="str" cm="1">
        <f t="array" ref="H447">IFERROR(INDEX(Equivalencias!H:H,MATCH(BD[[#This Row],[PRYINumero]],Equivalencias!I:I,0),),BD[[#This Row],[PRYTcodigo]])</f>
        <v>PROC.TELCO</v>
      </c>
    </row>
    <row r="448" spans="2:8" hidden="1" x14ac:dyDescent="0.3">
      <c r="B448" t="s">
        <v>669</v>
      </c>
      <c r="C448" t="s">
        <v>4642</v>
      </c>
      <c r="D448" t="s">
        <v>4084</v>
      </c>
      <c r="E448" t="s">
        <v>4640</v>
      </c>
      <c r="F448">
        <v>48</v>
      </c>
      <c r="G448" t="str" cm="1">
        <f t="array" ref="G448">IF(Resumen!$D$7="PROC.SWAT",IFERROR(VLOOKUP(BD[[#This Row],[Usunombre]],Equivalencias!W:X,2,FALSE),IFERROR(VLOOKUP(INDEX('BDCF Histórico'!A:A,MATCH(D448&amp;E448,'BDCF Histórico'!G:G,0),),Equivalencias!D:F,3,FALSE),"Revisar")),IFERROR(VLOOKUP(INDEX('BDCF Histórico'!A:A,MATCH(D448&amp;E448,'BDCF Histórico'!G:G,0),),Equivalencias!D:F,3,FALSE),"Revisar"))</f>
        <v>PROC.SEDI</v>
      </c>
      <c r="H448" t="str" cm="1">
        <f t="array" ref="H448">IFERROR(INDEX(Equivalencias!H:H,MATCH(BD[[#This Row],[PRYINumero]],Equivalencias!I:I,0),),BD[[#This Row],[PRYTcodigo]])</f>
        <v>PROC.ADM</v>
      </c>
    </row>
    <row r="449" spans="2:8" hidden="1" x14ac:dyDescent="0.3">
      <c r="B449" t="s">
        <v>4332</v>
      </c>
      <c r="C449" t="s">
        <v>4160</v>
      </c>
      <c r="D449" t="s">
        <v>4084</v>
      </c>
      <c r="E449" t="s">
        <v>4640</v>
      </c>
      <c r="F449">
        <v>120</v>
      </c>
      <c r="G449" t="str" cm="1">
        <f t="array" ref="G449">IF(Resumen!$D$7="PROC.SWAT",IFERROR(VLOOKUP(BD[[#This Row],[Usunombre]],Equivalencias!W:X,2,FALSE),IFERROR(VLOOKUP(INDEX('BDCF Histórico'!A:A,MATCH(D449&amp;E449,'BDCF Histórico'!G:G,0),),Equivalencias!D:F,3,FALSE),"Revisar")),IFERROR(VLOOKUP(INDEX('BDCF Histórico'!A:A,MATCH(D449&amp;E449,'BDCF Histórico'!G:G,0),),Equivalencias!D:F,3,FALSE),"Revisar"))</f>
        <v>PROC.SEDI</v>
      </c>
      <c r="H449" t="str" cm="1">
        <f t="array" ref="H449">IFERROR(INDEX(Equivalencias!H:H,MATCH(BD[[#This Row],[PRYINumero]],Equivalencias!I:I,0),),BD[[#This Row],[PRYTcodigo]])</f>
        <v>PROC.SEDI</v>
      </c>
    </row>
    <row r="450" spans="2:8" x14ac:dyDescent="0.3">
      <c r="B450" t="s">
        <v>4332</v>
      </c>
      <c r="C450" t="s">
        <v>4160</v>
      </c>
      <c r="D450" t="s">
        <v>4084</v>
      </c>
      <c r="E450" t="s">
        <v>8381</v>
      </c>
      <c r="F450">
        <v>170</v>
      </c>
      <c r="G450" t="str" cm="1">
        <f t="array" ref="G450">IF(Resumen!$D$7="PROC.SWAT",IFERROR(VLOOKUP(BD[[#This Row],[Usunombre]],Equivalencias!W:X,2,FALSE),IFERROR(VLOOKUP(INDEX('BDCF Histórico'!A:A,MATCH(D450&amp;E450,'BDCF Histórico'!G:G,0),),Equivalencias!D:F,3,FALSE),"Revisar")),IFERROR(VLOOKUP(INDEX('BDCF Histórico'!A:A,MATCH(D450&amp;E450,'BDCF Histórico'!G:G,0),),Equivalencias!D:F,3,FALSE),"Revisar"))</f>
        <v>PROC.SEDI</v>
      </c>
      <c r="H450" t="str" cm="1">
        <f t="array" ref="H450">IFERROR(INDEX(Equivalencias!H:H,MATCH(BD[[#This Row],[PRYINumero]],Equivalencias!I:I,0),),BD[[#This Row],[PRYTcodigo]])</f>
        <v>PROC.SEDI</v>
      </c>
    </row>
    <row r="451" spans="2:8" hidden="1" x14ac:dyDescent="0.3">
      <c r="B451" t="s">
        <v>669</v>
      </c>
      <c r="C451" t="s">
        <v>4642</v>
      </c>
      <c r="D451" t="s">
        <v>4344</v>
      </c>
      <c r="E451" t="s">
        <v>4640</v>
      </c>
      <c r="F451">
        <v>70</v>
      </c>
      <c r="G451" t="str" cm="1">
        <f t="array" ref="G451">IF(Resumen!$D$7="PROC.SWAT",IFERROR(VLOOKUP(BD[[#This Row],[Usunombre]],Equivalencias!W:X,2,FALSE),IFERROR(VLOOKUP(INDEX('BDCF Histórico'!A:A,MATCH(D451&amp;E451,'BDCF Histórico'!G:G,0),),Equivalencias!D:F,3,FALSE),"Revisar")),IFERROR(VLOOKUP(INDEX('BDCF Histórico'!A:A,MATCH(D451&amp;E451,'BDCF Histórico'!G:G,0),),Equivalencias!D:F,3,FALSE),"Revisar"))</f>
        <v>PROC.QA</v>
      </c>
      <c r="H451" t="str" cm="1">
        <f t="array" ref="H451">IFERROR(INDEX(Equivalencias!H:H,MATCH(BD[[#This Row],[PRYINumero]],Equivalencias!I:I,0),),BD[[#This Row],[PRYTcodigo]])</f>
        <v>PROC.ADM</v>
      </c>
    </row>
    <row r="452" spans="2:8" x14ac:dyDescent="0.3">
      <c r="B452" t="s">
        <v>669</v>
      </c>
      <c r="C452" t="s">
        <v>4642</v>
      </c>
      <c r="D452" t="s">
        <v>4344</v>
      </c>
      <c r="E452" t="s">
        <v>8381</v>
      </c>
      <c r="F452">
        <v>34</v>
      </c>
      <c r="G452" t="str" cm="1">
        <f t="array" ref="G452">IF(Resumen!$D$7="PROC.SWAT",IFERROR(VLOOKUP(BD[[#This Row],[Usunombre]],Equivalencias!W:X,2,FALSE),IFERROR(VLOOKUP(INDEX('BDCF Histórico'!A:A,MATCH(D452&amp;E452,'BDCF Histórico'!G:G,0),),Equivalencias!D:F,3,FALSE),"Revisar")),IFERROR(VLOOKUP(INDEX('BDCF Histórico'!A:A,MATCH(D452&amp;E452,'BDCF Histórico'!G:G,0),),Equivalencias!D:F,3,FALSE),"Revisar"))</f>
        <v>PROC.QA</v>
      </c>
      <c r="H452" t="str" cm="1">
        <f t="array" ref="H452">IFERROR(INDEX(Equivalencias!H:H,MATCH(BD[[#This Row],[PRYINumero]],Equivalencias!I:I,0),),BD[[#This Row],[PRYTcodigo]])</f>
        <v>PROC.ADM</v>
      </c>
    </row>
    <row r="453" spans="2:8" hidden="1" x14ac:dyDescent="0.3">
      <c r="B453" t="s">
        <v>669</v>
      </c>
      <c r="C453" t="s">
        <v>4194</v>
      </c>
      <c r="D453" t="s">
        <v>4344</v>
      </c>
      <c r="E453" t="s">
        <v>4640</v>
      </c>
      <c r="F453">
        <v>14</v>
      </c>
      <c r="G453" t="str" cm="1">
        <f t="array" ref="G453">IF(Resumen!$D$7="PROC.SWAT",IFERROR(VLOOKUP(BD[[#This Row],[Usunombre]],Equivalencias!W:X,2,FALSE),IFERROR(VLOOKUP(INDEX('BDCF Histórico'!A:A,MATCH(D453&amp;E453,'BDCF Histórico'!G:G,0),),Equivalencias!D:F,3,FALSE),"Revisar")),IFERROR(VLOOKUP(INDEX('BDCF Histórico'!A:A,MATCH(D453&amp;E453,'BDCF Histórico'!G:G,0),),Equivalencias!D:F,3,FALSE),"Revisar"))</f>
        <v>PROC.QA</v>
      </c>
      <c r="H453" t="str" cm="1">
        <f t="array" ref="H453">IFERROR(INDEX(Equivalencias!H:H,MATCH(BD[[#This Row],[PRYINumero]],Equivalencias!I:I,0),),BD[[#This Row],[PRYTcodigo]])</f>
        <v>PROC.ADM</v>
      </c>
    </row>
    <row r="454" spans="2:8" hidden="1" x14ac:dyDescent="0.3">
      <c r="B454" t="s">
        <v>177</v>
      </c>
      <c r="C454" t="s">
        <v>4663</v>
      </c>
      <c r="D454" t="s">
        <v>4344</v>
      </c>
      <c r="E454" t="s">
        <v>4640</v>
      </c>
      <c r="F454">
        <v>28</v>
      </c>
      <c r="G454" t="str" cm="1">
        <f t="array" ref="G454">IF(Resumen!$D$7="PROC.SWAT",IFERROR(VLOOKUP(BD[[#This Row],[Usunombre]],Equivalencias!W:X,2,FALSE),IFERROR(VLOOKUP(INDEX('BDCF Histórico'!A:A,MATCH(D454&amp;E454,'BDCF Histórico'!G:G,0),),Equivalencias!D:F,3,FALSE),"Revisar")),IFERROR(VLOOKUP(INDEX('BDCF Histórico'!A:A,MATCH(D454&amp;E454,'BDCF Histórico'!G:G,0),),Equivalencias!D:F,3,FALSE),"Revisar"))</f>
        <v>PROC.QA</v>
      </c>
      <c r="H454" t="str" cm="1">
        <f t="array" ref="H454">IFERROR(INDEX(Equivalencias!H:H,MATCH(BD[[#This Row],[PRYINumero]],Equivalencias!I:I,0),),BD[[#This Row],[PRYTcodigo]])</f>
        <v>PROC.QA</v>
      </c>
    </row>
    <row r="455" spans="2:8" x14ac:dyDescent="0.3">
      <c r="B455" t="s">
        <v>177</v>
      </c>
      <c r="C455" t="s">
        <v>4663</v>
      </c>
      <c r="D455" t="s">
        <v>4344</v>
      </c>
      <c r="E455" t="s">
        <v>8381</v>
      </c>
      <c r="F455">
        <v>16</v>
      </c>
      <c r="G455" t="str" cm="1">
        <f t="array" ref="G455">IF(Resumen!$D$7="PROC.SWAT",IFERROR(VLOOKUP(BD[[#This Row],[Usunombre]],Equivalencias!W:X,2,FALSE),IFERROR(VLOOKUP(INDEX('BDCF Histórico'!A:A,MATCH(D455&amp;E455,'BDCF Histórico'!G:G,0),),Equivalencias!D:F,3,FALSE),"Revisar")),IFERROR(VLOOKUP(INDEX('BDCF Histórico'!A:A,MATCH(D455&amp;E455,'BDCF Histórico'!G:G,0),),Equivalencias!D:F,3,FALSE),"Revisar"))</f>
        <v>PROC.QA</v>
      </c>
      <c r="H455" t="str" cm="1">
        <f t="array" ref="H455">IFERROR(INDEX(Equivalencias!H:H,MATCH(BD[[#This Row],[PRYINumero]],Equivalencias!I:I,0),),BD[[#This Row],[PRYTcodigo]])</f>
        <v>PROC.QA</v>
      </c>
    </row>
    <row r="456" spans="2:8" hidden="1" x14ac:dyDescent="0.3">
      <c r="B456" t="s">
        <v>371</v>
      </c>
      <c r="C456" t="s">
        <v>4628</v>
      </c>
      <c r="D456" t="s">
        <v>4344</v>
      </c>
      <c r="E456" t="s">
        <v>4640</v>
      </c>
      <c r="F456">
        <v>43</v>
      </c>
      <c r="G456" t="str" cm="1">
        <f t="array" ref="G456">IF(Resumen!$D$7="PROC.SWAT",IFERROR(VLOOKUP(BD[[#This Row],[Usunombre]],Equivalencias!W:X,2,FALSE),IFERROR(VLOOKUP(INDEX('BDCF Histórico'!A:A,MATCH(D456&amp;E456,'BDCF Histórico'!G:G,0),),Equivalencias!D:F,3,FALSE),"Revisar")),IFERROR(VLOOKUP(INDEX('BDCF Histórico'!A:A,MATCH(D456&amp;E456,'BDCF Histórico'!G:G,0),),Equivalencias!D:F,3,FALSE),"Revisar"))</f>
        <v>PROC.QA</v>
      </c>
      <c r="H456" t="str" cm="1">
        <f t="array" ref="H456">IFERROR(INDEX(Equivalencias!H:H,MATCH(BD[[#This Row],[PRYINumero]],Equivalencias!I:I,0),),BD[[#This Row],[PRYTcodigo]])</f>
        <v>PROC.TELCO</v>
      </c>
    </row>
    <row r="457" spans="2:8" x14ac:dyDescent="0.3">
      <c r="B457" t="s">
        <v>371</v>
      </c>
      <c r="C457" t="s">
        <v>4628</v>
      </c>
      <c r="D457" t="s">
        <v>4344</v>
      </c>
      <c r="E457" t="s">
        <v>8381</v>
      </c>
      <c r="F457">
        <v>110</v>
      </c>
      <c r="G457" t="str" cm="1">
        <f t="array" ref="G457">IF(Resumen!$D$7="PROC.SWAT",IFERROR(VLOOKUP(BD[[#This Row],[Usunombre]],Equivalencias!W:X,2,FALSE),IFERROR(VLOOKUP(INDEX('BDCF Histórico'!A:A,MATCH(D457&amp;E457,'BDCF Histórico'!G:G,0),),Equivalencias!D:F,3,FALSE),"Revisar")),IFERROR(VLOOKUP(INDEX('BDCF Histórico'!A:A,MATCH(D457&amp;E457,'BDCF Histórico'!G:G,0),),Equivalencias!D:F,3,FALSE),"Revisar"))</f>
        <v>PROC.QA</v>
      </c>
      <c r="H457" t="str" cm="1">
        <f t="array" ref="H457">IFERROR(INDEX(Equivalencias!H:H,MATCH(BD[[#This Row],[PRYINumero]],Equivalencias!I:I,0),),BD[[#This Row],[PRYTcodigo]])</f>
        <v>PROC.TELCO</v>
      </c>
    </row>
    <row r="458" spans="2:8" hidden="1" x14ac:dyDescent="0.3">
      <c r="B458" t="s">
        <v>371</v>
      </c>
      <c r="C458" t="s">
        <v>4206</v>
      </c>
      <c r="D458" t="s">
        <v>4344</v>
      </c>
      <c r="E458" t="s">
        <v>4640</v>
      </c>
      <c r="F458">
        <v>13</v>
      </c>
      <c r="G458" t="str" cm="1">
        <f t="array" ref="G458">IF(Resumen!$D$7="PROC.SWAT",IFERROR(VLOOKUP(BD[[#This Row],[Usunombre]],Equivalencias!W:X,2,FALSE),IFERROR(VLOOKUP(INDEX('BDCF Histórico'!A:A,MATCH(D458&amp;E458,'BDCF Histórico'!G:G,0),),Equivalencias!D:F,3,FALSE),"Revisar")),IFERROR(VLOOKUP(INDEX('BDCF Histórico'!A:A,MATCH(D458&amp;E458,'BDCF Histórico'!G:G,0),),Equivalencias!D:F,3,FALSE),"Revisar"))</f>
        <v>PROC.QA</v>
      </c>
      <c r="H458" t="str" cm="1">
        <f t="array" ref="H458">IFERROR(INDEX(Equivalencias!H:H,MATCH(BD[[#This Row],[PRYINumero]],Equivalencias!I:I,0),),BD[[#This Row],[PRYTcodigo]])</f>
        <v>PROC.TELCO</v>
      </c>
    </row>
    <row r="459" spans="2:8" x14ac:dyDescent="0.3">
      <c r="B459" t="s">
        <v>669</v>
      </c>
      <c r="C459" t="s">
        <v>4642</v>
      </c>
      <c r="D459" t="s">
        <v>4498</v>
      </c>
      <c r="E459" t="s">
        <v>8381</v>
      </c>
      <c r="F459">
        <v>8</v>
      </c>
      <c r="G459" t="str" cm="1">
        <f t="array" ref="G459">IF(Resumen!$D$7="PROC.SWAT",IFERROR(VLOOKUP(BD[[#This Row],[Usunombre]],Equivalencias!W:X,2,FALSE),IFERROR(VLOOKUP(INDEX('BDCF Histórico'!A:A,MATCH(D459&amp;E459,'BDCF Histórico'!G:G,0),),Equivalencias!D:F,3,FALSE),"Revisar")),IFERROR(VLOOKUP(INDEX('BDCF Histórico'!A:A,MATCH(D459&amp;E459,'BDCF Histórico'!G:G,0),),Equivalencias!D:F,3,FALSE),"Revisar"))</f>
        <v>PROC.TELCO</v>
      </c>
      <c r="H459" t="str" cm="1">
        <f t="array" ref="H459">IFERROR(INDEX(Equivalencias!H:H,MATCH(BD[[#This Row],[PRYINumero]],Equivalencias!I:I,0),),BD[[#This Row],[PRYTcodigo]])</f>
        <v>PROC.ADM</v>
      </c>
    </row>
    <row r="460" spans="2:8" hidden="1" x14ac:dyDescent="0.3">
      <c r="B460" t="s">
        <v>371</v>
      </c>
      <c r="C460" t="s">
        <v>4628</v>
      </c>
      <c r="D460" t="s">
        <v>4498</v>
      </c>
      <c r="E460" t="s">
        <v>4640</v>
      </c>
      <c r="F460">
        <v>105</v>
      </c>
      <c r="G460" t="str" cm="1">
        <f t="array" ref="G460">IF(Resumen!$D$7="PROC.SWAT",IFERROR(VLOOKUP(BD[[#This Row],[Usunombre]],Equivalencias!W:X,2,FALSE),IFERROR(VLOOKUP(INDEX('BDCF Histórico'!A:A,MATCH(D460&amp;E460,'BDCF Histórico'!G:G,0),),Equivalencias!D:F,3,FALSE),"Revisar")),IFERROR(VLOOKUP(INDEX('BDCF Histórico'!A:A,MATCH(D460&amp;E460,'BDCF Histórico'!G:G,0),),Equivalencias!D:F,3,FALSE),"Revisar"))</f>
        <v>PROC.TELCO</v>
      </c>
      <c r="H460" t="str" cm="1">
        <f t="array" ref="H460">IFERROR(INDEX(Equivalencias!H:H,MATCH(BD[[#This Row],[PRYINumero]],Equivalencias!I:I,0),),BD[[#This Row],[PRYTcodigo]])</f>
        <v>PROC.TELCO</v>
      </c>
    </row>
    <row r="461" spans="2:8" x14ac:dyDescent="0.3">
      <c r="B461" t="s">
        <v>371</v>
      </c>
      <c r="C461" t="s">
        <v>4628</v>
      </c>
      <c r="D461" t="s">
        <v>4498</v>
      </c>
      <c r="E461" t="s">
        <v>8381</v>
      </c>
      <c r="F461">
        <v>122</v>
      </c>
      <c r="G461" t="str" cm="1">
        <f t="array" ref="G461">IF(Resumen!$D$7="PROC.SWAT",IFERROR(VLOOKUP(BD[[#This Row],[Usunombre]],Equivalencias!W:X,2,FALSE),IFERROR(VLOOKUP(INDEX('BDCF Histórico'!A:A,MATCH(D461&amp;E461,'BDCF Histórico'!G:G,0),),Equivalencias!D:F,3,FALSE),"Revisar")),IFERROR(VLOOKUP(INDEX('BDCF Histórico'!A:A,MATCH(D461&amp;E461,'BDCF Histórico'!G:G,0),),Equivalencias!D:F,3,FALSE),"Revisar"))</f>
        <v>PROC.TELCO</v>
      </c>
      <c r="H461" t="str" cm="1">
        <f t="array" ref="H461">IFERROR(INDEX(Equivalencias!H:H,MATCH(BD[[#This Row],[PRYINumero]],Equivalencias!I:I,0),),BD[[#This Row],[PRYTcodigo]])</f>
        <v>PROC.TELCO</v>
      </c>
    </row>
    <row r="462" spans="2:8" hidden="1" x14ac:dyDescent="0.3">
      <c r="B462" t="s">
        <v>371</v>
      </c>
      <c r="C462" t="s">
        <v>4629</v>
      </c>
      <c r="D462" t="s">
        <v>4498</v>
      </c>
      <c r="E462" t="s">
        <v>4640</v>
      </c>
      <c r="F462">
        <v>63</v>
      </c>
      <c r="G462" t="str" cm="1">
        <f t="array" ref="G462">IF(Resumen!$D$7="PROC.SWAT",IFERROR(VLOOKUP(BD[[#This Row],[Usunombre]],Equivalencias!W:X,2,FALSE),IFERROR(VLOOKUP(INDEX('BDCF Histórico'!A:A,MATCH(D462&amp;E462,'BDCF Histórico'!G:G,0),),Equivalencias!D:F,3,FALSE),"Revisar")),IFERROR(VLOOKUP(INDEX('BDCF Histórico'!A:A,MATCH(D462&amp;E462,'BDCF Histórico'!G:G,0),),Equivalencias!D:F,3,FALSE),"Revisar"))</f>
        <v>PROC.TELCO</v>
      </c>
      <c r="H462" t="str" cm="1">
        <f t="array" ref="H462">IFERROR(INDEX(Equivalencias!H:H,MATCH(BD[[#This Row],[PRYINumero]],Equivalencias!I:I,0),),BD[[#This Row],[PRYTcodigo]])</f>
        <v>PROC.TELCO</v>
      </c>
    </row>
    <row r="463" spans="2:8" x14ac:dyDescent="0.3">
      <c r="B463" t="s">
        <v>371</v>
      </c>
      <c r="C463" t="s">
        <v>4629</v>
      </c>
      <c r="D463" t="s">
        <v>4498</v>
      </c>
      <c r="E463" t="s">
        <v>8381</v>
      </c>
      <c r="F463">
        <v>28</v>
      </c>
      <c r="G463" t="str" cm="1">
        <f t="array" ref="G463">IF(Resumen!$D$7="PROC.SWAT",IFERROR(VLOOKUP(BD[[#This Row],[Usunombre]],Equivalencias!W:X,2,FALSE),IFERROR(VLOOKUP(INDEX('BDCF Histórico'!A:A,MATCH(D463&amp;E463,'BDCF Histórico'!G:G,0),),Equivalencias!D:F,3,FALSE),"Revisar")),IFERROR(VLOOKUP(INDEX('BDCF Histórico'!A:A,MATCH(D463&amp;E463,'BDCF Histórico'!G:G,0),),Equivalencias!D:F,3,FALSE),"Revisar"))</f>
        <v>PROC.TELCO</v>
      </c>
      <c r="H463" t="str" cm="1">
        <f t="array" ref="H463">IFERROR(INDEX(Equivalencias!H:H,MATCH(BD[[#This Row],[PRYINumero]],Equivalencias!I:I,0),),BD[[#This Row],[PRYTcodigo]])</f>
        <v>PROC.TELCO</v>
      </c>
    </row>
    <row r="464" spans="2:8" x14ac:dyDescent="0.3">
      <c r="B464" t="s">
        <v>371</v>
      </c>
      <c r="C464" t="s">
        <v>4680</v>
      </c>
      <c r="D464" t="s">
        <v>4498</v>
      </c>
      <c r="E464" t="s">
        <v>8381</v>
      </c>
      <c r="F464">
        <v>2</v>
      </c>
      <c r="G464" t="str" cm="1">
        <f t="array" ref="G464">IF(Resumen!$D$7="PROC.SWAT",IFERROR(VLOOKUP(BD[[#This Row],[Usunombre]],Equivalencias!W:X,2,FALSE),IFERROR(VLOOKUP(INDEX('BDCF Histórico'!A:A,MATCH(D464&amp;E464,'BDCF Histórico'!G:G,0),),Equivalencias!D:F,3,FALSE),"Revisar")),IFERROR(VLOOKUP(INDEX('BDCF Histórico'!A:A,MATCH(D464&amp;E464,'BDCF Histórico'!G:G,0),),Equivalencias!D:F,3,FALSE),"Revisar"))</f>
        <v>PROC.TELCO</v>
      </c>
      <c r="H464" t="str" cm="1">
        <f t="array" ref="H464">IFERROR(INDEX(Equivalencias!H:H,MATCH(BD[[#This Row],[PRYINumero]],Equivalencias!I:I,0),),BD[[#This Row],[PRYTcodigo]])</f>
        <v>PROC.TELCO</v>
      </c>
    </row>
    <row r="465" spans="2:8" x14ac:dyDescent="0.3">
      <c r="B465" t="s">
        <v>669</v>
      </c>
      <c r="C465" t="s">
        <v>4642</v>
      </c>
      <c r="D465" t="s">
        <v>253</v>
      </c>
      <c r="E465" t="s">
        <v>8381</v>
      </c>
      <c r="F465">
        <v>16</v>
      </c>
      <c r="G465" t="str" cm="1">
        <f t="array" ref="G465">IF(Resumen!$D$7="PROC.SWAT",IFERROR(VLOOKUP(BD[[#This Row],[Usunombre]],Equivalencias!W:X,2,FALSE),IFERROR(VLOOKUP(INDEX('BDCF Histórico'!A:A,MATCH(D465&amp;E465,'BDCF Histórico'!G:G,0),),Equivalencias!D:F,3,FALSE),"Revisar")),IFERROR(VLOOKUP(INDEX('BDCF Histórico'!A:A,MATCH(D465&amp;E465,'BDCF Histórico'!G:G,0),),Equivalencias!D:F,3,FALSE),"Revisar"))</f>
        <v>PROC.T.MW</v>
      </c>
      <c r="H465" t="str" cm="1">
        <f t="array" ref="H465">IFERROR(INDEX(Equivalencias!H:H,MATCH(BD[[#This Row],[PRYINumero]],Equivalencias!I:I,0),),BD[[#This Row],[PRYTcodigo]])</f>
        <v>PROC.ADM</v>
      </c>
    </row>
    <row r="466" spans="2:8" hidden="1" x14ac:dyDescent="0.3">
      <c r="B466" t="s">
        <v>981</v>
      </c>
      <c r="C466" t="s">
        <v>4293</v>
      </c>
      <c r="D466" t="s">
        <v>253</v>
      </c>
      <c r="E466" t="s">
        <v>4640</v>
      </c>
      <c r="F466">
        <v>164</v>
      </c>
      <c r="G466" t="str" cm="1">
        <f t="array" ref="G466">IF(Resumen!$D$7="PROC.SWAT",IFERROR(VLOOKUP(BD[[#This Row],[Usunombre]],Equivalencias!W:X,2,FALSE),IFERROR(VLOOKUP(INDEX('BDCF Histórico'!A:A,MATCH(D466&amp;E466,'BDCF Histórico'!G:G,0),),Equivalencias!D:F,3,FALSE),"Revisar")),IFERROR(VLOOKUP(INDEX('BDCF Histórico'!A:A,MATCH(D466&amp;E466,'BDCF Histórico'!G:G,0),),Equivalencias!D:F,3,FALSE),"Revisar"))</f>
        <v>PROC.T.MW</v>
      </c>
      <c r="H466" t="str" cm="1">
        <f t="array" ref="H466">IFERROR(INDEX(Equivalencias!H:H,MATCH(BD[[#This Row],[PRYINumero]],Equivalencias!I:I,0),),BD[[#This Row],[PRYTcodigo]])</f>
        <v>PROC.T.MW</v>
      </c>
    </row>
    <row r="467" spans="2:8" x14ac:dyDescent="0.3">
      <c r="B467" t="s">
        <v>981</v>
      </c>
      <c r="C467" t="s">
        <v>4293</v>
      </c>
      <c r="D467" t="s">
        <v>253</v>
      </c>
      <c r="E467" t="s">
        <v>8381</v>
      </c>
      <c r="F467">
        <v>135</v>
      </c>
      <c r="G467" t="str" cm="1">
        <f t="array" ref="G467">IF(Resumen!$D$7="PROC.SWAT",IFERROR(VLOOKUP(BD[[#This Row],[Usunombre]],Equivalencias!W:X,2,FALSE),IFERROR(VLOOKUP(INDEX('BDCF Histórico'!A:A,MATCH(D467&amp;E467,'BDCF Histórico'!G:G,0),),Equivalencias!D:F,3,FALSE),"Revisar")),IFERROR(VLOOKUP(INDEX('BDCF Histórico'!A:A,MATCH(D467&amp;E467,'BDCF Histórico'!G:G,0),),Equivalencias!D:F,3,FALSE),"Revisar"))</f>
        <v>PROC.T.MW</v>
      </c>
      <c r="H467" t="str" cm="1">
        <f t="array" ref="H467">IFERROR(INDEX(Equivalencias!H:H,MATCH(BD[[#This Row],[PRYINumero]],Equivalencias!I:I,0),),BD[[#This Row],[PRYTcodigo]])</f>
        <v>PROC.T.MW</v>
      </c>
    </row>
    <row r="468" spans="2:8" hidden="1" x14ac:dyDescent="0.3">
      <c r="B468" t="s">
        <v>981</v>
      </c>
      <c r="C468" t="s">
        <v>4294</v>
      </c>
      <c r="D468" t="s">
        <v>253</v>
      </c>
      <c r="E468" t="s">
        <v>4640</v>
      </c>
      <c r="F468">
        <v>4</v>
      </c>
      <c r="G468" t="str" cm="1">
        <f t="array" ref="G468">IF(Resumen!$D$7="PROC.SWAT",IFERROR(VLOOKUP(BD[[#This Row],[Usunombre]],Equivalencias!W:X,2,FALSE),IFERROR(VLOOKUP(INDEX('BDCF Histórico'!A:A,MATCH(D468&amp;E468,'BDCF Histórico'!G:G,0),),Equivalencias!D:F,3,FALSE),"Revisar")),IFERROR(VLOOKUP(INDEX('BDCF Histórico'!A:A,MATCH(D468&amp;E468,'BDCF Histórico'!G:G,0),),Equivalencias!D:F,3,FALSE),"Revisar"))</f>
        <v>PROC.T.MW</v>
      </c>
      <c r="H468" t="str" cm="1">
        <f t="array" ref="H468">IFERROR(INDEX(Equivalencias!H:H,MATCH(BD[[#This Row],[PRYINumero]],Equivalencias!I:I,0),),BD[[#This Row],[PRYTcodigo]])</f>
        <v>PROC.T.MW</v>
      </c>
    </row>
    <row r="469" spans="2:8" x14ac:dyDescent="0.3">
      <c r="B469" t="s">
        <v>981</v>
      </c>
      <c r="C469" t="s">
        <v>4294</v>
      </c>
      <c r="D469" t="s">
        <v>253</v>
      </c>
      <c r="E469" t="s">
        <v>8381</v>
      </c>
      <c r="F469">
        <v>9</v>
      </c>
      <c r="G469" t="str" cm="1">
        <f t="array" ref="G469">IF(Resumen!$D$7="PROC.SWAT",IFERROR(VLOOKUP(BD[[#This Row],[Usunombre]],Equivalencias!W:X,2,FALSE),IFERROR(VLOOKUP(INDEX('BDCF Histórico'!A:A,MATCH(D469&amp;E469,'BDCF Histórico'!G:G,0),),Equivalencias!D:F,3,FALSE),"Revisar")),IFERROR(VLOOKUP(INDEX('BDCF Histórico'!A:A,MATCH(D469&amp;E469,'BDCF Histórico'!G:G,0),),Equivalencias!D:F,3,FALSE),"Revisar"))</f>
        <v>PROC.T.MW</v>
      </c>
      <c r="H469" t="str" cm="1">
        <f t="array" ref="H469">IFERROR(INDEX(Equivalencias!H:H,MATCH(BD[[#This Row],[PRYINumero]],Equivalencias!I:I,0),),BD[[#This Row],[PRYTcodigo]])</f>
        <v>PROC.T.MW</v>
      </c>
    </row>
    <row r="470" spans="2:8" hidden="1" x14ac:dyDescent="0.3">
      <c r="B470" t="s">
        <v>669</v>
      </c>
      <c r="C470" t="s">
        <v>4642</v>
      </c>
      <c r="D470" t="s">
        <v>4370</v>
      </c>
      <c r="E470" t="s">
        <v>4640</v>
      </c>
      <c r="F470">
        <v>8</v>
      </c>
      <c r="G470" t="str" cm="1">
        <f t="array" ref="G470">IF(Resumen!$D$7="PROC.SWAT",IFERROR(VLOOKUP(BD[[#This Row],[Usunombre]],Equivalencias!W:X,2,FALSE),IFERROR(VLOOKUP(INDEX('BDCF Histórico'!A:A,MATCH(D470&amp;E470,'BDCF Histórico'!G:G,0),),Equivalencias!D:F,3,FALSE),"Revisar")),IFERROR(VLOOKUP(INDEX('BDCF Histórico'!A:A,MATCH(D470&amp;E470,'BDCF Histórico'!G:G,0),),Equivalencias!D:F,3,FALSE),"Revisar"))</f>
        <v>PROC.QA</v>
      </c>
      <c r="H470" t="str" cm="1">
        <f t="array" ref="H470">IFERROR(INDEX(Equivalencias!H:H,MATCH(BD[[#This Row],[PRYINumero]],Equivalencias!I:I,0),),BD[[#This Row],[PRYTcodigo]])</f>
        <v>PROC.ADM</v>
      </c>
    </row>
    <row r="471" spans="2:8" hidden="1" x14ac:dyDescent="0.3">
      <c r="B471" t="s">
        <v>177</v>
      </c>
      <c r="C471" t="s">
        <v>4663</v>
      </c>
      <c r="D471" t="s">
        <v>4370</v>
      </c>
      <c r="E471" t="s">
        <v>4640</v>
      </c>
      <c r="F471">
        <v>3</v>
      </c>
      <c r="G471" t="str" cm="1">
        <f t="array" ref="G471">IF(Resumen!$D$7="PROC.SWAT",IFERROR(VLOOKUP(BD[[#This Row],[Usunombre]],Equivalencias!W:X,2,FALSE),IFERROR(VLOOKUP(INDEX('BDCF Histórico'!A:A,MATCH(D471&amp;E471,'BDCF Histórico'!G:G,0),),Equivalencias!D:F,3,FALSE),"Revisar")),IFERROR(VLOOKUP(INDEX('BDCF Histórico'!A:A,MATCH(D471&amp;E471,'BDCF Histórico'!G:G,0),),Equivalencias!D:F,3,FALSE),"Revisar"))</f>
        <v>PROC.QA</v>
      </c>
      <c r="H471" t="str" cm="1">
        <f t="array" ref="H471">IFERROR(INDEX(Equivalencias!H:H,MATCH(BD[[#This Row],[PRYINumero]],Equivalencias!I:I,0),),BD[[#This Row],[PRYTcodigo]])</f>
        <v>PROC.QA</v>
      </c>
    </row>
    <row r="472" spans="2:8" hidden="1" x14ac:dyDescent="0.3">
      <c r="B472" t="s">
        <v>371</v>
      </c>
      <c r="C472" t="s">
        <v>4628</v>
      </c>
      <c r="D472" t="s">
        <v>4370</v>
      </c>
      <c r="E472" t="s">
        <v>4640</v>
      </c>
      <c r="F472">
        <v>137</v>
      </c>
      <c r="G472" t="str" cm="1">
        <f t="array" ref="G472">IF(Resumen!$D$7="PROC.SWAT",IFERROR(VLOOKUP(BD[[#This Row],[Usunombre]],Equivalencias!W:X,2,FALSE),IFERROR(VLOOKUP(INDEX('BDCF Histórico'!A:A,MATCH(D472&amp;E472,'BDCF Histórico'!G:G,0),),Equivalencias!D:F,3,FALSE),"Revisar")),IFERROR(VLOOKUP(INDEX('BDCF Histórico'!A:A,MATCH(D472&amp;E472,'BDCF Histórico'!G:G,0),),Equivalencias!D:F,3,FALSE),"Revisar"))</f>
        <v>PROC.QA</v>
      </c>
      <c r="H472" t="str" cm="1">
        <f t="array" ref="H472">IFERROR(INDEX(Equivalencias!H:H,MATCH(BD[[#This Row],[PRYINumero]],Equivalencias!I:I,0),),BD[[#This Row],[PRYTcodigo]])</f>
        <v>PROC.TELCO</v>
      </c>
    </row>
    <row r="473" spans="2:8" x14ac:dyDescent="0.3">
      <c r="B473" t="s">
        <v>371</v>
      </c>
      <c r="C473" t="s">
        <v>4628</v>
      </c>
      <c r="D473" t="s">
        <v>4370</v>
      </c>
      <c r="E473" t="s">
        <v>8381</v>
      </c>
      <c r="F473">
        <v>160</v>
      </c>
      <c r="G473" t="str" cm="1">
        <f t="array" ref="G473">IF(Resumen!$D$7="PROC.SWAT",IFERROR(VLOOKUP(BD[[#This Row],[Usunombre]],Equivalencias!W:X,2,FALSE),IFERROR(VLOOKUP(INDEX('BDCF Histórico'!A:A,MATCH(D473&amp;E473,'BDCF Histórico'!G:G,0),),Equivalencias!D:F,3,FALSE),"Revisar")),IFERROR(VLOOKUP(INDEX('BDCF Histórico'!A:A,MATCH(D473&amp;E473,'BDCF Histórico'!G:G,0),),Equivalencias!D:F,3,FALSE),"Revisar"))</f>
        <v>PROC.QA</v>
      </c>
      <c r="H473" t="str" cm="1">
        <f t="array" ref="H473">IFERROR(INDEX(Equivalencias!H:H,MATCH(BD[[#This Row],[PRYINumero]],Equivalencias!I:I,0),),BD[[#This Row],[PRYTcodigo]])</f>
        <v>PROC.TELCO</v>
      </c>
    </row>
    <row r="474" spans="2:8" hidden="1" x14ac:dyDescent="0.3">
      <c r="B474" t="s">
        <v>371</v>
      </c>
      <c r="C474" t="s">
        <v>4206</v>
      </c>
      <c r="D474" t="s">
        <v>4370</v>
      </c>
      <c r="E474" t="s">
        <v>4640</v>
      </c>
      <c r="F474">
        <v>20</v>
      </c>
      <c r="G474" t="str" cm="1">
        <f t="array" ref="G474">IF(Resumen!$D$7="PROC.SWAT",IFERROR(VLOOKUP(BD[[#This Row],[Usunombre]],Equivalencias!W:X,2,FALSE),IFERROR(VLOOKUP(INDEX('BDCF Histórico'!A:A,MATCH(D474&amp;E474,'BDCF Histórico'!G:G,0),),Equivalencias!D:F,3,FALSE),"Revisar")),IFERROR(VLOOKUP(INDEX('BDCF Histórico'!A:A,MATCH(D474&amp;E474,'BDCF Histórico'!G:G,0),),Equivalencias!D:F,3,FALSE),"Revisar"))</f>
        <v>PROC.QA</v>
      </c>
      <c r="H474" t="str" cm="1">
        <f t="array" ref="H474">IFERROR(INDEX(Equivalencias!H:H,MATCH(BD[[#This Row],[PRYINumero]],Equivalencias!I:I,0),),BD[[#This Row],[PRYTcodigo]])</f>
        <v>PROC.TELCO</v>
      </c>
    </row>
    <row r="475" spans="2:8" hidden="1" x14ac:dyDescent="0.3">
      <c r="B475" t="s">
        <v>669</v>
      </c>
      <c r="C475" t="s">
        <v>4642</v>
      </c>
      <c r="D475" t="s">
        <v>70</v>
      </c>
      <c r="E475" t="s">
        <v>4640</v>
      </c>
      <c r="F475">
        <v>8</v>
      </c>
      <c r="G475" t="str" cm="1">
        <f t="array" ref="G475">IF(Resumen!$D$7="PROC.SWAT",IFERROR(VLOOKUP(BD[[#This Row],[Usunombre]],Equivalencias!W:X,2,FALSE),IFERROR(VLOOKUP(INDEX('BDCF Histórico'!A:A,MATCH(D475&amp;E475,'BDCF Histórico'!G:G,0),),Equivalencias!D:F,3,FALSE),"Revisar")),IFERROR(VLOOKUP(INDEX('BDCF Histórico'!A:A,MATCH(D475&amp;E475,'BDCF Histórico'!G:G,0),),Equivalencias!D:F,3,FALSE),"Revisar"))</f>
        <v>PROC.ERP</v>
      </c>
      <c r="H475" t="str" cm="1">
        <f t="array" ref="H475">IFERROR(INDEX(Equivalencias!H:H,MATCH(BD[[#This Row],[PRYINumero]],Equivalencias!I:I,0),),BD[[#This Row],[PRYTcodigo]])</f>
        <v>PROC.ADM</v>
      </c>
    </row>
    <row r="476" spans="2:8" x14ac:dyDescent="0.3">
      <c r="B476" t="s">
        <v>48</v>
      </c>
      <c r="C476" t="s">
        <v>4648</v>
      </c>
      <c r="D476" t="s">
        <v>70</v>
      </c>
      <c r="E476" t="s">
        <v>8381</v>
      </c>
      <c r="F476">
        <v>9</v>
      </c>
      <c r="G476" t="str" cm="1">
        <f t="array" ref="G476">IF(Resumen!$D$7="PROC.SWAT",IFERROR(VLOOKUP(BD[[#This Row],[Usunombre]],Equivalencias!W:X,2,FALSE),IFERROR(VLOOKUP(INDEX('BDCF Histórico'!A:A,MATCH(D476&amp;E476,'BDCF Histórico'!G:G,0),),Equivalencias!D:F,3,FALSE),"Revisar")),IFERROR(VLOOKUP(INDEX('BDCF Histórico'!A:A,MATCH(D476&amp;E476,'BDCF Histórico'!G:G,0),),Equivalencias!D:F,3,FALSE),"Revisar"))</f>
        <v>PROC.ERP</v>
      </c>
      <c r="H476" t="str" cm="1">
        <f t="array" ref="H476">IFERROR(INDEX(Equivalencias!H:H,MATCH(BD[[#This Row],[PRYINumero]],Equivalencias!I:I,0),),BD[[#This Row],[PRYTcodigo]])</f>
        <v>PROC.ERP</v>
      </c>
    </row>
    <row r="477" spans="2:8" hidden="1" x14ac:dyDescent="0.3">
      <c r="B477" t="s">
        <v>48</v>
      </c>
      <c r="C477" t="s">
        <v>4649</v>
      </c>
      <c r="D477" t="s">
        <v>70</v>
      </c>
      <c r="E477" t="s">
        <v>4640</v>
      </c>
      <c r="F477">
        <v>5</v>
      </c>
      <c r="G477" t="str" cm="1">
        <f t="array" ref="G477">IF(Resumen!$D$7="PROC.SWAT",IFERROR(VLOOKUP(BD[[#This Row],[Usunombre]],Equivalencias!W:X,2,FALSE),IFERROR(VLOOKUP(INDEX('BDCF Histórico'!A:A,MATCH(D477&amp;E477,'BDCF Histórico'!G:G,0),),Equivalencias!D:F,3,FALSE),"Revisar")),IFERROR(VLOOKUP(INDEX('BDCF Histórico'!A:A,MATCH(D477&amp;E477,'BDCF Histórico'!G:G,0),),Equivalencias!D:F,3,FALSE),"Revisar"))</f>
        <v>PROC.ERP</v>
      </c>
      <c r="H477" t="str" cm="1">
        <f t="array" ref="H477">IFERROR(INDEX(Equivalencias!H:H,MATCH(BD[[#This Row],[PRYINumero]],Equivalencias!I:I,0),),BD[[#This Row],[PRYTcodigo]])</f>
        <v>PROC.ERP</v>
      </c>
    </row>
    <row r="478" spans="2:8" x14ac:dyDescent="0.3">
      <c r="B478" t="s">
        <v>48</v>
      </c>
      <c r="C478" t="s">
        <v>4649</v>
      </c>
      <c r="D478" t="s">
        <v>70</v>
      </c>
      <c r="E478" t="s">
        <v>8381</v>
      </c>
      <c r="F478">
        <v>21.5</v>
      </c>
      <c r="G478" t="str" cm="1">
        <f t="array" ref="G478">IF(Resumen!$D$7="PROC.SWAT",IFERROR(VLOOKUP(BD[[#This Row],[Usunombre]],Equivalencias!W:X,2,FALSE),IFERROR(VLOOKUP(INDEX('BDCF Histórico'!A:A,MATCH(D478&amp;E478,'BDCF Histórico'!G:G,0),),Equivalencias!D:F,3,FALSE),"Revisar")),IFERROR(VLOOKUP(INDEX('BDCF Histórico'!A:A,MATCH(D478&amp;E478,'BDCF Histórico'!G:G,0),),Equivalencias!D:F,3,FALSE),"Revisar"))</f>
        <v>PROC.ERP</v>
      </c>
      <c r="H478" t="str" cm="1">
        <f t="array" ref="H478">IFERROR(INDEX(Equivalencias!H:H,MATCH(BD[[#This Row],[PRYINumero]],Equivalencias!I:I,0),),BD[[#This Row],[PRYTcodigo]])</f>
        <v>PROC.ERP</v>
      </c>
    </row>
    <row r="479" spans="2:8" x14ac:dyDescent="0.3">
      <c r="B479" t="s">
        <v>48</v>
      </c>
      <c r="C479" t="s">
        <v>4652</v>
      </c>
      <c r="D479" t="s">
        <v>70</v>
      </c>
      <c r="E479" t="s">
        <v>8381</v>
      </c>
      <c r="F479">
        <v>1</v>
      </c>
      <c r="G479" t="str" cm="1">
        <f t="array" ref="G479">IF(Resumen!$D$7="PROC.SWAT",IFERROR(VLOOKUP(BD[[#This Row],[Usunombre]],Equivalencias!W:X,2,FALSE),IFERROR(VLOOKUP(INDEX('BDCF Histórico'!A:A,MATCH(D479&amp;E479,'BDCF Histórico'!G:G,0),),Equivalencias!D:F,3,FALSE),"Revisar")),IFERROR(VLOOKUP(INDEX('BDCF Histórico'!A:A,MATCH(D479&amp;E479,'BDCF Histórico'!G:G,0),),Equivalencias!D:F,3,FALSE),"Revisar"))</f>
        <v>PROC.ERP</v>
      </c>
      <c r="H479" t="str" cm="1">
        <f t="array" ref="H479">IFERROR(INDEX(Equivalencias!H:H,MATCH(BD[[#This Row],[PRYINumero]],Equivalencias!I:I,0),),BD[[#This Row],[PRYTcodigo]])</f>
        <v>PROC.ERP</v>
      </c>
    </row>
    <row r="480" spans="2:8" hidden="1" x14ac:dyDescent="0.3">
      <c r="B480" t="s">
        <v>48</v>
      </c>
      <c r="C480" t="s">
        <v>4653</v>
      </c>
      <c r="D480" t="s">
        <v>70</v>
      </c>
      <c r="E480" t="s">
        <v>4640</v>
      </c>
      <c r="F480">
        <v>55</v>
      </c>
      <c r="G480" t="str" cm="1">
        <f t="array" ref="G480">IF(Resumen!$D$7="PROC.SWAT",IFERROR(VLOOKUP(BD[[#This Row],[Usunombre]],Equivalencias!W:X,2,FALSE),IFERROR(VLOOKUP(INDEX('BDCF Histórico'!A:A,MATCH(D480&amp;E480,'BDCF Histórico'!G:G,0),),Equivalencias!D:F,3,FALSE),"Revisar")),IFERROR(VLOOKUP(INDEX('BDCF Histórico'!A:A,MATCH(D480&amp;E480,'BDCF Histórico'!G:G,0),),Equivalencias!D:F,3,FALSE),"Revisar"))</f>
        <v>PROC.ERP</v>
      </c>
      <c r="H480" t="str" cm="1">
        <f t="array" ref="H480">IFERROR(INDEX(Equivalencias!H:H,MATCH(BD[[#This Row],[PRYINumero]],Equivalencias!I:I,0),),BD[[#This Row],[PRYTcodigo]])</f>
        <v>PROC.ERP</v>
      </c>
    </row>
    <row r="481" spans="2:8" x14ac:dyDescent="0.3">
      <c r="B481" t="s">
        <v>48</v>
      </c>
      <c r="C481" t="s">
        <v>4653</v>
      </c>
      <c r="D481" t="s">
        <v>70</v>
      </c>
      <c r="E481" t="s">
        <v>8381</v>
      </c>
      <c r="F481">
        <v>12</v>
      </c>
      <c r="G481" t="str" cm="1">
        <f t="array" ref="G481">IF(Resumen!$D$7="PROC.SWAT",IFERROR(VLOOKUP(BD[[#This Row],[Usunombre]],Equivalencias!W:X,2,FALSE),IFERROR(VLOOKUP(INDEX('BDCF Histórico'!A:A,MATCH(D481&amp;E481,'BDCF Histórico'!G:G,0),),Equivalencias!D:F,3,FALSE),"Revisar")),IFERROR(VLOOKUP(INDEX('BDCF Histórico'!A:A,MATCH(D481&amp;E481,'BDCF Histórico'!G:G,0),),Equivalencias!D:F,3,FALSE),"Revisar"))</f>
        <v>PROC.ERP</v>
      </c>
      <c r="H481" t="str" cm="1">
        <f t="array" ref="H481">IFERROR(INDEX(Equivalencias!H:H,MATCH(BD[[#This Row],[PRYINumero]],Equivalencias!I:I,0),),BD[[#This Row],[PRYTcodigo]])</f>
        <v>PROC.ERP</v>
      </c>
    </row>
    <row r="482" spans="2:8" hidden="1" x14ac:dyDescent="0.3">
      <c r="B482" t="s">
        <v>48</v>
      </c>
      <c r="C482" t="s">
        <v>4654</v>
      </c>
      <c r="D482" t="s">
        <v>70</v>
      </c>
      <c r="E482" t="s">
        <v>4640</v>
      </c>
      <c r="F482">
        <v>29</v>
      </c>
      <c r="G482" t="str" cm="1">
        <f t="array" ref="G482">IF(Resumen!$D$7="PROC.SWAT",IFERROR(VLOOKUP(BD[[#This Row],[Usunombre]],Equivalencias!W:X,2,FALSE),IFERROR(VLOOKUP(INDEX('BDCF Histórico'!A:A,MATCH(D482&amp;E482,'BDCF Histórico'!G:G,0),),Equivalencias!D:F,3,FALSE),"Revisar")),IFERROR(VLOOKUP(INDEX('BDCF Histórico'!A:A,MATCH(D482&amp;E482,'BDCF Histórico'!G:G,0),),Equivalencias!D:F,3,FALSE),"Revisar"))</f>
        <v>PROC.ERP</v>
      </c>
      <c r="H482" t="str" cm="1">
        <f t="array" ref="H482">IFERROR(INDEX(Equivalencias!H:H,MATCH(BD[[#This Row],[PRYINumero]],Equivalencias!I:I,0),),BD[[#This Row],[PRYTcodigo]])</f>
        <v>PROC.ERP</v>
      </c>
    </row>
    <row r="483" spans="2:8" x14ac:dyDescent="0.3">
      <c r="B483" t="s">
        <v>48</v>
      </c>
      <c r="C483" t="s">
        <v>4654</v>
      </c>
      <c r="D483" t="s">
        <v>70</v>
      </c>
      <c r="E483" t="s">
        <v>8381</v>
      </c>
      <c r="F483">
        <v>2</v>
      </c>
      <c r="G483" t="str" cm="1">
        <f t="array" ref="G483">IF(Resumen!$D$7="PROC.SWAT",IFERROR(VLOOKUP(BD[[#This Row],[Usunombre]],Equivalencias!W:X,2,FALSE),IFERROR(VLOOKUP(INDEX('BDCF Histórico'!A:A,MATCH(D483&amp;E483,'BDCF Histórico'!G:G,0),),Equivalencias!D:F,3,FALSE),"Revisar")),IFERROR(VLOOKUP(INDEX('BDCF Histórico'!A:A,MATCH(D483&amp;E483,'BDCF Histórico'!G:G,0),),Equivalencias!D:F,3,FALSE),"Revisar"))</f>
        <v>PROC.ERP</v>
      </c>
      <c r="H483" t="str" cm="1">
        <f t="array" ref="H483">IFERROR(INDEX(Equivalencias!H:H,MATCH(BD[[#This Row],[PRYINumero]],Equivalencias!I:I,0),),BD[[#This Row],[PRYTcodigo]])</f>
        <v>PROC.ERP</v>
      </c>
    </row>
    <row r="484" spans="2:8" hidden="1" x14ac:dyDescent="0.3">
      <c r="B484" t="s">
        <v>48</v>
      </c>
      <c r="C484" t="s">
        <v>4656</v>
      </c>
      <c r="D484" t="s">
        <v>70</v>
      </c>
      <c r="E484" t="s">
        <v>4640</v>
      </c>
      <c r="F484">
        <v>4</v>
      </c>
      <c r="G484" t="str" cm="1">
        <f t="array" ref="G484">IF(Resumen!$D$7="PROC.SWAT",IFERROR(VLOOKUP(BD[[#This Row],[Usunombre]],Equivalencias!W:X,2,FALSE),IFERROR(VLOOKUP(INDEX('BDCF Histórico'!A:A,MATCH(D484&amp;E484,'BDCF Histórico'!G:G,0),),Equivalencias!D:F,3,FALSE),"Revisar")),IFERROR(VLOOKUP(INDEX('BDCF Histórico'!A:A,MATCH(D484&amp;E484,'BDCF Histórico'!G:G,0),),Equivalencias!D:F,3,FALSE),"Revisar"))</f>
        <v>PROC.ERP</v>
      </c>
      <c r="H484" t="str" cm="1">
        <f t="array" ref="H484">IFERROR(INDEX(Equivalencias!H:H,MATCH(BD[[#This Row],[PRYINumero]],Equivalencias!I:I,0),),BD[[#This Row],[PRYTcodigo]])</f>
        <v>PROC.ERP</v>
      </c>
    </row>
    <row r="485" spans="2:8" x14ac:dyDescent="0.3">
      <c r="B485" t="s">
        <v>48</v>
      </c>
      <c r="C485" t="s">
        <v>4656</v>
      </c>
      <c r="D485" t="s">
        <v>70</v>
      </c>
      <c r="E485" t="s">
        <v>8381</v>
      </c>
      <c r="F485">
        <v>1.5</v>
      </c>
      <c r="G485" t="str" cm="1">
        <f t="array" ref="G485">IF(Resumen!$D$7="PROC.SWAT",IFERROR(VLOOKUP(BD[[#This Row],[Usunombre]],Equivalencias!W:X,2,FALSE),IFERROR(VLOOKUP(INDEX('BDCF Histórico'!A:A,MATCH(D485&amp;E485,'BDCF Histórico'!G:G,0),),Equivalencias!D:F,3,FALSE),"Revisar")),IFERROR(VLOOKUP(INDEX('BDCF Histórico'!A:A,MATCH(D485&amp;E485,'BDCF Histórico'!G:G,0),),Equivalencias!D:F,3,FALSE),"Revisar"))</f>
        <v>PROC.ERP</v>
      </c>
      <c r="H485" t="str" cm="1">
        <f t="array" ref="H485">IFERROR(INDEX(Equivalencias!H:H,MATCH(BD[[#This Row],[PRYINumero]],Equivalencias!I:I,0),),BD[[#This Row],[PRYTcodigo]])</f>
        <v>PROC.ERP</v>
      </c>
    </row>
    <row r="486" spans="2:8" hidden="1" x14ac:dyDescent="0.3">
      <c r="B486" t="s">
        <v>48</v>
      </c>
      <c r="C486" t="s">
        <v>96</v>
      </c>
      <c r="D486" t="s">
        <v>70</v>
      </c>
      <c r="E486" t="s">
        <v>4640</v>
      </c>
      <c r="F486">
        <v>15</v>
      </c>
      <c r="G486" t="str" cm="1">
        <f t="array" ref="G486">IF(Resumen!$D$7="PROC.SWAT",IFERROR(VLOOKUP(BD[[#This Row],[Usunombre]],Equivalencias!W:X,2,FALSE),IFERROR(VLOOKUP(INDEX('BDCF Histórico'!A:A,MATCH(D486&amp;E486,'BDCF Histórico'!G:G,0),),Equivalencias!D:F,3,FALSE),"Revisar")),IFERROR(VLOOKUP(INDEX('BDCF Histórico'!A:A,MATCH(D486&amp;E486,'BDCF Histórico'!G:G,0),),Equivalencias!D:F,3,FALSE),"Revisar"))</f>
        <v>PROC.ERP</v>
      </c>
      <c r="H486" t="str" cm="1">
        <f t="array" ref="H486">IFERROR(INDEX(Equivalencias!H:H,MATCH(BD[[#This Row],[PRYINumero]],Equivalencias!I:I,0),),BD[[#This Row],[PRYTcodigo]])</f>
        <v>PROC.ERP</v>
      </c>
    </row>
    <row r="487" spans="2:8" x14ac:dyDescent="0.3">
      <c r="B487" t="s">
        <v>48</v>
      </c>
      <c r="C487" t="s">
        <v>4658</v>
      </c>
      <c r="D487" t="s">
        <v>70</v>
      </c>
      <c r="E487" t="s">
        <v>8381</v>
      </c>
      <c r="F487">
        <v>4.5</v>
      </c>
      <c r="G487" t="str" cm="1">
        <f t="array" ref="G487">IF(Resumen!$D$7="PROC.SWAT",IFERROR(VLOOKUP(BD[[#This Row],[Usunombre]],Equivalencias!W:X,2,FALSE),IFERROR(VLOOKUP(INDEX('BDCF Histórico'!A:A,MATCH(D487&amp;E487,'BDCF Histórico'!G:G,0),),Equivalencias!D:F,3,FALSE),"Revisar")),IFERROR(VLOOKUP(INDEX('BDCF Histórico'!A:A,MATCH(D487&amp;E487,'BDCF Histórico'!G:G,0),),Equivalencias!D:F,3,FALSE),"Revisar"))</f>
        <v>PROC.ERP</v>
      </c>
      <c r="H487" t="str" cm="1">
        <f t="array" ref="H487">IFERROR(INDEX(Equivalencias!H:H,MATCH(BD[[#This Row],[PRYINumero]],Equivalencias!I:I,0),),BD[[#This Row],[PRYTcodigo]])</f>
        <v>PROC.ERP</v>
      </c>
    </row>
    <row r="488" spans="2:8" hidden="1" x14ac:dyDescent="0.3">
      <c r="B488" t="s">
        <v>48</v>
      </c>
      <c r="C488" t="s">
        <v>4659</v>
      </c>
      <c r="D488" t="s">
        <v>70</v>
      </c>
      <c r="E488" t="s">
        <v>4640</v>
      </c>
      <c r="F488">
        <v>12</v>
      </c>
      <c r="G488" t="str" cm="1">
        <f t="array" ref="G488">IF(Resumen!$D$7="PROC.SWAT",IFERROR(VLOOKUP(BD[[#This Row],[Usunombre]],Equivalencias!W:X,2,FALSE),IFERROR(VLOOKUP(INDEX('BDCF Histórico'!A:A,MATCH(D488&amp;E488,'BDCF Histórico'!G:G,0),),Equivalencias!D:F,3,FALSE),"Revisar")),IFERROR(VLOOKUP(INDEX('BDCF Histórico'!A:A,MATCH(D488&amp;E488,'BDCF Histórico'!G:G,0),),Equivalencias!D:F,3,FALSE),"Revisar"))</f>
        <v>PROC.ERP</v>
      </c>
      <c r="H488" t="str" cm="1">
        <f t="array" ref="H488">IFERROR(INDEX(Equivalencias!H:H,MATCH(BD[[#This Row],[PRYINumero]],Equivalencias!I:I,0),),BD[[#This Row],[PRYTcodigo]])</f>
        <v>PROC.ERP</v>
      </c>
    </row>
    <row r="489" spans="2:8" x14ac:dyDescent="0.3">
      <c r="B489" t="s">
        <v>48</v>
      </c>
      <c r="C489" t="s">
        <v>4659</v>
      </c>
      <c r="D489" t="s">
        <v>70</v>
      </c>
      <c r="E489" t="s">
        <v>8381</v>
      </c>
      <c r="F489">
        <v>9</v>
      </c>
      <c r="G489" t="str" cm="1">
        <f t="array" ref="G489">IF(Resumen!$D$7="PROC.SWAT",IFERROR(VLOOKUP(BD[[#This Row],[Usunombre]],Equivalencias!W:X,2,FALSE),IFERROR(VLOOKUP(INDEX('BDCF Histórico'!A:A,MATCH(D489&amp;E489,'BDCF Histórico'!G:G,0),),Equivalencias!D:F,3,FALSE),"Revisar")),IFERROR(VLOOKUP(INDEX('BDCF Histórico'!A:A,MATCH(D489&amp;E489,'BDCF Histórico'!G:G,0),),Equivalencias!D:F,3,FALSE),"Revisar"))</f>
        <v>PROC.ERP</v>
      </c>
      <c r="H489" t="str" cm="1">
        <f t="array" ref="H489">IFERROR(INDEX(Equivalencias!H:H,MATCH(BD[[#This Row],[PRYINumero]],Equivalencias!I:I,0),),BD[[#This Row],[PRYTcodigo]])</f>
        <v>PROC.ERP</v>
      </c>
    </row>
    <row r="490" spans="2:8" x14ac:dyDescent="0.3">
      <c r="B490" t="s">
        <v>48</v>
      </c>
      <c r="C490" t="s">
        <v>4264</v>
      </c>
      <c r="D490" t="s">
        <v>70</v>
      </c>
      <c r="E490" t="s">
        <v>8381</v>
      </c>
      <c r="F490">
        <v>4</v>
      </c>
      <c r="G490" t="str" cm="1">
        <f t="array" ref="G490">IF(Resumen!$D$7="PROC.SWAT",IFERROR(VLOOKUP(BD[[#This Row],[Usunombre]],Equivalencias!W:X,2,FALSE),IFERROR(VLOOKUP(INDEX('BDCF Histórico'!A:A,MATCH(D490&amp;E490,'BDCF Histórico'!G:G,0),),Equivalencias!D:F,3,FALSE),"Revisar")),IFERROR(VLOOKUP(INDEX('BDCF Histórico'!A:A,MATCH(D490&amp;E490,'BDCF Histórico'!G:G,0),),Equivalencias!D:F,3,FALSE),"Revisar"))</f>
        <v>PROC.ERP</v>
      </c>
      <c r="H490" t="str" cm="1">
        <f t="array" ref="H490">IFERROR(INDEX(Equivalencias!H:H,MATCH(BD[[#This Row],[PRYINumero]],Equivalencias!I:I,0),),BD[[#This Row],[PRYTcodigo]])</f>
        <v>PROC.ERP</v>
      </c>
    </row>
    <row r="491" spans="2:8" hidden="1" x14ac:dyDescent="0.3">
      <c r="B491" t="s">
        <v>48</v>
      </c>
      <c r="C491" t="s">
        <v>4265</v>
      </c>
      <c r="D491" t="s">
        <v>70</v>
      </c>
      <c r="E491" t="s">
        <v>4640</v>
      </c>
      <c r="F491">
        <v>10</v>
      </c>
      <c r="G491" t="str" cm="1">
        <f t="array" ref="G491">IF(Resumen!$D$7="PROC.SWAT",IFERROR(VLOOKUP(BD[[#This Row],[Usunombre]],Equivalencias!W:X,2,FALSE),IFERROR(VLOOKUP(INDEX('BDCF Histórico'!A:A,MATCH(D491&amp;E491,'BDCF Histórico'!G:G,0),),Equivalencias!D:F,3,FALSE),"Revisar")),IFERROR(VLOOKUP(INDEX('BDCF Histórico'!A:A,MATCH(D491&amp;E491,'BDCF Histórico'!G:G,0),),Equivalencias!D:F,3,FALSE),"Revisar"))</f>
        <v>PROC.ERP</v>
      </c>
      <c r="H491" t="str" cm="1">
        <f t="array" ref="H491">IFERROR(INDEX(Equivalencias!H:H,MATCH(BD[[#This Row],[PRYINumero]],Equivalencias!I:I,0),),BD[[#This Row],[PRYTcodigo]])</f>
        <v>PROC.ERP</v>
      </c>
    </row>
    <row r="492" spans="2:8" x14ac:dyDescent="0.3">
      <c r="B492" t="s">
        <v>48</v>
      </c>
      <c r="C492" t="s">
        <v>4265</v>
      </c>
      <c r="D492" t="s">
        <v>70</v>
      </c>
      <c r="E492" t="s">
        <v>8381</v>
      </c>
      <c r="F492">
        <v>29</v>
      </c>
      <c r="G492" t="str" cm="1">
        <f t="array" ref="G492">IF(Resumen!$D$7="PROC.SWAT",IFERROR(VLOOKUP(BD[[#This Row],[Usunombre]],Equivalencias!W:X,2,FALSE),IFERROR(VLOOKUP(INDEX('BDCF Histórico'!A:A,MATCH(D492&amp;E492,'BDCF Histórico'!G:G,0),),Equivalencias!D:F,3,FALSE),"Revisar")),IFERROR(VLOOKUP(INDEX('BDCF Histórico'!A:A,MATCH(D492&amp;E492,'BDCF Histórico'!G:G,0),),Equivalencias!D:F,3,FALSE),"Revisar"))</f>
        <v>PROC.ERP</v>
      </c>
      <c r="H492" t="str" cm="1">
        <f t="array" ref="H492">IFERROR(INDEX(Equivalencias!H:H,MATCH(BD[[#This Row],[PRYINumero]],Equivalencias!I:I,0),),BD[[#This Row],[PRYTcodigo]])</f>
        <v>PROC.ERP</v>
      </c>
    </row>
    <row r="493" spans="2:8" x14ac:dyDescent="0.3">
      <c r="B493" t="s">
        <v>48</v>
      </c>
      <c r="C493" t="s">
        <v>8293</v>
      </c>
      <c r="D493" t="s">
        <v>70</v>
      </c>
      <c r="E493" t="s">
        <v>8381</v>
      </c>
      <c r="F493">
        <v>3</v>
      </c>
      <c r="G493" t="str" cm="1">
        <f t="array" ref="G493">IF(Resumen!$D$7="PROC.SWAT",IFERROR(VLOOKUP(BD[[#This Row],[Usunombre]],Equivalencias!W:X,2,FALSE),IFERROR(VLOOKUP(INDEX('BDCF Histórico'!A:A,MATCH(D493&amp;E493,'BDCF Histórico'!G:G,0),),Equivalencias!D:F,3,FALSE),"Revisar")),IFERROR(VLOOKUP(INDEX('BDCF Histórico'!A:A,MATCH(D493&amp;E493,'BDCF Histórico'!G:G,0),),Equivalencias!D:F,3,FALSE),"Revisar"))</f>
        <v>PROC.ERP</v>
      </c>
      <c r="H493" t="str" cm="1">
        <f t="array" ref="H493">IFERROR(INDEX(Equivalencias!H:H,MATCH(BD[[#This Row],[PRYINumero]],Equivalencias!I:I,0),),BD[[#This Row],[PRYTcodigo]])</f>
        <v>PROC.ERP</v>
      </c>
    </row>
    <row r="494" spans="2:8" hidden="1" x14ac:dyDescent="0.3">
      <c r="B494" t="s">
        <v>48</v>
      </c>
      <c r="C494" t="s">
        <v>4696</v>
      </c>
      <c r="D494" t="s">
        <v>70</v>
      </c>
      <c r="E494" t="s">
        <v>4640</v>
      </c>
      <c r="F494">
        <v>12</v>
      </c>
      <c r="G494" t="str" cm="1">
        <f t="array" ref="G494">IF(Resumen!$D$7="PROC.SWAT",IFERROR(VLOOKUP(BD[[#This Row],[Usunombre]],Equivalencias!W:X,2,FALSE),IFERROR(VLOOKUP(INDEX('BDCF Histórico'!A:A,MATCH(D494&amp;E494,'BDCF Histórico'!G:G,0),),Equivalencias!D:F,3,FALSE),"Revisar")),IFERROR(VLOOKUP(INDEX('BDCF Histórico'!A:A,MATCH(D494&amp;E494,'BDCF Histórico'!G:G,0),),Equivalencias!D:F,3,FALSE),"Revisar"))</f>
        <v>PROC.ERP</v>
      </c>
      <c r="H494" t="str" cm="1">
        <f t="array" ref="H494">IFERROR(INDEX(Equivalencias!H:H,MATCH(BD[[#This Row],[PRYINumero]],Equivalencias!I:I,0),),BD[[#This Row],[PRYTcodigo]])</f>
        <v>PROC.ERP</v>
      </c>
    </row>
    <row r="495" spans="2:8" x14ac:dyDescent="0.3">
      <c r="B495" t="s">
        <v>48</v>
      </c>
      <c r="C495" t="s">
        <v>4696</v>
      </c>
      <c r="D495" t="s">
        <v>70</v>
      </c>
      <c r="E495" t="s">
        <v>8381</v>
      </c>
      <c r="F495">
        <v>24.5</v>
      </c>
      <c r="G495" t="str" cm="1">
        <f t="array" ref="G495">IF(Resumen!$D$7="PROC.SWAT",IFERROR(VLOOKUP(BD[[#This Row],[Usunombre]],Equivalencias!W:X,2,FALSE),IFERROR(VLOOKUP(INDEX('BDCF Histórico'!A:A,MATCH(D495&amp;E495,'BDCF Histórico'!G:G,0),),Equivalencias!D:F,3,FALSE),"Revisar")),IFERROR(VLOOKUP(INDEX('BDCF Histórico'!A:A,MATCH(D495&amp;E495,'BDCF Histórico'!G:G,0),),Equivalencias!D:F,3,FALSE),"Revisar"))</f>
        <v>PROC.ERP</v>
      </c>
      <c r="H495" t="str" cm="1">
        <f t="array" ref="H495">IFERROR(INDEX(Equivalencias!H:H,MATCH(BD[[#This Row],[PRYINumero]],Equivalencias!I:I,0),),BD[[#This Row],[PRYTcodigo]])</f>
        <v>PROC.ERP</v>
      </c>
    </row>
    <row r="496" spans="2:8" x14ac:dyDescent="0.3">
      <c r="B496" t="s">
        <v>48</v>
      </c>
      <c r="C496" t="s">
        <v>8343</v>
      </c>
      <c r="D496" t="s">
        <v>70</v>
      </c>
      <c r="E496" t="s">
        <v>8381</v>
      </c>
      <c r="F496">
        <v>1</v>
      </c>
      <c r="G496" t="str" cm="1">
        <f t="array" ref="G496">IF(Resumen!$D$7="PROC.SWAT",IFERROR(VLOOKUP(BD[[#This Row],[Usunombre]],Equivalencias!W:X,2,FALSE),IFERROR(VLOOKUP(INDEX('BDCF Histórico'!A:A,MATCH(D496&amp;E496,'BDCF Histórico'!G:G,0),),Equivalencias!D:F,3,FALSE),"Revisar")),IFERROR(VLOOKUP(INDEX('BDCF Histórico'!A:A,MATCH(D496&amp;E496,'BDCF Histórico'!G:G,0),),Equivalencias!D:F,3,FALSE),"Revisar"))</f>
        <v>PROC.ERP</v>
      </c>
      <c r="H496" t="str" cm="1">
        <f t="array" ref="H496">IFERROR(INDEX(Equivalencias!H:H,MATCH(BD[[#This Row],[PRYINumero]],Equivalencias!I:I,0),),BD[[#This Row],[PRYTcodigo]])</f>
        <v>PROC.ERP</v>
      </c>
    </row>
    <row r="497" spans="1:8" hidden="1" x14ac:dyDescent="0.3">
      <c r="B497" t="s">
        <v>48</v>
      </c>
      <c r="C497" t="s">
        <v>4660</v>
      </c>
      <c r="D497" t="s">
        <v>70</v>
      </c>
      <c r="E497" t="s">
        <v>4640</v>
      </c>
      <c r="F497">
        <v>15</v>
      </c>
      <c r="G497" t="str" cm="1">
        <f t="array" ref="G497">IF(Resumen!$D$7="PROC.SWAT",IFERROR(VLOOKUP(BD[[#This Row],[Usunombre]],Equivalencias!W:X,2,FALSE),IFERROR(VLOOKUP(INDEX('BDCF Histórico'!A:A,MATCH(D497&amp;E497,'BDCF Histórico'!G:G,0),),Equivalencias!D:F,3,FALSE),"Revisar")),IFERROR(VLOOKUP(INDEX('BDCF Histórico'!A:A,MATCH(D497&amp;E497,'BDCF Histórico'!G:G,0),),Equivalencias!D:F,3,FALSE),"Revisar"))</f>
        <v>PROC.ERP</v>
      </c>
      <c r="H497" t="str" cm="1">
        <f t="array" ref="H497">IFERROR(INDEX(Equivalencias!H:H,MATCH(BD[[#This Row],[PRYINumero]],Equivalencias!I:I,0),),BD[[#This Row],[PRYTcodigo]])</f>
        <v>PROC.ERP</v>
      </c>
    </row>
    <row r="498" spans="1:8" x14ac:dyDescent="0.3">
      <c r="B498" t="s">
        <v>48</v>
      </c>
      <c r="C498" t="s">
        <v>4660</v>
      </c>
      <c r="D498" t="s">
        <v>70</v>
      </c>
      <c r="E498" t="s">
        <v>8381</v>
      </c>
      <c r="F498">
        <v>18.5</v>
      </c>
      <c r="G498" t="str" cm="1">
        <f t="array" ref="G498">IF(Resumen!$D$7="PROC.SWAT",IFERROR(VLOOKUP(BD[[#This Row],[Usunombre]],Equivalencias!W:X,2,FALSE),IFERROR(VLOOKUP(INDEX('BDCF Histórico'!A:A,MATCH(D498&amp;E498,'BDCF Histórico'!G:G,0),),Equivalencias!D:F,3,FALSE),"Revisar")),IFERROR(VLOOKUP(INDEX('BDCF Histórico'!A:A,MATCH(D498&amp;E498,'BDCF Histórico'!G:G,0),),Equivalencias!D:F,3,FALSE),"Revisar"))</f>
        <v>PROC.ERP</v>
      </c>
      <c r="H498" t="str" cm="1">
        <f t="array" ref="H498">IFERROR(INDEX(Equivalencias!H:H,MATCH(BD[[#This Row],[PRYINumero]],Equivalencias!I:I,0),),BD[[#This Row],[PRYTcodigo]])</f>
        <v>PROC.ERP</v>
      </c>
    </row>
    <row r="499" spans="1:8" x14ac:dyDescent="0.3">
      <c r="B499" t="s">
        <v>48</v>
      </c>
      <c r="C499" t="s">
        <v>6326</v>
      </c>
      <c r="D499" t="s">
        <v>70</v>
      </c>
      <c r="E499" t="s">
        <v>8381</v>
      </c>
      <c r="F499">
        <v>6.5</v>
      </c>
      <c r="G499" t="str" cm="1">
        <f t="array" ref="G499">IF(Resumen!$D$7="PROC.SWAT",IFERROR(VLOOKUP(BD[[#This Row],[Usunombre]],Equivalencias!W:X,2,FALSE),IFERROR(VLOOKUP(INDEX('BDCF Histórico'!A:A,MATCH(D499&amp;E499,'BDCF Histórico'!G:G,0),),Equivalencias!D:F,3,FALSE),"Revisar")),IFERROR(VLOOKUP(INDEX('BDCF Histórico'!A:A,MATCH(D499&amp;E499,'BDCF Histórico'!G:G,0),),Equivalencias!D:F,3,FALSE),"Revisar"))</f>
        <v>PROC.ERP</v>
      </c>
      <c r="H499" t="str" cm="1">
        <f t="array" ref="H499">IFERROR(INDEX(Equivalencias!H:H,MATCH(BD[[#This Row],[PRYINumero]],Equivalencias!I:I,0),),BD[[#This Row],[PRYTcodigo]])</f>
        <v>PROC.ERP</v>
      </c>
    </row>
    <row r="500" spans="1:8" x14ac:dyDescent="0.3">
      <c r="B500" t="s">
        <v>48</v>
      </c>
      <c r="C500" t="s">
        <v>6350</v>
      </c>
      <c r="D500" t="s">
        <v>70</v>
      </c>
      <c r="E500" t="s">
        <v>8381</v>
      </c>
      <c r="F500">
        <v>2</v>
      </c>
      <c r="G500" t="str" cm="1">
        <f t="array" ref="G500">IF(Resumen!$D$7="PROC.SWAT",IFERROR(VLOOKUP(BD[[#This Row],[Usunombre]],Equivalencias!W:X,2,FALSE),IFERROR(VLOOKUP(INDEX('BDCF Histórico'!A:A,MATCH(D500&amp;E500,'BDCF Histórico'!G:G,0),),Equivalencias!D:F,3,FALSE),"Revisar")),IFERROR(VLOOKUP(INDEX('BDCF Histórico'!A:A,MATCH(D500&amp;E500,'BDCF Histórico'!G:G,0),),Equivalencias!D:F,3,FALSE),"Revisar"))</f>
        <v>PROC.ERP</v>
      </c>
      <c r="H500" t="str" cm="1">
        <f t="array" ref="H500">IFERROR(INDEX(Equivalencias!H:H,MATCH(BD[[#This Row],[PRYINumero]],Equivalencias!I:I,0),),BD[[#This Row],[PRYTcodigo]])</f>
        <v>PROC.ERP</v>
      </c>
    </row>
    <row r="501" spans="1:8" hidden="1" x14ac:dyDescent="0.3">
      <c r="B501" t="s">
        <v>48</v>
      </c>
      <c r="C501" t="s">
        <v>4661</v>
      </c>
      <c r="D501" t="s">
        <v>70</v>
      </c>
      <c r="E501" t="s">
        <v>4640</v>
      </c>
      <c r="F501">
        <v>2</v>
      </c>
      <c r="G501" t="str" cm="1">
        <f t="array" ref="G501">IF(Resumen!$D$7="PROC.SWAT",IFERROR(VLOOKUP(BD[[#This Row],[Usunombre]],Equivalencias!W:X,2,FALSE),IFERROR(VLOOKUP(INDEX('BDCF Histórico'!A:A,MATCH(D501&amp;E501,'BDCF Histórico'!G:G,0),),Equivalencias!D:F,3,FALSE),"Revisar")),IFERROR(VLOOKUP(INDEX('BDCF Histórico'!A:A,MATCH(D501&amp;E501,'BDCF Histórico'!G:G,0),),Equivalencias!D:F,3,FALSE),"Revisar"))</f>
        <v>PROC.ERP</v>
      </c>
      <c r="H501" t="str" cm="1">
        <f t="array" ref="H501">IFERROR(INDEX(Equivalencias!H:H,MATCH(BD[[#This Row],[PRYINumero]],Equivalencias!I:I,0),),BD[[#This Row],[PRYTcodigo]])</f>
        <v>PROC.ERP</v>
      </c>
    </row>
    <row r="502" spans="1:8" x14ac:dyDescent="0.3">
      <c r="B502" t="s">
        <v>48</v>
      </c>
      <c r="C502" t="s">
        <v>4661</v>
      </c>
      <c r="D502" t="s">
        <v>70</v>
      </c>
      <c r="E502" t="s">
        <v>8381</v>
      </c>
      <c r="F502">
        <v>4</v>
      </c>
      <c r="G502" t="str" cm="1">
        <f t="array" ref="G502">IF(Resumen!$D$7="PROC.SWAT",IFERROR(VLOOKUP(BD[[#This Row],[Usunombre]],Equivalencias!W:X,2,FALSE),IFERROR(VLOOKUP(INDEX('BDCF Histórico'!A:A,MATCH(D502&amp;E502,'BDCF Histórico'!G:G,0),),Equivalencias!D:F,3,FALSE),"Revisar")),IFERROR(VLOOKUP(INDEX('BDCF Histórico'!A:A,MATCH(D502&amp;E502,'BDCF Histórico'!G:G,0),),Equivalencias!D:F,3,FALSE),"Revisar"))</f>
        <v>PROC.ERP</v>
      </c>
      <c r="H502" t="str" cm="1">
        <f t="array" ref="H502">IFERROR(INDEX(Equivalencias!H:H,MATCH(BD[[#This Row],[PRYINumero]],Equivalencias!I:I,0),),BD[[#This Row],[PRYTcodigo]])</f>
        <v>PROC.ERP</v>
      </c>
    </row>
    <row r="503" spans="1:8" x14ac:dyDescent="0.3">
      <c r="B503" t="s">
        <v>48</v>
      </c>
      <c r="C503" t="s">
        <v>8312</v>
      </c>
      <c r="D503" t="s">
        <v>70</v>
      </c>
      <c r="E503" t="s">
        <v>8381</v>
      </c>
      <c r="F503">
        <v>7</v>
      </c>
      <c r="G503" t="str" cm="1">
        <f t="array" ref="G503">IF(Resumen!$D$7="PROC.SWAT",IFERROR(VLOOKUP(BD[[#This Row],[Usunombre]],Equivalencias!W:X,2,FALSE),IFERROR(VLOOKUP(INDEX('BDCF Histórico'!A:A,MATCH(D503&amp;E503,'BDCF Histórico'!G:G,0),),Equivalencias!D:F,3,FALSE),"Revisar")),IFERROR(VLOOKUP(INDEX('BDCF Histórico'!A:A,MATCH(D503&amp;E503,'BDCF Histórico'!G:G,0),),Equivalencias!D:F,3,FALSE),"Revisar"))</f>
        <v>PROC.ERP</v>
      </c>
      <c r="H503" t="str" cm="1">
        <f t="array" ref="H503">IFERROR(INDEX(Equivalencias!H:H,MATCH(BD[[#This Row],[PRYINumero]],Equivalencias!I:I,0),),BD[[#This Row],[PRYTcodigo]])</f>
        <v>PROC.ERP</v>
      </c>
    </row>
    <row r="504" spans="1:8" hidden="1" x14ac:dyDescent="0.3">
      <c r="B504" t="s">
        <v>48</v>
      </c>
      <c r="C504" t="s">
        <v>4614</v>
      </c>
      <c r="D504" t="s">
        <v>70</v>
      </c>
      <c r="E504" t="s">
        <v>4640</v>
      </c>
      <c r="F504">
        <v>1</v>
      </c>
      <c r="G504" t="str" cm="1">
        <f t="array" ref="G504">IF(Resumen!$D$7="PROC.SWAT",IFERROR(VLOOKUP(BD[[#This Row],[Usunombre]],Equivalencias!W:X,2,FALSE),IFERROR(VLOOKUP(INDEX('BDCF Histórico'!A:A,MATCH(D504&amp;E504,'BDCF Histórico'!G:G,0),),Equivalencias!D:F,3,FALSE),"Revisar")),IFERROR(VLOOKUP(INDEX('BDCF Histórico'!A:A,MATCH(D504&amp;E504,'BDCF Histórico'!G:G,0),),Equivalencias!D:F,3,FALSE),"Revisar"))</f>
        <v>PROC.ERP</v>
      </c>
      <c r="H504" t="str" cm="1">
        <f t="array" ref="H504">IFERROR(INDEX(Equivalencias!H:H,MATCH(BD[[#This Row],[PRYINumero]],Equivalencias!I:I,0),),BD[[#This Row],[PRYTcodigo]])</f>
        <v>PROC.ERP</v>
      </c>
    </row>
    <row r="505" spans="1:8" x14ac:dyDescent="0.3">
      <c r="B505" t="s">
        <v>48</v>
      </c>
      <c r="C505" t="s">
        <v>3871</v>
      </c>
      <c r="D505" t="s">
        <v>231</v>
      </c>
      <c r="E505" t="s">
        <v>8381</v>
      </c>
      <c r="F505">
        <v>0.5</v>
      </c>
      <c r="G505" t="str" cm="1">
        <f t="array" ref="G505">IF(Resumen!$D$7="PROC.SWAT",IFERROR(VLOOKUP(BD[[#This Row],[Usunombre]],Equivalencias!W:X,2,FALSE),IFERROR(VLOOKUP(INDEX('BDCF Histórico'!A:A,MATCH(D505&amp;E505,'BDCF Histórico'!G:G,0),),Equivalencias!D:F,3,FALSE),"Revisar")),IFERROR(VLOOKUP(INDEX('BDCF Histórico'!A:A,MATCH(D505&amp;E505,'BDCF Histórico'!G:G,0),),Equivalencias!D:F,3,FALSE),"Revisar"))</f>
        <v>PROC.RM</v>
      </c>
      <c r="H505" t="str" cm="1">
        <f t="array" ref="H505">IFERROR(INDEX(Equivalencias!H:H,MATCH(BD[[#This Row],[PRYINumero]],Equivalencias!I:I,0),),BD[[#This Row],[PRYTcodigo]])</f>
        <v>PROC.ERP</v>
      </c>
    </row>
    <row r="506" spans="1:8" hidden="1" x14ac:dyDescent="0.3">
      <c r="B506" t="s">
        <v>48</v>
      </c>
      <c r="C506" t="s">
        <v>4661</v>
      </c>
      <c r="D506" t="s">
        <v>231</v>
      </c>
      <c r="E506" t="s">
        <v>4640</v>
      </c>
      <c r="F506">
        <v>1</v>
      </c>
      <c r="G506" t="str" cm="1">
        <f t="array" ref="G506">IF(Resumen!$D$7="PROC.SWAT",IFERROR(VLOOKUP(BD[[#This Row],[Usunombre]],Equivalencias!W:X,2,FALSE),IFERROR(VLOOKUP(INDEX('BDCF Histórico'!A:A,MATCH(D506&amp;E506,'BDCF Histórico'!G:G,0),),Equivalencias!D:F,3,FALSE),"Revisar")),IFERROR(VLOOKUP(INDEX('BDCF Histórico'!A:A,MATCH(D506&amp;E506,'BDCF Histórico'!G:G,0),),Equivalencias!D:F,3,FALSE),"Revisar"))</f>
        <v>PROC.RM</v>
      </c>
      <c r="H506" t="str" cm="1">
        <f t="array" ref="H506">IFERROR(INDEX(Equivalencias!H:H,MATCH(BD[[#This Row],[PRYINumero]],Equivalencias!I:I,0),),BD[[#This Row],[PRYTcodigo]])</f>
        <v>PROC.ERP</v>
      </c>
    </row>
    <row r="507" spans="1:8" hidden="1" x14ac:dyDescent="0.3">
      <c r="B507" t="s">
        <v>317</v>
      </c>
      <c r="C507" t="s">
        <v>4664</v>
      </c>
      <c r="D507" t="s">
        <v>231</v>
      </c>
      <c r="E507" t="s">
        <v>4640</v>
      </c>
      <c r="F507">
        <v>35.75</v>
      </c>
      <c r="G507" t="str" cm="1">
        <f t="array" ref="G507">IF(Resumen!$D$7="PROC.SWAT",IFERROR(VLOOKUP(BD[[#This Row],[Usunombre]],Equivalencias!W:X,2,FALSE),IFERROR(VLOOKUP(INDEX('BDCF Histórico'!A:A,MATCH(D507&amp;E507,'BDCF Histórico'!G:G,0),),Equivalencias!D:F,3,FALSE),"Revisar")),IFERROR(VLOOKUP(INDEX('BDCF Histórico'!A:A,MATCH(D507&amp;E507,'BDCF Histórico'!G:G,0),),Equivalencias!D:F,3,FALSE),"Revisar"))</f>
        <v>PROC.RM</v>
      </c>
      <c r="H507" t="str" cm="1">
        <f t="array" ref="H507">IFERROR(INDEX(Equivalencias!H:H,MATCH(BD[[#This Row],[PRYINumero]],Equivalencias!I:I,0),),BD[[#This Row],[PRYTcodigo]])</f>
        <v>PROC.RM</v>
      </c>
    </row>
    <row r="508" spans="1:8" hidden="1" x14ac:dyDescent="0.3">
      <c r="A508" t="s">
        <v>169</v>
      </c>
      <c r="B508" t="s">
        <v>317</v>
      </c>
      <c r="C508" t="s">
        <v>4664</v>
      </c>
      <c r="D508" t="s">
        <v>231</v>
      </c>
      <c r="E508" t="s">
        <v>4640</v>
      </c>
      <c r="F508">
        <v>4.25</v>
      </c>
      <c r="G508" t="str" cm="1">
        <f t="array" ref="G508">IF(Resumen!$D$7="PROC.SWAT",IFERROR(VLOOKUP(BD[[#This Row],[Usunombre]],Equivalencias!W:X,2,FALSE),IFERROR(VLOOKUP(INDEX('BDCF Histórico'!A:A,MATCH(D508&amp;E508,'BDCF Histórico'!G:G,0),),Equivalencias!D:F,3,FALSE),"Revisar")),IFERROR(VLOOKUP(INDEX('BDCF Histórico'!A:A,MATCH(D508&amp;E508,'BDCF Histórico'!G:G,0),),Equivalencias!D:F,3,FALSE),"Revisar"))</f>
        <v>PROC.RM</v>
      </c>
      <c r="H508" t="str" cm="1">
        <f t="array" ref="H508">IFERROR(INDEX(Equivalencias!H:H,MATCH(BD[[#This Row],[PRYINumero]],Equivalencias!I:I,0),),BD[[#This Row],[PRYTcodigo]])</f>
        <v>PROC.TELCO</v>
      </c>
    </row>
    <row r="509" spans="1:8" hidden="1" x14ac:dyDescent="0.3">
      <c r="A509" t="s">
        <v>175</v>
      </c>
      <c r="B509" t="s">
        <v>317</v>
      </c>
      <c r="C509" t="s">
        <v>4664</v>
      </c>
      <c r="D509" t="s">
        <v>231</v>
      </c>
      <c r="E509" t="s">
        <v>4640</v>
      </c>
      <c r="F509">
        <v>10</v>
      </c>
      <c r="G509" t="str" cm="1">
        <f t="array" ref="G509">IF(Resumen!$D$7="PROC.SWAT",IFERROR(VLOOKUP(BD[[#This Row],[Usunombre]],Equivalencias!W:X,2,FALSE),IFERROR(VLOOKUP(INDEX('BDCF Histórico'!A:A,MATCH(D509&amp;E509,'BDCF Histórico'!G:G,0),),Equivalencias!D:F,3,FALSE),"Revisar")),IFERROR(VLOOKUP(INDEX('BDCF Histórico'!A:A,MATCH(D509&amp;E509,'BDCF Histórico'!G:G,0),),Equivalencias!D:F,3,FALSE),"Revisar"))</f>
        <v>PROC.RM</v>
      </c>
      <c r="H509" t="str" cm="1">
        <f t="array" ref="H509">IFERROR(INDEX(Equivalencias!H:H,MATCH(BD[[#This Row],[PRYINumero]],Equivalencias!I:I,0),),BD[[#This Row],[PRYTcodigo]])</f>
        <v>PROC.RM</v>
      </c>
    </row>
    <row r="510" spans="1:8" x14ac:dyDescent="0.3">
      <c r="B510" t="s">
        <v>317</v>
      </c>
      <c r="C510" t="s">
        <v>4664</v>
      </c>
      <c r="D510" t="s">
        <v>231</v>
      </c>
      <c r="E510" t="s">
        <v>8381</v>
      </c>
      <c r="F510">
        <v>9.5</v>
      </c>
      <c r="G510" t="str" cm="1">
        <f t="array" ref="G510">IF(Resumen!$D$7="PROC.SWAT",IFERROR(VLOOKUP(BD[[#This Row],[Usunombre]],Equivalencias!W:X,2,FALSE),IFERROR(VLOOKUP(INDEX('BDCF Histórico'!A:A,MATCH(D510&amp;E510,'BDCF Histórico'!G:G,0),),Equivalencias!D:F,3,FALSE),"Revisar")),IFERROR(VLOOKUP(INDEX('BDCF Histórico'!A:A,MATCH(D510&amp;E510,'BDCF Histórico'!G:G,0),),Equivalencias!D:F,3,FALSE),"Revisar"))</f>
        <v>PROC.RM</v>
      </c>
      <c r="H510" t="str" cm="1">
        <f t="array" ref="H510">IFERROR(INDEX(Equivalencias!H:H,MATCH(BD[[#This Row],[PRYINumero]],Equivalencias!I:I,0),),BD[[#This Row],[PRYTcodigo]])</f>
        <v>PROC.RM</v>
      </c>
    </row>
    <row r="511" spans="1:8" x14ac:dyDescent="0.3">
      <c r="A511" t="s">
        <v>169</v>
      </c>
      <c r="B511" t="s">
        <v>317</v>
      </c>
      <c r="C511" t="s">
        <v>4664</v>
      </c>
      <c r="D511" t="s">
        <v>231</v>
      </c>
      <c r="E511" t="s">
        <v>8381</v>
      </c>
      <c r="F511">
        <v>1.5</v>
      </c>
      <c r="G511" t="str" cm="1">
        <f t="array" ref="G511">IF(Resumen!$D$7="PROC.SWAT",IFERROR(VLOOKUP(BD[[#This Row],[Usunombre]],Equivalencias!W:X,2,FALSE),IFERROR(VLOOKUP(INDEX('BDCF Histórico'!A:A,MATCH(D511&amp;E511,'BDCF Histórico'!G:G,0),),Equivalencias!D:F,3,FALSE),"Revisar")),IFERROR(VLOOKUP(INDEX('BDCF Histórico'!A:A,MATCH(D511&amp;E511,'BDCF Histórico'!G:G,0),),Equivalencias!D:F,3,FALSE),"Revisar"))</f>
        <v>PROC.RM</v>
      </c>
      <c r="H511" t="str" cm="1">
        <f t="array" ref="H511">IFERROR(INDEX(Equivalencias!H:H,MATCH(BD[[#This Row],[PRYINumero]],Equivalencias!I:I,0),),BD[[#This Row],[PRYTcodigo]])</f>
        <v>PROC.TELCO</v>
      </c>
    </row>
    <row r="512" spans="1:8" x14ac:dyDescent="0.3">
      <c r="A512" t="s">
        <v>175</v>
      </c>
      <c r="B512" t="s">
        <v>317</v>
      </c>
      <c r="C512" t="s">
        <v>4664</v>
      </c>
      <c r="D512" t="s">
        <v>231</v>
      </c>
      <c r="E512" t="s">
        <v>8381</v>
      </c>
      <c r="F512">
        <v>7.5</v>
      </c>
      <c r="G512" t="str" cm="1">
        <f t="array" ref="G512">IF(Resumen!$D$7="PROC.SWAT",IFERROR(VLOOKUP(BD[[#This Row],[Usunombre]],Equivalencias!W:X,2,FALSE),IFERROR(VLOOKUP(INDEX('BDCF Histórico'!A:A,MATCH(D512&amp;E512,'BDCF Histórico'!G:G,0),),Equivalencias!D:F,3,FALSE),"Revisar")),IFERROR(VLOOKUP(INDEX('BDCF Histórico'!A:A,MATCH(D512&amp;E512,'BDCF Histórico'!G:G,0),),Equivalencias!D:F,3,FALSE),"Revisar"))</f>
        <v>PROC.RM</v>
      </c>
      <c r="H512" t="str" cm="1">
        <f t="array" ref="H512">IFERROR(INDEX(Equivalencias!H:H,MATCH(BD[[#This Row],[PRYINumero]],Equivalencias!I:I,0),),BD[[#This Row],[PRYTcodigo]])</f>
        <v>PROC.RM</v>
      </c>
    </row>
    <row r="513" spans="2:8" hidden="1" x14ac:dyDescent="0.3">
      <c r="B513" t="s">
        <v>322</v>
      </c>
      <c r="C513" t="s">
        <v>4203</v>
      </c>
      <c r="D513" t="s">
        <v>231</v>
      </c>
      <c r="E513" t="s">
        <v>4640</v>
      </c>
      <c r="F513">
        <v>15</v>
      </c>
      <c r="G513" t="str" cm="1">
        <f t="array" ref="G513">IF(Resumen!$D$7="PROC.SWAT",IFERROR(VLOOKUP(BD[[#This Row],[Usunombre]],Equivalencias!W:X,2,FALSE),IFERROR(VLOOKUP(INDEX('BDCF Histórico'!A:A,MATCH(D513&amp;E513,'BDCF Histórico'!G:G,0),),Equivalencias!D:F,3,FALSE),"Revisar")),IFERROR(VLOOKUP(INDEX('BDCF Histórico'!A:A,MATCH(D513&amp;E513,'BDCF Histórico'!G:G,0),),Equivalencias!D:F,3,FALSE),"Revisar"))</f>
        <v>PROC.RM</v>
      </c>
      <c r="H513" t="str" cm="1">
        <f t="array" ref="H513">IFERROR(INDEX(Equivalencias!H:H,MATCH(BD[[#This Row],[PRYINumero]],Equivalencias!I:I,0),),BD[[#This Row],[PRYTcodigo]])</f>
        <v>PROC.SALUD</v>
      </c>
    </row>
    <row r="514" spans="2:8" x14ac:dyDescent="0.3">
      <c r="B514" t="s">
        <v>322</v>
      </c>
      <c r="C514" t="s">
        <v>4203</v>
      </c>
      <c r="D514" t="s">
        <v>231</v>
      </c>
      <c r="E514" t="s">
        <v>8381</v>
      </c>
      <c r="F514">
        <v>10.5</v>
      </c>
      <c r="G514" t="str" cm="1">
        <f t="array" ref="G514">IF(Resumen!$D$7="PROC.SWAT",IFERROR(VLOOKUP(BD[[#This Row],[Usunombre]],Equivalencias!W:X,2,FALSE),IFERROR(VLOOKUP(INDEX('BDCF Histórico'!A:A,MATCH(D514&amp;E514,'BDCF Histórico'!G:G,0),),Equivalencias!D:F,3,FALSE),"Revisar")),IFERROR(VLOOKUP(INDEX('BDCF Histórico'!A:A,MATCH(D514&amp;E514,'BDCF Histórico'!G:G,0),),Equivalencias!D:F,3,FALSE),"Revisar"))</f>
        <v>PROC.RM</v>
      </c>
      <c r="H514" t="str" cm="1">
        <f t="array" ref="H514">IFERROR(INDEX(Equivalencias!H:H,MATCH(BD[[#This Row],[PRYINumero]],Equivalencias!I:I,0),),BD[[#This Row],[PRYTcodigo]])</f>
        <v>PROC.SALUD</v>
      </c>
    </row>
    <row r="515" spans="2:8" hidden="1" x14ac:dyDescent="0.3">
      <c r="B515" t="s">
        <v>322</v>
      </c>
      <c r="C515" t="s">
        <v>369</v>
      </c>
      <c r="D515" t="s">
        <v>231</v>
      </c>
      <c r="E515" t="s">
        <v>4640</v>
      </c>
      <c r="F515">
        <v>12</v>
      </c>
      <c r="G515" t="str" cm="1">
        <f t="array" ref="G515">IF(Resumen!$D$7="PROC.SWAT",IFERROR(VLOOKUP(BD[[#This Row],[Usunombre]],Equivalencias!W:X,2,FALSE),IFERROR(VLOOKUP(INDEX('BDCF Histórico'!A:A,MATCH(D515&amp;E515,'BDCF Histórico'!G:G,0),),Equivalencias!D:F,3,FALSE),"Revisar")),IFERROR(VLOOKUP(INDEX('BDCF Histórico'!A:A,MATCH(D515&amp;E515,'BDCF Histórico'!G:G,0),),Equivalencias!D:F,3,FALSE),"Revisar"))</f>
        <v>PROC.RM</v>
      </c>
      <c r="H515" t="str" cm="1">
        <f t="array" ref="H515">IFERROR(INDEX(Equivalencias!H:H,MATCH(BD[[#This Row],[PRYINumero]],Equivalencias!I:I,0),),BD[[#This Row],[PRYTcodigo]])</f>
        <v>PROC.SALUD</v>
      </c>
    </row>
    <row r="516" spans="2:8" x14ac:dyDescent="0.3">
      <c r="B516" t="s">
        <v>322</v>
      </c>
      <c r="C516" t="s">
        <v>369</v>
      </c>
      <c r="D516" t="s">
        <v>231</v>
      </c>
      <c r="E516" t="s">
        <v>8381</v>
      </c>
      <c r="F516">
        <v>7.5</v>
      </c>
      <c r="G516" t="str" cm="1">
        <f t="array" ref="G516">IF(Resumen!$D$7="PROC.SWAT",IFERROR(VLOOKUP(BD[[#This Row],[Usunombre]],Equivalencias!W:X,2,FALSE),IFERROR(VLOOKUP(INDEX('BDCF Histórico'!A:A,MATCH(D516&amp;E516,'BDCF Histórico'!G:G,0),),Equivalencias!D:F,3,FALSE),"Revisar")),IFERROR(VLOOKUP(INDEX('BDCF Histórico'!A:A,MATCH(D516&amp;E516,'BDCF Histórico'!G:G,0),),Equivalencias!D:F,3,FALSE),"Revisar"))</f>
        <v>PROC.RM</v>
      </c>
      <c r="H516" t="str" cm="1">
        <f t="array" ref="H516">IFERROR(INDEX(Equivalencias!H:H,MATCH(BD[[#This Row],[PRYINumero]],Equivalencias!I:I,0),),BD[[#This Row],[PRYTcodigo]])</f>
        <v>PROC.SALUD</v>
      </c>
    </row>
    <row r="517" spans="2:8" hidden="1" x14ac:dyDescent="0.3">
      <c r="B517" t="s">
        <v>354</v>
      </c>
      <c r="C517" t="s">
        <v>1009</v>
      </c>
      <c r="D517" t="s">
        <v>231</v>
      </c>
      <c r="E517" t="s">
        <v>4640</v>
      </c>
      <c r="F517">
        <v>10.5</v>
      </c>
      <c r="G517" t="str" cm="1">
        <f t="array" ref="G517">IF(Resumen!$D$7="PROC.SWAT",IFERROR(VLOOKUP(BD[[#This Row],[Usunombre]],Equivalencias!W:X,2,FALSE),IFERROR(VLOOKUP(INDEX('BDCF Histórico'!A:A,MATCH(D517&amp;E517,'BDCF Histórico'!G:G,0),),Equivalencias!D:F,3,FALSE),"Revisar")),IFERROR(VLOOKUP(INDEX('BDCF Histórico'!A:A,MATCH(D517&amp;E517,'BDCF Histórico'!G:G,0),),Equivalencias!D:F,3,FALSE),"Revisar"))</f>
        <v>PROC.RM</v>
      </c>
      <c r="H517" t="str" cm="1">
        <f t="array" ref="H517">IFERROR(INDEX(Equivalencias!H:H,MATCH(BD[[#This Row],[PRYINumero]],Equivalencias!I:I,0),),BD[[#This Row],[PRYTcodigo]])</f>
        <v>PROC.TAPP</v>
      </c>
    </row>
    <row r="518" spans="2:8" x14ac:dyDescent="0.3">
      <c r="B518" t="s">
        <v>354</v>
      </c>
      <c r="C518" t="s">
        <v>1009</v>
      </c>
      <c r="D518" t="s">
        <v>231</v>
      </c>
      <c r="E518" t="s">
        <v>8381</v>
      </c>
      <c r="F518">
        <v>8.5</v>
      </c>
      <c r="G518" t="str" cm="1">
        <f t="array" ref="G518">IF(Resumen!$D$7="PROC.SWAT",IFERROR(VLOOKUP(BD[[#This Row],[Usunombre]],Equivalencias!W:X,2,FALSE),IFERROR(VLOOKUP(INDEX('BDCF Histórico'!A:A,MATCH(D518&amp;E518,'BDCF Histórico'!G:G,0),),Equivalencias!D:F,3,FALSE),"Revisar")),IFERROR(VLOOKUP(INDEX('BDCF Histórico'!A:A,MATCH(D518&amp;E518,'BDCF Histórico'!G:G,0),),Equivalencias!D:F,3,FALSE),"Revisar"))</f>
        <v>PROC.RM</v>
      </c>
      <c r="H518" t="str" cm="1">
        <f t="array" ref="H518">IFERROR(INDEX(Equivalencias!H:H,MATCH(BD[[#This Row],[PRYINumero]],Equivalencias!I:I,0),),BD[[#This Row],[PRYTcodigo]])</f>
        <v>PROC.TAPP</v>
      </c>
    </row>
    <row r="519" spans="2:8" hidden="1" x14ac:dyDescent="0.3">
      <c r="B519" t="s">
        <v>360</v>
      </c>
      <c r="C519" t="s">
        <v>4502</v>
      </c>
      <c r="D519" t="s">
        <v>231</v>
      </c>
      <c r="E519" t="s">
        <v>4640</v>
      </c>
      <c r="F519">
        <v>1</v>
      </c>
      <c r="G519" t="str" cm="1">
        <f t="array" ref="G519">IF(Resumen!$D$7="PROC.SWAT",IFERROR(VLOOKUP(BD[[#This Row],[Usunombre]],Equivalencias!W:X,2,FALSE),IFERROR(VLOOKUP(INDEX('BDCF Histórico'!A:A,MATCH(D519&amp;E519,'BDCF Histórico'!G:G,0),),Equivalencias!D:F,3,FALSE),"Revisar")),IFERROR(VLOOKUP(INDEX('BDCF Histórico'!A:A,MATCH(D519&amp;E519,'BDCF Histórico'!G:G,0),),Equivalencias!D:F,3,FALSE),"Revisar"))</f>
        <v>PROC.RM</v>
      </c>
      <c r="H519" t="str" cm="1">
        <f t="array" ref="H519">IFERROR(INDEX(Equivalencias!H:H,MATCH(BD[[#This Row],[PRYINumero]],Equivalencias!I:I,0),),BD[[#This Row],[PRYTcodigo]])</f>
        <v>PROC.TDIG</v>
      </c>
    </row>
    <row r="520" spans="2:8" x14ac:dyDescent="0.3">
      <c r="B520" t="s">
        <v>360</v>
      </c>
      <c r="C520" t="s">
        <v>4502</v>
      </c>
      <c r="D520" t="s">
        <v>231</v>
      </c>
      <c r="E520" t="s">
        <v>8381</v>
      </c>
      <c r="F520">
        <v>2</v>
      </c>
      <c r="G520" t="str" cm="1">
        <f t="array" ref="G520">IF(Resumen!$D$7="PROC.SWAT",IFERROR(VLOOKUP(BD[[#This Row],[Usunombre]],Equivalencias!W:X,2,FALSE),IFERROR(VLOOKUP(INDEX('BDCF Histórico'!A:A,MATCH(D520&amp;E520,'BDCF Histórico'!G:G,0),),Equivalencias!D:F,3,FALSE),"Revisar")),IFERROR(VLOOKUP(INDEX('BDCF Histórico'!A:A,MATCH(D520&amp;E520,'BDCF Histórico'!G:G,0),),Equivalencias!D:F,3,FALSE),"Revisar"))</f>
        <v>PROC.RM</v>
      </c>
      <c r="H520" t="str" cm="1">
        <f t="array" ref="H520">IFERROR(INDEX(Equivalencias!H:H,MATCH(BD[[#This Row],[PRYINumero]],Equivalencias!I:I,0),),BD[[#This Row],[PRYTcodigo]])</f>
        <v>PROC.TDIG</v>
      </c>
    </row>
    <row r="521" spans="2:8" hidden="1" x14ac:dyDescent="0.3">
      <c r="B521" t="s">
        <v>360</v>
      </c>
      <c r="C521" t="s">
        <v>4504</v>
      </c>
      <c r="D521" t="s">
        <v>231</v>
      </c>
      <c r="E521" t="s">
        <v>4640</v>
      </c>
      <c r="F521">
        <v>7</v>
      </c>
      <c r="G521" t="str" cm="1">
        <f t="array" ref="G521">IF(Resumen!$D$7="PROC.SWAT",IFERROR(VLOOKUP(BD[[#This Row],[Usunombre]],Equivalencias!W:X,2,FALSE),IFERROR(VLOOKUP(INDEX('BDCF Histórico'!A:A,MATCH(D521&amp;E521,'BDCF Histórico'!G:G,0),),Equivalencias!D:F,3,FALSE),"Revisar")),IFERROR(VLOOKUP(INDEX('BDCF Histórico'!A:A,MATCH(D521&amp;E521,'BDCF Histórico'!G:G,0),),Equivalencias!D:F,3,FALSE),"Revisar"))</f>
        <v>PROC.RM</v>
      </c>
      <c r="H521" t="str" cm="1">
        <f t="array" ref="H521">IFERROR(INDEX(Equivalencias!H:H,MATCH(BD[[#This Row],[PRYINumero]],Equivalencias!I:I,0),),BD[[#This Row],[PRYTcodigo]])</f>
        <v>PROC.TDIG</v>
      </c>
    </row>
    <row r="522" spans="2:8" x14ac:dyDescent="0.3">
      <c r="B522" t="s">
        <v>360</v>
      </c>
      <c r="C522" t="s">
        <v>4504</v>
      </c>
      <c r="D522" t="s">
        <v>231</v>
      </c>
      <c r="E522" t="s">
        <v>8381</v>
      </c>
      <c r="F522">
        <v>6.5</v>
      </c>
      <c r="G522" t="str" cm="1">
        <f t="array" ref="G522">IF(Resumen!$D$7="PROC.SWAT",IFERROR(VLOOKUP(BD[[#This Row],[Usunombre]],Equivalencias!W:X,2,FALSE),IFERROR(VLOOKUP(INDEX('BDCF Histórico'!A:A,MATCH(D522&amp;E522,'BDCF Histórico'!G:G,0),),Equivalencias!D:F,3,FALSE),"Revisar")),IFERROR(VLOOKUP(INDEX('BDCF Histórico'!A:A,MATCH(D522&amp;E522,'BDCF Histórico'!G:G,0),),Equivalencias!D:F,3,FALSE),"Revisar"))</f>
        <v>PROC.RM</v>
      </c>
      <c r="H522" t="str" cm="1">
        <f t="array" ref="H522">IFERROR(INDEX(Equivalencias!H:H,MATCH(BD[[#This Row],[PRYINumero]],Equivalencias!I:I,0),),BD[[#This Row],[PRYTcodigo]])</f>
        <v>PROC.TDIG</v>
      </c>
    </row>
    <row r="523" spans="2:8" hidden="1" x14ac:dyDescent="0.3">
      <c r="B523" t="s">
        <v>360</v>
      </c>
      <c r="C523" t="s">
        <v>4506</v>
      </c>
      <c r="D523" t="s">
        <v>231</v>
      </c>
      <c r="E523" t="s">
        <v>4640</v>
      </c>
      <c r="F523">
        <v>16.5</v>
      </c>
      <c r="G523" t="str" cm="1">
        <f t="array" ref="G523">IF(Resumen!$D$7="PROC.SWAT",IFERROR(VLOOKUP(BD[[#This Row],[Usunombre]],Equivalencias!W:X,2,FALSE),IFERROR(VLOOKUP(INDEX('BDCF Histórico'!A:A,MATCH(D523&amp;E523,'BDCF Histórico'!G:G,0),),Equivalencias!D:F,3,FALSE),"Revisar")),IFERROR(VLOOKUP(INDEX('BDCF Histórico'!A:A,MATCH(D523&amp;E523,'BDCF Histórico'!G:G,0),),Equivalencias!D:F,3,FALSE),"Revisar"))</f>
        <v>PROC.RM</v>
      </c>
      <c r="H523" t="str" cm="1">
        <f t="array" ref="H523">IFERROR(INDEX(Equivalencias!H:H,MATCH(BD[[#This Row],[PRYINumero]],Equivalencias!I:I,0),),BD[[#This Row],[PRYTcodigo]])</f>
        <v>PROC.TDIG</v>
      </c>
    </row>
    <row r="524" spans="2:8" x14ac:dyDescent="0.3">
      <c r="B524" t="s">
        <v>360</v>
      </c>
      <c r="C524" t="s">
        <v>4506</v>
      </c>
      <c r="D524" t="s">
        <v>231</v>
      </c>
      <c r="E524" t="s">
        <v>8381</v>
      </c>
      <c r="F524">
        <v>18.5</v>
      </c>
      <c r="G524" t="str" cm="1">
        <f t="array" ref="G524">IF(Resumen!$D$7="PROC.SWAT",IFERROR(VLOOKUP(BD[[#This Row],[Usunombre]],Equivalencias!W:X,2,FALSE),IFERROR(VLOOKUP(INDEX('BDCF Histórico'!A:A,MATCH(D524&amp;E524,'BDCF Histórico'!G:G,0),),Equivalencias!D:F,3,FALSE),"Revisar")),IFERROR(VLOOKUP(INDEX('BDCF Histórico'!A:A,MATCH(D524&amp;E524,'BDCF Histórico'!G:G,0),),Equivalencias!D:F,3,FALSE),"Revisar"))</f>
        <v>PROC.RM</v>
      </c>
      <c r="H524" t="str" cm="1">
        <f t="array" ref="H524">IFERROR(INDEX(Equivalencias!H:H,MATCH(BD[[#This Row],[PRYINumero]],Equivalencias!I:I,0),),BD[[#This Row],[PRYTcodigo]])</f>
        <v>PROC.TDIG</v>
      </c>
    </row>
    <row r="525" spans="2:8" hidden="1" x14ac:dyDescent="0.3">
      <c r="B525" t="s">
        <v>360</v>
      </c>
      <c r="C525" t="s">
        <v>368</v>
      </c>
      <c r="D525" t="s">
        <v>231</v>
      </c>
      <c r="E525" t="s">
        <v>4640</v>
      </c>
      <c r="F525">
        <v>1</v>
      </c>
      <c r="G525" t="str" cm="1">
        <f t="array" ref="G525">IF(Resumen!$D$7="PROC.SWAT",IFERROR(VLOOKUP(BD[[#This Row],[Usunombre]],Equivalencias!W:X,2,FALSE),IFERROR(VLOOKUP(INDEX('BDCF Histórico'!A:A,MATCH(D525&amp;E525,'BDCF Histórico'!G:G,0),),Equivalencias!D:F,3,FALSE),"Revisar")),IFERROR(VLOOKUP(INDEX('BDCF Histórico'!A:A,MATCH(D525&amp;E525,'BDCF Histórico'!G:G,0),),Equivalencias!D:F,3,FALSE),"Revisar"))</f>
        <v>PROC.RM</v>
      </c>
      <c r="H525" t="str" cm="1">
        <f t="array" ref="H525">IFERROR(INDEX(Equivalencias!H:H,MATCH(BD[[#This Row],[PRYINumero]],Equivalencias!I:I,0),),BD[[#This Row],[PRYTcodigo]])</f>
        <v>PROC.TDIG</v>
      </c>
    </row>
    <row r="526" spans="2:8" hidden="1" x14ac:dyDescent="0.3">
      <c r="B526" t="s">
        <v>371</v>
      </c>
      <c r="C526" t="s">
        <v>4628</v>
      </c>
      <c r="D526" t="s">
        <v>231</v>
      </c>
      <c r="E526" t="s">
        <v>4640</v>
      </c>
      <c r="F526">
        <v>58.5</v>
      </c>
      <c r="G526" t="str" cm="1">
        <f t="array" ref="G526">IF(Resumen!$D$7="PROC.SWAT",IFERROR(VLOOKUP(BD[[#This Row],[Usunombre]],Equivalencias!W:X,2,FALSE),IFERROR(VLOOKUP(INDEX('BDCF Histórico'!A:A,MATCH(D526&amp;E526,'BDCF Histórico'!G:G,0),),Equivalencias!D:F,3,FALSE),"Revisar")),IFERROR(VLOOKUP(INDEX('BDCF Histórico'!A:A,MATCH(D526&amp;E526,'BDCF Histórico'!G:G,0),),Equivalencias!D:F,3,FALSE),"Revisar"))</f>
        <v>PROC.RM</v>
      </c>
      <c r="H526" t="str" cm="1">
        <f t="array" ref="H526">IFERROR(INDEX(Equivalencias!H:H,MATCH(BD[[#This Row],[PRYINumero]],Equivalencias!I:I,0),),BD[[#This Row],[PRYTcodigo]])</f>
        <v>PROC.TELCO</v>
      </c>
    </row>
    <row r="527" spans="2:8" x14ac:dyDescent="0.3">
      <c r="B527" t="s">
        <v>371</v>
      </c>
      <c r="C527" t="s">
        <v>4628</v>
      </c>
      <c r="D527" t="s">
        <v>231</v>
      </c>
      <c r="E527" t="s">
        <v>8381</v>
      </c>
      <c r="F527">
        <v>79</v>
      </c>
      <c r="G527" t="str" cm="1">
        <f t="array" ref="G527">IF(Resumen!$D$7="PROC.SWAT",IFERROR(VLOOKUP(BD[[#This Row],[Usunombre]],Equivalencias!W:X,2,FALSE),IFERROR(VLOOKUP(INDEX('BDCF Histórico'!A:A,MATCH(D527&amp;E527,'BDCF Histórico'!G:G,0),),Equivalencias!D:F,3,FALSE),"Revisar")),IFERROR(VLOOKUP(INDEX('BDCF Histórico'!A:A,MATCH(D527&amp;E527,'BDCF Histórico'!G:G,0),),Equivalencias!D:F,3,FALSE),"Revisar"))</f>
        <v>PROC.RM</v>
      </c>
      <c r="H527" t="str" cm="1">
        <f t="array" ref="H527">IFERROR(INDEX(Equivalencias!H:H,MATCH(BD[[#This Row],[PRYINumero]],Equivalencias!I:I,0),),BD[[#This Row],[PRYTcodigo]])</f>
        <v>PROC.TELCO</v>
      </c>
    </row>
    <row r="528" spans="2:8" hidden="1" x14ac:dyDescent="0.3">
      <c r="B528" t="s">
        <v>405</v>
      </c>
      <c r="C528" t="s">
        <v>4439</v>
      </c>
      <c r="D528" t="s">
        <v>231</v>
      </c>
      <c r="E528" t="s">
        <v>4640</v>
      </c>
      <c r="F528">
        <v>1</v>
      </c>
      <c r="G528" t="str" cm="1">
        <f t="array" ref="G528">IF(Resumen!$D$7="PROC.SWAT",IFERROR(VLOOKUP(BD[[#This Row],[Usunombre]],Equivalencias!W:X,2,FALSE),IFERROR(VLOOKUP(INDEX('BDCF Histórico'!A:A,MATCH(D528&amp;E528,'BDCF Histórico'!G:G,0),),Equivalencias!D:F,3,FALSE),"Revisar")),IFERROR(VLOOKUP(INDEX('BDCF Histórico'!A:A,MATCH(D528&amp;E528,'BDCF Histórico'!G:G,0),),Equivalencias!D:F,3,FALSE),"Revisar"))</f>
        <v>PROC.RM</v>
      </c>
      <c r="H528" t="str" cm="1">
        <f t="array" ref="H528">IFERROR(INDEX(Equivalencias!H:H,MATCH(BD[[#This Row],[PRYINumero]],Equivalencias!I:I,0),),BD[[#This Row],[PRYTcodigo]])</f>
        <v>STR.MGMT</v>
      </c>
    </row>
    <row r="529" spans="2:8" x14ac:dyDescent="0.3">
      <c r="B529" t="s">
        <v>405</v>
      </c>
      <c r="C529" t="s">
        <v>4439</v>
      </c>
      <c r="D529" t="s">
        <v>231</v>
      </c>
      <c r="E529" t="s">
        <v>8381</v>
      </c>
      <c r="F529">
        <v>4.5</v>
      </c>
      <c r="G529" t="str" cm="1">
        <f t="array" ref="G529">IF(Resumen!$D$7="PROC.SWAT",IFERROR(VLOOKUP(BD[[#This Row],[Usunombre]],Equivalencias!W:X,2,FALSE),IFERROR(VLOOKUP(INDEX('BDCF Histórico'!A:A,MATCH(D529&amp;E529,'BDCF Histórico'!G:G,0),),Equivalencias!D:F,3,FALSE),"Revisar")),IFERROR(VLOOKUP(INDEX('BDCF Histórico'!A:A,MATCH(D529&amp;E529,'BDCF Histórico'!G:G,0),),Equivalencias!D:F,3,FALSE),"Revisar"))</f>
        <v>PROC.RM</v>
      </c>
      <c r="H529" t="str" cm="1">
        <f t="array" ref="H529">IFERROR(INDEX(Equivalencias!H:H,MATCH(BD[[#This Row],[PRYINumero]],Equivalencias!I:I,0),),BD[[#This Row],[PRYTcodigo]])</f>
        <v>STR.MGMT</v>
      </c>
    </row>
    <row r="530" spans="2:8" x14ac:dyDescent="0.3">
      <c r="B530" t="s">
        <v>405</v>
      </c>
      <c r="C530" t="s">
        <v>8363</v>
      </c>
      <c r="D530" t="s">
        <v>231</v>
      </c>
      <c r="E530" t="s">
        <v>8381</v>
      </c>
      <c r="F530">
        <v>8</v>
      </c>
      <c r="G530" t="str" cm="1">
        <f t="array" ref="G530">IF(Resumen!$D$7="PROC.SWAT",IFERROR(VLOOKUP(BD[[#This Row],[Usunombre]],Equivalencias!W:X,2,FALSE),IFERROR(VLOOKUP(INDEX('BDCF Histórico'!A:A,MATCH(D530&amp;E530,'BDCF Histórico'!G:G,0),),Equivalencias!D:F,3,FALSE),"Revisar")),IFERROR(VLOOKUP(INDEX('BDCF Histórico'!A:A,MATCH(D530&amp;E530,'BDCF Histórico'!G:G,0),),Equivalencias!D:F,3,FALSE),"Revisar"))</f>
        <v>PROC.RM</v>
      </c>
      <c r="H530" t="str" cm="1">
        <f t="array" ref="H530">IFERROR(INDEX(Equivalencias!H:H,MATCH(BD[[#This Row],[PRYINumero]],Equivalencias!I:I,0),),BD[[#This Row],[PRYTcodigo]])</f>
        <v>STR.MGMT</v>
      </c>
    </row>
    <row r="531" spans="2:8" hidden="1" x14ac:dyDescent="0.3">
      <c r="B531" t="s">
        <v>669</v>
      </c>
      <c r="C531" t="s">
        <v>4642</v>
      </c>
      <c r="D531" t="s">
        <v>187</v>
      </c>
      <c r="E531" t="s">
        <v>4640</v>
      </c>
      <c r="F531">
        <v>8</v>
      </c>
      <c r="G531" t="str" cm="1">
        <f t="array" ref="G531">IF(Resumen!$D$7="PROC.SWAT",IFERROR(VLOOKUP(BD[[#This Row],[Usunombre]],Equivalencias!W:X,2,FALSE),IFERROR(VLOOKUP(INDEX('BDCF Histórico'!A:A,MATCH(D531&amp;E531,'BDCF Histórico'!G:G,0),),Equivalencias!D:F,3,FALSE),"Revisar")),IFERROR(VLOOKUP(INDEX('BDCF Histórico'!A:A,MATCH(D531&amp;E531,'BDCF Histórico'!G:G,0),),Equivalencias!D:F,3,FALSE),"Revisar"))</f>
        <v>PROC.QA</v>
      </c>
      <c r="H531" t="str" cm="1">
        <f t="array" ref="H531">IFERROR(INDEX(Equivalencias!H:H,MATCH(BD[[#This Row],[PRYINumero]],Equivalencias!I:I,0),),BD[[#This Row],[PRYTcodigo]])</f>
        <v>PROC.ADM</v>
      </c>
    </row>
    <row r="532" spans="2:8" hidden="1" x14ac:dyDescent="0.3">
      <c r="B532" t="s">
        <v>669</v>
      </c>
      <c r="C532" t="s">
        <v>4644</v>
      </c>
      <c r="D532" t="s">
        <v>187</v>
      </c>
      <c r="E532" t="s">
        <v>4640</v>
      </c>
      <c r="F532">
        <v>41</v>
      </c>
      <c r="G532" t="str" cm="1">
        <f t="array" ref="G532">IF(Resumen!$D$7="PROC.SWAT",IFERROR(VLOOKUP(BD[[#This Row],[Usunombre]],Equivalencias!W:X,2,FALSE),IFERROR(VLOOKUP(INDEX('BDCF Histórico'!A:A,MATCH(D532&amp;E532,'BDCF Histórico'!G:G,0),),Equivalencias!D:F,3,FALSE),"Revisar")),IFERROR(VLOOKUP(INDEX('BDCF Histórico'!A:A,MATCH(D532&amp;E532,'BDCF Histórico'!G:G,0),),Equivalencias!D:F,3,FALSE),"Revisar"))</f>
        <v>PROC.QA</v>
      </c>
      <c r="H532" t="str" cm="1">
        <f t="array" ref="H532">IFERROR(INDEX(Equivalencias!H:H,MATCH(BD[[#This Row],[PRYINumero]],Equivalencias!I:I,0),),BD[[#This Row],[PRYTcodigo]])</f>
        <v>PROC.ADM</v>
      </c>
    </row>
    <row r="533" spans="2:8" x14ac:dyDescent="0.3">
      <c r="B533" t="s">
        <v>669</v>
      </c>
      <c r="C533" t="s">
        <v>4644</v>
      </c>
      <c r="D533" t="s">
        <v>187</v>
      </c>
      <c r="E533" t="s">
        <v>8381</v>
      </c>
      <c r="F533">
        <v>1</v>
      </c>
      <c r="G533" t="str" cm="1">
        <f t="array" ref="G533">IF(Resumen!$D$7="PROC.SWAT",IFERROR(VLOOKUP(BD[[#This Row],[Usunombre]],Equivalencias!W:X,2,FALSE),IFERROR(VLOOKUP(INDEX('BDCF Histórico'!A:A,MATCH(D533&amp;E533,'BDCF Histórico'!G:G,0),),Equivalencias!D:F,3,FALSE),"Revisar")),IFERROR(VLOOKUP(INDEX('BDCF Histórico'!A:A,MATCH(D533&amp;E533,'BDCF Histórico'!G:G,0),),Equivalencias!D:F,3,FALSE),"Revisar"))</f>
        <v>PROC.QA</v>
      </c>
      <c r="H533" t="str" cm="1">
        <f t="array" ref="H533">IFERROR(INDEX(Equivalencias!H:H,MATCH(BD[[#This Row],[PRYINumero]],Equivalencias!I:I,0),),BD[[#This Row],[PRYTcodigo]])</f>
        <v>PROC.ADM</v>
      </c>
    </row>
    <row r="534" spans="2:8" hidden="1" x14ac:dyDescent="0.3">
      <c r="B534" t="s">
        <v>177</v>
      </c>
      <c r="C534" t="s">
        <v>4663</v>
      </c>
      <c r="D534" t="s">
        <v>187</v>
      </c>
      <c r="E534" t="s">
        <v>4640</v>
      </c>
      <c r="F534">
        <v>16</v>
      </c>
      <c r="G534" t="str" cm="1">
        <f t="array" ref="G534">IF(Resumen!$D$7="PROC.SWAT",IFERROR(VLOOKUP(BD[[#This Row],[Usunombre]],Equivalencias!W:X,2,FALSE),IFERROR(VLOOKUP(INDEX('BDCF Histórico'!A:A,MATCH(D534&amp;E534,'BDCF Histórico'!G:G,0),),Equivalencias!D:F,3,FALSE),"Revisar")),IFERROR(VLOOKUP(INDEX('BDCF Histórico'!A:A,MATCH(D534&amp;E534,'BDCF Histórico'!G:G,0),),Equivalencias!D:F,3,FALSE),"Revisar"))</f>
        <v>PROC.QA</v>
      </c>
      <c r="H534" t="str" cm="1">
        <f t="array" ref="H534">IFERROR(INDEX(Equivalencias!H:H,MATCH(BD[[#This Row],[PRYINumero]],Equivalencias!I:I,0),),BD[[#This Row],[PRYTcodigo]])</f>
        <v>PROC.QA</v>
      </c>
    </row>
    <row r="535" spans="2:8" x14ac:dyDescent="0.3">
      <c r="B535" t="s">
        <v>177</v>
      </c>
      <c r="C535" t="s">
        <v>4663</v>
      </c>
      <c r="D535" t="s">
        <v>187</v>
      </c>
      <c r="E535" t="s">
        <v>8381</v>
      </c>
      <c r="F535">
        <v>34</v>
      </c>
      <c r="G535" t="str" cm="1">
        <f t="array" ref="G535">IF(Resumen!$D$7="PROC.SWAT",IFERROR(VLOOKUP(BD[[#This Row],[Usunombre]],Equivalencias!W:X,2,FALSE),IFERROR(VLOOKUP(INDEX('BDCF Histórico'!A:A,MATCH(D535&amp;E535,'BDCF Histórico'!G:G,0),),Equivalencias!D:F,3,FALSE),"Revisar")),IFERROR(VLOOKUP(INDEX('BDCF Histórico'!A:A,MATCH(D535&amp;E535,'BDCF Histórico'!G:G,0),),Equivalencias!D:F,3,FALSE),"Revisar"))</f>
        <v>PROC.QA</v>
      </c>
      <c r="H535" t="str" cm="1">
        <f t="array" ref="H535">IFERROR(INDEX(Equivalencias!H:H,MATCH(BD[[#This Row],[PRYINumero]],Equivalencias!I:I,0),),BD[[#This Row],[PRYTcodigo]])</f>
        <v>PROC.QA</v>
      </c>
    </row>
    <row r="536" spans="2:8" hidden="1" x14ac:dyDescent="0.3">
      <c r="B536" t="s">
        <v>371</v>
      </c>
      <c r="C536" t="s">
        <v>4628</v>
      </c>
      <c r="D536" t="s">
        <v>187</v>
      </c>
      <c r="E536" t="s">
        <v>4640</v>
      </c>
      <c r="F536">
        <v>103</v>
      </c>
      <c r="G536" t="str" cm="1">
        <f t="array" ref="G536">IF(Resumen!$D$7="PROC.SWAT",IFERROR(VLOOKUP(BD[[#This Row],[Usunombre]],Equivalencias!W:X,2,FALSE),IFERROR(VLOOKUP(INDEX('BDCF Histórico'!A:A,MATCH(D536&amp;E536,'BDCF Histórico'!G:G,0),),Equivalencias!D:F,3,FALSE),"Revisar")),IFERROR(VLOOKUP(INDEX('BDCF Histórico'!A:A,MATCH(D536&amp;E536,'BDCF Histórico'!G:G,0),),Equivalencias!D:F,3,FALSE),"Revisar"))</f>
        <v>PROC.QA</v>
      </c>
      <c r="H536" t="str" cm="1">
        <f t="array" ref="H536">IFERROR(INDEX(Equivalencias!H:H,MATCH(BD[[#This Row],[PRYINumero]],Equivalencias!I:I,0),),BD[[#This Row],[PRYTcodigo]])</f>
        <v>PROC.TELCO</v>
      </c>
    </row>
    <row r="537" spans="2:8" x14ac:dyDescent="0.3">
      <c r="B537" t="s">
        <v>371</v>
      </c>
      <c r="C537" t="s">
        <v>4628</v>
      </c>
      <c r="D537" t="s">
        <v>187</v>
      </c>
      <c r="E537" t="s">
        <v>8381</v>
      </c>
      <c r="F537">
        <v>125</v>
      </c>
      <c r="G537" t="str" cm="1">
        <f t="array" ref="G537">IF(Resumen!$D$7="PROC.SWAT",IFERROR(VLOOKUP(BD[[#This Row],[Usunombre]],Equivalencias!W:X,2,FALSE),IFERROR(VLOOKUP(INDEX('BDCF Histórico'!A:A,MATCH(D537&amp;E537,'BDCF Histórico'!G:G,0),),Equivalencias!D:F,3,FALSE),"Revisar")),IFERROR(VLOOKUP(INDEX('BDCF Histórico'!A:A,MATCH(D537&amp;E537,'BDCF Histórico'!G:G,0),),Equivalencias!D:F,3,FALSE),"Revisar"))</f>
        <v>PROC.QA</v>
      </c>
      <c r="H537" t="str" cm="1">
        <f t="array" ref="H537">IFERROR(INDEX(Equivalencias!H:H,MATCH(BD[[#This Row],[PRYINumero]],Equivalencias!I:I,0),),BD[[#This Row],[PRYTcodigo]])</f>
        <v>PROC.TELCO</v>
      </c>
    </row>
    <row r="538" spans="2:8" hidden="1" x14ac:dyDescent="0.3">
      <c r="B538" t="s">
        <v>669</v>
      </c>
      <c r="C538" t="s">
        <v>4642</v>
      </c>
      <c r="D538" t="s">
        <v>4166</v>
      </c>
      <c r="E538" t="s">
        <v>4640</v>
      </c>
      <c r="F538">
        <v>16</v>
      </c>
      <c r="G538" t="str" cm="1">
        <f t="array" ref="G538">IF(Resumen!$D$7="PROC.SWAT",IFERROR(VLOOKUP(BD[[#This Row],[Usunombre]],Equivalencias!W:X,2,FALSE),IFERROR(VLOOKUP(INDEX('BDCF Histórico'!A:A,MATCH(D538&amp;E538,'BDCF Histórico'!G:G,0),),Equivalencias!D:F,3,FALSE),"Revisar")),IFERROR(VLOOKUP(INDEX('BDCF Histórico'!A:A,MATCH(D538&amp;E538,'BDCF Histórico'!G:G,0),),Equivalencias!D:F,3,FALSE),"Revisar"))</f>
        <v>PROC.SEDI</v>
      </c>
      <c r="H538" t="str" cm="1">
        <f t="array" ref="H538">IFERROR(INDEX(Equivalencias!H:H,MATCH(BD[[#This Row],[PRYINumero]],Equivalencias!I:I,0),),BD[[#This Row],[PRYTcodigo]])</f>
        <v>PROC.ADM</v>
      </c>
    </row>
    <row r="539" spans="2:8" hidden="1" x14ac:dyDescent="0.3">
      <c r="B539" t="s">
        <v>4332</v>
      </c>
      <c r="C539" t="s">
        <v>4160</v>
      </c>
      <c r="D539" t="s">
        <v>4166</v>
      </c>
      <c r="E539" t="s">
        <v>4640</v>
      </c>
      <c r="F539">
        <v>153.66</v>
      </c>
      <c r="G539" t="str" cm="1">
        <f t="array" ref="G539">IF(Resumen!$D$7="PROC.SWAT",IFERROR(VLOOKUP(BD[[#This Row],[Usunombre]],Equivalencias!W:X,2,FALSE),IFERROR(VLOOKUP(INDEX('BDCF Histórico'!A:A,MATCH(D539&amp;E539,'BDCF Histórico'!G:G,0),),Equivalencias!D:F,3,FALSE),"Revisar")),IFERROR(VLOOKUP(INDEX('BDCF Histórico'!A:A,MATCH(D539&amp;E539,'BDCF Histórico'!G:G,0),),Equivalencias!D:F,3,FALSE),"Revisar"))</f>
        <v>PROC.SEDI</v>
      </c>
      <c r="H539" t="str" cm="1">
        <f t="array" ref="H539">IFERROR(INDEX(Equivalencias!H:H,MATCH(BD[[#This Row],[PRYINumero]],Equivalencias!I:I,0),),BD[[#This Row],[PRYTcodigo]])</f>
        <v>PROC.SEDI</v>
      </c>
    </row>
    <row r="540" spans="2:8" x14ac:dyDescent="0.3">
      <c r="B540" t="s">
        <v>4332</v>
      </c>
      <c r="C540" t="s">
        <v>4160</v>
      </c>
      <c r="D540" t="s">
        <v>4166</v>
      </c>
      <c r="E540" t="s">
        <v>8381</v>
      </c>
      <c r="F540">
        <v>160</v>
      </c>
      <c r="G540" t="str" cm="1">
        <f t="array" ref="G540">IF(Resumen!$D$7="PROC.SWAT",IFERROR(VLOOKUP(BD[[#This Row],[Usunombre]],Equivalencias!W:X,2,FALSE),IFERROR(VLOOKUP(INDEX('BDCF Histórico'!A:A,MATCH(D540&amp;E540,'BDCF Histórico'!G:G,0),),Equivalencias!D:F,3,FALSE),"Revisar")),IFERROR(VLOOKUP(INDEX('BDCF Histórico'!A:A,MATCH(D540&amp;E540,'BDCF Histórico'!G:G,0),),Equivalencias!D:F,3,FALSE),"Revisar"))</f>
        <v>PROC.SEDI</v>
      </c>
      <c r="H540" t="str" cm="1">
        <f t="array" ref="H540">IFERROR(INDEX(Equivalencias!H:H,MATCH(BD[[#This Row],[PRYINumero]],Equivalencias!I:I,0),),BD[[#This Row],[PRYTcodigo]])</f>
        <v>PROC.SEDI</v>
      </c>
    </row>
    <row r="541" spans="2:8" hidden="1" x14ac:dyDescent="0.3">
      <c r="B541" t="s">
        <v>4307</v>
      </c>
      <c r="C541" t="s">
        <v>4672</v>
      </c>
      <c r="D541" t="s">
        <v>1061</v>
      </c>
      <c r="E541" t="s">
        <v>4640</v>
      </c>
      <c r="F541">
        <v>168</v>
      </c>
      <c r="G541" t="str" cm="1">
        <f t="array" ref="G541">IF(Resumen!$D$7="PROC.SWAT",IFERROR(VLOOKUP(BD[[#This Row],[Usunombre]],Equivalencias!W:X,2,FALSE),IFERROR(VLOOKUP(INDEX('BDCF Histórico'!A:A,MATCH(D541&amp;E541,'BDCF Histórico'!G:G,0),),Equivalencias!D:F,3,FALSE),"Revisar")),IFERROR(VLOOKUP(INDEX('BDCF Histórico'!A:A,MATCH(D541&amp;E541,'BDCF Histórico'!G:G,0),),Equivalencias!D:F,3,FALSE),"Revisar"))</f>
        <v>PROC.SAPI</v>
      </c>
      <c r="H541" t="str" cm="1">
        <f t="array" ref="H541">IFERROR(INDEX(Equivalencias!H:H,MATCH(BD[[#This Row],[PRYINumero]],Equivalencias!I:I,0),),BD[[#This Row],[PRYTcodigo]])</f>
        <v>PROC.SAPI</v>
      </c>
    </row>
    <row r="542" spans="2:8" x14ac:dyDescent="0.3">
      <c r="B542" t="s">
        <v>4307</v>
      </c>
      <c r="C542" t="s">
        <v>4672</v>
      </c>
      <c r="D542" t="s">
        <v>1061</v>
      </c>
      <c r="E542" t="s">
        <v>8381</v>
      </c>
      <c r="F542">
        <v>160</v>
      </c>
      <c r="G542" t="str" cm="1">
        <f t="array" ref="G542">IF(Resumen!$D$7="PROC.SWAT",IFERROR(VLOOKUP(BD[[#This Row],[Usunombre]],Equivalencias!W:X,2,FALSE),IFERROR(VLOOKUP(INDEX('BDCF Histórico'!A:A,MATCH(D542&amp;E542,'BDCF Histórico'!G:G,0),),Equivalencias!D:F,3,FALSE),"Revisar")),IFERROR(VLOOKUP(INDEX('BDCF Histórico'!A:A,MATCH(D542&amp;E542,'BDCF Histórico'!G:G,0),),Equivalencias!D:F,3,FALSE),"Revisar"))</f>
        <v>PROC.SAPI</v>
      </c>
      <c r="H542" t="str" cm="1">
        <f t="array" ref="H542">IFERROR(INDEX(Equivalencias!H:H,MATCH(BD[[#This Row],[PRYINumero]],Equivalencias!I:I,0),),BD[[#This Row],[PRYTcodigo]])</f>
        <v>PROC.SAPI</v>
      </c>
    </row>
    <row r="543" spans="2:8" hidden="1" x14ac:dyDescent="0.3">
      <c r="B543" t="s">
        <v>669</v>
      </c>
      <c r="C543" t="s">
        <v>4642</v>
      </c>
      <c r="D543" t="s">
        <v>4290</v>
      </c>
      <c r="E543" t="s">
        <v>4640</v>
      </c>
      <c r="F543">
        <v>8</v>
      </c>
      <c r="G543" t="str" cm="1">
        <f t="array" ref="G543">IF(Resumen!$D$7="PROC.SWAT",IFERROR(VLOOKUP(BD[[#This Row],[Usunombre]],Equivalencias!W:X,2,FALSE),IFERROR(VLOOKUP(INDEX('BDCF Histórico'!A:A,MATCH(D543&amp;E543,'BDCF Histórico'!G:G,0),),Equivalencias!D:F,3,FALSE),"Revisar")),IFERROR(VLOOKUP(INDEX('BDCF Histórico'!A:A,MATCH(D543&amp;E543,'BDCF Histórico'!G:G,0),),Equivalencias!D:F,3,FALSE),"Revisar"))</f>
        <v>PROC.SWAT</v>
      </c>
      <c r="H543" t="str" cm="1">
        <f t="array" ref="H543">IFERROR(INDEX(Equivalencias!H:H,MATCH(BD[[#This Row],[PRYINumero]],Equivalencias!I:I,0),),BD[[#This Row],[PRYTcodigo]])</f>
        <v>PROC.ADM</v>
      </c>
    </row>
    <row r="544" spans="2:8" hidden="1" x14ac:dyDescent="0.3">
      <c r="B544" t="s">
        <v>354</v>
      </c>
      <c r="C544" t="s">
        <v>1009</v>
      </c>
      <c r="D544" t="s">
        <v>4290</v>
      </c>
      <c r="E544" t="s">
        <v>4640</v>
      </c>
      <c r="F544">
        <v>176</v>
      </c>
      <c r="G544" t="str" cm="1">
        <f t="array" ref="G544">IF(Resumen!$D$7="PROC.SWAT",IFERROR(VLOOKUP(BD[[#This Row],[Usunombre]],Equivalencias!W:X,2,FALSE),IFERROR(VLOOKUP(INDEX('BDCF Histórico'!A:A,MATCH(D544&amp;E544,'BDCF Histórico'!G:G,0),),Equivalencias!D:F,3,FALSE),"Revisar")),IFERROR(VLOOKUP(INDEX('BDCF Histórico'!A:A,MATCH(D544&amp;E544,'BDCF Histórico'!G:G,0),),Equivalencias!D:F,3,FALSE),"Revisar"))</f>
        <v>PROC.SWAT</v>
      </c>
      <c r="H544" t="str" cm="1">
        <f t="array" ref="H544">IFERROR(INDEX(Equivalencias!H:H,MATCH(BD[[#This Row],[PRYINumero]],Equivalencias!I:I,0),),BD[[#This Row],[PRYTcodigo]])</f>
        <v>PROC.TAPP</v>
      </c>
    </row>
    <row r="545" spans="1:8" x14ac:dyDescent="0.3">
      <c r="B545" t="s">
        <v>354</v>
      </c>
      <c r="C545" t="s">
        <v>1009</v>
      </c>
      <c r="D545" t="s">
        <v>4290</v>
      </c>
      <c r="E545" t="s">
        <v>8381</v>
      </c>
      <c r="F545">
        <v>169</v>
      </c>
      <c r="G545" t="str" cm="1">
        <f t="array" ref="G545">IF(Resumen!$D$7="PROC.SWAT",IFERROR(VLOOKUP(BD[[#This Row],[Usunombre]],Equivalencias!W:X,2,FALSE),IFERROR(VLOOKUP(INDEX('BDCF Histórico'!A:A,MATCH(D545&amp;E545,'BDCF Histórico'!G:G,0),),Equivalencias!D:F,3,FALSE),"Revisar")),IFERROR(VLOOKUP(INDEX('BDCF Histórico'!A:A,MATCH(D545&amp;E545,'BDCF Histórico'!G:G,0),),Equivalencias!D:F,3,FALSE),"Revisar"))</f>
        <v>PROC.SWAT</v>
      </c>
      <c r="H545" t="str" cm="1">
        <f t="array" ref="H545">IFERROR(INDEX(Equivalencias!H:H,MATCH(BD[[#This Row],[PRYINumero]],Equivalencias!I:I,0),),BD[[#This Row],[PRYTcodigo]])</f>
        <v>PROC.TAPP</v>
      </c>
    </row>
    <row r="546" spans="1:8" hidden="1" x14ac:dyDescent="0.3">
      <c r="B546" t="s">
        <v>669</v>
      </c>
      <c r="C546" t="s">
        <v>4642</v>
      </c>
      <c r="D546" t="s">
        <v>152</v>
      </c>
      <c r="E546" t="s">
        <v>4640</v>
      </c>
      <c r="F546">
        <v>8</v>
      </c>
      <c r="G546" t="str" cm="1">
        <f t="array" ref="G546">IF(Resumen!$D$7="PROC.SWAT",IFERROR(VLOOKUP(BD[[#This Row],[Usunombre]],Equivalencias!W:X,2,FALSE),IFERROR(VLOOKUP(INDEX('BDCF Histórico'!A:A,MATCH(D546&amp;E546,'BDCF Histórico'!G:G,0),),Equivalencias!D:F,3,FALSE),"Revisar")),IFERROR(VLOOKUP(INDEX('BDCF Histórico'!A:A,MATCH(D546&amp;E546,'BDCF Histórico'!G:G,0),),Equivalencias!D:F,3,FALSE),"Revisar"))</f>
        <v>PROC.SWAT</v>
      </c>
      <c r="H546" t="str" cm="1">
        <f t="array" ref="H546">IFERROR(INDEX(Equivalencias!H:H,MATCH(BD[[#This Row],[PRYINumero]],Equivalencias!I:I,0),),BD[[#This Row],[PRYTcodigo]])</f>
        <v>PROC.ADM</v>
      </c>
    </row>
    <row r="547" spans="1:8" hidden="1" x14ac:dyDescent="0.3">
      <c r="B547" t="s">
        <v>4374</v>
      </c>
      <c r="C547" t="s">
        <v>4393</v>
      </c>
      <c r="D547" t="s">
        <v>152</v>
      </c>
      <c r="E547" t="s">
        <v>4640</v>
      </c>
      <c r="F547">
        <v>53.5</v>
      </c>
      <c r="G547" t="str" cm="1">
        <f t="array" ref="G547">IF(Resumen!$D$7="PROC.SWAT",IFERROR(VLOOKUP(BD[[#This Row],[Usunombre]],Equivalencias!W:X,2,FALSE),IFERROR(VLOOKUP(INDEX('BDCF Histórico'!A:A,MATCH(D547&amp;E547,'BDCF Histórico'!G:G,0),),Equivalencias!D:F,3,FALSE),"Revisar")),IFERROR(VLOOKUP(INDEX('BDCF Histórico'!A:A,MATCH(D547&amp;E547,'BDCF Histórico'!G:G,0),),Equivalencias!D:F,3,FALSE),"Revisar"))</f>
        <v>PROC.SWAT</v>
      </c>
      <c r="H547" t="str" cm="1">
        <f t="array" ref="H547">IFERROR(INDEX(Equivalencias!H:H,MATCH(BD[[#This Row],[PRYINumero]],Equivalencias!I:I,0),),BD[[#This Row],[PRYTcodigo]])</f>
        <v>PROC.PRES</v>
      </c>
    </row>
    <row r="548" spans="1:8" x14ac:dyDescent="0.3">
      <c r="A548" t="s">
        <v>4118</v>
      </c>
      <c r="B548" t="s">
        <v>3270</v>
      </c>
      <c r="C548" t="s">
        <v>4566</v>
      </c>
      <c r="D548" t="s">
        <v>152</v>
      </c>
      <c r="E548" t="s">
        <v>8381</v>
      </c>
      <c r="F548">
        <v>42</v>
      </c>
      <c r="G548" t="str" cm="1">
        <f t="array" ref="G548">IF(Resumen!$D$7="PROC.SWAT",IFERROR(VLOOKUP(BD[[#This Row],[Usunombre]],Equivalencias!W:X,2,FALSE),IFERROR(VLOOKUP(INDEX('BDCF Histórico'!A:A,MATCH(D548&amp;E548,'BDCF Histórico'!G:G,0),),Equivalencias!D:F,3,FALSE),"Revisar")),IFERROR(VLOOKUP(INDEX('BDCF Histórico'!A:A,MATCH(D548&amp;E548,'BDCF Histórico'!G:G,0),),Equivalencias!D:F,3,FALSE),"Revisar"))</f>
        <v>PROC.SWAT</v>
      </c>
      <c r="H548" t="str" cm="1">
        <f t="array" ref="H548">IFERROR(INDEX(Equivalencias!H:H,MATCH(BD[[#This Row],[PRYINumero]],Equivalencias!I:I,0),),BD[[#This Row],[PRYTcodigo]])</f>
        <v>PROC.SWAT</v>
      </c>
    </row>
    <row r="549" spans="1:8" hidden="1" x14ac:dyDescent="0.3">
      <c r="B549" t="s">
        <v>3270</v>
      </c>
      <c r="C549" t="s">
        <v>4678</v>
      </c>
      <c r="D549" t="s">
        <v>152</v>
      </c>
      <c r="E549" t="s">
        <v>4640</v>
      </c>
      <c r="F549">
        <v>4.75</v>
      </c>
      <c r="G549" t="str" cm="1">
        <f t="array" ref="G549">IF(Resumen!$D$7="PROC.SWAT",IFERROR(VLOOKUP(BD[[#This Row],[Usunombre]],Equivalencias!W:X,2,FALSE),IFERROR(VLOOKUP(INDEX('BDCF Histórico'!A:A,MATCH(D549&amp;E549,'BDCF Histórico'!G:G,0),),Equivalencias!D:F,3,FALSE),"Revisar")),IFERROR(VLOOKUP(INDEX('BDCF Histórico'!A:A,MATCH(D549&amp;E549,'BDCF Histórico'!G:G,0),),Equivalencias!D:F,3,FALSE),"Revisar"))</f>
        <v>PROC.SWAT</v>
      </c>
      <c r="H549" t="str" cm="1">
        <f t="array" ref="H549">IFERROR(INDEX(Equivalencias!H:H,MATCH(BD[[#This Row],[PRYINumero]],Equivalencias!I:I,0),),BD[[#This Row],[PRYTcodigo]])</f>
        <v>PROC.SWAT</v>
      </c>
    </row>
    <row r="550" spans="1:8" x14ac:dyDescent="0.3">
      <c r="B550" t="s">
        <v>3270</v>
      </c>
      <c r="C550" t="s">
        <v>4678</v>
      </c>
      <c r="D550" t="s">
        <v>152</v>
      </c>
      <c r="E550" t="s">
        <v>8381</v>
      </c>
      <c r="F550">
        <v>31.75</v>
      </c>
      <c r="G550" t="str" cm="1">
        <f t="array" ref="G550">IF(Resumen!$D$7="PROC.SWAT",IFERROR(VLOOKUP(BD[[#This Row],[Usunombre]],Equivalencias!W:X,2,FALSE),IFERROR(VLOOKUP(INDEX('BDCF Histórico'!A:A,MATCH(D550&amp;E550,'BDCF Histórico'!G:G,0),),Equivalencias!D:F,3,FALSE),"Revisar")),IFERROR(VLOOKUP(INDEX('BDCF Histórico'!A:A,MATCH(D550&amp;E550,'BDCF Histórico'!G:G,0),),Equivalencias!D:F,3,FALSE),"Revisar"))</f>
        <v>PROC.SWAT</v>
      </c>
      <c r="H550" t="str" cm="1">
        <f t="array" ref="H550">IFERROR(INDEX(Equivalencias!H:H,MATCH(BD[[#This Row],[PRYINumero]],Equivalencias!I:I,0),),BD[[#This Row],[PRYTcodigo]])</f>
        <v>PROC.SWAT</v>
      </c>
    </row>
    <row r="551" spans="1:8" hidden="1" x14ac:dyDescent="0.3">
      <c r="B551" t="s">
        <v>354</v>
      </c>
      <c r="C551" t="s">
        <v>1009</v>
      </c>
      <c r="D551" t="s">
        <v>152</v>
      </c>
      <c r="E551" t="s">
        <v>4640</v>
      </c>
      <c r="F551">
        <v>74.5</v>
      </c>
      <c r="G551" t="str" cm="1">
        <f t="array" ref="G551">IF(Resumen!$D$7="PROC.SWAT",IFERROR(VLOOKUP(BD[[#This Row],[Usunombre]],Equivalencias!W:X,2,FALSE),IFERROR(VLOOKUP(INDEX('BDCF Histórico'!A:A,MATCH(D551&amp;E551,'BDCF Histórico'!G:G,0),),Equivalencias!D:F,3,FALSE),"Revisar")),IFERROR(VLOOKUP(INDEX('BDCF Histórico'!A:A,MATCH(D551&amp;E551,'BDCF Histórico'!G:G,0),),Equivalencias!D:F,3,FALSE),"Revisar"))</f>
        <v>PROC.SWAT</v>
      </c>
      <c r="H551" t="str" cm="1">
        <f t="array" ref="H551">IFERROR(INDEX(Equivalencias!H:H,MATCH(BD[[#This Row],[PRYINumero]],Equivalencias!I:I,0),),BD[[#This Row],[PRYTcodigo]])</f>
        <v>PROC.TAPP</v>
      </c>
    </row>
    <row r="552" spans="1:8" x14ac:dyDescent="0.3">
      <c r="B552" t="s">
        <v>354</v>
      </c>
      <c r="C552" t="s">
        <v>1009</v>
      </c>
      <c r="D552" t="s">
        <v>152</v>
      </c>
      <c r="E552" t="s">
        <v>8381</v>
      </c>
      <c r="F552">
        <v>52</v>
      </c>
      <c r="G552" t="str" cm="1">
        <f t="array" ref="G552">IF(Resumen!$D$7="PROC.SWAT",IFERROR(VLOOKUP(BD[[#This Row],[Usunombre]],Equivalencias!W:X,2,FALSE),IFERROR(VLOOKUP(INDEX('BDCF Histórico'!A:A,MATCH(D552&amp;E552,'BDCF Histórico'!G:G,0),),Equivalencias!D:F,3,FALSE),"Revisar")),IFERROR(VLOOKUP(INDEX('BDCF Histórico'!A:A,MATCH(D552&amp;E552,'BDCF Histórico'!G:G,0),),Equivalencias!D:F,3,FALSE),"Revisar"))</f>
        <v>PROC.SWAT</v>
      </c>
      <c r="H552" t="str" cm="1">
        <f t="array" ref="H552">IFERROR(INDEX(Equivalencias!H:H,MATCH(BD[[#This Row],[PRYINumero]],Equivalencias!I:I,0),),BD[[#This Row],[PRYTcodigo]])</f>
        <v>PROC.TAPP</v>
      </c>
    </row>
    <row r="553" spans="1:8" hidden="1" x14ac:dyDescent="0.3">
      <c r="B553" t="s">
        <v>405</v>
      </c>
      <c r="C553" t="s">
        <v>4439</v>
      </c>
      <c r="D553" t="s">
        <v>152</v>
      </c>
      <c r="E553" t="s">
        <v>4640</v>
      </c>
      <c r="F553">
        <v>12.25</v>
      </c>
      <c r="G553" t="str" cm="1">
        <f t="array" ref="G553">IF(Resumen!$D$7="PROC.SWAT",IFERROR(VLOOKUP(BD[[#This Row],[Usunombre]],Equivalencias!W:X,2,FALSE),IFERROR(VLOOKUP(INDEX('BDCF Histórico'!A:A,MATCH(D553&amp;E553,'BDCF Histórico'!G:G,0),),Equivalencias!D:F,3,FALSE),"Revisar")),IFERROR(VLOOKUP(INDEX('BDCF Histórico'!A:A,MATCH(D553&amp;E553,'BDCF Histórico'!G:G,0),),Equivalencias!D:F,3,FALSE),"Revisar"))</f>
        <v>PROC.SWAT</v>
      </c>
      <c r="H553" t="str" cm="1">
        <f t="array" ref="H553">IFERROR(INDEX(Equivalencias!H:H,MATCH(BD[[#This Row],[PRYINumero]],Equivalencias!I:I,0),),BD[[#This Row],[PRYTcodigo]])</f>
        <v>STR.MGMT</v>
      </c>
    </row>
    <row r="554" spans="1:8" x14ac:dyDescent="0.3">
      <c r="B554" t="s">
        <v>405</v>
      </c>
      <c r="C554" t="s">
        <v>4439</v>
      </c>
      <c r="D554" t="s">
        <v>152</v>
      </c>
      <c r="E554" t="s">
        <v>8381</v>
      </c>
      <c r="F554">
        <v>26.25</v>
      </c>
      <c r="G554" t="str" cm="1">
        <f t="array" ref="G554">IF(Resumen!$D$7="PROC.SWAT",IFERROR(VLOOKUP(BD[[#This Row],[Usunombre]],Equivalencias!W:X,2,FALSE),IFERROR(VLOOKUP(INDEX('BDCF Histórico'!A:A,MATCH(D554&amp;E554,'BDCF Histórico'!G:G,0),),Equivalencias!D:F,3,FALSE),"Revisar")),IFERROR(VLOOKUP(INDEX('BDCF Histórico'!A:A,MATCH(D554&amp;E554,'BDCF Histórico'!G:G,0),),Equivalencias!D:F,3,FALSE),"Revisar"))</f>
        <v>PROC.SWAT</v>
      </c>
      <c r="H554" t="str" cm="1">
        <f t="array" ref="H554">IFERROR(INDEX(Equivalencias!H:H,MATCH(BD[[#This Row],[PRYINumero]],Equivalencias!I:I,0),),BD[[#This Row],[PRYTcodigo]])</f>
        <v>STR.MGMT</v>
      </c>
    </row>
    <row r="555" spans="1:8" hidden="1" x14ac:dyDescent="0.3">
      <c r="B555" t="s">
        <v>405</v>
      </c>
      <c r="C555" t="s">
        <v>3883</v>
      </c>
      <c r="D555" t="s">
        <v>152</v>
      </c>
      <c r="E555" t="s">
        <v>4640</v>
      </c>
      <c r="F555">
        <v>15</v>
      </c>
      <c r="G555" t="str" cm="1">
        <f t="array" ref="G555">IF(Resumen!$D$7="PROC.SWAT",IFERROR(VLOOKUP(BD[[#This Row],[Usunombre]],Equivalencias!W:X,2,FALSE),IFERROR(VLOOKUP(INDEX('BDCF Histórico'!A:A,MATCH(D555&amp;E555,'BDCF Histórico'!G:G,0),),Equivalencias!D:F,3,FALSE),"Revisar")),IFERROR(VLOOKUP(INDEX('BDCF Histórico'!A:A,MATCH(D555&amp;E555,'BDCF Histórico'!G:G,0),),Equivalencias!D:F,3,FALSE),"Revisar"))</f>
        <v>PROC.SWAT</v>
      </c>
      <c r="H555" t="str" cm="1">
        <f t="array" ref="H555">IFERROR(INDEX(Equivalencias!H:H,MATCH(BD[[#This Row],[PRYINumero]],Equivalencias!I:I,0),),BD[[#This Row],[PRYTcodigo]])</f>
        <v>STR.MGMT</v>
      </c>
    </row>
    <row r="556" spans="1:8" hidden="1" x14ac:dyDescent="0.3">
      <c r="B556" t="s">
        <v>669</v>
      </c>
      <c r="C556" t="s">
        <v>4642</v>
      </c>
      <c r="D556" t="s">
        <v>4217</v>
      </c>
      <c r="E556" t="s">
        <v>4640</v>
      </c>
      <c r="F556">
        <v>8</v>
      </c>
      <c r="G556" t="str" cm="1">
        <f t="array" ref="G556">IF(Resumen!$D$7="PROC.SWAT",IFERROR(VLOOKUP(BD[[#This Row],[Usunombre]],Equivalencias!W:X,2,FALSE),IFERROR(VLOOKUP(INDEX('BDCF Histórico'!A:A,MATCH(D556&amp;E556,'BDCF Histórico'!G:G,0),),Equivalencias!D:F,3,FALSE),"Revisar")),IFERROR(VLOOKUP(INDEX('BDCF Histórico'!A:A,MATCH(D556&amp;E556,'BDCF Histórico'!G:G,0),),Equivalencias!D:F,3,FALSE),"Revisar"))</f>
        <v>PROC.SEDI</v>
      </c>
      <c r="H556" t="str" cm="1">
        <f t="array" ref="H556">IFERROR(INDEX(Equivalencias!H:H,MATCH(BD[[#This Row],[PRYINumero]],Equivalencias!I:I,0),),BD[[#This Row],[PRYTcodigo]])</f>
        <v>PROC.ADM</v>
      </c>
    </row>
    <row r="557" spans="1:8" x14ac:dyDescent="0.3">
      <c r="B557" t="s">
        <v>669</v>
      </c>
      <c r="C557" t="s">
        <v>4642</v>
      </c>
      <c r="D557" t="s">
        <v>4217</v>
      </c>
      <c r="E557" t="s">
        <v>8381</v>
      </c>
      <c r="F557">
        <v>48</v>
      </c>
      <c r="G557" t="str" cm="1">
        <f t="array" ref="G557">IF(Resumen!$D$7="PROC.SWAT",IFERROR(VLOOKUP(BD[[#This Row],[Usunombre]],Equivalencias!W:X,2,FALSE),IFERROR(VLOOKUP(INDEX('BDCF Histórico'!A:A,MATCH(D557&amp;E557,'BDCF Histórico'!G:G,0),),Equivalencias!D:F,3,FALSE),"Revisar")),IFERROR(VLOOKUP(INDEX('BDCF Histórico'!A:A,MATCH(D557&amp;E557,'BDCF Histórico'!G:G,0),),Equivalencias!D:F,3,FALSE),"Revisar"))</f>
        <v>PROC.SEDI</v>
      </c>
      <c r="H557" t="str" cm="1">
        <f t="array" ref="H557">IFERROR(INDEX(Equivalencias!H:H,MATCH(BD[[#This Row],[PRYINumero]],Equivalencias!I:I,0),),BD[[#This Row],[PRYTcodigo]])</f>
        <v>PROC.ADM</v>
      </c>
    </row>
    <row r="558" spans="1:8" hidden="1" x14ac:dyDescent="0.3">
      <c r="B558" t="s">
        <v>4332</v>
      </c>
      <c r="C558" t="s">
        <v>4160</v>
      </c>
      <c r="D558" t="s">
        <v>4217</v>
      </c>
      <c r="E558" t="s">
        <v>4640</v>
      </c>
      <c r="F558">
        <v>160</v>
      </c>
      <c r="G558" t="str" cm="1">
        <f t="array" ref="G558">IF(Resumen!$D$7="PROC.SWAT",IFERROR(VLOOKUP(BD[[#This Row],[Usunombre]],Equivalencias!W:X,2,FALSE),IFERROR(VLOOKUP(INDEX('BDCF Histórico'!A:A,MATCH(D558&amp;E558,'BDCF Histórico'!G:G,0),),Equivalencias!D:F,3,FALSE),"Revisar")),IFERROR(VLOOKUP(INDEX('BDCF Histórico'!A:A,MATCH(D558&amp;E558,'BDCF Histórico'!G:G,0),),Equivalencias!D:F,3,FALSE),"Revisar"))</f>
        <v>PROC.SEDI</v>
      </c>
      <c r="H558" t="str" cm="1">
        <f t="array" ref="H558">IFERROR(INDEX(Equivalencias!H:H,MATCH(BD[[#This Row],[PRYINumero]],Equivalencias!I:I,0),),BD[[#This Row],[PRYTcodigo]])</f>
        <v>PROC.SEDI</v>
      </c>
    </row>
    <row r="559" spans="1:8" x14ac:dyDescent="0.3">
      <c r="B559" t="s">
        <v>4332</v>
      </c>
      <c r="C559" t="s">
        <v>4160</v>
      </c>
      <c r="D559" t="s">
        <v>4217</v>
      </c>
      <c r="E559" t="s">
        <v>8381</v>
      </c>
      <c r="F559">
        <v>112</v>
      </c>
      <c r="G559" t="str" cm="1">
        <f t="array" ref="G559">IF(Resumen!$D$7="PROC.SWAT",IFERROR(VLOOKUP(BD[[#This Row],[Usunombre]],Equivalencias!W:X,2,FALSE),IFERROR(VLOOKUP(INDEX('BDCF Histórico'!A:A,MATCH(D559&amp;E559,'BDCF Histórico'!G:G,0),),Equivalencias!D:F,3,FALSE),"Revisar")),IFERROR(VLOOKUP(INDEX('BDCF Histórico'!A:A,MATCH(D559&amp;E559,'BDCF Histórico'!G:G,0),),Equivalencias!D:F,3,FALSE),"Revisar"))</f>
        <v>PROC.SEDI</v>
      </c>
      <c r="H559" t="str" cm="1">
        <f t="array" ref="H559">IFERROR(INDEX(Equivalencias!H:H,MATCH(BD[[#This Row],[PRYINumero]],Equivalencias!I:I,0),),BD[[#This Row],[PRYTcodigo]])</f>
        <v>PROC.SEDI</v>
      </c>
    </row>
    <row r="560" spans="1:8" hidden="1" x14ac:dyDescent="0.3">
      <c r="B560" t="s">
        <v>669</v>
      </c>
      <c r="C560" t="s">
        <v>4642</v>
      </c>
      <c r="D560" t="s">
        <v>252</v>
      </c>
      <c r="E560" t="s">
        <v>4640</v>
      </c>
      <c r="F560">
        <v>16</v>
      </c>
      <c r="G560" t="str" cm="1">
        <f t="array" ref="G560">IF(Resumen!$D$7="PROC.SWAT",IFERROR(VLOOKUP(BD[[#This Row],[Usunombre]],Equivalencias!W:X,2,FALSE),IFERROR(VLOOKUP(INDEX('BDCF Histórico'!A:A,MATCH(D560&amp;E560,'BDCF Histórico'!G:G,0),),Equivalencias!D:F,3,FALSE),"Revisar")),IFERROR(VLOOKUP(INDEX('BDCF Histórico'!A:A,MATCH(D560&amp;E560,'BDCF Histórico'!G:G,0),),Equivalencias!D:F,3,FALSE),"Revisar"))</f>
        <v>PROC.TELCO</v>
      </c>
      <c r="H560" t="str" cm="1">
        <f t="array" ref="H560">IFERROR(INDEX(Equivalencias!H:H,MATCH(BD[[#This Row],[PRYINumero]],Equivalencias!I:I,0),),BD[[#This Row],[PRYTcodigo]])</f>
        <v>PROC.ADM</v>
      </c>
    </row>
    <row r="561" spans="2:8" x14ac:dyDescent="0.3">
      <c r="B561" t="s">
        <v>669</v>
      </c>
      <c r="C561" t="s">
        <v>4642</v>
      </c>
      <c r="D561" t="s">
        <v>252</v>
      </c>
      <c r="E561" t="s">
        <v>8381</v>
      </c>
      <c r="F561">
        <v>9</v>
      </c>
      <c r="G561" t="str" cm="1">
        <f t="array" ref="G561">IF(Resumen!$D$7="PROC.SWAT",IFERROR(VLOOKUP(BD[[#This Row],[Usunombre]],Equivalencias!W:X,2,FALSE),IFERROR(VLOOKUP(INDEX('BDCF Histórico'!A:A,MATCH(D561&amp;E561,'BDCF Histórico'!G:G,0),),Equivalencias!D:F,3,FALSE),"Revisar")),IFERROR(VLOOKUP(INDEX('BDCF Histórico'!A:A,MATCH(D561&amp;E561,'BDCF Histórico'!G:G,0),),Equivalencias!D:F,3,FALSE),"Revisar"))</f>
        <v>PROC.TELCO</v>
      </c>
      <c r="H561" t="str" cm="1">
        <f t="array" ref="H561">IFERROR(INDEX(Equivalencias!H:H,MATCH(BD[[#This Row],[PRYINumero]],Equivalencias!I:I,0),),BD[[#This Row],[PRYTcodigo]])</f>
        <v>PROC.ADM</v>
      </c>
    </row>
    <row r="562" spans="2:8" hidden="1" x14ac:dyDescent="0.3">
      <c r="B562" t="s">
        <v>4374</v>
      </c>
      <c r="C562" t="s">
        <v>4393</v>
      </c>
      <c r="D562" t="s">
        <v>252</v>
      </c>
      <c r="E562" t="s">
        <v>4640</v>
      </c>
      <c r="F562">
        <v>137.75</v>
      </c>
      <c r="G562" t="str" cm="1">
        <f t="array" ref="G562">IF(Resumen!$D$7="PROC.SWAT",IFERROR(VLOOKUP(BD[[#This Row],[Usunombre]],Equivalencias!W:X,2,FALSE),IFERROR(VLOOKUP(INDEX('BDCF Histórico'!A:A,MATCH(D562&amp;E562,'BDCF Histórico'!G:G,0),),Equivalencias!D:F,3,FALSE),"Revisar")),IFERROR(VLOOKUP(INDEX('BDCF Histórico'!A:A,MATCH(D562&amp;E562,'BDCF Histórico'!G:G,0),),Equivalencias!D:F,3,FALSE),"Revisar"))</f>
        <v>PROC.TELCO</v>
      </c>
      <c r="H562" t="str" cm="1">
        <f t="array" ref="H562">IFERROR(INDEX(Equivalencias!H:H,MATCH(BD[[#This Row],[PRYINumero]],Equivalencias!I:I,0),),BD[[#This Row],[PRYTcodigo]])</f>
        <v>PROC.PRES</v>
      </c>
    </row>
    <row r="563" spans="2:8" x14ac:dyDescent="0.3">
      <c r="B563" t="s">
        <v>4374</v>
      </c>
      <c r="C563" t="s">
        <v>4393</v>
      </c>
      <c r="D563" t="s">
        <v>252</v>
      </c>
      <c r="E563" t="s">
        <v>8381</v>
      </c>
      <c r="F563">
        <v>139</v>
      </c>
      <c r="G563" t="str" cm="1">
        <f t="array" ref="G563">IF(Resumen!$D$7="PROC.SWAT",IFERROR(VLOOKUP(BD[[#This Row],[Usunombre]],Equivalencias!W:X,2,FALSE),IFERROR(VLOOKUP(INDEX('BDCF Histórico'!A:A,MATCH(D563&amp;E563,'BDCF Histórico'!G:G,0),),Equivalencias!D:F,3,FALSE),"Revisar")),IFERROR(VLOOKUP(INDEX('BDCF Histórico'!A:A,MATCH(D563&amp;E563,'BDCF Histórico'!G:G,0),),Equivalencias!D:F,3,FALSE),"Revisar"))</f>
        <v>PROC.TELCO</v>
      </c>
      <c r="H563" t="str" cm="1">
        <f t="array" ref="H563">IFERROR(INDEX(Equivalencias!H:H,MATCH(BD[[#This Row],[PRYINumero]],Equivalencias!I:I,0),),BD[[#This Row],[PRYTcodigo]])</f>
        <v>PROC.PRES</v>
      </c>
    </row>
    <row r="564" spans="2:8" hidden="1" x14ac:dyDescent="0.3">
      <c r="B564" t="s">
        <v>371</v>
      </c>
      <c r="C564" t="s">
        <v>4628</v>
      </c>
      <c r="D564" t="s">
        <v>252</v>
      </c>
      <c r="E564" t="s">
        <v>4640</v>
      </c>
      <c r="F564">
        <v>9.25</v>
      </c>
      <c r="G564" t="str" cm="1">
        <f t="array" ref="G564">IF(Resumen!$D$7="PROC.SWAT",IFERROR(VLOOKUP(BD[[#This Row],[Usunombre]],Equivalencias!W:X,2,FALSE),IFERROR(VLOOKUP(INDEX('BDCF Histórico'!A:A,MATCH(D564&amp;E564,'BDCF Histórico'!G:G,0),),Equivalencias!D:F,3,FALSE),"Revisar")),IFERROR(VLOOKUP(INDEX('BDCF Histórico'!A:A,MATCH(D564&amp;E564,'BDCF Histórico'!G:G,0),),Equivalencias!D:F,3,FALSE),"Revisar"))</f>
        <v>PROC.TELCO</v>
      </c>
      <c r="H564" t="str" cm="1">
        <f t="array" ref="H564">IFERROR(INDEX(Equivalencias!H:H,MATCH(BD[[#This Row],[PRYINumero]],Equivalencias!I:I,0),),BD[[#This Row],[PRYTcodigo]])</f>
        <v>PROC.TELCO</v>
      </c>
    </row>
    <row r="565" spans="2:8" x14ac:dyDescent="0.3">
      <c r="B565" t="s">
        <v>371</v>
      </c>
      <c r="C565" t="s">
        <v>4629</v>
      </c>
      <c r="D565" t="s">
        <v>252</v>
      </c>
      <c r="E565" t="s">
        <v>8381</v>
      </c>
      <c r="F565">
        <v>12</v>
      </c>
      <c r="G565" t="str" cm="1">
        <f t="array" ref="G565">IF(Resumen!$D$7="PROC.SWAT",IFERROR(VLOOKUP(BD[[#This Row],[Usunombre]],Equivalencias!W:X,2,FALSE),IFERROR(VLOOKUP(INDEX('BDCF Histórico'!A:A,MATCH(D565&amp;E565,'BDCF Histórico'!G:G,0),),Equivalencias!D:F,3,FALSE),"Revisar")),IFERROR(VLOOKUP(INDEX('BDCF Histórico'!A:A,MATCH(D565&amp;E565,'BDCF Histórico'!G:G,0),),Equivalencias!D:F,3,FALSE),"Revisar"))</f>
        <v>PROC.TELCO</v>
      </c>
      <c r="H565" t="str" cm="1">
        <f t="array" ref="H565">IFERROR(INDEX(Equivalencias!H:H,MATCH(BD[[#This Row],[PRYINumero]],Equivalencias!I:I,0),),BD[[#This Row],[PRYTcodigo]])</f>
        <v>PROC.TELCO</v>
      </c>
    </row>
    <row r="566" spans="2:8" hidden="1" x14ac:dyDescent="0.3">
      <c r="B566" t="s">
        <v>371</v>
      </c>
      <c r="C566" t="s">
        <v>4679</v>
      </c>
      <c r="D566" t="s">
        <v>252</v>
      </c>
      <c r="E566" t="s">
        <v>4640</v>
      </c>
      <c r="F566">
        <v>5</v>
      </c>
      <c r="G566" t="str" cm="1">
        <f t="array" ref="G566">IF(Resumen!$D$7="PROC.SWAT",IFERROR(VLOOKUP(BD[[#This Row],[Usunombre]],Equivalencias!W:X,2,FALSE),IFERROR(VLOOKUP(INDEX('BDCF Histórico'!A:A,MATCH(D566&amp;E566,'BDCF Histórico'!G:G,0),),Equivalencias!D:F,3,FALSE),"Revisar")),IFERROR(VLOOKUP(INDEX('BDCF Histórico'!A:A,MATCH(D566&amp;E566,'BDCF Histórico'!G:G,0),),Equivalencias!D:F,3,FALSE),"Revisar"))</f>
        <v>PROC.TELCO</v>
      </c>
      <c r="H566" t="str" cm="1">
        <f t="array" ref="H566">IFERROR(INDEX(Equivalencias!H:H,MATCH(BD[[#This Row],[PRYINumero]],Equivalencias!I:I,0),),BD[[#This Row],[PRYTcodigo]])</f>
        <v>PROC.TELCO</v>
      </c>
    </row>
    <row r="567" spans="2:8" hidden="1" x14ac:dyDescent="0.3">
      <c r="B567" t="s">
        <v>669</v>
      </c>
      <c r="C567" t="s">
        <v>4642</v>
      </c>
      <c r="D567" t="s">
        <v>4108</v>
      </c>
      <c r="E567" t="s">
        <v>4640</v>
      </c>
      <c r="F567">
        <v>8</v>
      </c>
      <c r="G567" t="str" cm="1">
        <f t="array" ref="G567">IF(Resumen!$D$7="PROC.SWAT",IFERROR(VLOOKUP(BD[[#This Row],[Usunombre]],Equivalencias!W:X,2,FALSE),IFERROR(VLOOKUP(INDEX('BDCF Histórico'!A:A,MATCH(D567&amp;E567,'BDCF Histórico'!G:G,0),),Equivalencias!D:F,3,FALSE),"Revisar")),IFERROR(VLOOKUP(INDEX('BDCF Histórico'!A:A,MATCH(D567&amp;E567,'BDCF Histórico'!G:G,0),),Equivalencias!D:F,3,FALSE),"Revisar"))</f>
        <v>PROC.SEDI</v>
      </c>
      <c r="H567" t="str" cm="1">
        <f t="array" ref="H567">IFERROR(INDEX(Equivalencias!H:H,MATCH(BD[[#This Row],[PRYINumero]],Equivalencias!I:I,0),),BD[[#This Row],[PRYTcodigo]])</f>
        <v>PROC.ADM</v>
      </c>
    </row>
    <row r="568" spans="2:8" hidden="1" x14ac:dyDescent="0.3">
      <c r="B568" t="s">
        <v>4332</v>
      </c>
      <c r="C568" t="s">
        <v>4160</v>
      </c>
      <c r="D568" t="s">
        <v>4108</v>
      </c>
      <c r="E568" t="s">
        <v>4640</v>
      </c>
      <c r="F568">
        <v>160</v>
      </c>
      <c r="G568" t="str" cm="1">
        <f t="array" ref="G568">IF(Resumen!$D$7="PROC.SWAT",IFERROR(VLOOKUP(BD[[#This Row],[Usunombre]],Equivalencias!W:X,2,FALSE),IFERROR(VLOOKUP(INDEX('BDCF Histórico'!A:A,MATCH(D568&amp;E568,'BDCF Histórico'!G:G,0),),Equivalencias!D:F,3,FALSE),"Revisar")),IFERROR(VLOOKUP(INDEX('BDCF Histórico'!A:A,MATCH(D568&amp;E568,'BDCF Histórico'!G:G,0),),Equivalencias!D:F,3,FALSE),"Revisar"))</f>
        <v>PROC.SEDI</v>
      </c>
      <c r="H568" t="str" cm="1">
        <f t="array" ref="H568">IFERROR(INDEX(Equivalencias!H:H,MATCH(BD[[#This Row],[PRYINumero]],Equivalencias!I:I,0),),BD[[#This Row],[PRYTcodigo]])</f>
        <v>PROC.SEDI</v>
      </c>
    </row>
    <row r="569" spans="2:8" x14ac:dyDescent="0.3">
      <c r="B569" t="s">
        <v>4332</v>
      </c>
      <c r="C569" t="s">
        <v>4160</v>
      </c>
      <c r="D569" t="s">
        <v>4108</v>
      </c>
      <c r="E569" t="s">
        <v>8381</v>
      </c>
      <c r="F569">
        <v>160</v>
      </c>
      <c r="G569" t="str" cm="1">
        <f t="array" ref="G569">IF(Resumen!$D$7="PROC.SWAT",IFERROR(VLOOKUP(BD[[#This Row],[Usunombre]],Equivalencias!W:X,2,FALSE),IFERROR(VLOOKUP(INDEX('BDCF Histórico'!A:A,MATCH(D569&amp;E569,'BDCF Histórico'!G:G,0),),Equivalencias!D:F,3,FALSE),"Revisar")),IFERROR(VLOOKUP(INDEX('BDCF Histórico'!A:A,MATCH(D569&amp;E569,'BDCF Histórico'!G:G,0),),Equivalencias!D:F,3,FALSE),"Revisar"))</f>
        <v>PROC.SEDI</v>
      </c>
      <c r="H569" t="str" cm="1">
        <f t="array" ref="H569">IFERROR(INDEX(Equivalencias!H:H,MATCH(BD[[#This Row],[PRYINumero]],Equivalencias!I:I,0),),BD[[#This Row],[PRYTcodigo]])</f>
        <v>PROC.SEDI</v>
      </c>
    </row>
    <row r="570" spans="2:8" hidden="1" x14ac:dyDescent="0.3">
      <c r="B570" t="s">
        <v>981</v>
      </c>
      <c r="C570" t="s">
        <v>4293</v>
      </c>
      <c r="D570" t="s">
        <v>375</v>
      </c>
      <c r="E570" t="s">
        <v>4640</v>
      </c>
      <c r="F570">
        <v>163</v>
      </c>
      <c r="G570" t="str" cm="1">
        <f t="array" ref="G570">IF(Resumen!$D$7="PROC.SWAT",IFERROR(VLOOKUP(BD[[#This Row],[Usunombre]],Equivalencias!W:X,2,FALSE),IFERROR(VLOOKUP(INDEX('BDCF Histórico'!A:A,MATCH(D570&amp;E570,'BDCF Histórico'!G:G,0),),Equivalencias!D:F,3,FALSE),"Revisar")),IFERROR(VLOOKUP(INDEX('BDCF Histórico'!A:A,MATCH(D570&amp;E570,'BDCF Histórico'!G:G,0),),Equivalencias!D:F,3,FALSE),"Revisar"))</f>
        <v>SERV.PROF</v>
      </c>
      <c r="H570" t="str" cm="1">
        <f t="array" ref="H570">IFERROR(INDEX(Equivalencias!H:H,MATCH(BD[[#This Row],[PRYINumero]],Equivalencias!I:I,0),),BD[[#This Row],[PRYTcodigo]])</f>
        <v>PROC.T.MW</v>
      </c>
    </row>
    <row r="571" spans="2:8" x14ac:dyDescent="0.3">
      <c r="B571" t="s">
        <v>981</v>
      </c>
      <c r="C571" t="s">
        <v>4293</v>
      </c>
      <c r="D571" t="s">
        <v>375</v>
      </c>
      <c r="E571" t="s">
        <v>8381</v>
      </c>
      <c r="F571">
        <v>155</v>
      </c>
      <c r="G571" t="str" cm="1">
        <f t="array" ref="G571">IF(Resumen!$D$7="PROC.SWAT",IFERROR(VLOOKUP(BD[[#This Row],[Usunombre]],Equivalencias!W:X,2,FALSE),IFERROR(VLOOKUP(INDEX('BDCF Histórico'!A:A,MATCH(D571&amp;E571,'BDCF Histórico'!G:G,0),),Equivalencias!D:F,3,FALSE),"Revisar")),IFERROR(VLOOKUP(INDEX('BDCF Histórico'!A:A,MATCH(D571&amp;E571,'BDCF Histórico'!G:G,0),),Equivalencias!D:F,3,FALSE),"Revisar"))</f>
        <v>SERV.PROF</v>
      </c>
      <c r="H571" t="str" cm="1">
        <f t="array" ref="H571">IFERROR(INDEX(Equivalencias!H:H,MATCH(BD[[#This Row],[PRYINumero]],Equivalencias!I:I,0),),BD[[#This Row],[PRYTcodigo]])</f>
        <v>PROC.T.MW</v>
      </c>
    </row>
    <row r="572" spans="2:8" hidden="1" x14ac:dyDescent="0.3">
      <c r="B572" t="s">
        <v>981</v>
      </c>
      <c r="C572" t="s">
        <v>4294</v>
      </c>
      <c r="D572" t="s">
        <v>375</v>
      </c>
      <c r="E572" t="s">
        <v>4640</v>
      </c>
      <c r="F572">
        <v>5</v>
      </c>
      <c r="G572" t="str" cm="1">
        <f t="array" ref="G572">IF(Resumen!$D$7="PROC.SWAT",IFERROR(VLOOKUP(BD[[#This Row],[Usunombre]],Equivalencias!W:X,2,FALSE),IFERROR(VLOOKUP(INDEX('BDCF Histórico'!A:A,MATCH(D572&amp;E572,'BDCF Histórico'!G:G,0),),Equivalencias!D:F,3,FALSE),"Revisar")),IFERROR(VLOOKUP(INDEX('BDCF Histórico'!A:A,MATCH(D572&amp;E572,'BDCF Histórico'!G:G,0),),Equivalencias!D:F,3,FALSE),"Revisar"))</f>
        <v>SERV.PROF</v>
      </c>
      <c r="H572" t="str" cm="1">
        <f t="array" ref="H572">IFERROR(INDEX(Equivalencias!H:H,MATCH(BD[[#This Row],[PRYINumero]],Equivalencias!I:I,0),),BD[[#This Row],[PRYTcodigo]])</f>
        <v>PROC.T.MW</v>
      </c>
    </row>
    <row r="573" spans="2:8" x14ac:dyDescent="0.3">
      <c r="B573" t="s">
        <v>981</v>
      </c>
      <c r="C573" t="s">
        <v>4294</v>
      </c>
      <c r="D573" t="s">
        <v>375</v>
      </c>
      <c r="E573" t="s">
        <v>8381</v>
      </c>
      <c r="F573">
        <v>5</v>
      </c>
      <c r="G573" t="str" cm="1">
        <f t="array" ref="G573">IF(Resumen!$D$7="PROC.SWAT",IFERROR(VLOOKUP(BD[[#This Row],[Usunombre]],Equivalencias!W:X,2,FALSE),IFERROR(VLOOKUP(INDEX('BDCF Histórico'!A:A,MATCH(D573&amp;E573,'BDCF Histórico'!G:G,0),),Equivalencias!D:F,3,FALSE),"Revisar")),IFERROR(VLOOKUP(INDEX('BDCF Histórico'!A:A,MATCH(D573&amp;E573,'BDCF Histórico'!G:G,0),),Equivalencias!D:F,3,FALSE),"Revisar"))</f>
        <v>SERV.PROF</v>
      </c>
      <c r="H573" t="str" cm="1">
        <f t="array" ref="H573">IFERROR(INDEX(Equivalencias!H:H,MATCH(BD[[#This Row],[PRYINumero]],Equivalencias!I:I,0),),BD[[#This Row],[PRYTcodigo]])</f>
        <v>PROC.T.MW</v>
      </c>
    </row>
    <row r="574" spans="2:8" hidden="1" x14ac:dyDescent="0.3">
      <c r="B574" t="s">
        <v>669</v>
      </c>
      <c r="C574" t="s">
        <v>4642</v>
      </c>
      <c r="D574" t="s">
        <v>269</v>
      </c>
      <c r="E574" t="s">
        <v>4640</v>
      </c>
      <c r="F574">
        <v>8</v>
      </c>
      <c r="G574" t="str" cm="1">
        <f t="array" ref="G574">IF(Resumen!$D$7="PROC.SWAT",IFERROR(VLOOKUP(BD[[#This Row],[Usunombre]],Equivalencias!W:X,2,FALSE),IFERROR(VLOOKUP(INDEX('BDCF Histórico'!A:A,MATCH(D574&amp;E574,'BDCF Histórico'!G:G,0),),Equivalencias!D:F,3,FALSE),"Revisar")),IFERROR(VLOOKUP(INDEX('BDCF Histórico'!A:A,MATCH(D574&amp;E574,'BDCF Histórico'!G:G,0),),Equivalencias!D:F,3,FALSE),"Revisar"))</f>
        <v>PROC.SOPIN</v>
      </c>
      <c r="H574" t="str" cm="1">
        <f t="array" ref="H574">IFERROR(INDEX(Equivalencias!H:H,MATCH(BD[[#This Row],[PRYINumero]],Equivalencias!I:I,0),),BD[[#This Row],[PRYTcodigo]])</f>
        <v>PROC.ADM</v>
      </c>
    </row>
    <row r="575" spans="2:8" x14ac:dyDescent="0.3">
      <c r="B575" t="s">
        <v>669</v>
      </c>
      <c r="C575" t="s">
        <v>4642</v>
      </c>
      <c r="D575" t="s">
        <v>269</v>
      </c>
      <c r="E575" t="s">
        <v>8381</v>
      </c>
      <c r="F575">
        <v>8</v>
      </c>
      <c r="G575" t="str" cm="1">
        <f t="array" ref="G575">IF(Resumen!$D$7="PROC.SWAT",IFERROR(VLOOKUP(BD[[#This Row],[Usunombre]],Equivalencias!W:X,2,FALSE),IFERROR(VLOOKUP(INDEX('BDCF Histórico'!A:A,MATCH(D575&amp;E575,'BDCF Histórico'!G:G,0),),Equivalencias!D:F,3,FALSE),"Revisar")),IFERROR(VLOOKUP(INDEX('BDCF Histórico'!A:A,MATCH(D575&amp;E575,'BDCF Histórico'!G:G,0),),Equivalencias!D:F,3,FALSE),"Revisar"))</f>
        <v>PROC.SOPIN</v>
      </c>
      <c r="H575" t="str" cm="1">
        <f t="array" ref="H575">IFERROR(INDEX(Equivalencias!H:H,MATCH(BD[[#This Row],[PRYINumero]],Equivalencias!I:I,0),),BD[[#This Row],[PRYTcodigo]])</f>
        <v>PROC.ADM</v>
      </c>
    </row>
    <row r="576" spans="2:8" hidden="1" x14ac:dyDescent="0.3">
      <c r="B576" t="s">
        <v>669</v>
      </c>
      <c r="C576" t="s">
        <v>4642</v>
      </c>
      <c r="D576" t="s">
        <v>299</v>
      </c>
      <c r="E576" t="s">
        <v>4640</v>
      </c>
      <c r="F576">
        <v>8</v>
      </c>
      <c r="G576" t="str" cm="1">
        <f t="array" ref="G576">IF(Resumen!$D$7="PROC.SWAT",IFERROR(VLOOKUP(BD[[#This Row],[Usunombre]],Equivalencias!W:X,2,FALSE),IFERROR(VLOOKUP(INDEX('BDCF Histórico'!A:A,MATCH(D576&amp;E576,'BDCF Histórico'!G:G,0),),Equivalencias!D:F,3,FALSE),"Revisar")),IFERROR(VLOOKUP(INDEX('BDCF Histórico'!A:A,MATCH(D576&amp;E576,'BDCF Histórico'!G:G,0),),Equivalencias!D:F,3,FALSE),"Revisar"))</f>
        <v>PROC.RM</v>
      </c>
      <c r="H576" t="str" cm="1">
        <f t="array" ref="H576">IFERROR(INDEX(Equivalencias!H:H,MATCH(BD[[#This Row],[PRYINumero]],Equivalencias!I:I,0),),BD[[#This Row],[PRYTcodigo]])</f>
        <v>PROC.ADM</v>
      </c>
    </row>
    <row r="577" spans="2:8" hidden="1" x14ac:dyDescent="0.3">
      <c r="B577" t="s">
        <v>48</v>
      </c>
      <c r="C577" t="s">
        <v>4656</v>
      </c>
      <c r="D577" t="s">
        <v>299</v>
      </c>
      <c r="E577" t="s">
        <v>4640</v>
      </c>
      <c r="F577">
        <v>6</v>
      </c>
      <c r="G577" t="str" cm="1">
        <f t="array" ref="G577">IF(Resumen!$D$7="PROC.SWAT",IFERROR(VLOOKUP(BD[[#This Row],[Usunombre]],Equivalencias!W:X,2,FALSE),IFERROR(VLOOKUP(INDEX('BDCF Histórico'!A:A,MATCH(D577&amp;E577,'BDCF Histórico'!G:G,0),),Equivalencias!D:F,3,FALSE),"Revisar")),IFERROR(VLOOKUP(INDEX('BDCF Histórico'!A:A,MATCH(D577&amp;E577,'BDCF Histórico'!G:G,0),),Equivalencias!D:F,3,FALSE),"Revisar"))</f>
        <v>PROC.RM</v>
      </c>
      <c r="H577" t="str" cm="1">
        <f t="array" ref="H577">IFERROR(INDEX(Equivalencias!H:H,MATCH(BD[[#This Row],[PRYINumero]],Equivalencias!I:I,0),),BD[[#This Row],[PRYTcodigo]])</f>
        <v>PROC.ERP</v>
      </c>
    </row>
    <row r="578" spans="2:8" hidden="1" x14ac:dyDescent="0.3">
      <c r="B578" t="s">
        <v>48</v>
      </c>
      <c r="C578" t="s">
        <v>4278</v>
      </c>
      <c r="D578" t="s">
        <v>299</v>
      </c>
      <c r="E578" t="s">
        <v>4640</v>
      </c>
      <c r="F578">
        <v>2</v>
      </c>
      <c r="G578" t="str" cm="1">
        <f t="array" ref="G578">IF(Resumen!$D$7="PROC.SWAT",IFERROR(VLOOKUP(BD[[#This Row],[Usunombre]],Equivalencias!W:X,2,FALSE),IFERROR(VLOOKUP(INDEX('BDCF Histórico'!A:A,MATCH(D578&amp;E578,'BDCF Histórico'!G:G,0),),Equivalencias!D:F,3,FALSE),"Revisar")),IFERROR(VLOOKUP(INDEX('BDCF Histórico'!A:A,MATCH(D578&amp;E578,'BDCF Histórico'!G:G,0),),Equivalencias!D:F,3,FALSE),"Revisar"))</f>
        <v>PROC.RM</v>
      </c>
      <c r="H578" t="str" cm="1">
        <f t="array" ref="H578">IFERROR(INDEX(Equivalencias!H:H,MATCH(BD[[#This Row],[PRYINumero]],Equivalencias!I:I,0),),BD[[#This Row],[PRYTcodigo]])</f>
        <v>PROC.ERP</v>
      </c>
    </row>
    <row r="579" spans="2:8" hidden="1" x14ac:dyDescent="0.3">
      <c r="B579" t="s">
        <v>48</v>
      </c>
      <c r="C579" t="s">
        <v>4392</v>
      </c>
      <c r="D579" t="s">
        <v>299</v>
      </c>
      <c r="E579" t="s">
        <v>4640</v>
      </c>
      <c r="F579">
        <v>10</v>
      </c>
      <c r="G579" t="str" cm="1">
        <f t="array" ref="G579">IF(Resumen!$D$7="PROC.SWAT",IFERROR(VLOOKUP(BD[[#This Row],[Usunombre]],Equivalencias!W:X,2,FALSE),IFERROR(VLOOKUP(INDEX('BDCF Histórico'!A:A,MATCH(D579&amp;E579,'BDCF Histórico'!G:G,0),),Equivalencias!D:F,3,FALSE),"Revisar")),IFERROR(VLOOKUP(INDEX('BDCF Histórico'!A:A,MATCH(D579&amp;E579,'BDCF Histórico'!G:G,0),),Equivalencias!D:F,3,FALSE),"Revisar"))</f>
        <v>PROC.RM</v>
      </c>
      <c r="H579" t="str" cm="1">
        <f t="array" ref="H579">IFERROR(INDEX(Equivalencias!H:H,MATCH(BD[[#This Row],[PRYINumero]],Equivalencias!I:I,0),),BD[[#This Row],[PRYTcodigo]])</f>
        <v>PROC.ERP</v>
      </c>
    </row>
    <row r="580" spans="2:8" x14ac:dyDescent="0.3">
      <c r="B580" t="s">
        <v>48</v>
      </c>
      <c r="C580" t="s">
        <v>4392</v>
      </c>
      <c r="D580" t="s">
        <v>299</v>
      </c>
      <c r="E580" t="s">
        <v>8381</v>
      </c>
      <c r="F580">
        <v>20</v>
      </c>
      <c r="G580" t="str" cm="1">
        <f t="array" ref="G580">IF(Resumen!$D$7="PROC.SWAT",IFERROR(VLOOKUP(BD[[#This Row],[Usunombre]],Equivalencias!W:X,2,FALSE),IFERROR(VLOOKUP(INDEX('BDCF Histórico'!A:A,MATCH(D580&amp;E580,'BDCF Histórico'!G:G,0),),Equivalencias!D:F,3,FALSE),"Revisar")),IFERROR(VLOOKUP(INDEX('BDCF Histórico'!A:A,MATCH(D580&amp;E580,'BDCF Histórico'!G:G,0),),Equivalencias!D:F,3,FALSE),"Revisar"))</f>
        <v>PROC.RM</v>
      </c>
      <c r="H580" t="str" cm="1">
        <f t="array" ref="H580">IFERROR(INDEX(Equivalencias!H:H,MATCH(BD[[#This Row],[PRYINumero]],Equivalencias!I:I,0),),BD[[#This Row],[PRYTcodigo]])</f>
        <v>PROC.ERP</v>
      </c>
    </row>
    <row r="581" spans="2:8" hidden="1" x14ac:dyDescent="0.3">
      <c r="B581" t="s">
        <v>322</v>
      </c>
      <c r="C581" t="s">
        <v>4203</v>
      </c>
      <c r="D581" t="s">
        <v>299</v>
      </c>
      <c r="E581" t="s">
        <v>4640</v>
      </c>
      <c r="F581">
        <v>8</v>
      </c>
      <c r="G581" t="str" cm="1">
        <f t="array" ref="G581">IF(Resumen!$D$7="PROC.SWAT",IFERROR(VLOOKUP(BD[[#This Row],[Usunombre]],Equivalencias!W:X,2,FALSE),IFERROR(VLOOKUP(INDEX('BDCF Histórico'!A:A,MATCH(D581&amp;E581,'BDCF Histórico'!G:G,0),),Equivalencias!D:F,3,FALSE),"Revisar")),IFERROR(VLOOKUP(INDEX('BDCF Histórico'!A:A,MATCH(D581&amp;E581,'BDCF Histórico'!G:G,0),),Equivalencias!D:F,3,FALSE),"Revisar"))</f>
        <v>PROC.RM</v>
      </c>
      <c r="H581" t="str" cm="1">
        <f t="array" ref="H581">IFERROR(INDEX(Equivalencias!H:H,MATCH(BD[[#This Row],[PRYINumero]],Equivalencias!I:I,0),),BD[[#This Row],[PRYTcodigo]])</f>
        <v>PROC.SALUD</v>
      </c>
    </row>
    <row r="582" spans="2:8" hidden="1" x14ac:dyDescent="0.3">
      <c r="B582" t="s">
        <v>4307</v>
      </c>
      <c r="C582" t="s">
        <v>3513</v>
      </c>
      <c r="D582" t="s">
        <v>299</v>
      </c>
      <c r="E582" t="s">
        <v>4640</v>
      </c>
      <c r="F582">
        <v>2</v>
      </c>
      <c r="G582" t="str" cm="1">
        <f t="array" ref="G582">IF(Resumen!$D$7="PROC.SWAT",IFERROR(VLOOKUP(BD[[#This Row],[Usunombre]],Equivalencias!W:X,2,FALSE),IFERROR(VLOOKUP(INDEX('BDCF Histórico'!A:A,MATCH(D582&amp;E582,'BDCF Histórico'!G:G,0),),Equivalencias!D:F,3,FALSE),"Revisar")),IFERROR(VLOOKUP(INDEX('BDCF Histórico'!A:A,MATCH(D582&amp;E582,'BDCF Histórico'!G:G,0),),Equivalencias!D:F,3,FALSE),"Revisar"))</f>
        <v>PROC.RM</v>
      </c>
      <c r="H582" t="str" cm="1">
        <f t="array" ref="H582">IFERROR(INDEX(Equivalencias!H:H,MATCH(BD[[#This Row],[PRYINumero]],Equivalencias!I:I,0),),BD[[#This Row],[PRYTcodigo]])</f>
        <v>PROC.SAPI</v>
      </c>
    </row>
    <row r="583" spans="2:8" x14ac:dyDescent="0.3">
      <c r="B583" t="s">
        <v>4307</v>
      </c>
      <c r="C583" t="s">
        <v>3513</v>
      </c>
      <c r="D583" t="s">
        <v>299</v>
      </c>
      <c r="E583" t="s">
        <v>8381</v>
      </c>
      <c r="F583">
        <v>24</v>
      </c>
      <c r="G583" t="str" cm="1">
        <f t="array" ref="G583">IF(Resumen!$D$7="PROC.SWAT",IFERROR(VLOOKUP(BD[[#This Row],[Usunombre]],Equivalencias!W:X,2,FALSE),IFERROR(VLOOKUP(INDEX('BDCF Histórico'!A:A,MATCH(D583&amp;E583,'BDCF Histórico'!G:G,0),),Equivalencias!D:F,3,FALSE),"Revisar")),IFERROR(VLOOKUP(INDEX('BDCF Histórico'!A:A,MATCH(D583&amp;E583,'BDCF Histórico'!G:G,0),),Equivalencias!D:F,3,FALSE),"Revisar"))</f>
        <v>PROC.RM</v>
      </c>
      <c r="H583" t="str" cm="1">
        <f t="array" ref="H583">IFERROR(INDEX(Equivalencias!H:H,MATCH(BD[[#This Row],[PRYINumero]],Equivalencias!I:I,0),),BD[[#This Row],[PRYTcodigo]])</f>
        <v>PROC.SAPI</v>
      </c>
    </row>
    <row r="584" spans="2:8" hidden="1" x14ac:dyDescent="0.3">
      <c r="B584" t="s">
        <v>354</v>
      </c>
      <c r="C584" t="s">
        <v>1009</v>
      </c>
      <c r="D584" t="s">
        <v>299</v>
      </c>
      <c r="E584" t="s">
        <v>4640</v>
      </c>
      <c r="F584">
        <v>119</v>
      </c>
      <c r="G584" t="str" cm="1">
        <f t="array" ref="G584">IF(Resumen!$D$7="PROC.SWAT",IFERROR(VLOOKUP(BD[[#This Row],[Usunombre]],Equivalencias!W:X,2,FALSE),IFERROR(VLOOKUP(INDEX('BDCF Histórico'!A:A,MATCH(D584&amp;E584,'BDCF Histórico'!G:G,0),),Equivalencias!D:F,3,FALSE),"Revisar")),IFERROR(VLOOKUP(INDEX('BDCF Histórico'!A:A,MATCH(D584&amp;E584,'BDCF Histórico'!G:G,0),),Equivalencias!D:F,3,FALSE),"Revisar"))</f>
        <v>PROC.RM</v>
      </c>
      <c r="H584" t="str" cm="1">
        <f t="array" ref="H584">IFERROR(INDEX(Equivalencias!H:H,MATCH(BD[[#This Row],[PRYINumero]],Equivalencias!I:I,0),),BD[[#This Row],[PRYTcodigo]])</f>
        <v>PROC.TAPP</v>
      </c>
    </row>
    <row r="585" spans="2:8" x14ac:dyDescent="0.3">
      <c r="B585" t="s">
        <v>354</v>
      </c>
      <c r="C585" t="s">
        <v>1009</v>
      </c>
      <c r="D585" t="s">
        <v>299</v>
      </c>
      <c r="E585" t="s">
        <v>8381</v>
      </c>
      <c r="F585">
        <v>128</v>
      </c>
      <c r="G585" t="str" cm="1">
        <f t="array" ref="G585">IF(Resumen!$D$7="PROC.SWAT",IFERROR(VLOOKUP(BD[[#This Row],[Usunombre]],Equivalencias!W:X,2,FALSE),IFERROR(VLOOKUP(INDEX('BDCF Histórico'!A:A,MATCH(D585&amp;E585,'BDCF Histórico'!G:G,0),),Equivalencias!D:F,3,FALSE),"Revisar")),IFERROR(VLOOKUP(INDEX('BDCF Histórico'!A:A,MATCH(D585&amp;E585,'BDCF Histórico'!G:G,0),),Equivalencias!D:F,3,FALSE),"Revisar"))</f>
        <v>PROC.RM</v>
      </c>
      <c r="H585" t="str" cm="1">
        <f t="array" ref="H585">IFERROR(INDEX(Equivalencias!H:H,MATCH(BD[[#This Row],[PRYINumero]],Equivalencias!I:I,0),),BD[[#This Row],[PRYTcodigo]])</f>
        <v>PROC.TAPP</v>
      </c>
    </row>
    <row r="586" spans="2:8" hidden="1" x14ac:dyDescent="0.3">
      <c r="B586" t="s">
        <v>360</v>
      </c>
      <c r="C586" t="s">
        <v>3991</v>
      </c>
      <c r="D586" t="s">
        <v>299</v>
      </c>
      <c r="E586" t="s">
        <v>4640</v>
      </c>
      <c r="F586">
        <v>16</v>
      </c>
      <c r="G586" t="str" cm="1">
        <f t="array" ref="G586">IF(Resumen!$D$7="PROC.SWAT",IFERROR(VLOOKUP(BD[[#This Row],[Usunombre]],Equivalencias!W:X,2,FALSE),IFERROR(VLOOKUP(INDEX('BDCF Histórico'!A:A,MATCH(D586&amp;E586,'BDCF Histórico'!G:G,0),),Equivalencias!D:F,3,FALSE),"Revisar")),IFERROR(VLOOKUP(INDEX('BDCF Histórico'!A:A,MATCH(D586&amp;E586,'BDCF Histórico'!G:G,0),),Equivalencias!D:F,3,FALSE),"Revisar"))</f>
        <v>PROC.RM</v>
      </c>
      <c r="H586" t="str" cm="1">
        <f t="array" ref="H586">IFERROR(INDEX(Equivalencias!H:H,MATCH(BD[[#This Row],[PRYINumero]],Equivalencias!I:I,0),),BD[[#This Row],[PRYTcodigo]])</f>
        <v>PROC.TDIG</v>
      </c>
    </row>
    <row r="587" spans="2:8" hidden="1" x14ac:dyDescent="0.3">
      <c r="B587" t="s">
        <v>360</v>
      </c>
      <c r="C587" t="s">
        <v>4506</v>
      </c>
      <c r="D587" t="s">
        <v>299</v>
      </c>
      <c r="E587" t="s">
        <v>4640</v>
      </c>
      <c r="F587">
        <v>20</v>
      </c>
      <c r="G587" t="str" cm="1">
        <f t="array" ref="G587">IF(Resumen!$D$7="PROC.SWAT",IFERROR(VLOOKUP(BD[[#This Row],[Usunombre]],Equivalencias!W:X,2,FALSE),IFERROR(VLOOKUP(INDEX('BDCF Histórico'!A:A,MATCH(D587&amp;E587,'BDCF Histórico'!G:G,0),),Equivalencias!D:F,3,FALSE),"Revisar")),IFERROR(VLOOKUP(INDEX('BDCF Histórico'!A:A,MATCH(D587&amp;E587,'BDCF Histórico'!G:G,0),),Equivalencias!D:F,3,FALSE),"Revisar"))</f>
        <v>PROC.RM</v>
      </c>
      <c r="H587" t="str" cm="1">
        <f t="array" ref="H587">IFERROR(INDEX(Equivalencias!H:H,MATCH(BD[[#This Row],[PRYINumero]],Equivalencias!I:I,0),),BD[[#This Row],[PRYTcodigo]])</f>
        <v>PROC.TDIG</v>
      </c>
    </row>
    <row r="588" spans="2:8" x14ac:dyDescent="0.3">
      <c r="B588" t="s">
        <v>360</v>
      </c>
      <c r="C588" t="s">
        <v>4506</v>
      </c>
      <c r="D588" t="s">
        <v>299</v>
      </c>
      <c r="E588" t="s">
        <v>8381</v>
      </c>
      <c r="F588">
        <v>8</v>
      </c>
      <c r="G588" t="str" cm="1">
        <f t="array" ref="G588">IF(Resumen!$D$7="PROC.SWAT",IFERROR(VLOOKUP(BD[[#This Row],[Usunombre]],Equivalencias!W:X,2,FALSE),IFERROR(VLOOKUP(INDEX('BDCF Histórico'!A:A,MATCH(D588&amp;E588,'BDCF Histórico'!G:G,0),),Equivalencias!D:F,3,FALSE),"Revisar")),IFERROR(VLOOKUP(INDEX('BDCF Histórico'!A:A,MATCH(D588&amp;E588,'BDCF Histórico'!G:G,0),),Equivalencias!D:F,3,FALSE),"Revisar"))</f>
        <v>PROC.RM</v>
      </c>
      <c r="H588" t="str" cm="1">
        <f t="array" ref="H588">IFERROR(INDEX(Equivalencias!H:H,MATCH(BD[[#This Row],[PRYINumero]],Equivalencias!I:I,0),),BD[[#This Row],[PRYTcodigo]])</f>
        <v>PROC.TDIG</v>
      </c>
    </row>
    <row r="589" spans="2:8" hidden="1" x14ac:dyDescent="0.3">
      <c r="B589" t="s">
        <v>669</v>
      </c>
      <c r="C589" t="s">
        <v>4642</v>
      </c>
      <c r="D589" t="s">
        <v>4496</v>
      </c>
      <c r="E589" t="s">
        <v>4640</v>
      </c>
      <c r="F589">
        <v>8</v>
      </c>
      <c r="G589" t="str" cm="1">
        <f t="array" ref="G589">IF(Resumen!$D$7="PROC.SWAT",IFERROR(VLOOKUP(BD[[#This Row],[Usunombre]],Equivalencias!W:X,2,FALSE),IFERROR(VLOOKUP(INDEX('BDCF Histórico'!A:A,MATCH(D589&amp;E589,'BDCF Histórico'!G:G,0),),Equivalencias!D:F,3,FALSE),"Revisar")),IFERROR(VLOOKUP(INDEX('BDCF Histórico'!A:A,MATCH(D589&amp;E589,'BDCF Histórico'!G:G,0),),Equivalencias!D:F,3,FALSE),"Revisar"))</f>
        <v>PROC.SWAT</v>
      </c>
      <c r="H589" t="str" cm="1">
        <f t="array" ref="H589">IFERROR(INDEX(Equivalencias!H:H,MATCH(BD[[#This Row],[PRYINumero]],Equivalencias!I:I,0),),BD[[#This Row],[PRYTcodigo]])</f>
        <v>PROC.ADM</v>
      </c>
    </row>
    <row r="590" spans="2:8" hidden="1" x14ac:dyDescent="0.3">
      <c r="B590" t="s">
        <v>4374</v>
      </c>
      <c r="C590" t="s">
        <v>4393</v>
      </c>
      <c r="D590" t="s">
        <v>4496</v>
      </c>
      <c r="E590" t="s">
        <v>4640</v>
      </c>
      <c r="F590">
        <v>62</v>
      </c>
      <c r="G590" t="str" cm="1">
        <f t="array" ref="G590">IF(Resumen!$D$7="PROC.SWAT",IFERROR(VLOOKUP(BD[[#This Row],[Usunombre]],Equivalencias!W:X,2,FALSE),IFERROR(VLOOKUP(INDEX('BDCF Histórico'!A:A,MATCH(D590&amp;E590,'BDCF Histórico'!G:G,0),),Equivalencias!D:F,3,FALSE),"Revisar")),IFERROR(VLOOKUP(INDEX('BDCF Histórico'!A:A,MATCH(D590&amp;E590,'BDCF Histórico'!G:G,0),),Equivalencias!D:F,3,FALSE),"Revisar"))</f>
        <v>PROC.SWAT</v>
      </c>
      <c r="H590" t="str" cm="1">
        <f t="array" ref="H590">IFERROR(INDEX(Equivalencias!H:H,MATCH(BD[[#This Row],[PRYINumero]],Equivalencias!I:I,0),),BD[[#This Row],[PRYTcodigo]])</f>
        <v>PROC.PRES</v>
      </c>
    </row>
    <row r="591" spans="2:8" hidden="1" x14ac:dyDescent="0.3">
      <c r="B591" t="s">
        <v>354</v>
      </c>
      <c r="C591" t="s">
        <v>1009</v>
      </c>
      <c r="D591" t="s">
        <v>4496</v>
      </c>
      <c r="E591" t="s">
        <v>4640</v>
      </c>
      <c r="F591">
        <v>98</v>
      </c>
      <c r="G591" t="str" cm="1">
        <f t="array" ref="G591">IF(Resumen!$D$7="PROC.SWAT",IFERROR(VLOOKUP(BD[[#This Row],[Usunombre]],Equivalencias!W:X,2,FALSE),IFERROR(VLOOKUP(INDEX('BDCF Histórico'!A:A,MATCH(D591&amp;E591,'BDCF Histórico'!G:G,0),),Equivalencias!D:F,3,FALSE),"Revisar")),IFERROR(VLOOKUP(INDEX('BDCF Histórico'!A:A,MATCH(D591&amp;E591,'BDCF Histórico'!G:G,0),),Equivalencias!D:F,3,FALSE),"Revisar"))</f>
        <v>PROC.SWAT</v>
      </c>
      <c r="H591" t="str" cm="1">
        <f t="array" ref="H591">IFERROR(INDEX(Equivalencias!H:H,MATCH(BD[[#This Row],[PRYINumero]],Equivalencias!I:I,0),),BD[[#This Row],[PRYTcodigo]])</f>
        <v>PROC.TAPP</v>
      </c>
    </row>
    <row r="592" spans="2:8" x14ac:dyDescent="0.3">
      <c r="B592" t="s">
        <v>354</v>
      </c>
      <c r="C592" t="s">
        <v>1009</v>
      </c>
      <c r="D592" t="s">
        <v>4496</v>
      </c>
      <c r="E592" t="s">
        <v>8381</v>
      </c>
      <c r="F592">
        <v>160</v>
      </c>
      <c r="G592" t="str" cm="1">
        <f t="array" ref="G592">IF(Resumen!$D$7="PROC.SWAT",IFERROR(VLOOKUP(BD[[#This Row],[Usunombre]],Equivalencias!W:X,2,FALSE),IFERROR(VLOOKUP(INDEX('BDCF Histórico'!A:A,MATCH(D592&amp;E592,'BDCF Histórico'!G:G,0),),Equivalencias!D:F,3,FALSE),"Revisar")),IFERROR(VLOOKUP(INDEX('BDCF Histórico'!A:A,MATCH(D592&amp;E592,'BDCF Histórico'!G:G,0),),Equivalencias!D:F,3,FALSE),"Revisar"))</f>
        <v>PROC.SWAT</v>
      </c>
      <c r="H592" t="str" cm="1">
        <f t="array" ref="H592">IFERROR(INDEX(Equivalencias!H:H,MATCH(BD[[#This Row],[PRYINumero]],Equivalencias!I:I,0),),BD[[#This Row],[PRYTcodigo]])</f>
        <v>PROC.TAPP</v>
      </c>
    </row>
    <row r="593" spans="2:8" hidden="1" x14ac:dyDescent="0.3">
      <c r="B593" t="s">
        <v>669</v>
      </c>
      <c r="C593" t="s">
        <v>4642</v>
      </c>
      <c r="D593" t="s">
        <v>302</v>
      </c>
      <c r="E593" t="s">
        <v>4640</v>
      </c>
      <c r="F593">
        <v>8</v>
      </c>
      <c r="G593" t="str" cm="1">
        <f t="array" ref="G593">IF(Resumen!$D$7="PROC.SWAT",IFERROR(VLOOKUP(BD[[#This Row],[Usunombre]],Equivalencias!W:X,2,FALSE),IFERROR(VLOOKUP(INDEX('BDCF Histórico'!A:A,MATCH(D593&amp;E593,'BDCF Histórico'!G:G,0),),Equivalencias!D:F,3,FALSE),"Revisar")),IFERROR(VLOOKUP(INDEX('BDCF Histórico'!A:A,MATCH(D593&amp;E593,'BDCF Histórico'!G:G,0),),Equivalencias!D:F,3,FALSE),"Revisar"))</f>
        <v>PROC.TDIG</v>
      </c>
      <c r="H593" t="str" cm="1">
        <f t="array" ref="H593">IFERROR(INDEX(Equivalencias!H:H,MATCH(BD[[#This Row],[PRYINumero]],Equivalencias!I:I,0),),BD[[#This Row],[PRYTcodigo]])</f>
        <v>PROC.ADM</v>
      </c>
    </row>
    <row r="594" spans="2:8" hidden="1" x14ac:dyDescent="0.3">
      <c r="B594" t="s">
        <v>669</v>
      </c>
      <c r="C594" t="s">
        <v>4642</v>
      </c>
      <c r="D594" t="s">
        <v>192</v>
      </c>
      <c r="E594" t="s">
        <v>4640</v>
      </c>
      <c r="F594">
        <v>8</v>
      </c>
      <c r="G594" t="str" cm="1">
        <f t="array" ref="G594">IF(Resumen!$D$7="PROC.SWAT",IFERROR(VLOOKUP(BD[[#This Row],[Usunombre]],Equivalencias!W:X,2,FALSE),IFERROR(VLOOKUP(INDEX('BDCF Histórico'!A:A,MATCH(D594&amp;E594,'BDCF Histórico'!G:G,0),),Equivalencias!D:F,3,FALSE),"Revisar")),IFERROR(VLOOKUP(INDEX('BDCF Histórico'!A:A,MATCH(D594&amp;E594,'BDCF Histórico'!G:G,0),),Equivalencias!D:F,3,FALSE),"Revisar"))</f>
        <v>PROC.QA</v>
      </c>
      <c r="H594" t="str" cm="1">
        <f t="array" ref="H594">IFERROR(INDEX(Equivalencias!H:H,MATCH(BD[[#This Row],[PRYINumero]],Equivalencias!I:I,0),),BD[[#This Row],[PRYTcodigo]])</f>
        <v>PROC.ADM</v>
      </c>
    </row>
    <row r="595" spans="2:8" x14ac:dyDescent="0.3">
      <c r="B595" t="s">
        <v>669</v>
      </c>
      <c r="C595" t="s">
        <v>4642</v>
      </c>
      <c r="D595" t="s">
        <v>192</v>
      </c>
      <c r="E595" t="s">
        <v>8381</v>
      </c>
      <c r="F595">
        <v>8</v>
      </c>
      <c r="G595" t="str" cm="1">
        <f t="array" ref="G595">IF(Resumen!$D$7="PROC.SWAT",IFERROR(VLOOKUP(BD[[#This Row],[Usunombre]],Equivalencias!W:X,2,FALSE),IFERROR(VLOOKUP(INDEX('BDCF Histórico'!A:A,MATCH(D595&amp;E595,'BDCF Histórico'!G:G,0),),Equivalencias!D:F,3,FALSE),"Revisar")),IFERROR(VLOOKUP(INDEX('BDCF Histórico'!A:A,MATCH(D595&amp;E595,'BDCF Histórico'!G:G,0),),Equivalencias!D:F,3,FALSE),"Revisar"))</f>
        <v>PROC.QA</v>
      </c>
      <c r="H595" t="str" cm="1">
        <f t="array" ref="H595">IFERROR(INDEX(Equivalencias!H:H,MATCH(BD[[#This Row],[PRYINumero]],Equivalencias!I:I,0),),BD[[#This Row],[PRYTcodigo]])</f>
        <v>PROC.ADM</v>
      </c>
    </row>
    <row r="596" spans="2:8" hidden="1" x14ac:dyDescent="0.3">
      <c r="B596" t="s">
        <v>177</v>
      </c>
      <c r="C596" t="s">
        <v>204</v>
      </c>
      <c r="D596" t="s">
        <v>192</v>
      </c>
      <c r="E596" t="s">
        <v>4640</v>
      </c>
      <c r="F596">
        <v>150.75</v>
      </c>
      <c r="G596" t="str" cm="1">
        <f t="array" ref="G596">IF(Resumen!$D$7="PROC.SWAT",IFERROR(VLOOKUP(BD[[#This Row],[Usunombre]],Equivalencias!W:X,2,FALSE),IFERROR(VLOOKUP(INDEX('BDCF Histórico'!A:A,MATCH(D596&amp;E596,'BDCF Histórico'!G:G,0),),Equivalencias!D:F,3,FALSE),"Revisar")),IFERROR(VLOOKUP(INDEX('BDCF Histórico'!A:A,MATCH(D596&amp;E596,'BDCF Histórico'!G:G,0),),Equivalencias!D:F,3,FALSE),"Revisar"))</f>
        <v>PROC.QA</v>
      </c>
      <c r="H596" t="str" cm="1">
        <f t="array" ref="H596">IFERROR(INDEX(Equivalencias!H:H,MATCH(BD[[#This Row],[PRYINumero]],Equivalencias!I:I,0),),BD[[#This Row],[PRYTcodigo]])</f>
        <v>PROC.QA</v>
      </c>
    </row>
    <row r="597" spans="2:8" x14ac:dyDescent="0.3">
      <c r="B597" t="s">
        <v>177</v>
      </c>
      <c r="C597" t="s">
        <v>204</v>
      </c>
      <c r="D597" t="s">
        <v>192</v>
      </c>
      <c r="E597" t="s">
        <v>8381</v>
      </c>
      <c r="F597">
        <v>108.25</v>
      </c>
      <c r="G597" t="str" cm="1">
        <f t="array" ref="G597">IF(Resumen!$D$7="PROC.SWAT",IFERROR(VLOOKUP(BD[[#This Row],[Usunombre]],Equivalencias!W:X,2,FALSE),IFERROR(VLOOKUP(INDEX('BDCF Histórico'!A:A,MATCH(D597&amp;E597,'BDCF Histórico'!G:G,0),),Equivalencias!D:F,3,FALSE),"Revisar")),IFERROR(VLOOKUP(INDEX('BDCF Histórico'!A:A,MATCH(D597&amp;E597,'BDCF Histórico'!G:G,0),),Equivalencias!D:F,3,FALSE),"Revisar"))</f>
        <v>PROC.QA</v>
      </c>
      <c r="H597" t="str" cm="1">
        <f t="array" ref="H597">IFERROR(INDEX(Equivalencias!H:H,MATCH(BD[[#This Row],[PRYINumero]],Equivalencias!I:I,0),),BD[[#This Row],[PRYTcodigo]])</f>
        <v>PROC.QA</v>
      </c>
    </row>
    <row r="598" spans="2:8" hidden="1" x14ac:dyDescent="0.3">
      <c r="B598" t="s">
        <v>354</v>
      </c>
      <c r="C598" t="s">
        <v>1009</v>
      </c>
      <c r="D598" t="s">
        <v>192</v>
      </c>
      <c r="E598" t="s">
        <v>4640</v>
      </c>
      <c r="F598">
        <v>8</v>
      </c>
      <c r="G598" t="str" cm="1">
        <f t="array" ref="G598">IF(Resumen!$D$7="PROC.SWAT",IFERROR(VLOOKUP(BD[[#This Row],[Usunombre]],Equivalencias!W:X,2,FALSE),IFERROR(VLOOKUP(INDEX('BDCF Histórico'!A:A,MATCH(D598&amp;E598,'BDCF Histórico'!G:G,0),),Equivalencias!D:F,3,FALSE),"Revisar")),IFERROR(VLOOKUP(INDEX('BDCF Histórico'!A:A,MATCH(D598&amp;E598,'BDCF Histórico'!G:G,0),),Equivalencias!D:F,3,FALSE),"Revisar"))</f>
        <v>PROC.QA</v>
      </c>
      <c r="H598" t="str" cm="1">
        <f t="array" ref="H598">IFERROR(INDEX(Equivalencias!H:H,MATCH(BD[[#This Row],[PRYINumero]],Equivalencias!I:I,0),),BD[[#This Row],[PRYTcodigo]])</f>
        <v>PROC.TAPP</v>
      </c>
    </row>
    <row r="599" spans="2:8" x14ac:dyDescent="0.3">
      <c r="B599" t="s">
        <v>354</v>
      </c>
      <c r="C599" t="s">
        <v>1009</v>
      </c>
      <c r="D599" t="s">
        <v>192</v>
      </c>
      <c r="E599" t="s">
        <v>8381</v>
      </c>
      <c r="F599">
        <v>10</v>
      </c>
      <c r="G599" t="str" cm="1">
        <f t="array" ref="G599">IF(Resumen!$D$7="PROC.SWAT",IFERROR(VLOOKUP(BD[[#This Row],[Usunombre]],Equivalencias!W:X,2,FALSE),IFERROR(VLOOKUP(INDEX('BDCF Histórico'!A:A,MATCH(D599&amp;E599,'BDCF Histórico'!G:G,0),),Equivalencias!D:F,3,FALSE),"Revisar")),IFERROR(VLOOKUP(INDEX('BDCF Histórico'!A:A,MATCH(D599&amp;E599,'BDCF Histórico'!G:G,0),),Equivalencias!D:F,3,FALSE),"Revisar"))</f>
        <v>PROC.QA</v>
      </c>
      <c r="H599" t="str" cm="1">
        <f t="array" ref="H599">IFERROR(INDEX(Equivalencias!H:H,MATCH(BD[[#This Row],[PRYINumero]],Equivalencias!I:I,0),),BD[[#This Row],[PRYTcodigo]])</f>
        <v>PROC.TAPP</v>
      </c>
    </row>
    <row r="600" spans="2:8" hidden="1" x14ac:dyDescent="0.3">
      <c r="B600" t="s">
        <v>371</v>
      </c>
      <c r="C600" t="s">
        <v>4628</v>
      </c>
      <c r="D600" t="s">
        <v>192</v>
      </c>
      <c r="E600" t="s">
        <v>4640</v>
      </c>
      <c r="F600">
        <v>1.25</v>
      </c>
      <c r="G600" t="str" cm="1">
        <f t="array" ref="G600">IF(Resumen!$D$7="PROC.SWAT",IFERROR(VLOOKUP(BD[[#This Row],[Usunombre]],Equivalencias!W:X,2,FALSE),IFERROR(VLOOKUP(INDEX('BDCF Histórico'!A:A,MATCH(D600&amp;E600,'BDCF Histórico'!G:G,0),),Equivalencias!D:F,3,FALSE),"Revisar")),IFERROR(VLOOKUP(INDEX('BDCF Histórico'!A:A,MATCH(D600&amp;E600,'BDCF Histórico'!G:G,0),),Equivalencias!D:F,3,FALSE),"Revisar"))</f>
        <v>PROC.QA</v>
      </c>
      <c r="H600" t="str" cm="1">
        <f t="array" ref="H600">IFERROR(INDEX(Equivalencias!H:H,MATCH(BD[[#This Row],[PRYINumero]],Equivalencias!I:I,0),),BD[[#This Row],[PRYTcodigo]])</f>
        <v>PROC.TELCO</v>
      </c>
    </row>
    <row r="601" spans="2:8" x14ac:dyDescent="0.3">
      <c r="B601" t="s">
        <v>371</v>
      </c>
      <c r="C601" t="s">
        <v>4628</v>
      </c>
      <c r="D601" t="s">
        <v>192</v>
      </c>
      <c r="E601" t="s">
        <v>8381</v>
      </c>
      <c r="F601">
        <v>43.75</v>
      </c>
      <c r="G601" t="str" cm="1">
        <f t="array" ref="G601">IF(Resumen!$D$7="PROC.SWAT",IFERROR(VLOOKUP(BD[[#This Row],[Usunombre]],Equivalencias!W:X,2,FALSE),IFERROR(VLOOKUP(INDEX('BDCF Histórico'!A:A,MATCH(D601&amp;E601,'BDCF Histórico'!G:G,0),),Equivalencias!D:F,3,FALSE),"Revisar")),IFERROR(VLOOKUP(INDEX('BDCF Histórico'!A:A,MATCH(D601&amp;E601,'BDCF Histórico'!G:G,0),),Equivalencias!D:F,3,FALSE),"Revisar"))</f>
        <v>PROC.QA</v>
      </c>
      <c r="H601" t="str" cm="1">
        <f t="array" ref="H601">IFERROR(INDEX(Equivalencias!H:H,MATCH(BD[[#This Row],[PRYINumero]],Equivalencias!I:I,0),),BD[[#This Row],[PRYTcodigo]])</f>
        <v>PROC.TELCO</v>
      </c>
    </row>
    <row r="602" spans="2:8" hidden="1" x14ac:dyDescent="0.3">
      <c r="B602" t="s">
        <v>669</v>
      </c>
      <c r="C602" t="s">
        <v>4642</v>
      </c>
      <c r="D602" t="s">
        <v>1049</v>
      </c>
      <c r="E602" t="s">
        <v>4640</v>
      </c>
      <c r="F602">
        <v>8</v>
      </c>
      <c r="G602" t="str" cm="1">
        <f t="array" ref="G602">IF(Resumen!$D$7="PROC.SWAT",IFERROR(VLOOKUP(BD[[#This Row],[Usunombre]],Equivalencias!W:X,2,FALSE),IFERROR(VLOOKUP(INDEX('BDCF Histórico'!A:A,MATCH(D602&amp;E602,'BDCF Histórico'!G:G,0),),Equivalencias!D:F,3,FALSE),"Revisar")),IFERROR(VLOOKUP(INDEX('BDCF Histórico'!A:A,MATCH(D602&amp;E602,'BDCF Histórico'!G:G,0),),Equivalencias!D:F,3,FALSE),"Revisar"))</f>
        <v>PROC.TELCO</v>
      </c>
      <c r="H602" t="str" cm="1">
        <f t="array" ref="H602">IFERROR(INDEX(Equivalencias!H:H,MATCH(BD[[#This Row],[PRYINumero]],Equivalencias!I:I,0),),BD[[#This Row],[PRYTcodigo]])</f>
        <v>PROC.ADM</v>
      </c>
    </row>
    <row r="603" spans="2:8" hidden="1" x14ac:dyDescent="0.3">
      <c r="B603" t="s">
        <v>669</v>
      </c>
      <c r="C603" t="s">
        <v>4194</v>
      </c>
      <c r="D603" t="s">
        <v>1049</v>
      </c>
      <c r="E603" t="s">
        <v>4640</v>
      </c>
      <c r="F603">
        <v>8</v>
      </c>
      <c r="G603" t="str" cm="1">
        <f t="array" ref="G603">IF(Resumen!$D$7="PROC.SWAT",IFERROR(VLOOKUP(BD[[#This Row],[Usunombre]],Equivalencias!W:X,2,FALSE),IFERROR(VLOOKUP(INDEX('BDCF Histórico'!A:A,MATCH(D603&amp;E603,'BDCF Histórico'!G:G,0),),Equivalencias!D:F,3,FALSE),"Revisar")),IFERROR(VLOOKUP(INDEX('BDCF Histórico'!A:A,MATCH(D603&amp;E603,'BDCF Histórico'!G:G,0),),Equivalencias!D:F,3,FALSE),"Revisar"))</f>
        <v>PROC.TELCO</v>
      </c>
      <c r="H603" t="str" cm="1">
        <f t="array" ref="H603">IFERROR(INDEX(Equivalencias!H:H,MATCH(BD[[#This Row],[PRYINumero]],Equivalencias!I:I,0),),BD[[#This Row],[PRYTcodigo]])</f>
        <v>PROC.ADM</v>
      </c>
    </row>
    <row r="604" spans="2:8" x14ac:dyDescent="0.3">
      <c r="B604" t="s">
        <v>669</v>
      </c>
      <c r="C604" t="s">
        <v>4644</v>
      </c>
      <c r="D604" t="s">
        <v>1049</v>
      </c>
      <c r="E604" t="s">
        <v>8381</v>
      </c>
      <c r="F604">
        <v>2</v>
      </c>
      <c r="G604" t="str" cm="1">
        <f t="array" ref="G604">IF(Resumen!$D$7="PROC.SWAT",IFERROR(VLOOKUP(BD[[#This Row],[Usunombre]],Equivalencias!W:X,2,FALSE),IFERROR(VLOOKUP(INDEX('BDCF Histórico'!A:A,MATCH(D604&amp;E604,'BDCF Histórico'!G:G,0),),Equivalencias!D:F,3,FALSE),"Revisar")),IFERROR(VLOOKUP(INDEX('BDCF Histórico'!A:A,MATCH(D604&amp;E604,'BDCF Histórico'!G:G,0),),Equivalencias!D:F,3,FALSE),"Revisar"))</f>
        <v>PROC.TELCO</v>
      </c>
      <c r="H604" t="str" cm="1">
        <f t="array" ref="H604">IFERROR(INDEX(Equivalencias!H:H,MATCH(BD[[#This Row],[PRYINumero]],Equivalencias!I:I,0),),BD[[#This Row],[PRYTcodigo]])</f>
        <v>PROC.ADM</v>
      </c>
    </row>
    <row r="605" spans="2:8" hidden="1" x14ac:dyDescent="0.3">
      <c r="B605" t="s">
        <v>371</v>
      </c>
      <c r="C605" t="s">
        <v>4628</v>
      </c>
      <c r="D605" t="s">
        <v>1049</v>
      </c>
      <c r="E605" t="s">
        <v>4640</v>
      </c>
      <c r="F605">
        <v>132</v>
      </c>
      <c r="G605" t="str" cm="1">
        <f t="array" ref="G605">IF(Resumen!$D$7="PROC.SWAT",IFERROR(VLOOKUP(BD[[#This Row],[Usunombre]],Equivalencias!W:X,2,FALSE),IFERROR(VLOOKUP(INDEX('BDCF Histórico'!A:A,MATCH(D605&amp;E605,'BDCF Histórico'!G:G,0),),Equivalencias!D:F,3,FALSE),"Revisar")),IFERROR(VLOOKUP(INDEX('BDCF Histórico'!A:A,MATCH(D605&amp;E605,'BDCF Histórico'!G:G,0),),Equivalencias!D:F,3,FALSE),"Revisar"))</f>
        <v>PROC.TELCO</v>
      </c>
      <c r="H605" t="str" cm="1">
        <f t="array" ref="H605">IFERROR(INDEX(Equivalencias!H:H,MATCH(BD[[#This Row],[PRYINumero]],Equivalencias!I:I,0),),BD[[#This Row],[PRYTcodigo]])</f>
        <v>PROC.TELCO</v>
      </c>
    </row>
    <row r="606" spans="2:8" x14ac:dyDescent="0.3">
      <c r="B606" t="s">
        <v>371</v>
      </c>
      <c r="C606" t="s">
        <v>4628</v>
      </c>
      <c r="D606" t="s">
        <v>1049</v>
      </c>
      <c r="E606" t="s">
        <v>8381</v>
      </c>
      <c r="F606">
        <v>150</v>
      </c>
      <c r="G606" t="str" cm="1">
        <f t="array" ref="G606">IF(Resumen!$D$7="PROC.SWAT",IFERROR(VLOOKUP(BD[[#This Row],[Usunombre]],Equivalencias!W:X,2,FALSE),IFERROR(VLOOKUP(INDEX('BDCF Histórico'!A:A,MATCH(D606&amp;E606,'BDCF Histórico'!G:G,0),),Equivalencias!D:F,3,FALSE),"Revisar")),IFERROR(VLOOKUP(INDEX('BDCF Histórico'!A:A,MATCH(D606&amp;E606,'BDCF Histórico'!G:G,0),),Equivalencias!D:F,3,FALSE),"Revisar"))</f>
        <v>PROC.TELCO</v>
      </c>
      <c r="H606" t="str" cm="1">
        <f t="array" ref="H606">IFERROR(INDEX(Equivalencias!H:H,MATCH(BD[[#This Row],[PRYINumero]],Equivalencias!I:I,0),),BD[[#This Row],[PRYTcodigo]])</f>
        <v>PROC.TELCO</v>
      </c>
    </row>
    <row r="607" spans="2:8" hidden="1" x14ac:dyDescent="0.3">
      <c r="B607" t="s">
        <v>371</v>
      </c>
      <c r="C607" t="s">
        <v>4206</v>
      </c>
      <c r="D607" t="s">
        <v>1049</v>
      </c>
      <c r="E607" t="s">
        <v>4640</v>
      </c>
      <c r="F607">
        <v>18</v>
      </c>
      <c r="G607" t="str" cm="1">
        <f t="array" ref="G607">IF(Resumen!$D$7="PROC.SWAT",IFERROR(VLOOKUP(BD[[#This Row],[Usunombre]],Equivalencias!W:X,2,FALSE),IFERROR(VLOOKUP(INDEX('BDCF Histórico'!A:A,MATCH(D607&amp;E607,'BDCF Histórico'!G:G,0),),Equivalencias!D:F,3,FALSE),"Revisar")),IFERROR(VLOOKUP(INDEX('BDCF Histórico'!A:A,MATCH(D607&amp;E607,'BDCF Histórico'!G:G,0),),Equivalencias!D:F,3,FALSE),"Revisar"))</f>
        <v>PROC.TELCO</v>
      </c>
      <c r="H607" t="str" cm="1">
        <f t="array" ref="H607">IFERROR(INDEX(Equivalencias!H:H,MATCH(BD[[#This Row],[PRYINumero]],Equivalencias!I:I,0),),BD[[#This Row],[PRYTcodigo]])</f>
        <v>PROC.TELCO</v>
      </c>
    </row>
    <row r="608" spans="2:8" hidden="1" x14ac:dyDescent="0.3">
      <c r="B608" t="s">
        <v>371</v>
      </c>
      <c r="C608" t="s">
        <v>4629</v>
      </c>
      <c r="D608" t="s">
        <v>1049</v>
      </c>
      <c r="E608" t="s">
        <v>4640</v>
      </c>
      <c r="F608">
        <v>8</v>
      </c>
      <c r="G608" t="str" cm="1">
        <f t="array" ref="G608">IF(Resumen!$D$7="PROC.SWAT",IFERROR(VLOOKUP(BD[[#This Row],[Usunombre]],Equivalencias!W:X,2,FALSE),IFERROR(VLOOKUP(INDEX('BDCF Histórico'!A:A,MATCH(D608&amp;E608,'BDCF Histórico'!G:G,0),),Equivalencias!D:F,3,FALSE),"Revisar")),IFERROR(VLOOKUP(INDEX('BDCF Histórico'!A:A,MATCH(D608&amp;E608,'BDCF Histórico'!G:G,0),),Equivalencias!D:F,3,FALSE),"Revisar"))</f>
        <v>PROC.TELCO</v>
      </c>
      <c r="H608" t="str" cm="1">
        <f t="array" ref="H608">IFERROR(INDEX(Equivalencias!H:H,MATCH(BD[[#This Row],[PRYINumero]],Equivalencias!I:I,0),),BD[[#This Row],[PRYTcodigo]])</f>
        <v>PROC.TELCO</v>
      </c>
    </row>
    <row r="609" spans="1:8" x14ac:dyDescent="0.3">
      <c r="B609" t="s">
        <v>371</v>
      </c>
      <c r="C609" t="s">
        <v>4629</v>
      </c>
      <c r="D609" t="s">
        <v>1049</v>
      </c>
      <c r="E609" t="s">
        <v>8381</v>
      </c>
      <c r="F609">
        <v>8</v>
      </c>
      <c r="G609" t="str" cm="1">
        <f t="array" ref="G609">IF(Resumen!$D$7="PROC.SWAT",IFERROR(VLOOKUP(BD[[#This Row],[Usunombre]],Equivalencias!W:X,2,FALSE),IFERROR(VLOOKUP(INDEX('BDCF Histórico'!A:A,MATCH(D609&amp;E609,'BDCF Histórico'!G:G,0),),Equivalencias!D:F,3,FALSE),"Revisar")),IFERROR(VLOOKUP(INDEX('BDCF Histórico'!A:A,MATCH(D609&amp;E609,'BDCF Histórico'!G:G,0),),Equivalencias!D:F,3,FALSE),"Revisar"))</f>
        <v>PROC.TELCO</v>
      </c>
      <c r="H609" t="str" cm="1">
        <f t="array" ref="H609">IFERROR(INDEX(Equivalencias!H:H,MATCH(BD[[#This Row],[PRYINumero]],Equivalencias!I:I,0),),BD[[#This Row],[PRYTcodigo]])</f>
        <v>PROC.TELCO</v>
      </c>
    </row>
    <row r="610" spans="1:8" hidden="1" x14ac:dyDescent="0.3">
      <c r="A610" t="s">
        <v>167</v>
      </c>
      <c r="B610" t="s">
        <v>161</v>
      </c>
      <c r="C610" t="s">
        <v>4662</v>
      </c>
      <c r="D610" t="s">
        <v>3578</v>
      </c>
      <c r="E610" t="s">
        <v>4640</v>
      </c>
      <c r="F610">
        <v>168</v>
      </c>
      <c r="G610" t="str" cm="1">
        <f t="array" ref="G610">IF(Resumen!$D$7="PROC.SWAT",IFERROR(VLOOKUP(BD[[#This Row],[Usunombre]],Equivalencias!W:X,2,FALSE),IFERROR(VLOOKUP(INDEX('BDCF Histórico'!A:A,MATCH(D610&amp;E610,'BDCF Histórico'!G:G,0),),Equivalencias!D:F,3,FALSE),"Revisar")),IFERROR(VLOOKUP(INDEX('BDCF Histórico'!A:A,MATCH(D610&amp;E610,'BDCF Histórico'!G:G,0),),Equivalencias!D:F,3,FALSE),"Revisar"))</f>
        <v>PROC.PMO</v>
      </c>
      <c r="H610" t="str" cm="1">
        <f t="array" ref="H610">IFERROR(INDEX(Equivalencias!H:H,MATCH(BD[[#This Row],[PRYINumero]],Equivalencias!I:I,0),),BD[[#This Row],[PRYTcodigo]])</f>
        <v>PROC.BI</v>
      </c>
    </row>
    <row r="611" spans="1:8" x14ac:dyDescent="0.3">
      <c r="A611" t="s">
        <v>167</v>
      </c>
      <c r="B611" t="s">
        <v>161</v>
      </c>
      <c r="C611" t="s">
        <v>4662</v>
      </c>
      <c r="D611" t="s">
        <v>3578</v>
      </c>
      <c r="E611" t="s">
        <v>8381</v>
      </c>
      <c r="F611">
        <v>160</v>
      </c>
      <c r="G611" t="str" cm="1">
        <f t="array" ref="G611">IF(Resumen!$D$7="PROC.SWAT",IFERROR(VLOOKUP(BD[[#This Row],[Usunombre]],Equivalencias!W:X,2,FALSE),IFERROR(VLOOKUP(INDEX('BDCF Histórico'!A:A,MATCH(D611&amp;E611,'BDCF Histórico'!G:G,0),),Equivalencias!D:F,3,FALSE),"Revisar")),IFERROR(VLOOKUP(INDEX('BDCF Histórico'!A:A,MATCH(D611&amp;E611,'BDCF Histórico'!G:G,0),),Equivalencias!D:F,3,FALSE),"Revisar"))</f>
        <v>PROC.PMO</v>
      </c>
      <c r="H611" t="str" cm="1">
        <f t="array" ref="H611">IFERROR(INDEX(Equivalencias!H:H,MATCH(BD[[#This Row],[PRYINumero]],Equivalencias!I:I,0),),BD[[#This Row],[PRYTcodigo]])</f>
        <v>PROC.BI</v>
      </c>
    </row>
    <row r="612" spans="1:8" hidden="1" x14ac:dyDescent="0.3">
      <c r="B612" t="s">
        <v>4374</v>
      </c>
      <c r="C612" t="s">
        <v>4393</v>
      </c>
      <c r="D612" t="s">
        <v>3465</v>
      </c>
      <c r="E612" t="s">
        <v>4640</v>
      </c>
      <c r="F612">
        <v>164.5</v>
      </c>
      <c r="G612" t="str" cm="1">
        <f t="array" ref="G612">IF(Resumen!$D$7="PROC.SWAT",IFERROR(VLOOKUP(BD[[#This Row],[Usunombre]],Equivalencias!W:X,2,FALSE),IFERROR(VLOOKUP(INDEX('BDCF Histórico'!A:A,MATCH(D612&amp;E612,'BDCF Histórico'!G:G,0),),Equivalencias!D:F,3,FALSE),"Revisar")),IFERROR(VLOOKUP(INDEX('BDCF Histórico'!A:A,MATCH(D612&amp;E612,'BDCF Histórico'!G:G,0),),Equivalencias!D:F,3,FALSE),"Revisar"))</f>
        <v>PROC.SALUD</v>
      </c>
      <c r="H612" t="str" cm="1">
        <f t="array" ref="H612">IFERROR(INDEX(Equivalencias!H:H,MATCH(BD[[#This Row],[PRYINumero]],Equivalencias!I:I,0),),BD[[#This Row],[PRYTcodigo]])</f>
        <v>PROC.PRES</v>
      </c>
    </row>
    <row r="613" spans="1:8" hidden="1" x14ac:dyDescent="0.3">
      <c r="B613" t="s">
        <v>669</v>
      </c>
      <c r="C613" t="s">
        <v>4642</v>
      </c>
      <c r="D613" t="s">
        <v>128</v>
      </c>
      <c r="E613" t="s">
        <v>4640</v>
      </c>
      <c r="F613">
        <v>16</v>
      </c>
      <c r="G613" t="str" cm="1">
        <f t="array" ref="G613">IF(Resumen!$D$7="PROC.SWAT",IFERROR(VLOOKUP(BD[[#This Row],[Usunombre]],Equivalencias!W:X,2,FALSE),IFERROR(VLOOKUP(INDEX('BDCF Histórico'!A:A,MATCH(D613&amp;E613,'BDCF Histórico'!G:G,0),),Equivalencias!D:F,3,FALSE),"Revisar")),IFERROR(VLOOKUP(INDEX('BDCF Histórico'!A:A,MATCH(D613&amp;E613,'BDCF Histórico'!G:G,0),),Equivalencias!D:F,3,FALSE),"Revisar"))</f>
        <v>PROC.SWAT</v>
      </c>
      <c r="H613" t="str" cm="1">
        <f t="array" ref="H613">IFERROR(INDEX(Equivalencias!H:H,MATCH(BD[[#This Row],[PRYINumero]],Equivalencias!I:I,0),),BD[[#This Row],[PRYTcodigo]])</f>
        <v>PROC.ADM</v>
      </c>
    </row>
    <row r="614" spans="1:8" x14ac:dyDescent="0.3">
      <c r="B614" t="s">
        <v>669</v>
      </c>
      <c r="C614" t="s">
        <v>4642</v>
      </c>
      <c r="D614" t="s">
        <v>128</v>
      </c>
      <c r="E614" t="s">
        <v>8381</v>
      </c>
      <c r="F614">
        <v>8</v>
      </c>
      <c r="G614" t="str" cm="1">
        <f t="array" ref="G614">IF(Resumen!$D$7="PROC.SWAT",IFERROR(VLOOKUP(BD[[#This Row],[Usunombre]],Equivalencias!W:X,2,FALSE),IFERROR(VLOOKUP(INDEX('BDCF Histórico'!A:A,MATCH(D614&amp;E614,'BDCF Histórico'!G:G,0),),Equivalencias!D:F,3,FALSE),"Revisar")),IFERROR(VLOOKUP(INDEX('BDCF Histórico'!A:A,MATCH(D614&amp;E614,'BDCF Histórico'!G:G,0),),Equivalencias!D:F,3,FALSE),"Revisar"))</f>
        <v>PROC.SWAT</v>
      </c>
      <c r="H614" t="str" cm="1">
        <f t="array" ref="H614">IFERROR(INDEX(Equivalencias!H:H,MATCH(BD[[#This Row],[PRYINumero]],Equivalencias!I:I,0),),BD[[#This Row],[PRYTcodigo]])</f>
        <v>PROC.ADM</v>
      </c>
    </row>
    <row r="615" spans="1:8" hidden="1" x14ac:dyDescent="0.3">
      <c r="B615" t="s">
        <v>48</v>
      </c>
      <c r="C615" t="s">
        <v>4392</v>
      </c>
      <c r="D615" t="s">
        <v>128</v>
      </c>
      <c r="E615" t="s">
        <v>4640</v>
      </c>
      <c r="F615">
        <v>0.5</v>
      </c>
      <c r="G615" t="str" cm="1">
        <f t="array" ref="G615">IF(Resumen!$D$7="PROC.SWAT",IFERROR(VLOOKUP(BD[[#This Row],[Usunombre]],Equivalencias!W:X,2,FALSE),IFERROR(VLOOKUP(INDEX('BDCF Histórico'!A:A,MATCH(D615&amp;E615,'BDCF Histórico'!G:G,0),),Equivalencias!D:F,3,FALSE),"Revisar")),IFERROR(VLOOKUP(INDEX('BDCF Histórico'!A:A,MATCH(D615&amp;E615,'BDCF Histórico'!G:G,0),),Equivalencias!D:F,3,FALSE),"Revisar"))</f>
        <v>PROC.SWAT</v>
      </c>
      <c r="H615" t="str" cm="1">
        <f t="array" ref="H615">IFERROR(INDEX(Equivalencias!H:H,MATCH(BD[[#This Row],[PRYINumero]],Equivalencias!I:I,0),),BD[[#This Row],[PRYTcodigo]])</f>
        <v>PROC.ERP</v>
      </c>
    </row>
    <row r="616" spans="1:8" hidden="1" x14ac:dyDescent="0.3">
      <c r="B616" t="s">
        <v>4374</v>
      </c>
      <c r="C616" t="s">
        <v>4393</v>
      </c>
      <c r="D616" t="s">
        <v>128</v>
      </c>
      <c r="E616" t="s">
        <v>4640</v>
      </c>
      <c r="F616">
        <v>104.5</v>
      </c>
      <c r="G616" t="str" cm="1">
        <f t="array" ref="G616">IF(Resumen!$D$7="PROC.SWAT",IFERROR(VLOOKUP(BD[[#This Row],[Usunombre]],Equivalencias!W:X,2,FALSE),IFERROR(VLOOKUP(INDEX('BDCF Histórico'!A:A,MATCH(D616&amp;E616,'BDCF Histórico'!G:G,0),),Equivalencias!D:F,3,FALSE),"Revisar")),IFERROR(VLOOKUP(INDEX('BDCF Histórico'!A:A,MATCH(D616&amp;E616,'BDCF Histórico'!G:G,0),),Equivalencias!D:F,3,FALSE),"Revisar"))</f>
        <v>PROC.SWAT</v>
      </c>
      <c r="H616" t="str" cm="1">
        <f t="array" ref="H616">IFERROR(INDEX(Equivalencias!H:H,MATCH(BD[[#This Row],[PRYINumero]],Equivalencias!I:I,0),),BD[[#This Row],[PRYTcodigo]])</f>
        <v>PROC.PRES</v>
      </c>
    </row>
    <row r="617" spans="1:8" x14ac:dyDescent="0.3">
      <c r="B617" t="s">
        <v>4374</v>
      </c>
      <c r="C617" t="s">
        <v>4393</v>
      </c>
      <c r="D617" t="s">
        <v>128</v>
      </c>
      <c r="E617" t="s">
        <v>8381</v>
      </c>
      <c r="F617">
        <v>135.75</v>
      </c>
      <c r="G617" t="str" cm="1">
        <f t="array" ref="G617">IF(Resumen!$D$7="PROC.SWAT",IFERROR(VLOOKUP(BD[[#This Row],[Usunombre]],Equivalencias!W:X,2,FALSE),IFERROR(VLOOKUP(INDEX('BDCF Histórico'!A:A,MATCH(D617&amp;E617,'BDCF Histórico'!G:G,0),),Equivalencias!D:F,3,FALSE),"Revisar")),IFERROR(VLOOKUP(INDEX('BDCF Histórico'!A:A,MATCH(D617&amp;E617,'BDCF Histórico'!G:G,0),),Equivalencias!D:F,3,FALSE),"Revisar"))</f>
        <v>PROC.SWAT</v>
      </c>
      <c r="H617" t="str" cm="1">
        <f t="array" ref="H617">IFERROR(INDEX(Equivalencias!H:H,MATCH(BD[[#This Row],[PRYINumero]],Equivalencias!I:I,0),),BD[[#This Row],[PRYTcodigo]])</f>
        <v>PROC.PRES</v>
      </c>
    </row>
    <row r="618" spans="1:8" hidden="1" x14ac:dyDescent="0.3">
      <c r="B618" t="s">
        <v>4303</v>
      </c>
      <c r="C618" t="s">
        <v>4157</v>
      </c>
      <c r="D618" t="s">
        <v>128</v>
      </c>
      <c r="E618" t="s">
        <v>4640</v>
      </c>
      <c r="F618">
        <v>2</v>
      </c>
      <c r="G618" t="str" cm="1">
        <f t="array" ref="G618">IF(Resumen!$D$7="PROC.SWAT",IFERROR(VLOOKUP(BD[[#This Row],[Usunombre]],Equivalencias!W:X,2,FALSE),IFERROR(VLOOKUP(INDEX('BDCF Histórico'!A:A,MATCH(D618&amp;E618,'BDCF Histórico'!G:G,0),),Equivalencias!D:F,3,FALSE),"Revisar")),IFERROR(VLOOKUP(INDEX('BDCF Histórico'!A:A,MATCH(D618&amp;E618,'BDCF Histórico'!G:G,0),),Equivalencias!D:F,3,FALSE),"Revisar"))</f>
        <v>PROC.SWAT</v>
      </c>
      <c r="H618" t="str" cm="1">
        <f t="array" ref="H618">IFERROR(INDEX(Equivalencias!H:H,MATCH(BD[[#This Row],[PRYINumero]],Equivalencias!I:I,0),),BD[[#This Row],[PRYTcodigo]])</f>
        <v>PROC.PRY-E</v>
      </c>
    </row>
    <row r="619" spans="1:8" hidden="1" x14ac:dyDescent="0.3">
      <c r="B619" t="s">
        <v>322</v>
      </c>
      <c r="C619" t="s">
        <v>335</v>
      </c>
      <c r="D619" t="s">
        <v>128</v>
      </c>
      <c r="E619" t="s">
        <v>4640</v>
      </c>
      <c r="F619">
        <v>3</v>
      </c>
      <c r="G619" t="str" cm="1">
        <f t="array" ref="G619">IF(Resumen!$D$7="PROC.SWAT",IFERROR(VLOOKUP(BD[[#This Row],[Usunombre]],Equivalencias!W:X,2,FALSE),IFERROR(VLOOKUP(INDEX('BDCF Histórico'!A:A,MATCH(D619&amp;E619,'BDCF Histórico'!G:G,0),),Equivalencias!D:F,3,FALSE),"Revisar")),IFERROR(VLOOKUP(INDEX('BDCF Histórico'!A:A,MATCH(D619&amp;E619,'BDCF Histórico'!G:G,0),),Equivalencias!D:F,3,FALSE),"Revisar"))</f>
        <v>PROC.SWAT</v>
      </c>
      <c r="H619" t="str" cm="1">
        <f t="array" ref="H619">IFERROR(INDEX(Equivalencias!H:H,MATCH(BD[[#This Row],[PRYINumero]],Equivalencias!I:I,0),),BD[[#This Row],[PRYTcodigo]])</f>
        <v>PROC.SALUD</v>
      </c>
    </row>
    <row r="620" spans="1:8" hidden="1" x14ac:dyDescent="0.3">
      <c r="B620" t="s">
        <v>3270</v>
      </c>
      <c r="C620" t="s">
        <v>8367</v>
      </c>
      <c r="D620" t="s">
        <v>128</v>
      </c>
      <c r="E620" t="s">
        <v>4640</v>
      </c>
      <c r="F620">
        <v>2</v>
      </c>
      <c r="G620" t="str" cm="1">
        <f t="array" ref="G620">IF(Resumen!$D$7="PROC.SWAT",IFERROR(VLOOKUP(BD[[#This Row],[Usunombre]],Equivalencias!W:X,2,FALSE),IFERROR(VLOOKUP(INDEX('BDCF Histórico'!A:A,MATCH(D620&amp;E620,'BDCF Histórico'!G:G,0),),Equivalencias!D:F,3,FALSE),"Revisar")),IFERROR(VLOOKUP(INDEX('BDCF Histórico'!A:A,MATCH(D620&amp;E620,'BDCF Histórico'!G:G,0),),Equivalencias!D:F,3,FALSE),"Revisar"))</f>
        <v>PROC.SWAT</v>
      </c>
      <c r="H620" t="str" cm="1">
        <f t="array" ref="H620">IFERROR(INDEX(Equivalencias!H:H,MATCH(BD[[#This Row],[PRYINumero]],Equivalencias!I:I,0),),BD[[#This Row],[PRYTcodigo]])</f>
        <v>PROC.SWAT</v>
      </c>
    </row>
    <row r="621" spans="1:8" hidden="1" x14ac:dyDescent="0.3">
      <c r="A621" t="s">
        <v>47</v>
      </c>
      <c r="B621" t="s">
        <v>3270</v>
      </c>
      <c r="C621" t="s">
        <v>4564</v>
      </c>
      <c r="D621" t="s">
        <v>128</v>
      </c>
      <c r="E621" t="s">
        <v>4640</v>
      </c>
      <c r="F621">
        <v>4</v>
      </c>
      <c r="G621" t="str" cm="1">
        <f t="array" ref="G621">IF(Resumen!$D$7="PROC.SWAT",IFERROR(VLOOKUP(BD[[#This Row],[Usunombre]],Equivalencias!W:X,2,FALSE),IFERROR(VLOOKUP(INDEX('BDCF Histórico'!A:A,MATCH(D621&amp;E621,'BDCF Histórico'!G:G,0),),Equivalencias!D:F,3,FALSE),"Revisar")),IFERROR(VLOOKUP(INDEX('BDCF Histórico'!A:A,MATCH(D621&amp;E621,'BDCF Histórico'!G:G,0),),Equivalencias!D:F,3,FALSE),"Revisar"))</f>
        <v>PROC.SWAT</v>
      </c>
      <c r="H621" t="str" cm="1">
        <f t="array" ref="H621">IFERROR(INDEX(Equivalencias!H:H,MATCH(BD[[#This Row],[PRYINumero]],Equivalencias!I:I,0),),BD[[#This Row],[PRYTcodigo]])</f>
        <v>STR.MGMT</v>
      </c>
    </row>
    <row r="622" spans="1:8" x14ac:dyDescent="0.3">
      <c r="A622" t="s">
        <v>4118</v>
      </c>
      <c r="B622" t="s">
        <v>3270</v>
      </c>
      <c r="C622" t="s">
        <v>4564</v>
      </c>
      <c r="D622" t="s">
        <v>128</v>
      </c>
      <c r="E622" t="s">
        <v>8381</v>
      </c>
      <c r="F622">
        <v>1</v>
      </c>
      <c r="G622" t="str" cm="1">
        <f t="array" ref="G622">IF(Resumen!$D$7="PROC.SWAT",IFERROR(VLOOKUP(BD[[#This Row],[Usunombre]],Equivalencias!W:X,2,FALSE),IFERROR(VLOOKUP(INDEX('BDCF Histórico'!A:A,MATCH(D622&amp;E622,'BDCF Histórico'!G:G,0),),Equivalencias!D:F,3,FALSE),"Revisar")),IFERROR(VLOOKUP(INDEX('BDCF Histórico'!A:A,MATCH(D622&amp;E622,'BDCF Histórico'!G:G,0),),Equivalencias!D:F,3,FALSE),"Revisar"))</f>
        <v>PROC.SWAT</v>
      </c>
      <c r="H622" t="str" cm="1">
        <f t="array" ref="H622">IFERROR(INDEX(Equivalencias!H:H,MATCH(BD[[#This Row],[PRYINumero]],Equivalencias!I:I,0),),BD[[#This Row],[PRYTcodigo]])</f>
        <v>PROC.SWAT</v>
      </c>
    </row>
    <row r="623" spans="1:8" x14ac:dyDescent="0.3">
      <c r="A623" t="s">
        <v>47</v>
      </c>
      <c r="B623" t="s">
        <v>3270</v>
      </c>
      <c r="C623" t="s">
        <v>4564</v>
      </c>
      <c r="D623" t="s">
        <v>128</v>
      </c>
      <c r="E623" t="s">
        <v>8381</v>
      </c>
      <c r="F623">
        <v>5.75</v>
      </c>
      <c r="G623" t="str" cm="1">
        <f t="array" ref="G623">IF(Resumen!$D$7="PROC.SWAT",IFERROR(VLOOKUP(BD[[#This Row],[Usunombre]],Equivalencias!W:X,2,FALSE),IFERROR(VLOOKUP(INDEX('BDCF Histórico'!A:A,MATCH(D623&amp;E623,'BDCF Histórico'!G:G,0),),Equivalencias!D:F,3,FALSE),"Revisar")),IFERROR(VLOOKUP(INDEX('BDCF Histórico'!A:A,MATCH(D623&amp;E623,'BDCF Histórico'!G:G,0),),Equivalencias!D:F,3,FALSE),"Revisar"))</f>
        <v>PROC.SWAT</v>
      </c>
      <c r="H623" t="str" cm="1">
        <f t="array" ref="H623">IFERROR(INDEX(Equivalencias!H:H,MATCH(BD[[#This Row],[PRYINumero]],Equivalencias!I:I,0),),BD[[#This Row],[PRYTcodigo]])</f>
        <v>STR.MGMT</v>
      </c>
    </row>
    <row r="624" spans="1:8" hidden="1" x14ac:dyDescent="0.3">
      <c r="B624" t="s">
        <v>3270</v>
      </c>
      <c r="C624" t="s">
        <v>4565</v>
      </c>
      <c r="D624" t="s">
        <v>128</v>
      </c>
      <c r="E624" t="s">
        <v>4640</v>
      </c>
      <c r="F624">
        <v>1</v>
      </c>
      <c r="G624" t="str" cm="1">
        <f t="array" ref="G624">IF(Resumen!$D$7="PROC.SWAT",IFERROR(VLOOKUP(BD[[#This Row],[Usunombre]],Equivalencias!W:X,2,FALSE),IFERROR(VLOOKUP(INDEX('BDCF Histórico'!A:A,MATCH(D624&amp;E624,'BDCF Histórico'!G:G,0),),Equivalencias!D:F,3,FALSE),"Revisar")),IFERROR(VLOOKUP(INDEX('BDCF Histórico'!A:A,MATCH(D624&amp;E624,'BDCF Histórico'!G:G,0),),Equivalencias!D:F,3,FALSE),"Revisar"))</f>
        <v>PROC.SWAT</v>
      </c>
      <c r="H624" t="str" cm="1">
        <f t="array" ref="H624">IFERROR(INDEX(Equivalencias!H:H,MATCH(BD[[#This Row],[PRYINumero]],Equivalencias!I:I,0),),BD[[#This Row],[PRYTcodigo]])</f>
        <v>PROC.SWAT</v>
      </c>
    </row>
    <row r="625" spans="1:8" x14ac:dyDescent="0.3">
      <c r="A625" t="s">
        <v>47</v>
      </c>
      <c r="B625" t="s">
        <v>3270</v>
      </c>
      <c r="C625" t="s">
        <v>4566</v>
      </c>
      <c r="D625" t="s">
        <v>128</v>
      </c>
      <c r="E625" t="s">
        <v>8381</v>
      </c>
      <c r="F625">
        <v>7.25</v>
      </c>
      <c r="G625" t="str" cm="1">
        <f t="array" ref="G625">IF(Resumen!$D$7="PROC.SWAT",IFERROR(VLOOKUP(BD[[#This Row],[Usunombre]],Equivalencias!W:X,2,FALSE),IFERROR(VLOOKUP(INDEX('BDCF Histórico'!A:A,MATCH(D625&amp;E625,'BDCF Histórico'!G:G,0),),Equivalencias!D:F,3,FALSE),"Revisar")),IFERROR(VLOOKUP(INDEX('BDCF Histórico'!A:A,MATCH(D625&amp;E625,'BDCF Histórico'!G:G,0),),Equivalencias!D:F,3,FALSE),"Revisar"))</f>
        <v>PROC.SWAT</v>
      </c>
      <c r="H625" t="str" cm="1">
        <f t="array" ref="H625">IFERROR(INDEX(Equivalencias!H:H,MATCH(BD[[#This Row],[PRYINumero]],Equivalencias!I:I,0),),BD[[#This Row],[PRYTcodigo]])</f>
        <v>STR.MGMT</v>
      </c>
    </row>
    <row r="626" spans="1:8" hidden="1" x14ac:dyDescent="0.3">
      <c r="B626" t="s">
        <v>3270</v>
      </c>
      <c r="C626" t="s">
        <v>4678</v>
      </c>
      <c r="D626" t="s">
        <v>128</v>
      </c>
      <c r="E626" t="s">
        <v>4640</v>
      </c>
      <c r="F626">
        <v>4.75</v>
      </c>
      <c r="G626" t="str" cm="1">
        <f t="array" ref="G626">IF(Resumen!$D$7="PROC.SWAT",IFERROR(VLOOKUP(BD[[#This Row],[Usunombre]],Equivalencias!W:X,2,FALSE),IFERROR(VLOOKUP(INDEX('BDCF Histórico'!A:A,MATCH(D626&amp;E626,'BDCF Histórico'!G:G,0),),Equivalencias!D:F,3,FALSE),"Revisar")),IFERROR(VLOOKUP(INDEX('BDCF Histórico'!A:A,MATCH(D626&amp;E626,'BDCF Histórico'!G:G,0),),Equivalencias!D:F,3,FALSE),"Revisar"))</f>
        <v>PROC.SWAT</v>
      </c>
      <c r="H626" t="str" cm="1">
        <f t="array" ref="H626">IFERROR(INDEX(Equivalencias!H:H,MATCH(BD[[#This Row],[PRYINumero]],Equivalencias!I:I,0),),BD[[#This Row],[PRYTcodigo]])</f>
        <v>PROC.SWAT</v>
      </c>
    </row>
    <row r="627" spans="1:8" hidden="1" x14ac:dyDescent="0.3">
      <c r="B627" t="s">
        <v>360</v>
      </c>
      <c r="C627" t="s">
        <v>4506</v>
      </c>
      <c r="D627" t="s">
        <v>128</v>
      </c>
      <c r="E627" t="s">
        <v>4640</v>
      </c>
      <c r="F627">
        <v>19.25</v>
      </c>
      <c r="G627" t="str" cm="1">
        <f t="array" ref="G627">IF(Resumen!$D$7="PROC.SWAT",IFERROR(VLOOKUP(BD[[#This Row],[Usunombre]],Equivalencias!W:X,2,FALSE),IFERROR(VLOOKUP(INDEX('BDCF Histórico'!A:A,MATCH(D627&amp;E627,'BDCF Histórico'!G:G,0),),Equivalencias!D:F,3,FALSE),"Revisar")),IFERROR(VLOOKUP(INDEX('BDCF Histórico'!A:A,MATCH(D627&amp;E627,'BDCF Histórico'!G:G,0),),Equivalencias!D:F,3,FALSE),"Revisar"))</f>
        <v>PROC.SWAT</v>
      </c>
      <c r="H627" t="str" cm="1">
        <f t="array" ref="H627">IFERROR(INDEX(Equivalencias!H:H,MATCH(BD[[#This Row],[PRYINumero]],Equivalencias!I:I,0),),BD[[#This Row],[PRYTcodigo]])</f>
        <v>PROC.TDIG</v>
      </c>
    </row>
    <row r="628" spans="1:8" hidden="1" x14ac:dyDescent="0.3">
      <c r="B628" t="s">
        <v>405</v>
      </c>
      <c r="C628" t="s">
        <v>4439</v>
      </c>
      <c r="D628" t="s">
        <v>128</v>
      </c>
      <c r="E628" t="s">
        <v>4640</v>
      </c>
      <c r="F628">
        <v>7.5</v>
      </c>
      <c r="G628" t="str" cm="1">
        <f t="array" ref="G628">IF(Resumen!$D$7="PROC.SWAT",IFERROR(VLOOKUP(BD[[#This Row],[Usunombre]],Equivalencias!W:X,2,FALSE),IFERROR(VLOOKUP(INDEX('BDCF Histórico'!A:A,MATCH(D628&amp;E628,'BDCF Histórico'!G:G,0),),Equivalencias!D:F,3,FALSE),"Revisar")),IFERROR(VLOOKUP(INDEX('BDCF Histórico'!A:A,MATCH(D628&amp;E628,'BDCF Histórico'!G:G,0),),Equivalencias!D:F,3,FALSE),"Revisar"))</f>
        <v>PROC.SWAT</v>
      </c>
      <c r="H628" t="str" cm="1">
        <f t="array" ref="H628">IFERROR(INDEX(Equivalencias!H:H,MATCH(BD[[#This Row],[PRYINumero]],Equivalencias!I:I,0),),BD[[#This Row],[PRYTcodigo]])</f>
        <v>STR.MGMT</v>
      </c>
    </row>
    <row r="629" spans="1:8" hidden="1" x14ac:dyDescent="0.3">
      <c r="B629" t="s">
        <v>405</v>
      </c>
      <c r="C629" t="s">
        <v>3883</v>
      </c>
      <c r="D629" t="s">
        <v>128</v>
      </c>
      <c r="E629" t="s">
        <v>4640</v>
      </c>
      <c r="F629">
        <v>3.5</v>
      </c>
      <c r="G629" t="str" cm="1">
        <f t="array" ref="G629">IF(Resumen!$D$7="PROC.SWAT",IFERROR(VLOOKUP(BD[[#This Row],[Usunombre]],Equivalencias!W:X,2,FALSE),IFERROR(VLOOKUP(INDEX('BDCF Histórico'!A:A,MATCH(D629&amp;E629,'BDCF Histórico'!G:G,0),),Equivalencias!D:F,3,FALSE),"Revisar")),IFERROR(VLOOKUP(INDEX('BDCF Histórico'!A:A,MATCH(D629&amp;E629,'BDCF Histórico'!G:G,0),),Equivalencias!D:F,3,FALSE),"Revisar"))</f>
        <v>PROC.SWAT</v>
      </c>
      <c r="H629" t="str" cm="1">
        <f t="array" ref="H629">IFERROR(INDEX(Equivalencias!H:H,MATCH(BD[[#This Row],[PRYINumero]],Equivalencias!I:I,0),),BD[[#This Row],[PRYTcodigo]])</f>
        <v>STR.MGMT</v>
      </c>
    </row>
    <row r="630" spans="1:8" x14ac:dyDescent="0.3">
      <c r="B630" t="s">
        <v>405</v>
      </c>
      <c r="C630" t="s">
        <v>3883</v>
      </c>
      <c r="D630" t="s">
        <v>128</v>
      </c>
      <c r="E630" t="s">
        <v>8381</v>
      </c>
      <c r="F630">
        <v>2.25</v>
      </c>
      <c r="G630" t="str" cm="1">
        <f t="array" ref="G630">IF(Resumen!$D$7="PROC.SWAT",IFERROR(VLOOKUP(BD[[#This Row],[Usunombre]],Equivalencias!W:X,2,FALSE),IFERROR(VLOOKUP(INDEX('BDCF Histórico'!A:A,MATCH(D630&amp;E630,'BDCF Histórico'!G:G,0),),Equivalencias!D:F,3,FALSE),"Revisar")),IFERROR(VLOOKUP(INDEX('BDCF Histórico'!A:A,MATCH(D630&amp;E630,'BDCF Histórico'!G:G,0),),Equivalencias!D:F,3,FALSE),"Revisar"))</f>
        <v>PROC.SWAT</v>
      </c>
      <c r="H630" t="str" cm="1">
        <f t="array" ref="H630">IFERROR(INDEX(Equivalencias!H:H,MATCH(BD[[#This Row],[PRYINumero]],Equivalencias!I:I,0),),BD[[#This Row],[PRYTcodigo]])</f>
        <v>STR.MGMT</v>
      </c>
    </row>
    <row r="631" spans="1:8" hidden="1" x14ac:dyDescent="0.3">
      <c r="B631" t="s">
        <v>669</v>
      </c>
      <c r="C631" t="s">
        <v>4644</v>
      </c>
      <c r="D631" t="s">
        <v>55</v>
      </c>
      <c r="E631" t="s">
        <v>4640</v>
      </c>
      <c r="F631">
        <v>12</v>
      </c>
      <c r="G631" t="str" cm="1">
        <f t="array" ref="G631">IF(Resumen!$D$7="PROC.SWAT",IFERROR(VLOOKUP(BD[[#This Row],[Usunombre]],Equivalencias!W:X,2,FALSE),IFERROR(VLOOKUP(INDEX('BDCF Histórico'!A:A,MATCH(D631&amp;E631,'BDCF Histórico'!G:G,0),),Equivalencias!D:F,3,FALSE),"Revisar")),IFERROR(VLOOKUP(INDEX('BDCF Histórico'!A:A,MATCH(D631&amp;E631,'BDCF Histórico'!G:G,0),),Equivalencias!D:F,3,FALSE),"Revisar"))</f>
        <v>PROC.SAPI</v>
      </c>
      <c r="H631" t="str" cm="1">
        <f t="array" ref="H631">IFERROR(INDEX(Equivalencias!H:H,MATCH(BD[[#This Row],[PRYINumero]],Equivalencias!I:I,0),),BD[[#This Row],[PRYTcodigo]])</f>
        <v>PROC.ADM</v>
      </c>
    </row>
    <row r="632" spans="1:8" hidden="1" x14ac:dyDescent="0.3">
      <c r="B632" t="s">
        <v>48</v>
      </c>
      <c r="C632" t="s">
        <v>56</v>
      </c>
      <c r="D632" t="s">
        <v>55</v>
      </c>
      <c r="E632" t="s">
        <v>4640</v>
      </c>
      <c r="F632">
        <v>24</v>
      </c>
      <c r="G632" t="str" cm="1">
        <f t="array" ref="G632">IF(Resumen!$D$7="PROC.SWAT",IFERROR(VLOOKUP(BD[[#This Row],[Usunombre]],Equivalencias!W:X,2,FALSE),IFERROR(VLOOKUP(INDEX('BDCF Histórico'!A:A,MATCH(D632&amp;E632,'BDCF Histórico'!G:G,0),),Equivalencias!D:F,3,FALSE),"Revisar")),IFERROR(VLOOKUP(INDEX('BDCF Histórico'!A:A,MATCH(D632&amp;E632,'BDCF Histórico'!G:G,0),),Equivalencias!D:F,3,FALSE),"Revisar"))</f>
        <v>PROC.SAPI</v>
      </c>
      <c r="H632" t="str" cm="1">
        <f t="array" ref="H632">IFERROR(INDEX(Equivalencias!H:H,MATCH(BD[[#This Row],[PRYINumero]],Equivalencias!I:I,0),),BD[[#This Row],[PRYTcodigo]])</f>
        <v>PROC.ERP</v>
      </c>
    </row>
    <row r="633" spans="1:8" hidden="1" x14ac:dyDescent="0.3">
      <c r="B633" t="s">
        <v>4307</v>
      </c>
      <c r="C633" t="s">
        <v>4670</v>
      </c>
      <c r="D633" t="s">
        <v>55</v>
      </c>
      <c r="E633" t="s">
        <v>4640</v>
      </c>
      <c r="F633">
        <v>2</v>
      </c>
      <c r="G633" t="str" cm="1">
        <f t="array" ref="G633">IF(Resumen!$D$7="PROC.SWAT",IFERROR(VLOOKUP(BD[[#This Row],[Usunombre]],Equivalencias!W:X,2,FALSE),IFERROR(VLOOKUP(INDEX('BDCF Histórico'!A:A,MATCH(D633&amp;E633,'BDCF Histórico'!G:G,0),),Equivalencias!D:F,3,FALSE),"Revisar")),IFERROR(VLOOKUP(INDEX('BDCF Histórico'!A:A,MATCH(D633&amp;E633,'BDCF Histórico'!G:G,0),),Equivalencias!D:F,3,FALSE),"Revisar"))</f>
        <v>PROC.SAPI</v>
      </c>
      <c r="H633" t="str" cm="1">
        <f t="array" ref="H633">IFERROR(INDEX(Equivalencias!H:H,MATCH(BD[[#This Row],[PRYINumero]],Equivalencias!I:I,0),),BD[[#This Row],[PRYTcodigo]])</f>
        <v>PROC.SAPI</v>
      </c>
    </row>
    <row r="634" spans="1:8" x14ac:dyDescent="0.3">
      <c r="B634" t="s">
        <v>4307</v>
      </c>
      <c r="C634" t="s">
        <v>4673</v>
      </c>
      <c r="D634" t="s">
        <v>55</v>
      </c>
      <c r="E634" t="s">
        <v>8381</v>
      </c>
      <c r="F634">
        <v>2</v>
      </c>
      <c r="G634" t="str" cm="1">
        <f t="array" ref="G634">IF(Resumen!$D$7="PROC.SWAT",IFERROR(VLOOKUP(BD[[#This Row],[Usunombre]],Equivalencias!W:X,2,FALSE),IFERROR(VLOOKUP(INDEX('BDCF Histórico'!A:A,MATCH(D634&amp;E634,'BDCF Histórico'!G:G,0),),Equivalencias!D:F,3,FALSE),"Revisar")),IFERROR(VLOOKUP(INDEX('BDCF Histórico'!A:A,MATCH(D634&amp;E634,'BDCF Histórico'!G:G,0),),Equivalencias!D:F,3,FALSE),"Revisar"))</f>
        <v>PROC.SAPI</v>
      </c>
      <c r="H634" t="str" cm="1">
        <f t="array" ref="H634">IFERROR(INDEX(Equivalencias!H:H,MATCH(BD[[#This Row],[PRYINumero]],Equivalencias!I:I,0),),BD[[#This Row],[PRYTcodigo]])</f>
        <v>PROC.SAPI</v>
      </c>
    </row>
    <row r="635" spans="1:8" hidden="1" x14ac:dyDescent="0.3">
      <c r="B635" t="s">
        <v>4307</v>
      </c>
      <c r="C635" t="s">
        <v>4437</v>
      </c>
      <c r="D635" t="s">
        <v>55</v>
      </c>
      <c r="E635" t="s">
        <v>4640</v>
      </c>
      <c r="F635">
        <v>126</v>
      </c>
      <c r="G635" t="str" cm="1">
        <f t="array" ref="G635">IF(Resumen!$D$7="PROC.SWAT",IFERROR(VLOOKUP(BD[[#This Row],[Usunombre]],Equivalencias!W:X,2,FALSE),IFERROR(VLOOKUP(INDEX('BDCF Histórico'!A:A,MATCH(D635&amp;E635,'BDCF Histórico'!G:G,0),),Equivalencias!D:F,3,FALSE),"Revisar")),IFERROR(VLOOKUP(INDEX('BDCF Histórico'!A:A,MATCH(D635&amp;E635,'BDCF Histórico'!G:G,0),),Equivalencias!D:F,3,FALSE),"Revisar"))</f>
        <v>PROC.SAPI</v>
      </c>
      <c r="H635" t="str" cm="1">
        <f t="array" ref="H635">IFERROR(INDEX(Equivalencias!H:H,MATCH(BD[[#This Row],[PRYINumero]],Equivalencias!I:I,0),),BD[[#This Row],[PRYTcodigo]])</f>
        <v>PROC.SAPI</v>
      </c>
    </row>
    <row r="636" spans="1:8" x14ac:dyDescent="0.3">
      <c r="B636" t="s">
        <v>4307</v>
      </c>
      <c r="C636" t="s">
        <v>4437</v>
      </c>
      <c r="D636" t="s">
        <v>55</v>
      </c>
      <c r="E636" t="s">
        <v>8381</v>
      </c>
      <c r="F636">
        <v>152</v>
      </c>
      <c r="G636" t="str" cm="1">
        <f t="array" ref="G636">IF(Resumen!$D$7="PROC.SWAT",IFERROR(VLOOKUP(BD[[#This Row],[Usunombre]],Equivalencias!W:X,2,FALSE),IFERROR(VLOOKUP(INDEX('BDCF Histórico'!A:A,MATCH(D636&amp;E636,'BDCF Histórico'!G:G,0),),Equivalencias!D:F,3,FALSE),"Revisar")),IFERROR(VLOOKUP(INDEX('BDCF Histórico'!A:A,MATCH(D636&amp;E636,'BDCF Histórico'!G:G,0),),Equivalencias!D:F,3,FALSE),"Revisar"))</f>
        <v>PROC.SAPI</v>
      </c>
      <c r="H636" t="str" cm="1">
        <f t="array" ref="H636">IFERROR(INDEX(Equivalencias!H:H,MATCH(BD[[#This Row],[PRYINumero]],Equivalencias!I:I,0),),BD[[#This Row],[PRYTcodigo]])</f>
        <v>PROC.SAPI</v>
      </c>
    </row>
    <row r="637" spans="1:8" hidden="1" x14ac:dyDescent="0.3">
      <c r="B637" t="s">
        <v>4307</v>
      </c>
      <c r="C637" t="s">
        <v>4677</v>
      </c>
      <c r="D637" t="s">
        <v>55</v>
      </c>
      <c r="E637" t="s">
        <v>4640</v>
      </c>
      <c r="F637">
        <v>4</v>
      </c>
      <c r="G637" t="str" cm="1">
        <f t="array" ref="G637">IF(Resumen!$D$7="PROC.SWAT",IFERROR(VLOOKUP(BD[[#This Row],[Usunombre]],Equivalencias!W:X,2,FALSE),IFERROR(VLOOKUP(INDEX('BDCF Histórico'!A:A,MATCH(D637&amp;E637,'BDCF Histórico'!G:G,0),),Equivalencias!D:F,3,FALSE),"Revisar")),IFERROR(VLOOKUP(INDEX('BDCF Histórico'!A:A,MATCH(D637&amp;E637,'BDCF Histórico'!G:G,0),),Equivalencias!D:F,3,FALSE),"Revisar"))</f>
        <v>PROC.SAPI</v>
      </c>
      <c r="H637" t="str" cm="1">
        <f t="array" ref="H637">IFERROR(INDEX(Equivalencias!H:H,MATCH(BD[[#This Row],[PRYINumero]],Equivalencias!I:I,0),),BD[[#This Row],[PRYTcodigo]])</f>
        <v>PROC.SAPI</v>
      </c>
    </row>
    <row r="638" spans="1:8" x14ac:dyDescent="0.3">
      <c r="B638" t="s">
        <v>4307</v>
      </c>
      <c r="C638" t="s">
        <v>4677</v>
      </c>
      <c r="D638" t="s">
        <v>55</v>
      </c>
      <c r="E638" t="s">
        <v>8381</v>
      </c>
      <c r="F638">
        <v>6</v>
      </c>
      <c r="G638" t="str" cm="1">
        <f t="array" ref="G638">IF(Resumen!$D$7="PROC.SWAT",IFERROR(VLOOKUP(BD[[#This Row],[Usunombre]],Equivalencias!W:X,2,FALSE),IFERROR(VLOOKUP(INDEX('BDCF Histórico'!A:A,MATCH(D638&amp;E638,'BDCF Histórico'!G:G,0),),Equivalencias!D:F,3,FALSE),"Revisar")),IFERROR(VLOOKUP(INDEX('BDCF Histórico'!A:A,MATCH(D638&amp;E638,'BDCF Histórico'!G:G,0),),Equivalencias!D:F,3,FALSE),"Revisar"))</f>
        <v>PROC.SAPI</v>
      </c>
      <c r="H638" t="str" cm="1">
        <f t="array" ref="H638">IFERROR(INDEX(Equivalencias!H:H,MATCH(BD[[#This Row],[PRYINumero]],Equivalencias!I:I,0),),BD[[#This Row],[PRYTcodigo]])</f>
        <v>PROC.SAPI</v>
      </c>
    </row>
    <row r="639" spans="1:8" x14ac:dyDescent="0.3">
      <c r="B639" t="s">
        <v>669</v>
      </c>
      <c r="C639" t="s">
        <v>4644</v>
      </c>
      <c r="D639" t="s">
        <v>4682</v>
      </c>
      <c r="E639" t="s">
        <v>8381</v>
      </c>
      <c r="F639">
        <v>159</v>
      </c>
      <c r="G639" t="str" cm="1">
        <f t="array" ref="G639">IF(Resumen!$D$7="PROC.SWAT",IFERROR(VLOOKUP(BD[[#This Row],[Usunombre]],Equivalencias!W:X,2,FALSE),IFERROR(VLOOKUP(INDEX('BDCF Histórico'!A:A,MATCH(D639&amp;E639,'BDCF Histórico'!G:G,0),),Equivalencias!D:F,3,FALSE),"Revisar")),IFERROR(VLOOKUP(INDEX('BDCF Histórico'!A:A,MATCH(D639&amp;E639,'BDCF Histórico'!G:G,0),),Equivalencias!D:F,3,FALSE),"Revisar"))</f>
        <v>PROC.QA</v>
      </c>
      <c r="H639" t="str" cm="1">
        <f t="array" ref="H639">IFERROR(INDEX(Equivalencias!H:H,MATCH(BD[[#This Row],[PRYINumero]],Equivalencias!I:I,0),),BD[[#This Row],[PRYTcodigo]])</f>
        <v>PROC.ADM</v>
      </c>
    </row>
    <row r="640" spans="1:8" hidden="1" x14ac:dyDescent="0.3">
      <c r="B640" t="s">
        <v>669</v>
      </c>
      <c r="C640" t="s">
        <v>4642</v>
      </c>
      <c r="D640" t="s">
        <v>1041</v>
      </c>
      <c r="E640" t="s">
        <v>4640</v>
      </c>
      <c r="F640">
        <v>16</v>
      </c>
      <c r="G640" t="str" cm="1">
        <f t="array" ref="G640">IF(Resumen!$D$7="PROC.SWAT",IFERROR(VLOOKUP(BD[[#This Row],[Usunombre]],Equivalencias!W:X,2,FALSE),IFERROR(VLOOKUP(INDEX('BDCF Histórico'!A:A,MATCH(D640&amp;E640,'BDCF Histórico'!G:G,0),),Equivalencias!D:F,3,FALSE),"Revisar")),IFERROR(VLOOKUP(INDEX('BDCF Histórico'!A:A,MATCH(D640&amp;E640,'BDCF Histórico'!G:G,0),),Equivalencias!D:F,3,FALSE),"Revisar"))</f>
        <v>PROC.SWAT</v>
      </c>
      <c r="H640" t="str" cm="1">
        <f t="array" ref="H640">IFERROR(INDEX(Equivalencias!H:H,MATCH(BD[[#This Row],[PRYINumero]],Equivalencias!I:I,0),),BD[[#This Row],[PRYTcodigo]])</f>
        <v>PROC.ADM</v>
      </c>
    </row>
    <row r="641" spans="1:8" hidden="1" x14ac:dyDescent="0.3">
      <c r="B641" t="s">
        <v>4374</v>
      </c>
      <c r="C641" t="s">
        <v>4393</v>
      </c>
      <c r="D641" t="s">
        <v>1041</v>
      </c>
      <c r="E641" t="s">
        <v>4640</v>
      </c>
      <c r="F641">
        <v>152</v>
      </c>
      <c r="G641" t="str" cm="1">
        <f t="array" ref="G641">IF(Resumen!$D$7="PROC.SWAT",IFERROR(VLOOKUP(BD[[#This Row],[Usunombre]],Equivalencias!W:X,2,FALSE),IFERROR(VLOOKUP(INDEX('BDCF Histórico'!A:A,MATCH(D641&amp;E641,'BDCF Histórico'!G:G,0),),Equivalencias!D:F,3,FALSE),"Revisar")),IFERROR(VLOOKUP(INDEX('BDCF Histórico'!A:A,MATCH(D641&amp;E641,'BDCF Histórico'!G:G,0),),Equivalencias!D:F,3,FALSE),"Revisar"))</f>
        <v>PROC.SWAT</v>
      </c>
      <c r="H641" t="str" cm="1">
        <f t="array" ref="H641">IFERROR(INDEX(Equivalencias!H:H,MATCH(BD[[#This Row],[PRYINumero]],Equivalencias!I:I,0),),BD[[#This Row],[PRYTcodigo]])</f>
        <v>PROC.PRES</v>
      </c>
    </row>
    <row r="642" spans="1:8" x14ac:dyDescent="0.3">
      <c r="B642" t="s">
        <v>4374</v>
      </c>
      <c r="C642" t="s">
        <v>4393</v>
      </c>
      <c r="D642" t="s">
        <v>1041</v>
      </c>
      <c r="E642" t="s">
        <v>8381</v>
      </c>
      <c r="F642">
        <v>8.5</v>
      </c>
      <c r="G642" t="str" cm="1">
        <f t="array" ref="G642">IF(Resumen!$D$7="PROC.SWAT",IFERROR(VLOOKUP(BD[[#This Row],[Usunombre]],Equivalencias!W:X,2,FALSE),IFERROR(VLOOKUP(INDEX('BDCF Histórico'!A:A,MATCH(D642&amp;E642,'BDCF Histórico'!G:G,0),),Equivalencias!D:F,3,FALSE),"Revisar")),IFERROR(VLOOKUP(INDEX('BDCF Histórico'!A:A,MATCH(D642&amp;E642,'BDCF Histórico'!G:G,0),),Equivalencias!D:F,3,FALSE),"Revisar"))</f>
        <v>PROC.SWAT</v>
      </c>
      <c r="H642" t="str" cm="1">
        <f t="array" ref="H642">IFERROR(INDEX(Equivalencias!H:H,MATCH(BD[[#This Row],[PRYINumero]],Equivalencias!I:I,0),),BD[[#This Row],[PRYTcodigo]])</f>
        <v>PROC.PRES</v>
      </c>
    </row>
    <row r="643" spans="1:8" x14ac:dyDescent="0.3">
      <c r="A643" t="s">
        <v>4118</v>
      </c>
      <c r="B643" t="s">
        <v>3270</v>
      </c>
      <c r="C643" t="s">
        <v>4566</v>
      </c>
      <c r="D643" t="s">
        <v>1041</v>
      </c>
      <c r="E643" t="s">
        <v>8381</v>
      </c>
      <c r="F643">
        <v>2</v>
      </c>
      <c r="G643" t="str" cm="1">
        <f t="array" ref="G643">IF(Resumen!$D$7="PROC.SWAT",IFERROR(VLOOKUP(BD[[#This Row],[Usunombre]],Equivalencias!W:X,2,FALSE),IFERROR(VLOOKUP(INDEX('BDCF Histórico'!A:A,MATCH(D643&amp;E643,'BDCF Histórico'!G:G,0),),Equivalencias!D:F,3,FALSE),"Revisar")),IFERROR(VLOOKUP(INDEX('BDCF Histórico'!A:A,MATCH(D643&amp;E643,'BDCF Histórico'!G:G,0),),Equivalencias!D:F,3,FALSE),"Revisar"))</f>
        <v>PROC.SWAT</v>
      </c>
      <c r="H643" t="str" cm="1">
        <f t="array" ref="H643">IFERROR(INDEX(Equivalencias!H:H,MATCH(BD[[#This Row],[PRYINumero]],Equivalencias!I:I,0),),BD[[#This Row],[PRYTcodigo]])</f>
        <v>PROC.SWAT</v>
      </c>
    </row>
    <row r="644" spans="1:8" x14ac:dyDescent="0.3">
      <c r="B644" t="s">
        <v>354</v>
      </c>
      <c r="C644" t="s">
        <v>1009</v>
      </c>
      <c r="D644" t="s">
        <v>1041</v>
      </c>
      <c r="E644" t="s">
        <v>8381</v>
      </c>
      <c r="F644">
        <v>31.5</v>
      </c>
      <c r="G644" t="str" cm="1">
        <f t="array" ref="G644">IF(Resumen!$D$7="PROC.SWAT",IFERROR(VLOOKUP(BD[[#This Row],[Usunombre]],Equivalencias!W:X,2,FALSE),IFERROR(VLOOKUP(INDEX('BDCF Histórico'!A:A,MATCH(D644&amp;E644,'BDCF Histórico'!G:G,0),),Equivalencias!D:F,3,FALSE),"Revisar")),IFERROR(VLOOKUP(INDEX('BDCF Histórico'!A:A,MATCH(D644&amp;E644,'BDCF Histórico'!G:G,0),),Equivalencias!D:F,3,FALSE),"Revisar"))</f>
        <v>PROC.SWAT</v>
      </c>
      <c r="H644" t="str" cm="1">
        <f t="array" ref="H644">IFERROR(INDEX(Equivalencias!H:H,MATCH(BD[[#This Row],[PRYINumero]],Equivalencias!I:I,0),),BD[[#This Row],[PRYTcodigo]])</f>
        <v>PROC.TAPP</v>
      </c>
    </row>
    <row r="645" spans="1:8" x14ac:dyDescent="0.3">
      <c r="B645" t="s">
        <v>405</v>
      </c>
      <c r="C645" t="s">
        <v>4439</v>
      </c>
      <c r="D645" t="s">
        <v>1041</v>
      </c>
      <c r="E645" t="s">
        <v>8381</v>
      </c>
      <c r="F645">
        <v>118</v>
      </c>
      <c r="G645" t="str" cm="1">
        <f t="array" ref="G645">IF(Resumen!$D$7="PROC.SWAT",IFERROR(VLOOKUP(BD[[#This Row],[Usunombre]],Equivalencias!W:X,2,FALSE),IFERROR(VLOOKUP(INDEX('BDCF Histórico'!A:A,MATCH(D645&amp;E645,'BDCF Histórico'!G:G,0),),Equivalencias!D:F,3,FALSE),"Revisar")),IFERROR(VLOOKUP(INDEX('BDCF Histórico'!A:A,MATCH(D645&amp;E645,'BDCF Histórico'!G:G,0),),Equivalencias!D:F,3,FALSE),"Revisar"))</f>
        <v>PROC.SWAT</v>
      </c>
      <c r="H645" t="str" cm="1">
        <f t="array" ref="H645">IFERROR(INDEX(Equivalencias!H:H,MATCH(BD[[#This Row],[PRYINumero]],Equivalencias!I:I,0),),BD[[#This Row],[PRYTcodigo]])</f>
        <v>STR.MGMT</v>
      </c>
    </row>
    <row r="646" spans="1:8" hidden="1" x14ac:dyDescent="0.3">
      <c r="B646" t="s">
        <v>669</v>
      </c>
      <c r="C646" t="s">
        <v>4642</v>
      </c>
      <c r="D646" t="s">
        <v>4391</v>
      </c>
      <c r="E646" t="s">
        <v>4640</v>
      </c>
      <c r="F646">
        <v>8</v>
      </c>
      <c r="G646" t="str" cm="1">
        <f t="array" ref="G646">IF(Resumen!$D$7="PROC.SWAT",IFERROR(VLOOKUP(BD[[#This Row],[Usunombre]],Equivalencias!W:X,2,FALSE),IFERROR(VLOOKUP(INDEX('BDCF Histórico'!A:A,MATCH(D646&amp;E646,'BDCF Histórico'!G:G,0),),Equivalencias!D:F,3,FALSE),"Revisar")),IFERROR(VLOOKUP(INDEX('BDCF Histórico'!A:A,MATCH(D646&amp;E646,'BDCF Histórico'!G:G,0),),Equivalencias!D:F,3,FALSE),"Revisar"))</f>
        <v>PROC.SEDI</v>
      </c>
      <c r="H646" t="str" cm="1">
        <f t="array" ref="H646">IFERROR(INDEX(Equivalencias!H:H,MATCH(BD[[#This Row],[PRYINumero]],Equivalencias!I:I,0),),BD[[#This Row],[PRYTcodigo]])</f>
        <v>PROC.ADM</v>
      </c>
    </row>
    <row r="647" spans="1:8" hidden="1" x14ac:dyDescent="0.3">
      <c r="B647" t="s">
        <v>4332</v>
      </c>
      <c r="C647" t="s">
        <v>4160</v>
      </c>
      <c r="D647" t="s">
        <v>4391</v>
      </c>
      <c r="E647" t="s">
        <v>4640</v>
      </c>
      <c r="F647">
        <v>160</v>
      </c>
      <c r="G647" t="str" cm="1">
        <f t="array" ref="G647">IF(Resumen!$D$7="PROC.SWAT",IFERROR(VLOOKUP(BD[[#This Row],[Usunombre]],Equivalencias!W:X,2,FALSE),IFERROR(VLOOKUP(INDEX('BDCF Histórico'!A:A,MATCH(D647&amp;E647,'BDCF Histórico'!G:G,0),),Equivalencias!D:F,3,FALSE),"Revisar")),IFERROR(VLOOKUP(INDEX('BDCF Histórico'!A:A,MATCH(D647&amp;E647,'BDCF Histórico'!G:G,0),),Equivalencias!D:F,3,FALSE),"Revisar"))</f>
        <v>PROC.SEDI</v>
      </c>
      <c r="H647" t="str" cm="1">
        <f t="array" ref="H647">IFERROR(INDEX(Equivalencias!H:H,MATCH(BD[[#This Row],[PRYINumero]],Equivalencias!I:I,0),),BD[[#This Row],[PRYTcodigo]])</f>
        <v>PROC.SEDI</v>
      </c>
    </row>
    <row r="648" spans="1:8" x14ac:dyDescent="0.3">
      <c r="B648" t="s">
        <v>4332</v>
      </c>
      <c r="C648" t="s">
        <v>4160</v>
      </c>
      <c r="D648" t="s">
        <v>4391</v>
      </c>
      <c r="E648" t="s">
        <v>8381</v>
      </c>
      <c r="F648">
        <v>160</v>
      </c>
      <c r="G648" t="str" cm="1">
        <f t="array" ref="G648">IF(Resumen!$D$7="PROC.SWAT",IFERROR(VLOOKUP(BD[[#This Row],[Usunombre]],Equivalencias!W:X,2,FALSE),IFERROR(VLOOKUP(INDEX('BDCF Histórico'!A:A,MATCH(D648&amp;E648,'BDCF Histórico'!G:G,0),),Equivalencias!D:F,3,FALSE),"Revisar")),IFERROR(VLOOKUP(INDEX('BDCF Histórico'!A:A,MATCH(D648&amp;E648,'BDCF Histórico'!G:G,0),),Equivalencias!D:F,3,FALSE),"Revisar"))</f>
        <v>PROC.SEDI</v>
      </c>
      <c r="H648" t="str" cm="1">
        <f t="array" ref="H648">IFERROR(INDEX(Equivalencias!H:H,MATCH(BD[[#This Row],[PRYINumero]],Equivalencias!I:I,0),),BD[[#This Row],[PRYTcodigo]])</f>
        <v>PROC.SEDI</v>
      </c>
    </row>
    <row r="649" spans="1:8" hidden="1" x14ac:dyDescent="0.3">
      <c r="B649" t="s">
        <v>669</v>
      </c>
      <c r="C649" t="s">
        <v>4642</v>
      </c>
      <c r="D649" t="s">
        <v>196</v>
      </c>
      <c r="E649" t="s">
        <v>4640</v>
      </c>
      <c r="F649">
        <v>8</v>
      </c>
      <c r="G649" t="str" cm="1">
        <f t="array" ref="G649">IF(Resumen!$D$7="PROC.SWAT",IFERROR(VLOOKUP(BD[[#This Row],[Usunombre]],Equivalencias!W:X,2,FALSE),IFERROR(VLOOKUP(INDEX('BDCF Histórico'!A:A,MATCH(D649&amp;E649,'BDCF Histórico'!G:G,0),),Equivalencias!D:F,3,FALSE),"Revisar")),IFERROR(VLOOKUP(INDEX('BDCF Histórico'!A:A,MATCH(D649&amp;E649,'BDCF Histórico'!G:G,0),),Equivalencias!D:F,3,FALSE),"Revisar"))</f>
        <v>PROC.POOL</v>
      </c>
      <c r="H649" t="str" cm="1">
        <f t="array" ref="H649">IFERROR(INDEX(Equivalencias!H:H,MATCH(BD[[#This Row],[PRYINumero]],Equivalencias!I:I,0),),BD[[#This Row],[PRYTcodigo]])</f>
        <v>PROC.ADM</v>
      </c>
    </row>
    <row r="650" spans="1:8" hidden="1" x14ac:dyDescent="0.3">
      <c r="B650" t="s">
        <v>4333</v>
      </c>
      <c r="C650" t="s">
        <v>4116</v>
      </c>
      <c r="D650" t="s">
        <v>196</v>
      </c>
      <c r="E650" t="s">
        <v>4640</v>
      </c>
      <c r="F650">
        <v>171</v>
      </c>
      <c r="G650" t="str" cm="1">
        <f t="array" ref="G650">IF(Resumen!$D$7="PROC.SWAT",IFERROR(VLOOKUP(BD[[#This Row],[Usunombre]],Equivalencias!W:X,2,FALSE),IFERROR(VLOOKUP(INDEX('BDCF Histórico'!A:A,MATCH(D650&amp;E650,'BDCF Histórico'!G:G,0),),Equivalencias!D:F,3,FALSE),"Revisar")),IFERROR(VLOOKUP(INDEX('BDCF Histórico'!A:A,MATCH(D650&amp;E650,'BDCF Histórico'!G:G,0),),Equivalencias!D:F,3,FALSE),"Revisar"))</f>
        <v>PROC.POOL</v>
      </c>
      <c r="H650" t="str" cm="1">
        <f t="array" ref="H650">IFERROR(INDEX(Equivalencias!H:H,MATCH(BD[[#This Row],[PRYINumero]],Equivalencias!I:I,0),),BD[[#This Row],[PRYTcodigo]])</f>
        <v>PROC.POOL</v>
      </c>
    </row>
    <row r="651" spans="1:8" x14ac:dyDescent="0.3">
      <c r="B651" t="s">
        <v>4333</v>
      </c>
      <c r="C651" t="s">
        <v>4116</v>
      </c>
      <c r="D651" t="s">
        <v>196</v>
      </c>
      <c r="E651" t="s">
        <v>8381</v>
      </c>
      <c r="F651">
        <v>160</v>
      </c>
      <c r="G651" t="str" cm="1">
        <f t="array" ref="G651">IF(Resumen!$D$7="PROC.SWAT",IFERROR(VLOOKUP(BD[[#This Row],[Usunombre]],Equivalencias!W:X,2,FALSE),IFERROR(VLOOKUP(INDEX('BDCF Histórico'!A:A,MATCH(D651&amp;E651,'BDCF Histórico'!G:G,0),),Equivalencias!D:F,3,FALSE),"Revisar")),IFERROR(VLOOKUP(INDEX('BDCF Histórico'!A:A,MATCH(D651&amp;E651,'BDCF Histórico'!G:G,0),),Equivalencias!D:F,3,FALSE),"Revisar"))</f>
        <v>PROC.POOL</v>
      </c>
      <c r="H651" t="str" cm="1">
        <f t="array" ref="H651">IFERROR(INDEX(Equivalencias!H:H,MATCH(BD[[#This Row],[PRYINumero]],Equivalencias!I:I,0),),BD[[#This Row],[PRYTcodigo]])</f>
        <v>PROC.POOL</v>
      </c>
    </row>
    <row r="652" spans="1:8" hidden="1" x14ac:dyDescent="0.3">
      <c r="B652" t="s">
        <v>669</v>
      </c>
      <c r="C652" t="s">
        <v>4642</v>
      </c>
      <c r="D652" t="s">
        <v>53</v>
      </c>
      <c r="E652" t="s">
        <v>4640</v>
      </c>
      <c r="F652">
        <v>8</v>
      </c>
      <c r="G652" t="str" cm="1">
        <f t="array" ref="G652">IF(Resumen!$D$7="PROC.SWAT",IFERROR(VLOOKUP(BD[[#This Row],[Usunombre]],Equivalencias!W:X,2,FALSE),IFERROR(VLOOKUP(INDEX('BDCF Histórico'!A:A,MATCH(D652&amp;E652,'BDCF Histórico'!G:G,0),),Equivalencias!D:F,3,FALSE),"Revisar")),IFERROR(VLOOKUP(INDEX('BDCF Histórico'!A:A,MATCH(D652&amp;E652,'BDCF Histórico'!G:G,0),),Equivalencias!D:F,3,FALSE),"Revisar"))</f>
        <v>PROC.SAPI</v>
      </c>
      <c r="H652" t="str" cm="1">
        <f t="array" ref="H652">IFERROR(INDEX(Equivalencias!H:H,MATCH(BD[[#This Row],[PRYINumero]],Equivalencias!I:I,0),),BD[[#This Row],[PRYTcodigo]])</f>
        <v>PROC.ADM</v>
      </c>
    </row>
    <row r="653" spans="1:8" hidden="1" x14ac:dyDescent="0.3">
      <c r="B653" t="s">
        <v>48</v>
      </c>
      <c r="C653" t="s">
        <v>4649</v>
      </c>
      <c r="D653" t="s">
        <v>53</v>
      </c>
      <c r="E653" t="s">
        <v>4640</v>
      </c>
      <c r="F653">
        <v>1.5</v>
      </c>
      <c r="G653" t="str" cm="1">
        <f t="array" ref="G653">IF(Resumen!$D$7="PROC.SWAT",IFERROR(VLOOKUP(BD[[#This Row],[Usunombre]],Equivalencias!W:X,2,FALSE),IFERROR(VLOOKUP(INDEX('BDCF Histórico'!A:A,MATCH(D653&amp;E653,'BDCF Histórico'!G:G,0),),Equivalencias!D:F,3,FALSE),"Revisar")),IFERROR(VLOOKUP(INDEX('BDCF Histórico'!A:A,MATCH(D653&amp;E653,'BDCF Histórico'!G:G,0),),Equivalencias!D:F,3,FALSE),"Revisar"))</f>
        <v>PROC.SAPI</v>
      </c>
      <c r="H653" t="str" cm="1">
        <f t="array" ref="H653">IFERROR(INDEX(Equivalencias!H:H,MATCH(BD[[#This Row],[PRYINumero]],Equivalencias!I:I,0),),BD[[#This Row],[PRYTcodigo]])</f>
        <v>PROC.ERP</v>
      </c>
    </row>
    <row r="654" spans="1:8" hidden="1" x14ac:dyDescent="0.3">
      <c r="B654" t="s">
        <v>48</v>
      </c>
      <c r="C654" t="s">
        <v>96</v>
      </c>
      <c r="D654" t="s">
        <v>53</v>
      </c>
      <c r="E654" t="s">
        <v>4640</v>
      </c>
      <c r="F654">
        <v>7</v>
      </c>
      <c r="G654" t="str" cm="1">
        <f t="array" ref="G654">IF(Resumen!$D$7="PROC.SWAT",IFERROR(VLOOKUP(BD[[#This Row],[Usunombre]],Equivalencias!W:X,2,FALSE),IFERROR(VLOOKUP(INDEX('BDCF Histórico'!A:A,MATCH(D654&amp;E654,'BDCF Histórico'!G:G,0),),Equivalencias!D:F,3,FALSE),"Revisar")),IFERROR(VLOOKUP(INDEX('BDCF Histórico'!A:A,MATCH(D654&amp;E654,'BDCF Histórico'!G:G,0),),Equivalencias!D:F,3,FALSE),"Revisar"))</f>
        <v>PROC.SAPI</v>
      </c>
      <c r="H654" t="str" cm="1">
        <f t="array" ref="H654">IFERROR(INDEX(Equivalencias!H:H,MATCH(BD[[#This Row],[PRYINumero]],Equivalencias!I:I,0),),BD[[#This Row],[PRYTcodigo]])</f>
        <v>PROC.ERP</v>
      </c>
    </row>
    <row r="655" spans="1:8" hidden="1" x14ac:dyDescent="0.3">
      <c r="B655" t="s">
        <v>4303</v>
      </c>
      <c r="C655" t="s">
        <v>4157</v>
      </c>
      <c r="D655" t="s">
        <v>53</v>
      </c>
      <c r="E655" t="s">
        <v>4640</v>
      </c>
      <c r="F655">
        <v>134.5</v>
      </c>
      <c r="G655" t="str" cm="1">
        <f t="array" ref="G655">IF(Resumen!$D$7="PROC.SWAT",IFERROR(VLOOKUP(BD[[#This Row],[Usunombre]],Equivalencias!W:X,2,FALSE),IFERROR(VLOOKUP(INDEX('BDCF Histórico'!A:A,MATCH(D655&amp;E655,'BDCF Histórico'!G:G,0),),Equivalencias!D:F,3,FALSE),"Revisar")),IFERROR(VLOOKUP(INDEX('BDCF Histórico'!A:A,MATCH(D655&amp;E655,'BDCF Histórico'!G:G,0),),Equivalencias!D:F,3,FALSE),"Revisar"))</f>
        <v>PROC.SAPI</v>
      </c>
      <c r="H655" t="str" cm="1">
        <f t="array" ref="H655">IFERROR(INDEX(Equivalencias!H:H,MATCH(BD[[#This Row],[PRYINumero]],Equivalencias!I:I,0),),BD[[#This Row],[PRYTcodigo]])</f>
        <v>PROC.PRY-E</v>
      </c>
    </row>
    <row r="656" spans="1:8" x14ac:dyDescent="0.3">
      <c r="B656" t="s">
        <v>4303</v>
      </c>
      <c r="C656" t="s">
        <v>4157</v>
      </c>
      <c r="D656" t="s">
        <v>53</v>
      </c>
      <c r="E656" t="s">
        <v>8381</v>
      </c>
      <c r="F656">
        <v>141</v>
      </c>
      <c r="G656" t="str" cm="1">
        <f t="array" ref="G656">IF(Resumen!$D$7="PROC.SWAT",IFERROR(VLOOKUP(BD[[#This Row],[Usunombre]],Equivalencias!W:X,2,FALSE),IFERROR(VLOOKUP(INDEX('BDCF Histórico'!A:A,MATCH(D656&amp;E656,'BDCF Histórico'!G:G,0),),Equivalencias!D:F,3,FALSE),"Revisar")),IFERROR(VLOOKUP(INDEX('BDCF Histórico'!A:A,MATCH(D656&amp;E656,'BDCF Histórico'!G:G,0),),Equivalencias!D:F,3,FALSE),"Revisar"))</f>
        <v>PROC.SAPI</v>
      </c>
      <c r="H656" t="str" cm="1">
        <f t="array" ref="H656">IFERROR(INDEX(Equivalencias!H:H,MATCH(BD[[#This Row],[PRYINumero]],Equivalencias!I:I,0),),BD[[#This Row],[PRYTcodigo]])</f>
        <v>PROC.PRY-E</v>
      </c>
    </row>
    <row r="657" spans="1:8" hidden="1" x14ac:dyDescent="0.3">
      <c r="B657" t="s">
        <v>4307</v>
      </c>
      <c r="C657" t="s">
        <v>4671</v>
      </c>
      <c r="D657" t="s">
        <v>53</v>
      </c>
      <c r="E657" t="s">
        <v>4640</v>
      </c>
      <c r="F657">
        <v>14.5</v>
      </c>
      <c r="G657" t="str" cm="1">
        <f t="array" ref="G657">IF(Resumen!$D$7="PROC.SWAT",IFERROR(VLOOKUP(BD[[#This Row],[Usunombre]],Equivalencias!W:X,2,FALSE),IFERROR(VLOOKUP(INDEX('BDCF Histórico'!A:A,MATCH(D657&amp;E657,'BDCF Histórico'!G:G,0),),Equivalencias!D:F,3,FALSE),"Revisar")),IFERROR(VLOOKUP(INDEX('BDCF Histórico'!A:A,MATCH(D657&amp;E657,'BDCF Histórico'!G:G,0),),Equivalencias!D:F,3,FALSE),"Revisar"))</f>
        <v>PROC.SAPI</v>
      </c>
      <c r="H657" t="str" cm="1">
        <f t="array" ref="H657">IFERROR(INDEX(Equivalencias!H:H,MATCH(BD[[#This Row],[PRYINumero]],Equivalencias!I:I,0),),BD[[#This Row],[PRYTcodigo]])</f>
        <v>PROC.SAPI</v>
      </c>
    </row>
    <row r="658" spans="1:8" x14ac:dyDescent="0.3">
      <c r="B658" t="s">
        <v>4307</v>
      </c>
      <c r="C658" t="s">
        <v>4671</v>
      </c>
      <c r="D658" t="s">
        <v>53</v>
      </c>
      <c r="E658" t="s">
        <v>8381</v>
      </c>
      <c r="F658">
        <v>18</v>
      </c>
      <c r="G658" t="str" cm="1">
        <f t="array" ref="G658">IF(Resumen!$D$7="PROC.SWAT",IFERROR(VLOOKUP(BD[[#This Row],[Usunombre]],Equivalencias!W:X,2,FALSE),IFERROR(VLOOKUP(INDEX('BDCF Histórico'!A:A,MATCH(D658&amp;E658,'BDCF Histórico'!G:G,0),),Equivalencias!D:F,3,FALSE),"Revisar")),IFERROR(VLOOKUP(INDEX('BDCF Histórico'!A:A,MATCH(D658&amp;E658,'BDCF Histórico'!G:G,0),),Equivalencias!D:F,3,FALSE),"Revisar"))</f>
        <v>PROC.SAPI</v>
      </c>
      <c r="H658" t="str" cm="1">
        <f t="array" ref="H658">IFERROR(INDEX(Equivalencias!H:H,MATCH(BD[[#This Row],[PRYINumero]],Equivalencias!I:I,0),),BD[[#This Row],[PRYTcodigo]])</f>
        <v>PROC.SAPI</v>
      </c>
    </row>
    <row r="659" spans="1:8" hidden="1" x14ac:dyDescent="0.3">
      <c r="B659" t="s">
        <v>4307</v>
      </c>
      <c r="C659" t="s">
        <v>4631</v>
      </c>
      <c r="D659" t="s">
        <v>53</v>
      </c>
      <c r="E659" t="s">
        <v>4640</v>
      </c>
      <c r="F659">
        <v>2.5</v>
      </c>
      <c r="G659" t="str" cm="1">
        <f t="array" ref="G659">IF(Resumen!$D$7="PROC.SWAT",IFERROR(VLOOKUP(BD[[#This Row],[Usunombre]],Equivalencias!W:X,2,FALSE),IFERROR(VLOOKUP(INDEX('BDCF Histórico'!A:A,MATCH(D659&amp;E659,'BDCF Histórico'!G:G,0),),Equivalencias!D:F,3,FALSE),"Revisar")),IFERROR(VLOOKUP(INDEX('BDCF Histórico'!A:A,MATCH(D659&amp;E659,'BDCF Histórico'!G:G,0),),Equivalencias!D:F,3,FALSE),"Revisar"))</f>
        <v>PROC.SAPI</v>
      </c>
      <c r="H659" t="str" cm="1">
        <f t="array" ref="H659">IFERROR(INDEX(Equivalencias!H:H,MATCH(BD[[#This Row],[PRYINumero]],Equivalencias!I:I,0),),BD[[#This Row],[PRYTcodigo]])</f>
        <v>PROC.SAPI</v>
      </c>
    </row>
    <row r="660" spans="1:8" x14ac:dyDescent="0.3">
      <c r="B660" t="s">
        <v>4307</v>
      </c>
      <c r="C660" t="s">
        <v>3513</v>
      </c>
      <c r="D660" t="s">
        <v>53</v>
      </c>
      <c r="E660" t="s">
        <v>8381</v>
      </c>
      <c r="F660">
        <v>1</v>
      </c>
      <c r="G660" t="str" cm="1">
        <f t="array" ref="G660">IF(Resumen!$D$7="PROC.SWAT",IFERROR(VLOOKUP(BD[[#This Row],[Usunombre]],Equivalencias!W:X,2,FALSE),IFERROR(VLOOKUP(INDEX('BDCF Histórico'!A:A,MATCH(D660&amp;E660,'BDCF Histórico'!G:G,0),),Equivalencias!D:F,3,FALSE),"Revisar")),IFERROR(VLOOKUP(INDEX('BDCF Histórico'!A:A,MATCH(D660&amp;E660,'BDCF Histórico'!G:G,0),),Equivalencias!D:F,3,FALSE),"Revisar"))</f>
        <v>PROC.SAPI</v>
      </c>
      <c r="H660" t="str" cm="1">
        <f t="array" ref="H660">IFERROR(INDEX(Equivalencias!H:H,MATCH(BD[[#This Row],[PRYINumero]],Equivalencias!I:I,0),),BD[[#This Row],[PRYTcodigo]])</f>
        <v>PROC.SAPI</v>
      </c>
    </row>
    <row r="661" spans="1:8" hidden="1" x14ac:dyDescent="0.3">
      <c r="B661" t="s">
        <v>669</v>
      </c>
      <c r="C661" t="s">
        <v>4642</v>
      </c>
      <c r="D661" t="s">
        <v>4617</v>
      </c>
      <c r="E661" t="s">
        <v>4640</v>
      </c>
      <c r="F661">
        <v>8</v>
      </c>
      <c r="G661" t="str" cm="1">
        <f t="array" ref="G661">IF(Resumen!$D$7="PROC.SWAT",IFERROR(VLOOKUP(BD[[#This Row],[Usunombre]],Equivalencias!W:X,2,FALSE),IFERROR(VLOOKUP(INDEX('BDCF Histórico'!A:A,MATCH(D661&amp;E661,'BDCF Histórico'!G:G,0),),Equivalencias!D:F,3,FALSE),"Revisar")),IFERROR(VLOOKUP(INDEX('BDCF Histórico'!A:A,MATCH(D661&amp;E661,'BDCF Histórico'!G:G,0),),Equivalencias!D:F,3,FALSE),"Revisar"))</f>
        <v>PROC.RM</v>
      </c>
      <c r="H661" t="str" cm="1">
        <f t="array" ref="H661">IFERROR(INDEX(Equivalencias!H:H,MATCH(BD[[#This Row],[PRYINumero]],Equivalencias!I:I,0),),BD[[#This Row],[PRYTcodigo]])</f>
        <v>PROC.ADM</v>
      </c>
    </row>
    <row r="662" spans="1:8" x14ac:dyDescent="0.3">
      <c r="B662" t="s">
        <v>669</v>
      </c>
      <c r="C662" t="s">
        <v>4642</v>
      </c>
      <c r="D662" t="s">
        <v>4617</v>
      </c>
      <c r="E662" t="s">
        <v>8381</v>
      </c>
      <c r="F662">
        <v>8</v>
      </c>
      <c r="G662" t="str" cm="1">
        <f t="array" ref="G662">IF(Resumen!$D$7="PROC.SWAT",IFERROR(VLOOKUP(BD[[#This Row],[Usunombre]],Equivalencias!W:X,2,FALSE),IFERROR(VLOOKUP(INDEX('BDCF Histórico'!A:A,MATCH(D662&amp;E662,'BDCF Histórico'!G:G,0),),Equivalencias!D:F,3,FALSE),"Revisar")),IFERROR(VLOOKUP(INDEX('BDCF Histórico'!A:A,MATCH(D662&amp;E662,'BDCF Histórico'!G:G,0),),Equivalencias!D:F,3,FALSE),"Revisar"))</f>
        <v>PROC.RM</v>
      </c>
      <c r="H662" t="str" cm="1">
        <f t="array" ref="H662">IFERROR(INDEX(Equivalencias!H:H,MATCH(BD[[#This Row],[PRYINumero]],Equivalencias!I:I,0),),BD[[#This Row],[PRYTcodigo]])</f>
        <v>PROC.ADM</v>
      </c>
    </row>
    <row r="663" spans="1:8" hidden="1" x14ac:dyDescent="0.3">
      <c r="B663" t="s">
        <v>669</v>
      </c>
      <c r="C663" t="s">
        <v>4644</v>
      </c>
      <c r="D663" t="s">
        <v>4617</v>
      </c>
      <c r="E663" t="s">
        <v>4640</v>
      </c>
      <c r="F663">
        <v>4.5</v>
      </c>
      <c r="G663" t="str" cm="1">
        <f t="array" ref="G663">IF(Resumen!$D$7="PROC.SWAT",IFERROR(VLOOKUP(BD[[#This Row],[Usunombre]],Equivalencias!W:X,2,FALSE),IFERROR(VLOOKUP(INDEX('BDCF Histórico'!A:A,MATCH(D663&amp;E663,'BDCF Histórico'!G:G,0),),Equivalencias!D:F,3,FALSE),"Revisar")),IFERROR(VLOOKUP(INDEX('BDCF Histórico'!A:A,MATCH(D663&amp;E663,'BDCF Histórico'!G:G,0),),Equivalencias!D:F,3,FALSE),"Revisar"))</f>
        <v>PROC.RM</v>
      </c>
      <c r="H663" t="str" cm="1">
        <f t="array" ref="H663">IFERROR(INDEX(Equivalencias!H:H,MATCH(BD[[#This Row],[PRYINumero]],Equivalencias!I:I,0),),BD[[#This Row],[PRYTcodigo]])</f>
        <v>PROC.ADM</v>
      </c>
    </row>
    <row r="664" spans="1:8" x14ac:dyDescent="0.3">
      <c r="B664" t="s">
        <v>48</v>
      </c>
      <c r="C664" t="s">
        <v>4656</v>
      </c>
      <c r="D664" t="s">
        <v>4617</v>
      </c>
      <c r="E664" t="s">
        <v>8381</v>
      </c>
      <c r="F664">
        <v>19</v>
      </c>
      <c r="G664" t="str" cm="1">
        <f t="array" ref="G664">IF(Resumen!$D$7="PROC.SWAT",IFERROR(VLOOKUP(BD[[#This Row],[Usunombre]],Equivalencias!W:X,2,FALSE),IFERROR(VLOOKUP(INDEX('BDCF Histórico'!A:A,MATCH(D664&amp;E664,'BDCF Histórico'!G:G,0),),Equivalencias!D:F,3,FALSE),"Revisar")),IFERROR(VLOOKUP(INDEX('BDCF Histórico'!A:A,MATCH(D664&amp;E664,'BDCF Histórico'!G:G,0),),Equivalencias!D:F,3,FALSE),"Revisar"))</f>
        <v>PROC.RM</v>
      </c>
      <c r="H664" t="str" cm="1">
        <f t="array" ref="H664">IFERROR(INDEX(Equivalencias!H:H,MATCH(BD[[#This Row],[PRYINumero]],Equivalencias!I:I,0),),BD[[#This Row],[PRYTcodigo]])</f>
        <v>PROC.ERP</v>
      </c>
    </row>
    <row r="665" spans="1:8" hidden="1" x14ac:dyDescent="0.3">
      <c r="B665" t="s">
        <v>48</v>
      </c>
      <c r="C665" t="s">
        <v>4278</v>
      </c>
      <c r="D665" t="s">
        <v>4617</v>
      </c>
      <c r="E665" t="s">
        <v>4640</v>
      </c>
      <c r="F665">
        <v>43</v>
      </c>
      <c r="G665" t="str" cm="1">
        <f t="array" ref="G665">IF(Resumen!$D$7="PROC.SWAT",IFERROR(VLOOKUP(BD[[#This Row],[Usunombre]],Equivalencias!W:X,2,FALSE),IFERROR(VLOOKUP(INDEX('BDCF Histórico'!A:A,MATCH(D665&amp;E665,'BDCF Histórico'!G:G,0),),Equivalencias!D:F,3,FALSE),"Revisar")),IFERROR(VLOOKUP(INDEX('BDCF Histórico'!A:A,MATCH(D665&amp;E665,'BDCF Histórico'!G:G,0),),Equivalencias!D:F,3,FALSE),"Revisar"))</f>
        <v>PROC.RM</v>
      </c>
      <c r="H665" t="str" cm="1">
        <f t="array" ref="H665">IFERROR(INDEX(Equivalencias!H:H,MATCH(BD[[#This Row],[PRYINumero]],Equivalencias!I:I,0),),BD[[#This Row],[PRYTcodigo]])</f>
        <v>PROC.ERP</v>
      </c>
    </row>
    <row r="666" spans="1:8" x14ac:dyDescent="0.3">
      <c r="B666" t="s">
        <v>48</v>
      </c>
      <c r="C666" t="s">
        <v>4278</v>
      </c>
      <c r="D666" t="s">
        <v>4617</v>
      </c>
      <c r="E666" t="s">
        <v>8381</v>
      </c>
      <c r="F666">
        <v>1.5</v>
      </c>
      <c r="G666" t="str" cm="1">
        <f t="array" ref="G666">IF(Resumen!$D$7="PROC.SWAT",IFERROR(VLOOKUP(BD[[#This Row],[Usunombre]],Equivalencias!W:X,2,FALSE),IFERROR(VLOOKUP(INDEX('BDCF Histórico'!A:A,MATCH(D666&amp;E666,'BDCF Histórico'!G:G,0),),Equivalencias!D:F,3,FALSE),"Revisar")),IFERROR(VLOOKUP(INDEX('BDCF Histórico'!A:A,MATCH(D666&amp;E666,'BDCF Histórico'!G:G,0),),Equivalencias!D:F,3,FALSE),"Revisar"))</f>
        <v>PROC.RM</v>
      </c>
      <c r="H666" t="str" cm="1">
        <f t="array" ref="H666">IFERROR(INDEX(Equivalencias!H:H,MATCH(BD[[#This Row],[PRYINumero]],Equivalencias!I:I,0),),BD[[#This Row],[PRYTcodigo]])</f>
        <v>PROC.ERP</v>
      </c>
    </row>
    <row r="667" spans="1:8" x14ac:dyDescent="0.3">
      <c r="B667" t="s">
        <v>48</v>
      </c>
      <c r="C667" t="s">
        <v>3564</v>
      </c>
      <c r="D667" t="s">
        <v>4617</v>
      </c>
      <c r="E667" t="s">
        <v>8381</v>
      </c>
      <c r="F667">
        <v>15.5</v>
      </c>
      <c r="G667" t="str" cm="1">
        <f t="array" ref="G667">IF(Resumen!$D$7="PROC.SWAT",IFERROR(VLOOKUP(BD[[#This Row],[Usunombre]],Equivalencias!W:X,2,FALSE),IFERROR(VLOOKUP(INDEX('BDCF Histórico'!A:A,MATCH(D667&amp;E667,'BDCF Histórico'!G:G,0),),Equivalencias!D:F,3,FALSE),"Revisar")),IFERROR(VLOOKUP(INDEX('BDCF Histórico'!A:A,MATCH(D667&amp;E667,'BDCF Histórico'!G:G,0),),Equivalencias!D:F,3,FALSE),"Revisar"))</f>
        <v>PROC.RM</v>
      </c>
      <c r="H667" t="str" cm="1">
        <f t="array" ref="H667">IFERROR(INDEX(Equivalencias!H:H,MATCH(BD[[#This Row],[PRYINumero]],Equivalencias!I:I,0),),BD[[#This Row],[PRYTcodigo]])</f>
        <v>PROC.ERP</v>
      </c>
    </row>
    <row r="668" spans="1:8" x14ac:dyDescent="0.3">
      <c r="B668" t="s">
        <v>48</v>
      </c>
      <c r="C668" t="s">
        <v>4660</v>
      </c>
      <c r="D668" t="s">
        <v>4617</v>
      </c>
      <c r="E668" t="s">
        <v>8381</v>
      </c>
      <c r="F668">
        <v>6</v>
      </c>
      <c r="G668" t="str" cm="1">
        <f t="array" ref="G668">IF(Resumen!$D$7="PROC.SWAT",IFERROR(VLOOKUP(BD[[#This Row],[Usunombre]],Equivalencias!W:X,2,FALSE),IFERROR(VLOOKUP(INDEX('BDCF Histórico'!A:A,MATCH(D668&amp;E668,'BDCF Histórico'!G:G,0),),Equivalencias!D:F,3,FALSE),"Revisar")),IFERROR(VLOOKUP(INDEX('BDCF Histórico'!A:A,MATCH(D668&amp;E668,'BDCF Histórico'!G:G,0),),Equivalencias!D:F,3,FALSE),"Revisar"))</f>
        <v>PROC.RM</v>
      </c>
      <c r="H668" t="str" cm="1">
        <f t="array" ref="H668">IFERROR(INDEX(Equivalencias!H:H,MATCH(BD[[#This Row],[PRYINumero]],Equivalencias!I:I,0),),BD[[#This Row],[PRYTcodigo]])</f>
        <v>PROC.ERP</v>
      </c>
    </row>
    <row r="669" spans="1:8" x14ac:dyDescent="0.3">
      <c r="B669" t="s">
        <v>48</v>
      </c>
      <c r="C669" t="s">
        <v>4392</v>
      </c>
      <c r="D669" t="s">
        <v>4617</v>
      </c>
      <c r="E669" t="s">
        <v>8381</v>
      </c>
      <c r="F669">
        <v>5</v>
      </c>
      <c r="G669" t="str" cm="1">
        <f t="array" ref="G669">IF(Resumen!$D$7="PROC.SWAT",IFERROR(VLOOKUP(BD[[#This Row],[Usunombre]],Equivalencias!W:X,2,FALSE),IFERROR(VLOOKUP(INDEX('BDCF Histórico'!A:A,MATCH(D669&amp;E669,'BDCF Histórico'!G:G,0),),Equivalencias!D:F,3,FALSE),"Revisar")),IFERROR(VLOOKUP(INDEX('BDCF Histórico'!A:A,MATCH(D669&amp;E669,'BDCF Histórico'!G:G,0),),Equivalencias!D:F,3,FALSE),"Revisar"))</f>
        <v>PROC.RM</v>
      </c>
      <c r="H669" t="str" cm="1">
        <f t="array" ref="H669">IFERROR(INDEX(Equivalencias!H:H,MATCH(BD[[#This Row],[PRYINumero]],Equivalencias!I:I,0),),BD[[#This Row],[PRYTcodigo]])</f>
        <v>PROC.ERP</v>
      </c>
    </row>
    <row r="670" spans="1:8" hidden="1" x14ac:dyDescent="0.3">
      <c r="B670" t="s">
        <v>317</v>
      </c>
      <c r="C670" t="s">
        <v>4664</v>
      </c>
      <c r="D670" t="s">
        <v>4617</v>
      </c>
      <c r="E670" t="s">
        <v>4640</v>
      </c>
      <c r="F670">
        <v>9</v>
      </c>
      <c r="G670" t="str" cm="1">
        <f t="array" ref="G670">IF(Resumen!$D$7="PROC.SWAT",IFERROR(VLOOKUP(BD[[#This Row],[Usunombre]],Equivalencias!W:X,2,FALSE),IFERROR(VLOOKUP(INDEX('BDCF Histórico'!A:A,MATCH(D670&amp;E670,'BDCF Histórico'!G:G,0),),Equivalencias!D:F,3,FALSE),"Revisar")),IFERROR(VLOOKUP(INDEX('BDCF Histórico'!A:A,MATCH(D670&amp;E670,'BDCF Histórico'!G:G,0),),Equivalencias!D:F,3,FALSE),"Revisar"))</f>
        <v>PROC.RM</v>
      </c>
      <c r="H670" t="str" cm="1">
        <f t="array" ref="H670">IFERROR(INDEX(Equivalencias!H:H,MATCH(BD[[#This Row],[PRYINumero]],Equivalencias!I:I,0),),BD[[#This Row],[PRYTcodigo]])</f>
        <v>PROC.RM</v>
      </c>
    </row>
    <row r="671" spans="1:8" hidden="1" x14ac:dyDescent="0.3">
      <c r="A671" t="s">
        <v>169</v>
      </c>
      <c r="B671" t="s">
        <v>317</v>
      </c>
      <c r="C671" t="s">
        <v>4664</v>
      </c>
      <c r="D671" t="s">
        <v>4617</v>
      </c>
      <c r="E671" t="s">
        <v>4640</v>
      </c>
      <c r="F671">
        <v>1</v>
      </c>
      <c r="G671" t="str" cm="1">
        <f t="array" ref="G671">IF(Resumen!$D$7="PROC.SWAT",IFERROR(VLOOKUP(BD[[#This Row],[Usunombre]],Equivalencias!W:X,2,FALSE),IFERROR(VLOOKUP(INDEX('BDCF Histórico'!A:A,MATCH(D671&amp;E671,'BDCF Histórico'!G:G,0),),Equivalencias!D:F,3,FALSE),"Revisar")),IFERROR(VLOOKUP(INDEX('BDCF Histórico'!A:A,MATCH(D671&amp;E671,'BDCF Histórico'!G:G,0),),Equivalencias!D:F,3,FALSE),"Revisar"))</f>
        <v>PROC.RM</v>
      </c>
      <c r="H671" t="str" cm="1">
        <f t="array" ref="H671">IFERROR(INDEX(Equivalencias!H:H,MATCH(BD[[#This Row],[PRYINumero]],Equivalencias!I:I,0),),BD[[#This Row],[PRYTcodigo]])</f>
        <v>PROC.TELCO</v>
      </c>
    </row>
    <row r="672" spans="1:8" hidden="1" x14ac:dyDescent="0.3">
      <c r="A672" t="s">
        <v>42</v>
      </c>
      <c r="B672" t="s">
        <v>317</v>
      </c>
      <c r="C672" t="s">
        <v>4664</v>
      </c>
      <c r="D672" t="s">
        <v>4617</v>
      </c>
      <c r="E672" t="s">
        <v>4640</v>
      </c>
      <c r="F672">
        <v>1.5</v>
      </c>
      <c r="G672" t="str" cm="1">
        <f t="array" ref="G672">IF(Resumen!$D$7="PROC.SWAT",IFERROR(VLOOKUP(BD[[#This Row],[Usunombre]],Equivalencias!W:X,2,FALSE),IFERROR(VLOOKUP(INDEX('BDCF Histórico'!A:A,MATCH(D672&amp;E672,'BDCF Histórico'!G:G,0),),Equivalencias!D:F,3,FALSE),"Revisar")),IFERROR(VLOOKUP(INDEX('BDCF Histórico'!A:A,MATCH(D672&amp;E672,'BDCF Histórico'!G:G,0),),Equivalencias!D:F,3,FALSE),"Revisar"))</f>
        <v>PROC.RM</v>
      </c>
      <c r="H672" t="str" cm="1">
        <f t="array" ref="H672">IFERROR(INDEX(Equivalencias!H:H,MATCH(BD[[#This Row],[PRYINumero]],Equivalencias!I:I,0),),BD[[#This Row],[PRYTcodigo]])</f>
        <v>PROC.SALUD</v>
      </c>
    </row>
    <row r="673" spans="1:8" hidden="1" x14ac:dyDescent="0.3">
      <c r="A673" t="s">
        <v>175</v>
      </c>
      <c r="B673" t="s">
        <v>317</v>
      </c>
      <c r="C673" t="s">
        <v>4664</v>
      </c>
      <c r="D673" t="s">
        <v>4617</v>
      </c>
      <c r="E673" t="s">
        <v>4640</v>
      </c>
      <c r="F673">
        <v>8.5</v>
      </c>
      <c r="G673" t="str" cm="1">
        <f t="array" ref="G673">IF(Resumen!$D$7="PROC.SWAT",IFERROR(VLOOKUP(BD[[#This Row],[Usunombre]],Equivalencias!W:X,2,FALSE),IFERROR(VLOOKUP(INDEX('BDCF Histórico'!A:A,MATCH(D673&amp;E673,'BDCF Histórico'!G:G,0),),Equivalencias!D:F,3,FALSE),"Revisar")),IFERROR(VLOOKUP(INDEX('BDCF Histórico'!A:A,MATCH(D673&amp;E673,'BDCF Histórico'!G:G,0),),Equivalencias!D:F,3,FALSE),"Revisar"))</f>
        <v>PROC.RM</v>
      </c>
      <c r="H673" t="str" cm="1">
        <f t="array" ref="H673">IFERROR(INDEX(Equivalencias!H:H,MATCH(BD[[#This Row],[PRYINumero]],Equivalencias!I:I,0),),BD[[#This Row],[PRYTcodigo]])</f>
        <v>PROC.RM</v>
      </c>
    </row>
    <row r="674" spans="1:8" x14ac:dyDescent="0.3">
      <c r="B674" t="s">
        <v>317</v>
      </c>
      <c r="C674" t="s">
        <v>4664</v>
      </c>
      <c r="D674" t="s">
        <v>4617</v>
      </c>
      <c r="E674" t="s">
        <v>8381</v>
      </c>
      <c r="F674">
        <v>1</v>
      </c>
      <c r="G674" t="str" cm="1">
        <f t="array" ref="G674">IF(Resumen!$D$7="PROC.SWAT",IFERROR(VLOOKUP(BD[[#This Row],[Usunombre]],Equivalencias!W:X,2,FALSE),IFERROR(VLOOKUP(INDEX('BDCF Histórico'!A:A,MATCH(D674&amp;E674,'BDCF Histórico'!G:G,0),),Equivalencias!D:F,3,FALSE),"Revisar")),IFERROR(VLOOKUP(INDEX('BDCF Histórico'!A:A,MATCH(D674&amp;E674,'BDCF Histórico'!G:G,0),),Equivalencias!D:F,3,FALSE),"Revisar"))</f>
        <v>PROC.RM</v>
      </c>
      <c r="H674" t="str" cm="1">
        <f t="array" ref="H674">IFERROR(INDEX(Equivalencias!H:H,MATCH(BD[[#This Row],[PRYINumero]],Equivalencias!I:I,0),),BD[[#This Row],[PRYTcodigo]])</f>
        <v>PROC.RM</v>
      </c>
    </row>
    <row r="675" spans="1:8" x14ac:dyDescent="0.3">
      <c r="A675" t="s">
        <v>175</v>
      </c>
      <c r="B675" t="s">
        <v>317</v>
      </c>
      <c r="C675" t="s">
        <v>4664</v>
      </c>
      <c r="D675" t="s">
        <v>4617</v>
      </c>
      <c r="E675" t="s">
        <v>8381</v>
      </c>
      <c r="F675">
        <v>9.5</v>
      </c>
      <c r="G675" t="str" cm="1">
        <f t="array" ref="G675">IF(Resumen!$D$7="PROC.SWAT",IFERROR(VLOOKUP(BD[[#This Row],[Usunombre]],Equivalencias!W:X,2,FALSE),IFERROR(VLOOKUP(INDEX('BDCF Histórico'!A:A,MATCH(D675&amp;E675,'BDCF Histórico'!G:G,0),),Equivalencias!D:F,3,FALSE),"Revisar")),IFERROR(VLOOKUP(INDEX('BDCF Histórico'!A:A,MATCH(D675&amp;E675,'BDCF Histórico'!G:G,0),),Equivalencias!D:F,3,FALSE),"Revisar"))</f>
        <v>PROC.RM</v>
      </c>
      <c r="H675" t="str" cm="1">
        <f t="array" ref="H675">IFERROR(INDEX(Equivalencias!H:H,MATCH(BD[[#This Row],[PRYINumero]],Equivalencias!I:I,0),),BD[[#This Row],[PRYTcodigo]])</f>
        <v>PROC.RM</v>
      </c>
    </row>
    <row r="676" spans="1:8" hidden="1" x14ac:dyDescent="0.3">
      <c r="B676" t="s">
        <v>322</v>
      </c>
      <c r="C676" t="s">
        <v>4203</v>
      </c>
      <c r="D676" t="s">
        <v>4617</v>
      </c>
      <c r="E676" t="s">
        <v>4640</v>
      </c>
      <c r="F676">
        <v>72.5</v>
      </c>
      <c r="G676" t="str" cm="1">
        <f t="array" ref="G676">IF(Resumen!$D$7="PROC.SWAT",IFERROR(VLOOKUP(BD[[#This Row],[Usunombre]],Equivalencias!W:X,2,FALSE),IFERROR(VLOOKUP(INDEX('BDCF Histórico'!A:A,MATCH(D676&amp;E676,'BDCF Histórico'!G:G,0),),Equivalencias!D:F,3,FALSE),"Revisar")),IFERROR(VLOOKUP(INDEX('BDCF Histórico'!A:A,MATCH(D676&amp;E676,'BDCF Histórico'!G:G,0),),Equivalencias!D:F,3,FALSE),"Revisar"))</f>
        <v>PROC.RM</v>
      </c>
      <c r="H676" t="str" cm="1">
        <f t="array" ref="H676">IFERROR(INDEX(Equivalencias!H:H,MATCH(BD[[#This Row],[PRYINumero]],Equivalencias!I:I,0),),BD[[#This Row],[PRYTcodigo]])</f>
        <v>PROC.SALUD</v>
      </c>
    </row>
    <row r="677" spans="1:8" x14ac:dyDescent="0.3">
      <c r="B677" t="s">
        <v>322</v>
      </c>
      <c r="C677" t="s">
        <v>4203</v>
      </c>
      <c r="D677" t="s">
        <v>4617</v>
      </c>
      <c r="E677" t="s">
        <v>8381</v>
      </c>
      <c r="F677">
        <v>35.5</v>
      </c>
      <c r="G677" t="str" cm="1">
        <f t="array" ref="G677">IF(Resumen!$D$7="PROC.SWAT",IFERROR(VLOOKUP(BD[[#This Row],[Usunombre]],Equivalencias!W:X,2,FALSE),IFERROR(VLOOKUP(INDEX('BDCF Histórico'!A:A,MATCH(D677&amp;E677,'BDCF Histórico'!G:G,0),),Equivalencias!D:F,3,FALSE),"Revisar")),IFERROR(VLOOKUP(INDEX('BDCF Histórico'!A:A,MATCH(D677&amp;E677,'BDCF Histórico'!G:G,0),),Equivalencias!D:F,3,FALSE),"Revisar"))</f>
        <v>PROC.RM</v>
      </c>
      <c r="H677" t="str" cm="1">
        <f t="array" ref="H677">IFERROR(INDEX(Equivalencias!H:H,MATCH(BD[[#This Row],[PRYINumero]],Equivalencias!I:I,0),),BD[[#This Row],[PRYTcodigo]])</f>
        <v>PROC.SALUD</v>
      </c>
    </row>
    <row r="678" spans="1:8" hidden="1" x14ac:dyDescent="0.3">
      <c r="B678" t="s">
        <v>322</v>
      </c>
      <c r="C678" t="s">
        <v>369</v>
      </c>
      <c r="D678" t="s">
        <v>4617</v>
      </c>
      <c r="E678" t="s">
        <v>4640</v>
      </c>
      <c r="F678">
        <v>8</v>
      </c>
      <c r="G678" t="str" cm="1">
        <f t="array" ref="G678">IF(Resumen!$D$7="PROC.SWAT",IFERROR(VLOOKUP(BD[[#This Row],[Usunombre]],Equivalencias!W:X,2,FALSE),IFERROR(VLOOKUP(INDEX('BDCF Histórico'!A:A,MATCH(D678&amp;E678,'BDCF Histórico'!G:G,0),),Equivalencias!D:F,3,FALSE),"Revisar")),IFERROR(VLOOKUP(INDEX('BDCF Histórico'!A:A,MATCH(D678&amp;E678,'BDCF Histórico'!G:G,0),),Equivalencias!D:F,3,FALSE),"Revisar"))</f>
        <v>PROC.RM</v>
      </c>
      <c r="H678" t="str" cm="1">
        <f t="array" ref="H678">IFERROR(INDEX(Equivalencias!H:H,MATCH(BD[[#This Row],[PRYINumero]],Equivalencias!I:I,0),),BD[[#This Row],[PRYTcodigo]])</f>
        <v>PROC.SALUD</v>
      </c>
    </row>
    <row r="679" spans="1:8" x14ac:dyDescent="0.3">
      <c r="B679" t="s">
        <v>322</v>
      </c>
      <c r="C679" t="s">
        <v>369</v>
      </c>
      <c r="D679" t="s">
        <v>4617</v>
      </c>
      <c r="E679" t="s">
        <v>8381</v>
      </c>
      <c r="F679">
        <v>1</v>
      </c>
      <c r="G679" t="str" cm="1">
        <f t="array" ref="G679">IF(Resumen!$D$7="PROC.SWAT",IFERROR(VLOOKUP(BD[[#This Row],[Usunombre]],Equivalencias!W:X,2,FALSE),IFERROR(VLOOKUP(INDEX('BDCF Histórico'!A:A,MATCH(D679&amp;E679,'BDCF Histórico'!G:G,0),),Equivalencias!D:F,3,FALSE),"Revisar")),IFERROR(VLOOKUP(INDEX('BDCF Histórico'!A:A,MATCH(D679&amp;E679,'BDCF Histórico'!G:G,0),),Equivalencias!D:F,3,FALSE),"Revisar"))</f>
        <v>PROC.RM</v>
      </c>
      <c r="H679" t="str" cm="1">
        <f t="array" ref="H679">IFERROR(INDEX(Equivalencias!H:H,MATCH(BD[[#This Row],[PRYINumero]],Equivalencias!I:I,0),),BD[[#This Row],[PRYTcodigo]])</f>
        <v>PROC.SALUD</v>
      </c>
    </row>
    <row r="680" spans="1:8" hidden="1" x14ac:dyDescent="0.3">
      <c r="B680" t="s">
        <v>4307</v>
      </c>
      <c r="C680" t="s">
        <v>3513</v>
      </c>
      <c r="D680" t="s">
        <v>4617</v>
      </c>
      <c r="E680" t="s">
        <v>4640</v>
      </c>
      <c r="F680">
        <v>18</v>
      </c>
      <c r="G680" t="str" cm="1">
        <f t="array" ref="G680">IF(Resumen!$D$7="PROC.SWAT",IFERROR(VLOOKUP(BD[[#This Row],[Usunombre]],Equivalencias!W:X,2,FALSE),IFERROR(VLOOKUP(INDEX('BDCF Histórico'!A:A,MATCH(D680&amp;E680,'BDCF Histórico'!G:G,0),),Equivalencias!D:F,3,FALSE),"Revisar")),IFERROR(VLOOKUP(INDEX('BDCF Histórico'!A:A,MATCH(D680&amp;E680,'BDCF Histórico'!G:G,0),),Equivalencias!D:F,3,FALSE),"Revisar"))</f>
        <v>PROC.RM</v>
      </c>
      <c r="H680" t="str" cm="1">
        <f t="array" ref="H680">IFERROR(INDEX(Equivalencias!H:H,MATCH(BD[[#This Row],[PRYINumero]],Equivalencias!I:I,0),),BD[[#This Row],[PRYTcodigo]])</f>
        <v>PROC.SAPI</v>
      </c>
    </row>
    <row r="681" spans="1:8" x14ac:dyDescent="0.3">
      <c r="B681" t="s">
        <v>4307</v>
      </c>
      <c r="C681" t="s">
        <v>3513</v>
      </c>
      <c r="D681" t="s">
        <v>4617</v>
      </c>
      <c r="E681" t="s">
        <v>8381</v>
      </c>
      <c r="F681">
        <v>3</v>
      </c>
      <c r="G681" t="str" cm="1">
        <f t="array" ref="G681">IF(Resumen!$D$7="PROC.SWAT",IFERROR(VLOOKUP(BD[[#This Row],[Usunombre]],Equivalencias!W:X,2,FALSE),IFERROR(VLOOKUP(INDEX('BDCF Histórico'!A:A,MATCH(D681&amp;E681,'BDCF Histórico'!G:G,0),),Equivalencias!D:F,3,FALSE),"Revisar")),IFERROR(VLOOKUP(INDEX('BDCF Histórico'!A:A,MATCH(D681&amp;E681,'BDCF Histórico'!G:G,0),),Equivalencias!D:F,3,FALSE),"Revisar"))</f>
        <v>PROC.RM</v>
      </c>
      <c r="H681" t="str" cm="1">
        <f t="array" ref="H681">IFERROR(INDEX(Equivalencias!H:H,MATCH(BD[[#This Row],[PRYINumero]],Equivalencias!I:I,0),),BD[[#This Row],[PRYTcodigo]])</f>
        <v>PROC.SAPI</v>
      </c>
    </row>
    <row r="682" spans="1:8" hidden="1" x14ac:dyDescent="0.3">
      <c r="B682" t="s">
        <v>354</v>
      </c>
      <c r="C682" t="s">
        <v>1009</v>
      </c>
      <c r="D682" t="s">
        <v>4617</v>
      </c>
      <c r="E682" t="s">
        <v>4640</v>
      </c>
      <c r="F682">
        <v>2</v>
      </c>
      <c r="G682" t="str" cm="1">
        <f t="array" ref="G682">IF(Resumen!$D$7="PROC.SWAT",IFERROR(VLOOKUP(BD[[#This Row],[Usunombre]],Equivalencias!W:X,2,FALSE),IFERROR(VLOOKUP(INDEX('BDCF Histórico'!A:A,MATCH(D682&amp;E682,'BDCF Histórico'!G:G,0),),Equivalencias!D:F,3,FALSE),"Revisar")),IFERROR(VLOOKUP(INDEX('BDCF Histórico'!A:A,MATCH(D682&amp;E682,'BDCF Histórico'!G:G,0),),Equivalencias!D:F,3,FALSE),"Revisar"))</f>
        <v>PROC.RM</v>
      </c>
      <c r="H682" t="str" cm="1">
        <f t="array" ref="H682">IFERROR(INDEX(Equivalencias!H:H,MATCH(BD[[#This Row],[PRYINumero]],Equivalencias!I:I,0),),BD[[#This Row],[PRYTcodigo]])</f>
        <v>PROC.TAPP</v>
      </c>
    </row>
    <row r="683" spans="1:8" x14ac:dyDescent="0.3">
      <c r="B683" t="s">
        <v>354</v>
      </c>
      <c r="C683" t="s">
        <v>1009</v>
      </c>
      <c r="D683" t="s">
        <v>4617</v>
      </c>
      <c r="E683" t="s">
        <v>8381</v>
      </c>
      <c r="F683">
        <v>38</v>
      </c>
      <c r="G683" t="str" cm="1">
        <f t="array" ref="G683">IF(Resumen!$D$7="PROC.SWAT",IFERROR(VLOOKUP(BD[[#This Row],[Usunombre]],Equivalencias!W:X,2,FALSE),IFERROR(VLOOKUP(INDEX('BDCF Histórico'!A:A,MATCH(D683&amp;E683,'BDCF Histórico'!G:G,0),),Equivalencias!D:F,3,FALSE),"Revisar")),IFERROR(VLOOKUP(INDEX('BDCF Histórico'!A:A,MATCH(D683&amp;E683,'BDCF Histórico'!G:G,0),),Equivalencias!D:F,3,FALSE),"Revisar"))</f>
        <v>PROC.RM</v>
      </c>
      <c r="H683" t="str" cm="1">
        <f t="array" ref="H683">IFERROR(INDEX(Equivalencias!H:H,MATCH(BD[[#This Row],[PRYINumero]],Equivalencias!I:I,0),),BD[[#This Row],[PRYTcodigo]])</f>
        <v>PROC.TAPP</v>
      </c>
    </row>
    <row r="684" spans="1:8" x14ac:dyDescent="0.3">
      <c r="B684" t="s">
        <v>360</v>
      </c>
      <c r="C684" t="s">
        <v>4502</v>
      </c>
      <c r="D684" t="s">
        <v>4617</v>
      </c>
      <c r="E684" t="s">
        <v>8381</v>
      </c>
      <c r="F684">
        <v>10.5</v>
      </c>
      <c r="G684" t="str" cm="1">
        <f t="array" ref="G684">IF(Resumen!$D$7="PROC.SWAT",IFERROR(VLOOKUP(BD[[#This Row],[Usunombre]],Equivalencias!W:X,2,FALSE),IFERROR(VLOOKUP(INDEX('BDCF Histórico'!A:A,MATCH(D684&amp;E684,'BDCF Histórico'!G:G,0),),Equivalencias!D:F,3,FALSE),"Revisar")),IFERROR(VLOOKUP(INDEX('BDCF Histórico'!A:A,MATCH(D684&amp;E684,'BDCF Histórico'!G:G,0),),Equivalencias!D:F,3,FALSE),"Revisar"))</f>
        <v>PROC.RM</v>
      </c>
      <c r="H684" t="str" cm="1">
        <f t="array" ref="H684">IFERROR(INDEX(Equivalencias!H:H,MATCH(BD[[#This Row],[PRYINumero]],Equivalencias!I:I,0),),BD[[#This Row],[PRYTcodigo]])</f>
        <v>PROC.TDIG</v>
      </c>
    </row>
    <row r="685" spans="1:8" x14ac:dyDescent="0.3">
      <c r="B685" t="s">
        <v>360</v>
      </c>
      <c r="C685" t="s">
        <v>4504</v>
      </c>
      <c r="D685" t="s">
        <v>4617</v>
      </c>
      <c r="E685" t="s">
        <v>8381</v>
      </c>
      <c r="F685">
        <v>6.5</v>
      </c>
      <c r="G685" t="str" cm="1">
        <f t="array" ref="G685">IF(Resumen!$D$7="PROC.SWAT",IFERROR(VLOOKUP(BD[[#This Row],[Usunombre]],Equivalencias!W:X,2,FALSE),IFERROR(VLOOKUP(INDEX('BDCF Histórico'!A:A,MATCH(D685&amp;E685,'BDCF Histórico'!G:G,0),),Equivalencias!D:F,3,FALSE),"Revisar")),IFERROR(VLOOKUP(INDEX('BDCF Histórico'!A:A,MATCH(D685&amp;E685,'BDCF Histórico'!G:G,0),),Equivalencias!D:F,3,FALSE),"Revisar"))</f>
        <v>PROC.RM</v>
      </c>
      <c r="H685" t="str" cm="1">
        <f t="array" ref="H685">IFERROR(INDEX(Equivalencias!H:H,MATCH(BD[[#This Row],[PRYINumero]],Equivalencias!I:I,0),),BD[[#This Row],[PRYTcodigo]])</f>
        <v>PROC.TDIG</v>
      </c>
    </row>
    <row r="686" spans="1:8" hidden="1" x14ac:dyDescent="0.3">
      <c r="B686" t="s">
        <v>669</v>
      </c>
      <c r="C686" t="s">
        <v>4642</v>
      </c>
      <c r="D686" t="s">
        <v>297</v>
      </c>
      <c r="E686" t="s">
        <v>4640</v>
      </c>
      <c r="F686">
        <v>20</v>
      </c>
      <c r="G686" t="str" cm="1">
        <f t="array" ref="G686">IF(Resumen!$D$7="PROC.SWAT",IFERROR(VLOOKUP(BD[[#This Row],[Usunombre]],Equivalencias!W:X,2,FALSE),IFERROR(VLOOKUP(INDEX('BDCF Histórico'!A:A,MATCH(D686&amp;E686,'BDCF Histórico'!G:G,0),),Equivalencias!D:F,3,FALSE),"Revisar")),IFERROR(VLOOKUP(INDEX('BDCF Histórico'!A:A,MATCH(D686&amp;E686,'BDCF Histórico'!G:G,0),),Equivalencias!D:F,3,FALSE),"Revisar"))</f>
        <v>PROC.QA</v>
      </c>
      <c r="H686" t="str" cm="1">
        <f t="array" ref="H686">IFERROR(INDEX(Equivalencias!H:H,MATCH(BD[[#This Row],[PRYINumero]],Equivalencias!I:I,0),),BD[[#This Row],[PRYTcodigo]])</f>
        <v>PROC.ADM</v>
      </c>
    </row>
    <row r="687" spans="1:8" x14ac:dyDescent="0.3">
      <c r="B687" t="s">
        <v>669</v>
      </c>
      <c r="C687" t="s">
        <v>4644</v>
      </c>
      <c r="D687" t="s">
        <v>297</v>
      </c>
      <c r="E687" t="s">
        <v>8381</v>
      </c>
      <c r="F687">
        <v>1</v>
      </c>
      <c r="G687" t="str" cm="1">
        <f t="array" ref="G687">IF(Resumen!$D$7="PROC.SWAT",IFERROR(VLOOKUP(BD[[#This Row],[Usunombre]],Equivalencias!W:X,2,FALSE),IFERROR(VLOOKUP(INDEX('BDCF Histórico'!A:A,MATCH(D687&amp;E687,'BDCF Histórico'!G:G,0),),Equivalencias!D:F,3,FALSE),"Revisar")),IFERROR(VLOOKUP(INDEX('BDCF Histórico'!A:A,MATCH(D687&amp;E687,'BDCF Histórico'!G:G,0),),Equivalencias!D:F,3,FALSE),"Revisar"))</f>
        <v>PROC.QA</v>
      </c>
      <c r="H687" t="str" cm="1">
        <f t="array" ref="H687">IFERROR(INDEX(Equivalencias!H:H,MATCH(BD[[#This Row],[PRYINumero]],Equivalencias!I:I,0),),BD[[#This Row],[PRYTcodigo]])</f>
        <v>PROC.ADM</v>
      </c>
    </row>
    <row r="688" spans="1:8" hidden="1" x14ac:dyDescent="0.3">
      <c r="B688" t="s">
        <v>177</v>
      </c>
      <c r="C688" t="s">
        <v>4199</v>
      </c>
      <c r="D688" t="s">
        <v>297</v>
      </c>
      <c r="E688" t="s">
        <v>4640</v>
      </c>
      <c r="F688">
        <v>4</v>
      </c>
      <c r="G688" t="str" cm="1">
        <f t="array" ref="G688">IF(Resumen!$D$7="PROC.SWAT",IFERROR(VLOOKUP(BD[[#This Row],[Usunombre]],Equivalencias!W:X,2,FALSE),IFERROR(VLOOKUP(INDEX('BDCF Histórico'!A:A,MATCH(D688&amp;E688,'BDCF Histórico'!G:G,0),),Equivalencias!D:F,3,FALSE),"Revisar")),IFERROR(VLOOKUP(INDEX('BDCF Histórico'!A:A,MATCH(D688&amp;E688,'BDCF Histórico'!G:G,0),),Equivalencias!D:F,3,FALSE),"Revisar"))</f>
        <v>PROC.QA</v>
      </c>
      <c r="H688" t="str" cm="1">
        <f t="array" ref="H688">IFERROR(INDEX(Equivalencias!H:H,MATCH(BD[[#This Row],[PRYINumero]],Equivalencias!I:I,0),),BD[[#This Row],[PRYTcodigo]])</f>
        <v>PROC.QA</v>
      </c>
    </row>
    <row r="689" spans="2:8" hidden="1" x14ac:dyDescent="0.3">
      <c r="B689" t="s">
        <v>177</v>
      </c>
      <c r="C689" t="s">
        <v>4663</v>
      </c>
      <c r="D689" t="s">
        <v>297</v>
      </c>
      <c r="E689" t="s">
        <v>4640</v>
      </c>
      <c r="F689">
        <v>24.25</v>
      </c>
      <c r="G689" t="str" cm="1">
        <f t="array" ref="G689">IF(Resumen!$D$7="PROC.SWAT",IFERROR(VLOOKUP(BD[[#This Row],[Usunombre]],Equivalencias!W:X,2,FALSE),IFERROR(VLOOKUP(INDEX('BDCF Histórico'!A:A,MATCH(D689&amp;E689,'BDCF Histórico'!G:G,0),),Equivalencias!D:F,3,FALSE),"Revisar")),IFERROR(VLOOKUP(INDEX('BDCF Histórico'!A:A,MATCH(D689&amp;E689,'BDCF Histórico'!G:G,0),),Equivalencias!D:F,3,FALSE),"Revisar"))</f>
        <v>PROC.QA</v>
      </c>
      <c r="H689" t="str" cm="1">
        <f t="array" ref="H689">IFERROR(INDEX(Equivalencias!H:H,MATCH(BD[[#This Row],[PRYINumero]],Equivalencias!I:I,0),),BD[[#This Row],[PRYTcodigo]])</f>
        <v>PROC.QA</v>
      </c>
    </row>
    <row r="690" spans="2:8" x14ac:dyDescent="0.3">
      <c r="B690" t="s">
        <v>177</v>
      </c>
      <c r="C690" t="s">
        <v>4663</v>
      </c>
      <c r="D690" t="s">
        <v>297</v>
      </c>
      <c r="E690" t="s">
        <v>8381</v>
      </c>
      <c r="F690">
        <v>12.75</v>
      </c>
      <c r="G690" t="str" cm="1">
        <f t="array" ref="G690">IF(Resumen!$D$7="PROC.SWAT",IFERROR(VLOOKUP(BD[[#This Row],[Usunombre]],Equivalencias!W:X,2,FALSE),IFERROR(VLOOKUP(INDEX('BDCF Histórico'!A:A,MATCH(D690&amp;E690,'BDCF Histórico'!G:G,0),),Equivalencias!D:F,3,FALSE),"Revisar")),IFERROR(VLOOKUP(INDEX('BDCF Histórico'!A:A,MATCH(D690&amp;E690,'BDCF Histórico'!G:G,0),),Equivalencias!D:F,3,FALSE),"Revisar"))</f>
        <v>PROC.QA</v>
      </c>
      <c r="H690" t="str" cm="1">
        <f t="array" ref="H690">IFERROR(INDEX(Equivalencias!H:H,MATCH(BD[[#This Row],[PRYINumero]],Equivalencias!I:I,0),),BD[[#This Row],[PRYTcodigo]])</f>
        <v>PROC.QA</v>
      </c>
    </row>
    <row r="691" spans="2:8" hidden="1" x14ac:dyDescent="0.3">
      <c r="B691" t="s">
        <v>371</v>
      </c>
      <c r="C691" t="s">
        <v>4628</v>
      </c>
      <c r="D691" t="s">
        <v>297</v>
      </c>
      <c r="E691" t="s">
        <v>4640</v>
      </c>
      <c r="F691">
        <v>111.75</v>
      </c>
      <c r="G691" t="str" cm="1">
        <f t="array" ref="G691">IF(Resumen!$D$7="PROC.SWAT",IFERROR(VLOOKUP(BD[[#This Row],[Usunombre]],Equivalencias!W:X,2,FALSE),IFERROR(VLOOKUP(INDEX('BDCF Histórico'!A:A,MATCH(D691&amp;E691,'BDCF Histórico'!G:G,0),),Equivalencias!D:F,3,FALSE),"Revisar")),IFERROR(VLOOKUP(INDEX('BDCF Histórico'!A:A,MATCH(D691&amp;E691,'BDCF Histórico'!G:G,0),),Equivalencias!D:F,3,FALSE),"Revisar"))</f>
        <v>PROC.QA</v>
      </c>
      <c r="H691" t="str" cm="1">
        <f t="array" ref="H691">IFERROR(INDEX(Equivalencias!H:H,MATCH(BD[[#This Row],[PRYINumero]],Equivalencias!I:I,0),),BD[[#This Row],[PRYTcodigo]])</f>
        <v>PROC.TELCO</v>
      </c>
    </row>
    <row r="692" spans="2:8" x14ac:dyDescent="0.3">
      <c r="B692" t="s">
        <v>371</v>
      </c>
      <c r="C692" t="s">
        <v>4628</v>
      </c>
      <c r="D692" t="s">
        <v>297</v>
      </c>
      <c r="E692" t="s">
        <v>8381</v>
      </c>
      <c r="F692">
        <v>105</v>
      </c>
      <c r="G692" t="str" cm="1">
        <f t="array" ref="G692">IF(Resumen!$D$7="PROC.SWAT",IFERROR(VLOOKUP(BD[[#This Row],[Usunombre]],Equivalencias!W:X,2,FALSE),IFERROR(VLOOKUP(INDEX('BDCF Histórico'!A:A,MATCH(D692&amp;E692,'BDCF Histórico'!G:G,0),),Equivalencias!D:F,3,FALSE),"Revisar")),IFERROR(VLOOKUP(INDEX('BDCF Histórico'!A:A,MATCH(D692&amp;E692,'BDCF Histórico'!G:G,0),),Equivalencias!D:F,3,FALSE),"Revisar"))</f>
        <v>PROC.QA</v>
      </c>
      <c r="H692" t="str" cm="1">
        <f t="array" ref="H692">IFERROR(INDEX(Equivalencias!H:H,MATCH(BD[[#This Row],[PRYINumero]],Equivalencias!I:I,0),),BD[[#This Row],[PRYTcodigo]])</f>
        <v>PROC.TELCO</v>
      </c>
    </row>
    <row r="693" spans="2:8" hidden="1" x14ac:dyDescent="0.3">
      <c r="B693" t="s">
        <v>371</v>
      </c>
      <c r="C693" t="s">
        <v>4206</v>
      </c>
      <c r="D693" t="s">
        <v>297</v>
      </c>
      <c r="E693" t="s">
        <v>4640</v>
      </c>
      <c r="F693">
        <v>8</v>
      </c>
      <c r="G693" t="str" cm="1">
        <f t="array" ref="G693">IF(Resumen!$D$7="PROC.SWAT",IFERROR(VLOOKUP(BD[[#This Row],[Usunombre]],Equivalencias!W:X,2,FALSE),IFERROR(VLOOKUP(INDEX('BDCF Histórico'!A:A,MATCH(D693&amp;E693,'BDCF Histórico'!G:G,0),),Equivalencias!D:F,3,FALSE),"Revisar")),IFERROR(VLOOKUP(INDEX('BDCF Histórico'!A:A,MATCH(D693&amp;E693,'BDCF Histórico'!G:G,0),),Equivalencias!D:F,3,FALSE),"Revisar"))</f>
        <v>PROC.QA</v>
      </c>
      <c r="H693" t="str" cm="1">
        <f t="array" ref="H693">IFERROR(INDEX(Equivalencias!H:H,MATCH(BD[[#This Row],[PRYINumero]],Equivalencias!I:I,0),),BD[[#This Row],[PRYTcodigo]])</f>
        <v>PROC.TELCO</v>
      </c>
    </row>
    <row r="694" spans="2:8" x14ac:dyDescent="0.3">
      <c r="B694" t="s">
        <v>371</v>
      </c>
      <c r="C694" t="s">
        <v>4680</v>
      </c>
      <c r="D694" t="s">
        <v>297</v>
      </c>
      <c r="E694" t="s">
        <v>8381</v>
      </c>
      <c r="F694">
        <v>42.25</v>
      </c>
      <c r="G694" t="str" cm="1">
        <f t="array" ref="G694">IF(Resumen!$D$7="PROC.SWAT",IFERROR(VLOOKUP(BD[[#This Row],[Usunombre]],Equivalencias!W:X,2,FALSE),IFERROR(VLOOKUP(INDEX('BDCF Histórico'!A:A,MATCH(D694&amp;E694,'BDCF Histórico'!G:G,0),),Equivalencias!D:F,3,FALSE),"Revisar")),IFERROR(VLOOKUP(INDEX('BDCF Histórico'!A:A,MATCH(D694&amp;E694,'BDCF Histórico'!G:G,0),),Equivalencias!D:F,3,FALSE),"Revisar"))</f>
        <v>PROC.QA</v>
      </c>
      <c r="H694" t="str" cm="1">
        <f t="array" ref="H694">IFERROR(INDEX(Equivalencias!H:H,MATCH(BD[[#This Row],[PRYINumero]],Equivalencias!I:I,0),),BD[[#This Row],[PRYTcodigo]])</f>
        <v>PROC.TELCO</v>
      </c>
    </row>
    <row r="695" spans="2:8" hidden="1" x14ac:dyDescent="0.3">
      <c r="B695" t="s">
        <v>669</v>
      </c>
      <c r="C695" t="s">
        <v>4642</v>
      </c>
      <c r="D695" t="s">
        <v>4191</v>
      </c>
      <c r="E695" t="s">
        <v>4640</v>
      </c>
      <c r="F695">
        <v>8</v>
      </c>
      <c r="G695" t="str" cm="1">
        <f t="array" ref="G695">IF(Resumen!$D$7="PROC.SWAT",IFERROR(VLOOKUP(BD[[#This Row],[Usunombre]],Equivalencias!W:X,2,FALSE),IFERROR(VLOOKUP(INDEX('BDCF Histórico'!A:A,MATCH(D695&amp;E695,'BDCF Histórico'!G:G,0),),Equivalencias!D:F,3,FALSE),"Revisar")),IFERROR(VLOOKUP(INDEX('BDCF Histórico'!A:A,MATCH(D695&amp;E695,'BDCF Histórico'!G:G,0),),Equivalencias!D:F,3,FALSE),"Revisar"))</f>
        <v>PROC.SEDI</v>
      </c>
      <c r="H695" t="str" cm="1">
        <f t="array" ref="H695">IFERROR(INDEX(Equivalencias!H:H,MATCH(BD[[#This Row],[PRYINumero]],Equivalencias!I:I,0),),BD[[#This Row],[PRYTcodigo]])</f>
        <v>PROC.ADM</v>
      </c>
    </row>
    <row r="696" spans="2:8" hidden="1" x14ac:dyDescent="0.3">
      <c r="B696" t="s">
        <v>4332</v>
      </c>
      <c r="C696" t="s">
        <v>4160</v>
      </c>
      <c r="D696" t="s">
        <v>4191</v>
      </c>
      <c r="E696" t="s">
        <v>4640</v>
      </c>
      <c r="F696">
        <v>166</v>
      </c>
      <c r="G696" t="str" cm="1">
        <f t="array" ref="G696">IF(Resumen!$D$7="PROC.SWAT",IFERROR(VLOOKUP(BD[[#This Row],[Usunombre]],Equivalencias!W:X,2,FALSE),IFERROR(VLOOKUP(INDEX('BDCF Histórico'!A:A,MATCH(D696&amp;E696,'BDCF Histórico'!G:G,0),),Equivalencias!D:F,3,FALSE),"Revisar")),IFERROR(VLOOKUP(INDEX('BDCF Histórico'!A:A,MATCH(D696&amp;E696,'BDCF Histórico'!G:G,0),),Equivalencias!D:F,3,FALSE),"Revisar"))</f>
        <v>PROC.SEDI</v>
      </c>
      <c r="H696" t="str" cm="1">
        <f t="array" ref="H696">IFERROR(INDEX(Equivalencias!H:H,MATCH(BD[[#This Row],[PRYINumero]],Equivalencias!I:I,0),),BD[[#This Row],[PRYTcodigo]])</f>
        <v>PROC.SEDI</v>
      </c>
    </row>
    <row r="697" spans="2:8" x14ac:dyDescent="0.3">
      <c r="B697" t="s">
        <v>4332</v>
      </c>
      <c r="C697" t="s">
        <v>4160</v>
      </c>
      <c r="D697" t="s">
        <v>4191</v>
      </c>
      <c r="E697" t="s">
        <v>8381</v>
      </c>
      <c r="F697">
        <v>160</v>
      </c>
      <c r="G697" t="str" cm="1">
        <f t="array" ref="G697">IF(Resumen!$D$7="PROC.SWAT",IFERROR(VLOOKUP(BD[[#This Row],[Usunombre]],Equivalencias!W:X,2,FALSE),IFERROR(VLOOKUP(INDEX('BDCF Histórico'!A:A,MATCH(D697&amp;E697,'BDCF Histórico'!G:G,0),),Equivalencias!D:F,3,FALSE),"Revisar")),IFERROR(VLOOKUP(INDEX('BDCF Histórico'!A:A,MATCH(D697&amp;E697,'BDCF Histórico'!G:G,0),),Equivalencias!D:F,3,FALSE),"Revisar"))</f>
        <v>PROC.SEDI</v>
      </c>
      <c r="H697" t="str" cm="1">
        <f t="array" ref="H697">IFERROR(INDEX(Equivalencias!H:H,MATCH(BD[[#This Row],[PRYINumero]],Equivalencias!I:I,0),),BD[[#This Row],[PRYTcodigo]])</f>
        <v>PROC.SEDI</v>
      </c>
    </row>
    <row r="698" spans="2:8" x14ac:dyDescent="0.3">
      <c r="B698" t="s">
        <v>669</v>
      </c>
      <c r="C698" t="s">
        <v>4642</v>
      </c>
      <c r="D698" t="s">
        <v>4594</v>
      </c>
      <c r="E698" t="s">
        <v>8381</v>
      </c>
      <c r="F698">
        <v>8</v>
      </c>
      <c r="G698" t="str" cm="1">
        <f t="array" ref="G698">IF(Resumen!$D$7="PROC.SWAT",IFERROR(VLOOKUP(BD[[#This Row],[Usunombre]],Equivalencias!W:X,2,FALSE),IFERROR(VLOOKUP(INDEX('BDCF Histórico'!A:A,MATCH(D698&amp;E698,'BDCF Histórico'!G:G,0),),Equivalencias!D:F,3,FALSE),"Revisar")),IFERROR(VLOOKUP(INDEX('BDCF Histórico'!A:A,MATCH(D698&amp;E698,'BDCF Histórico'!G:G,0),),Equivalencias!D:F,3,FALSE),"Revisar"))</f>
        <v>PROC.QA</v>
      </c>
      <c r="H698" t="str" cm="1">
        <f t="array" ref="H698">IFERROR(INDEX(Equivalencias!H:H,MATCH(BD[[#This Row],[PRYINumero]],Equivalencias!I:I,0),),BD[[#This Row],[PRYTcodigo]])</f>
        <v>PROC.ADM</v>
      </c>
    </row>
    <row r="699" spans="2:8" hidden="1" x14ac:dyDescent="0.3">
      <c r="B699" t="s">
        <v>4332</v>
      </c>
      <c r="C699" t="s">
        <v>4160</v>
      </c>
      <c r="D699" t="s">
        <v>4594</v>
      </c>
      <c r="E699" t="s">
        <v>4640</v>
      </c>
      <c r="F699">
        <v>168</v>
      </c>
      <c r="G699" t="str" cm="1">
        <f t="array" ref="G699">IF(Resumen!$D$7="PROC.SWAT",IFERROR(VLOOKUP(BD[[#This Row],[Usunombre]],Equivalencias!W:X,2,FALSE),IFERROR(VLOOKUP(INDEX('BDCF Histórico'!A:A,MATCH(D699&amp;E699,'BDCF Histórico'!G:G,0),),Equivalencias!D:F,3,FALSE),"Revisar")),IFERROR(VLOOKUP(INDEX('BDCF Histórico'!A:A,MATCH(D699&amp;E699,'BDCF Histórico'!G:G,0),),Equivalencias!D:F,3,FALSE),"Revisar"))</f>
        <v>PROC.SEDI</v>
      </c>
      <c r="H699" t="str" cm="1">
        <f t="array" ref="H699">IFERROR(INDEX(Equivalencias!H:H,MATCH(BD[[#This Row],[PRYINumero]],Equivalencias!I:I,0),),BD[[#This Row],[PRYTcodigo]])</f>
        <v>PROC.SEDI</v>
      </c>
    </row>
    <row r="700" spans="2:8" x14ac:dyDescent="0.3">
      <c r="B700" t="s">
        <v>4332</v>
      </c>
      <c r="C700" t="s">
        <v>4160</v>
      </c>
      <c r="D700" t="s">
        <v>4594</v>
      </c>
      <c r="E700" t="s">
        <v>8381</v>
      </c>
      <c r="F700">
        <v>152</v>
      </c>
      <c r="G700" t="str" cm="1">
        <f t="array" ref="G700">IF(Resumen!$D$7="PROC.SWAT",IFERROR(VLOOKUP(BD[[#This Row],[Usunombre]],Equivalencias!W:X,2,FALSE),IFERROR(VLOOKUP(INDEX('BDCF Histórico'!A:A,MATCH(D700&amp;E700,'BDCF Histórico'!G:G,0),),Equivalencias!D:F,3,FALSE),"Revisar")),IFERROR(VLOOKUP(INDEX('BDCF Histórico'!A:A,MATCH(D700&amp;E700,'BDCF Histórico'!G:G,0),),Equivalencias!D:F,3,FALSE),"Revisar"))</f>
        <v>PROC.QA</v>
      </c>
      <c r="H700" t="str" cm="1">
        <f t="array" ref="H700">IFERROR(INDEX(Equivalencias!H:H,MATCH(BD[[#This Row],[PRYINumero]],Equivalencias!I:I,0),),BD[[#This Row],[PRYTcodigo]])</f>
        <v>PROC.SEDI</v>
      </c>
    </row>
    <row r="701" spans="2:8" hidden="1" x14ac:dyDescent="0.3">
      <c r="B701" t="s">
        <v>669</v>
      </c>
      <c r="C701" t="s">
        <v>4642</v>
      </c>
      <c r="D701" t="s">
        <v>256</v>
      </c>
      <c r="E701" t="s">
        <v>4640</v>
      </c>
      <c r="F701">
        <v>56</v>
      </c>
      <c r="G701" t="str" cm="1">
        <f t="array" ref="G701">IF(Resumen!$D$7="PROC.SWAT",IFERROR(VLOOKUP(BD[[#This Row],[Usunombre]],Equivalencias!W:X,2,FALSE),IFERROR(VLOOKUP(INDEX('BDCF Histórico'!A:A,MATCH(D701&amp;E701,'BDCF Histórico'!G:G,0),),Equivalencias!D:F,3,FALSE),"Revisar")),IFERROR(VLOOKUP(INDEX('BDCF Histórico'!A:A,MATCH(D701&amp;E701,'BDCF Histórico'!G:G,0),),Equivalencias!D:F,3,FALSE),"Revisar"))</f>
        <v>PROC.TELCO</v>
      </c>
      <c r="H701" t="str" cm="1">
        <f t="array" ref="H701">IFERROR(INDEX(Equivalencias!H:H,MATCH(BD[[#This Row],[PRYINumero]],Equivalencias!I:I,0),),BD[[#This Row],[PRYTcodigo]])</f>
        <v>PROC.ADM</v>
      </c>
    </row>
    <row r="702" spans="2:8" hidden="1" x14ac:dyDescent="0.3">
      <c r="B702" t="s">
        <v>371</v>
      </c>
      <c r="C702" t="s">
        <v>4628</v>
      </c>
      <c r="D702" t="s">
        <v>256</v>
      </c>
      <c r="E702" t="s">
        <v>4640</v>
      </c>
      <c r="F702">
        <v>122.5</v>
      </c>
      <c r="G702" t="str" cm="1">
        <f t="array" ref="G702">IF(Resumen!$D$7="PROC.SWAT",IFERROR(VLOOKUP(BD[[#This Row],[Usunombre]],Equivalencias!W:X,2,FALSE),IFERROR(VLOOKUP(INDEX('BDCF Histórico'!A:A,MATCH(D702&amp;E702,'BDCF Histórico'!G:G,0),),Equivalencias!D:F,3,FALSE),"Revisar")),IFERROR(VLOOKUP(INDEX('BDCF Histórico'!A:A,MATCH(D702&amp;E702,'BDCF Histórico'!G:G,0),),Equivalencias!D:F,3,FALSE),"Revisar"))</f>
        <v>PROC.TELCO</v>
      </c>
      <c r="H702" t="str" cm="1">
        <f t="array" ref="H702">IFERROR(INDEX(Equivalencias!H:H,MATCH(BD[[#This Row],[PRYINumero]],Equivalencias!I:I,0),),BD[[#This Row],[PRYTcodigo]])</f>
        <v>PROC.TELCO</v>
      </c>
    </row>
    <row r="703" spans="2:8" x14ac:dyDescent="0.3">
      <c r="B703" t="s">
        <v>371</v>
      </c>
      <c r="C703" t="s">
        <v>4628</v>
      </c>
      <c r="D703" t="s">
        <v>256</v>
      </c>
      <c r="E703" t="s">
        <v>8381</v>
      </c>
      <c r="F703">
        <v>167</v>
      </c>
      <c r="G703" t="str" cm="1">
        <f t="array" ref="G703">IF(Resumen!$D$7="PROC.SWAT",IFERROR(VLOOKUP(BD[[#This Row],[Usunombre]],Equivalencias!W:X,2,FALSE),IFERROR(VLOOKUP(INDEX('BDCF Histórico'!A:A,MATCH(D703&amp;E703,'BDCF Histórico'!G:G,0),),Equivalencias!D:F,3,FALSE),"Revisar")),IFERROR(VLOOKUP(INDEX('BDCF Histórico'!A:A,MATCH(D703&amp;E703,'BDCF Histórico'!G:G,0),),Equivalencias!D:F,3,FALSE),"Revisar"))</f>
        <v>PROC.TELCO</v>
      </c>
      <c r="H703" t="str" cm="1">
        <f t="array" ref="H703">IFERROR(INDEX(Equivalencias!H:H,MATCH(BD[[#This Row],[PRYINumero]],Equivalencias!I:I,0),),BD[[#This Row],[PRYTcodigo]])</f>
        <v>PROC.TELCO</v>
      </c>
    </row>
    <row r="704" spans="2:8" hidden="1" x14ac:dyDescent="0.3">
      <c r="B704" t="s">
        <v>669</v>
      </c>
      <c r="C704" t="s">
        <v>4642</v>
      </c>
      <c r="D704" t="s">
        <v>321</v>
      </c>
      <c r="E704" t="s">
        <v>4640</v>
      </c>
      <c r="F704">
        <v>8</v>
      </c>
      <c r="G704" t="str" cm="1">
        <f t="array" ref="G704">IF(Resumen!$D$7="PROC.SWAT",IFERROR(VLOOKUP(BD[[#This Row],[Usunombre]],Equivalencias!W:X,2,FALSE),IFERROR(VLOOKUP(INDEX('BDCF Histórico'!A:A,MATCH(D704&amp;E704,'BDCF Histórico'!G:G,0),),Equivalencias!D:F,3,FALSE),"Revisar")),IFERROR(VLOOKUP(INDEX('BDCF Histórico'!A:A,MATCH(D704&amp;E704,'BDCF Histórico'!G:G,0),),Equivalencias!D:F,3,FALSE),"Revisar"))</f>
        <v>PROC.RM</v>
      </c>
      <c r="H704" t="str" cm="1">
        <f t="array" ref="H704">IFERROR(INDEX(Equivalencias!H:H,MATCH(BD[[#This Row],[PRYINumero]],Equivalencias!I:I,0),),BD[[#This Row],[PRYTcodigo]])</f>
        <v>PROC.ADM</v>
      </c>
    </row>
    <row r="705" spans="2:8" hidden="1" x14ac:dyDescent="0.3">
      <c r="B705" t="s">
        <v>371</v>
      </c>
      <c r="C705" t="s">
        <v>4628</v>
      </c>
      <c r="D705" t="s">
        <v>321</v>
      </c>
      <c r="E705" t="s">
        <v>4640</v>
      </c>
      <c r="F705">
        <v>163.75</v>
      </c>
      <c r="G705" t="str" cm="1">
        <f t="array" ref="G705">IF(Resumen!$D$7="PROC.SWAT",IFERROR(VLOOKUP(BD[[#This Row],[Usunombre]],Equivalencias!W:X,2,FALSE),IFERROR(VLOOKUP(INDEX('BDCF Histórico'!A:A,MATCH(D705&amp;E705,'BDCF Histórico'!G:G,0),),Equivalencias!D:F,3,FALSE),"Revisar")),IFERROR(VLOOKUP(INDEX('BDCF Histórico'!A:A,MATCH(D705&amp;E705,'BDCF Histórico'!G:G,0),),Equivalencias!D:F,3,FALSE),"Revisar"))</f>
        <v>PROC.RM</v>
      </c>
      <c r="H705" t="str" cm="1">
        <f t="array" ref="H705">IFERROR(INDEX(Equivalencias!H:H,MATCH(BD[[#This Row],[PRYINumero]],Equivalencias!I:I,0),),BD[[#This Row],[PRYTcodigo]])</f>
        <v>PROC.TELCO</v>
      </c>
    </row>
    <row r="706" spans="2:8" x14ac:dyDescent="0.3">
      <c r="B706" t="s">
        <v>371</v>
      </c>
      <c r="C706" t="s">
        <v>4628</v>
      </c>
      <c r="D706" t="s">
        <v>321</v>
      </c>
      <c r="E706" t="s">
        <v>8381</v>
      </c>
      <c r="F706">
        <v>165.75</v>
      </c>
      <c r="G706" t="str" cm="1">
        <f t="array" ref="G706">IF(Resumen!$D$7="PROC.SWAT",IFERROR(VLOOKUP(BD[[#This Row],[Usunombre]],Equivalencias!W:X,2,FALSE),IFERROR(VLOOKUP(INDEX('BDCF Histórico'!A:A,MATCH(D706&amp;E706,'BDCF Histórico'!G:G,0),),Equivalencias!D:F,3,FALSE),"Revisar")),IFERROR(VLOOKUP(INDEX('BDCF Histórico'!A:A,MATCH(D706&amp;E706,'BDCF Histórico'!G:G,0),),Equivalencias!D:F,3,FALSE),"Revisar"))</f>
        <v>PROC.RM</v>
      </c>
      <c r="H706" t="str" cm="1">
        <f t="array" ref="H706">IFERROR(INDEX(Equivalencias!H:H,MATCH(BD[[#This Row],[PRYINumero]],Equivalencias!I:I,0),),BD[[#This Row],[PRYTcodigo]])</f>
        <v>PROC.TELCO</v>
      </c>
    </row>
    <row r="707" spans="2:8" hidden="1" x14ac:dyDescent="0.3">
      <c r="B707" t="s">
        <v>669</v>
      </c>
      <c r="C707" t="s">
        <v>4642</v>
      </c>
      <c r="D707" t="s">
        <v>4400</v>
      </c>
      <c r="E707" t="s">
        <v>4640</v>
      </c>
      <c r="F707">
        <v>16</v>
      </c>
      <c r="G707" t="str" cm="1">
        <f t="array" ref="G707">IF(Resumen!$D$7="PROC.SWAT",IFERROR(VLOOKUP(BD[[#This Row],[Usunombre]],Equivalencias!W:X,2,FALSE),IFERROR(VLOOKUP(INDEX('BDCF Histórico'!A:A,MATCH(D707&amp;E707,'BDCF Histórico'!G:G,0),),Equivalencias!D:F,3,FALSE),"Revisar")),IFERROR(VLOOKUP(INDEX('BDCF Histórico'!A:A,MATCH(D707&amp;E707,'BDCF Histórico'!G:G,0),),Equivalencias!D:F,3,FALSE),"Revisar"))</f>
        <v>PROC.TELCO</v>
      </c>
      <c r="H707" t="str" cm="1">
        <f t="array" ref="H707">IFERROR(INDEX(Equivalencias!H:H,MATCH(BD[[#This Row],[PRYINumero]],Equivalencias!I:I,0),),BD[[#This Row],[PRYTcodigo]])</f>
        <v>PROC.ADM</v>
      </c>
    </row>
    <row r="708" spans="2:8" x14ac:dyDescent="0.3">
      <c r="B708" t="s">
        <v>669</v>
      </c>
      <c r="C708" t="s">
        <v>4642</v>
      </c>
      <c r="D708" t="s">
        <v>4400</v>
      </c>
      <c r="E708" t="s">
        <v>8381</v>
      </c>
      <c r="F708">
        <v>8</v>
      </c>
      <c r="G708" t="str" cm="1">
        <f t="array" ref="G708">IF(Resumen!$D$7="PROC.SWAT",IFERROR(VLOOKUP(BD[[#This Row],[Usunombre]],Equivalencias!W:X,2,FALSE),IFERROR(VLOOKUP(INDEX('BDCF Histórico'!A:A,MATCH(D708&amp;E708,'BDCF Histórico'!G:G,0),),Equivalencias!D:F,3,FALSE),"Revisar")),IFERROR(VLOOKUP(INDEX('BDCF Histórico'!A:A,MATCH(D708&amp;E708,'BDCF Histórico'!G:G,0),),Equivalencias!D:F,3,FALSE),"Revisar"))</f>
        <v>PROC.TELCO</v>
      </c>
      <c r="H708" t="str" cm="1">
        <f t="array" ref="H708">IFERROR(INDEX(Equivalencias!H:H,MATCH(BD[[#This Row],[PRYINumero]],Equivalencias!I:I,0),),BD[[#This Row],[PRYTcodigo]])</f>
        <v>PROC.ADM</v>
      </c>
    </row>
    <row r="709" spans="2:8" x14ac:dyDescent="0.3">
      <c r="B709" t="s">
        <v>354</v>
      </c>
      <c r="C709" t="s">
        <v>1009</v>
      </c>
      <c r="D709" t="s">
        <v>4400</v>
      </c>
      <c r="E709" t="s">
        <v>8381</v>
      </c>
      <c r="F709">
        <v>120</v>
      </c>
      <c r="G709" t="str" cm="1">
        <f t="array" ref="G709">IF(Resumen!$D$7="PROC.SWAT",IFERROR(VLOOKUP(BD[[#This Row],[Usunombre]],Equivalencias!W:X,2,FALSE),IFERROR(VLOOKUP(INDEX('BDCF Histórico'!A:A,MATCH(D709&amp;E709,'BDCF Histórico'!G:G,0),),Equivalencias!D:F,3,FALSE),"Revisar")),IFERROR(VLOOKUP(INDEX('BDCF Histórico'!A:A,MATCH(D709&amp;E709,'BDCF Histórico'!G:G,0),),Equivalencias!D:F,3,FALSE),"Revisar"))</f>
        <v>PROC.TELCO</v>
      </c>
      <c r="H709" t="str" cm="1">
        <f t="array" ref="H709">IFERROR(INDEX(Equivalencias!H:H,MATCH(BD[[#This Row],[PRYINumero]],Equivalencias!I:I,0),),BD[[#This Row],[PRYTcodigo]])</f>
        <v>PROC.TAPP</v>
      </c>
    </row>
    <row r="710" spans="2:8" hidden="1" x14ac:dyDescent="0.3">
      <c r="B710" t="s">
        <v>371</v>
      </c>
      <c r="C710" t="s">
        <v>4628</v>
      </c>
      <c r="D710" t="s">
        <v>4400</v>
      </c>
      <c r="E710" t="s">
        <v>4640</v>
      </c>
      <c r="F710">
        <v>19</v>
      </c>
      <c r="G710" t="str" cm="1">
        <f t="array" ref="G710">IF(Resumen!$D$7="PROC.SWAT",IFERROR(VLOOKUP(BD[[#This Row],[Usunombre]],Equivalencias!W:X,2,FALSE),IFERROR(VLOOKUP(INDEX('BDCF Histórico'!A:A,MATCH(D710&amp;E710,'BDCF Histórico'!G:G,0),),Equivalencias!D:F,3,FALSE),"Revisar")),IFERROR(VLOOKUP(INDEX('BDCF Histórico'!A:A,MATCH(D710&amp;E710,'BDCF Histórico'!G:G,0),),Equivalencias!D:F,3,FALSE),"Revisar"))</f>
        <v>PROC.TELCO</v>
      </c>
      <c r="H710" t="str" cm="1">
        <f t="array" ref="H710">IFERROR(INDEX(Equivalencias!H:H,MATCH(BD[[#This Row],[PRYINumero]],Equivalencias!I:I,0),),BD[[#This Row],[PRYTcodigo]])</f>
        <v>PROC.TELCO</v>
      </c>
    </row>
    <row r="711" spans="2:8" hidden="1" x14ac:dyDescent="0.3">
      <c r="B711" t="s">
        <v>371</v>
      </c>
      <c r="C711" t="s">
        <v>4629</v>
      </c>
      <c r="D711" t="s">
        <v>4400</v>
      </c>
      <c r="E711" t="s">
        <v>4640</v>
      </c>
      <c r="F711">
        <v>1</v>
      </c>
      <c r="G711" t="str" cm="1">
        <f t="array" ref="G711">IF(Resumen!$D$7="PROC.SWAT",IFERROR(VLOOKUP(BD[[#This Row],[Usunombre]],Equivalencias!W:X,2,FALSE),IFERROR(VLOOKUP(INDEX('BDCF Histórico'!A:A,MATCH(D711&amp;E711,'BDCF Histórico'!G:G,0),),Equivalencias!D:F,3,FALSE),"Revisar")),IFERROR(VLOOKUP(INDEX('BDCF Histórico'!A:A,MATCH(D711&amp;E711,'BDCF Histórico'!G:G,0),),Equivalencias!D:F,3,FALSE),"Revisar"))</f>
        <v>PROC.TELCO</v>
      </c>
      <c r="H711" t="str" cm="1">
        <f t="array" ref="H711">IFERROR(INDEX(Equivalencias!H:H,MATCH(BD[[#This Row],[PRYINumero]],Equivalencias!I:I,0),),BD[[#This Row],[PRYTcodigo]])</f>
        <v>PROC.TELCO</v>
      </c>
    </row>
    <row r="712" spans="2:8" hidden="1" x14ac:dyDescent="0.3">
      <c r="B712" t="s">
        <v>371</v>
      </c>
      <c r="C712" t="s">
        <v>4679</v>
      </c>
      <c r="D712" t="s">
        <v>4400</v>
      </c>
      <c r="E712" t="s">
        <v>4640</v>
      </c>
      <c r="F712">
        <v>108</v>
      </c>
      <c r="G712" t="str" cm="1">
        <f t="array" ref="G712">IF(Resumen!$D$7="PROC.SWAT",IFERROR(VLOOKUP(BD[[#This Row],[Usunombre]],Equivalencias!W:X,2,FALSE),IFERROR(VLOOKUP(INDEX('BDCF Histórico'!A:A,MATCH(D712&amp;E712,'BDCF Histórico'!G:G,0),),Equivalencias!D:F,3,FALSE),"Revisar")),IFERROR(VLOOKUP(INDEX('BDCF Histórico'!A:A,MATCH(D712&amp;E712,'BDCF Histórico'!G:G,0),),Equivalencias!D:F,3,FALSE),"Revisar"))</f>
        <v>PROC.TELCO</v>
      </c>
      <c r="H712" t="str" cm="1">
        <f t="array" ref="H712">IFERROR(INDEX(Equivalencias!H:H,MATCH(BD[[#This Row],[PRYINumero]],Equivalencias!I:I,0),),BD[[#This Row],[PRYTcodigo]])</f>
        <v>PROC.TELCO</v>
      </c>
    </row>
    <row r="713" spans="2:8" hidden="1" x14ac:dyDescent="0.3">
      <c r="B713" t="s">
        <v>371</v>
      </c>
      <c r="C713" t="s">
        <v>4680</v>
      </c>
      <c r="D713" t="s">
        <v>4400</v>
      </c>
      <c r="E713" t="s">
        <v>4640</v>
      </c>
      <c r="F713">
        <v>24</v>
      </c>
      <c r="G713" t="str" cm="1">
        <f t="array" ref="G713">IF(Resumen!$D$7="PROC.SWAT",IFERROR(VLOOKUP(BD[[#This Row],[Usunombre]],Equivalencias!W:X,2,FALSE),IFERROR(VLOOKUP(INDEX('BDCF Histórico'!A:A,MATCH(D713&amp;E713,'BDCF Histórico'!G:G,0),),Equivalencias!D:F,3,FALSE),"Revisar")),IFERROR(VLOOKUP(INDEX('BDCF Histórico'!A:A,MATCH(D713&amp;E713,'BDCF Histórico'!G:G,0),),Equivalencias!D:F,3,FALSE),"Revisar"))</f>
        <v>PROC.TELCO</v>
      </c>
      <c r="H713" t="str" cm="1">
        <f t="array" ref="H713">IFERROR(INDEX(Equivalencias!H:H,MATCH(BD[[#This Row],[PRYINumero]],Equivalencias!I:I,0),),BD[[#This Row],[PRYTcodigo]])</f>
        <v>PROC.TELCO</v>
      </c>
    </row>
    <row r="714" spans="2:8" x14ac:dyDescent="0.3">
      <c r="B714" t="s">
        <v>371</v>
      </c>
      <c r="C714" t="s">
        <v>4680</v>
      </c>
      <c r="D714" t="s">
        <v>4400</v>
      </c>
      <c r="E714" t="s">
        <v>8381</v>
      </c>
      <c r="F714">
        <v>32</v>
      </c>
      <c r="G714" t="str" cm="1">
        <f t="array" ref="G714">IF(Resumen!$D$7="PROC.SWAT",IFERROR(VLOOKUP(BD[[#This Row],[Usunombre]],Equivalencias!W:X,2,FALSE),IFERROR(VLOOKUP(INDEX('BDCF Histórico'!A:A,MATCH(D714&amp;E714,'BDCF Histórico'!G:G,0),),Equivalencias!D:F,3,FALSE),"Revisar")),IFERROR(VLOOKUP(INDEX('BDCF Histórico'!A:A,MATCH(D714&amp;E714,'BDCF Histórico'!G:G,0),),Equivalencias!D:F,3,FALSE),"Revisar"))</f>
        <v>PROC.TELCO</v>
      </c>
      <c r="H714" t="str" cm="1">
        <f t="array" ref="H714">IFERROR(INDEX(Equivalencias!H:H,MATCH(BD[[#This Row],[PRYINumero]],Equivalencias!I:I,0),),BD[[#This Row],[PRYTcodigo]])</f>
        <v>PROC.TELCO</v>
      </c>
    </row>
    <row r="715" spans="2:8" hidden="1" x14ac:dyDescent="0.3">
      <c r="B715" t="s">
        <v>371</v>
      </c>
      <c r="C715" t="s">
        <v>4628</v>
      </c>
      <c r="D715" t="s">
        <v>275</v>
      </c>
      <c r="E715" t="s">
        <v>4640</v>
      </c>
      <c r="F715">
        <v>63</v>
      </c>
      <c r="G715" t="str" cm="1">
        <f t="array" ref="G715">IF(Resumen!$D$7="PROC.SWAT",IFERROR(VLOOKUP(BD[[#This Row],[Usunombre]],Equivalencias!W:X,2,FALSE),IFERROR(VLOOKUP(INDEX('BDCF Histórico'!A:A,MATCH(D715&amp;E715,'BDCF Histórico'!G:G,0),),Equivalencias!D:F,3,FALSE),"Revisar")),IFERROR(VLOOKUP(INDEX('BDCF Histórico'!A:A,MATCH(D715&amp;E715,'BDCF Histórico'!G:G,0),),Equivalencias!D:F,3,FALSE),"Revisar"))</f>
        <v>PROC.TELCO</v>
      </c>
      <c r="H715" t="str" cm="1">
        <f t="array" ref="H715">IFERROR(INDEX(Equivalencias!H:H,MATCH(BD[[#This Row],[PRYINumero]],Equivalencias!I:I,0),),BD[[#This Row],[PRYTcodigo]])</f>
        <v>PROC.TELCO</v>
      </c>
    </row>
    <row r="716" spans="2:8" x14ac:dyDescent="0.3">
      <c r="B716" t="s">
        <v>371</v>
      </c>
      <c r="C716" t="s">
        <v>4628</v>
      </c>
      <c r="D716" t="s">
        <v>275</v>
      </c>
      <c r="E716" t="s">
        <v>8381</v>
      </c>
      <c r="F716">
        <v>44</v>
      </c>
      <c r="G716" t="str" cm="1">
        <f t="array" ref="G716">IF(Resumen!$D$7="PROC.SWAT",IFERROR(VLOOKUP(BD[[#This Row],[Usunombre]],Equivalencias!W:X,2,FALSE),IFERROR(VLOOKUP(INDEX('BDCF Histórico'!A:A,MATCH(D716&amp;E716,'BDCF Histórico'!G:G,0),),Equivalencias!D:F,3,FALSE),"Revisar")),IFERROR(VLOOKUP(INDEX('BDCF Histórico'!A:A,MATCH(D716&amp;E716,'BDCF Histórico'!G:G,0),),Equivalencias!D:F,3,FALSE),"Revisar"))</f>
        <v>PROC.TELCO</v>
      </c>
      <c r="H716" t="str" cm="1">
        <f t="array" ref="H716">IFERROR(INDEX(Equivalencias!H:H,MATCH(BD[[#This Row],[PRYINumero]],Equivalencias!I:I,0),),BD[[#This Row],[PRYTcodigo]])</f>
        <v>PROC.TELCO</v>
      </c>
    </row>
    <row r="717" spans="2:8" hidden="1" x14ac:dyDescent="0.3">
      <c r="B717" t="s">
        <v>371</v>
      </c>
      <c r="C717" t="s">
        <v>4206</v>
      </c>
      <c r="D717" t="s">
        <v>275</v>
      </c>
      <c r="E717" t="s">
        <v>4640</v>
      </c>
      <c r="F717">
        <v>8</v>
      </c>
      <c r="G717" t="str" cm="1">
        <f t="array" ref="G717">IF(Resumen!$D$7="PROC.SWAT",IFERROR(VLOOKUP(BD[[#This Row],[Usunombre]],Equivalencias!W:X,2,FALSE),IFERROR(VLOOKUP(INDEX('BDCF Histórico'!A:A,MATCH(D717&amp;E717,'BDCF Histórico'!G:G,0),),Equivalencias!D:F,3,FALSE),"Revisar")),IFERROR(VLOOKUP(INDEX('BDCF Histórico'!A:A,MATCH(D717&amp;E717,'BDCF Histórico'!G:G,0),),Equivalencias!D:F,3,FALSE),"Revisar"))</f>
        <v>PROC.TELCO</v>
      </c>
      <c r="H717" t="str" cm="1">
        <f t="array" ref="H717">IFERROR(INDEX(Equivalencias!H:H,MATCH(BD[[#This Row],[PRYINumero]],Equivalencias!I:I,0),),BD[[#This Row],[PRYTcodigo]])</f>
        <v>PROC.TELCO</v>
      </c>
    </row>
    <row r="718" spans="2:8" hidden="1" x14ac:dyDescent="0.3">
      <c r="B718" t="s">
        <v>371</v>
      </c>
      <c r="C718" t="s">
        <v>4629</v>
      </c>
      <c r="D718" t="s">
        <v>275</v>
      </c>
      <c r="E718" t="s">
        <v>4640</v>
      </c>
      <c r="F718">
        <v>21</v>
      </c>
      <c r="G718" t="str" cm="1">
        <f t="array" ref="G718">IF(Resumen!$D$7="PROC.SWAT",IFERROR(VLOOKUP(BD[[#This Row],[Usunombre]],Equivalencias!W:X,2,FALSE),IFERROR(VLOOKUP(INDEX('BDCF Histórico'!A:A,MATCH(D718&amp;E718,'BDCF Histórico'!G:G,0),),Equivalencias!D:F,3,FALSE),"Revisar")),IFERROR(VLOOKUP(INDEX('BDCF Histórico'!A:A,MATCH(D718&amp;E718,'BDCF Histórico'!G:G,0),),Equivalencias!D:F,3,FALSE),"Revisar"))</f>
        <v>PROC.TELCO</v>
      </c>
      <c r="H718" t="str" cm="1">
        <f t="array" ref="H718">IFERROR(INDEX(Equivalencias!H:H,MATCH(BD[[#This Row],[PRYINumero]],Equivalencias!I:I,0),),BD[[#This Row],[PRYTcodigo]])</f>
        <v>PROC.TELCO</v>
      </c>
    </row>
    <row r="719" spans="2:8" x14ac:dyDescent="0.3">
      <c r="B719" t="s">
        <v>371</v>
      </c>
      <c r="C719" t="s">
        <v>4629</v>
      </c>
      <c r="D719" t="s">
        <v>275</v>
      </c>
      <c r="E719" t="s">
        <v>8381</v>
      </c>
      <c r="F719">
        <v>25</v>
      </c>
      <c r="G719" t="str" cm="1">
        <f t="array" ref="G719">IF(Resumen!$D$7="PROC.SWAT",IFERROR(VLOOKUP(BD[[#This Row],[Usunombre]],Equivalencias!W:X,2,FALSE),IFERROR(VLOOKUP(INDEX('BDCF Histórico'!A:A,MATCH(D719&amp;E719,'BDCF Histórico'!G:G,0),),Equivalencias!D:F,3,FALSE),"Revisar")),IFERROR(VLOOKUP(INDEX('BDCF Histórico'!A:A,MATCH(D719&amp;E719,'BDCF Histórico'!G:G,0),),Equivalencias!D:F,3,FALSE),"Revisar"))</f>
        <v>PROC.TELCO</v>
      </c>
      <c r="H719" t="str" cm="1">
        <f t="array" ref="H719">IFERROR(INDEX(Equivalencias!H:H,MATCH(BD[[#This Row],[PRYINumero]],Equivalencias!I:I,0),),BD[[#This Row],[PRYTcodigo]])</f>
        <v>PROC.TELCO</v>
      </c>
    </row>
    <row r="720" spans="2:8" hidden="1" x14ac:dyDescent="0.3">
      <c r="B720" t="s">
        <v>371</v>
      </c>
      <c r="C720" t="s">
        <v>4679</v>
      </c>
      <c r="D720" t="s">
        <v>275</v>
      </c>
      <c r="E720" t="s">
        <v>4640</v>
      </c>
      <c r="F720">
        <v>60</v>
      </c>
      <c r="G720" t="str" cm="1">
        <f t="array" ref="G720">IF(Resumen!$D$7="PROC.SWAT",IFERROR(VLOOKUP(BD[[#This Row],[Usunombre]],Equivalencias!W:X,2,FALSE),IFERROR(VLOOKUP(INDEX('BDCF Histórico'!A:A,MATCH(D720&amp;E720,'BDCF Histórico'!G:G,0),),Equivalencias!D:F,3,FALSE),"Revisar")),IFERROR(VLOOKUP(INDEX('BDCF Histórico'!A:A,MATCH(D720&amp;E720,'BDCF Histórico'!G:G,0),),Equivalencias!D:F,3,FALSE),"Revisar"))</f>
        <v>PROC.TELCO</v>
      </c>
      <c r="H720" t="str" cm="1">
        <f t="array" ref="H720">IFERROR(INDEX(Equivalencias!H:H,MATCH(BD[[#This Row],[PRYINumero]],Equivalencias!I:I,0),),BD[[#This Row],[PRYTcodigo]])</f>
        <v>PROC.TELCO</v>
      </c>
    </row>
    <row r="721" spans="2:8" hidden="1" x14ac:dyDescent="0.3">
      <c r="B721" t="s">
        <v>371</v>
      </c>
      <c r="C721" t="s">
        <v>4680</v>
      </c>
      <c r="D721" t="s">
        <v>275</v>
      </c>
      <c r="E721" t="s">
        <v>4640</v>
      </c>
      <c r="F721">
        <v>16</v>
      </c>
      <c r="G721" t="str" cm="1">
        <f t="array" ref="G721">IF(Resumen!$D$7="PROC.SWAT",IFERROR(VLOOKUP(BD[[#This Row],[Usunombre]],Equivalencias!W:X,2,FALSE),IFERROR(VLOOKUP(INDEX('BDCF Histórico'!A:A,MATCH(D721&amp;E721,'BDCF Histórico'!G:G,0),),Equivalencias!D:F,3,FALSE),"Revisar")),IFERROR(VLOOKUP(INDEX('BDCF Histórico'!A:A,MATCH(D721&amp;E721,'BDCF Histórico'!G:G,0),),Equivalencias!D:F,3,FALSE),"Revisar"))</f>
        <v>PROC.TELCO</v>
      </c>
      <c r="H721" t="str" cm="1">
        <f t="array" ref="H721">IFERROR(INDEX(Equivalencias!H:H,MATCH(BD[[#This Row],[PRYINumero]],Equivalencias!I:I,0),),BD[[#This Row],[PRYTcodigo]])</f>
        <v>PROC.TELCO</v>
      </c>
    </row>
    <row r="722" spans="2:8" x14ac:dyDescent="0.3">
      <c r="B722" t="s">
        <v>371</v>
      </c>
      <c r="C722" t="s">
        <v>4680</v>
      </c>
      <c r="D722" t="s">
        <v>275</v>
      </c>
      <c r="E722" t="s">
        <v>8381</v>
      </c>
      <c r="F722">
        <v>91</v>
      </c>
      <c r="G722" t="str" cm="1">
        <f t="array" ref="G722">IF(Resumen!$D$7="PROC.SWAT",IFERROR(VLOOKUP(BD[[#This Row],[Usunombre]],Equivalencias!W:X,2,FALSE),IFERROR(VLOOKUP(INDEX('BDCF Histórico'!A:A,MATCH(D722&amp;E722,'BDCF Histórico'!G:G,0),),Equivalencias!D:F,3,FALSE),"Revisar")),IFERROR(VLOOKUP(INDEX('BDCF Histórico'!A:A,MATCH(D722&amp;E722,'BDCF Histórico'!G:G,0),),Equivalencias!D:F,3,FALSE),"Revisar"))</f>
        <v>PROC.TELCO</v>
      </c>
      <c r="H722" t="str" cm="1">
        <f t="array" ref="H722">IFERROR(INDEX(Equivalencias!H:H,MATCH(BD[[#This Row],[PRYINumero]],Equivalencias!I:I,0),),BD[[#This Row],[PRYTcodigo]])</f>
        <v>PROC.TELCO</v>
      </c>
    </row>
    <row r="723" spans="2:8" x14ac:dyDescent="0.3">
      <c r="B723" t="s">
        <v>669</v>
      </c>
      <c r="C723" t="s">
        <v>4644</v>
      </c>
      <c r="D723" t="s">
        <v>8368</v>
      </c>
      <c r="E723" t="s">
        <v>8381</v>
      </c>
      <c r="F723">
        <v>8</v>
      </c>
      <c r="G723" t="str" cm="1">
        <f t="array" ref="G723">IF(Resumen!$D$7="PROC.SWAT",IFERROR(VLOOKUP(BD[[#This Row],[Usunombre]],Equivalencias!W:X,2,FALSE),IFERROR(VLOOKUP(INDEX('BDCF Histórico'!A:A,MATCH(D723&amp;E723,'BDCF Histórico'!G:G,0),),Equivalencias!D:F,3,FALSE),"Revisar")),IFERROR(VLOOKUP(INDEX('BDCF Histórico'!A:A,MATCH(D723&amp;E723,'BDCF Histórico'!G:G,0),),Equivalencias!D:F,3,FALSE),"Revisar"))</f>
        <v>PROC.BI</v>
      </c>
      <c r="H723" t="str" cm="1">
        <f t="array" ref="H723">IFERROR(INDEX(Equivalencias!H:H,MATCH(BD[[#This Row],[PRYINumero]],Equivalencias!I:I,0),),BD[[#This Row],[PRYTcodigo]])</f>
        <v>PROC.ADM</v>
      </c>
    </row>
    <row r="724" spans="2:8" x14ac:dyDescent="0.3">
      <c r="B724" t="s">
        <v>4374</v>
      </c>
      <c r="C724" t="s">
        <v>4393</v>
      </c>
      <c r="D724" t="s">
        <v>8368</v>
      </c>
      <c r="E724" t="s">
        <v>8381</v>
      </c>
      <c r="F724">
        <v>152</v>
      </c>
      <c r="G724" t="str" cm="1">
        <f t="array" ref="G724">IF(Resumen!$D$7="PROC.SWAT",IFERROR(VLOOKUP(BD[[#This Row],[Usunombre]],Equivalencias!W:X,2,FALSE),IFERROR(VLOOKUP(INDEX('BDCF Histórico'!A:A,MATCH(D724&amp;E724,'BDCF Histórico'!G:G,0),),Equivalencias!D:F,3,FALSE),"Revisar")),IFERROR(VLOOKUP(INDEX('BDCF Histórico'!A:A,MATCH(D724&amp;E724,'BDCF Histórico'!G:G,0),),Equivalencias!D:F,3,FALSE),"Revisar"))</f>
        <v>PROC.BI</v>
      </c>
      <c r="H724" t="str" cm="1">
        <f t="array" ref="H724">IFERROR(INDEX(Equivalencias!H:H,MATCH(BD[[#This Row],[PRYINumero]],Equivalencias!I:I,0),),BD[[#This Row],[PRYTcodigo]])</f>
        <v>PROC.PRES</v>
      </c>
    </row>
    <row r="725" spans="2:8" hidden="1" x14ac:dyDescent="0.3">
      <c r="B725" t="s">
        <v>669</v>
      </c>
      <c r="C725" t="s">
        <v>4644</v>
      </c>
      <c r="D725" t="s">
        <v>4612</v>
      </c>
      <c r="E725" t="s">
        <v>4640</v>
      </c>
      <c r="F725">
        <v>96</v>
      </c>
      <c r="G725" t="str" cm="1">
        <f t="array" ref="G725">IF(Resumen!$D$7="PROC.SWAT",IFERROR(VLOOKUP(BD[[#This Row],[Usunombre]],Equivalencias!W:X,2,FALSE),IFERROR(VLOOKUP(INDEX('BDCF Histórico'!A:A,MATCH(D725&amp;E725,'BDCF Histórico'!G:G,0),),Equivalencias!D:F,3,FALSE),"Revisar")),IFERROR(VLOOKUP(INDEX('BDCF Histórico'!A:A,MATCH(D725&amp;E725,'BDCF Histórico'!G:G,0),),Equivalencias!D:F,3,FALSE),"Revisar"))</f>
        <v>PROC.BI</v>
      </c>
      <c r="H725" t="str" cm="1">
        <f t="array" ref="H725">IFERROR(INDEX(Equivalencias!H:H,MATCH(BD[[#This Row],[PRYINumero]],Equivalencias!I:I,0),),BD[[#This Row],[PRYTcodigo]])</f>
        <v>PROC.ADM</v>
      </c>
    </row>
    <row r="726" spans="2:8" hidden="1" x14ac:dyDescent="0.3">
      <c r="B726" t="s">
        <v>12</v>
      </c>
      <c r="C726" t="s">
        <v>3894</v>
      </c>
      <c r="D726" t="s">
        <v>4612</v>
      </c>
      <c r="E726" t="s">
        <v>4640</v>
      </c>
      <c r="F726">
        <v>72</v>
      </c>
      <c r="G726" t="str" cm="1">
        <f t="array" ref="G726">IF(Resumen!$D$7="PROC.SWAT",IFERROR(VLOOKUP(BD[[#This Row],[Usunombre]],Equivalencias!W:X,2,FALSE),IFERROR(VLOOKUP(INDEX('BDCF Histórico'!A:A,MATCH(D726&amp;E726,'BDCF Histórico'!G:G,0),),Equivalencias!D:F,3,FALSE),"Revisar")),IFERROR(VLOOKUP(INDEX('BDCF Histórico'!A:A,MATCH(D726&amp;E726,'BDCF Histórico'!G:G,0),),Equivalencias!D:F,3,FALSE),"Revisar"))</f>
        <v>PROC.BI</v>
      </c>
      <c r="H726" t="str" cm="1">
        <f t="array" ref="H726">IFERROR(INDEX(Equivalencias!H:H,MATCH(BD[[#This Row],[PRYINumero]],Equivalencias!I:I,0),),BD[[#This Row],[PRYTcodigo]])</f>
        <v>PROC.BI</v>
      </c>
    </row>
    <row r="727" spans="2:8" x14ac:dyDescent="0.3">
      <c r="B727" t="s">
        <v>12</v>
      </c>
      <c r="C727" t="s">
        <v>3894</v>
      </c>
      <c r="D727" t="s">
        <v>4612</v>
      </c>
      <c r="E727" t="s">
        <v>8381</v>
      </c>
      <c r="F727">
        <v>138</v>
      </c>
      <c r="G727" t="str" cm="1">
        <f t="array" ref="G727">IF(Resumen!$D$7="PROC.SWAT",IFERROR(VLOOKUP(BD[[#This Row],[Usunombre]],Equivalencias!W:X,2,FALSE),IFERROR(VLOOKUP(INDEX('BDCF Histórico'!A:A,MATCH(D727&amp;E727,'BDCF Histórico'!G:G,0),),Equivalencias!D:F,3,FALSE),"Revisar")),IFERROR(VLOOKUP(INDEX('BDCF Histórico'!A:A,MATCH(D727&amp;E727,'BDCF Histórico'!G:G,0),),Equivalencias!D:F,3,FALSE),"Revisar"))</f>
        <v>PROC.BI</v>
      </c>
      <c r="H727" t="str" cm="1">
        <f t="array" ref="H727">IFERROR(INDEX(Equivalencias!H:H,MATCH(BD[[#This Row],[PRYINumero]],Equivalencias!I:I,0),),BD[[#This Row],[PRYTcodigo]])</f>
        <v>PROC.BI</v>
      </c>
    </row>
    <row r="728" spans="2:8" x14ac:dyDescent="0.3">
      <c r="B728" t="s">
        <v>12</v>
      </c>
      <c r="C728" t="s">
        <v>8305</v>
      </c>
      <c r="D728" t="s">
        <v>4612</v>
      </c>
      <c r="E728" t="s">
        <v>8381</v>
      </c>
      <c r="F728">
        <v>22</v>
      </c>
      <c r="G728" t="str" cm="1">
        <f t="array" ref="G728">IF(Resumen!$D$7="PROC.SWAT",IFERROR(VLOOKUP(BD[[#This Row],[Usunombre]],Equivalencias!W:X,2,FALSE),IFERROR(VLOOKUP(INDEX('BDCF Histórico'!A:A,MATCH(D728&amp;E728,'BDCF Histórico'!G:G,0),),Equivalencias!D:F,3,FALSE),"Revisar")),IFERROR(VLOOKUP(INDEX('BDCF Histórico'!A:A,MATCH(D728&amp;E728,'BDCF Histórico'!G:G,0),),Equivalencias!D:F,3,FALSE),"Revisar"))</f>
        <v>PROC.BI</v>
      </c>
      <c r="H728" t="str" cm="1">
        <f t="array" ref="H728">IFERROR(INDEX(Equivalencias!H:H,MATCH(BD[[#This Row],[PRYINumero]],Equivalencias!I:I,0),),BD[[#This Row],[PRYTcodigo]])</f>
        <v>PROC.BI</v>
      </c>
    </row>
    <row r="729" spans="2:8" hidden="1" x14ac:dyDescent="0.3">
      <c r="B729" t="s">
        <v>669</v>
      </c>
      <c r="C729" t="s">
        <v>4642</v>
      </c>
      <c r="D729" t="s">
        <v>76</v>
      </c>
      <c r="E729" t="s">
        <v>4640</v>
      </c>
      <c r="F729">
        <v>17</v>
      </c>
      <c r="G729" t="str" cm="1">
        <f t="array" ref="G729">IF(Resumen!$D$7="PROC.SWAT",IFERROR(VLOOKUP(BD[[#This Row],[Usunombre]],Equivalencias!W:X,2,FALSE),IFERROR(VLOOKUP(INDEX('BDCF Histórico'!A:A,MATCH(D729&amp;E729,'BDCF Histórico'!G:G,0),),Equivalencias!D:F,3,FALSE),"Revisar")),IFERROR(VLOOKUP(INDEX('BDCF Histórico'!A:A,MATCH(D729&amp;E729,'BDCF Histórico'!G:G,0),),Equivalencias!D:F,3,FALSE),"Revisar"))</f>
        <v>PROC.QA</v>
      </c>
      <c r="H729" t="str" cm="1">
        <f t="array" ref="H729">IFERROR(INDEX(Equivalencias!H:H,MATCH(BD[[#This Row],[PRYINumero]],Equivalencias!I:I,0),),BD[[#This Row],[PRYTcodigo]])</f>
        <v>PROC.ADM</v>
      </c>
    </row>
    <row r="730" spans="2:8" x14ac:dyDescent="0.3">
      <c r="B730" t="s">
        <v>669</v>
      </c>
      <c r="C730" t="s">
        <v>4642</v>
      </c>
      <c r="D730" t="s">
        <v>76</v>
      </c>
      <c r="E730" t="s">
        <v>8381</v>
      </c>
      <c r="F730">
        <v>10.75</v>
      </c>
      <c r="G730" t="str" cm="1">
        <f t="array" ref="G730">IF(Resumen!$D$7="PROC.SWAT",IFERROR(VLOOKUP(BD[[#This Row],[Usunombre]],Equivalencias!W:X,2,FALSE),IFERROR(VLOOKUP(INDEX('BDCF Histórico'!A:A,MATCH(D730&amp;E730,'BDCF Histórico'!G:G,0),),Equivalencias!D:F,3,FALSE),"Revisar")),IFERROR(VLOOKUP(INDEX('BDCF Histórico'!A:A,MATCH(D730&amp;E730,'BDCF Histórico'!G:G,0),),Equivalencias!D:F,3,FALSE),"Revisar"))</f>
        <v>PROC.QA</v>
      </c>
      <c r="H730" t="str" cm="1">
        <f t="array" ref="H730">IFERROR(INDEX(Equivalencias!H:H,MATCH(BD[[#This Row],[PRYINumero]],Equivalencias!I:I,0),),BD[[#This Row],[PRYTcodigo]])</f>
        <v>PROC.ADM</v>
      </c>
    </row>
    <row r="731" spans="2:8" hidden="1" x14ac:dyDescent="0.3">
      <c r="B731" t="s">
        <v>177</v>
      </c>
      <c r="C731" t="s">
        <v>4663</v>
      </c>
      <c r="D731" t="s">
        <v>76</v>
      </c>
      <c r="E731" t="s">
        <v>4640</v>
      </c>
      <c r="F731">
        <v>2</v>
      </c>
      <c r="G731" t="str" cm="1">
        <f t="array" ref="G731">IF(Resumen!$D$7="PROC.SWAT",IFERROR(VLOOKUP(BD[[#This Row],[Usunombre]],Equivalencias!W:X,2,FALSE),IFERROR(VLOOKUP(INDEX('BDCF Histórico'!A:A,MATCH(D731&amp;E731,'BDCF Histórico'!G:G,0),),Equivalencias!D:F,3,FALSE),"Revisar")),IFERROR(VLOOKUP(INDEX('BDCF Histórico'!A:A,MATCH(D731&amp;E731,'BDCF Histórico'!G:G,0),),Equivalencias!D:F,3,FALSE),"Revisar"))</f>
        <v>PROC.QA</v>
      </c>
      <c r="H731" t="str" cm="1">
        <f t="array" ref="H731">IFERROR(INDEX(Equivalencias!H:H,MATCH(BD[[#This Row],[PRYINumero]],Equivalencias!I:I,0),),BD[[#This Row],[PRYTcodigo]])</f>
        <v>PROC.QA</v>
      </c>
    </row>
    <row r="732" spans="2:8" x14ac:dyDescent="0.3">
      <c r="B732" t="s">
        <v>177</v>
      </c>
      <c r="C732" t="s">
        <v>4663</v>
      </c>
      <c r="D732" t="s">
        <v>76</v>
      </c>
      <c r="E732" t="s">
        <v>8381</v>
      </c>
      <c r="F732">
        <v>5.5</v>
      </c>
      <c r="G732" t="str" cm="1">
        <f t="array" ref="G732">IF(Resumen!$D$7="PROC.SWAT",IFERROR(VLOOKUP(BD[[#This Row],[Usunombre]],Equivalencias!W:X,2,FALSE),IFERROR(VLOOKUP(INDEX('BDCF Histórico'!A:A,MATCH(D732&amp;E732,'BDCF Histórico'!G:G,0),),Equivalencias!D:F,3,FALSE),"Revisar")),IFERROR(VLOOKUP(INDEX('BDCF Histórico'!A:A,MATCH(D732&amp;E732,'BDCF Histórico'!G:G,0),),Equivalencias!D:F,3,FALSE),"Revisar"))</f>
        <v>PROC.QA</v>
      </c>
      <c r="H732" t="str" cm="1">
        <f t="array" ref="H732">IFERROR(INDEX(Equivalencias!H:H,MATCH(BD[[#This Row],[PRYINumero]],Equivalencias!I:I,0),),BD[[#This Row],[PRYTcodigo]])</f>
        <v>PROC.QA</v>
      </c>
    </row>
    <row r="733" spans="2:8" hidden="1" x14ac:dyDescent="0.3">
      <c r="B733" t="s">
        <v>354</v>
      </c>
      <c r="C733" t="s">
        <v>1009</v>
      </c>
      <c r="D733" t="s">
        <v>76</v>
      </c>
      <c r="E733" t="s">
        <v>4640</v>
      </c>
      <c r="F733">
        <v>156</v>
      </c>
      <c r="G733" t="str" cm="1">
        <f t="array" ref="G733">IF(Resumen!$D$7="PROC.SWAT",IFERROR(VLOOKUP(BD[[#This Row],[Usunombre]],Equivalencias!W:X,2,FALSE),IFERROR(VLOOKUP(INDEX('BDCF Histórico'!A:A,MATCH(D733&amp;E733,'BDCF Histórico'!G:G,0),),Equivalencias!D:F,3,FALSE),"Revisar")),IFERROR(VLOOKUP(INDEX('BDCF Histórico'!A:A,MATCH(D733&amp;E733,'BDCF Histórico'!G:G,0),),Equivalencias!D:F,3,FALSE),"Revisar"))</f>
        <v>PROC.QA</v>
      </c>
      <c r="H733" t="str" cm="1">
        <f t="array" ref="H733">IFERROR(INDEX(Equivalencias!H:H,MATCH(BD[[#This Row],[PRYINumero]],Equivalencias!I:I,0),),BD[[#This Row],[PRYTcodigo]])</f>
        <v>PROC.TAPP</v>
      </c>
    </row>
    <row r="734" spans="2:8" x14ac:dyDescent="0.3">
      <c r="B734" t="s">
        <v>354</v>
      </c>
      <c r="C734" t="s">
        <v>1009</v>
      </c>
      <c r="D734" t="s">
        <v>76</v>
      </c>
      <c r="E734" t="s">
        <v>8381</v>
      </c>
      <c r="F734">
        <v>142.75</v>
      </c>
      <c r="G734" t="str" cm="1">
        <f t="array" ref="G734">IF(Resumen!$D$7="PROC.SWAT",IFERROR(VLOOKUP(BD[[#This Row],[Usunombre]],Equivalencias!W:X,2,FALSE),IFERROR(VLOOKUP(INDEX('BDCF Histórico'!A:A,MATCH(D734&amp;E734,'BDCF Histórico'!G:G,0),),Equivalencias!D:F,3,FALSE),"Revisar")),IFERROR(VLOOKUP(INDEX('BDCF Histórico'!A:A,MATCH(D734&amp;E734,'BDCF Histórico'!G:G,0),),Equivalencias!D:F,3,FALSE),"Revisar"))</f>
        <v>PROC.QA</v>
      </c>
      <c r="H734" t="str" cm="1">
        <f t="array" ref="H734">IFERROR(INDEX(Equivalencias!H:H,MATCH(BD[[#This Row],[PRYINumero]],Equivalencias!I:I,0),),BD[[#This Row],[PRYTcodigo]])</f>
        <v>PROC.TAPP</v>
      </c>
    </row>
    <row r="735" spans="2:8" hidden="1" x14ac:dyDescent="0.3">
      <c r="B735" t="s">
        <v>360</v>
      </c>
      <c r="C735" t="s">
        <v>362</v>
      </c>
      <c r="D735" t="s">
        <v>76</v>
      </c>
      <c r="E735" t="s">
        <v>4640</v>
      </c>
      <c r="F735">
        <v>1</v>
      </c>
      <c r="G735" t="str" cm="1">
        <f t="array" ref="G735">IF(Resumen!$D$7="PROC.SWAT",IFERROR(VLOOKUP(BD[[#This Row],[Usunombre]],Equivalencias!W:X,2,FALSE),IFERROR(VLOOKUP(INDEX('BDCF Histórico'!A:A,MATCH(D735&amp;E735,'BDCF Histórico'!G:G,0),),Equivalencias!D:F,3,FALSE),"Revisar")),IFERROR(VLOOKUP(INDEX('BDCF Histórico'!A:A,MATCH(D735&amp;E735,'BDCF Histórico'!G:G,0),),Equivalencias!D:F,3,FALSE),"Revisar"))</f>
        <v>PROC.QA</v>
      </c>
      <c r="H735" t="str" cm="1">
        <f t="array" ref="H735">IFERROR(INDEX(Equivalencias!H:H,MATCH(BD[[#This Row],[PRYINumero]],Equivalencias!I:I,0),),BD[[#This Row],[PRYTcodigo]])</f>
        <v>PROC.TDIG</v>
      </c>
    </row>
    <row r="736" spans="2:8" x14ac:dyDescent="0.3">
      <c r="B736" t="s">
        <v>405</v>
      </c>
      <c r="C736" t="s">
        <v>1018</v>
      </c>
      <c r="D736" t="s">
        <v>76</v>
      </c>
      <c r="E736" t="s">
        <v>8381</v>
      </c>
      <c r="F736">
        <v>8.5</v>
      </c>
      <c r="G736" t="str" cm="1">
        <f t="array" ref="G736">IF(Resumen!$D$7="PROC.SWAT",IFERROR(VLOOKUP(BD[[#This Row],[Usunombre]],Equivalencias!W:X,2,FALSE),IFERROR(VLOOKUP(INDEX('BDCF Histórico'!A:A,MATCH(D736&amp;E736,'BDCF Histórico'!G:G,0),),Equivalencias!D:F,3,FALSE),"Revisar")),IFERROR(VLOOKUP(INDEX('BDCF Histórico'!A:A,MATCH(D736&amp;E736,'BDCF Histórico'!G:G,0),),Equivalencias!D:F,3,FALSE),"Revisar"))</f>
        <v>PROC.QA</v>
      </c>
      <c r="H736" t="str" cm="1">
        <f t="array" ref="H736">IFERROR(INDEX(Equivalencias!H:H,MATCH(BD[[#This Row],[PRYINumero]],Equivalencias!I:I,0),),BD[[#This Row],[PRYTcodigo]])</f>
        <v>STR.MGMT</v>
      </c>
    </row>
    <row r="737" spans="2:8" x14ac:dyDescent="0.3">
      <c r="B737" t="s">
        <v>669</v>
      </c>
      <c r="C737" t="s">
        <v>4642</v>
      </c>
      <c r="D737" t="s">
        <v>4595</v>
      </c>
      <c r="E737" t="s">
        <v>8381</v>
      </c>
      <c r="F737">
        <v>8</v>
      </c>
      <c r="G737" t="str" cm="1">
        <f t="array" ref="G737">IF(Resumen!$D$7="PROC.SWAT",IFERROR(VLOOKUP(BD[[#This Row],[Usunombre]],Equivalencias!W:X,2,FALSE),IFERROR(VLOOKUP(INDEX('BDCF Histórico'!A:A,MATCH(D737&amp;E737,'BDCF Histórico'!G:G,0),),Equivalencias!D:F,3,FALSE),"Revisar")),IFERROR(VLOOKUP(INDEX('BDCF Histórico'!A:A,MATCH(D737&amp;E737,'BDCF Histórico'!G:G,0),),Equivalencias!D:F,3,FALSE),"Revisar"))</f>
        <v>PROC.SWAT</v>
      </c>
      <c r="H737" t="str" cm="1">
        <f t="array" ref="H737">IFERROR(INDEX(Equivalencias!H:H,MATCH(BD[[#This Row],[PRYINumero]],Equivalencias!I:I,0),),BD[[#This Row],[PRYTcodigo]])</f>
        <v>PROC.ADM</v>
      </c>
    </row>
    <row r="738" spans="2:8" hidden="1" x14ac:dyDescent="0.3">
      <c r="B738" t="s">
        <v>4374</v>
      </c>
      <c r="C738" t="s">
        <v>4393</v>
      </c>
      <c r="D738" t="s">
        <v>4595</v>
      </c>
      <c r="E738" t="s">
        <v>4640</v>
      </c>
      <c r="F738">
        <v>108</v>
      </c>
      <c r="G738" t="str" cm="1">
        <f t="array" ref="G738">IF(Resumen!$D$7="PROC.SWAT",IFERROR(VLOOKUP(BD[[#This Row],[Usunombre]],Equivalencias!W:X,2,FALSE),IFERROR(VLOOKUP(INDEX('BDCF Histórico'!A:A,MATCH(D738&amp;E738,'BDCF Histórico'!G:G,0),),Equivalencias!D:F,3,FALSE),"Revisar")),IFERROR(VLOOKUP(INDEX('BDCF Histórico'!A:A,MATCH(D738&amp;E738,'BDCF Histórico'!G:G,0),),Equivalencias!D:F,3,FALSE),"Revisar"))</f>
        <v>PROC.SWAT</v>
      </c>
      <c r="H738" t="str" cm="1">
        <f t="array" ref="H738">IFERROR(INDEX(Equivalencias!H:H,MATCH(BD[[#This Row],[PRYINumero]],Equivalencias!I:I,0),),BD[[#This Row],[PRYTcodigo]])</f>
        <v>PROC.PRES</v>
      </c>
    </row>
    <row r="739" spans="2:8" x14ac:dyDescent="0.3">
      <c r="B739" t="s">
        <v>4374</v>
      </c>
      <c r="C739" t="s">
        <v>8365</v>
      </c>
      <c r="D739" t="s">
        <v>4595</v>
      </c>
      <c r="E739" t="s">
        <v>8381</v>
      </c>
      <c r="F739">
        <v>5</v>
      </c>
      <c r="G739" t="str" cm="1">
        <f t="array" ref="G739">IF(Resumen!$D$7="PROC.SWAT",IFERROR(VLOOKUP(BD[[#This Row],[Usunombre]],Equivalencias!W:X,2,FALSE),IFERROR(VLOOKUP(INDEX('BDCF Histórico'!A:A,MATCH(D739&amp;E739,'BDCF Histórico'!G:G,0),),Equivalencias!D:F,3,FALSE),"Revisar")),IFERROR(VLOOKUP(INDEX('BDCF Histórico'!A:A,MATCH(D739&amp;E739,'BDCF Histórico'!G:G,0),),Equivalencias!D:F,3,FALSE),"Revisar"))</f>
        <v>PROC.SWAT</v>
      </c>
      <c r="H739" t="str" cm="1">
        <f t="array" ref="H739">IFERROR(INDEX(Equivalencias!H:H,MATCH(BD[[#This Row],[PRYINumero]],Equivalencias!I:I,0),),BD[[#This Row],[PRYTcodigo]])</f>
        <v>PROC.PRES</v>
      </c>
    </row>
    <row r="740" spans="2:8" x14ac:dyDescent="0.3">
      <c r="B740" t="s">
        <v>354</v>
      </c>
      <c r="C740" t="s">
        <v>1009</v>
      </c>
      <c r="D740" t="s">
        <v>4595</v>
      </c>
      <c r="E740" t="s">
        <v>8381</v>
      </c>
      <c r="F740">
        <v>62</v>
      </c>
      <c r="G740" t="str" cm="1">
        <f t="array" ref="G740">IF(Resumen!$D$7="PROC.SWAT",IFERROR(VLOOKUP(BD[[#This Row],[Usunombre]],Equivalencias!W:X,2,FALSE),IFERROR(VLOOKUP(INDEX('BDCF Histórico'!A:A,MATCH(D740&amp;E740,'BDCF Histórico'!G:G,0),),Equivalencias!D:F,3,FALSE),"Revisar")),IFERROR(VLOOKUP(INDEX('BDCF Histórico'!A:A,MATCH(D740&amp;E740,'BDCF Histórico'!G:G,0),),Equivalencias!D:F,3,FALSE),"Revisar"))</f>
        <v>PROC.SWAT</v>
      </c>
      <c r="H740" t="str" cm="1">
        <f t="array" ref="H740">IFERROR(INDEX(Equivalencias!H:H,MATCH(BD[[#This Row],[PRYINumero]],Equivalencias!I:I,0),),BD[[#This Row],[PRYTcodigo]])</f>
        <v>PROC.TAPP</v>
      </c>
    </row>
    <row r="741" spans="2:8" x14ac:dyDescent="0.3">
      <c r="B741" t="s">
        <v>405</v>
      </c>
      <c r="C741" t="s">
        <v>4439</v>
      </c>
      <c r="D741" t="s">
        <v>4595</v>
      </c>
      <c r="E741" t="s">
        <v>8381</v>
      </c>
      <c r="F741">
        <v>42</v>
      </c>
      <c r="G741" t="str" cm="1">
        <f t="array" ref="G741">IF(Resumen!$D$7="PROC.SWAT",IFERROR(VLOOKUP(BD[[#This Row],[Usunombre]],Equivalencias!W:X,2,FALSE),IFERROR(VLOOKUP(INDEX('BDCF Histórico'!A:A,MATCH(D741&amp;E741,'BDCF Histórico'!G:G,0),),Equivalencias!D:F,3,FALSE),"Revisar")),IFERROR(VLOOKUP(INDEX('BDCF Histórico'!A:A,MATCH(D741&amp;E741,'BDCF Histórico'!G:G,0),),Equivalencias!D:F,3,FALSE),"Revisar"))</f>
        <v>PROC.SWAT</v>
      </c>
      <c r="H741" t="str" cm="1">
        <f t="array" ref="H741">IFERROR(INDEX(Equivalencias!H:H,MATCH(BD[[#This Row],[PRYINumero]],Equivalencias!I:I,0),),BD[[#This Row],[PRYTcodigo]])</f>
        <v>STR.MGMT</v>
      </c>
    </row>
    <row r="742" spans="2:8" hidden="1" x14ac:dyDescent="0.3">
      <c r="B742" t="s">
        <v>405</v>
      </c>
      <c r="C742" t="s">
        <v>3883</v>
      </c>
      <c r="D742" t="s">
        <v>4595</v>
      </c>
      <c r="E742" t="s">
        <v>4640</v>
      </c>
      <c r="F742">
        <v>60</v>
      </c>
      <c r="G742" t="str" cm="1">
        <f t="array" ref="G742">IF(Resumen!$D$7="PROC.SWAT",IFERROR(VLOOKUP(BD[[#This Row],[Usunombre]],Equivalencias!W:X,2,FALSE),IFERROR(VLOOKUP(INDEX('BDCF Histórico'!A:A,MATCH(D742&amp;E742,'BDCF Histórico'!G:G,0),),Equivalencias!D:F,3,FALSE),"Revisar")),IFERROR(VLOOKUP(INDEX('BDCF Histórico'!A:A,MATCH(D742&amp;E742,'BDCF Histórico'!G:G,0),),Equivalencias!D:F,3,FALSE),"Revisar"))</f>
        <v>PROC.SWAT</v>
      </c>
      <c r="H742" t="str" cm="1">
        <f t="array" ref="H742">IFERROR(INDEX(Equivalencias!H:H,MATCH(BD[[#This Row],[PRYINumero]],Equivalencias!I:I,0),),BD[[#This Row],[PRYTcodigo]])</f>
        <v>STR.MGMT</v>
      </c>
    </row>
    <row r="743" spans="2:8" x14ac:dyDescent="0.3">
      <c r="B743" t="s">
        <v>405</v>
      </c>
      <c r="C743" t="s">
        <v>3883</v>
      </c>
      <c r="D743" t="s">
        <v>4595</v>
      </c>
      <c r="E743" t="s">
        <v>8381</v>
      </c>
      <c r="F743">
        <v>43</v>
      </c>
      <c r="G743" t="str" cm="1">
        <f t="array" ref="G743">IF(Resumen!$D$7="PROC.SWAT",IFERROR(VLOOKUP(BD[[#This Row],[Usunombre]],Equivalencias!W:X,2,FALSE),IFERROR(VLOOKUP(INDEX('BDCF Histórico'!A:A,MATCH(D743&amp;E743,'BDCF Histórico'!G:G,0),),Equivalencias!D:F,3,FALSE),"Revisar")),IFERROR(VLOOKUP(INDEX('BDCF Histórico'!A:A,MATCH(D743&amp;E743,'BDCF Histórico'!G:G,0),),Equivalencias!D:F,3,FALSE),"Revisar"))</f>
        <v>PROC.SWAT</v>
      </c>
      <c r="H743" t="str" cm="1">
        <f t="array" ref="H743">IFERROR(INDEX(Equivalencias!H:H,MATCH(BD[[#This Row],[PRYINumero]],Equivalencias!I:I,0),),BD[[#This Row],[PRYTcodigo]])</f>
        <v>STR.MGMT</v>
      </c>
    </row>
    <row r="744" spans="2:8" hidden="1" x14ac:dyDescent="0.3">
      <c r="B744" t="s">
        <v>669</v>
      </c>
      <c r="C744" t="s">
        <v>4642</v>
      </c>
      <c r="D744" t="s">
        <v>273</v>
      </c>
      <c r="E744" t="s">
        <v>4640</v>
      </c>
      <c r="F744">
        <v>8</v>
      </c>
      <c r="G744" t="str" cm="1">
        <f t="array" ref="G744">IF(Resumen!$D$7="PROC.SWAT",IFERROR(VLOOKUP(BD[[#This Row],[Usunombre]],Equivalencias!W:X,2,FALSE),IFERROR(VLOOKUP(INDEX('BDCF Histórico'!A:A,MATCH(D744&amp;E744,'BDCF Histórico'!G:G,0),),Equivalencias!D:F,3,FALSE),"Revisar")),IFERROR(VLOOKUP(INDEX('BDCF Histórico'!A:A,MATCH(D744&amp;E744,'BDCF Histórico'!G:G,0),),Equivalencias!D:F,3,FALSE),"Revisar"))</f>
        <v>PROC.TELCO</v>
      </c>
      <c r="H744" t="str" cm="1">
        <f t="array" ref="H744">IFERROR(INDEX(Equivalencias!H:H,MATCH(BD[[#This Row],[PRYINumero]],Equivalencias!I:I,0),),BD[[#This Row],[PRYTcodigo]])</f>
        <v>PROC.ADM</v>
      </c>
    </row>
    <row r="745" spans="2:8" x14ac:dyDescent="0.3">
      <c r="B745" t="s">
        <v>669</v>
      </c>
      <c r="C745" t="s">
        <v>4642</v>
      </c>
      <c r="D745" t="s">
        <v>273</v>
      </c>
      <c r="E745" t="s">
        <v>8381</v>
      </c>
      <c r="F745">
        <v>8</v>
      </c>
      <c r="G745" t="str" cm="1">
        <f t="array" ref="G745">IF(Resumen!$D$7="PROC.SWAT",IFERROR(VLOOKUP(BD[[#This Row],[Usunombre]],Equivalencias!W:X,2,FALSE),IFERROR(VLOOKUP(INDEX('BDCF Histórico'!A:A,MATCH(D745&amp;E745,'BDCF Histórico'!G:G,0),),Equivalencias!D:F,3,FALSE),"Revisar")),IFERROR(VLOOKUP(INDEX('BDCF Histórico'!A:A,MATCH(D745&amp;E745,'BDCF Histórico'!G:G,0),),Equivalencias!D:F,3,FALSE),"Revisar"))</f>
        <v>PROC.TELCO</v>
      </c>
      <c r="H745" t="str" cm="1">
        <f t="array" ref="H745">IFERROR(INDEX(Equivalencias!H:H,MATCH(BD[[#This Row],[PRYINumero]],Equivalencias!I:I,0),),BD[[#This Row],[PRYTcodigo]])</f>
        <v>PROC.ADM</v>
      </c>
    </row>
    <row r="746" spans="2:8" x14ac:dyDescent="0.3">
      <c r="B746" t="s">
        <v>669</v>
      </c>
      <c r="C746" t="s">
        <v>4644</v>
      </c>
      <c r="D746" t="s">
        <v>273</v>
      </c>
      <c r="E746" t="s">
        <v>8381</v>
      </c>
      <c r="F746">
        <v>4</v>
      </c>
      <c r="G746" t="str" cm="1">
        <f t="array" ref="G746">IF(Resumen!$D$7="PROC.SWAT",IFERROR(VLOOKUP(BD[[#This Row],[Usunombre]],Equivalencias!W:X,2,FALSE),IFERROR(VLOOKUP(INDEX('BDCF Histórico'!A:A,MATCH(D746&amp;E746,'BDCF Histórico'!G:G,0),),Equivalencias!D:F,3,FALSE),"Revisar")),IFERROR(VLOOKUP(INDEX('BDCF Histórico'!A:A,MATCH(D746&amp;E746,'BDCF Histórico'!G:G,0),),Equivalencias!D:F,3,FALSE),"Revisar"))</f>
        <v>PROC.TELCO</v>
      </c>
      <c r="H746" t="str" cm="1">
        <f t="array" ref="H746">IFERROR(INDEX(Equivalencias!H:H,MATCH(BD[[#This Row],[PRYINumero]],Equivalencias!I:I,0),),BD[[#This Row],[PRYTcodigo]])</f>
        <v>PROC.ADM</v>
      </c>
    </row>
    <row r="747" spans="2:8" hidden="1" x14ac:dyDescent="0.3">
      <c r="B747" t="s">
        <v>371</v>
      </c>
      <c r="C747" t="s">
        <v>4628</v>
      </c>
      <c r="D747" t="s">
        <v>273</v>
      </c>
      <c r="E747" t="s">
        <v>4640</v>
      </c>
      <c r="F747">
        <v>134</v>
      </c>
      <c r="G747" t="str" cm="1">
        <f t="array" ref="G747">IF(Resumen!$D$7="PROC.SWAT",IFERROR(VLOOKUP(BD[[#This Row],[Usunombre]],Equivalencias!W:X,2,FALSE),IFERROR(VLOOKUP(INDEX('BDCF Histórico'!A:A,MATCH(D747&amp;E747,'BDCF Histórico'!G:G,0),),Equivalencias!D:F,3,FALSE),"Revisar")),IFERROR(VLOOKUP(INDEX('BDCF Histórico'!A:A,MATCH(D747&amp;E747,'BDCF Histórico'!G:G,0),),Equivalencias!D:F,3,FALSE),"Revisar"))</f>
        <v>PROC.TELCO</v>
      </c>
      <c r="H747" t="str" cm="1">
        <f t="array" ref="H747">IFERROR(INDEX(Equivalencias!H:H,MATCH(BD[[#This Row],[PRYINumero]],Equivalencias!I:I,0),),BD[[#This Row],[PRYTcodigo]])</f>
        <v>PROC.TELCO</v>
      </c>
    </row>
    <row r="748" spans="2:8" x14ac:dyDescent="0.3">
      <c r="B748" t="s">
        <v>371</v>
      </c>
      <c r="C748" t="s">
        <v>4628</v>
      </c>
      <c r="D748" t="s">
        <v>273</v>
      </c>
      <c r="E748" t="s">
        <v>8381</v>
      </c>
      <c r="F748">
        <v>95</v>
      </c>
      <c r="G748" t="str" cm="1">
        <f t="array" ref="G748">IF(Resumen!$D$7="PROC.SWAT",IFERROR(VLOOKUP(BD[[#This Row],[Usunombre]],Equivalencias!W:X,2,FALSE),IFERROR(VLOOKUP(INDEX('BDCF Histórico'!A:A,MATCH(D748&amp;E748,'BDCF Histórico'!G:G,0),),Equivalencias!D:F,3,FALSE),"Revisar")),IFERROR(VLOOKUP(INDEX('BDCF Histórico'!A:A,MATCH(D748&amp;E748,'BDCF Histórico'!G:G,0),),Equivalencias!D:F,3,FALSE),"Revisar"))</f>
        <v>PROC.TELCO</v>
      </c>
      <c r="H748" t="str" cm="1">
        <f t="array" ref="H748">IFERROR(INDEX(Equivalencias!H:H,MATCH(BD[[#This Row],[PRYINumero]],Equivalencias!I:I,0),),BD[[#This Row],[PRYTcodigo]])</f>
        <v>PROC.TELCO</v>
      </c>
    </row>
    <row r="749" spans="2:8" hidden="1" x14ac:dyDescent="0.3">
      <c r="B749" t="s">
        <v>371</v>
      </c>
      <c r="C749" t="s">
        <v>4629</v>
      </c>
      <c r="D749" t="s">
        <v>273</v>
      </c>
      <c r="E749" t="s">
        <v>4640</v>
      </c>
      <c r="F749">
        <v>26</v>
      </c>
      <c r="G749" t="str" cm="1">
        <f t="array" ref="G749">IF(Resumen!$D$7="PROC.SWAT",IFERROR(VLOOKUP(BD[[#This Row],[Usunombre]],Equivalencias!W:X,2,FALSE),IFERROR(VLOOKUP(INDEX('BDCF Histórico'!A:A,MATCH(D749&amp;E749,'BDCF Histórico'!G:G,0),),Equivalencias!D:F,3,FALSE),"Revisar")),IFERROR(VLOOKUP(INDEX('BDCF Histórico'!A:A,MATCH(D749&amp;E749,'BDCF Histórico'!G:G,0),),Equivalencias!D:F,3,FALSE),"Revisar"))</f>
        <v>PROC.TELCO</v>
      </c>
      <c r="H749" t="str" cm="1">
        <f t="array" ref="H749">IFERROR(INDEX(Equivalencias!H:H,MATCH(BD[[#This Row],[PRYINumero]],Equivalencias!I:I,0),),BD[[#This Row],[PRYTcodigo]])</f>
        <v>PROC.TELCO</v>
      </c>
    </row>
    <row r="750" spans="2:8" x14ac:dyDescent="0.3">
      <c r="B750" t="s">
        <v>371</v>
      </c>
      <c r="C750" t="s">
        <v>4629</v>
      </c>
      <c r="D750" t="s">
        <v>273</v>
      </c>
      <c r="E750" t="s">
        <v>8381</v>
      </c>
      <c r="F750">
        <v>53</v>
      </c>
      <c r="G750" t="str" cm="1">
        <f t="array" ref="G750">IF(Resumen!$D$7="PROC.SWAT",IFERROR(VLOOKUP(BD[[#This Row],[Usunombre]],Equivalencias!W:X,2,FALSE),IFERROR(VLOOKUP(INDEX('BDCF Histórico'!A:A,MATCH(D750&amp;E750,'BDCF Histórico'!G:G,0),),Equivalencias!D:F,3,FALSE),"Revisar")),IFERROR(VLOOKUP(INDEX('BDCF Histórico'!A:A,MATCH(D750&amp;E750,'BDCF Histórico'!G:G,0),),Equivalencias!D:F,3,FALSE),"Revisar"))</f>
        <v>PROC.TELCO</v>
      </c>
      <c r="H750" t="str" cm="1">
        <f t="array" ref="H750">IFERROR(INDEX(Equivalencias!H:H,MATCH(BD[[#This Row],[PRYINumero]],Equivalencias!I:I,0),),BD[[#This Row],[PRYTcodigo]])</f>
        <v>PROC.TELCO</v>
      </c>
    </row>
    <row r="751" spans="2:8" x14ac:dyDescent="0.3">
      <c r="B751" t="s">
        <v>669</v>
      </c>
      <c r="C751" t="s">
        <v>4644</v>
      </c>
      <c r="D751" t="s">
        <v>8371</v>
      </c>
      <c r="E751" t="s">
        <v>8381</v>
      </c>
      <c r="F751">
        <v>119</v>
      </c>
      <c r="G751" t="str" cm="1">
        <f t="array" ref="G751">IF(Resumen!$D$7="PROC.SWAT",IFERROR(VLOOKUP(BD[[#This Row],[Usunombre]],Equivalencias!W:X,2,FALSE),IFERROR(VLOOKUP(INDEX('BDCF Histórico'!A:A,MATCH(D751&amp;E751,'BDCF Histórico'!G:G,0),),Equivalencias!D:F,3,FALSE),"Revisar")),IFERROR(VLOOKUP(INDEX('BDCF Histórico'!A:A,MATCH(D751&amp;E751,'BDCF Histórico'!G:G,0),),Equivalencias!D:F,3,FALSE),"Revisar"))</f>
        <v>PROC.ERP</v>
      </c>
      <c r="H751" t="str" cm="1">
        <f t="array" ref="H751">IFERROR(INDEX(Equivalencias!H:H,MATCH(BD[[#This Row],[PRYINumero]],Equivalencias!I:I,0),),BD[[#This Row],[PRYTcodigo]])</f>
        <v>PROC.ADM</v>
      </c>
    </row>
    <row r="752" spans="2:8" x14ac:dyDescent="0.3">
      <c r="B752" t="s">
        <v>48</v>
      </c>
      <c r="C752" t="s">
        <v>4658</v>
      </c>
      <c r="D752" t="s">
        <v>8371</v>
      </c>
      <c r="E752" t="s">
        <v>8381</v>
      </c>
      <c r="F752">
        <v>1</v>
      </c>
      <c r="G752" t="str" cm="1">
        <f t="array" ref="G752">IF(Resumen!$D$7="PROC.SWAT",IFERROR(VLOOKUP(BD[[#This Row],[Usunombre]],Equivalencias!W:X,2,FALSE),IFERROR(VLOOKUP(INDEX('BDCF Histórico'!A:A,MATCH(D752&amp;E752,'BDCF Histórico'!G:G,0),),Equivalencias!D:F,3,FALSE),"Revisar")),IFERROR(VLOOKUP(INDEX('BDCF Histórico'!A:A,MATCH(D752&amp;E752,'BDCF Histórico'!G:G,0),),Equivalencias!D:F,3,FALSE),"Revisar"))</f>
        <v>PROC.ERP</v>
      </c>
      <c r="H752" t="str" cm="1">
        <f t="array" ref="H752">IFERROR(INDEX(Equivalencias!H:H,MATCH(BD[[#This Row],[PRYINumero]],Equivalencias!I:I,0),),BD[[#This Row],[PRYTcodigo]])</f>
        <v>PROC.ERP</v>
      </c>
    </row>
    <row r="753" spans="2:8" hidden="1" x14ac:dyDescent="0.3">
      <c r="B753" t="s">
        <v>669</v>
      </c>
      <c r="C753" t="s">
        <v>4644</v>
      </c>
      <c r="D753" t="s">
        <v>238</v>
      </c>
      <c r="E753" t="s">
        <v>4640</v>
      </c>
      <c r="F753">
        <v>1</v>
      </c>
      <c r="G753" t="str" cm="1">
        <f t="array" ref="G753">IF(Resumen!$D$7="PROC.SWAT",IFERROR(VLOOKUP(BD[[#This Row],[Usunombre]],Equivalencias!W:X,2,FALSE),IFERROR(VLOOKUP(INDEX('BDCF Histórico'!A:A,MATCH(D753&amp;E753,'BDCF Histórico'!G:G,0),),Equivalencias!D:F,3,FALSE),"Revisar")),IFERROR(VLOOKUP(INDEX('BDCF Histórico'!A:A,MATCH(D753&amp;E753,'BDCF Histórico'!G:G,0),),Equivalencias!D:F,3,FALSE),"Revisar"))</f>
        <v>PROC.TELCO</v>
      </c>
      <c r="H753" t="str" cm="1">
        <f t="array" ref="H753">IFERROR(INDEX(Equivalencias!H:H,MATCH(BD[[#This Row],[PRYINumero]],Equivalencias!I:I,0),),BD[[#This Row],[PRYTcodigo]])</f>
        <v>PROC.ADM</v>
      </c>
    </row>
    <row r="754" spans="2:8" x14ac:dyDescent="0.3">
      <c r="B754" t="s">
        <v>669</v>
      </c>
      <c r="C754" t="s">
        <v>4644</v>
      </c>
      <c r="D754" t="s">
        <v>238</v>
      </c>
      <c r="E754" t="s">
        <v>8381</v>
      </c>
      <c r="F754">
        <v>1</v>
      </c>
      <c r="G754" t="str" cm="1">
        <f t="array" ref="G754">IF(Resumen!$D$7="PROC.SWAT",IFERROR(VLOOKUP(BD[[#This Row],[Usunombre]],Equivalencias!W:X,2,FALSE),IFERROR(VLOOKUP(INDEX('BDCF Histórico'!A:A,MATCH(D754&amp;E754,'BDCF Histórico'!G:G,0),),Equivalencias!D:F,3,FALSE),"Revisar")),IFERROR(VLOOKUP(INDEX('BDCF Histórico'!A:A,MATCH(D754&amp;E754,'BDCF Histórico'!G:G,0),),Equivalencias!D:F,3,FALSE),"Revisar"))</f>
        <v>PROC.TELCO</v>
      </c>
      <c r="H754" t="str" cm="1">
        <f t="array" ref="H754">IFERROR(INDEX(Equivalencias!H:H,MATCH(BD[[#This Row],[PRYINumero]],Equivalencias!I:I,0),),BD[[#This Row],[PRYTcodigo]])</f>
        <v>PROC.ADM</v>
      </c>
    </row>
    <row r="755" spans="2:8" hidden="1" x14ac:dyDescent="0.3">
      <c r="B755" t="s">
        <v>371</v>
      </c>
      <c r="C755" t="s">
        <v>4628</v>
      </c>
      <c r="D755" t="s">
        <v>238</v>
      </c>
      <c r="E755" t="s">
        <v>4640</v>
      </c>
      <c r="F755">
        <v>119</v>
      </c>
      <c r="G755" t="str" cm="1">
        <f t="array" ref="G755">IF(Resumen!$D$7="PROC.SWAT",IFERROR(VLOOKUP(BD[[#This Row],[Usunombre]],Equivalencias!W:X,2,FALSE),IFERROR(VLOOKUP(INDEX('BDCF Histórico'!A:A,MATCH(D755&amp;E755,'BDCF Histórico'!G:G,0),),Equivalencias!D:F,3,FALSE),"Revisar")),IFERROR(VLOOKUP(INDEX('BDCF Histórico'!A:A,MATCH(D755&amp;E755,'BDCF Histórico'!G:G,0),),Equivalencias!D:F,3,FALSE),"Revisar"))</f>
        <v>PROC.TELCO</v>
      </c>
      <c r="H755" t="str" cm="1">
        <f t="array" ref="H755">IFERROR(INDEX(Equivalencias!H:H,MATCH(BD[[#This Row],[PRYINumero]],Equivalencias!I:I,0),),BD[[#This Row],[PRYTcodigo]])</f>
        <v>PROC.TELCO</v>
      </c>
    </row>
    <row r="756" spans="2:8" x14ac:dyDescent="0.3">
      <c r="B756" t="s">
        <v>371</v>
      </c>
      <c r="C756" t="s">
        <v>4628</v>
      </c>
      <c r="D756" t="s">
        <v>238</v>
      </c>
      <c r="E756" t="s">
        <v>8381</v>
      </c>
      <c r="F756">
        <v>116.5</v>
      </c>
      <c r="G756" t="str" cm="1">
        <f t="array" ref="G756">IF(Resumen!$D$7="PROC.SWAT",IFERROR(VLOOKUP(BD[[#This Row],[Usunombre]],Equivalencias!W:X,2,FALSE),IFERROR(VLOOKUP(INDEX('BDCF Histórico'!A:A,MATCH(D756&amp;E756,'BDCF Histórico'!G:G,0),),Equivalencias!D:F,3,FALSE),"Revisar")),IFERROR(VLOOKUP(INDEX('BDCF Histórico'!A:A,MATCH(D756&amp;E756,'BDCF Histórico'!G:G,0),),Equivalencias!D:F,3,FALSE),"Revisar"))</f>
        <v>PROC.TELCO</v>
      </c>
      <c r="H756" t="str" cm="1">
        <f t="array" ref="H756">IFERROR(INDEX(Equivalencias!H:H,MATCH(BD[[#This Row],[PRYINumero]],Equivalencias!I:I,0),),BD[[#This Row],[PRYTcodigo]])</f>
        <v>PROC.TELCO</v>
      </c>
    </row>
    <row r="757" spans="2:8" hidden="1" x14ac:dyDescent="0.3">
      <c r="B757" t="s">
        <v>371</v>
      </c>
      <c r="C757" t="s">
        <v>4629</v>
      </c>
      <c r="D757" t="s">
        <v>238</v>
      </c>
      <c r="E757" t="s">
        <v>4640</v>
      </c>
      <c r="F757">
        <v>48</v>
      </c>
      <c r="G757" t="str" cm="1">
        <f t="array" ref="G757">IF(Resumen!$D$7="PROC.SWAT",IFERROR(VLOOKUP(BD[[#This Row],[Usunombre]],Equivalencias!W:X,2,FALSE),IFERROR(VLOOKUP(INDEX('BDCF Histórico'!A:A,MATCH(D757&amp;E757,'BDCF Histórico'!G:G,0),),Equivalencias!D:F,3,FALSE),"Revisar")),IFERROR(VLOOKUP(INDEX('BDCF Histórico'!A:A,MATCH(D757&amp;E757,'BDCF Histórico'!G:G,0),),Equivalencias!D:F,3,FALSE),"Revisar"))</f>
        <v>PROC.TELCO</v>
      </c>
      <c r="H757" t="str" cm="1">
        <f t="array" ref="H757">IFERROR(INDEX(Equivalencias!H:H,MATCH(BD[[#This Row],[PRYINumero]],Equivalencias!I:I,0),),BD[[#This Row],[PRYTcodigo]])</f>
        <v>PROC.TELCO</v>
      </c>
    </row>
    <row r="758" spans="2:8" x14ac:dyDescent="0.3">
      <c r="B758" t="s">
        <v>371</v>
      </c>
      <c r="C758" t="s">
        <v>4629</v>
      </c>
      <c r="D758" t="s">
        <v>238</v>
      </c>
      <c r="E758" t="s">
        <v>8381</v>
      </c>
      <c r="F758">
        <v>42.5</v>
      </c>
      <c r="G758" t="str" cm="1">
        <f t="array" ref="G758">IF(Resumen!$D$7="PROC.SWAT",IFERROR(VLOOKUP(BD[[#This Row],[Usunombre]],Equivalencias!W:X,2,FALSE),IFERROR(VLOOKUP(INDEX('BDCF Histórico'!A:A,MATCH(D758&amp;E758,'BDCF Histórico'!G:G,0),),Equivalencias!D:F,3,FALSE),"Revisar")),IFERROR(VLOOKUP(INDEX('BDCF Histórico'!A:A,MATCH(D758&amp;E758,'BDCF Histórico'!G:G,0),),Equivalencias!D:F,3,FALSE),"Revisar"))</f>
        <v>PROC.TELCO</v>
      </c>
      <c r="H758" t="str" cm="1">
        <f t="array" ref="H758">IFERROR(INDEX(Equivalencias!H:H,MATCH(BD[[#This Row],[PRYINumero]],Equivalencias!I:I,0),),BD[[#This Row],[PRYTcodigo]])</f>
        <v>PROC.TELCO</v>
      </c>
    </row>
    <row r="759" spans="2:8" hidden="1" x14ac:dyDescent="0.3">
      <c r="B759" t="s">
        <v>669</v>
      </c>
      <c r="C759" t="s">
        <v>4644</v>
      </c>
      <c r="D759" t="s">
        <v>4390</v>
      </c>
      <c r="E759" t="s">
        <v>4640</v>
      </c>
      <c r="F759">
        <v>63</v>
      </c>
      <c r="G759" t="str" cm="1">
        <f t="array" ref="G759">IF(Resumen!$D$7="PROC.SWAT",IFERROR(VLOOKUP(BD[[#This Row],[Usunombre]],Equivalencias!W:X,2,FALSE),IFERROR(VLOOKUP(INDEX('BDCF Histórico'!A:A,MATCH(D759&amp;E759,'BDCF Histórico'!G:G,0),),Equivalencias!D:F,3,FALSE),"Revisar")),IFERROR(VLOOKUP(INDEX('BDCF Histórico'!A:A,MATCH(D759&amp;E759,'BDCF Histórico'!G:G,0),),Equivalencias!D:F,3,FALSE),"Revisar"))</f>
        <v>PROC.TELCO</v>
      </c>
      <c r="H759" t="str" cm="1">
        <f t="array" ref="H759">IFERROR(INDEX(Equivalencias!H:H,MATCH(BD[[#This Row],[PRYINumero]],Equivalencias!I:I,0),),BD[[#This Row],[PRYTcodigo]])</f>
        <v>PROC.ADM</v>
      </c>
    </row>
    <row r="760" spans="2:8" hidden="1" x14ac:dyDescent="0.3">
      <c r="B760" t="s">
        <v>371</v>
      </c>
      <c r="C760" t="s">
        <v>4628</v>
      </c>
      <c r="D760" t="s">
        <v>4390</v>
      </c>
      <c r="E760" t="s">
        <v>4640</v>
      </c>
      <c r="F760">
        <v>100</v>
      </c>
      <c r="G760" t="str" cm="1">
        <f t="array" ref="G760">IF(Resumen!$D$7="PROC.SWAT",IFERROR(VLOOKUP(BD[[#This Row],[Usunombre]],Equivalencias!W:X,2,FALSE),IFERROR(VLOOKUP(INDEX('BDCF Histórico'!A:A,MATCH(D760&amp;E760,'BDCF Histórico'!G:G,0),),Equivalencias!D:F,3,FALSE),"Revisar")),IFERROR(VLOOKUP(INDEX('BDCF Histórico'!A:A,MATCH(D760&amp;E760,'BDCF Histórico'!G:G,0),),Equivalencias!D:F,3,FALSE),"Revisar"))</f>
        <v>PROC.TELCO</v>
      </c>
      <c r="H760" t="str" cm="1">
        <f t="array" ref="H760">IFERROR(INDEX(Equivalencias!H:H,MATCH(BD[[#This Row],[PRYINumero]],Equivalencias!I:I,0),),BD[[#This Row],[PRYTcodigo]])</f>
        <v>PROC.TELCO</v>
      </c>
    </row>
    <row r="761" spans="2:8" x14ac:dyDescent="0.3">
      <c r="B761" t="s">
        <v>371</v>
      </c>
      <c r="C761" t="s">
        <v>4628</v>
      </c>
      <c r="D761" t="s">
        <v>4390</v>
      </c>
      <c r="E761" t="s">
        <v>8381</v>
      </c>
      <c r="F761">
        <v>51.5</v>
      </c>
      <c r="G761" t="str" cm="1">
        <f t="array" ref="G761">IF(Resumen!$D$7="PROC.SWAT",IFERROR(VLOOKUP(BD[[#This Row],[Usunombre]],Equivalencias!W:X,2,FALSE),IFERROR(VLOOKUP(INDEX('BDCF Histórico'!A:A,MATCH(D761&amp;E761,'BDCF Histórico'!G:G,0),),Equivalencias!D:F,3,FALSE),"Revisar")),IFERROR(VLOOKUP(INDEX('BDCF Histórico'!A:A,MATCH(D761&amp;E761,'BDCF Histórico'!G:G,0),),Equivalencias!D:F,3,FALSE),"Revisar"))</f>
        <v>PROC.TELCO</v>
      </c>
      <c r="H761" t="str" cm="1">
        <f t="array" ref="H761">IFERROR(INDEX(Equivalencias!H:H,MATCH(BD[[#This Row],[PRYINumero]],Equivalencias!I:I,0),),BD[[#This Row],[PRYTcodigo]])</f>
        <v>PROC.TELCO</v>
      </c>
    </row>
    <row r="762" spans="2:8" hidden="1" x14ac:dyDescent="0.3">
      <c r="B762" t="s">
        <v>371</v>
      </c>
      <c r="C762" t="s">
        <v>4206</v>
      </c>
      <c r="D762" t="s">
        <v>4390</v>
      </c>
      <c r="E762" t="s">
        <v>4640</v>
      </c>
      <c r="F762">
        <v>8</v>
      </c>
      <c r="G762" t="str" cm="1">
        <f t="array" ref="G762">IF(Resumen!$D$7="PROC.SWAT",IFERROR(VLOOKUP(BD[[#This Row],[Usunombre]],Equivalencias!W:X,2,FALSE),IFERROR(VLOOKUP(INDEX('BDCF Histórico'!A:A,MATCH(D762&amp;E762,'BDCF Histórico'!G:G,0),),Equivalencias!D:F,3,FALSE),"Revisar")),IFERROR(VLOOKUP(INDEX('BDCF Histórico'!A:A,MATCH(D762&amp;E762,'BDCF Histórico'!G:G,0),),Equivalencias!D:F,3,FALSE),"Revisar"))</f>
        <v>PROC.TELCO</v>
      </c>
      <c r="H762" t="str" cm="1">
        <f t="array" ref="H762">IFERROR(INDEX(Equivalencias!H:H,MATCH(BD[[#This Row],[PRYINumero]],Equivalencias!I:I,0),),BD[[#This Row],[PRYTcodigo]])</f>
        <v>PROC.TELCO</v>
      </c>
    </row>
    <row r="763" spans="2:8" hidden="1" x14ac:dyDescent="0.3">
      <c r="B763" t="s">
        <v>371</v>
      </c>
      <c r="C763" t="s">
        <v>4629</v>
      </c>
      <c r="D763" t="s">
        <v>4390</v>
      </c>
      <c r="E763" t="s">
        <v>4640</v>
      </c>
      <c r="F763">
        <v>1</v>
      </c>
      <c r="G763" t="str" cm="1">
        <f t="array" ref="G763">IF(Resumen!$D$7="PROC.SWAT",IFERROR(VLOOKUP(BD[[#This Row],[Usunombre]],Equivalencias!W:X,2,FALSE),IFERROR(VLOOKUP(INDEX('BDCF Histórico'!A:A,MATCH(D763&amp;E763,'BDCF Histórico'!G:G,0),),Equivalencias!D:F,3,FALSE),"Revisar")),IFERROR(VLOOKUP(INDEX('BDCF Histórico'!A:A,MATCH(D763&amp;E763,'BDCF Histórico'!G:G,0),),Equivalencias!D:F,3,FALSE),"Revisar"))</f>
        <v>PROC.TELCO</v>
      </c>
      <c r="H763" t="str" cm="1">
        <f t="array" ref="H763">IFERROR(INDEX(Equivalencias!H:H,MATCH(BD[[#This Row],[PRYINumero]],Equivalencias!I:I,0),),BD[[#This Row],[PRYTcodigo]])</f>
        <v>PROC.TELCO</v>
      </c>
    </row>
    <row r="764" spans="2:8" x14ac:dyDescent="0.3">
      <c r="B764" t="s">
        <v>371</v>
      </c>
      <c r="C764" t="s">
        <v>4629</v>
      </c>
      <c r="D764" t="s">
        <v>4390</v>
      </c>
      <c r="E764" t="s">
        <v>8381</v>
      </c>
      <c r="F764">
        <v>103.5</v>
      </c>
      <c r="G764" t="str" cm="1">
        <f t="array" ref="G764">IF(Resumen!$D$7="PROC.SWAT",IFERROR(VLOOKUP(BD[[#This Row],[Usunombre]],Equivalencias!W:X,2,FALSE),IFERROR(VLOOKUP(INDEX('BDCF Histórico'!A:A,MATCH(D764&amp;E764,'BDCF Histórico'!G:G,0),),Equivalencias!D:F,3,FALSE),"Revisar")),IFERROR(VLOOKUP(INDEX('BDCF Histórico'!A:A,MATCH(D764&amp;E764,'BDCF Histórico'!G:G,0),),Equivalencias!D:F,3,FALSE),"Revisar"))</f>
        <v>PROC.TELCO</v>
      </c>
      <c r="H764" t="str" cm="1">
        <f t="array" ref="H764">IFERROR(INDEX(Equivalencias!H:H,MATCH(BD[[#This Row],[PRYINumero]],Equivalencias!I:I,0),),BD[[#This Row],[PRYTcodigo]])</f>
        <v>PROC.TELCO</v>
      </c>
    </row>
    <row r="765" spans="2:8" x14ac:dyDescent="0.3">
      <c r="B765" t="s">
        <v>371</v>
      </c>
      <c r="C765" t="s">
        <v>4680</v>
      </c>
      <c r="D765" t="s">
        <v>4390</v>
      </c>
      <c r="E765" t="s">
        <v>8381</v>
      </c>
      <c r="F765">
        <v>5</v>
      </c>
      <c r="G765" t="str" cm="1">
        <f t="array" ref="G765">IF(Resumen!$D$7="PROC.SWAT",IFERROR(VLOOKUP(BD[[#This Row],[Usunombre]],Equivalencias!W:X,2,FALSE),IFERROR(VLOOKUP(INDEX('BDCF Histórico'!A:A,MATCH(D765&amp;E765,'BDCF Histórico'!G:G,0),),Equivalencias!D:F,3,FALSE),"Revisar")),IFERROR(VLOOKUP(INDEX('BDCF Histórico'!A:A,MATCH(D765&amp;E765,'BDCF Histórico'!G:G,0),),Equivalencias!D:F,3,FALSE),"Revisar"))</f>
        <v>PROC.TELCO</v>
      </c>
      <c r="H765" t="str" cm="1">
        <f t="array" ref="H765">IFERROR(INDEX(Equivalencias!H:H,MATCH(BD[[#This Row],[PRYINumero]],Equivalencias!I:I,0),),BD[[#This Row],[PRYTcodigo]])</f>
        <v>PROC.TELCO</v>
      </c>
    </row>
    <row r="766" spans="2:8" hidden="1" x14ac:dyDescent="0.3">
      <c r="B766" t="s">
        <v>669</v>
      </c>
      <c r="C766" t="s">
        <v>4642</v>
      </c>
      <c r="D766" t="s">
        <v>190</v>
      </c>
      <c r="E766" t="s">
        <v>4640</v>
      </c>
      <c r="F766">
        <v>24</v>
      </c>
      <c r="G766" t="str" cm="1">
        <f t="array" ref="G766">IF(Resumen!$D$7="PROC.SWAT",IFERROR(VLOOKUP(BD[[#This Row],[Usunombre]],Equivalencias!W:X,2,FALSE),IFERROR(VLOOKUP(INDEX('BDCF Histórico'!A:A,MATCH(D766&amp;E766,'BDCF Histórico'!G:G,0),),Equivalencias!D:F,3,FALSE),"Revisar")),IFERROR(VLOOKUP(INDEX('BDCF Histórico'!A:A,MATCH(D766&amp;E766,'BDCF Histórico'!G:G,0),),Equivalencias!D:F,3,FALSE),"Revisar"))</f>
        <v>PROC.QA</v>
      </c>
      <c r="H766" t="str" cm="1">
        <f t="array" ref="H766">IFERROR(INDEX(Equivalencias!H:H,MATCH(BD[[#This Row],[PRYINumero]],Equivalencias!I:I,0),),BD[[#This Row],[PRYTcodigo]])</f>
        <v>PROC.ADM</v>
      </c>
    </row>
    <row r="767" spans="2:8" x14ac:dyDescent="0.3">
      <c r="B767" t="s">
        <v>669</v>
      </c>
      <c r="C767" t="s">
        <v>4642</v>
      </c>
      <c r="D767" t="s">
        <v>190</v>
      </c>
      <c r="E767" t="s">
        <v>8381</v>
      </c>
      <c r="F767">
        <v>8</v>
      </c>
      <c r="G767" t="str" cm="1">
        <f t="array" ref="G767">IF(Resumen!$D$7="PROC.SWAT",IFERROR(VLOOKUP(BD[[#This Row],[Usunombre]],Equivalencias!W:X,2,FALSE),IFERROR(VLOOKUP(INDEX('BDCF Histórico'!A:A,MATCH(D767&amp;E767,'BDCF Histórico'!G:G,0),),Equivalencias!D:F,3,FALSE),"Revisar")),IFERROR(VLOOKUP(INDEX('BDCF Histórico'!A:A,MATCH(D767&amp;E767,'BDCF Histórico'!G:G,0),),Equivalencias!D:F,3,FALSE),"Revisar"))</f>
        <v>PROC.QA</v>
      </c>
      <c r="H767" t="str" cm="1">
        <f t="array" ref="H767">IFERROR(INDEX(Equivalencias!H:H,MATCH(BD[[#This Row],[PRYINumero]],Equivalencias!I:I,0),),BD[[#This Row],[PRYTcodigo]])</f>
        <v>PROC.ADM</v>
      </c>
    </row>
    <row r="768" spans="2:8" hidden="1" x14ac:dyDescent="0.3">
      <c r="B768" t="s">
        <v>177</v>
      </c>
      <c r="C768" t="s">
        <v>4199</v>
      </c>
      <c r="D768" t="s">
        <v>190</v>
      </c>
      <c r="E768" t="s">
        <v>4640</v>
      </c>
      <c r="F768">
        <v>64</v>
      </c>
      <c r="G768" t="str" cm="1">
        <f t="array" ref="G768">IF(Resumen!$D$7="PROC.SWAT",IFERROR(VLOOKUP(BD[[#This Row],[Usunombre]],Equivalencias!W:X,2,FALSE),IFERROR(VLOOKUP(INDEX('BDCF Histórico'!A:A,MATCH(D768&amp;E768,'BDCF Histórico'!G:G,0),),Equivalencias!D:F,3,FALSE),"Revisar")),IFERROR(VLOOKUP(INDEX('BDCF Histórico'!A:A,MATCH(D768&amp;E768,'BDCF Histórico'!G:G,0),),Equivalencias!D:F,3,FALSE),"Revisar"))</f>
        <v>PROC.QA</v>
      </c>
      <c r="H768" t="str" cm="1">
        <f t="array" ref="H768">IFERROR(INDEX(Equivalencias!H:H,MATCH(BD[[#This Row],[PRYINumero]],Equivalencias!I:I,0),),BD[[#This Row],[PRYTcodigo]])</f>
        <v>PROC.QA</v>
      </c>
    </row>
    <row r="769" spans="2:8" hidden="1" x14ac:dyDescent="0.3">
      <c r="B769" t="s">
        <v>177</v>
      </c>
      <c r="C769" t="s">
        <v>4663</v>
      </c>
      <c r="D769" t="s">
        <v>190</v>
      </c>
      <c r="E769" t="s">
        <v>4640</v>
      </c>
      <c r="F769">
        <v>80</v>
      </c>
      <c r="G769" t="str" cm="1">
        <f t="array" ref="G769">IF(Resumen!$D$7="PROC.SWAT",IFERROR(VLOOKUP(BD[[#This Row],[Usunombre]],Equivalencias!W:X,2,FALSE),IFERROR(VLOOKUP(INDEX('BDCF Histórico'!A:A,MATCH(D769&amp;E769,'BDCF Histórico'!G:G,0),),Equivalencias!D:F,3,FALSE),"Revisar")),IFERROR(VLOOKUP(INDEX('BDCF Histórico'!A:A,MATCH(D769&amp;E769,'BDCF Histórico'!G:G,0),),Equivalencias!D:F,3,FALSE),"Revisar"))</f>
        <v>PROC.QA</v>
      </c>
      <c r="H769" t="str" cm="1">
        <f t="array" ref="H769">IFERROR(INDEX(Equivalencias!H:H,MATCH(BD[[#This Row],[PRYINumero]],Equivalencias!I:I,0),),BD[[#This Row],[PRYTcodigo]])</f>
        <v>PROC.QA</v>
      </c>
    </row>
    <row r="770" spans="2:8" x14ac:dyDescent="0.3">
      <c r="B770" t="s">
        <v>177</v>
      </c>
      <c r="C770" t="s">
        <v>4663</v>
      </c>
      <c r="D770" t="s">
        <v>190</v>
      </c>
      <c r="E770" t="s">
        <v>8381</v>
      </c>
      <c r="F770">
        <v>122.5</v>
      </c>
      <c r="G770" t="str" cm="1">
        <f t="array" ref="G770">IF(Resumen!$D$7="PROC.SWAT",IFERROR(VLOOKUP(BD[[#This Row],[Usunombre]],Equivalencias!W:X,2,FALSE),IFERROR(VLOOKUP(INDEX('BDCF Histórico'!A:A,MATCH(D770&amp;E770,'BDCF Histórico'!G:G,0),),Equivalencias!D:F,3,FALSE),"Revisar")),IFERROR(VLOOKUP(INDEX('BDCF Histórico'!A:A,MATCH(D770&amp;E770,'BDCF Histórico'!G:G,0),),Equivalencias!D:F,3,FALSE),"Revisar"))</f>
        <v>PROC.QA</v>
      </c>
      <c r="H770" t="str" cm="1">
        <f t="array" ref="H770">IFERROR(INDEX(Equivalencias!H:H,MATCH(BD[[#This Row],[PRYINumero]],Equivalencias!I:I,0),),BD[[#This Row],[PRYTcodigo]])</f>
        <v>PROC.QA</v>
      </c>
    </row>
    <row r="771" spans="2:8" x14ac:dyDescent="0.3">
      <c r="B771" t="s">
        <v>371</v>
      </c>
      <c r="C771" t="s">
        <v>4628</v>
      </c>
      <c r="D771" t="s">
        <v>190</v>
      </c>
      <c r="E771" t="s">
        <v>8381</v>
      </c>
      <c r="F771">
        <v>29.5</v>
      </c>
      <c r="G771" t="str" cm="1">
        <f t="array" ref="G771">IF(Resumen!$D$7="PROC.SWAT",IFERROR(VLOOKUP(BD[[#This Row],[Usunombre]],Equivalencias!W:X,2,FALSE),IFERROR(VLOOKUP(INDEX('BDCF Histórico'!A:A,MATCH(D771&amp;E771,'BDCF Histórico'!G:G,0),),Equivalencias!D:F,3,FALSE),"Revisar")),IFERROR(VLOOKUP(INDEX('BDCF Histórico'!A:A,MATCH(D771&amp;E771,'BDCF Histórico'!G:G,0),),Equivalencias!D:F,3,FALSE),"Revisar"))</f>
        <v>PROC.QA</v>
      </c>
      <c r="H771" t="str" cm="1">
        <f t="array" ref="H771">IFERROR(INDEX(Equivalencias!H:H,MATCH(BD[[#This Row],[PRYINumero]],Equivalencias!I:I,0),),BD[[#This Row],[PRYTcodigo]])</f>
        <v>PROC.TELCO</v>
      </c>
    </row>
    <row r="772" spans="2:8" hidden="1" x14ac:dyDescent="0.3">
      <c r="B772" t="s">
        <v>669</v>
      </c>
      <c r="C772" t="s">
        <v>4642</v>
      </c>
      <c r="D772" t="s">
        <v>1044</v>
      </c>
      <c r="E772" t="s">
        <v>4640</v>
      </c>
      <c r="F772">
        <v>24</v>
      </c>
      <c r="G772" t="str" cm="1">
        <f t="array" ref="G772">IF(Resumen!$D$7="PROC.SWAT",IFERROR(VLOOKUP(BD[[#This Row],[Usunombre]],Equivalencias!W:X,2,FALSE),IFERROR(VLOOKUP(INDEX('BDCF Histórico'!A:A,MATCH(D772&amp;E772,'BDCF Histórico'!G:G,0),),Equivalencias!D:F,3,FALSE),"Revisar")),IFERROR(VLOOKUP(INDEX('BDCF Histórico'!A:A,MATCH(D772&amp;E772,'BDCF Histórico'!G:G,0),),Equivalencias!D:F,3,FALSE),"Revisar"))</f>
        <v>PROC.TELCO</v>
      </c>
      <c r="H772" t="str" cm="1">
        <f t="array" ref="H772">IFERROR(INDEX(Equivalencias!H:H,MATCH(BD[[#This Row],[PRYINumero]],Equivalencias!I:I,0),),BD[[#This Row],[PRYTcodigo]])</f>
        <v>PROC.ADM</v>
      </c>
    </row>
    <row r="773" spans="2:8" x14ac:dyDescent="0.3">
      <c r="B773" t="s">
        <v>669</v>
      </c>
      <c r="C773" t="s">
        <v>4642</v>
      </c>
      <c r="D773" t="s">
        <v>1044</v>
      </c>
      <c r="E773" t="s">
        <v>8381</v>
      </c>
      <c r="F773">
        <v>1.75</v>
      </c>
      <c r="G773" t="str" cm="1">
        <f t="array" ref="G773">IF(Resumen!$D$7="PROC.SWAT",IFERROR(VLOOKUP(BD[[#This Row],[Usunombre]],Equivalencias!W:X,2,FALSE),IFERROR(VLOOKUP(INDEX('BDCF Histórico'!A:A,MATCH(D773&amp;E773,'BDCF Histórico'!G:G,0),),Equivalencias!D:F,3,FALSE),"Revisar")),IFERROR(VLOOKUP(INDEX('BDCF Histórico'!A:A,MATCH(D773&amp;E773,'BDCF Histórico'!G:G,0),),Equivalencias!D:F,3,FALSE),"Revisar"))</f>
        <v>PROC.TELCO</v>
      </c>
      <c r="H773" t="str" cm="1">
        <f t="array" ref="H773">IFERROR(INDEX(Equivalencias!H:H,MATCH(BD[[#This Row],[PRYINumero]],Equivalencias!I:I,0),),BD[[#This Row],[PRYTcodigo]])</f>
        <v>PROC.ADM</v>
      </c>
    </row>
    <row r="774" spans="2:8" hidden="1" x14ac:dyDescent="0.3">
      <c r="B774" t="s">
        <v>669</v>
      </c>
      <c r="C774" t="s">
        <v>4194</v>
      </c>
      <c r="D774" t="s">
        <v>1044</v>
      </c>
      <c r="E774" t="s">
        <v>4640</v>
      </c>
      <c r="F774">
        <v>16</v>
      </c>
      <c r="G774" t="str" cm="1">
        <f t="array" ref="G774">IF(Resumen!$D$7="PROC.SWAT",IFERROR(VLOOKUP(BD[[#This Row],[Usunombre]],Equivalencias!W:X,2,FALSE),IFERROR(VLOOKUP(INDEX('BDCF Histórico'!A:A,MATCH(D774&amp;E774,'BDCF Histórico'!G:G,0),),Equivalencias!D:F,3,FALSE),"Revisar")),IFERROR(VLOOKUP(INDEX('BDCF Histórico'!A:A,MATCH(D774&amp;E774,'BDCF Histórico'!G:G,0),),Equivalencias!D:F,3,FALSE),"Revisar"))</f>
        <v>PROC.TELCO</v>
      </c>
      <c r="H774" t="str" cm="1">
        <f t="array" ref="H774">IFERROR(INDEX(Equivalencias!H:H,MATCH(BD[[#This Row],[PRYINumero]],Equivalencias!I:I,0),),BD[[#This Row],[PRYTcodigo]])</f>
        <v>PROC.ADM</v>
      </c>
    </row>
    <row r="775" spans="2:8" hidden="1" x14ac:dyDescent="0.3">
      <c r="B775" t="s">
        <v>371</v>
      </c>
      <c r="C775" t="s">
        <v>4628</v>
      </c>
      <c r="D775" t="s">
        <v>1044</v>
      </c>
      <c r="E775" t="s">
        <v>4640</v>
      </c>
      <c r="F775">
        <v>85</v>
      </c>
      <c r="G775" t="str" cm="1">
        <f t="array" ref="G775">IF(Resumen!$D$7="PROC.SWAT",IFERROR(VLOOKUP(BD[[#This Row],[Usunombre]],Equivalencias!W:X,2,FALSE),IFERROR(VLOOKUP(INDEX('BDCF Histórico'!A:A,MATCH(D775&amp;E775,'BDCF Histórico'!G:G,0),),Equivalencias!D:F,3,FALSE),"Revisar")),IFERROR(VLOOKUP(INDEX('BDCF Histórico'!A:A,MATCH(D775&amp;E775,'BDCF Histórico'!G:G,0),),Equivalencias!D:F,3,FALSE),"Revisar"))</f>
        <v>PROC.TELCO</v>
      </c>
      <c r="H775" t="str" cm="1">
        <f t="array" ref="H775">IFERROR(INDEX(Equivalencias!H:H,MATCH(BD[[#This Row],[PRYINumero]],Equivalencias!I:I,0),),BD[[#This Row],[PRYTcodigo]])</f>
        <v>PROC.TELCO</v>
      </c>
    </row>
    <row r="776" spans="2:8" x14ac:dyDescent="0.3">
      <c r="B776" t="s">
        <v>371</v>
      </c>
      <c r="C776" t="s">
        <v>4628</v>
      </c>
      <c r="D776" t="s">
        <v>1044</v>
      </c>
      <c r="E776" t="s">
        <v>8381</v>
      </c>
      <c r="F776">
        <v>114.25</v>
      </c>
      <c r="G776" t="str" cm="1">
        <f t="array" ref="G776">IF(Resumen!$D$7="PROC.SWAT",IFERROR(VLOOKUP(BD[[#This Row],[Usunombre]],Equivalencias!W:X,2,FALSE),IFERROR(VLOOKUP(INDEX('BDCF Histórico'!A:A,MATCH(D776&amp;E776,'BDCF Histórico'!G:G,0),),Equivalencias!D:F,3,FALSE),"Revisar")),IFERROR(VLOOKUP(INDEX('BDCF Histórico'!A:A,MATCH(D776&amp;E776,'BDCF Histórico'!G:G,0),),Equivalencias!D:F,3,FALSE),"Revisar"))</f>
        <v>PROC.TELCO</v>
      </c>
      <c r="H776" t="str" cm="1">
        <f t="array" ref="H776">IFERROR(INDEX(Equivalencias!H:H,MATCH(BD[[#This Row],[PRYINumero]],Equivalencias!I:I,0),),BD[[#This Row],[PRYTcodigo]])</f>
        <v>PROC.TELCO</v>
      </c>
    </row>
    <row r="777" spans="2:8" hidden="1" x14ac:dyDescent="0.3">
      <c r="B777" t="s">
        <v>371</v>
      </c>
      <c r="C777" t="s">
        <v>4629</v>
      </c>
      <c r="D777" t="s">
        <v>1044</v>
      </c>
      <c r="E777" t="s">
        <v>4640</v>
      </c>
      <c r="F777">
        <v>30</v>
      </c>
      <c r="G777" t="str" cm="1">
        <f t="array" ref="G777">IF(Resumen!$D$7="PROC.SWAT",IFERROR(VLOOKUP(BD[[#This Row],[Usunombre]],Equivalencias!W:X,2,FALSE),IFERROR(VLOOKUP(INDEX('BDCF Histórico'!A:A,MATCH(D777&amp;E777,'BDCF Histórico'!G:G,0),),Equivalencias!D:F,3,FALSE),"Revisar")),IFERROR(VLOOKUP(INDEX('BDCF Histórico'!A:A,MATCH(D777&amp;E777,'BDCF Histórico'!G:G,0),),Equivalencias!D:F,3,FALSE),"Revisar"))</f>
        <v>PROC.TELCO</v>
      </c>
      <c r="H777" t="str" cm="1">
        <f t="array" ref="H777">IFERROR(INDEX(Equivalencias!H:H,MATCH(BD[[#This Row],[PRYINumero]],Equivalencias!I:I,0),),BD[[#This Row],[PRYTcodigo]])</f>
        <v>PROC.TELCO</v>
      </c>
    </row>
    <row r="778" spans="2:8" x14ac:dyDescent="0.3">
      <c r="B778" t="s">
        <v>371</v>
      </c>
      <c r="C778" t="s">
        <v>4629</v>
      </c>
      <c r="D778" t="s">
        <v>1044</v>
      </c>
      <c r="E778" t="s">
        <v>8381</v>
      </c>
      <c r="F778">
        <v>28</v>
      </c>
      <c r="G778" t="str" cm="1">
        <f t="array" ref="G778">IF(Resumen!$D$7="PROC.SWAT",IFERROR(VLOOKUP(BD[[#This Row],[Usunombre]],Equivalencias!W:X,2,FALSE),IFERROR(VLOOKUP(INDEX('BDCF Histórico'!A:A,MATCH(D778&amp;E778,'BDCF Histórico'!G:G,0),),Equivalencias!D:F,3,FALSE),"Revisar")),IFERROR(VLOOKUP(INDEX('BDCF Histórico'!A:A,MATCH(D778&amp;E778,'BDCF Histórico'!G:G,0),),Equivalencias!D:F,3,FALSE),"Revisar"))</f>
        <v>PROC.TELCO</v>
      </c>
      <c r="H778" t="str" cm="1">
        <f t="array" ref="H778">IFERROR(INDEX(Equivalencias!H:H,MATCH(BD[[#This Row],[PRYINumero]],Equivalencias!I:I,0),),BD[[#This Row],[PRYTcodigo]])</f>
        <v>PROC.TELCO</v>
      </c>
    </row>
    <row r="779" spans="2:8" hidden="1" x14ac:dyDescent="0.3">
      <c r="B779" t="s">
        <v>371</v>
      </c>
      <c r="C779" t="s">
        <v>4679</v>
      </c>
      <c r="D779" t="s">
        <v>1044</v>
      </c>
      <c r="E779" t="s">
        <v>4640</v>
      </c>
      <c r="F779">
        <v>7</v>
      </c>
      <c r="G779" t="str" cm="1">
        <f t="array" ref="G779">IF(Resumen!$D$7="PROC.SWAT",IFERROR(VLOOKUP(BD[[#This Row],[Usunombre]],Equivalencias!W:X,2,FALSE),IFERROR(VLOOKUP(INDEX('BDCF Histórico'!A:A,MATCH(D779&amp;E779,'BDCF Histórico'!G:G,0),),Equivalencias!D:F,3,FALSE),"Revisar")),IFERROR(VLOOKUP(INDEX('BDCF Histórico'!A:A,MATCH(D779&amp;E779,'BDCF Histórico'!G:G,0),),Equivalencias!D:F,3,FALSE),"Revisar"))</f>
        <v>PROC.TELCO</v>
      </c>
      <c r="H779" t="str" cm="1">
        <f t="array" ref="H779">IFERROR(INDEX(Equivalencias!H:H,MATCH(BD[[#This Row],[PRYINumero]],Equivalencias!I:I,0),),BD[[#This Row],[PRYTcodigo]])</f>
        <v>PROC.TELCO</v>
      </c>
    </row>
    <row r="780" spans="2:8" hidden="1" x14ac:dyDescent="0.3">
      <c r="B780" t="s">
        <v>371</v>
      </c>
      <c r="C780" t="s">
        <v>4680</v>
      </c>
      <c r="D780" t="s">
        <v>1044</v>
      </c>
      <c r="E780" t="s">
        <v>4640</v>
      </c>
      <c r="F780">
        <v>6</v>
      </c>
      <c r="G780" t="str" cm="1">
        <f t="array" ref="G780">IF(Resumen!$D$7="PROC.SWAT",IFERROR(VLOOKUP(BD[[#This Row],[Usunombre]],Equivalencias!W:X,2,FALSE),IFERROR(VLOOKUP(INDEX('BDCF Histórico'!A:A,MATCH(D780&amp;E780,'BDCF Histórico'!G:G,0),),Equivalencias!D:F,3,FALSE),"Revisar")),IFERROR(VLOOKUP(INDEX('BDCF Histórico'!A:A,MATCH(D780&amp;E780,'BDCF Histórico'!G:G,0),),Equivalencias!D:F,3,FALSE),"Revisar"))</f>
        <v>PROC.TELCO</v>
      </c>
      <c r="H780" t="str" cm="1">
        <f t="array" ref="H780">IFERROR(INDEX(Equivalencias!H:H,MATCH(BD[[#This Row],[PRYINumero]],Equivalencias!I:I,0),),BD[[#This Row],[PRYTcodigo]])</f>
        <v>PROC.TELCO</v>
      </c>
    </row>
    <row r="781" spans="2:8" x14ac:dyDescent="0.3">
      <c r="B781" t="s">
        <v>371</v>
      </c>
      <c r="C781" t="s">
        <v>4680</v>
      </c>
      <c r="D781" t="s">
        <v>1044</v>
      </c>
      <c r="E781" t="s">
        <v>8381</v>
      </c>
      <c r="F781">
        <v>16</v>
      </c>
      <c r="G781" t="str" cm="1">
        <f t="array" ref="G781">IF(Resumen!$D$7="PROC.SWAT",IFERROR(VLOOKUP(BD[[#This Row],[Usunombre]],Equivalencias!W:X,2,FALSE),IFERROR(VLOOKUP(INDEX('BDCF Histórico'!A:A,MATCH(D781&amp;E781,'BDCF Histórico'!G:G,0),),Equivalencias!D:F,3,FALSE),"Revisar")),IFERROR(VLOOKUP(INDEX('BDCF Histórico'!A:A,MATCH(D781&amp;E781,'BDCF Histórico'!G:G,0),),Equivalencias!D:F,3,FALSE),"Revisar"))</f>
        <v>PROC.TELCO</v>
      </c>
      <c r="H781" t="str" cm="1">
        <f t="array" ref="H781">IFERROR(INDEX(Equivalencias!H:H,MATCH(BD[[#This Row],[PRYINumero]],Equivalencias!I:I,0),),BD[[#This Row],[PRYTcodigo]])</f>
        <v>PROC.TELCO</v>
      </c>
    </row>
    <row r="782" spans="2:8" hidden="1" x14ac:dyDescent="0.3">
      <c r="B782" t="s">
        <v>669</v>
      </c>
      <c r="C782" t="s">
        <v>4642</v>
      </c>
      <c r="D782" t="s">
        <v>179</v>
      </c>
      <c r="E782" t="s">
        <v>4640</v>
      </c>
      <c r="F782">
        <v>16</v>
      </c>
      <c r="G782" t="str" cm="1">
        <f t="array" ref="G782">IF(Resumen!$D$7="PROC.SWAT",IFERROR(VLOOKUP(BD[[#This Row],[Usunombre]],Equivalencias!W:X,2,FALSE),IFERROR(VLOOKUP(INDEX('BDCF Histórico'!A:A,MATCH(D782&amp;E782,'BDCF Histórico'!G:G,0),),Equivalencias!D:F,3,FALSE),"Revisar")),IFERROR(VLOOKUP(INDEX('BDCF Histórico'!A:A,MATCH(D782&amp;E782,'BDCF Histórico'!G:G,0),),Equivalencias!D:F,3,FALSE),"Revisar"))</f>
        <v>PROC.QA</v>
      </c>
      <c r="H782" t="str" cm="1">
        <f t="array" ref="H782">IFERROR(INDEX(Equivalencias!H:H,MATCH(BD[[#This Row],[PRYINumero]],Equivalencias!I:I,0),),BD[[#This Row],[PRYTcodigo]])</f>
        <v>PROC.ADM</v>
      </c>
    </row>
    <row r="783" spans="2:8" hidden="1" x14ac:dyDescent="0.3">
      <c r="B783" t="s">
        <v>669</v>
      </c>
      <c r="C783" t="s">
        <v>4644</v>
      </c>
      <c r="D783" t="s">
        <v>179</v>
      </c>
      <c r="E783" t="s">
        <v>4640</v>
      </c>
      <c r="F783">
        <v>2</v>
      </c>
      <c r="G783" t="str" cm="1">
        <f t="array" ref="G783">IF(Resumen!$D$7="PROC.SWAT",IFERROR(VLOOKUP(BD[[#This Row],[Usunombre]],Equivalencias!W:X,2,FALSE),IFERROR(VLOOKUP(INDEX('BDCF Histórico'!A:A,MATCH(D783&amp;E783,'BDCF Histórico'!G:G,0),),Equivalencias!D:F,3,FALSE),"Revisar")),IFERROR(VLOOKUP(INDEX('BDCF Histórico'!A:A,MATCH(D783&amp;E783,'BDCF Histórico'!G:G,0),),Equivalencias!D:F,3,FALSE),"Revisar"))</f>
        <v>PROC.QA</v>
      </c>
      <c r="H783" t="str" cm="1">
        <f t="array" ref="H783">IFERROR(INDEX(Equivalencias!H:H,MATCH(BD[[#This Row],[PRYINumero]],Equivalencias!I:I,0),),BD[[#This Row],[PRYTcodigo]])</f>
        <v>PROC.ADM</v>
      </c>
    </row>
    <row r="784" spans="2:8" hidden="1" x14ac:dyDescent="0.3">
      <c r="B784" t="s">
        <v>177</v>
      </c>
      <c r="C784" t="s">
        <v>4199</v>
      </c>
      <c r="D784" t="s">
        <v>179</v>
      </c>
      <c r="E784" t="s">
        <v>4640</v>
      </c>
      <c r="F784">
        <v>1</v>
      </c>
      <c r="G784" t="str" cm="1">
        <f t="array" ref="G784">IF(Resumen!$D$7="PROC.SWAT",IFERROR(VLOOKUP(BD[[#This Row],[Usunombre]],Equivalencias!W:X,2,FALSE),IFERROR(VLOOKUP(INDEX('BDCF Histórico'!A:A,MATCH(D784&amp;E784,'BDCF Histórico'!G:G,0),),Equivalencias!D:F,3,FALSE),"Revisar")),IFERROR(VLOOKUP(INDEX('BDCF Histórico'!A:A,MATCH(D784&amp;E784,'BDCF Histórico'!G:G,0),),Equivalencias!D:F,3,FALSE),"Revisar"))</f>
        <v>PROC.QA</v>
      </c>
      <c r="H784" t="str" cm="1">
        <f t="array" ref="H784">IFERROR(INDEX(Equivalencias!H:H,MATCH(BD[[#This Row],[PRYINumero]],Equivalencias!I:I,0),),BD[[#This Row],[PRYTcodigo]])</f>
        <v>PROC.QA</v>
      </c>
    </row>
    <row r="785" spans="2:8" hidden="1" x14ac:dyDescent="0.3">
      <c r="B785" t="s">
        <v>177</v>
      </c>
      <c r="C785" t="s">
        <v>4663</v>
      </c>
      <c r="D785" t="s">
        <v>179</v>
      </c>
      <c r="E785" t="s">
        <v>4640</v>
      </c>
      <c r="F785">
        <v>25</v>
      </c>
      <c r="G785" t="str" cm="1">
        <f t="array" ref="G785">IF(Resumen!$D$7="PROC.SWAT",IFERROR(VLOOKUP(BD[[#This Row],[Usunombre]],Equivalencias!W:X,2,FALSE),IFERROR(VLOOKUP(INDEX('BDCF Histórico'!A:A,MATCH(D785&amp;E785,'BDCF Histórico'!G:G,0),),Equivalencias!D:F,3,FALSE),"Revisar")),IFERROR(VLOOKUP(INDEX('BDCF Histórico'!A:A,MATCH(D785&amp;E785,'BDCF Histórico'!G:G,0),),Equivalencias!D:F,3,FALSE),"Revisar"))</f>
        <v>PROC.QA</v>
      </c>
      <c r="H785" t="str" cm="1">
        <f t="array" ref="H785">IFERROR(INDEX(Equivalencias!H:H,MATCH(BD[[#This Row],[PRYINumero]],Equivalencias!I:I,0),),BD[[#This Row],[PRYTcodigo]])</f>
        <v>PROC.QA</v>
      </c>
    </row>
    <row r="786" spans="2:8" x14ac:dyDescent="0.3">
      <c r="B786" t="s">
        <v>177</v>
      </c>
      <c r="C786" t="s">
        <v>4663</v>
      </c>
      <c r="D786" t="s">
        <v>179</v>
      </c>
      <c r="E786" t="s">
        <v>8381</v>
      </c>
      <c r="F786">
        <v>41.75</v>
      </c>
      <c r="G786" t="str" cm="1">
        <f t="array" ref="G786">IF(Resumen!$D$7="PROC.SWAT",IFERROR(VLOOKUP(BD[[#This Row],[Usunombre]],Equivalencias!W:X,2,FALSE),IFERROR(VLOOKUP(INDEX('BDCF Histórico'!A:A,MATCH(D786&amp;E786,'BDCF Histórico'!G:G,0),),Equivalencias!D:F,3,FALSE),"Revisar")),IFERROR(VLOOKUP(INDEX('BDCF Histórico'!A:A,MATCH(D786&amp;E786,'BDCF Histórico'!G:G,0),),Equivalencias!D:F,3,FALSE),"Revisar"))</f>
        <v>PROC.QA</v>
      </c>
      <c r="H786" t="str" cm="1">
        <f t="array" ref="H786">IFERROR(INDEX(Equivalencias!H:H,MATCH(BD[[#This Row],[PRYINumero]],Equivalencias!I:I,0),),BD[[#This Row],[PRYTcodigo]])</f>
        <v>PROC.QA</v>
      </c>
    </row>
    <row r="787" spans="2:8" hidden="1" x14ac:dyDescent="0.3">
      <c r="B787" t="s">
        <v>371</v>
      </c>
      <c r="C787" t="s">
        <v>4628</v>
      </c>
      <c r="D787" t="s">
        <v>179</v>
      </c>
      <c r="E787" t="s">
        <v>4640</v>
      </c>
      <c r="F787">
        <v>124</v>
      </c>
      <c r="G787" t="str" cm="1">
        <f t="array" ref="G787">IF(Resumen!$D$7="PROC.SWAT",IFERROR(VLOOKUP(BD[[#This Row],[Usunombre]],Equivalencias!W:X,2,FALSE),IFERROR(VLOOKUP(INDEX('BDCF Histórico'!A:A,MATCH(D787&amp;E787,'BDCF Histórico'!G:G,0),),Equivalencias!D:F,3,FALSE),"Revisar")),IFERROR(VLOOKUP(INDEX('BDCF Histórico'!A:A,MATCH(D787&amp;E787,'BDCF Histórico'!G:G,0),),Equivalencias!D:F,3,FALSE),"Revisar"))</f>
        <v>PROC.QA</v>
      </c>
      <c r="H787" t="str" cm="1">
        <f t="array" ref="H787">IFERROR(INDEX(Equivalencias!H:H,MATCH(BD[[#This Row],[PRYINumero]],Equivalencias!I:I,0),),BD[[#This Row],[PRYTcodigo]])</f>
        <v>PROC.TELCO</v>
      </c>
    </row>
    <row r="788" spans="2:8" x14ac:dyDescent="0.3">
      <c r="B788" t="s">
        <v>371</v>
      </c>
      <c r="C788" t="s">
        <v>4628</v>
      </c>
      <c r="D788" t="s">
        <v>179</v>
      </c>
      <c r="E788" t="s">
        <v>8381</v>
      </c>
      <c r="F788">
        <v>118.25</v>
      </c>
      <c r="G788" t="str" cm="1">
        <f t="array" ref="G788">IF(Resumen!$D$7="PROC.SWAT",IFERROR(VLOOKUP(BD[[#This Row],[Usunombre]],Equivalencias!W:X,2,FALSE),IFERROR(VLOOKUP(INDEX('BDCF Histórico'!A:A,MATCH(D788&amp;E788,'BDCF Histórico'!G:G,0),),Equivalencias!D:F,3,FALSE),"Revisar")),IFERROR(VLOOKUP(INDEX('BDCF Histórico'!A:A,MATCH(D788&amp;E788,'BDCF Histórico'!G:G,0),),Equivalencias!D:F,3,FALSE),"Revisar"))</f>
        <v>PROC.QA</v>
      </c>
      <c r="H788" t="str" cm="1">
        <f t="array" ref="H788">IFERROR(INDEX(Equivalencias!H:H,MATCH(BD[[#This Row],[PRYINumero]],Equivalencias!I:I,0),),BD[[#This Row],[PRYTcodigo]])</f>
        <v>PROC.TELCO</v>
      </c>
    </row>
    <row r="789" spans="2:8" x14ac:dyDescent="0.3">
      <c r="B789" t="s">
        <v>4303</v>
      </c>
      <c r="C789" t="s">
        <v>4157</v>
      </c>
      <c r="D789" t="s">
        <v>8384</v>
      </c>
      <c r="E789" t="s">
        <v>8381</v>
      </c>
      <c r="F789">
        <v>69</v>
      </c>
      <c r="G789" t="str" cm="1">
        <f t="array" ref="G789">IF(Resumen!$D$7="PROC.SWAT",IFERROR(VLOOKUP(BD[[#This Row],[Usunombre]],Equivalencias!W:X,2,FALSE),IFERROR(VLOOKUP(INDEX('BDCF Histórico'!A:A,MATCH(D789&amp;E789,'BDCF Histórico'!G:G,0),),Equivalencias!D:F,3,FALSE),"Revisar")),IFERROR(VLOOKUP(INDEX('BDCF Histórico'!A:A,MATCH(D789&amp;E789,'BDCF Histórico'!G:G,0),),Equivalencias!D:F,3,FALSE),"Revisar"))</f>
        <v>SERV.PROF</v>
      </c>
      <c r="H789" t="str" cm="1">
        <f t="array" ref="H789">IFERROR(INDEX(Equivalencias!H:H,MATCH(BD[[#This Row],[PRYINumero]],Equivalencias!I:I,0),),BD[[#This Row],[PRYTcodigo]])</f>
        <v>PROC.PRY-E</v>
      </c>
    </row>
    <row r="790" spans="2:8" x14ac:dyDescent="0.3">
      <c r="B790" t="s">
        <v>669</v>
      </c>
      <c r="C790" t="s">
        <v>4642</v>
      </c>
      <c r="D790" t="s">
        <v>263</v>
      </c>
      <c r="E790" t="s">
        <v>8381</v>
      </c>
      <c r="F790">
        <v>8</v>
      </c>
      <c r="G790" t="str" cm="1">
        <f t="array" ref="G790">IF(Resumen!$D$7="PROC.SWAT",IFERROR(VLOOKUP(BD[[#This Row],[Usunombre]],Equivalencias!W:X,2,FALSE),IFERROR(VLOOKUP(INDEX('BDCF Histórico'!A:A,MATCH(D790&amp;E790,'BDCF Histórico'!G:G,0),),Equivalencias!D:F,3,FALSE),"Revisar")),IFERROR(VLOOKUP(INDEX('BDCF Histórico'!A:A,MATCH(D790&amp;E790,'BDCF Histórico'!G:G,0),),Equivalencias!D:F,3,FALSE),"Revisar"))</f>
        <v>PROC.T.OPI</v>
      </c>
      <c r="H790" t="str" cm="1">
        <f t="array" ref="H790">IFERROR(INDEX(Equivalencias!H:H,MATCH(BD[[#This Row],[PRYINumero]],Equivalencias!I:I,0),),BD[[#This Row],[PRYTcodigo]])</f>
        <v>PROC.ADM</v>
      </c>
    </row>
    <row r="791" spans="2:8" hidden="1" x14ac:dyDescent="0.3">
      <c r="B791" t="s">
        <v>982</v>
      </c>
      <c r="C791" t="s">
        <v>4291</v>
      </c>
      <c r="D791" t="s">
        <v>263</v>
      </c>
      <c r="E791" t="s">
        <v>4640</v>
      </c>
      <c r="F791">
        <v>189.5</v>
      </c>
      <c r="G791" t="str" cm="1">
        <f t="array" ref="G791">IF(Resumen!$D$7="PROC.SWAT",IFERROR(VLOOKUP(BD[[#This Row],[Usunombre]],Equivalencias!W:X,2,FALSE),IFERROR(VLOOKUP(INDEX('BDCF Histórico'!A:A,MATCH(D791&amp;E791,'BDCF Histórico'!G:G,0),),Equivalencias!D:F,3,FALSE),"Revisar")),IFERROR(VLOOKUP(INDEX('BDCF Histórico'!A:A,MATCH(D791&amp;E791,'BDCF Histórico'!G:G,0),),Equivalencias!D:F,3,FALSE),"Revisar"))</f>
        <v>PROC.T.OPI</v>
      </c>
      <c r="H791" t="str" cm="1">
        <f t="array" ref="H791">IFERROR(INDEX(Equivalencias!H:H,MATCH(BD[[#This Row],[PRYINumero]],Equivalencias!I:I,0),),BD[[#This Row],[PRYTcodigo]])</f>
        <v>PROC.T.OPI</v>
      </c>
    </row>
    <row r="792" spans="2:8" x14ac:dyDescent="0.3">
      <c r="B792" t="s">
        <v>982</v>
      </c>
      <c r="C792" t="s">
        <v>4291</v>
      </c>
      <c r="D792" t="s">
        <v>263</v>
      </c>
      <c r="E792" t="s">
        <v>8381</v>
      </c>
      <c r="F792">
        <v>155</v>
      </c>
      <c r="G792" t="str" cm="1">
        <f t="array" ref="G792">IF(Resumen!$D$7="PROC.SWAT",IFERROR(VLOOKUP(BD[[#This Row],[Usunombre]],Equivalencias!W:X,2,FALSE),IFERROR(VLOOKUP(INDEX('BDCF Histórico'!A:A,MATCH(D792&amp;E792,'BDCF Histórico'!G:G,0),),Equivalencias!D:F,3,FALSE),"Revisar")),IFERROR(VLOOKUP(INDEX('BDCF Histórico'!A:A,MATCH(D792&amp;E792,'BDCF Histórico'!G:G,0),),Equivalencias!D:F,3,FALSE),"Revisar"))</f>
        <v>PROC.T.OPI</v>
      </c>
      <c r="H792" t="str" cm="1">
        <f t="array" ref="H792">IFERROR(INDEX(Equivalencias!H:H,MATCH(BD[[#This Row],[PRYINumero]],Equivalencias!I:I,0),),BD[[#This Row],[PRYTcodigo]])</f>
        <v>PROC.T.OPI</v>
      </c>
    </row>
    <row r="793" spans="2:8" hidden="1" x14ac:dyDescent="0.3">
      <c r="B793" t="s">
        <v>669</v>
      </c>
      <c r="C793" t="s">
        <v>4642</v>
      </c>
      <c r="D793" t="s">
        <v>245</v>
      </c>
      <c r="E793" t="s">
        <v>4640</v>
      </c>
      <c r="F793">
        <v>8</v>
      </c>
      <c r="G793" t="str" cm="1">
        <f t="array" ref="G793">IF(Resumen!$D$7="PROC.SWAT",IFERROR(VLOOKUP(BD[[#This Row],[Usunombre]],Equivalencias!W:X,2,FALSE),IFERROR(VLOOKUP(INDEX('BDCF Histórico'!A:A,MATCH(D793&amp;E793,'BDCF Histórico'!G:G,0),),Equivalencias!D:F,3,FALSE),"Revisar")),IFERROR(VLOOKUP(INDEX('BDCF Histórico'!A:A,MATCH(D793&amp;E793,'BDCF Histórico'!G:G,0),),Equivalencias!D:F,3,FALSE),"Revisar"))</f>
        <v>PROC.T.MW</v>
      </c>
      <c r="H793" t="str" cm="1">
        <f t="array" ref="H793">IFERROR(INDEX(Equivalencias!H:H,MATCH(BD[[#This Row],[PRYINumero]],Equivalencias!I:I,0),),BD[[#This Row],[PRYTcodigo]])</f>
        <v>PROC.ADM</v>
      </c>
    </row>
    <row r="794" spans="2:8" hidden="1" x14ac:dyDescent="0.3">
      <c r="B794" t="s">
        <v>981</v>
      </c>
      <c r="C794" t="s">
        <v>4293</v>
      </c>
      <c r="D794" t="s">
        <v>245</v>
      </c>
      <c r="E794" t="s">
        <v>4640</v>
      </c>
      <c r="F794">
        <v>122.75</v>
      </c>
      <c r="G794" t="str" cm="1">
        <f t="array" ref="G794">IF(Resumen!$D$7="PROC.SWAT",IFERROR(VLOOKUP(BD[[#This Row],[Usunombre]],Equivalencias!W:X,2,FALSE),IFERROR(VLOOKUP(INDEX('BDCF Histórico'!A:A,MATCH(D794&amp;E794,'BDCF Histórico'!G:G,0),),Equivalencias!D:F,3,FALSE),"Revisar")),IFERROR(VLOOKUP(INDEX('BDCF Histórico'!A:A,MATCH(D794&amp;E794,'BDCF Histórico'!G:G,0),),Equivalencias!D:F,3,FALSE),"Revisar"))</f>
        <v>PROC.T.MW</v>
      </c>
      <c r="H794" t="str" cm="1">
        <f t="array" ref="H794">IFERROR(INDEX(Equivalencias!H:H,MATCH(BD[[#This Row],[PRYINumero]],Equivalencias!I:I,0),),BD[[#This Row],[PRYTcodigo]])</f>
        <v>PROC.T.MW</v>
      </c>
    </row>
    <row r="795" spans="2:8" x14ac:dyDescent="0.3">
      <c r="B795" t="s">
        <v>981</v>
      </c>
      <c r="C795" t="s">
        <v>4293</v>
      </c>
      <c r="D795" t="s">
        <v>245</v>
      </c>
      <c r="E795" t="s">
        <v>8381</v>
      </c>
      <c r="F795">
        <v>120</v>
      </c>
      <c r="G795" t="str" cm="1">
        <f t="array" ref="G795">IF(Resumen!$D$7="PROC.SWAT",IFERROR(VLOOKUP(BD[[#This Row],[Usunombre]],Equivalencias!W:X,2,FALSE),IFERROR(VLOOKUP(INDEX('BDCF Histórico'!A:A,MATCH(D795&amp;E795,'BDCF Histórico'!G:G,0),),Equivalencias!D:F,3,FALSE),"Revisar")),IFERROR(VLOOKUP(INDEX('BDCF Histórico'!A:A,MATCH(D795&amp;E795,'BDCF Histórico'!G:G,0),),Equivalencias!D:F,3,FALSE),"Revisar"))</f>
        <v>PROC.T.MW</v>
      </c>
      <c r="H795" t="str" cm="1">
        <f t="array" ref="H795">IFERROR(INDEX(Equivalencias!H:H,MATCH(BD[[#This Row],[PRYINumero]],Equivalencias!I:I,0),),BD[[#This Row],[PRYTcodigo]])</f>
        <v>PROC.T.MW</v>
      </c>
    </row>
    <row r="796" spans="2:8" hidden="1" x14ac:dyDescent="0.3">
      <c r="B796" t="s">
        <v>981</v>
      </c>
      <c r="C796" t="s">
        <v>4294</v>
      </c>
      <c r="D796" t="s">
        <v>245</v>
      </c>
      <c r="E796" t="s">
        <v>4640</v>
      </c>
      <c r="F796">
        <v>4.25</v>
      </c>
      <c r="G796" t="str" cm="1">
        <f t="array" ref="G796">IF(Resumen!$D$7="PROC.SWAT",IFERROR(VLOOKUP(BD[[#This Row],[Usunombre]],Equivalencias!W:X,2,FALSE),IFERROR(VLOOKUP(INDEX('BDCF Histórico'!A:A,MATCH(D796&amp;E796,'BDCF Histórico'!G:G,0),),Equivalencias!D:F,3,FALSE),"Revisar")),IFERROR(VLOOKUP(INDEX('BDCF Histórico'!A:A,MATCH(D796&amp;E796,'BDCF Histórico'!G:G,0),),Equivalencias!D:F,3,FALSE),"Revisar"))</f>
        <v>PROC.T.MW</v>
      </c>
      <c r="H796" t="str" cm="1">
        <f t="array" ref="H796">IFERROR(INDEX(Equivalencias!H:H,MATCH(BD[[#This Row],[PRYINumero]],Equivalencias!I:I,0),),BD[[#This Row],[PRYTcodigo]])</f>
        <v>PROC.T.MW</v>
      </c>
    </row>
    <row r="797" spans="2:8" x14ac:dyDescent="0.3">
      <c r="B797" t="s">
        <v>981</v>
      </c>
      <c r="C797" t="s">
        <v>4294</v>
      </c>
      <c r="D797" t="s">
        <v>245</v>
      </c>
      <c r="E797" t="s">
        <v>8381</v>
      </c>
      <c r="F797">
        <v>1</v>
      </c>
      <c r="G797" t="str" cm="1">
        <f t="array" ref="G797">IF(Resumen!$D$7="PROC.SWAT",IFERROR(VLOOKUP(BD[[#This Row],[Usunombre]],Equivalencias!W:X,2,FALSE),IFERROR(VLOOKUP(INDEX('BDCF Histórico'!A:A,MATCH(D797&amp;E797,'BDCF Histórico'!G:G,0),),Equivalencias!D:F,3,FALSE),"Revisar")),IFERROR(VLOOKUP(INDEX('BDCF Histórico'!A:A,MATCH(D797&amp;E797,'BDCF Histórico'!G:G,0),),Equivalencias!D:F,3,FALSE),"Revisar"))</f>
        <v>PROC.T.MW</v>
      </c>
      <c r="H797" t="str" cm="1">
        <f t="array" ref="H797">IFERROR(INDEX(Equivalencias!H:H,MATCH(BD[[#This Row],[PRYINumero]],Equivalencias!I:I,0),),BD[[#This Row],[PRYTcodigo]])</f>
        <v>PROC.T.MW</v>
      </c>
    </row>
    <row r="798" spans="2:8" x14ac:dyDescent="0.3">
      <c r="B798" t="s">
        <v>4303</v>
      </c>
      <c r="C798" t="s">
        <v>4157</v>
      </c>
      <c r="D798" t="s">
        <v>8385</v>
      </c>
      <c r="E798" t="s">
        <v>8381</v>
      </c>
      <c r="F798">
        <v>17</v>
      </c>
      <c r="G798" t="str" cm="1">
        <f t="array" ref="G798">IF(Resumen!$D$7="PROC.SWAT",IFERROR(VLOOKUP(BD[[#This Row],[Usunombre]],Equivalencias!W:X,2,FALSE),IFERROR(VLOOKUP(INDEX('BDCF Histórico'!A:A,MATCH(D798&amp;E798,'BDCF Histórico'!G:G,0),),Equivalencias!D:F,3,FALSE),"Revisar")),IFERROR(VLOOKUP(INDEX('BDCF Histórico'!A:A,MATCH(D798&amp;E798,'BDCF Histórico'!G:G,0),),Equivalencias!D:F,3,FALSE),"Revisar"))</f>
        <v>SERV.PROF</v>
      </c>
      <c r="H798" t="str" cm="1">
        <f t="array" ref="H798">IFERROR(INDEX(Equivalencias!H:H,MATCH(BD[[#This Row],[PRYINumero]],Equivalencias!I:I,0),),BD[[#This Row],[PRYTcodigo]])</f>
        <v>PROC.PRY-E</v>
      </c>
    </row>
    <row r="799" spans="2:8" x14ac:dyDescent="0.3">
      <c r="B799" t="s">
        <v>669</v>
      </c>
      <c r="C799" t="s">
        <v>4644</v>
      </c>
      <c r="D799" t="s">
        <v>8377</v>
      </c>
      <c r="E799" t="s">
        <v>8381</v>
      </c>
      <c r="F799">
        <v>40</v>
      </c>
      <c r="G799" t="str" cm="1">
        <f t="array" ref="G799">IF(Resumen!$D$7="PROC.SWAT",IFERROR(VLOOKUP(BD[[#This Row],[Usunombre]],Equivalencias!W:X,2,FALSE),IFERROR(VLOOKUP(INDEX('BDCF Histórico'!A:A,MATCH(D799&amp;E799,'BDCF Histórico'!G:G,0),),Equivalencias!D:F,3,FALSE),"Revisar")),IFERROR(VLOOKUP(INDEX('BDCF Histórico'!A:A,MATCH(D799&amp;E799,'BDCF Histórico'!G:G,0),),Equivalencias!D:F,3,FALSE),"Revisar"))</f>
        <v>PROC.PRY-E</v>
      </c>
      <c r="H799" t="str" cm="1">
        <f t="array" ref="H799">IFERROR(INDEX(Equivalencias!H:H,MATCH(BD[[#This Row],[PRYINumero]],Equivalencias!I:I,0),),BD[[#This Row],[PRYTcodigo]])</f>
        <v>PROC.ADM</v>
      </c>
    </row>
    <row r="800" spans="2:8" hidden="1" x14ac:dyDescent="0.3">
      <c r="B800" t="s">
        <v>669</v>
      </c>
      <c r="C800" t="s">
        <v>4642</v>
      </c>
      <c r="D800" t="s">
        <v>52</v>
      </c>
      <c r="E800" t="s">
        <v>4640</v>
      </c>
      <c r="F800">
        <v>8</v>
      </c>
      <c r="G800" t="str" cm="1">
        <f t="array" ref="G800">IF(Resumen!$D$7="PROC.SWAT",IFERROR(VLOOKUP(BD[[#This Row],[Usunombre]],Equivalencias!W:X,2,FALSE),IFERROR(VLOOKUP(INDEX('BDCF Histórico'!A:A,MATCH(D800&amp;E800,'BDCF Histórico'!G:G,0),),Equivalencias!D:F,3,FALSE),"Revisar")),IFERROR(VLOOKUP(INDEX('BDCF Histórico'!A:A,MATCH(D800&amp;E800,'BDCF Histórico'!G:G,0),),Equivalencias!D:F,3,FALSE),"Revisar"))</f>
        <v>PROC.SAPI</v>
      </c>
      <c r="H800" t="str" cm="1">
        <f t="array" ref="H800">IFERROR(INDEX(Equivalencias!H:H,MATCH(BD[[#This Row],[PRYINumero]],Equivalencias!I:I,0),),BD[[#This Row],[PRYTcodigo]])</f>
        <v>PROC.ADM</v>
      </c>
    </row>
    <row r="801" spans="2:8" hidden="1" x14ac:dyDescent="0.3">
      <c r="B801" t="s">
        <v>669</v>
      </c>
      <c r="C801" t="s">
        <v>4644</v>
      </c>
      <c r="D801" t="s">
        <v>52</v>
      </c>
      <c r="E801" t="s">
        <v>4640</v>
      </c>
      <c r="F801">
        <v>4</v>
      </c>
      <c r="G801" t="str" cm="1">
        <f t="array" ref="G801">IF(Resumen!$D$7="PROC.SWAT",IFERROR(VLOOKUP(BD[[#This Row],[Usunombre]],Equivalencias!W:X,2,FALSE),IFERROR(VLOOKUP(INDEX('BDCF Histórico'!A:A,MATCH(D801&amp;E801,'BDCF Histórico'!G:G,0),),Equivalencias!D:F,3,FALSE),"Revisar")),IFERROR(VLOOKUP(INDEX('BDCF Histórico'!A:A,MATCH(D801&amp;E801,'BDCF Histórico'!G:G,0),),Equivalencias!D:F,3,FALSE),"Revisar"))</f>
        <v>PROC.SAPI</v>
      </c>
      <c r="H801" t="str" cm="1">
        <f t="array" ref="H801">IFERROR(INDEX(Equivalencias!H:H,MATCH(BD[[#This Row],[PRYINumero]],Equivalencias!I:I,0),),BD[[#This Row],[PRYTcodigo]])</f>
        <v>PROC.ADM</v>
      </c>
    </row>
    <row r="802" spans="2:8" hidden="1" x14ac:dyDescent="0.3">
      <c r="B802" t="s">
        <v>48</v>
      </c>
      <c r="C802" t="s">
        <v>4649</v>
      </c>
      <c r="D802" t="s">
        <v>52</v>
      </c>
      <c r="E802" t="s">
        <v>4640</v>
      </c>
      <c r="F802">
        <v>1</v>
      </c>
      <c r="G802" t="str" cm="1">
        <f t="array" ref="G802">IF(Resumen!$D$7="PROC.SWAT",IFERROR(VLOOKUP(BD[[#This Row],[Usunombre]],Equivalencias!W:X,2,FALSE),IFERROR(VLOOKUP(INDEX('BDCF Histórico'!A:A,MATCH(D802&amp;E802,'BDCF Histórico'!G:G,0),),Equivalencias!D:F,3,FALSE),"Revisar")),IFERROR(VLOOKUP(INDEX('BDCF Histórico'!A:A,MATCH(D802&amp;E802,'BDCF Histórico'!G:G,0),),Equivalencias!D:F,3,FALSE),"Revisar"))</f>
        <v>PROC.SAPI</v>
      </c>
      <c r="H802" t="str" cm="1">
        <f t="array" ref="H802">IFERROR(INDEX(Equivalencias!H:H,MATCH(BD[[#This Row],[PRYINumero]],Equivalencias!I:I,0),),BD[[#This Row],[PRYTcodigo]])</f>
        <v>PROC.ERP</v>
      </c>
    </row>
    <row r="803" spans="2:8" x14ac:dyDescent="0.3">
      <c r="B803" t="s">
        <v>48</v>
      </c>
      <c r="C803" t="s">
        <v>56</v>
      </c>
      <c r="D803" t="s">
        <v>52</v>
      </c>
      <c r="E803" t="s">
        <v>8381</v>
      </c>
      <c r="F803">
        <v>4</v>
      </c>
      <c r="G803" t="str" cm="1">
        <f t="array" ref="G803">IF(Resumen!$D$7="PROC.SWAT",IFERROR(VLOOKUP(BD[[#This Row],[Usunombre]],Equivalencias!W:X,2,FALSE),IFERROR(VLOOKUP(INDEX('BDCF Histórico'!A:A,MATCH(D803&amp;E803,'BDCF Histórico'!G:G,0),),Equivalencias!D:F,3,FALSE),"Revisar")),IFERROR(VLOOKUP(INDEX('BDCF Histórico'!A:A,MATCH(D803&amp;E803,'BDCF Histórico'!G:G,0),),Equivalencias!D:F,3,FALSE),"Revisar"))</f>
        <v>PROC.SAPI</v>
      </c>
      <c r="H803" t="str" cm="1">
        <f t="array" ref="H803">IFERROR(INDEX(Equivalencias!H:H,MATCH(BD[[#This Row],[PRYINumero]],Equivalencias!I:I,0),),BD[[#This Row],[PRYTcodigo]])</f>
        <v>PROC.ERP</v>
      </c>
    </row>
    <row r="804" spans="2:8" hidden="1" x14ac:dyDescent="0.3">
      <c r="B804" t="s">
        <v>48</v>
      </c>
      <c r="C804" t="s">
        <v>4653</v>
      </c>
      <c r="D804" t="s">
        <v>52</v>
      </c>
      <c r="E804" t="s">
        <v>4640</v>
      </c>
      <c r="F804">
        <v>3</v>
      </c>
      <c r="G804" t="str" cm="1">
        <f t="array" ref="G804">IF(Resumen!$D$7="PROC.SWAT",IFERROR(VLOOKUP(BD[[#This Row],[Usunombre]],Equivalencias!W:X,2,FALSE),IFERROR(VLOOKUP(INDEX('BDCF Histórico'!A:A,MATCH(D804&amp;E804,'BDCF Histórico'!G:G,0),),Equivalencias!D:F,3,FALSE),"Revisar")),IFERROR(VLOOKUP(INDEX('BDCF Histórico'!A:A,MATCH(D804&amp;E804,'BDCF Histórico'!G:G,0),),Equivalencias!D:F,3,FALSE),"Revisar"))</f>
        <v>PROC.SAPI</v>
      </c>
      <c r="H804" t="str" cm="1">
        <f t="array" ref="H804">IFERROR(INDEX(Equivalencias!H:H,MATCH(BD[[#This Row],[PRYINumero]],Equivalencias!I:I,0),),BD[[#This Row],[PRYTcodigo]])</f>
        <v>PROC.ERP</v>
      </c>
    </row>
    <row r="805" spans="2:8" hidden="1" x14ac:dyDescent="0.3">
      <c r="B805" t="s">
        <v>48</v>
      </c>
      <c r="C805" t="s">
        <v>4659</v>
      </c>
      <c r="D805" t="s">
        <v>52</v>
      </c>
      <c r="E805" t="s">
        <v>4640</v>
      </c>
      <c r="F805">
        <v>1</v>
      </c>
      <c r="G805" t="str" cm="1">
        <f t="array" ref="G805">IF(Resumen!$D$7="PROC.SWAT",IFERROR(VLOOKUP(BD[[#This Row],[Usunombre]],Equivalencias!W:X,2,FALSE),IFERROR(VLOOKUP(INDEX('BDCF Histórico'!A:A,MATCH(D805&amp;E805,'BDCF Histórico'!G:G,0),),Equivalencias!D:F,3,FALSE),"Revisar")),IFERROR(VLOOKUP(INDEX('BDCF Histórico'!A:A,MATCH(D805&amp;E805,'BDCF Histórico'!G:G,0),),Equivalencias!D:F,3,FALSE),"Revisar"))</f>
        <v>PROC.SAPI</v>
      </c>
      <c r="H805" t="str" cm="1">
        <f t="array" ref="H805">IFERROR(INDEX(Equivalencias!H:H,MATCH(BD[[#This Row],[PRYINumero]],Equivalencias!I:I,0),),BD[[#This Row],[PRYTcodigo]])</f>
        <v>PROC.ERP</v>
      </c>
    </row>
    <row r="806" spans="2:8" hidden="1" x14ac:dyDescent="0.3">
      <c r="B806" t="s">
        <v>48</v>
      </c>
      <c r="C806" t="s">
        <v>4392</v>
      </c>
      <c r="D806" t="s">
        <v>52</v>
      </c>
      <c r="E806" t="s">
        <v>4640</v>
      </c>
      <c r="F806">
        <v>53</v>
      </c>
      <c r="G806" t="str" cm="1">
        <f t="array" ref="G806">IF(Resumen!$D$7="PROC.SWAT",IFERROR(VLOOKUP(BD[[#This Row],[Usunombre]],Equivalencias!W:X,2,FALSE),IFERROR(VLOOKUP(INDEX('BDCF Histórico'!A:A,MATCH(D806&amp;E806,'BDCF Histórico'!G:G,0),),Equivalencias!D:F,3,FALSE),"Revisar")),IFERROR(VLOOKUP(INDEX('BDCF Histórico'!A:A,MATCH(D806&amp;E806,'BDCF Histórico'!G:G,0),),Equivalencias!D:F,3,FALSE),"Revisar"))</f>
        <v>PROC.SAPI</v>
      </c>
      <c r="H806" t="str" cm="1">
        <f t="array" ref="H806">IFERROR(INDEX(Equivalencias!H:H,MATCH(BD[[#This Row],[PRYINumero]],Equivalencias!I:I,0),),BD[[#This Row],[PRYTcodigo]])</f>
        <v>PROC.ERP</v>
      </c>
    </row>
    <row r="807" spans="2:8" x14ac:dyDescent="0.3">
      <c r="B807" t="s">
        <v>48</v>
      </c>
      <c r="C807" t="s">
        <v>4392</v>
      </c>
      <c r="D807" t="s">
        <v>52</v>
      </c>
      <c r="E807" t="s">
        <v>8381</v>
      </c>
      <c r="F807">
        <v>26</v>
      </c>
      <c r="G807" t="str" cm="1">
        <f t="array" ref="G807">IF(Resumen!$D$7="PROC.SWAT",IFERROR(VLOOKUP(BD[[#This Row],[Usunombre]],Equivalencias!W:X,2,FALSE),IFERROR(VLOOKUP(INDEX('BDCF Histórico'!A:A,MATCH(D807&amp;E807,'BDCF Histórico'!G:G,0),),Equivalencias!D:F,3,FALSE),"Revisar")),IFERROR(VLOOKUP(INDEX('BDCF Histórico'!A:A,MATCH(D807&amp;E807,'BDCF Histórico'!G:G,0),),Equivalencias!D:F,3,FALSE),"Revisar"))</f>
        <v>PROC.SAPI</v>
      </c>
      <c r="H807" t="str" cm="1">
        <f t="array" ref="H807">IFERROR(INDEX(Equivalencias!H:H,MATCH(BD[[#This Row],[PRYINumero]],Equivalencias!I:I,0),),BD[[#This Row],[PRYTcodigo]])</f>
        <v>PROC.ERP</v>
      </c>
    </row>
    <row r="808" spans="2:8" hidden="1" x14ac:dyDescent="0.3">
      <c r="B808" t="s">
        <v>48</v>
      </c>
      <c r="C808" t="s">
        <v>4661</v>
      </c>
      <c r="D808" t="s">
        <v>52</v>
      </c>
      <c r="E808" t="s">
        <v>4640</v>
      </c>
      <c r="F808">
        <v>9</v>
      </c>
      <c r="G808" t="str" cm="1">
        <f t="array" ref="G808">IF(Resumen!$D$7="PROC.SWAT",IFERROR(VLOOKUP(BD[[#This Row],[Usunombre]],Equivalencias!W:X,2,FALSE),IFERROR(VLOOKUP(INDEX('BDCF Histórico'!A:A,MATCH(D808&amp;E808,'BDCF Histórico'!G:G,0),),Equivalencias!D:F,3,FALSE),"Revisar")),IFERROR(VLOOKUP(INDEX('BDCF Histórico'!A:A,MATCH(D808&amp;E808,'BDCF Histórico'!G:G,0),),Equivalencias!D:F,3,FALSE),"Revisar"))</f>
        <v>PROC.SAPI</v>
      </c>
      <c r="H808" t="str" cm="1">
        <f t="array" ref="H808">IFERROR(INDEX(Equivalencias!H:H,MATCH(BD[[#This Row],[PRYINumero]],Equivalencias!I:I,0),),BD[[#This Row],[PRYTcodigo]])</f>
        <v>PROC.ERP</v>
      </c>
    </row>
    <row r="809" spans="2:8" hidden="1" x14ac:dyDescent="0.3">
      <c r="B809" t="s">
        <v>4303</v>
      </c>
      <c r="C809" t="s">
        <v>4157</v>
      </c>
      <c r="D809" t="s">
        <v>52</v>
      </c>
      <c r="E809" t="s">
        <v>4640</v>
      </c>
      <c r="F809">
        <v>11</v>
      </c>
      <c r="G809" t="str" cm="1">
        <f t="array" ref="G809">IF(Resumen!$D$7="PROC.SWAT",IFERROR(VLOOKUP(BD[[#This Row],[Usunombre]],Equivalencias!W:X,2,FALSE),IFERROR(VLOOKUP(INDEX('BDCF Histórico'!A:A,MATCH(D809&amp;E809,'BDCF Histórico'!G:G,0),),Equivalencias!D:F,3,FALSE),"Revisar")),IFERROR(VLOOKUP(INDEX('BDCF Histórico'!A:A,MATCH(D809&amp;E809,'BDCF Histórico'!G:G,0),),Equivalencias!D:F,3,FALSE),"Revisar"))</f>
        <v>PROC.SAPI</v>
      </c>
      <c r="H809" t="str" cm="1">
        <f t="array" ref="H809">IFERROR(INDEX(Equivalencias!H:H,MATCH(BD[[#This Row],[PRYINumero]],Equivalencias!I:I,0),),BD[[#This Row],[PRYTcodigo]])</f>
        <v>PROC.PRY-E</v>
      </c>
    </row>
    <row r="810" spans="2:8" hidden="1" x14ac:dyDescent="0.3">
      <c r="B810" t="s">
        <v>4307</v>
      </c>
      <c r="C810" t="s">
        <v>4667</v>
      </c>
      <c r="D810" t="s">
        <v>52</v>
      </c>
      <c r="E810" t="s">
        <v>4640</v>
      </c>
      <c r="F810">
        <v>4</v>
      </c>
      <c r="G810" t="str" cm="1">
        <f t="array" ref="G810">IF(Resumen!$D$7="PROC.SWAT",IFERROR(VLOOKUP(BD[[#This Row],[Usunombre]],Equivalencias!W:X,2,FALSE),IFERROR(VLOOKUP(INDEX('BDCF Histórico'!A:A,MATCH(D810&amp;E810,'BDCF Histórico'!G:G,0),),Equivalencias!D:F,3,FALSE),"Revisar")),IFERROR(VLOOKUP(INDEX('BDCF Histórico'!A:A,MATCH(D810&amp;E810,'BDCF Histórico'!G:G,0),),Equivalencias!D:F,3,FALSE),"Revisar"))</f>
        <v>PROC.SAPI</v>
      </c>
      <c r="H810" t="str" cm="1">
        <f t="array" ref="H810">IFERROR(INDEX(Equivalencias!H:H,MATCH(BD[[#This Row],[PRYINumero]],Equivalencias!I:I,0),),BD[[#This Row],[PRYTcodigo]])</f>
        <v>PROC.SAPI</v>
      </c>
    </row>
    <row r="811" spans="2:8" x14ac:dyDescent="0.3">
      <c r="B811" t="s">
        <v>4307</v>
      </c>
      <c r="C811" t="s">
        <v>4667</v>
      </c>
      <c r="D811" t="s">
        <v>52</v>
      </c>
      <c r="E811" t="s">
        <v>8381</v>
      </c>
      <c r="F811">
        <v>2</v>
      </c>
      <c r="G811" t="str" cm="1">
        <f t="array" ref="G811">IF(Resumen!$D$7="PROC.SWAT",IFERROR(VLOOKUP(BD[[#This Row],[Usunombre]],Equivalencias!W:X,2,FALSE),IFERROR(VLOOKUP(INDEX('BDCF Histórico'!A:A,MATCH(D811&amp;E811,'BDCF Histórico'!G:G,0),),Equivalencias!D:F,3,FALSE),"Revisar")),IFERROR(VLOOKUP(INDEX('BDCF Histórico'!A:A,MATCH(D811&amp;E811,'BDCF Histórico'!G:G,0),),Equivalencias!D:F,3,FALSE),"Revisar"))</f>
        <v>PROC.SAPI</v>
      </c>
      <c r="H811" t="str" cm="1">
        <f t="array" ref="H811">IFERROR(INDEX(Equivalencias!H:H,MATCH(BD[[#This Row],[PRYINumero]],Equivalencias!I:I,0),),BD[[#This Row],[PRYTcodigo]])</f>
        <v>PROC.SAPI</v>
      </c>
    </row>
    <row r="812" spans="2:8" hidden="1" x14ac:dyDescent="0.3">
      <c r="B812" t="s">
        <v>4307</v>
      </c>
      <c r="C812" t="s">
        <v>4673</v>
      </c>
      <c r="D812" t="s">
        <v>52</v>
      </c>
      <c r="E812" t="s">
        <v>4640</v>
      </c>
      <c r="F812">
        <v>2</v>
      </c>
      <c r="G812" t="str" cm="1">
        <f t="array" ref="G812">IF(Resumen!$D$7="PROC.SWAT",IFERROR(VLOOKUP(BD[[#This Row],[Usunombre]],Equivalencias!W:X,2,FALSE),IFERROR(VLOOKUP(INDEX('BDCF Histórico'!A:A,MATCH(D812&amp;E812,'BDCF Histórico'!G:G,0),),Equivalencias!D:F,3,FALSE),"Revisar")),IFERROR(VLOOKUP(INDEX('BDCF Histórico'!A:A,MATCH(D812&amp;E812,'BDCF Histórico'!G:G,0),),Equivalencias!D:F,3,FALSE),"Revisar"))</f>
        <v>PROC.SAPI</v>
      </c>
      <c r="H812" t="str" cm="1">
        <f t="array" ref="H812">IFERROR(INDEX(Equivalencias!H:H,MATCH(BD[[#This Row],[PRYINumero]],Equivalencias!I:I,0),),BD[[#This Row],[PRYTcodigo]])</f>
        <v>PROC.SAPI</v>
      </c>
    </row>
    <row r="813" spans="2:8" hidden="1" x14ac:dyDescent="0.3">
      <c r="B813" t="s">
        <v>4307</v>
      </c>
      <c r="C813" t="s">
        <v>99</v>
      </c>
      <c r="D813" t="s">
        <v>52</v>
      </c>
      <c r="E813" t="s">
        <v>4640</v>
      </c>
      <c r="F813">
        <v>20</v>
      </c>
      <c r="G813" t="str" cm="1">
        <f t="array" ref="G813">IF(Resumen!$D$7="PROC.SWAT",IFERROR(VLOOKUP(BD[[#This Row],[Usunombre]],Equivalencias!W:X,2,FALSE),IFERROR(VLOOKUP(INDEX('BDCF Histórico'!A:A,MATCH(D813&amp;E813,'BDCF Histórico'!G:G,0),),Equivalencias!D:F,3,FALSE),"Revisar")),IFERROR(VLOOKUP(INDEX('BDCF Histórico'!A:A,MATCH(D813&amp;E813,'BDCF Histórico'!G:G,0),),Equivalencias!D:F,3,FALSE),"Revisar"))</f>
        <v>PROC.SAPI</v>
      </c>
      <c r="H813" t="str" cm="1">
        <f t="array" ref="H813">IFERROR(INDEX(Equivalencias!H:H,MATCH(BD[[#This Row],[PRYINumero]],Equivalencias!I:I,0),),BD[[#This Row],[PRYTcodigo]])</f>
        <v>PROC.SAPI</v>
      </c>
    </row>
    <row r="814" spans="2:8" hidden="1" x14ac:dyDescent="0.3">
      <c r="B814" t="s">
        <v>4307</v>
      </c>
      <c r="C814" t="s">
        <v>4437</v>
      </c>
      <c r="D814" t="s">
        <v>52</v>
      </c>
      <c r="E814" t="s">
        <v>4640</v>
      </c>
      <c r="F814">
        <v>42</v>
      </c>
      <c r="G814" t="str" cm="1">
        <f t="array" ref="G814">IF(Resumen!$D$7="PROC.SWAT",IFERROR(VLOOKUP(BD[[#This Row],[Usunombre]],Equivalencias!W:X,2,FALSE),IFERROR(VLOOKUP(INDEX('BDCF Histórico'!A:A,MATCH(D814&amp;E814,'BDCF Histórico'!G:G,0),),Equivalencias!D:F,3,FALSE),"Revisar")),IFERROR(VLOOKUP(INDEX('BDCF Histórico'!A:A,MATCH(D814&amp;E814,'BDCF Histórico'!G:G,0),),Equivalencias!D:F,3,FALSE),"Revisar"))</f>
        <v>PROC.SAPI</v>
      </c>
      <c r="H814" t="str" cm="1">
        <f t="array" ref="H814">IFERROR(INDEX(Equivalencias!H:H,MATCH(BD[[#This Row],[PRYINumero]],Equivalencias!I:I,0),),BD[[#This Row],[PRYTcodigo]])</f>
        <v>PROC.SAPI</v>
      </c>
    </row>
    <row r="815" spans="2:8" hidden="1" x14ac:dyDescent="0.3">
      <c r="B815" t="s">
        <v>4307</v>
      </c>
      <c r="C815" t="s">
        <v>4676</v>
      </c>
      <c r="D815" t="s">
        <v>52</v>
      </c>
      <c r="E815" t="s">
        <v>4640</v>
      </c>
      <c r="F815">
        <v>2</v>
      </c>
      <c r="G815" t="str" cm="1">
        <f t="array" ref="G815">IF(Resumen!$D$7="PROC.SWAT",IFERROR(VLOOKUP(BD[[#This Row],[Usunombre]],Equivalencias!W:X,2,FALSE),IFERROR(VLOOKUP(INDEX('BDCF Histórico'!A:A,MATCH(D815&amp;E815,'BDCF Histórico'!G:G,0),),Equivalencias!D:F,3,FALSE),"Revisar")),IFERROR(VLOOKUP(INDEX('BDCF Histórico'!A:A,MATCH(D815&amp;E815,'BDCF Histórico'!G:G,0),),Equivalencias!D:F,3,FALSE),"Revisar"))</f>
        <v>PROC.SAPI</v>
      </c>
      <c r="H815" t="str" cm="1">
        <f t="array" ref="H815">IFERROR(INDEX(Equivalencias!H:H,MATCH(BD[[#This Row],[PRYINumero]],Equivalencias!I:I,0),),BD[[#This Row],[PRYTcodigo]])</f>
        <v>PROC.SAPI</v>
      </c>
    </row>
    <row r="816" spans="2:8" hidden="1" x14ac:dyDescent="0.3">
      <c r="B816" t="s">
        <v>669</v>
      </c>
      <c r="C816" t="s">
        <v>4642</v>
      </c>
      <c r="D816" t="s">
        <v>356</v>
      </c>
      <c r="E816" t="s">
        <v>4640</v>
      </c>
      <c r="F816">
        <v>8</v>
      </c>
      <c r="G816" t="str" cm="1">
        <f t="array" ref="G816">IF(Resumen!$D$7="PROC.SWAT",IFERROR(VLOOKUP(BD[[#This Row],[Usunombre]],Equivalencias!W:X,2,FALSE),IFERROR(VLOOKUP(INDEX('BDCF Histórico'!A:A,MATCH(D816&amp;E816,'BDCF Histórico'!G:G,0),),Equivalencias!D:F,3,FALSE),"Revisar")),IFERROR(VLOOKUP(INDEX('BDCF Histórico'!A:A,MATCH(D816&amp;E816,'BDCF Histórico'!G:G,0),),Equivalencias!D:F,3,FALSE),"Revisar"))</f>
        <v>PROC.SWAT</v>
      </c>
      <c r="H816" t="str" cm="1">
        <f t="array" ref="H816">IFERROR(INDEX(Equivalencias!H:H,MATCH(BD[[#This Row],[PRYINumero]],Equivalencias!I:I,0),),BD[[#This Row],[PRYTcodigo]])</f>
        <v>PROC.ADM</v>
      </c>
    </row>
    <row r="817" spans="2:8" hidden="1" x14ac:dyDescent="0.3">
      <c r="B817" t="s">
        <v>354</v>
      </c>
      <c r="C817" t="s">
        <v>1009</v>
      </c>
      <c r="D817" t="s">
        <v>356</v>
      </c>
      <c r="E817" t="s">
        <v>4640</v>
      </c>
      <c r="F817">
        <v>160</v>
      </c>
      <c r="G817" t="str" cm="1">
        <f t="array" ref="G817">IF(Resumen!$D$7="PROC.SWAT",IFERROR(VLOOKUP(BD[[#This Row],[Usunombre]],Equivalencias!W:X,2,FALSE),IFERROR(VLOOKUP(INDEX('BDCF Histórico'!A:A,MATCH(D817&amp;E817,'BDCF Histórico'!G:G,0),),Equivalencias!D:F,3,FALSE),"Revisar")),IFERROR(VLOOKUP(INDEX('BDCF Histórico'!A:A,MATCH(D817&amp;E817,'BDCF Histórico'!G:G,0),),Equivalencias!D:F,3,FALSE),"Revisar"))</f>
        <v>PROC.SWAT</v>
      </c>
      <c r="H817" t="str" cm="1">
        <f t="array" ref="H817">IFERROR(INDEX(Equivalencias!H:H,MATCH(BD[[#This Row],[PRYINumero]],Equivalencias!I:I,0),),BD[[#This Row],[PRYTcodigo]])</f>
        <v>PROC.TAPP</v>
      </c>
    </row>
    <row r="818" spans="2:8" x14ac:dyDescent="0.3">
      <c r="B818" t="s">
        <v>354</v>
      </c>
      <c r="C818" t="s">
        <v>1009</v>
      </c>
      <c r="D818" t="s">
        <v>356</v>
      </c>
      <c r="E818" t="s">
        <v>8381</v>
      </c>
      <c r="F818">
        <v>168</v>
      </c>
      <c r="G818" t="str" cm="1">
        <f t="array" ref="G818">IF(Resumen!$D$7="PROC.SWAT",IFERROR(VLOOKUP(BD[[#This Row],[Usunombre]],Equivalencias!W:X,2,FALSE),IFERROR(VLOOKUP(INDEX('BDCF Histórico'!A:A,MATCH(D818&amp;E818,'BDCF Histórico'!G:G,0),),Equivalencias!D:F,3,FALSE),"Revisar")),IFERROR(VLOOKUP(INDEX('BDCF Histórico'!A:A,MATCH(D818&amp;E818,'BDCF Histórico'!G:G,0),),Equivalencias!D:F,3,FALSE),"Revisar"))</f>
        <v>PROC.SWAT</v>
      </c>
      <c r="H818" t="str" cm="1">
        <f t="array" ref="H818">IFERROR(INDEX(Equivalencias!H:H,MATCH(BD[[#This Row],[PRYINumero]],Equivalencias!I:I,0),),BD[[#This Row],[PRYTcodigo]])</f>
        <v>PROC.TAPP</v>
      </c>
    </row>
    <row r="819" spans="2:8" hidden="1" x14ac:dyDescent="0.3">
      <c r="B819" t="s">
        <v>669</v>
      </c>
      <c r="C819" t="s">
        <v>4642</v>
      </c>
      <c r="D819" t="s">
        <v>239</v>
      </c>
      <c r="E819" t="s">
        <v>4640</v>
      </c>
      <c r="F819">
        <v>25</v>
      </c>
      <c r="G819" t="str" cm="1">
        <f t="array" ref="G819">IF(Resumen!$D$7="PROC.SWAT",IFERROR(VLOOKUP(BD[[#This Row],[Usunombre]],Equivalencias!W:X,2,FALSE),IFERROR(VLOOKUP(INDEX('BDCF Histórico'!A:A,MATCH(D819&amp;E819,'BDCF Histórico'!G:G,0),),Equivalencias!D:F,3,FALSE),"Revisar")),IFERROR(VLOOKUP(INDEX('BDCF Histórico'!A:A,MATCH(D819&amp;E819,'BDCF Histórico'!G:G,0),),Equivalencias!D:F,3,FALSE),"Revisar"))</f>
        <v>PROC.TELCO</v>
      </c>
      <c r="H819" t="str" cm="1">
        <f t="array" ref="H819">IFERROR(INDEX(Equivalencias!H:H,MATCH(BD[[#This Row],[PRYINumero]],Equivalencias!I:I,0),),BD[[#This Row],[PRYTcodigo]])</f>
        <v>PROC.ADM</v>
      </c>
    </row>
    <row r="820" spans="2:8" x14ac:dyDescent="0.3">
      <c r="B820" t="s">
        <v>669</v>
      </c>
      <c r="C820" t="s">
        <v>4642</v>
      </c>
      <c r="D820" t="s">
        <v>239</v>
      </c>
      <c r="E820" t="s">
        <v>8381</v>
      </c>
      <c r="F820">
        <v>8</v>
      </c>
      <c r="G820" t="str" cm="1">
        <f t="array" ref="G820">IF(Resumen!$D$7="PROC.SWAT",IFERROR(VLOOKUP(BD[[#This Row],[Usunombre]],Equivalencias!W:X,2,FALSE),IFERROR(VLOOKUP(INDEX('BDCF Histórico'!A:A,MATCH(D820&amp;E820,'BDCF Histórico'!G:G,0),),Equivalencias!D:F,3,FALSE),"Revisar")),IFERROR(VLOOKUP(INDEX('BDCF Histórico'!A:A,MATCH(D820&amp;E820,'BDCF Histórico'!G:G,0),),Equivalencias!D:F,3,FALSE),"Revisar"))</f>
        <v>PROC.TELCO</v>
      </c>
      <c r="H820" t="str" cm="1">
        <f t="array" ref="H820">IFERROR(INDEX(Equivalencias!H:H,MATCH(BD[[#This Row],[PRYINumero]],Equivalencias!I:I,0),),BD[[#This Row],[PRYTcodigo]])</f>
        <v>PROC.ADM</v>
      </c>
    </row>
    <row r="821" spans="2:8" hidden="1" x14ac:dyDescent="0.3">
      <c r="B821" t="s">
        <v>371</v>
      </c>
      <c r="C821" t="s">
        <v>4628</v>
      </c>
      <c r="D821" t="s">
        <v>239</v>
      </c>
      <c r="E821" t="s">
        <v>4640</v>
      </c>
      <c r="F821">
        <v>69</v>
      </c>
      <c r="G821" t="str" cm="1">
        <f t="array" ref="G821">IF(Resumen!$D$7="PROC.SWAT",IFERROR(VLOOKUP(BD[[#This Row],[Usunombre]],Equivalencias!W:X,2,FALSE),IFERROR(VLOOKUP(INDEX('BDCF Histórico'!A:A,MATCH(D821&amp;E821,'BDCF Histórico'!G:G,0),),Equivalencias!D:F,3,FALSE),"Revisar")),IFERROR(VLOOKUP(INDEX('BDCF Histórico'!A:A,MATCH(D821&amp;E821,'BDCF Histórico'!G:G,0),),Equivalencias!D:F,3,FALSE),"Revisar"))</f>
        <v>PROC.TELCO</v>
      </c>
      <c r="H821" t="str" cm="1">
        <f t="array" ref="H821">IFERROR(INDEX(Equivalencias!H:H,MATCH(BD[[#This Row],[PRYINumero]],Equivalencias!I:I,0),),BD[[#This Row],[PRYTcodigo]])</f>
        <v>PROC.TELCO</v>
      </c>
    </row>
    <row r="822" spans="2:8" x14ac:dyDescent="0.3">
      <c r="B822" t="s">
        <v>371</v>
      </c>
      <c r="C822" t="s">
        <v>4628</v>
      </c>
      <c r="D822" t="s">
        <v>239</v>
      </c>
      <c r="E822" t="s">
        <v>8381</v>
      </c>
      <c r="F822">
        <v>56.75</v>
      </c>
      <c r="G822" t="str" cm="1">
        <f t="array" ref="G822">IF(Resumen!$D$7="PROC.SWAT",IFERROR(VLOOKUP(BD[[#This Row],[Usunombre]],Equivalencias!W:X,2,FALSE),IFERROR(VLOOKUP(INDEX('BDCF Histórico'!A:A,MATCH(D822&amp;E822,'BDCF Histórico'!G:G,0),),Equivalencias!D:F,3,FALSE),"Revisar")),IFERROR(VLOOKUP(INDEX('BDCF Histórico'!A:A,MATCH(D822&amp;E822,'BDCF Histórico'!G:G,0),),Equivalencias!D:F,3,FALSE),"Revisar"))</f>
        <v>PROC.TELCO</v>
      </c>
      <c r="H822" t="str" cm="1">
        <f t="array" ref="H822">IFERROR(INDEX(Equivalencias!H:H,MATCH(BD[[#This Row],[PRYINumero]],Equivalencias!I:I,0),),BD[[#This Row],[PRYTcodigo]])</f>
        <v>PROC.TELCO</v>
      </c>
    </row>
    <row r="823" spans="2:8" hidden="1" x14ac:dyDescent="0.3">
      <c r="B823" t="s">
        <v>371</v>
      </c>
      <c r="C823" t="s">
        <v>4206</v>
      </c>
      <c r="D823" t="s">
        <v>239</v>
      </c>
      <c r="E823" t="s">
        <v>4640</v>
      </c>
      <c r="F823">
        <v>7</v>
      </c>
      <c r="G823" t="str" cm="1">
        <f t="array" ref="G823">IF(Resumen!$D$7="PROC.SWAT",IFERROR(VLOOKUP(BD[[#This Row],[Usunombre]],Equivalencias!W:X,2,FALSE),IFERROR(VLOOKUP(INDEX('BDCF Histórico'!A:A,MATCH(D823&amp;E823,'BDCF Histórico'!G:G,0),),Equivalencias!D:F,3,FALSE),"Revisar")),IFERROR(VLOOKUP(INDEX('BDCF Histórico'!A:A,MATCH(D823&amp;E823,'BDCF Histórico'!G:G,0),),Equivalencias!D:F,3,FALSE),"Revisar"))</f>
        <v>PROC.TELCO</v>
      </c>
      <c r="H823" t="str" cm="1">
        <f t="array" ref="H823">IFERROR(INDEX(Equivalencias!H:H,MATCH(BD[[#This Row],[PRYINumero]],Equivalencias!I:I,0),),BD[[#This Row],[PRYTcodigo]])</f>
        <v>PROC.TELCO</v>
      </c>
    </row>
    <row r="824" spans="2:8" hidden="1" x14ac:dyDescent="0.3">
      <c r="B824" t="s">
        <v>371</v>
      </c>
      <c r="C824" t="s">
        <v>4629</v>
      </c>
      <c r="D824" t="s">
        <v>239</v>
      </c>
      <c r="E824" t="s">
        <v>4640</v>
      </c>
      <c r="F824">
        <v>64.5</v>
      </c>
      <c r="G824" t="str" cm="1">
        <f t="array" ref="G824">IF(Resumen!$D$7="PROC.SWAT",IFERROR(VLOOKUP(BD[[#This Row],[Usunombre]],Equivalencias!W:X,2,FALSE),IFERROR(VLOOKUP(INDEX('BDCF Histórico'!A:A,MATCH(D824&amp;E824,'BDCF Histórico'!G:G,0),),Equivalencias!D:F,3,FALSE),"Revisar")),IFERROR(VLOOKUP(INDEX('BDCF Histórico'!A:A,MATCH(D824&amp;E824,'BDCF Histórico'!G:G,0),),Equivalencias!D:F,3,FALSE),"Revisar"))</f>
        <v>PROC.TELCO</v>
      </c>
      <c r="H824" t="str" cm="1">
        <f t="array" ref="H824">IFERROR(INDEX(Equivalencias!H:H,MATCH(BD[[#This Row],[PRYINumero]],Equivalencias!I:I,0),),BD[[#This Row],[PRYTcodigo]])</f>
        <v>PROC.TELCO</v>
      </c>
    </row>
    <row r="825" spans="2:8" x14ac:dyDescent="0.3">
      <c r="B825" t="s">
        <v>371</v>
      </c>
      <c r="C825" t="s">
        <v>4629</v>
      </c>
      <c r="D825" t="s">
        <v>239</v>
      </c>
      <c r="E825" t="s">
        <v>8381</v>
      </c>
      <c r="F825">
        <v>99.25</v>
      </c>
      <c r="G825" t="str" cm="1">
        <f t="array" ref="G825">IF(Resumen!$D$7="PROC.SWAT",IFERROR(VLOOKUP(BD[[#This Row],[Usunombre]],Equivalencias!W:X,2,FALSE),IFERROR(VLOOKUP(INDEX('BDCF Histórico'!A:A,MATCH(D825&amp;E825,'BDCF Histórico'!G:G,0),),Equivalencias!D:F,3,FALSE),"Revisar")),IFERROR(VLOOKUP(INDEX('BDCF Histórico'!A:A,MATCH(D825&amp;E825,'BDCF Histórico'!G:G,0),),Equivalencias!D:F,3,FALSE),"Revisar"))</f>
        <v>PROC.TELCO</v>
      </c>
      <c r="H825" t="str" cm="1">
        <f t="array" ref="H825">IFERROR(INDEX(Equivalencias!H:H,MATCH(BD[[#This Row],[PRYINumero]],Equivalencias!I:I,0),),BD[[#This Row],[PRYTcodigo]])</f>
        <v>PROC.TELCO</v>
      </c>
    </row>
    <row r="826" spans="2:8" hidden="1" x14ac:dyDescent="0.3">
      <c r="B826" t="s">
        <v>371</v>
      </c>
      <c r="C826" t="s">
        <v>4679</v>
      </c>
      <c r="D826" t="s">
        <v>239</v>
      </c>
      <c r="E826" t="s">
        <v>4640</v>
      </c>
      <c r="F826">
        <v>5</v>
      </c>
      <c r="G826" t="str" cm="1">
        <f t="array" ref="G826">IF(Resumen!$D$7="PROC.SWAT",IFERROR(VLOOKUP(BD[[#This Row],[Usunombre]],Equivalencias!W:X,2,FALSE),IFERROR(VLOOKUP(INDEX('BDCF Histórico'!A:A,MATCH(D826&amp;E826,'BDCF Histórico'!G:G,0),),Equivalencias!D:F,3,FALSE),"Revisar")),IFERROR(VLOOKUP(INDEX('BDCF Histórico'!A:A,MATCH(D826&amp;E826,'BDCF Histórico'!G:G,0),),Equivalencias!D:F,3,FALSE),"Revisar"))</f>
        <v>PROC.TELCO</v>
      </c>
      <c r="H826" t="str" cm="1">
        <f t="array" ref="H826">IFERROR(INDEX(Equivalencias!H:H,MATCH(BD[[#This Row],[PRYINumero]],Equivalencias!I:I,0),),BD[[#This Row],[PRYTcodigo]])</f>
        <v>PROC.TELCO</v>
      </c>
    </row>
    <row r="827" spans="2:8" hidden="1" x14ac:dyDescent="0.3">
      <c r="B827" t="s">
        <v>669</v>
      </c>
      <c r="C827" t="s">
        <v>4642</v>
      </c>
      <c r="D827" t="s">
        <v>3960</v>
      </c>
      <c r="E827" t="s">
        <v>4640</v>
      </c>
      <c r="F827">
        <v>8</v>
      </c>
      <c r="G827" t="str" cm="1">
        <f t="array" ref="G827">IF(Resumen!$D$7="PROC.SWAT",IFERROR(VLOOKUP(BD[[#This Row],[Usunombre]],Equivalencias!W:X,2,FALSE),IFERROR(VLOOKUP(INDEX('BDCF Histórico'!A:A,MATCH(D827&amp;E827,'BDCF Histórico'!G:G,0),),Equivalencias!D:F,3,FALSE),"Revisar")),IFERROR(VLOOKUP(INDEX('BDCF Histórico'!A:A,MATCH(D827&amp;E827,'BDCF Histórico'!G:G,0),),Equivalencias!D:F,3,FALSE),"Revisar"))</f>
        <v>PROC.T.MW</v>
      </c>
      <c r="H827" t="str" cm="1">
        <f t="array" ref="H827">IFERROR(INDEX(Equivalencias!H:H,MATCH(BD[[#This Row],[PRYINumero]],Equivalencias!I:I,0),),BD[[#This Row],[PRYTcodigo]])</f>
        <v>PROC.ADM</v>
      </c>
    </row>
    <row r="828" spans="2:8" x14ac:dyDescent="0.3">
      <c r="B828" t="s">
        <v>981</v>
      </c>
      <c r="C828" t="s">
        <v>4294</v>
      </c>
      <c r="D828" t="s">
        <v>3960</v>
      </c>
      <c r="E828" t="s">
        <v>8381</v>
      </c>
      <c r="F828">
        <v>1</v>
      </c>
      <c r="G828" t="str" cm="1">
        <f t="array" ref="G828">IF(Resumen!$D$7="PROC.SWAT",IFERROR(VLOOKUP(BD[[#This Row],[Usunombre]],Equivalencias!W:X,2,FALSE),IFERROR(VLOOKUP(INDEX('BDCF Histórico'!A:A,MATCH(D828&amp;E828,'BDCF Histórico'!G:G,0),),Equivalencias!D:F,3,FALSE),"Revisar")),IFERROR(VLOOKUP(INDEX('BDCF Histórico'!A:A,MATCH(D828&amp;E828,'BDCF Histórico'!G:G,0),),Equivalencias!D:F,3,FALSE),"Revisar"))</f>
        <v>PROC.T.MW</v>
      </c>
      <c r="H828" t="str" cm="1">
        <f t="array" ref="H828">IFERROR(INDEX(Equivalencias!H:H,MATCH(BD[[#This Row],[PRYINumero]],Equivalencias!I:I,0),),BD[[#This Row],[PRYTcodigo]])</f>
        <v>PROC.T.MW</v>
      </c>
    </row>
    <row r="829" spans="2:8" hidden="1" x14ac:dyDescent="0.3">
      <c r="B829" t="s">
        <v>982</v>
      </c>
      <c r="C829" t="s">
        <v>4291</v>
      </c>
      <c r="D829" t="s">
        <v>3960</v>
      </c>
      <c r="E829" t="s">
        <v>4640</v>
      </c>
      <c r="F829">
        <v>170.11</v>
      </c>
      <c r="G829" t="str" cm="1">
        <f t="array" ref="G829">IF(Resumen!$D$7="PROC.SWAT",IFERROR(VLOOKUP(BD[[#This Row],[Usunombre]],Equivalencias!W:X,2,FALSE),IFERROR(VLOOKUP(INDEX('BDCF Histórico'!A:A,MATCH(D829&amp;E829,'BDCF Histórico'!G:G,0),),Equivalencias!D:F,3,FALSE),"Revisar")),IFERROR(VLOOKUP(INDEX('BDCF Histórico'!A:A,MATCH(D829&amp;E829,'BDCF Histórico'!G:G,0),),Equivalencias!D:F,3,FALSE),"Revisar"))</f>
        <v>PROC.T.MW</v>
      </c>
      <c r="H829" t="str" cm="1">
        <f t="array" ref="H829">IFERROR(INDEX(Equivalencias!H:H,MATCH(BD[[#This Row],[PRYINumero]],Equivalencias!I:I,0),),BD[[#This Row],[PRYTcodigo]])</f>
        <v>PROC.T.OPI</v>
      </c>
    </row>
    <row r="830" spans="2:8" x14ac:dyDescent="0.3">
      <c r="B830" t="s">
        <v>982</v>
      </c>
      <c r="C830" t="s">
        <v>4291</v>
      </c>
      <c r="D830" t="s">
        <v>3960</v>
      </c>
      <c r="E830" t="s">
        <v>8381</v>
      </c>
      <c r="F830">
        <v>161.6</v>
      </c>
      <c r="G830" t="str" cm="1">
        <f t="array" ref="G830">IF(Resumen!$D$7="PROC.SWAT",IFERROR(VLOOKUP(BD[[#This Row],[Usunombre]],Equivalencias!W:X,2,FALSE),IFERROR(VLOOKUP(INDEX('BDCF Histórico'!A:A,MATCH(D830&amp;E830,'BDCF Histórico'!G:G,0),),Equivalencias!D:F,3,FALSE),"Revisar")),IFERROR(VLOOKUP(INDEX('BDCF Histórico'!A:A,MATCH(D830&amp;E830,'BDCF Histórico'!G:G,0),),Equivalencias!D:F,3,FALSE),"Revisar"))</f>
        <v>PROC.T.MW</v>
      </c>
      <c r="H830" t="str" cm="1">
        <f t="array" ref="H830">IFERROR(INDEX(Equivalencias!H:H,MATCH(BD[[#This Row],[PRYINumero]],Equivalencias!I:I,0),),BD[[#This Row],[PRYTcodigo]])</f>
        <v>PROC.T.OPI</v>
      </c>
    </row>
    <row r="831" spans="2:8" hidden="1" x14ac:dyDescent="0.3">
      <c r="B831" t="s">
        <v>669</v>
      </c>
      <c r="C831" t="s">
        <v>4642</v>
      </c>
      <c r="D831" t="s">
        <v>4111</v>
      </c>
      <c r="E831" t="s">
        <v>4640</v>
      </c>
      <c r="F831">
        <v>8</v>
      </c>
      <c r="G831" t="str" cm="1">
        <f t="array" ref="G831">IF(Resumen!$D$7="PROC.SWAT",IFERROR(VLOOKUP(BD[[#This Row],[Usunombre]],Equivalencias!W:X,2,FALSE),IFERROR(VLOOKUP(INDEX('BDCF Histórico'!A:A,MATCH(D831&amp;E831,'BDCF Histórico'!G:G,0),),Equivalencias!D:F,3,FALSE),"Revisar")),IFERROR(VLOOKUP(INDEX('BDCF Histórico'!A:A,MATCH(D831&amp;E831,'BDCF Histórico'!G:G,0),),Equivalencias!D:F,3,FALSE),"Revisar"))</f>
        <v>PROC.SEDI</v>
      </c>
      <c r="H831" t="str" cm="1">
        <f t="array" ref="H831">IFERROR(INDEX(Equivalencias!H:H,MATCH(BD[[#This Row],[PRYINumero]],Equivalencias!I:I,0),),BD[[#This Row],[PRYTcodigo]])</f>
        <v>PROC.ADM</v>
      </c>
    </row>
    <row r="832" spans="2:8" x14ac:dyDescent="0.3">
      <c r="B832" t="s">
        <v>669</v>
      </c>
      <c r="C832" t="s">
        <v>4642</v>
      </c>
      <c r="D832" t="s">
        <v>4111</v>
      </c>
      <c r="E832" t="s">
        <v>8381</v>
      </c>
      <c r="F832">
        <v>8</v>
      </c>
      <c r="G832" t="str" cm="1">
        <f t="array" ref="G832">IF(Resumen!$D$7="PROC.SWAT",IFERROR(VLOOKUP(BD[[#This Row],[Usunombre]],Equivalencias!W:X,2,FALSE),IFERROR(VLOOKUP(INDEX('BDCF Histórico'!A:A,MATCH(D832&amp;E832,'BDCF Histórico'!G:G,0),),Equivalencias!D:F,3,FALSE),"Revisar")),IFERROR(VLOOKUP(INDEX('BDCF Histórico'!A:A,MATCH(D832&amp;E832,'BDCF Histórico'!G:G,0),),Equivalencias!D:F,3,FALSE),"Revisar"))</f>
        <v>PROC.SEDI</v>
      </c>
      <c r="H832" t="str" cm="1">
        <f t="array" ref="H832">IFERROR(INDEX(Equivalencias!H:H,MATCH(BD[[#This Row],[PRYINumero]],Equivalencias!I:I,0),),BD[[#This Row],[PRYTcodigo]])</f>
        <v>PROC.ADM</v>
      </c>
    </row>
    <row r="833" spans="2:8" hidden="1" x14ac:dyDescent="0.3">
      <c r="B833" t="s">
        <v>4332</v>
      </c>
      <c r="C833" t="s">
        <v>4160</v>
      </c>
      <c r="D833" t="s">
        <v>4111</v>
      </c>
      <c r="E833" t="s">
        <v>4640</v>
      </c>
      <c r="F833">
        <v>161.66</v>
      </c>
      <c r="G833" t="str" cm="1">
        <f t="array" ref="G833">IF(Resumen!$D$7="PROC.SWAT",IFERROR(VLOOKUP(BD[[#This Row],[Usunombre]],Equivalencias!W:X,2,FALSE),IFERROR(VLOOKUP(INDEX('BDCF Histórico'!A:A,MATCH(D833&amp;E833,'BDCF Histórico'!G:G,0),),Equivalencias!D:F,3,FALSE),"Revisar")),IFERROR(VLOOKUP(INDEX('BDCF Histórico'!A:A,MATCH(D833&amp;E833,'BDCF Histórico'!G:G,0),),Equivalencias!D:F,3,FALSE),"Revisar"))</f>
        <v>PROC.SEDI</v>
      </c>
      <c r="H833" t="str" cm="1">
        <f t="array" ref="H833">IFERROR(INDEX(Equivalencias!H:H,MATCH(BD[[#This Row],[PRYINumero]],Equivalencias!I:I,0),),BD[[#This Row],[PRYTcodigo]])</f>
        <v>PROC.SEDI</v>
      </c>
    </row>
    <row r="834" spans="2:8" x14ac:dyDescent="0.3">
      <c r="B834" t="s">
        <v>4332</v>
      </c>
      <c r="C834" t="s">
        <v>4160</v>
      </c>
      <c r="D834" t="s">
        <v>4111</v>
      </c>
      <c r="E834" t="s">
        <v>8381</v>
      </c>
      <c r="F834">
        <v>152</v>
      </c>
      <c r="G834" t="str" cm="1">
        <f t="array" ref="G834">IF(Resumen!$D$7="PROC.SWAT",IFERROR(VLOOKUP(BD[[#This Row],[Usunombre]],Equivalencias!W:X,2,FALSE),IFERROR(VLOOKUP(INDEX('BDCF Histórico'!A:A,MATCH(D834&amp;E834,'BDCF Histórico'!G:G,0),),Equivalencias!D:F,3,FALSE),"Revisar")),IFERROR(VLOOKUP(INDEX('BDCF Histórico'!A:A,MATCH(D834&amp;E834,'BDCF Histórico'!G:G,0),),Equivalencias!D:F,3,FALSE),"Revisar"))</f>
        <v>PROC.SEDI</v>
      </c>
      <c r="H834" t="str" cm="1">
        <f t="array" ref="H834">IFERROR(INDEX(Equivalencias!H:H,MATCH(BD[[#This Row],[PRYINumero]],Equivalencias!I:I,0),),BD[[#This Row],[PRYTcodigo]])</f>
        <v>PROC.SEDI</v>
      </c>
    </row>
    <row r="835" spans="2:8" hidden="1" x14ac:dyDescent="0.3">
      <c r="B835" t="s">
        <v>669</v>
      </c>
      <c r="C835" t="s">
        <v>4642</v>
      </c>
      <c r="D835" t="s">
        <v>268</v>
      </c>
      <c r="E835" t="s">
        <v>4640</v>
      </c>
      <c r="F835">
        <v>16</v>
      </c>
      <c r="G835" t="str" cm="1">
        <f t="array" ref="G835">IF(Resumen!$D$7="PROC.SWAT",IFERROR(VLOOKUP(BD[[#This Row],[Usunombre]],Equivalencias!W:X,2,FALSE),IFERROR(VLOOKUP(INDEX('BDCF Histórico'!A:A,MATCH(D835&amp;E835,'BDCF Histórico'!G:G,0),),Equivalencias!D:F,3,FALSE),"Revisar")),IFERROR(VLOOKUP(INDEX('BDCF Histórico'!A:A,MATCH(D835&amp;E835,'BDCF Histórico'!G:G,0),),Equivalencias!D:F,3,FALSE),"Revisar"))</f>
        <v>PROC.SEDI</v>
      </c>
      <c r="H835" t="str" cm="1">
        <f t="array" ref="H835">IFERROR(INDEX(Equivalencias!H:H,MATCH(BD[[#This Row],[PRYINumero]],Equivalencias!I:I,0),),BD[[#This Row],[PRYTcodigo]])</f>
        <v>PROC.ADM</v>
      </c>
    </row>
    <row r="836" spans="2:8" hidden="1" x14ac:dyDescent="0.3">
      <c r="B836" t="s">
        <v>4332</v>
      </c>
      <c r="C836" t="s">
        <v>4160</v>
      </c>
      <c r="D836" t="s">
        <v>268</v>
      </c>
      <c r="E836" t="s">
        <v>4640</v>
      </c>
      <c r="F836">
        <v>161.5</v>
      </c>
      <c r="G836" t="str" cm="1">
        <f t="array" ref="G836">IF(Resumen!$D$7="PROC.SWAT",IFERROR(VLOOKUP(BD[[#This Row],[Usunombre]],Equivalencias!W:X,2,FALSE),IFERROR(VLOOKUP(INDEX('BDCF Histórico'!A:A,MATCH(D836&amp;E836,'BDCF Histórico'!G:G,0),),Equivalencias!D:F,3,FALSE),"Revisar")),IFERROR(VLOOKUP(INDEX('BDCF Histórico'!A:A,MATCH(D836&amp;E836,'BDCF Histórico'!G:G,0),),Equivalencias!D:F,3,FALSE),"Revisar"))</f>
        <v>PROC.SEDI</v>
      </c>
      <c r="H836" t="str" cm="1">
        <f t="array" ref="H836">IFERROR(INDEX(Equivalencias!H:H,MATCH(BD[[#This Row],[PRYINumero]],Equivalencias!I:I,0),),BD[[#This Row],[PRYTcodigo]])</f>
        <v>PROC.SEDI</v>
      </c>
    </row>
    <row r="837" spans="2:8" x14ac:dyDescent="0.3">
      <c r="B837" t="s">
        <v>4332</v>
      </c>
      <c r="C837" t="s">
        <v>4160</v>
      </c>
      <c r="D837" t="s">
        <v>268</v>
      </c>
      <c r="E837" t="s">
        <v>8381</v>
      </c>
      <c r="F837">
        <v>163.47999999999999</v>
      </c>
      <c r="G837" t="str" cm="1">
        <f t="array" ref="G837">IF(Resumen!$D$7="PROC.SWAT",IFERROR(VLOOKUP(BD[[#This Row],[Usunombre]],Equivalencias!W:X,2,FALSE),IFERROR(VLOOKUP(INDEX('BDCF Histórico'!A:A,MATCH(D837&amp;E837,'BDCF Histórico'!G:G,0),),Equivalencias!D:F,3,FALSE),"Revisar")),IFERROR(VLOOKUP(INDEX('BDCF Histórico'!A:A,MATCH(D837&amp;E837,'BDCF Histórico'!G:G,0),),Equivalencias!D:F,3,FALSE),"Revisar"))</f>
        <v>PROC.SEDI</v>
      </c>
      <c r="H837" t="str" cm="1">
        <f t="array" ref="H837">IFERROR(INDEX(Equivalencias!H:H,MATCH(BD[[#This Row],[PRYINumero]],Equivalencias!I:I,0),),BD[[#This Row],[PRYTcodigo]])</f>
        <v>PROC.SEDI</v>
      </c>
    </row>
    <row r="838" spans="2:8" hidden="1" x14ac:dyDescent="0.3">
      <c r="B838" t="s">
        <v>354</v>
      </c>
      <c r="C838" t="s">
        <v>1009</v>
      </c>
      <c r="D838" t="s">
        <v>224</v>
      </c>
      <c r="E838" t="s">
        <v>4640</v>
      </c>
      <c r="F838">
        <v>21</v>
      </c>
      <c r="G838" t="str" cm="1">
        <f t="array" ref="G838">IF(Resumen!$D$7="PROC.SWAT",IFERROR(VLOOKUP(BD[[#This Row],[Usunombre]],Equivalencias!W:X,2,FALSE),IFERROR(VLOOKUP(INDEX('BDCF Histórico'!A:A,MATCH(D838&amp;E838,'BDCF Histórico'!G:G,0),),Equivalencias!D:F,3,FALSE),"Revisar")),IFERROR(VLOOKUP(INDEX('BDCF Histórico'!A:A,MATCH(D838&amp;E838,'BDCF Histórico'!G:G,0),),Equivalencias!D:F,3,FALSE),"Revisar"))</f>
        <v>PROC.TELCO</v>
      </c>
      <c r="H838" t="str" cm="1">
        <f t="array" ref="H838">IFERROR(INDEX(Equivalencias!H:H,MATCH(BD[[#This Row],[PRYINumero]],Equivalencias!I:I,0),),BD[[#This Row],[PRYTcodigo]])</f>
        <v>PROC.TAPP</v>
      </c>
    </row>
    <row r="839" spans="2:8" x14ac:dyDescent="0.3">
      <c r="B839" t="s">
        <v>354</v>
      </c>
      <c r="C839" t="s">
        <v>1009</v>
      </c>
      <c r="D839" t="s">
        <v>224</v>
      </c>
      <c r="E839" t="s">
        <v>8381</v>
      </c>
      <c r="F839">
        <v>199</v>
      </c>
      <c r="G839" t="str" cm="1">
        <f t="array" ref="G839">IF(Resumen!$D$7="PROC.SWAT",IFERROR(VLOOKUP(BD[[#This Row],[Usunombre]],Equivalencias!W:X,2,FALSE),IFERROR(VLOOKUP(INDEX('BDCF Histórico'!A:A,MATCH(D839&amp;E839,'BDCF Histórico'!G:G,0),),Equivalencias!D:F,3,FALSE),"Revisar")),IFERROR(VLOOKUP(INDEX('BDCF Histórico'!A:A,MATCH(D839&amp;E839,'BDCF Histórico'!G:G,0),),Equivalencias!D:F,3,FALSE),"Revisar"))</f>
        <v>PROC.TELCO</v>
      </c>
      <c r="H839" t="str" cm="1">
        <f t="array" ref="H839">IFERROR(INDEX(Equivalencias!H:H,MATCH(BD[[#This Row],[PRYINumero]],Equivalencias!I:I,0),),BD[[#This Row],[PRYTcodigo]])</f>
        <v>PROC.TAPP</v>
      </c>
    </row>
    <row r="840" spans="2:8" hidden="1" x14ac:dyDescent="0.3">
      <c r="B840" t="s">
        <v>371</v>
      </c>
      <c r="C840" t="s">
        <v>4626</v>
      </c>
      <c r="D840" t="s">
        <v>224</v>
      </c>
      <c r="E840" t="s">
        <v>4640</v>
      </c>
      <c r="F840">
        <v>2</v>
      </c>
      <c r="G840" t="str" cm="1">
        <f t="array" ref="G840">IF(Resumen!$D$7="PROC.SWAT",IFERROR(VLOOKUP(BD[[#This Row],[Usunombre]],Equivalencias!W:X,2,FALSE),IFERROR(VLOOKUP(INDEX('BDCF Histórico'!A:A,MATCH(D840&amp;E840,'BDCF Histórico'!G:G,0),),Equivalencias!D:F,3,FALSE),"Revisar")),IFERROR(VLOOKUP(INDEX('BDCF Histórico'!A:A,MATCH(D840&amp;E840,'BDCF Histórico'!G:G,0),),Equivalencias!D:F,3,FALSE),"Revisar"))</f>
        <v>PROC.TELCO</v>
      </c>
      <c r="H840" t="str" cm="1">
        <f t="array" ref="H840">IFERROR(INDEX(Equivalencias!H:H,MATCH(BD[[#This Row],[PRYINumero]],Equivalencias!I:I,0),),BD[[#This Row],[PRYTcodigo]])</f>
        <v>PROC.TELCO</v>
      </c>
    </row>
    <row r="841" spans="2:8" hidden="1" x14ac:dyDescent="0.3">
      <c r="B841" t="s">
        <v>371</v>
      </c>
      <c r="C841" t="s">
        <v>4628</v>
      </c>
      <c r="D841" t="s">
        <v>224</v>
      </c>
      <c r="E841" t="s">
        <v>4640</v>
      </c>
      <c r="F841">
        <v>25.25</v>
      </c>
      <c r="G841" t="str" cm="1">
        <f t="array" ref="G841">IF(Resumen!$D$7="PROC.SWAT",IFERROR(VLOOKUP(BD[[#This Row],[Usunombre]],Equivalencias!W:X,2,FALSE),IFERROR(VLOOKUP(INDEX('BDCF Histórico'!A:A,MATCH(D841&amp;E841,'BDCF Histórico'!G:G,0),),Equivalencias!D:F,3,FALSE),"Revisar")),IFERROR(VLOOKUP(INDEX('BDCF Histórico'!A:A,MATCH(D841&amp;E841,'BDCF Histórico'!G:G,0),),Equivalencias!D:F,3,FALSE),"Revisar"))</f>
        <v>PROC.TELCO</v>
      </c>
      <c r="H841" t="str" cm="1">
        <f t="array" ref="H841">IFERROR(INDEX(Equivalencias!H:H,MATCH(BD[[#This Row],[PRYINumero]],Equivalencias!I:I,0),),BD[[#This Row],[PRYTcodigo]])</f>
        <v>PROC.TELCO</v>
      </c>
    </row>
    <row r="842" spans="2:8" x14ac:dyDescent="0.3">
      <c r="B842" t="s">
        <v>371</v>
      </c>
      <c r="C842" t="s">
        <v>4628</v>
      </c>
      <c r="D842" t="s">
        <v>224</v>
      </c>
      <c r="E842" t="s">
        <v>8381</v>
      </c>
      <c r="F842">
        <v>24.5</v>
      </c>
      <c r="G842" t="str" cm="1">
        <f t="array" ref="G842">IF(Resumen!$D$7="PROC.SWAT",IFERROR(VLOOKUP(BD[[#This Row],[Usunombre]],Equivalencias!W:X,2,FALSE),IFERROR(VLOOKUP(INDEX('BDCF Histórico'!A:A,MATCH(D842&amp;E842,'BDCF Histórico'!G:G,0),),Equivalencias!D:F,3,FALSE),"Revisar")),IFERROR(VLOOKUP(INDEX('BDCF Histórico'!A:A,MATCH(D842&amp;E842,'BDCF Histórico'!G:G,0),),Equivalencias!D:F,3,FALSE),"Revisar"))</f>
        <v>PROC.TELCO</v>
      </c>
      <c r="H842" t="str" cm="1">
        <f t="array" ref="H842">IFERROR(INDEX(Equivalencias!H:H,MATCH(BD[[#This Row],[PRYINumero]],Equivalencias!I:I,0),),BD[[#This Row],[PRYTcodigo]])</f>
        <v>PROC.TELCO</v>
      </c>
    </row>
    <row r="843" spans="2:8" hidden="1" x14ac:dyDescent="0.3">
      <c r="B843" t="s">
        <v>371</v>
      </c>
      <c r="C843" t="s">
        <v>4206</v>
      </c>
      <c r="D843" t="s">
        <v>224</v>
      </c>
      <c r="E843" t="s">
        <v>4640</v>
      </c>
      <c r="F843">
        <v>8</v>
      </c>
      <c r="G843" t="str" cm="1">
        <f t="array" ref="G843">IF(Resumen!$D$7="PROC.SWAT",IFERROR(VLOOKUP(BD[[#This Row],[Usunombre]],Equivalencias!W:X,2,FALSE),IFERROR(VLOOKUP(INDEX('BDCF Histórico'!A:A,MATCH(D843&amp;E843,'BDCF Histórico'!G:G,0),),Equivalencias!D:F,3,FALSE),"Revisar")),IFERROR(VLOOKUP(INDEX('BDCF Histórico'!A:A,MATCH(D843&amp;E843,'BDCF Histórico'!G:G,0),),Equivalencias!D:F,3,FALSE),"Revisar"))</f>
        <v>PROC.TELCO</v>
      </c>
      <c r="H843" t="str" cm="1">
        <f t="array" ref="H843">IFERROR(INDEX(Equivalencias!H:H,MATCH(BD[[#This Row],[PRYINumero]],Equivalencias!I:I,0),),BD[[#This Row],[PRYTcodigo]])</f>
        <v>PROC.TELCO</v>
      </c>
    </row>
    <row r="844" spans="2:8" hidden="1" x14ac:dyDescent="0.3">
      <c r="B844" t="s">
        <v>371</v>
      </c>
      <c r="C844" t="s">
        <v>4629</v>
      </c>
      <c r="D844" t="s">
        <v>224</v>
      </c>
      <c r="E844" t="s">
        <v>4640</v>
      </c>
      <c r="F844">
        <v>126.5</v>
      </c>
      <c r="G844" t="str" cm="1">
        <f t="array" ref="G844">IF(Resumen!$D$7="PROC.SWAT",IFERROR(VLOOKUP(BD[[#This Row],[Usunombre]],Equivalencias!W:X,2,FALSE),IFERROR(VLOOKUP(INDEX('BDCF Histórico'!A:A,MATCH(D844&amp;E844,'BDCF Histórico'!G:G,0),),Equivalencias!D:F,3,FALSE),"Revisar")),IFERROR(VLOOKUP(INDEX('BDCF Histórico'!A:A,MATCH(D844&amp;E844,'BDCF Histórico'!G:G,0),),Equivalencias!D:F,3,FALSE),"Revisar"))</f>
        <v>PROC.TELCO</v>
      </c>
      <c r="H844" t="str" cm="1">
        <f t="array" ref="H844">IFERROR(INDEX(Equivalencias!H:H,MATCH(BD[[#This Row],[PRYINumero]],Equivalencias!I:I,0),),BD[[#This Row],[PRYTcodigo]])</f>
        <v>PROC.TELCO</v>
      </c>
    </row>
    <row r="845" spans="2:8" x14ac:dyDescent="0.3">
      <c r="B845" t="s">
        <v>371</v>
      </c>
      <c r="C845" t="s">
        <v>4629</v>
      </c>
      <c r="D845" t="s">
        <v>224</v>
      </c>
      <c r="E845" t="s">
        <v>8381</v>
      </c>
      <c r="F845">
        <v>7</v>
      </c>
      <c r="G845" t="str" cm="1">
        <f t="array" ref="G845">IF(Resumen!$D$7="PROC.SWAT",IFERROR(VLOOKUP(BD[[#This Row],[Usunombre]],Equivalencias!W:X,2,FALSE),IFERROR(VLOOKUP(INDEX('BDCF Histórico'!A:A,MATCH(D845&amp;E845,'BDCF Histórico'!G:G,0),),Equivalencias!D:F,3,FALSE),"Revisar")),IFERROR(VLOOKUP(INDEX('BDCF Histórico'!A:A,MATCH(D845&amp;E845,'BDCF Histórico'!G:G,0),),Equivalencias!D:F,3,FALSE),"Revisar"))</f>
        <v>PROC.TELCO</v>
      </c>
      <c r="H845" t="str" cm="1">
        <f t="array" ref="H845">IFERROR(INDEX(Equivalencias!H:H,MATCH(BD[[#This Row],[PRYINumero]],Equivalencias!I:I,0),),BD[[#This Row],[PRYTcodigo]])</f>
        <v>PROC.TELCO</v>
      </c>
    </row>
    <row r="846" spans="2:8" hidden="1" x14ac:dyDescent="0.3">
      <c r="B846" t="s">
        <v>405</v>
      </c>
      <c r="C846" t="s">
        <v>1018</v>
      </c>
      <c r="D846" t="s">
        <v>224</v>
      </c>
      <c r="E846" t="s">
        <v>4640</v>
      </c>
      <c r="F846">
        <v>4</v>
      </c>
      <c r="G846" t="str" cm="1">
        <f t="array" ref="G846">IF(Resumen!$D$7="PROC.SWAT",IFERROR(VLOOKUP(BD[[#This Row],[Usunombre]],Equivalencias!W:X,2,FALSE),IFERROR(VLOOKUP(INDEX('BDCF Histórico'!A:A,MATCH(D846&amp;E846,'BDCF Histórico'!G:G,0),),Equivalencias!D:F,3,FALSE),"Revisar")),IFERROR(VLOOKUP(INDEX('BDCF Histórico'!A:A,MATCH(D846&amp;E846,'BDCF Histórico'!G:G,0),),Equivalencias!D:F,3,FALSE),"Revisar"))</f>
        <v>PROC.TELCO</v>
      </c>
      <c r="H846" t="str" cm="1">
        <f t="array" ref="H846">IFERROR(INDEX(Equivalencias!H:H,MATCH(BD[[#This Row],[PRYINumero]],Equivalencias!I:I,0),),BD[[#This Row],[PRYTcodigo]])</f>
        <v>STR.MGMT</v>
      </c>
    </row>
    <row r="847" spans="2:8" hidden="1" x14ac:dyDescent="0.3">
      <c r="B847" t="s">
        <v>669</v>
      </c>
      <c r="C847" t="s">
        <v>4644</v>
      </c>
      <c r="D847" t="s">
        <v>14</v>
      </c>
      <c r="E847" t="s">
        <v>4640</v>
      </c>
      <c r="F847">
        <v>4</v>
      </c>
      <c r="G847" t="str" cm="1">
        <f t="array" ref="G847">IF(Resumen!$D$7="PROC.SWAT",IFERROR(VLOOKUP(BD[[#This Row],[Usunombre]],Equivalencias!W:X,2,FALSE),IFERROR(VLOOKUP(INDEX('BDCF Histórico'!A:A,MATCH(D847&amp;E847,'BDCF Histórico'!G:G,0),),Equivalencias!D:F,3,FALSE),"Revisar")),IFERROR(VLOOKUP(INDEX('BDCF Histórico'!A:A,MATCH(D847&amp;E847,'BDCF Histórico'!G:G,0),),Equivalencias!D:F,3,FALSE),"Revisar"))</f>
        <v>PROC.SWAT</v>
      </c>
      <c r="H847" t="str" cm="1">
        <f t="array" ref="H847">IFERROR(INDEX(Equivalencias!H:H,MATCH(BD[[#This Row],[PRYINumero]],Equivalencias!I:I,0),),BD[[#This Row],[PRYTcodigo]])</f>
        <v>PROC.ADM</v>
      </c>
    </row>
    <row r="848" spans="2:8" hidden="1" x14ac:dyDescent="0.3">
      <c r="B848" t="s">
        <v>4303</v>
      </c>
      <c r="C848" t="s">
        <v>4157</v>
      </c>
      <c r="D848" t="s">
        <v>14</v>
      </c>
      <c r="E848" t="s">
        <v>4640</v>
      </c>
      <c r="F848">
        <v>1</v>
      </c>
      <c r="G848" t="str" cm="1">
        <f t="array" ref="G848">IF(Resumen!$D$7="PROC.SWAT",IFERROR(VLOOKUP(BD[[#This Row],[Usunombre]],Equivalencias!W:X,2,FALSE),IFERROR(VLOOKUP(INDEX('BDCF Histórico'!A:A,MATCH(D848&amp;E848,'BDCF Histórico'!G:G,0),),Equivalencias!D:F,3,FALSE),"Revisar")),IFERROR(VLOOKUP(INDEX('BDCF Histórico'!A:A,MATCH(D848&amp;E848,'BDCF Histórico'!G:G,0),),Equivalencias!D:F,3,FALSE),"Revisar"))</f>
        <v>PROC.SWAT</v>
      </c>
      <c r="H848" t="str" cm="1">
        <f t="array" ref="H848">IFERROR(INDEX(Equivalencias!H:H,MATCH(BD[[#This Row],[PRYINumero]],Equivalencias!I:I,0),),BD[[#This Row],[PRYTcodigo]])</f>
        <v>PROC.PRY-E</v>
      </c>
    </row>
    <row r="849" spans="1:8" hidden="1" x14ac:dyDescent="0.3">
      <c r="B849" t="s">
        <v>3270</v>
      </c>
      <c r="C849" t="s">
        <v>8367</v>
      </c>
      <c r="D849" t="s">
        <v>14</v>
      </c>
      <c r="E849" t="s">
        <v>4640</v>
      </c>
      <c r="F849">
        <v>1.5</v>
      </c>
      <c r="G849" t="str" cm="1">
        <f t="array" ref="G849">IF(Resumen!$D$7="PROC.SWAT",IFERROR(VLOOKUP(BD[[#This Row],[Usunombre]],Equivalencias!W:X,2,FALSE),IFERROR(VLOOKUP(INDEX('BDCF Histórico'!A:A,MATCH(D849&amp;E849,'BDCF Histórico'!G:G,0),),Equivalencias!D:F,3,FALSE),"Revisar")),IFERROR(VLOOKUP(INDEX('BDCF Histórico'!A:A,MATCH(D849&amp;E849,'BDCF Histórico'!G:G,0),),Equivalencias!D:F,3,FALSE),"Revisar"))</f>
        <v>PROC.SWAT</v>
      </c>
      <c r="H849" t="str" cm="1">
        <f t="array" ref="H849">IFERROR(INDEX(Equivalencias!H:H,MATCH(BD[[#This Row],[PRYINumero]],Equivalencias!I:I,0),),BD[[#This Row],[PRYTcodigo]])</f>
        <v>PROC.SWAT</v>
      </c>
    </row>
    <row r="850" spans="1:8" hidden="1" x14ac:dyDescent="0.3">
      <c r="A850" t="s">
        <v>42</v>
      </c>
      <c r="B850" t="s">
        <v>3270</v>
      </c>
      <c r="C850" t="s">
        <v>4564</v>
      </c>
      <c r="D850" t="s">
        <v>14</v>
      </c>
      <c r="E850" t="s">
        <v>4640</v>
      </c>
      <c r="F850">
        <v>1.75</v>
      </c>
      <c r="G850" t="str" cm="1">
        <f t="array" ref="G850">IF(Resumen!$D$7="PROC.SWAT",IFERROR(VLOOKUP(BD[[#This Row],[Usunombre]],Equivalencias!W:X,2,FALSE),IFERROR(VLOOKUP(INDEX('BDCF Histórico'!A:A,MATCH(D850&amp;E850,'BDCF Histórico'!G:G,0),),Equivalencias!D:F,3,FALSE),"Revisar")),IFERROR(VLOOKUP(INDEX('BDCF Histórico'!A:A,MATCH(D850&amp;E850,'BDCF Histórico'!G:G,0),),Equivalencias!D:F,3,FALSE),"Revisar"))</f>
        <v>PROC.SWAT</v>
      </c>
      <c r="H850" t="str" cm="1">
        <f t="array" ref="H850">IFERROR(INDEX(Equivalencias!H:H,MATCH(BD[[#This Row],[PRYINumero]],Equivalencias!I:I,0),),BD[[#This Row],[PRYTcodigo]])</f>
        <v>PROC.SALUD</v>
      </c>
    </row>
    <row r="851" spans="1:8" hidden="1" x14ac:dyDescent="0.3">
      <c r="A851" t="s">
        <v>47</v>
      </c>
      <c r="B851" t="s">
        <v>3270</v>
      </c>
      <c r="C851" t="s">
        <v>4564</v>
      </c>
      <c r="D851" t="s">
        <v>14</v>
      </c>
      <c r="E851" t="s">
        <v>4640</v>
      </c>
      <c r="F851">
        <v>3</v>
      </c>
      <c r="G851" t="str" cm="1">
        <f t="array" ref="G851">IF(Resumen!$D$7="PROC.SWAT",IFERROR(VLOOKUP(BD[[#This Row],[Usunombre]],Equivalencias!W:X,2,FALSE),IFERROR(VLOOKUP(INDEX('BDCF Histórico'!A:A,MATCH(D851&amp;E851,'BDCF Histórico'!G:G,0),),Equivalencias!D:F,3,FALSE),"Revisar")),IFERROR(VLOOKUP(INDEX('BDCF Histórico'!A:A,MATCH(D851&amp;E851,'BDCF Histórico'!G:G,0),),Equivalencias!D:F,3,FALSE),"Revisar"))</f>
        <v>PROC.SWAT</v>
      </c>
      <c r="H851" t="str" cm="1">
        <f t="array" ref="H851">IFERROR(INDEX(Equivalencias!H:H,MATCH(BD[[#This Row],[PRYINumero]],Equivalencias!I:I,0),),BD[[#This Row],[PRYTcodigo]])</f>
        <v>STR.MGMT</v>
      </c>
    </row>
    <row r="852" spans="1:8" x14ac:dyDescent="0.3">
      <c r="A852" t="s">
        <v>42</v>
      </c>
      <c r="B852" t="s">
        <v>3270</v>
      </c>
      <c r="C852" t="s">
        <v>4564</v>
      </c>
      <c r="D852" t="s">
        <v>14</v>
      </c>
      <c r="E852" t="s">
        <v>8381</v>
      </c>
      <c r="F852">
        <v>0.5</v>
      </c>
      <c r="G852" t="str" cm="1">
        <f t="array" ref="G852">IF(Resumen!$D$7="PROC.SWAT",IFERROR(VLOOKUP(BD[[#This Row],[Usunombre]],Equivalencias!W:X,2,FALSE),IFERROR(VLOOKUP(INDEX('BDCF Histórico'!A:A,MATCH(D852&amp;E852,'BDCF Histórico'!G:G,0),),Equivalencias!D:F,3,FALSE),"Revisar")),IFERROR(VLOOKUP(INDEX('BDCF Histórico'!A:A,MATCH(D852&amp;E852,'BDCF Histórico'!G:G,0),),Equivalencias!D:F,3,FALSE),"Revisar"))</f>
        <v>PROC.SWAT</v>
      </c>
      <c r="H852" t="str" cm="1">
        <f t="array" ref="H852">IFERROR(INDEX(Equivalencias!H:H,MATCH(BD[[#This Row],[PRYINumero]],Equivalencias!I:I,0),),BD[[#This Row],[PRYTcodigo]])</f>
        <v>PROC.SALUD</v>
      </c>
    </row>
    <row r="853" spans="1:8" x14ac:dyDescent="0.3">
      <c r="A853" t="s">
        <v>47</v>
      </c>
      <c r="B853" t="s">
        <v>3270</v>
      </c>
      <c r="C853" t="s">
        <v>4564</v>
      </c>
      <c r="D853" t="s">
        <v>14</v>
      </c>
      <c r="E853" t="s">
        <v>8381</v>
      </c>
      <c r="F853">
        <v>3.5</v>
      </c>
      <c r="G853" t="str" cm="1">
        <f t="array" ref="G853">IF(Resumen!$D$7="PROC.SWAT",IFERROR(VLOOKUP(BD[[#This Row],[Usunombre]],Equivalencias!W:X,2,FALSE),IFERROR(VLOOKUP(INDEX('BDCF Histórico'!A:A,MATCH(D853&amp;E853,'BDCF Histórico'!G:G,0),),Equivalencias!D:F,3,FALSE),"Revisar")),IFERROR(VLOOKUP(INDEX('BDCF Histórico'!A:A,MATCH(D853&amp;E853,'BDCF Histórico'!G:G,0),),Equivalencias!D:F,3,FALSE),"Revisar"))</f>
        <v>PROC.SWAT</v>
      </c>
      <c r="H853" t="str" cm="1">
        <f t="array" ref="H853">IFERROR(INDEX(Equivalencias!H:H,MATCH(BD[[#This Row],[PRYINumero]],Equivalencias!I:I,0),),BD[[#This Row],[PRYTcodigo]])</f>
        <v>STR.MGMT</v>
      </c>
    </row>
    <row r="854" spans="1:8" hidden="1" x14ac:dyDescent="0.3">
      <c r="A854" t="s">
        <v>156</v>
      </c>
      <c r="B854" t="s">
        <v>3270</v>
      </c>
      <c r="C854" t="s">
        <v>4567</v>
      </c>
      <c r="D854" t="s">
        <v>14</v>
      </c>
      <c r="E854" t="s">
        <v>4640</v>
      </c>
      <c r="F854">
        <v>1</v>
      </c>
      <c r="G854" t="str" cm="1">
        <f t="array" ref="G854">IF(Resumen!$D$7="PROC.SWAT",IFERROR(VLOOKUP(BD[[#This Row],[Usunombre]],Equivalencias!W:X,2,FALSE),IFERROR(VLOOKUP(INDEX('BDCF Histórico'!A:A,MATCH(D854&amp;E854,'BDCF Histórico'!G:G,0),),Equivalencias!D:F,3,FALSE),"Revisar")),IFERROR(VLOOKUP(INDEX('BDCF Histórico'!A:A,MATCH(D854&amp;E854,'BDCF Histórico'!G:G,0),),Equivalencias!D:F,3,FALSE),"Revisar"))</f>
        <v>PROC.SWAT</v>
      </c>
      <c r="H854" t="str" cm="1">
        <f t="array" ref="H854">IFERROR(INDEX(Equivalencias!H:H,MATCH(BD[[#This Row],[PRYINumero]],Equivalencias!I:I,0),),BD[[#This Row],[PRYTcodigo]])</f>
        <v>PROC.TAPP</v>
      </c>
    </row>
    <row r="855" spans="1:8" hidden="1" x14ac:dyDescent="0.3">
      <c r="B855" t="s">
        <v>3270</v>
      </c>
      <c r="C855" t="s">
        <v>4678</v>
      </c>
      <c r="D855" t="s">
        <v>14</v>
      </c>
      <c r="E855" t="s">
        <v>4640</v>
      </c>
      <c r="F855">
        <v>1.75</v>
      </c>
      <c r="G855" t="str" cm="1">
        <f t="array" ref="G855">IF(Resumen!$D$7="PROC.SWAT",IFERROR(VLOOKUP(BD[[#This Row],[Usunombre]],Equivalencias!W:X,2,FALSE),IFERROR(VLOOKUP(INDEX('BDCF Histórico'!A:A,MATCH(D855&amp;E855,'BDCF Histórico'!G:G,0),),Equivalencias!D:F,3,FALSE),"Revisar")),IFERROR(VLOOKUP(INDEX('BDCF Histórico'!A:A,MATCH(D855&amp;E855,'BDCF Histórico'!G:G,0),),Equivalencias!D:F,3,FALSE),"Revisar"))</f>
        <v>PROC.SWAT</v>
      </c>
      <c r="H855" t="str" cm="1">
        <f t="array" ref="H855">IFERROR(INDEX(Equivalencias!H:H,MATCH(BD[[#This Row],[PRYINumero]],Equivalencias!I:I,0),),BD[[#This Row],[PRYTcodigo]])</f>
        <v>PROC.SWAT</v>
      </c>
    </row>
    <row r="856" spans="1:8" x14ac:dyDescent="0.3">
      <c r="B856" t="s">
        <v>3270</v>
      </c>
      <c r="C856" t="s">
        <v>4678</v>
      </c>
      <c r="D856" t="s">
        <v>14</v>
      </c>
      <c r="E856" t="s">
        <v>8381</v>
      </c>
      <c r="F856">
        <v>2.75</v>
      </c>
      <c r="G856" t="str" cm="1">
        <f t="array" ref="G856">IF(Resumen!$D$7="PROC.SWAT",IFERROR(VLOOKUP(BD[[#This Row],[Usunombre]],Equivalencias!W:X,2,FALSE),IFERROR(VLOOKUP(INDEX('BDCF Histórico'!A:A,MATCH(D856&amp;E856,'BDCF Histórico'!G:G,0),),Equivalencias!D:F,3,FALSE),"Revisar")),IFERROR(VLOOKUP(INDEX('BDCF Histórico'!A:A,MATCH(D856&amp;E856,'BDCF Histórico'!G:G,0),),Equivalencias!D:F,3,FALSE),"Revisar"))</f>
        <v>PROC.SWAT</v>
      </c>
      <c r="H856" t="str" cm="1">
        <f t="array" ref="H856">IFERROR(INDEX(Equivalencias!H:H,MATCH(BD[[#This Row],[PRYINumero]],Equivalencias!I:I,0),),BD[[#This Row],[PRYTcodigo]])</f>
        <v>PROC.SWAT</v>
      </c>
    </row>
    <row r="857" spans="1:8" hidden="1" x14ac:dyDescent="0.3">
      <c r="B857" t="s">
        <v>354</v>
      </c>
      <c r="C857" t="s">
        <v>1009</v>
      </c>
      <c r="D857" t="s">
        <v>14</v>
      </c>
      <c r="E857" t="s">
        <v>4640</v>
      </c>
      <c r="F857">
        <v>238</v>
      </c>
      <c r="G857" t="str" cm="1">
        <f t="array" ref="G857">IF(Resumen!$D$7="PROC.SWAT",IFERROR(VLOOKUP(BD[[#This Row],[Usunombre]],Equivalencias!W:X,2,FALSE),IFERROR(VLOOKUP(INDEX('BDCF Histórico'!A:A,MATCH(D857&amp;E857,'BDCF Histórico'!G:G,0),),Equivalencias!D:F,3,FALSE),"Revisar")),IFERROR(VLOOKUP(INDEX('BDCF Histórico'!A:A,MATCH(D857&amp;E857,'BDCF Histórico'!G:G,0),),Equivalencias!D:F,3,FALSE),"Revisar"))</f>
        <v>PROC.SWAT</v>
      </c>
      <c r="H857" t="str" cm="1">
        <f t="array" ref="H857">IFERROR(INDEX(Equivalencias!H:H,MATCH(BD[[#This Row],[PRYINumero]],Equivalencias!I:I,0),),BD[[#This Row],[PRYTcodigo]])</f>
        <v>PROC.TAPP</v>
      </c>
    </row>
    <row r="858" spans="1:8" x14ac:dyDescent="0.3">
      <c r="B858" t="s">
        <v>354</v>
      </c>
      <c r="C858" t="s">
        <v>1009</v>
      </c>
      <c r="D858" t="s">
        <v>14</v>
      </c>
      <c r="E858" t="s">
        <v>8381</v>
      </c>
      <c r="F858">
        <v>293.25</v>
      </c>
      <c r="G858" t="str" cm="1">
        <f t="array" ref="G858">IF(Resumen!$D$7="PROC.SWAT",IFERROR(VLOOKUP(BD[[#This Row],[Usunombre]],Equivalencias!W:X,2,FALSE),IFERROR(VLOOKUP(INDEX('BDCF Histórico'!A:A,MATCH(D858&amp;E858,'BDCF Histórico'!G:G,0),),Equivalencias!D:F,3,FALSE),"Revisar")),IFERROR(VLOOKUP(INDEX('BDCF Histórico'!A:A,MATCH(D858&amp;E858,'BDCF Histórico'!G:G,0),),Equivalencias!D:F,3,FALSE),"Revisar"))</f>
        <v>PROC.SWAT</v>
      </c>
      <c r="H858" t="str" cm="1">
        <f t="array" ref="H858">IFERROR(INDEX(Equivalencias!H:H,MATCH(BD[[#This Row],[PRYINumero]],Equivalencias!I:I,0),),BD[[#This Row],[PRYTcodigo]])</f>
        <v>PROC.TAPP</v>
      </c>
    </row>
    <row r="859" spans="1:8" hidden="1" x14ac:dyDescent="0.3">
      <c r="B859" t="s">
        <v>360</v>
      </c>
      <c r="C859" t="s">
        <v>4506</v>
      </c>
      <c r="D859" t="s">
        <v>14</v>
      </c>
      <c r="E859" t="s">
        <v>4640</v>
      </c>
      <c r="F859">
        <v>4.25</v>
      </c>
      <c r="G859" t="str" cm="1">
        <f t="array" ref="G859">IF(Resumen!$D$7="PROC.SWAT",IFERROR(VLOOKUP(BD[[#This Row],[Usunombre]],Equivalencias!W:X,2,FALSE),IFERROR(VLOOKUP(INDEX('BDCF Histórico'!A:A,MATCH(D859&amp;E859,'BDCF Histórico'!G:G,0),),Equivalencias!D:F,3,FALSE),"Revisar")),IFERROR(VLOOKUP(INDEX('BDCF Histórico'!A:A,MATCH(D859&amp;E859,'BDCF Histórico'!G:G,0),),Equivalencias!D:F,3,FALSE),"Revisar"))</f>
        <v>PROC.SWAT</v>
      </c>
      <c r="H859" t="str" cm="1">
        <f t="array" ref="H859">IFERROR(INDEX(Equivalencias!H:H,MATCH(BD[[#This Row],[PRYINumero]],Equivalencias!I:I,0),),BD[[#This Row],[PRYTcodigo]])</f>
        <v>PROC.TDIG</v>
      </c>
    </row>
    <row r="860" spans="1:8" hidden="1" x14ac:dyDescent="0.3">
      <c r="B860" t="s">
        <v>405</v>
      </c>
      <c r="C860" t="s">
        <v>4439</v>
      </c>
      <c r="D860" t="s">
        <v>14</v>
      </c>
      <c r="E860" t="s">
        <v>4640</v>
      </c>
      <c r="F860">
        <v>2.25</v>
      </c>
      <c r="G860" t="str" cm="1">
        <f t="array" ref="G860">IF(Resumen!$D$7="PROC.SWAT",IFERROR(VLOOKUP(BD[[#This Row],[Usunombre]],Equivalencias!W:X,2,FALSE),IFERROR(VLOOKUP(INDEX('BDCF Histórico'!A:A,MATCH(D860&amp;E860,'BDCF Histórico'!G:G,0),),Equivalencias!D:F,3,FALSE),"Revisar")),IFERROR(VLOOKUP(INDEX('BDCF Histórico'!A:A,MATCH(D860&amp;E860,'BDCF Histórico'!G:G,0),),Equivalencias!D:F,3,FALSE),"Revisar"))</f>
        <v>PROC.SWAT</v>
      </c>
      <c r="H860" t="str" cm="1">
        <f t="array" ref="H860">IFERROR(INDEX(Equivalencias!H:H,MATCH(BD[[#This Row],[PRYINumero]],Equivalencias!I:I,0),),BD[[#This Row],[PRYTcodigo]])</f>
        <v>STR.MGMT</v>
      </c>
    </row>
    <row r="861" spans="1:8" x14ac:dyDescent="0.3">
      <c r="B861" t="s">
        <v>405</v>
      </c>
      <c r="C861" t="s">
        <v>4439</v>
      </c>
      <c r="D861" t="s">
        <v>14</v>
      </c>
      <c r="E861" t="s">
        <v>8381</v>
      </c>
      <c r="F861">
        <v>0.5</v>
      </c>
      <c r="G861" t="str" cm="1">
        <f t="array" ref="G861">IF(Resumen!$D$7="PROC.SWAT",IFERROR(VLOOKUP(BD[[#This Row],[Usunombre]],Equivalencias!W:X,2,FALSE),IFERROR(VLOOKUP(INDEX('BDCF Histórico'!A:A,MATCH(D861&amp;E861,'BDCF Histórico'!G:G,0),),Equivalencias!D:F,3,FALSE),"Revisar")),IFERROR(VLOOKUP(INDEX('BDCF Histórico'!A:A,MATCH(D861&amp;E861,'BDCF Histórico'!G:G,0),),Equivalencias!D:F,3,FALSE),"Revisar"))</f>
        <v>PROC.SWAT</v>
      </c>
      <c r="H861" t="str" cm="1">
        <f t="array" ref="H861">IFERROR(INDEX(Equivalencias!H:H,MATCH(BD[[#This Row],[PRYINumero]],Equivalencias!I:I,0),),BD[[#This Row],[PRYTcodigo]])</f>
        <v>STR.MGMT</v>
      </c>
    </row>
    <row r="862" spans="1:8" hidden="1" x14ac:dyDescent="0.3">
      <c r="B862" t="s">
        <v>405</v>
      </c>
      <c r="C862" t="s">
        <v>3883</v>
      </c>
      <c r="D862" t="s">
        <v>14</v>
      </c>
      <c r="E862" t="s">
        <v>4640</v>
      </c>
      <c r="F862">
        <v>6</v>
      </c>
      <c r="G862" t="str" cm="1">
        <f t="array" ref="G862">IF(Resumen!$D$7="PROC.SWAT",IFERROR(VLOOKUP(BD[[#This Row],[Usunombre]],Equivalencias!W:X,2,FALSE),IFERROR(VLOOKUP(INDEX('BDCF Histórico'!A:A,MATCH(D862&amp;E862,'BDCF Histórico'!G:G,0),),Equivalencias!D:F,3,FALSE),"Revisar")),IFERROR(VLOOKUP(INDEX('BDCF Histórico'!A:A,MATCH(D862&amp;E862,'BDCF Histórico'!G:G,0),),Equivalencias!D:F,3,FALSE),"Revisar"))</f>
        <v>PROC.SWAT</v>
      </c>
      <c r="H862" t="str" cm="1">
        <f t="array" ref="H862">IFERROR(INDEX(Equivalencias!H:H,MATCH(BD[[#This Row],[PRYINumero]],Equivalencias!I:I,0),),BD[[#This Row],[PRYTcodigo]])</f>
        <v>STR.MGMT</v>
      </c>
    </row>
    <row r="863" spans="1:8" hidden="1" x14ac:dyDescent="0.3">
      <c r="B863" t="s">
        <v>669</v>
      </c>
      <c r="C863" t="s">
        <v>4642</v>
      </c>
      <c r="D863" t="s">
        <v>186</v>
      </c>
      <c r="E863" t="s">
        <v>4640</v>
      </c>
      <c r="F863">
        <v>8</v>
      </c>
      <c r="G863" t="str" cm="1">
        <f t="array" ref="G863">IF(Resumen!$D$7="PROC.SWAT",IFERROR(VLOOKUP(BD[[#This Row],[Usunombre]],Equivalencias!W:X,2,FALSE),IFERROR(VLOOKUP(INDEX('BDCF Histórico'!A:A,MATCH(D863&amp;E863,'BDCF Histórico'!G:G,0),),Equivalencias!D:F,3,FALSE),"Revisar")),IFERROR(VLOOKUP(INDEX('BDCF Histórico'!A:A,MATCH(D863&amp;E863,'BDCF Histórico'!G:G,0),),Equivalencias!D:F,3,FALSE),"Revisar"))</f>
        <v>PROC.QA</v>
      </c>
      <c r="H863" t="str" cm="1">
        <f t="array" ref="H863">IFERROR(INDEX(Equivalencias!H:H,MATCH(BD[[#This Row],[PRYINumero]],Equivalencias!I:I,0),),BD[[#This Row],[PRYTcodigo]])</f>
        <v>PROC.ADM</v>
      </c>
    </row>
    <row r="864" spans="1:8" x14ac:dyDescent="0.3">
      <c r="B864" t="s">
        <v>669</v>
      </c>
      <c r="C864" t="s">
        <v>4642</v>
      </c>
      <c r="D864" t="s">
        <v>186</v>
      </c>
      <c r="E864" t="s">
        <v>8381</v>
      </c>
      <c r="F864">
        <v>8</v>
      </c>
      <c r="G864" t="str" cm="1">
        <f t="array" ref="G864">IF(Resumen!$D$7="PROC.SWAT",IFERROR(VLOOKUP(BD[[#This Row],[Usunombre]],Equivalencias!W:X,2,FALSE),IFERROR(VLOOKUP(INDEX('BDCF Histórico'!A:A,MATCH(D864&amp;E864,'BDCF Histórico'!G:G,0),),Equivalencias!D:F,3,FALSE),"Revisar")),IFERROR(VLOOKUP(INDEX('BDCF Histórico'!A:A,MATCH(D864&amp;E864,'BDCF Histórico'!G:G,0),),Equivalencias!D:F,3,FALSE),"Revisar"))</f>
        <v>PROC.QA</v>
      </c>
      <c r="H864" t="str" cm="1">
        <f t="array" ref="H864">IFERROR(INDEX(Equivalencias!H:H,MATCH(BD[[#This Row],[PRYINumero]],Equivalencias!I:I,0),),BD[[#This Row],[PRYTcodigo]])</f>
        <v>PROC.ADM</v>
      </c>
    </row>
    <row r="865" spans="2:8" hidden="1" x14ac:dyDescent="0.3">
      <c r="B865" t="s">
        <v>669</v>
      </c>
      <c r="C865" t="s">
        <v>4194</v>
      </c>
      <c r="D865" t="s">
        <v>186</v>
      </c>
      <c r="E865" t="s">
        <v>4640</v>
      </c>
      <c r="F865">
        <v>15</v>
      </c>
      <c r="G865" t="str" cm="1">
        <f t="array" ref="G865">IF(Resumen!$D$7="PROC.SWAT",IFERROR(VLOOKUP(BD[[#This Row],[Usunombre]],Equivalencias!W:X,2,FALSE),IFERROR(VLOOKUP(INDEX('BDCF Histórico'!A:A,MATCH(D865&amp;E865,'BDCF Histórico'!G:G,0),),Equivalencias!D:F,3,FALSE),"Revisar")),IFERROR(VLOOKUP(INDEX('BDCF Histórico'!A:A,MATCH(D865&amp;E865,'BDCF Histórico'!G:G,0),),Equivalencias!D:F,3,FALSE),"Revisar"))</f>
        <v>PROC.QA</v>
      </c>
      <c r="H865" t="str" cm="1">
        <f t="array" ref="H865">IFERROR(INDEX(Equivalencias!H:H,MATCH(BD[[#This Row],[PRYINumero]],Equivalencias!I:I,0),),BD[[#This Row],[PRYTcodigo]])</f>
        <v>PROC.ADM</v>
      </c>
    </row>
    <row r="866" spans="2:8" hidden="1" x14ac:dyDescent="0.3">
      <c r="B866" t="s">
        <v>177</v>
      </c>
      <c r="C866" t="s">
        <v>4199</v>
      </c>
      <c r="D866" t="s">
        <v>186</v>
      </c>
      <c r="E866" t="s">
        <v>4640</v>
      </c>
      <c r="F866">
        <v>15</v>
      </c>
      <c r="G866" t="str" cm="1">
        <f t="array" ref="G866">IF(Resumen!$D$7="PROC.SWAT",IFERROR(VLOOKUP(BD[[#This Row],[Usunombre]],Equivalencias!W:X,2,FALSE),IFERROR(VLOOKUP(INDEX('BDCF Histórico'!A:A,MATCH(D866&amp;E866,'BDCF Histórico'!G:G,0),),Equivalencias!D:F,3,FALSE),"Revisar")),IFERROR(VLOOKUP(INDEX('BDCF Histórico'!A:A,MATCH(D866&amp;E866,'BDCF Histórico'!G:G,0),),Equivalencias!D:F,3,FALSE),"Revisar"))</f>
        <v>PROC.QA</v>
      </c>
      <c r="H866" t="str" cm="1">
        <f t="array" ref="H866">IFERROR(INDEX(Equivalencias!H:H,MATCH(BD[[#This Row],[PRYINumero]],Equivalencias!I:I,0),),BD[[#This Row],[PRYTcodigo]])</f>
        <v>PROC.QA</v>
      </c>
    </row>
    <row r="867" spans="2:8" hidden="1" x14ac:dyDescent="0.3">
      <c r="B867" t="s">
        <v>177</v>
      </c>
      <c r="C867" t="s">
        <v>4663</v>
      </c>
      <c r="D867" t="s">
        <v>186</v>
      </c>
      <c r="E867" t="s">
        <v>4640</v>
      </c>
      <c r="F867">
        <v>11.5</v>
      </c>
      <c r="G867" t="str" cm="1">
        <f t="array" ref="G867">IF(Resumen!$D$7="PROC.SWAT",IFERROR(VLOOKUP(BD[[#This Row],[Usunombre]],Equivalencias!W:X,2,FALSE),IFERROR(VLOOKUP(INDEX('BDCF Histórico'!A:A,MATCH(D867&amp;E867,'BDCF Histórico'!G:G,0),),Equivalencias!D:F,3,FALSE),"Revisar")),IFERROR(VLOOKUP(INDEX('BDCF Histórico'!A:A,MATCH(D867&amp;E867,'BDCF Histórico'!G:G,0),),Equivalencias!D:F,3,FALSE),"Revisar"))</f>
        <v>PROC.QA</v>
      </c>
      <c r="H867" t="str" cm="1">
        <f t="array" ref="H867">IFERROR(INDEX(Equivalencias!H:H,MATCH(BD[[#This Row],[PRYINumero]],Equivalencias!I:I,0),),BD[[#This Row],[PRYTcodigo]])</f>
        <v>PROC.QA</v>
      </c>
    </row>
    <row r="868" spans="2:8" x14ac:dyDescent="0.3">
      <c r="B868" t="s">
        <v>177</v>
      </c>
      <c r="C868" t="s">
        <v>4663</v>
      </c>
      <c r="D868" t="s">
        <v>186</v>
      </c>
      <c r="E868" t="s">
        <v>8381</v>
      </c>
      <c r="F868">
        <v>22</v>
      </c>
      <c r="G868" t="str" cm="1">
        <f t="array" ref="G868">IF(Resumen!$D$7="PROC.SWAT",IFERROR(VLOOKUP(BD[[#This Row],[Usunombre]],Equivalencias!W:X,2,FALSE),IFERROR(VLOOKUP(INDEX('BDCF Histórico'!A:A,MATCH(D868&amp;E868,'BDCF Histórico'!G:G,0),),Equivalencias!D:F,3,FALSE),"Revisar")),IFERROR(VLOOKUP(INDEX('BDCF Histórico'!A:A,MATCH(D868&amp;E868,'BDCF Histórico'!G:G,0),),Equivalencias!D:F,3,FALSE),"Revisar"))</f>
        <v>PROC.QA</v>
      </c>
      <c r="H868" t="str" cm="1">
        <f t="array" ref="H868">IFERROR(INDEX(Equivalencias!H:H,MATCH(BD[[#This Row],[PRYINumero]],Equivalencias!I:I,0),),BD[[#This Row],[PRYTcodigo]])</f>
        <v>PROC.QA</v>
      </c>
    </row>
    <row r="869" spans="2:8" hidden="1" x14ac:dyDescent="0.3">
      <c r="B869" t="s">
        <v>371</v>
      </c>
      <c r="C869" t="s">
        <v>4628</v>
      </c>
      <c r="D869" t="s">
        <v>186</v>
      </c>
      <c r="E869" t="s">
        <v>4640</v>
      </c>
      <c r="F869">
        <v>110.5</v>
      </c>
      <c r="G869" t="str" cm="1">
        <f t="array" ref="G869">IF(Resumen!$D$7="PROC.SWAT",IFERROR(VLOOKUP(BD[[#This Row],[Usunombre]],Equivalencias!W:X,2,FALSE),IFERROR(VLOOKUP(INDEX('BDCF Histórico'!A:A,MATCH(D869&amp;E869,'BDCF Histórico'!G:G,0),),Equivalencias!D:F,3,FALSE),"Revisar")),IFERROR(VLOOKUP(INDEX('BDCF Histórico'!A:A,MATCH(D869&amp;E869,'BDCF Histórico'!G:G,0),),Equivalencias!D:F,3,FALSE),"Revisar"))</f>
        <v>PROC.QA</v>
      </c>
      <c r="H869" t="str" cm="1">
        <f t="array" ref="H869">IFERROR(INDEX(Equivalencias!H:H,MATCH(BD[[#This Row],[PRYINumero]],Equivalencias!I:I,0),),BD[[#This Row],[PRYTcodigo]])</f>
        <v>PROC.TELCO</v>
      </c>
    </row>
    <row r="870" spans="2:8" x14ac:dyDescent="0.3">
      <c r="B870" t="s">
        <v>371</v>
      </c>
      <c r="C870" t="s">
        <v>4628</v>
      </c>
      <c r="D870" t="s">
        <v>186</v>
      </c>
      <c r="E870" t="s">
        <v>8381</v>
      </c>
      <c r="F870">
        <v>117</v>
      </c>
      <c r="G870" t="str" cm="1">
        <f t="array" ref="G870">IF(Resumen!$D$7="PROC.SWAT",IFERROR(VLOOKUP(BD[[#This Row],[Usunombre]],Equivalencias!W:X,2,FALSE),IFERROR(VLOOKUP(INDEX('BDCF Histórico'!A:A,MATCH(D870&amp;E870,'BDCF Histórico'!G:G,0),),Equivalencias!D:F,3,FALSE),"Revisar")),IFERROR(VLOOKUP(INDEX('BDCF Histórico'!A:A,MATCH(D870&amp;E870,'BDCF Histórico'!G:G,0),),Equivalencias!D:F,3,FALSE),"Revisar"))</f>
        <v>PROC.QA</v>
      </c>
      <c r="H870" t="str" cm="1">
        <f t="array" ref="H870">IFERROR(INDEX(Equivalencias!H:H,MATCH(BD[[#This Row],[PRYINumero]],Equivalencias!I:I,0),),BD[[#This Row],[PRYTcodigo]])</f>
        <v>PROC.TELCO</v>
      </c>
    </row>
    <row r="871" spans="2:8" hidden="1" x14ac:dyDescent="0.3">
      <c r="B871" t="s">
        <v>371</v>
      </c>
      <c r="C871" t="s">
        <v>4206</v>
      </c>
      <c r="D871" t="s">
        <v>186</v>
      </c>
      <c r="E871" t="s">
        <v>4640</v>
      </c>
      <c r="F871">
        <v>8</v>
      </c>
      <c r="G871" t="str" cm="1">
        <f t="array" ref="G871">IF(Resumen!$D$7="PROC.SWAT",IFERROR(VLOOKUP(BD[[#This Row],[Usunombre]],Equivalencias!W:X,2,FALSE),IFERROR(VLOOKUP(INDEX('BDCF Histórico'!A:A,MATCH(D871&amp;E871,'BDCF Histórico'!G:G,0),),Equivalencias!D:F,3,FALSE),"Revisar")),IFERROR(VLOOKUP(INDEX('BDCF Histórico'!A:A,MATCH(D871&amp;E871,'BDCF Histórico'!G:G,0),),Equivalencias!D:F,3,FALSE),"Revisar"))</f>
        <v>PROC.QA</v>
      </c>
      <c r="H871" t="str" cm="1">
        <f t="array" ref="H871">IFERROR(INDEX(Equivalencias!H:H,MATCH(BD[[#This Row],[PRYINumero]],Equivalencias!I:I,0),),BD[[#This Row],[PRYTcodigo]])</f>
        <v>PROC.TELCO</v>
      </c>
    </row>
    <row r="872" spans="2:8" x14ac:dyDescent="0.3">
      <c r="B872" t="s">
        <v>371</v>
      </c>
      <c r="C872" t="s">
        <v>4680</v>
      </c>
      <c r="D872" t="s">
        <v>186</v>
      </c>
      <c r="E872" t="s">
        <v>8381</v>
      </c>
      <c r="F872">
        <v>8</v>
      </c>
      <c r="G872" t="str" cm="1">
        <f t="array" ref="G872">IF(Resumen!$D$7="PROC.SWAT",IFERROR(VLOOKUP(BD[[#This Row],[Usunombre]],Equivalencias!W:X,2,FALSE),IFERROR(VLOOKUP(INDEX('BDCF Histórico'!A:A,MATCH(D872&amp;E872,'BDCF Histórico'!G:G,0),),Equivalencias!D:F,3,FALSE),"Revisar")),IFERROR(VLOOKUP(INDEX('BDCF Histórico'!A:A,MATCH(D872&amp;E872,'BDCF Histórico'!G:G,0),),Equivalencias!D:F,3,FALSE),"Revisar"))</f>
        <v>PROC.QA</v>
      </c>
      <c r="H872" t="str" cm="1">
        <f t="array" ref="H872">IFERROR(INDEX(Equivalencias!H:H,MATCH(BD[[#This Row],[PRYINumero]],Equivalencias!I:I,0),),BD[[#This Row],[PRYTcodigo]])</f>
        <v>PROC.TELCO</v>
      </c>
    </row>
    <row r="873" spans="2:8" x14ac:dyDescent="0.3">
      <c r="B873" t="s">
        <v>405</v>
      </c>
      <c r="C873" t="s">
        <v>1018</v>
      </c>
      <c r="D873" t="s">
        <v>186</v>
      </c>
      <c r="E873" t="s">
        <v>8381</v>
      </c>
      <c r="F873">
        <v>5</v>
      </c>
      <c r="G873" t="str" cm="1">
        <f t="array" ref="G873">IF(Resumen!$D$7="PROC.SWAT",IFERROR(VLOOKUP(BD[[#This Row],[Usunombre]],Equivalencias!W:X,2,FALSE),IFERROR(VLOOKUP(INDEX('BDCF Histórico'!A:A,MATCH(D873&amp;E873,'BDCF Histórico'!G:G,0),),Equivalencias!D:F,3,FALSE),"Revisar")),IFERROR(VLOOKUP(INDEX('BDCF Histórico'!A:A,MATCH(D873&amp;E873,'BDCF Histórico'!G:G,0),),Equivalencias!D:F,3,FALSE),"Revisar"))</f>
        <v>PROC.QA</v>
      </c>
      <c r="H873" t="str" cm="1">
        <f t="array" ref="H873">IFERROR(INDEX(Equivalencias!H:H,MATCH(BD[[#This Row],[PRYINumero]],Equivalencias!I:I,0),),BD[[#This Row],[PRYTcodigo]])</f>
        <v>STR.MGMT</v>
      </c>
    </row>
    <row r="874" spans="2:8" hidden="1" x14ac:dyDescent="0.3">
      <c r="B874" t="s">
        <v>669</v>
      </c>
      <c r="C874" t="s">
        <v>4642</v>
      </c>
      <c r="D874" t="s">
        <v>1050</v>
      </c>
      <c r="E874" t="s">
        <v>4640</v>
      </c>
      <c r="F874">
        <v>8</v>
      </c>
      <c r="G874" t="str" cm="1">
        <f t="array" ref="G874">IF(Resumen!$D$7="PROC.SWAT",IFERROR(VLOOKUP(BD[[#This Row],[Usunombre]],Equivalencias!W:X,2,FALSE),IFERROR(VLOOKUP(INDEX('BDCF Histórico'!A:A,MATCH(D874&amp;E874,'BDCF Histórico'!G:G,0),),Equivalencias!D:F,3,FALSE),"Revisar")),IFERROR(VLOOKUP(INDEX('BDCF Histórico'!A:A,MATCH(D874&amp;E874,'BDCF Histórico'!G:G,0),),Equivalencias!D:F,3,FALSE),"Revisar"))</f>
        <v>PROC.POOL</v>
      </c>
      <c r="H874" t="str" cm="1">
        <f t="array" ref="H874">IFERROR(INDEX(Equivalencias!H:H,MATCH(BD[[#This Row],[PRYINumero]],Equivalencias!I:I,0),),BD[[#This Row],[PRYTcodigo]])</f>
        <v>PROC.ADM</v>
      </c>
    </row>
    <row r="875" spans="2:8" hidden="1" x14ac:dyDescent="0.3">
      <c r="B875" t="s">
        <v>4333</v>
      </c>
      <c r="C875" t="s">
        <v>4116</v>
      </c>
      <c r="D875" t="s">
        <v>1050</v>
      </c>
      <c r="E875" t="s">
        <v>4640</v>
      </c>
      <c r="F875">
        <v>142.5</v>
      </c>
      <c r="G875" t="str" cm="1">
        <f t="array" ref="G875">IF(Resumen!$D$7="PROC.SWAT",IFERROR(VLOOKUP(BD[[#This Row],[Usunombre]],Equivalencias!W:X,2,FALSE),IFERROR(VLOOKUP(INDEX('BDCF Histórico'!A:A,MATCH(D875&amp;E875,'BDCF Histórico'!G:G,0),),Equivalencias!D:F,3,FALSE),"Revisar")),IFERROR(VLOOKUP(INDEX('BDCF Histórico'!A:A,MATCH(D875&amp;E875,'BDCF Histórico'!G:G,0),),Equivalencias!D:F,3,FALSE),"Revisar"))</f>
        <v>PROC.POOL</v>
      </c>
      <c r="H875" t="str" cm="1">
        <f t="array" ref="H875">IFERROR(INDEX(Equivalencias!H:H,MATCH(BD[[#This Row],[PRYINumero]],Equivalencias!I:I,0),),BD[[#This Row],[PRYTcodigo]])</f>
        <v>PROC.POOL</v>
      </c>
    </row>
    <row r="876" spans="2:8" x14ac:dyDescent="0.3">
      <c r="B876" t="s">
        <v>4333</v>
      </c>
      <c r="C876" t="s">
        <v>4116</v>
      </c>
      <c r="D876" t="s">
        <v>1050</v>
      </c>
      <c r="E876" t="s">
        <v>8381</v>
      </c>
      <c r="F876">
        <v>104</v>
      </c>
      <c r="G876" t="str" cm="1">
        <f t="array" ref="G876">IF(Resumen!$D$7="PROC.SWAT",IFERROR(VLOOKUP(BD[[#This Row],[Usunombre]],Equivalencias!W:X,2,FALSE),IFERROR(VLOOKUP(INDEX('BDCF Histórico'!A:A,MATCH(D876&amp;E876,'BDCF Histórico'!G:G,0),),Equivalencias!D:F,3,FALSE),"Revisar")),IFERROR(VLOOKUP(INDEX('BDCF Histórico'!A:A,MATCH(D876&amp;E876,'BDCF Histórico'!G:G,0),),Equivalencias!D:F,3,FALSE),"Revisar"))</f>
        <v>PROC.POOL</v>
      </c>
      <c r="H876" t="str" cm="1">
        <f t="array" ref="H876">IFERROR(INDEX(Equivalencias!H:H,MATCH(BD[[#This Row],[PRYINumero]],Equivalencias!I:I,0),),BD[[#This Row],[PRYTcodigo]])</f>
        <v>PROC.POOL</v>
      </c>
    </row>
    <row r="877" spans="2:8" hidden="1" x14ac:dyDescent="0.3">
      <c r="B877" t="s">
        <v>4307</v>
      </c>
      <c r="C877" t="s">
        <v>99</v>
      </c>
      <c r="D877" t="s">
        <v>1050</v>
      </c>
      <c r="E877" t="s">
        <v>4640</v>
      </c>
      <c r="F877">
        <v>15</v>
      </c>
      <c r="G877" t="str" cm="1">
        <f t="array" ref="G877">IF(Resumen!$D$7="PROC.SWAT",IFERROR(VLOOKUP(BD[[#This Row],[Usunombre]],Equivalencias!W:X,2,FALSE),IFERROR(VLOOKUP(INDEX('BDCF Histórico'!A:A,MATCH(D877&amp;E877,'BDCF Histórico'!G:G,0),),Equivalencias!D:F,3,FALSE),"Revisar")),IFERROR(VLOOKUP(INDEX('BDCF Histórico'!A:A,MATCH(D877&amp;E877,'BDCF Histórico'!G:G,0),),Equivalencias!D:F,3,FALSE),"Revisar"))</f>
        <v>PROC.POOL</v>
      </c>
      <c r="H877" t="str" cm="1">
        <f t="array" ref="H877">IFERROR(INDEX(Equivalencias!H:H,MATCH(BD[[#This Row],[PRYINumero]],Equivalencias!I:I,0),),BD[[#This Row],[PRYTcodigo]])</f>
        <v>PROC.SAPI</v>
      </c>
    </row>
    <row r="878" spans="2:8" hidden="1" x14ac:dyDescent="0.3">
      <c r="B878" t="s">
        <v>4307</v>
      </c>
      <c r="C878" t="s">
        <v>3513</v>
      </c>
      <c r="D878" t="s">
        <v>1050</v>
      </c>
      <c r="E878" t="s">
        <v>4640</v>
      </c>
      <c r="F878">
        <v>14</v>
      </c>
      <c r="G878" t="str" cm="1">
        <f t="array" ref="G878">IF(Resumen!$D$7="PROC.SWAT",IFERROR(VLOOKUP(BD[[#This Row],[Usunombre]],Equivalencias!W:X,2,FALSE),IFERROR(VLOOKUP(INDEX('BDCF Histórico'!A:A,MATCH(D878&amp;E878,'BDCF Histórico'!G:G,0),),Equivalencias!D:F,3,FALSE),"Revisar")),IFERROR(VLOOKUP(INDEX('BDCF Histórico'!A:A,MATCH(D878&amp;E878,'BDCF Histórico'!G:G,0),),Equivalencias!D:F,3,FALSE),"Revisar"))</f>
        <v>PROC.POOL</v>
      </c>
      <c r="H878" t="str" cm="1">
        <f t="array" ref="H878">IFERROR(INDEX(Equivalencias!H:H,MATCH(BD[[#This Row],[PRYINumero]],Equivalencias!I:I,0),),BD[[#This Row],[PRYTcodigo]])</f>
        <v>PROC.SAPI</v>
      </c>
    </row>
    <row r="879" spans="2:8" x14ac:dyDescent="0.3">
      <c r="B879" t="s">
        <v>4307</v>
      </c>
      <c r="C879" t="s">
        <v>3513</v>
      </c>
      <c r="D879" t="s">
        <v>1050</v>
      </c>
      <c r="E879" t="s">
        <v>8381</v>
      </c>
      <c r="F879">
        <v>11</v>
      </c>
      <c r="G879" t="str" cm="1">
        <f t="array" ref="G879">IF(Resumen!$D$7="PROC.SWAT",IFERROR(VLOOKUP(BD[[#This Row],[Usunombre]],Equivalencias!W:X,2,FALSE),IFERROR(VLOOKUP(INDEX('BDCF Histórico'!A:A,MATCH(D879&amp;E879,'BDCF Histórico'!G:G,0),),Equivalencias!D:F,3,FALSE),"Revisar")),IFERROR(VLOOKUP(INDEX('BDCF Histórico'!A:A,MATCH(D879&amp;E879,'BDCF Histórico'!G:G,0),),Equivalencias!D:F,3,FALSE),"Revisar"))</f>
        <v>PROC.POOL</v>
      </c>
      <c r="H879" t="str" cm="1">
        <f t="array" ref="H879">IFERROR(INDEX(Equivalencias!H:H,MATCH(BD[[#This Row],[PRYINumero]],Equivalencias!I:I,0),),BD[[#This Row],[PRYTcodigo]])</f>
        <v>PROC.SAPI</v>
      </c>
    </row>
    <row r="880" spans="2:8" hidden="1" x14ac:dyDescent="0.3">
      <c r="B880" t="s">
        <v>4307</v>
      </c>
      <c r="C880" t="s">
        <v>4437</v>
      </c>
      <c r="D880" t="s">
        <v>1050</v>
      </c>
      <c r="E880" t="s">
        <v>4640</v>
      </c>
      <c r="F880">
        <v>2</v>
      </c>
      <c r="G880" t="str" cm="1">
        <f t="array" ref="G880">IF(Resumen!$D$7="PROC.SWAT",IFERROR(VLOOKUP(BD[[#This Row],[Usunombre]],Equivalencias!W:X,2,FALSE),IFERROR(VLOOKUP(INDEX('BDCF Histórico'!A:A,MATCH(D880&amp;E880,'BDCF Histórico'!G:G,0),),Equivalencias!D:F,3,FALSE),"Revisar")),IFERROR(VLOOKUP(INDEX('BDCF Histórico'!A:A,MATCH(D880&amp;E880,'BDCF Histórico'!G:G,0),),Equivalencias!D:F,3,FALSE),"Revisar"))</f>
        <v>PROC.POOL</v>
      </c>
      <c r="H880" t="str" cm="1">
        <f t="array" ref="H880">IFERROR(INDEX(Equivalencias!H:H,MATCH(BD[[#This Row],[PRYINumero]],Equivalencias!I:I,0),),BD[[#This Row],[PRYTcodigo]])</f>
        <v>PROC.SAPI</v>
      </c>
    </row>
    <row r="881" spans="2:8" x14ac:dyDescent="0.3">
      <c r="B881" t="s">
        <v>360</v>
      </c>
      <c r="C881" t="s">
        <v>4506</v>
      </c>
      <c r="D881" t="s">
        <v>1050</v>
      </c>
      <c r="E881" t="s">
        <v>8381</v>
      </c>
      <c r="F881">
        <v>25</v>
      </c>
      <c r="G881" t="str" cm="1">
        <f t="array" ref="G881">IF(Resumen!$D$7="PROC.SWAT",IFERROR(VLOOKUP(BD[[#This Row],[Usunombre]],Equivalencias!W:X,2,FALSE),IFERROR(VLOOKUP(INDEX('BDCF Histórico'!A:A,MATCH(D881&amp;E881,'BDCF Histórico'!G:G,0),),Equivalencias!D:F,3,FALSE),"Revisar")),IFERROR(VLOOKUP(INDEX('BDCF Histórico'!A:A,MATCH(D881&amp;E881,'BDCF Histórico'!G:G,0),),Equivalencias!D:F,3,FALSE),"Revisar"))</f>
        <v>PROC.POOL</v>
      </c>
      <c r="H881" t="str" cm="1">
        <f t="array" ref="H881">IFERROR(INDEX(Equivalencias!H:H,MATCH(BD[[#This Row],[PRYINumero]],Equivalencias!I:I,0),),BD[[#This Row],[PRYTcodigo]])</f>
        <v>PROC.TDIG</v>
      </c>
    </row>
    <row r="882" spans="2:8" x14ac:dyDescent="0.3">
      <c r="B882" t="s">
        <v>405</v>
      </c>
      <c r="C882" t="s">
        <v>8363</v>
      </c>
      <c r="D882" t="s">
        <v>1050</v>
      </c>
      <c r="E882" t="s">
        <v>8381</v>
      </c>
      <c r="F882">
        <v>14</v>
      </c>
      <c r="G882" t="str" cm="1">
        <f t="array" ref="G882">IF(Resumen!$D$7="PROC.SWAT",IFERROR(VLOOKUP(BD[[#This Row],[Usunombre]],Equivalencias!W:X,2,FALSE),IFERROR(VLOOKUP(INDEX('BDCF Histórico'!A:A,MATCH(D882&amp;E882,'BDCF Histórico'!G:G,0),),Equivalencias!D:F,3,FALSE),"Revisar")),IFERROR(VLOOKUP(INDEX('BDCF Histórico'!A:A,MATCH(D882&amp;E882,'BDCF Histórico'!G:G,0),),Equivalencias!D:F,3,FALSE),"Revisar"))</f>
        <v>PROC.POOL</v>
      </c>
      <c r="H882" t="str" cm="1">
        <f t="array" ref="H882">IFERROR(INDEX(Equivalencias!H:H,MATCH(BD[[#This Row],[PRYINumero]],Equivalencias!I:I,0),),BD[[#This Row],[PRYTcodigo]])</f>
        <v>STR.MGMT</v>
      </c>
    </row>
    <row r="883" spans="2:8" hidden="1" x14ac:dyDescent="0.3">
      <c r="B883" t="s">
        <v>669</v>
      </c>
      <c r="C883" t="s">
        <v>4642</v>
      </c>
      <c r="D883" t="s">
        <v>124</v>
      </c>
      <c r="E883" t="s">
        <v>4640</v>
      </c>
      <c r="F883">
        <v>24</v>
      </c>
      <c r="G883" t="str" cm="1">
        <f t="array" ref="G883">IF(Resumen!$D$7="PROC.SWAT",IFERROR(VLOOKUP(BD[[#This Row],[Usunombre]],Equivalencias!W:X,2,FALSE),IFERROR(VLOOKUP(INDEX('BDCF Histórico'!A:A,MATCH(D883&amp;E883,'BDCF Histórico'!G:G,0),),Equivalencias!D:F,3,FALSE),"Revisar")),IFERROR(VLOOKUP(INDEX('BDCF Histórico'!A:A,MATCH(D883&amp;E883,'BDCF Histórico'!G:G,0),),Equivalencias!D:F,3,FALSE),"Revisar"))</f>
        <v>PROC.BI</v>
      </c>
      <c r="H883" t="str" cm="1">
        <f t="array" ref="H883">IFERROR(INDEX(Equivalencias!H:H,MATCH(BD[[#This Row],[PRYINumero]],Equivalencias!I:I,0),),BD[[#This Row],[PRYTcodigo]])</f>
        <v>PROC.ADM</v>
      </c>
    </row>
    <row r="884" spans="2:8" hidden="1" x14ac:dyDescent="0.3">
      <c r="B884" t="s">
        <v>12</v>
      </c>
      <c r="C884" t="s">
        <v>3894</v>
      </c>
      <c r="D884" t="s">
        <v>124</v>
      </c>
      <c r="E884" t="s">
        <v>4640</v>
      </c>
      <c r="F884">
        <v>144</v>
      </c>
      <c r="G884" t="str" cm="1">
        <f t="array" ref="G884">IF(Resumen!$D$7="PROC.SWAT",IFERROR(VLOOKUP(BD[[#This Row],[Usunombre]],Equivalencias!W:X,2,FALSE),IFERROR(VLOOKUP(INDEX('BDCF Histórico'!A:A,MATCH(D884&amp;E884,'BDCF Histórico'!G:G,0),),Equivalencias!D:F,3,FALSE),"Revisar")),IFERROR(VLOOKUP(INDEX('BDCF Histórico'!A:A,MATCH(D884&amp;E884,'BDCF Histórico'!G:G,0),),Equivalencias!D:F,3,FALSE),"Revisar"))</f>
        <v>PROC.BI</v>
      </c>
      <c r="H884" t="str" cm="1">
        <f t="array" ref="H884">IFERROR(INDEX(Equivalencias!H:H,MATCH(BD[[#This Row],[PRYINumero]],Equivalencias!I:I,0),),BD[[#This Row],[PRYTcodigo]])</f>
        <v>PROC.BI</v>
      </c>
    </row>
    <row r="885" spans="2:8" x14ac:dyDescent="0.3">
      <c r="B885" t="s">
        <v>12</v>
      </c>
      <c r="C885" t="s">
        <v>3894</v>
      </c>
      <c r="D885" t="s">
        <v>124</v>
      </c>
      <c r="E885" t="s">
        <v>8381</v>
      </c>
      <c r="F885">
        <v>160</v>
      </c>
      <c r="G885" t="str" cm="1">
        <f t="array" ref="G885">IF(Resumen!$D$7="PROC.SWAT",IFERROR(VLOOKUP(BD[[#This Row],[Usunombre]],Equivalencias!W:X,2,FALSE),IFERROR(VLOOKUP(INDEX('BDCF Histórico'!A:A,MATCH(D885&amp;E885,'BDCF Histórico'!G:G,0),),Equivalencias!D:F,3,FALSE),"Revisar")),IFERROR(VLOOKUP(INDEX('BDCF Histórico'!A:A,MATCH(D885&amp;E885,'BDCF Histórico'!G:G,0),),Equivalencias!D:F,3,FALSE),"Revisar"))</f>
        <v>PROC.BI</v>
      </c>
      <c r="H885" t="str" cm="1">
        <f t="array" ref="H885">IFERROR(INDEX(Equivalencias!H:H,MATCH(BD[[#This Row],[PRYINumero]],Equivalencias!I:I,0),),BD[[#This Row],[PRYTcodigo]])</f>
        <v>PROC.BI</v>
      </c>
    </row>
    <row r="886" spans="2:8" hidden="1" x14ac:dyDescent="0.3">
      <c r="B886" t="s">
        <v>669</v>
      </c>
      <c r="C886" t="s">
        <v>4642</v>
      </c>
      <c r="D886" t="s">
        <v>430</v>
      </c>
      <c r="E886" t="s">
        <v>4640</v>
      </c>
      <c r="F886">
        <v>16</v>
      </c>
      <c r="G886" t="str" cm="1">
        <f t="array" ref="G886">IF(Resumen!$D$7="PROC.SWAT",IFERROR(VLOOKUP(BD[[#This Row],[Usunombre]],Equivalencias!W:X,2,FALSE),IFERROR(VLOOKUP(INDEX('BDCF Histórico'!A:A,MATCH(D886&amp;E886,'BDCF Histórico'!G:G,0),),Equivalencias!D:F,3,FALSE),"Revisar")),IFERROR(VLOOKUP(INDEX('BDCF Histórico'!A:A,MATCH(D886&amp;E886,'BDCF Histórico'!G:G,0),),Equivalencias!D:F,3,FALSE),"Revisar"))</f>
        <v>PROC.BI</v>
      </c>
      <c r="H886" t="str" cm="1">
        <f t="array" ref="H886">IFERROR(INDEX(Equivalencias!H:H,MATCH(BD[[#This Row],[PRYINumero]],Equivalencias!I:I,0),),BD[[#This Row],[PRYTcodigo]])</f>
        <v>PROC.ADM</v>
      </c>
    </row>
    <row r="887" spans="2:8" hidden="1" x14ac:dyDescent="0.3">
      <c r="B887" t="s">
        <v>669</v>
      </c>
      <c r="C887" t="s">
        <v>4642</v>
      </c>
      <c r="D887" t="s">
        <v>57</v>
      </c>
      <c r="E887" t="s">
        <v>4640</v>
      </c>
      <c r="F887">
        <v>8</v>
      </c>
      <c r="G887" t="str" cm="1">
        <f t="array" ref="G887">IF(Resumen!$D$7="PROC.SWAT",IFERROR(VLOOKUP(BD[[#This Row],[Usunombre]],Equivalencias!W:X,2,FALSE),IFERROR(VLOOKUP(INDEX('BDCF Histórico'!A:A,MATCH(D887&amp;E887,'BDCF Histórico'!G:G,0),),Equivalencias!D:F,3,FALSE),"Revisar")),IFERROR(VLOOKUP(INDEX('BDCF Histórico'!A:A,MATCH(D887&amp;E887,'BDCF Histórico'!G:G,0),),Equivalencias!D:F,3,FALSE),"Revisar"))</f>
        <v>PROC.PRY-E</v>
      </c>
      <c r="H887" t="str" cm="1">
        <f t="array" ref="H887">IFERROR(INDEX(Equivalencias!H:H,MATCH(BD[[#This Row],[PRYINumero]],Equivalencias!I:I,0),),BD[[#This Row],[PRYTcodigo]])</f>
        <v>PROC.ADM</v>
      </c>
    </row>
    <row r="888" spans="2:8" hidden="1" x14ac:dyDescent="0.3">
      <c r="B888" t="s">
        <v>981</v>
      </c>
      <c r="C888" t="s">
        <v>4293</v>
      </c>
      <c r="D888" t="s">
        <v>274</v>
      </c>
      <c r="E888" t="s">
        <v>4640</v>
      </c>
      <c r="F888">
        <v>169.5</v>
      </c>
      <c r="G888" t="str" cm="1">
        <f t="array" ref="G888">IF(Resumen!$D$7="PROC.SWAT",IFERROR(VLOOKUP(BD[[#This Row],[Usunombre]],Equivalencias!W:X,2,FALSE),IFERROR(VLOOKUP(INDEX('BDCF Histórico'!A:A,MATCH(D888&amp;E888,'BDCF Histórico'!G:G,0),),Equivalencias!D:F,3,FALSE),"Revisar")),IFERROR(VLOOKUP(INDEX('BDCF Histórico'!A:A,MATCH(D888&amp;E888,'BDCF Histórico'!G:G,0),),Equivalencias!D:F,3,FALSE),"Revisar"))</f>
        <v>PROC.T.MW</v>
      </c>
      <c r="H888" t="str" cm="1">
        <f t="array" ref="H888">IFERROR(INDEX(Equivalencias!H:H,MATCH(BD[[#This Row],[PRYINumero]],Equivalencias!I:I,0),),BD[[#This Row],[PRYTcodigo]])</f>
        <v>PROC.T.MW</v>
      </c>
    </row>
    <row r="889" spans="2:8" x14ac:dyDescent="0.3">
      <c r="B889" t="s">
        <v>981</v>
      </c>
      <c r="C889" t="s">
        <v>4293</v>
      </c>
      <c r="D889" t="s">
        <v>274</v>
      </c>
      <c r="E889" t="s">
        <v>8381</v>
      </c>
      <c r="F889">
        <v>161.5</v>
      </c>
      <c r="G889" t="str" cm="1">
        <f t="array" ref="G889">IF(Resumen!$D$7="PROC.SWAT",IFERROR(VLOOKUP(BD[[#This Row],[Usunombre]],Equivalencias!W:X,2,FALSE),IFERROR(VLOOKUP(INDEX('BDCF Histórico'!A:A,MATCH(D889&amp;E889,'BDCF Histórico'!G:G,0),),Equivalencias!D:F,3,FALSE),"Revisar")),IFERROR(VLOOKUP(INDEX('BDCF Histórico'!A:A,MATCH(D889&amp;E889,'BDCF Histórico'!G:G,0),),Equivalencias!D:F,3,FALSE),"Revisar"))</f>
        <v>PROC.T.MW</v>
      </c>
      <c r="H889" t="str" cm="1">
        <f t="array" ref="H889">IFERROR(INDEX(Equivalencias!H:H,MATCH(BD[[#This Row],[PRYINumero]],Equivalencias!I:I,0),),BD[[#This Row],[PRYTcodigo]])</f>
        <v>PROC.T.MW</v>
      </c>
    </row>
    <row r="890" spans="2:8" hidden="1" x14ac:dyDescent="0.3">
      <c r="B890" t="s">
        <v>981</v>
      </c>
      <c r="C890" t="s">
        <v>4294</v>
      </c>
      <c r="D890" t="s">
        <v>274</v>
      </c>
      <c r="E890" t="s">
        <v>4640</v>
      </c>
      <c r="F890">
        <v>4.5</v>
      </c>
      <c r="G890" t="str" cm="1">
        <f t="array" ref="G890">IF(Resumen!$D$7="PROC.SWAT",IFERROR(VLOOKUP(BD[[#This Row],[Usunombre]],Equivalencias!W:X,2,FALSE),IFERROR(VLOOKUP(INDEX('BDCF Histórico'!A:A,MATCH(D890&amp;E890,'BDCF Histórico'!G:G,0),),Equivalencias!D:F,3,FALSE),"Revisar")),IFERROR(VLOOKUP(INDEX('BDCF Histórico'!A:A,MATCH(D890&amp;E890,'BDCF Histórico'!G:G,0),),Equivalencias!D:F,3,FALSE),"Revisar"))</f>
        <v>PROC.T.MW</v>
      </c>
      <c r="H890" t="str" cm="1">
        <f t="array" ref="H890">IFERROR(INDEX(Equivalencias!H:H,MATCH(BD[[#This Row],[PRYINumero]],Equivalencias!I:I,0),),BD[[#This Row],[PRYTcodigo]])</f>
        <v>PROC.T.MW</v>
      </c>
    </row>
    <row r="891" spans="2:8" x14ac:dyDescent="0.3">
      <c r="B891" t="s">
        <v>981</v>
      </c>
      <c r="C891" t="s">
        <v>4294</v>
      </c>
      <c r="D891" t="s">
        <v>274</v>
      </c>
      <c r="E891" t="s">
        <v>8381</v>
      </c>
      <c r="F891">
        <v>6.5</v>
      </c>
      <c r="G891" t="str" cm="1">
        <f t="array" ref="G891">IF(Resumen!$D$7="PROC.SWAT",IFERROR(VLOOKUP(BD[[#This Row],[Usunombre]],Equivalencias!W:X,2,FALSE),IFERROR(VLOOKUP(INDEX('BDCF Histórico'!A:A,MATCH(D891&amp;E891,'BDCF Histórico'!G:G,0),),Equivalencias!D:F,3,FALSE),"Revisar")),IFERROR(VLOOKUP(INDEX('BDCF Histórico'!A:A,MATCH(D891&amp;E891,'BDCF Histórico'!G:G,0),),Equivalencias!D:F,3,FALSE),"Revisar"))</f>
        <v>PROC.T.MW</v>
      </c>
      <c r="H891" t="str" cm="1">
        <f t="array" ref="H891">IFERROR(INDEX(Equivalencias!H:H,MATCH(BD[[#This Row],[PRYINumero]],Equivalencias!I:I,0),),BD[[#This Row],[PRYTcodigo]])</f>
        <v>PROC.T.MW</v>
      </c>
    </row>
    <row r="892" spans="2:8" hidden="1" x14ac:dyDescent="0.3">
      <c r="B892" t="s">
        <v>669</v>
      </c>
      <c r="C892" t="s">
        <v>4642</v>
      </c>
      <c r="D892" t="s">
        <v>294</v>
      </c>
      <c r="E892" t="s">
        <v>4640</v>
      </c>
      <c r="F892">
        <v>8</v>
      </c>
      <c r="G892" t="str" cm="1">
        <f t="array" ref="G892">IF(Resumen!$D$7="PROC.SWAT",IFERROR(VLOOKUP(BD[[#This Row],[Usunombre]],Equivalencias!W:X,2,FALSE),IFERROR(VLOOKUP(INDEX('BDCF Histórico'!A:A,MATCH(D892&amp;E892,'BDCF Histórico'!G:G,0),),Equivalencias!D:F,3,FALSE),"Revisar")),IFERROR(VLOOKUP(INDEX('BDCF Histórico'!A:A,MATCH(D892&amp;E892,'BDCF Histórico'!G:G,0),),Equivalencias!D:F,3,FALSE),"Revisar"))</f>
        <v>PROC.RM</v>
      </c>
      <c r="H892" t="str" cm="1">
        <f t="array" ref="H892">IFERROR(INDEX(Equivalencias!H:H,MATCH(BD[[#This Row],[PRYINumero]],Equivalencias!I:I,0),),BD[[#This Row],[PRYTcodigo]])</f>
        <v>PROC.ADM</v>
      </c>
    </row>
    <row r="893" spans="2:8" x14ac:dyDescent="0.3">
      <c r="B893" t="s">
        <v>669</v>
      </c>
      <c r="C893" t="s">
        <v>4642</v>
      </c>
      <c r="D893" t="s">
        <v>294</v>
      </c>
      <c r="E893" t="s">
        <v>8381</v>
      </c>
      <c r="F893">
        <v>16</v>
      </c>
      <c r="G893" t="str" cm="1">
        <f t="array" ref="G893">IF(Resumen!$D$7="PROC.SWAT",IFERROR(VLOOKUP(BD[[#This Row],[Usunombre]],Equivalencias!W:X,2,FALSE),IFERROR(VLOOKUP(INDEX('BDCF Histórico'!A:A,MATCH(D893&amp;E893,'BDCF Histórico'!G:G,0),),Equivalencias!D:F,3,FALSE),"Revisar")),IFERROR(VLOOKUP(INDEX('BDCF Histórico'!A:A,MATCH(D893&amp;E893,'BDCF Histórico'!G:G,0),),Equivalencias!D:F,3,FALSE),"Revisar"))</f>
        <v>PROC.RM</v>
      </c>
      <c r="H893" t="str" cm="1">
        <f t="array" ref="H893">IFERROR(INDEX(Equivalencias!H:H,MATCH(BD[[#This Row],[PRYINumero]],Equivalencias!I:I,0),),BD[[#This Row],[PRYTcodigo]])</f>
        <v>PROC.ADM</v>
      </c>
    </row>
    <row r="894" spans="2:8" hidden="1" x14ac:dyDescent="0.3">
      <c r="B894" t="s">
        <v>48</v>
      </c>
      <c r="C894" t="s">
        <v>4653</v>
      </c>
      <c r="D894" t="s">
        <v>294</v>
      </c>
      <c r="E894" t="s">
        <v>4640</v>
      </c>
      <c r="F894">
        <v>6.75</v>
      </c>
      <c r="G894" t="str" cm="1">
        <f t="array" ref="G894">IF(Resumen!$D$7="PROC.SWAT",IFERROR(VLOOKUP(BD[[#This Row],[Usunombre]],Equivalencias!W:X,2,FALSE),IFERROR(VLOOKUP(INDEX('BDCF Histórico'!A:A,MATCH(D894&amp;E894,'BDCF Histórico'!G:G,0),),Equivalencias!D:F,3,FALSE),"Revisar")),IFERROR(VLOOKUP(INDEX('BDCF Histórico'!A:A,MATCH(D894&amp;E894,'BDCF Histórico'!G:G,0),),Equivalencias!D:F,3,FALSE),"Revisar"))</f>
        <v>PROC.RM</v>
      </c>
      <c r="H894" t="str" cm="1">
        <f t="array" ref="H894">IFERROR(INDEX(Equivalencias!H:H,MATCH(BD[[#This Row],[PRYINumero]],Equivalencias!I:I,0),),BD[[#This Row],[PRYTcodigo]])</f>
        <v>PROC.ERP</v>
      </c>
    </row>
    <row r="895" spans="2:8" x14ac:dyDescent="0.3">
      <c r="B895" t="s">
        <v>48</v>
      </c>
      <c r="C895" t="s">
        <v>4653</v>
      </c>
      <c r="D895" t="s">
        <v>294</v>
      </c>
      <c r="E895" t="s">
        <v>8381</v>
      </c>
      <c r="F895">
        <v>1.5</v>
      </c>
      <c r="G895" t="str" cm="1">
        <f t="array" ref="G895">IF(Resumen!$D$7="PROC.SWAT",IFERROR(VLOOKUP(BD[[#This Row],[Usunombre]],Equivalencias!W:X,2,FALSE),IFERROR(VLOOKUP(INDEX('BDCF Histórico'!A:A,MATCH(D895&amp;E895,'BDCF Histórico'!G:G,0),),Equivalencias!D:F,3,FALSE),"Revisar")),IFERROR(VLOOKUP(INDEX('BDCF Histórico'!A:A,MATCH(D895&amp;E895,'BDCF Histórico'!G:G,0),),Equivalencias!D:F,3,FALSE),"Revisar"))</f>
        <v>PROC.RM</v>
      </c>
      <c r="H895" t="str" cm="1">
        <f t="array" ref="H895">IFERROR(INDEX(Equivalencias!H:H,MATCH(BD[[#This Row],[PRYINumero]],Equivalencias!I:I,0),),BD[[#This Row],[PRYTcodigo]])</f>
        <v>PROC.ERP</v>
      </c>
    </row>
    <row r="896" spans="2:8" hidden="1" x14ac:dyDescent="0.3">
      <c r="B896" t="s">
        <v>48</v>
      </c>
      <c r="C896" t="s">
        <v>4656</v>
      </c>
      <c r="D896" t="s">
        <v>294</v>
      </c>
      <c r="E896" t="s">
        <v>4640</v>
      </c>
      <c r="F896">
        <v>3.75</v>
      </c>
      <c r="G896" t="str" cm="1">
        <f t="array" ref="G896">IF(Resumen!$D$7="PROC.SWAT",IFERROR(VLOOKUP(BD[[#This Row],[Usunombre]],Equivalencias!W:X,2,FALSE),IFERROR(VLOOKUP(INDEX('BDCF Histórico'!A:A,MATCH(D896&amp;E896,'BDCF Histórico'!G:G,0),),Equivalencias!D:F,3,FALSE),"Revisar")),IFERROR(VLOOKUP(INDEX('BDCF Histórico'!A:A,MATCH(D896&amp;E896,'BDCF Histórico'!G:G,0),),Equivalencias!D:F,3,FALSE),"Revisar"))</f>
        <v>PROC.RM</v>
      </c>
      <c r="H896" t="str" cm="1">
        <f t="array" ref="H896">IFERROR(INDEX(Equivalencias!H:H,MATCH(BD[[#This Row],[PRYINumero]],Equivalencias!I:I,0),),BD[[#This Row],[PRYTcodigo]])</f>
        <v>PROC.ERP</v>
      </c>
    </row>
    <row r="897" spans="2:8" x14ac:dyDescent="0.3">
      <c r="B897" t="s">
        <v>48</v>
      </c>
      <c r="C897" t="s">
        <v>4656</v>
      </c>
      <c r="D897" t="s">
        <v>294</v>
      </c>
      <c r="E897" t="s">
        <v>8381</v>
      </c>
      <c r="F897">
        <v>1.5</v>
      </c>
      <c r="G897" t="str" cm="1">
        <f t="array" ref="G897">IF(Resumen!$D$7="PROC.SWAT",IFERROR(VLOOKUP(BD[[#This Row],[Usunombre]],Equivalencias!W:X,2,FALSE),IFERROR(VLOOKUP(INDEX('BDCF Histórico'!A:A,MATCH(D897&amp;E897,'BDCF Histórico'!G:G,0),),Equivalencias!D:F,3,FALSE),"Revisar")),IFERROR(VLOOKUP(INDEX('BDCF Histórico'!A:A,MATCH(D897&amp;E897,'BDCF Histórico'!G:G,0),),Equivalencias!D:F,3,FALSE),"Revisar"))</f>
        <v>PROC.RM</v>
      </c>
      <c r="H897" t="str" cm="1">
        <f t="array" ref="H897">IFERROR(INDEX(Equivalencias!H:H,MATCH(BD[[#This Row],[PRYINumero]],Equivalencias!I:I,0),),BD[[#This Row],[PRYTcodigo]])</f>
        <v>PROC.ERP</v>
      </c>
    </row>
    <row r="898" spans="2:8" hidden="1" x14ac:dyDescent="0.3">
      <c r="B898" t="s">
        <v>48</v>
      </c>
      <c r="C898" t="s">
        <v>4278</v>
      </c>
      <c r="D898" t="s">
        <v>294</v>
      </c>
      <c r="E898" t="s">
        <v>4640</v>
      </c>
      <c r="F898">
        <v>5</v>
      </c>
      <c r="G898" t="str" cm="1">
        <f t="array" ref="G898">IF(Resumen!$D$7="PROC.SWAT",IFERROR(VLOOKUP(BD[[#This Row],[Usunombre]],Equivalencias!W:X,2,FALSE),IFERROR(VLOOKUP(INDEX('BDCF Histórico'!A:A,MATCH(D898&amp;E898,'BDCF Histórico'!G:G,0),),Equivalencias!D:F,3,FALSE),"Revisar")),IFERROR(VLOOKUP(INDEX('BDCF Histórico'!A:A,MATCH(D898&amp;E898,'BDCF Histórico'!G:G,0),),Equivalencias!D:F,3,FALSE),"Revisar"))</f>
        <v>PROC.RM</v>
      </c>
      <c r="H898" t="str" cm="1">
        <f t="array" ref="H898">IFERROR(INDEX(Equivalencias!H:H,MATCH(BD[[#This Row],[PRYINumero]],Equivalencias!I:I,0),),BD[[#This Row],[PRYTcodigo]])</f>
        <v>PROC.ERP</v>
      </c>
    </row>
    <row r="899" spans="2:8" hidden="1" x14ac:dyDescent="0.3">
      <c r="B899" t="s">
        <v>48</v>
      </c>
      <c r="C899" t="s">
        <v>3564</v>
      </c>
      <c r="D899" t="s">
        <v>294</v>
      </c>
      <c r="E899" t="s">
        <v>4640</v>
      </c>
      <c r="F899">
        <v>3.75</v>
      </c>
      <c r="G899" t="str" cm="1">
        <f t="array" ref="G899">IF(Resumen!$D$7="PROC.SWAT",IFERROR(VLOOKUP(BD[[#This Row],[Usunombre]],Equivalencias!W:X,2,FALSE),IFERROR(VLOOKUP(INDEX('BDCF Histórico'!A:A,MATCH(D899&amp;E899,'BDCF Histórico'!G:G,0),),Equivalencias!D:F,3,FALSE),"Revisar")),IFERROR(VLOOKUP(INDEX('BDCF Histórico'!A:A,MATCH(D899&amp;E899,'BDCF Histórico'!G:G,0),),Equivalencias!D:F,3,FALSE),"Revisar"))</f>
        <v>PROC.RM</v>
      </c>
      <c r="H899" t="str" cm="1">
        <f t="array" ref="H899">IFERROR(INDEX(Equivalencias!H:H,MATCH(BD[[#This Row],[PRYINumero]],Equivalencias!I:I,0),),BD[[#This Row],[PRYTcodigo]])</f>
        <v>PROC.ERP</v>
      </c>
    </row>
    <row r="900" spans="2:8" x14ac:dyDescent="0.3">
      <c r="B900" t="s">
        <v>48</v>
      </c>
      <c r="C900" t="s">
        <v>3564</v>
      </c>
      <c r="D900" t="s">
        <v>294</v>
      </c>
      <c r="E900" t="s">
        <v>8381</v>
      </c>
      <c r="F900">
        <v>4.25</v>
      </c>
      <c r="G900" t="str" cm="1">
        <f t="array" ref="G900">IF(Resumen!$D$7="PROC.SWAT",IFERROR(VLOOKUP(BD[[#This Row],[Usunombre]],Equivalencias!W:X,2,FALSE),IFERROR(VLOOKUP(INDEX('BDCF Histórico'!A:A,MATCH(D900&amp;E900,'BDCF Histórico'!G:G,0),),Equivalencias!D:F,3,FALSE),"Revisar")),IFERROR(VLOOKUP(INDEX('BDCF Histórico'!A:A,MATCH(D900&amp;E900,'BDCF Histórico'!G:G,0),),Equivalencias!D:F,3,FALSE),"Revisar"))</f>
        <v>PROC.RM</v>
      </c>
      <c r="H900" t="str" cm="1">
        <f t="array" ref="H900">IFERROR(INDEX(Equivalencias!H:H,MATCH(BD[[#This Row],[PRYINumero]],Equivalencias!I:I,0),),BD[[#This Row],[PRYTcodigo]])</f>
        <v>PROC.ERP</v>
      </c>
    </row>
    <row r="901" spans="2:8" hidden="1" x14ac:dyDescent="0.3">
      <c r="B901" t="s">
        <v>48</v>
      </c>
      <c r="C901" t="s">
        <v>4345</v>
      </c>
      <c r="D901" t="s">
        <v>294</v>
      </c>
      <c r="E901" t="s">
        <v>4640</v>
      </c>
      <c r="F901">
        <v>0.5</v>
      </c>
      <c r="G901" t="str" cm="1">
        <f t="array" ref="G901">IF(Resumen!$D$7="PROC.SWAT",IFERROR(VLOOKUP(BD[[#This Row],[Usunombre]],Equivalencias!W:X,2,FALSE),IFERROR(VLOOKUP(INDEX('BDCF Histórico'!A:A,MATCH(D901&amp;E901,'BDCF Histórico'!G:G,0),),Equivalencias!D:F,3,FALSE),"Revisar")),IFERROR(VLOOKUP(INDEX('BDCF Histórico'!A:A,MATCH(D901&amp;E901,'BDCF Histórico'!G:G,0),),Equivalencias!D:F,3,FALSE),"Revisar"))</f>
        <v>PROC.RM</v>
      </c>
      <c r="H901" t="str" cm="1">
        <f t="array" ref="H901">IFERROR(INDEX(Equivalencias!H:H,MATCH(BD[[#This Row],[PRYINumero]],Equivalencias!I:I,0),),BD[[#This Row],[PRYTcodigo]])</f>
        <v>PROC.ERP</v>
      </c>
    </row>
    <row r="902" spans="2:8" x14ac:dyDescent="0.3">
      <c r="B902" t="s">
        <v>48</v>
      </c>
      <c r="C902" t="s">
        <v>3871</v>
      </c>
      <c r="D902" t="s">
        <v>294</v>
      </c>
      <c r="E902" t="s">
        <v>8381</v>
      </c>
      <c r="F902">
        <v>4</v>
      </c>
      <c r="G902" t="str" cm="1">
        <f t="array" ref="G902">IF(Resumen!$D$7="PROC.SWAT",IFERROR(VLOOKUP(BD[[#This Row],[Usunombre]],Equivalencias!W:X,2,FALSE),IFERROR(VLOOKUP(INDEX('BDCF Histórico'!A:A,MATCH(D902&amp;E902,'BDCF Histórico'!G:G,0),),Equivalencias!D:F,3,FALSE),"Revisar")),IFERROR(VLOOKUP(INDEX('BDCF Histórico'!A:A,MATCH(D902&amp;E902,'BDCF Histórico'!G:G,0),),Equivalencias!D:F,3,FALSE),"Revisar"))</f>
        <v>PROC.RM</v>
      </c>
      <c r="H902" t="str" cm="1">
        <f t="array" ref="H902">IFERROR(INDEX(Equivalencias!H:H,MATCH(BD[[#This Row],[PRYINumero]],Equivalencias!I:I,0),),BD[[#This Row],[PRYTcodigo]])</f>
        <v>PROC.ERP</v>
      </c>
    </row>
    <row r="903" spans="2:8" hidden="1" x14ac:dyDescent="0.3">
      <c r="B903" t="s">
        <v>48</v>
      </c>
      <c r="C903" t="s">
        <v>3896</v>
      </c>
      <c r="D903" t="s">
        <v>294</v>
      </c>
      <c r="E903" t="s">
        <v>4640</v>
      </c>
      <c r="F903">
        <v>5.75</v>
      </c>
      <c r="G903" t="str" cm="1">
        <f t="array" ref="G903">IF(Resumen!$D$7="PROC.SWAT",IFERROR(VLOOKUP(BD[[#This Row],[Usunombre]],Equivalencias!W:X,2,FALSE),IFERROR(VLOOKUP(INDEX('BDCF Histórico'!A:A,MATCH(D903&amp;E903,'BDCF Histórico'!G:G,0),),Equivalencias!D:F,3,FALSE),"Revisar")),IFERROR(VLOOKUP(INDEX('BDCF Histórico'!A:A,MATCH(D903&amp;E903,'BDCF Histórico'!G:G,0),),Equivalencias!D:F,3,FALSE),"Revisar"))</f>
        <v>PROC.RM</v>
      </c>
      <c r="H903" t="str" cm="1">
        <f t="array" ref="H903">IFERROR(INDEX(Equivalencias!H:H,MATCH(BD[[#This Row],[PRYINumero]],Equivalencias!I:I,0),),BD[[#This Row],[PRYTcodigo]])</f>
        <v>PROC.ERP</v>
      </c>
    </row>
    <row r="904" spans="2:8" x14ac:dyDescent="0.3">
      <c r="B904" t="s">
        <v>48</v>
      </c>
      <c r="C904" t="s">
        <v>3896</v>
      </c>
      <c r="D904" t="s">
        <v>294</v>
      </c>
      <c r="E904" t="s">
        <v>8381</v>
      </c>
      <c r="F904">
        <v>1.5</v>
      </c>
      <c r="G904" t="str" cm="1">
        <f t="array" ref="G904">IF(Resumen!$D$7="PROC.SWAT",IFERROR(VLOOKUP(BD[[#This Row],[Usunombre]],Equivalencias!W:X,2,FALSE),IFERROR(VLOOKUP(INDEX('BDCF Histórico'!A:A,MATCH(D904&amp;E904,'BDCF Histórico'!G:G,0),),Equivalencias!D:F,3,FALSE),"Revisar")),IFERROR(VLOOKUP(INDEX('BDCF Histórico'!A:A,MATCH(D904&amp;E904,'BDCF Histórico'!G:G,0),),Equivalencias!D:F,3,FALSE),"Revisar"))</f>
        <v>PROC.RM</v>
      </c>
      <c r="H904" t="str" cm="1">
        <f t="array" ref="H904">IFERROR(INDEX(Equivalencias!H:H,MATCH(BD[[#This Row],[PRYINumero]],Equivalencias!I:I,0),),BD[[#This Row],[PRYTcodigo]])</f>
        <v>PROC.ERP</v>
      </c>
    </row>
    <row r="905" spans="2:8" hidden="1" x14ac:dyDescent="0.3">
      <c r="B905" t="s">
        <v>48</v>
      </c>
      <c r="C905" t="s">
        <v>4249</v>
      </c>
      <c r="D905" t="s">
        <v>294</v>
      </c>
      <c r="E905" t="s">
        <v>4640</v>
      </c>
      <c r="F905">
        <v>2</v>
      </c>
      <c r="G905" t="str" cm="1">
        <f t="array" ref="G905">IF(Resumen!$D$7="PROC.SWAT",IFERROR(VLOOKUP(BD[[#This Row],[Usunombre]],Equivalencias!W:X,2,FALSE),IFERROR(VLOOKUP(INDEX('BDCF Histórico'!A:A,MATCH(D905&amp;E905,'BDCF Histórico'!G:G,0),),Equivalencias!D:F,3,FALSE),"Revisar")),IFERROR(VLOOKUP(INDEX('BDCF Histórico'!A:A,MATCH(D905&amp;E905,'BDCF Histórico'!G:G,0),),Equivalencias!D:F,3,FALSE),"Revisar"))</f>
        <v>PROC.RM</v>
      </c>
      <c r="H905" t="str" cm="1">
        <f t="array" ref="H905">IFERROR(INDEX(Equivalencias!H:H,MATCH(BD[[#This Row],[PRYINumero]],Equivalencias!I:I,0),),BD[[#This Row],[PRYTcodigo]])</f>
        <v>PROC.ERP</v>
      </c>
    </row>
    <row r="906" spans="2:8" hidden="1" x14ac:dyDescent="0.3">
      <c r="B906" t="s">
        <v>48</v>
      </c>
      <c r="C906" t="s">
        <v>4392</v>
      </c>
      <c r="D906" t="s">
        <v>294</v>
      </c>
      <c r="E906" t="s">
        <v>4640</v>
      </c>
      <c r="F906">
        <v>4.5</v>
      </c>
      <c r="G906" t="str" cm="1">
        <f t="array" ref="G906">IF(Resumen!$D$7="PROC.SWAT",IFERROR(VLOOKUP(BD[[#This Row],[Usunombre]],Equivalencias!W:X,2,FALSE),IFERROR(VLOOKUP(INDEX('BDCF Histórico'!A:A,MATCH(D906&amp;E906,'BDCF Histórico'!G:G,0),),Equivalencias!D:F,3,FALSE),"Revisar")),IFERROR(VLOOKUP(INDEX('BDCF Histórico'!A:A,MATCH(D906&amp;E906,'BDCF Histórico'!G:G,0),),Equivalencias!D:F,3,FALSE),"Revisar"))</f>
        <v>PROC.RM</v>
      </c>
      <c r="H906" t="str" cm="1">
        <f t="array" ref="H906">IFERROR(INDEX(Equivalencias!H:H,MATCH(BD[[#This Row],[PRYINumero]],Equivalencias!I:I,0),),BD[[#This Row],[PRYTcodigo]])</f>
        <v>PROC.ERP</v>
      </c>
    </row>
    <row r="907" spans="2:8" x14ac:dyDescent="0.3">
      <c r="B907" t="s">
        <v>48</v>
      </c>
      <c r="C907" t="s">
        <v>4392</v>
      </c>
      <c r="D907" t="s">
        <v>294</v>
      </c>
      <c r="E907" t="s">
        <v>8381</v>
      </c>
      <c r="F907">
        <v>6.75</v>
      </c>
      <c r="G907" t="str" cm="1">
        <f t="array" ref="G907">IF(Resumen!$D$7="PROC.SWAT",IFERROR(VLOOKUP(BD[[#This Row],[Usunombre]],Equivalencias!W:X,2,FALSE),IFERROR(VLOOKUP(INDEX('BDCF Histórico'!A:A,MATCH(D907&amp;E907,'BDCF Histórico'!G:G,0),),Equivalencias!D:F,3,FALSE),"Revisar")),IFERROR(VLOOKUP(INDEX('BDCF Histórico'!A:A,MATCH(D907&amp;E907,'BDCF Histórico'!G:G,0),),Equivalencias!D:F,3,FALSE),"Revisar"))</f>
        <v>PROC.RM</v>
      </c>
      <c r="H907" t="str" cm="1">
        <f t="array" ref="H907">IFERROR(INDEX(Equivalencias!H:H,MATCH(BD[[#This Row],[PRYINumero]],Equivalencias!I:I,0),),BD[[#This Row],[PRYTcodigo]])</f>
        <v>PROC.ERP</v>
      </c>
    </row>
    <row r="908" spans="2:8" hidden="1" x14ac:dyDescent="0.3">
      <c r="B908" t="s">
        <v>48</v>
      </c>
      <c r="C908" t="s">
        <v>4661</v>
      </c>
      <c r="D908" t="s">
        <v>294</v>
      </c>
      <c r="E908" t="s">
        <v>4640</v>
      </c>
      <c r="F908">
        <v>1.25</v>
      </c>
      <c r="G908" t="str" cm="1">
        <f t="array" ref="G908">IF(Resumen!$D$7="PROC.SWAT",IFERROR(VLOOKUP(BD[[#This Row],[Usunombre]],Equivalencias!W:X,2,FALSE),IFERROR(VLOOKUP(INDEX('BDCF Histórico'!A:A,MATCH(D908&amp;E908,'BDCF Histórico'!G:G,0),),Equivalencias!D:F,3,FALSE),"Revisar")),IFERROR(VLOOKUP(INDEX('BDCF Histórico'!A:A,MATCH(D908&amp;E908,'BDCF Histórico'!G:G,0),),Equivalencias!D:F,3,FALSE),"Revisar"))</f>
        <v>PROC.RM</v>
      </c>
      <c r="H908" t="str" cm="1">
        <f t="array" ref="H908">IFERROR(INDEX(Equivalencias!H:H,MATCH(BD[[#This Row],[PRYINumero]],Equivalencias!I:I,0),),BD[[#This Row],[PRYTcodigo]])</f>
        <v>PROC.ERP</v>
      </c>
    </row>
    <row r="909" spans="2:8" x14ac:dyDescent="0.3">
      <c r="B909" t="s">
        <v>48</v>
      </c>
      <c r="C909" t="s">
        <v>4661</v>
      </c>
      <c r="D909" t="s">
        <v>294</v>
      </c>
      <c r="E909" t="s">
        <v>8381</v>
      </c>
      <c r="F909">
        <v>3</v>
      </c>
      <c r="G909" t="str" cm="1">
        <f t="array" ref="G909">IF(Resumen!$D$7="PROC.SWAT",IFERROR(VLOOKUP(BD[[#This Row],[Usunombre]],Equivalencias!W:X,2,FALSE),IFERROR(VLOOKUP(INDEX('BDCF Histórico'!A:A,MATCH(D909&amp;E909,'BDCF Histórico'!G:G,0),),Equivalencias!D:F,3,FALSE),"Revisar")),IFERROR(VLOOKUP(INDEX('BDCF Histórico'!A:A,MATCH(D909&amp;E909,'BDCF Histórico'!G:G,0),),Equivalencias!D:F,3,FALSE),"Revisar"))</f>
        <v>PROC.RM</v>
      </c>
      <c r="H909" t="str" cm="1">
        <f t="array" ref="H909">IFERROR(INDEX(Equivalencias!H:H,MATCH(BD[[#This Row],[PRYINumero]],Equivalencias!I:I,0),),BD[[#This Row],[PRYTcodigo]])</f>
        <v>PROC.ERP</v>
      </c>
    </row>
    <row r="910" spans="2:8" hidden="1" x14ac:dyDescent="0.3">
      <c r="B910" t="s">
        <v>4374</v>
      </c>
      <c r="C910" t="s">
        <v>4424</v>
      </c>
      <c r="D910" t="s">
        <v>294</v>
      </c>
      <c r="E910" t="s">
        <v>4640</v>
      </c>
      <c r="F910">
        <v>2</v>
      </c>
      <c r="G910" t="str" cm="1">
        <f t="array" ref="G910">IF(Resumen!$D$7="PROC.SWAT",IFERROR(VLOOKUP(BD[[#This Row],[Usunombre]],Equivalencias!W:X,2,FALSE),IFERROR(VLOOKUP(INDEX('BDCF Histórico'!A:A,MATCH(D910&amp;E910,'BDCF Histórico'!G:G,0),),Equivalencias!D:F,3,FALSE),"Revisar")),IFERROR(VLOOKUP(INDEX('BDCF Histórico'!A:A,MATCH(D910&amp;E910,'BDCF Histórico'!G:G,0),),Equivalencias!D:F,3,FALSE),"Revisar"))</f>
        <v>PROC.RM</v>
      </c>
      <c r="H910" t="str" cm="1">
        <f t="array" ref="H910">IFERROR(INDEX(Equivalencias!H:H,MATCH(BD[[#This Row],[PRYINumero]],Equivalencias!I:I,0),),BD[[#This Row],[PRYTcodigo]])</f>
        <v>PROC.PRES</v>
      </c>
    </row>
    <row r="911" spans="2:8" x14ac:dyDescent="0.3">
      <c r="B911" t="s">
        <v>4374</v>
      </c>
      <c r="C911" t="s">
        <v>8365</v>
      </c>
      <c r="D911" t="s">
        <v>294</v>
      </c>
      <c r="E911" t="s">
        <v>8381</v>
      </c>
      <c r="F911">
        <v>2</v>
      </c>
      <c r="G911" t="str" cm="1">
        <f t="array" ref="G911">IF(Resumen!$D$7="PROC.SWAT",IFERROR(VLOOKUP(BD[[#This Row],[Usunombre]],Equivalencias!W:X,2,FALSE),IFERROR(VLOOKUP(INDEX('BDCF Histórico'!A:A,MATCH(D911&amp;E911,'BDCF Histórico'!G:G,0),),Equivalencias!D:F,3,FALSE),"Revisar")),IFERROR(VLOOKUP(INDEX('BDCF Histórico'!A:A,MATCH(D911&amp;E911,'BDCF Histórico'!G:G,0),),Equivalencias!D:F,3,FALSE),"Revisar"))</f>
        <v>PROC.RM</v>
      </c>
      <c r="H911" t="str" cm="1">
        <f t="array" ref="H911">IFERROR(INDEX(Equivalencias!H:H,MATCH(BD[[#This Row],[PRYINumero]],Equivalencias!I:I,0),),BD[[#This Row],[PRYTcodigo]])</f>
        <v>PROC.PRES</v>
      </c>
    </row>
    <row r="912" spans="2:8" hidden="1" x14ac:dyDescent="0.3">
      <c r="B912" t="s">
        <v>4303</v>
      </c>
      <c r="C912" t="s">
        <v>4157</v>
      </c>
      <c r="D912" t="s">
        <v>294</v>
      </c>
      <c r="E912" t="s">
        <v>4640</v>
      </c>
      <c r="F912">
        <v>1.25</v>
      </c>
      <c r="G912" t="str" cm="1">
        <f t="array" ref="G912">IF(Resumen!$D$7="PROC.SWAT",IFERROR(VLOOKUP(BD[[#This Row],[Usunombre]],Equivalencias!W:X,2,FALSE),IFERROR(VLOOKUP(INDEX('BDCF Histórico'!A:A,MATCH(D912&amp;E912,'BDCF Histórico'!G:G,0),),Equivalencias!D:F,3,FALSE),"Revisar")),IFERROR(VLOOKUP(INDEX('BDCF Histórico'!A:A,MATCH(D912&amp;E912,'BDCF Histórico'!G:G,0),),Equivalencias!D:F,3,FALSE),"Revisar"))</f>
        <v>PROC.RM</v>
      </c>
      <c r="H912" t="str" cm="1">
        <f t="array" ref="H912">IFERROR(INDEX(Equivalencias!H:H,MATCH(BD[[#This Row],[PRYINumero]],Equivalencias!I:I,0),),BD[[#This Row],[PRYTcodigo]])</f>
        <v>PROC.PRY-E</v>
      </c>
    </row>
    <row r="913" spans="1:8" x14ac:dyDescent="0.3">
      <c r="B913" t="s">
        <v>4303</v>
      </c>
      <c r="C913" t="s">
        <v>4157</v>
      </c>
      <c r="D913" t="s">
        <v>294</v>
      </c>
      <c r="E913" t="s">
        <v>8381</v>
      </c>
      <c r="F913">
        <v>2</v>
      </c>
      <c r="G913" t="str" cm="1">
        <f t="array" ref="G913">IF(Resumen!$D$7="PROC.SWAT",IFERROR(VLOOKUP(BD[[#This Row],[Usunombre]],Equivalencias!W:X,2,FALSE),IFERROR(VLOOKUP(INDEX('BDCF Histórico'!A:A,MATCH(D913&amp;E913,'BDCF Histórico'!G:G,0),),Equivalencias!D:F,3,FALSE),"Revisar")),IFERROR(VLOOKUP(INDEX('BDCF Histórico'!A:A,MATCH(D913&amp;E913,'BDCF Histórico'!G:G,0),),Equivalencias!D:F,3,FALSE),"Revisar"))</f>
        <v>PROC.RM</v>
      </c>
      <c r="H913" t="str" cm="1">
        <f t="array" ref="H913">IFERROR(INDEX(Equivalencias!H:H,MATCH(BD[[#This Row],[PRYINumero]],Equivalencias!I:I,0),),BD[[#This Row],[PRYTcodigo]])</f>
        <v>PROC.PRY-E</v>
      </c>
    </row>
    <row r="914" spans="1:8" hidden="1" x14ac:dyDescent="0.3">
      <c r="B914" t="s">
        <v>317</v>
      </c>
      <c r="C914" t="s">
        <v>4664</v>
      </c>
      <c r="D914" t="s">
        <v>294</v>
      </c>
      <c r="E914" t="s">
        <v>4640</v>
      </c>
      <c r="F914">
        <v>8.75</v>
      </c>
      <c r="G914" t="str" cm="1">
        <f t="array" ref="G914">IF(Resumen!$D$7="PROC.SWAT",IFERROR(VLOOKUP(BD[[#This Row],[Usunombre]],Equivalencias!W:X,2,FALSE),IFERROR(VLOOKUP(INDEX('BDCF Histórico'!A:A,MATCH(D914&amp;E914,'BDCF Histórico'!G:G,0),),Equivalencias!D:F,3,FALSE),"Revisar")),IFERROR(VLOOKUP(INDEX('BDCF Histórico'!A:A,MATCH(D914&amp;E914,'BDCF Histórico'!G:G,0),),Equivalencias!D:F,3,FALSE),"Revisar"))</f>
        <v>PROC.RM</v>
      </c>
      <c r="H914" t="str" cm="1">
        <f t="array" ref="H914">IFERROR(INDEX(Equivalencias!H:H,MATCH(BD[[#This Row],[PRYINumero]],Equivalencias!I:I,0),),BD[[#This Row],[PRYTcodigo]])</f>
        <v>PROC.RM</v>
      </c>
    </row>
    <row r="915" spans="1:8" hidden="1" x14ac:dyDescent="0.3">
      <c r="A915" t="s">
        <v>175</v>
      </c>
      <c r="B915" t="s">
        <v>317</v>
      </c>
      <c r="C915" t="s">
        <v>4664</v>
      </c>
      <c r="D915" t="s">
        <v>294</v>
      </c>
      <c r="E915" t="s">
        <v>4640</v>
      </c>
      <c r="F915">
        <v>9.25</v>
      </c>
      <c r="G915" t="str" cm="1">
        <f t="array" ref="G915">IF(Resumen!$D$7="PROC.SWAT",IFERROR(VLOOKUP(BD[[#This Row],[Usunombre]],Equivalencias!W:X,2,FALSE),IFERROR(VLOOKUP(INDEX('BDCF Histórico'!A:A,MATCH(D915&amp;E915,'BDCF Histórico'!G:G,0),),Equivalencias!D:F,3,FALSE),"Revisar")),IFERROR(VLOOKUP(INDEX('BDCF Histórico'!A:A,MATCH(D915&amp;E915,'BDCF Histórico'!G:G,0),),Equivalencias!D:F,3,FALSE),"Revisar"))</f>
        <v>PROC.RM</v>
      </c>
      <c r="H915" t="str" cm="1">
        <f t="array" ref="H915">IFERROR(INDEX(Equivalencias!H:H,MATCH(BD[[#This Row],[PRYINumero]],Equivalencias!I:I,0),),BD[[#This Row],[PRYTcodigo]])</f>
        <v>PROC.RM</v>
      </c>
    </row>
    <row r="916" spans="1:8" x14ac:dyDescent="0.3">
      <c r="B916" t="s">
        <v>317</v>
      </c>
      <c r="C916" t="s">
        <v>4664</v>
      </c>
      <c r="D916" t="s">
        <v>294</v>
      </c>
      <c r="E916" t="s">
        <v>8381</v>
      </c>
      <c r="F916">
        <v>9</v>
      </c>
      <c r="G916" t="str" cm="1">
        <f t="array" ref="G916">IF(Resumen!$D$7="PROC.SWAT",IFERROR(VLOOKUP(BD[[#This Row],[Usunombre]],Equivalencias!W:X,2,FALSE),IFERROR(VLOOKUP(INDEX('BDCF Histórico'!A:A,MATCH(D916&amp;E916,'BDCF Histórico'!G:G,0),),Equivalencias!D:F,3,FALSE),"Revisar")),IFERROR(VLOOKUP(INDEX('BDCF Histórico'!A:A,MATCH(D916&amp;E916,'BDCF Histórico'!G:G,0),),Equivalencias!D:F,3,FALSE),"Revisar"))</f>
        <v>PROC.RM</v>
      </c>
      <c r="H916" t="str" cm="1">
        <f t="array" ref="H916">IFERROR(INDEX(Equivalencias!H:H,MATCH(BD[[#This Row],[PRYINumero]],Equivalencias!I:I,0),),BD[[#This Row],[PRYTcodigo]])</f>
        <v>PROC.RM</v>
      </c>
    </row>
    <row r="917" spans="1:8" x14ac:dyDescent="0.3">
      <c r="A917" t="s">
        <v>175</v>
      </c>
      <c r="B917" t="s">
        <v>317</v>
      </c>
      <c r="C917" t="s">
        <v>4664</v>
      </c>
      <c r="D917" t="s">
        <v>294</v>
      </c>
      <c r="E917" t="s">
        <v>8381</v>
      </c>
      <c r="F917">
        <v>8.25</v>
      </c>
      <c r="G917" t="str" cm="1">
        <f t="array" ref="G917">IF(Resumen!$D$7="PROC.SWAT",IFERROR(VLOOKUP(BD[[#This Row],[Usunombre]],Equivalencias!W:X,2,FALSE),IFERROR(VLOOKUP(INDEX('BDCF Histórico'!A:A,MATCH(D917&amp;E917,'BDCF Histórico'!G:G,0),),Equivalencias!D:F,3,FALSE),"Revisar")),IFERROR(VLOOKUP(INDEX('BDCF Histórico'!A:A,MATCH(D917&amp;E917,'BDCF Histórico'!G:G,0),),Equivalencias!D:F,3,FALSE),"Revisar"))</f>
        <v>PROC.RM</v>
      </c>
      <c r="H917" t="str" cm="1">
        <f t="array" ref="H917">IFERROR(INDEX(Equivalencias!H:H,MATCH(BD[[#This Row],[PRYINumero]],Equivalencias!I:I,0),),BD[[#This Row],[PRYTcodigo]])</f>
        <v>PROC.RM</v>
      </c>
    </row>
    <row r="918" spans="1:8" hidden="1" x14ac:dyDescent="0.3">
      <c r="B918" t="s">
        <v>322</v>
      </c>
      <c r="C918" t="s">
        <v>325</v>
      </c>
      <c r="D918" t="s">
        <v>294</v>
      </c>
      <c r="E918" t="s">
        <v>4640</v>
      </c>
      <c r="F918">
        <v>0.75</v>
      </c>
      <c r="G918" t="str" cm="1">
        <f t="array" ref="G918">IF(Resumen!$D$7="PROC.SWAT",IFERROR(VLOOKUP(BD[[#This Row],[Usunombre]],Equivalencias!W:X,2,FALSE),IFERROR(VLOOKUP(INDEX('BDCF Histórico'!A:A,MATCH(D918&amp;E918,'BDCF Histórico'!G:G,0),),Equivalencias!D:F,3,FALSE),"Revisar")),IFERROR(VLOOKUP(INDEX('BDCF Histórico'!A:A,MATCH(D918&amp;E918,'BDCF Histórico'!G:G,0),),Equivalencias!D:F,3,FALSE),"Revisar"))</f>
        <v>PROC.RM</v>
      </c>
      <c r="H918" t="str" cm="1">
        <f t="array" ref="H918">IFERROR(INDEX(Equivalencias!H:H,MATCH(BD[[#This Row],[PRYINumero]],Equivalencias!I:I,0),),BD[[#This Row],[PRYTcodigo]])</f>
        <v>PROC.SALUD</v>
      </c>
    </row>
    <row r="919" spans="1:8" hidden="1" x14ac:dyDescent="0.3">
      <c r="B919" t="s">
        <v>322</v>
      </c>
      <c r="C919" t="s">
        <v>4203</v>
      </c>
      <c r="D919" t="s">
        <v>294</v>
      </c>
      <c r="E919" t="s">
        <v>4640</v>
      </c>
      <c r="F919">
        <v>11.5</v>
      </c>
      <c r="G919" t="str" cm="1">
        <f t="array" ref="G919">IF(Resumen!$D$7="PROC.SWAT",IFERROR(VLOOKUP(BD[[#This Row],[Usunombre]],Equivalencias!W:X,2,FALSE),IFERROR(VLOOKUP(INDEX('BDCF Histórico'!A:A,MATCH(D919&amp;E919,'BDCF Histórico'!G:G,0),),Equivalencias!D:F,3,FALSE),"Revisar")),IFERROR(VLOOKUP(INDEX('BDCF Histórico'!A:A,MATCH(D919&amp;E919,'BDCF Histórico'!G:G,0),),Equivalencias!D:F,3,FALSE),"Revisar"))</f>
        <v>PROC.RM</v>
      </c>
      <c r="H919" t="str" cm="1">
        <f t="array" ref="H919">IFERROR(INDEX(Equivalencias!H:H,MATCH(BD[[#This Row],[PRYINumero]],Equivalencias!I:I,0),),BD[[#This Row],[PRYTcodigo]])</f>
        <v>PROC.SALUD</v>
      </c>
    </row>
    <row r="920" spans="1:8" x14ac:dyDescent="0.3">
      <c r="B920" t="s">
        <v>322</v>
      </c>
      <c r="C920" t="s">
        <v>4203</v>
      </c>
      <c r="D920" t="s">
        <v>294</v>
      </c>
      <c r="E920" t="s">
        <v>8381</v>
      </c>
      <c r="F920">
        <v>6.5</v>
      </c>
      <c r="G920" t="str" cm="1">
        <f t="array" ref="G920">IF(Resumen!$D$7="PROC.SWAT",IFERROR(VLOOKUP(BD[[#This Row],[Usunombre]],Equivalencias!W:X,2,FALSE),IFERROR(VLOOKUP(INDEX('BDCF Histórico'!A:A,MATCH(D920&amp;E920,'BDCF Histórico'!G:G,0),),Equivalencias!D:F,3,FALSE),"Revisar")),IFERROR(VLOOKUP(INDEX('BDCF Histórico'!A:A,MATCH(D920&amp;E920,'BDCF Histórico'!G:G,0),),Equivalencias!D:F,3,FALSE),"Revisar"))</f>
        <v>PROC.RM</v>
      </c>
      <c r="H920" t="str" cm="1">
        <f t="array" ref="H920">IFERROR(INDEX(Equivalencias!H:H,MATCH(BD[[#This Row],[PRYINumero]],Equivalencias!I:I,0),),BD[[#This Row],[PRYTcodigo]])</f>
        <v>PROC.SALUD</v>
      </c>
    </row>
    <row r="921" spans="1:8" hidden="1" x14ac:dyDescent="0.3">
      <c r="B921" t="s">
        <v>322</v>
      </c>
      <c r="C921" t="s">
        <v>369</v>
      </c>
      <c r="D921" t="s">
        <v>294</v>
      </c>
      <c r="E921" t="s">
        <v>4640</v>
      </c>
      <c r="F921">
        <v>17</v>
      </c>
      <c r="G921" t="str" cm="1">
        <f t="array" ref="G921">IF(Resumen!$D$7="PROC.SWAT",IFERROR(VLOOKUP(BD[[#This Row],[Usunombre]],Equivalencias!W:X,2,FALSE),IFERROR(VLOOKUP(INDEX('BDCF Histórico'!A:A,MATCH(D921&amp;E921,'BDCF Histórico'!G:G,0),),Equivalencias!D:F,3,FALSE),"Revisar")),IFERROR(VLOOKUP(INDEX('BDCF Histórico'!A:A,MATCH(D921&amp;E921,'BDCF Histórico'!G:G,0),),Equivalencias!D:F,3,FALSE),"Revisar"))</f>
        <v>PROC.RM</v>
      </c>
      <c r="H921" t="str" cm="1">
        <f t="array" ref="H921">IFERROR(INDEX(Equivalencias!H:H,MATCH(BD[[#This Row],[PRYINumero]],Equivalencias!I:I,0),),BD[[#This Row],[PRYTcodigo]])</f>
        <v>PROC.SALUD</v>
      </c>
    </row>
    <row r="922" spans="1:8" x14ac:dyDescent="0.3">
      <c r="B922" t="s">
        <v>322</v>
      </c>
      <c r="C922" t="s">
        <v>369</v>
      </c>
      <c r="D922" t="s">
        <v>294</v>
      </c>
      <c r="E922" t="s">
        <v>8381</v>
      </c>
      <c r="F922">
        <v>25</v>
      </c>
      <c r="G922" t="str" cm="1">
        <f t="array" ref="G922">IF(Resumen!$D$7="PROC.SWAT",IFERROR(VLOOKUP(BD[[#This Row],[Usunombre]],Equivalencias!W:X,2,FALSE),IFERROR(VLOOKUP(INDEX('BDCF Histórico'!A:A,MATCH(D922&amp;E922,'BDCF Histórico'!G:G,0),),Equivalencias!D:F,3,FALSE),"Revisar")),IFERROR(VLOOKUP(INDEX('BDCF Histórico'!A:A,MATCH(D922&amp;E922,'BDCF Histórico'!G:G,0),),Equivalencias!D:F,3,FALSE),"Revisar"))</f>
        <v>PROC.RM</v>
      </c>
      <c r="H922" t="str" cm="1">
        <f t="array" ref="H922">IFERROR(INDEX(Equivalencias!H:H,MATCH(BD[[#This Row],[PRYINumero]],Equivalencias!I:I,0),),BD[[#This Row],[PRYTcodigo]])</f>
        <v>PROC.SALUD</v>
      </c>
    </row>
    <row r="923" spans="1:8" hidden="1" x14ac:dyDescent="0.3">
      <c r="B923" t="s">
        <v>322</v>
      </c>
      <c r="C923" t="s">
        <v>335</v>
      </c>
      <c r="D923" t="s">
        <v>294</v>
      </c>
      <c r="E923" t="s">
        <v>4640</v>
      </c>
      <c r="F923">
        <v>8.5</v>
      </c>
      <c r="G923" t="str" cm="1">
        <f t="array" ref="G923">IF(Resumen!$D$7="PROC.SWAT",IFERROR(VLOOKUP(BD[[#This Row],[Usunombre]],Equivalencias!W:X,2,FALSE),IFERROR(VLOOKUP(INDEX('BDCF Histórico'!A:A,MATCH(D923&amp;E923,'BDCF Histórico'!G:G,0),),Equivalencias!D:F,3,FALSE),"Revisar")),IFERROR(VLOOKUP(INDEX('BDCF Histórico'!A:A,MATCH(D923&amp;E923,'BDCF Histórico'!G:G,0),),Equivalencias!D:F,3,FALSE),"Revisar"))</f>
        <v>PROC.RM</v>
      </c>
      <c r="H923" t="str" cm="1">
        <f t="array" ref="H923">IFERROR(INDEX(Equivalencias!H:H,MATCH(BD[[#This Row],[PRYINumero]],Equivalencias!I:I,0),),BD[[#This Row],[PRYTcodigo]])</f>
        <v>PROC.SALUD</v>
      </c>
    </row>
    <row r="924" spans="1:8" x14ac:dyDescent="0.3">
      <c r="B924" t="s">
        <v>322</v>
      </c>
      <c r="C924" t="s">
        <v>335</v>
      </c>
      <c r="D924" t="s">
        <v>294</v>
      </c>
      <c r="E924" t="s">
        <v>8381</v>
      </c>
      <c r="F924">
        <v>1.5</v>
      </c>
      <c r="G924" t="str" cm="1">
        <f t="array" ref="G924">IF(Resumen!$D$7="PROC.SWAT",IFERROR(VLOOKUP(BD[[#This Row],[Usunombre]],Equivalencias!W:X,2,FALSE),IFERROR(VLOOKUP(INDEX('BDCF Histórico'!A:A,MATCH(D924&amp;E924,'BDCF Histórico'!G:G,0),),Equivalencias!D:F,3,FALSE),"Revisar")),IFERROR(VLOOKUP(INDEX('BDCF Histórico'!A:A,MATCH(D924&amp;E924,'BDCF Histórico'!G:G,0),),Equivalencias!D:F,3,FALSE),"Revisar"))</f>
        <v>PROC.RM</v>
      </c>
      <c r="H924" t="str" cm="1">
        <f t="array" ref="H924">IFERROR(INDEX(Equivalencias!H:H,MATCH(BD[[#This Row],[PRYINumero]],Equivalencias!I:I,0),),BD[[#This Row],[PRYTcodigo]])</f>
        <v>PROC.SALUD</v>
      </c>
    </row>
    <row r="925" spans="1:8" x14ac:dyDescent="0.3">
      <c r="B925" t="s">
        <v>4307</v>
      </c>
      <c r="C925" t="s">
        <v>3975</v>
      </c>
      <c r="D925" t="s">
        <v>294</v>
      </c>
      <c r="E925" t="s">
        <v>8381</v>
      </c>
      <c r="F925">
        <v>0.5</v>
      </c>
      <c r="G925" t="str" cm="1">
        <f t="array" ref="G925">IF(Resumen!$D$7="PROC.SWAT",IFERROR(VLOOKUP(BD[[#This Row],[Usunombre]],Equivalencias!W:X,2,FALSE),IFERROR(VLOOKUP(INDEX('BDCF Histórico'!A:A,MATCH(D925&amp;E925,'BDCF Histórico'!G:G,0),),Equivalencias!D:F,3,FALSE),"Revisar")),IFERROR(VLOOKUP(INDEX('BDCF Histórico'!A:A,MATCH(D925&amp;E925,'BDCF Histórico'!G:G,0),),Equivalencias!D:F,3,FALSE),"Revisar"))</f>
        <v>PROC.RM</v>
      </c>
      <c r="H925" t="str" cm="1">
        <f t="array" ref="H925">IFERROR(INDEX(Equivalencias!H:H,MATCH(BD[[#This Row],[PRYINumero]],Equivalencias!I:I,0),),BD[[#This Row],[PRYTcodigo]])</f>
        <v>PROC.SAPI</v>
      </c>
    </row>
    <row r="926" spans="1:8" hidden="1" x14ac:dyDescent="0.3">
      <c r="B926" t="s">
        <v>4307</v>
      </c>
      <c r="C926" t="s">
        <v>99</v>
      </c>
      <c r="D926" t="s">
        <v>294</v>
      </c>
      <c r="E926" t="s">
        <v>4640</v>
      </c>
      <c r="F926">
        <v>2</v>
      </c>
      <c r="G926" t="str" cm="1">
        <f t="array" ref="G926">IF(Resumen!$D$7="PROC.SWAT",IFERROR(VLOOKUP(BD[[#This Row],[Usunombre]],Equivalencias!W:X,2,FALSE),IFERROR(VLOOKUP(INDEX('BDCF Histórico'!A:A,MATCH(D926&amp;E926,'BDCF Histórico'!G:G,0),),Equivalencias!D:F,3,FALSE),"Revisar")),IFERROR(VLOOKUP(INDEX('BDCF Histórico'!A:A,MATCH(D926&amp;E926,'BDCF Histórico'!G:G,0),),Equivalencias!D:F,3,FALSE),"Revisar"))</f>
        <v>PROC.RM</v>
      </c>
      <c r="H926" t="str" cm="1">
        <f t="array" ref="H926">IFERROR(INDEX(Equivalencias!H:H,MATCH(BD[[#This Row],[PRYINumero]],Equivalencias!I:I,0),),BD[[#This Row],[PRYTcodigo]])</f>
        <v>PROC.SAPI</v>
      </c>
    </row>
    <row r="927" spans="1:8" hidden="1" x14ac:dyDescent="0.3">
      <c r="B927" t="s">
        <v>4307</v>
      </c>
      <c r="C927" t="s">
        <v>3513</v>
      </c>
      <c r="D927" t="s">
        <v>294</v>
      </c>
      <c r="E927" t="s">
        <v>4640</v>
      </c>
      <c r="F927">
        <v>2.75</v>
      </c>
      <c r="G927" t="str" cm="1">
        <f t="array" ref="G927">IF(Resumen!$D$7="PROC.SWAT",IFERROR(VLOOKUP(BD[[#This Row],[Usunombre]],Equivalencias!W:X,2,FALSE),IFERROR(VLOOKUP(INDEX('BDCF Histórico'!A:A,MATCH(D927&amp;E927,'BDCF Histórico'!G:G,0),),Equivalencias!D:F,3,FALSE),"Revisar")),IFERROR(VLOOKUP(INDEX('BDCF Histórico'!A:A,MATCH(D927&amp;E927,'BDCF Histórico'!G:G,0),),Equivalencias!D:F,3,FALSE),"Revisar"))</f>
        <v>PROC.RM</v>
      </c>
      <c r="H927" t="str" cm="1">
        <f t="array" ref="H927">IFERROR(INDEX(Equivalencias!H:H,MATCH(BD[[#This Row],[PRYINumero]],Equivalencias!I:I,0),),BD[[#This Row],[PRYTcodigo]])</f>
        <v>PROC.SAPI</v>
      </c>
    </row>
    <row r="928" spans="1:8" x14ac:dyDescent="0.3">
      <c r="B928" t="s">
        <v>4307</v>
      </c>
      <c r="C928" t="s">
        <v>3513</v>
      </c>
      <c r="D928" t="s">
        <v>294</v>
      </c>
      <c r="E928" t="s">
        <v>8381</v>
      </c>
      <c r="F928">
        <v>1</v>
      </c>
      <c r="G928" t="str" cm="1">
        <f t="array" ref="G928">IF(Resumen!$D$7="PROC.SWAT",IFERROR(VLOOKUP(BD[[#This Row],[Usunombre]],Equivalencias!W:X,2,FALSE),IFERROR(VLOOKUP(INDEX('BDCF Histórico'!A:A,MATCH(D928&amp;E928,'BDCF Histórico'!G:G,0),),Equivalencias!D:F,3,FALSE),"Revisar")),IFERROR(VLOOKUP(INDEX('BDCF Histórico'!A:A,MATCH(D928&amp;E928,'BDCF Histórico'!G:G,0),),Equivalencias!D:F,3,FALSE),"Revisar"))</f>
        <v>PROC.RM</v>
      </c>
      <c r="H928" t="str" cm="1">
        <f t="array" ref="H928">IFERROR(INDEX(Equivalencias!H:H,MATCH(BD[[#This Row],[PRYINumero]],Equivalencias!I:I,0),),BD[[#This Row],[PRYTcodigo]])</f>
        <v>PROC.SAPI</v>
      </c>
    </row>
    <row r="929" spans="2:8" hidden="1" x14ac:dyDescent="0.3">
      <c r="B929" t="s">
        <v>4307</v>
      </c>
      <c r="C929" t="s">
        <v>4437</v>
      </c>
      <c r="D929" t="s">
        <v>294</v>
      </c>
      <c r="E929" t="s">
        <v>4640</v>
      </c>
      <c r="F929">
        <v>2.5</v>
      </c>
      <c r="G929" t="str" cm="1">
        <f t="array" ref="G929">IF(Resumen!$D$7="PROC.SWAT",IFERROR(VLOOKUP(BD[[#This Row],[Usunombre]],Equivalencias!W:X,2,FALSE),IFERROR(VLOOKUP(INDEX('BDCF Histórico'!A:A,MATCH(D929&amp;E929,'BDCF Histórico'!G:G,0),),Equivalencias!D:F,3,FALSE),"Revisar")),IFERROR(VLOOKUP(INDEX('BDCF Histórico'!A:A,MATCH(D929&amp;E929,'BDCF Histórico'!G:G,0),),Equivalencias!D:F,3,FALSE),"Revisar"))</f>
        <v>PROC.RM</v>
      </c>
      <c r="H929" t="str" cm="1">
        <f t="array" ref="H929">IFERROR(INDEX(Equivalencias!H:H,MATCH(BD[[#This Row],[PRYINumero]],Equivalencias!I:I,0),),BD[[#This Row],[PRYTcodigo]])</f>
        <v>PROC.SAPI</v>
      </c>
    </row>
    <row r="930" spans="2:8" x14ac:dyDescent="0.3">
      <c r="B930" t="s">
        <v>4307</v>
      </c>
      <c r="C930" t="s">
        <v>4437</v>
      </c>
      <c r="D930" t="s">
        <v>294</v>
      </c>
      <c r="E930" t="s">
        <v>8381</v>
      </c>
      <c r="F930">
        <v>6.75</v>
      </c>
      <c r="G930" t="str" cm="1">
        <f t="array" ref="G930">IF(Resumen!$D$7="PROC.SWAT",IFERROR(VLOOKUP(BD[[#This Row],[Usunombre]],Equivalencias!W:X,2,FALSE),IFERROR(VLOOKUP(INDEX('BDCF Histórico'!A:A,MATCH(D930&amp;E930,'BDCF Histórico'!G:G,0),),Equivalencias!D:F,3,FALSE),"Revisar")),IFERROR(VLOOKUP(INDEX('BDCF Histórico'!A:A,MATCH(D930&amp;E930,'BDCF Histórico'!G:G,0),),Equivalencias!D:F,3,FALSE),"Revisar"))</f>
        <v>PROC.RM</v>
      </c>
      <c r="H930" t="str" cm="1">
        <f t="array" ref="H930">IFERROR(INDEX(Equivalencias!H:H,MATCH(BD[[#This Row],[PRYINumero]],Equivalencias!I:I,0),),BD[[#This Row],[PRYTcodigo]])</f>
        <v>PROC.SAPI</v>
      </c>
    </row>
    <row r="931" spans="2:8" hidden="1" x14ac:dyDescent="0.3">
      <c r="B931" t="s">
        <v>354</v>
      </c>
      <c r="C931" t="s">
        <v>1009</v>
      </c>
      <c r="D931" t="s">
        <v>294</v>
      </c>
      <c r="E931" t="s">
        <v>4640</v>
      </c>
      <c r="F931">
        <v>20.5</v>
      </c>
      <c r="G931" t="str" cm="1">
        <f t="array" ref="G931">IF(Resumen!$D$7="PROC.SWAT",IFERROR(VLOOKUP(BD[[#This Row],[Usunombre]],Equivalencias!W:X,2,FALSE),IFERROR(VLOOKUP(INDEX('BDCF Histórico'!A:A,MATCH(D931&amp;E931,'BDCF Histórico'!G:G,0),),Equivalencias!D:F,3,FALSE),"Revisar")),IFERROR(VLOOKUP(INDEX('BDCF Histórico'!A:A,MATCH(D931&amp;E931,'BDCF Histórico'!G:G,0),),Equivalencias!D:F,3,FALSE),"Revisar"))</f>
        <v>PROC.RM</v>
      </c>
      <c r="H931" t="str" cm="1">
        <f t="array" ref="H931">IFERROR(INDEX(Equivalencias!H:H,MATCH(BD[[#This Row],[PRYINumero]],Equivalencias!I:I,0),),BD[[#This Row],[PRYTcodigo]])</f>
        <v>PROC.TAPP</v>
      </c>
    </row>
    <row r="932" spans="2:8" x14ac:dyDescent="0.3">
      <c r="B932" t="s">
        <v>354</v>
      </c>
      <c r="C932" t="s">
        <v>1009</v>
      </c>
      <c r="D932" t="s">
        <v>294</v>
      </c>
      <c r="E932" t="s">
        <v>8381</v>
      </c>
      <c r="F932">
        <v>41.75</v>
      </c>
      <c r="G932" t="str" cm="1">
        <f t="array" ref="G932">IF(Resumen!$D$7="PROC.SWAT",IFERROR(VLOOKUP(BD[[#This Row],[Usunombre]],Equivalencias!W:X,2,FALSE),IFERROR(VLOOKUP(INDEX('BDCF Histórico'!A:A,MATCH(D932&amp;E932,'BDCF Histórico'!G:G,0),),Equivalencias!D:F,3,FALSE),"Revisar")),IFERROR(VLOOKUP(INDEX('BDCF Histórico'!A:A,MATCH(D932&amp;E932,'BDCF Histórico'!G:G,0),),Equivalencias!D:F,3,FALSE),"Revisar"))</f>
        <v>PROC.RM</v>
      </c>
      <c r="H932" t="str" cm="1">
        <f t="array" ref="H932">IFERROR(INDEX(Equivalencias!H:H,MATCH(BD[[#This Row],[PRYINumero]],Equivalencias!I:I,0),),BD[[#This Row],[PRYTcodigo]])</f>
        <v>PROC.TAPP</v>
      </c>
    </row>
    <row r="933" spans="2:8" x14ac:dyDescent="0.3">
      <c r="B933" t="s">
        <v>360</v>
      </c>
      <c r="C933" t="s">
        <v>3991</v>
      </c>
      <c r="D933" t="s">
        <v>294</v>
      </c>
      <c r="E933" t="s">
        <v>8381</v>
      </c>
      <c r="F933">
        <v>2</v>
      </c>
      <c r="G933" t="str" cm="1">
        <f t="array" ref="G933">IF(Resumen!$D$7="PROC.SWAT",IFERROR(VLOOKUP(BD[[#This Row],[Usunombre]],Equivalencias!W:X,2,FALSE),IFERROR(VLOOKUP(INDEX('BDCF Histórico'!A:A,MATCH(D933&amp;E933,'BDCF Histórico'!G:G,0),),Equivalencias!D:F,3,FALSE),"Revisar")),IFERROR(VLOOKUP(INDEX('BDCF Histórico'!A:A,MATCH(D933&amp;E933,'BDCF Histórico'!G:G,0),),Equivalencias!D:F,3,FALSE),"Revisar"))</f>
        <v>PROC.RM</v>
      </c>
      <c r="H933" t="str" cm="1">
        <f t="array" ref="H933">IFERROR(INDEX(Equivalencias!H:H,MATCH(BD[[#This Row],[PRYINumero]],Equivalencias!I:I,0),),BD[[#This Row],[PRYTcodigo]])</f>
        <v>PROC.TDIG</v>
      </c>
    </row>
    <row r="934" spans="2:8" x14ac:dyDescent="0.3">
      <c r="B934" t="s">
        <v>360</v>
      </c>
      <c r="C934" t="s">
        <v>362</v>
      </c>
      <c r="D934" t="s">
        <v>294</v>
      </c>
      <c r="E934" t="s">
        <v>8381</v>
      </c>
      <c r="F934">
        <v>0.5</v>
      </c>
      <c r="G934" t="str" cm="1">
        <f t="array" ref="G934">IF(Resumen!$D$7="PROC.SWAT",IFERROR(VLOOKUP(BD[[#This Row],[Usunombre]],Equivalencias!W:X,2,FALSE),IFERROR(VLOOKUP(INDEX('BDCF Histórico'!A:A,MATCH(D934&amp;E934,'BDCF Histórico'!G:G,0),),Equivalencias!D:F,3,FALSE),"Revisar")),IFERROR(VLOOKUP(INDEX('BDCF Histórico'!A:A,MATCH(D934&amp;E934,'BDCF Histórico'!G:G,0),),Equivalencias!D:F,3,FALSE),"Revisar"))</f>
        <v>PROC.RM</v>
      </c>
      <c r="H934" t="str" cm="1">
        <f t="array" ref="H934">IFERROR(INDEX(Equivalencias!H:H,MATCH(BD[[#This Row],[PRYINumero]],Equivalencias!I:I,0),),BD[[#This Row],[PRYTcodigo]])</f>
        <v>PROC.TDIG</v>
      </c>
    </row>
    <row r="935" spans="2:8" hidden="1" x14ac:dyDescent="0.3">
      <c r="B935" t="s">
        <v>360</v>
      </c>
      <c r="C935" t="s">
        <v>4502</v>
      </c>
      <c r="D935" t="s">
        <v>294</v>
      </c>
      <c r="E935" t="s">
        <v>4640</v>
      </c>
      <c r="F935">
        <v>2</v>
      </c>
      <c r="G935" t="str" cm="1">
        <f t="array" ref="G935">IF(Resumen!$D$7="PROC.SWAT",IFERROR(VLOOKUP(BD[[#This Row],[Usunombre]],Equivalencias!W:X,2,FALSE),IFERROR(VLOOKUP(INDEX('BDCF Histórico'!A:A,MATCH(D935&amp;E935,'BDCF Histórico'!G:G,0),),Equivalencias!D:F,3,FALSE),"Revisar")),IFERROR(VLOOKUP(INDEX('BDCF Histórico'!A:A,MATCH(D935&amp;E935,'BDCF Histórico'!G:G,0),),Equivalencias!D:F,3,FALSE),"Revisar"))</f>
        <v>PROC.RM</v>
      </c>
      <c r="H935" t="str" cm="1">
        <f t="array" ref="H935">IFERROR(INDEX(Equivalencias!H:H,MATCH(BD[[#This Row],[PRYINumero]],Equivalencias!I:I,0),),BD[[#This Row],[PRYTcodigo]])</f>
        <v>PROC.TDIG</v>
      </c>
    </row>
    <row r="936" spans="2:8" x14ac:dyDescent="0.3">
      <c r="B936" t="s">
        <v>360</v>
      </c>
      <c r="C936" t="s">
        <v>4502</v>
      </c>
      <c r="D936" t="s">
        <v>294</v>
      </c>
      <c r="E936" t="s">
        <v>8381</v>
      </c>
      <c r="F936">
        <v>1.5</v>
      </c>
      <c r="G936" t="str" cm="1">
        <f t="array" ref="G936">IF(Resumen!$D$7="PROC.SWAT",IFERROR(VLOOKUP(BD[[#This Row],[Usunombre]],Equivalencias!W:X,2,FALSE),IFERROR(VLOOKUP(INDEX('BDCF Histórico'!A:A,MATCH(D936&amp;E936,'BDCF Histórico'!G:G,0),),Equivalencias!D:F,3,FALSE),"Revisar")),IFERROR(VLOOKUP(INDEX('BDCF Histórico'!A:A,MATCH(D936&amp;E936,'BDCF Histórico'!G:G,0),),Equivalencias!D:F,3,FALSE),"Revisar"))</f>
        <v>PROC.RM</v>
      </c>
      <c r="H936" t="str" cm="1">
        <f t="array" ref="H936">IFERROR(INDEX(Equivalencias!H:H,MATCH(BD[[#This Row],[PRYINumero]],Equivalencias!I:I,0),),BD[[#This Row],[PRYTcodigo]])</f>
        <v>PROC.TDIG</v>
      </c>
    </row>
    <row r="937" spans="2:8" hidden="1" x14ac:dyDescent="0.3">
      <c r="B937" t="s">
        <v>360</v>
      </c>
      <c r="C937" t="s">
        <v>4504</v>
      </c>
      <c r="D937" t="s">
        <v>294</v>
      </c>
      <c r="E937" t="s">
        <v>4640</v>
      </c>
      <c r="F937">
        <v>4.5</v>
      </c>
      <c r="G937" t="str" cm="1">
        <f t="array" ref="G937">IF(Resumen!$D$7="PROC.SWAT",IFERROR(VLOOKUP(BD[[#This Row],[Usunombre]],Equivalencias!W:X,2,FALSE),IFERROR(VLOOKUP(INDEX('BDCF Histórico'!A:A,MATCH(D937&amp;E937,'BDCF Histórico'!G:G,0),),Equivalencias!D:F,3,FALSE),"Revisar")),IFERROR(VLOOKUP(INDEX('BDCF Histórico'!A:A,MATCH(D937&amp;E937,'BDCF Histórico'!G:G,0),),Equivalencias!D:F,3,FALSE),"Revisar"))</f>
        <v>PROC.RM</v>
      </c>
      <c r="H937" t="str" cm="1">
        <f t="array" ref="H937">IFERROR(INDEX(Equivalencias!H:H,MATCH(BD[[#This Row],[PRYINumero]],Equivalencias!I:I,0),),BD[[#This Row],[PRYTcodigo]])</f>
        <v>PROC.TDIG</v>
      </c>
    </row>
    <row r="938" spans="2:8" x14ac:dyDescent="0.3">
      <c r="B938" t="s">
        <v>360</v>
      </c>
      <c r="C938" t="s">
        <v>4504</v>
      </c>
      <c r="D938" t="s">
        <v>294</v>
      </c>
      <c r="E938" t="s">
        <v>8381</v>
      </c>
      <c r="F938">
        <v>4.25</v>
      </c>
      <c r="G938" t="str" cm="1">
        <f t="array" ref="G938">IF(Resumen!$D$7="PROC.SWAT",IFERROR(VLOOKUP(BD[[#This Row],[Usunombre]],Equivalencias!W:X,2,FALSE),IFERROR(VLOOKUP(INDEX('BDCF Histórico'!A:A,MATCH(D938&amp;E938,'BDCF Histórico'!G:G,0),),Equivalencias!D:F,3,FALSE),"Revisar")),IFERROR(VLOOKUP(INDEX('BDCF Histórico'!A:A,MATCH(D938&amp;E938,'BDCF Histórico'!G:G,0),),Equivalencias!D:F,3,FALSE),"Revisar"))</f>
        <v>PROC.RM</v>
      </c>
      <c r="H938" t="str" cm="1">
        <f t="array" ref="H938">IFERROR(INDEX(Equivalencias!H:H,MATCH(BD[[#This Row],[PRYINumero]],Equivalencias!I:I,0),),BD[[#This Row],[PRYTcodigo]])</f>
        <v>PROC.TDIG</v>
      </c>
    </row>
    <row r="939" spans="2:8" hidden="1" x14ac:dyDescent="0.3">
      <c r="B939" t="s">
        <v>360</v>
      </c>
      <c r="C939" t="s">
        <v>4506</v>
      </c>
      <c r="D939" t="s">
        <v>294</v>
      </c>
      <c r="E939" t="s">
        <v>4640</v>
      </c>
      <c r="F939">
        <v>26</v>
      </c>
      <c r="G939" t="str" cm="1">
        <f t="array" ref="G939">IF(Resumen!$D$7="PROC.SWAT",IFERROR(VLOOKUP(BD[[#This Row],[Usunombre]],Equivalencias!W:X,2,FALSE),IFERROR(VLOOKUP(INDEX('BDCF Histórico'!A:A,MATCH(D939&amp;E939,'BDCF Histórico'!G:G,0),),Equivalencias!D:F,3,FALSE),"Revisar")),IFERROR(VLOOKUP(INDEX('BDCF Histórico'!A:A,MATCH(D939&amp;E939,'BDCF Histórico'!G:G,0),),Equivalencias!D:F,3,FALSE),"Revisar"))</f>
        <v>PROC.RM</v>
      </c>
      <c r="H939" t="str" cm="1">
        <f t="array" ref="H939">IFERROR(INDEX(Equivalencias!H:H,MATCH(BD[[#This Row],[PRYINumero]],Equivalencias!I:I,0),),BD[[#This Row],[PRYTcodigo]])</f>
        <v>PROC.TDIG</v>
      </c>
    </row>
    <row r="940" spans="2:8" x14ac:dyDescent="0.3">
      <c r="B940" t="s">
        <v>360</v>
      </c>
      <c r="C940" t="s">
        <v>4506</v>
      </c>
      <c r="D940" t="s">
        <v>294</v>
      </c>
      <c r="E940" t="s">
        <v>8381</v>
      </c>
      <c r="F940">
        <v>27.25</v>
      </c>
      <c r="G940" t="str" cm="1">
        <f t="array" ref="G940">IF(Resumen!$D$7="PROC.SWAT",IFERROR(VLOOKUP(BD[[#This Row],[Usunombre]],Equivalencias!W:X,2,FALSE),IFERROR(VLOOKUP(INDEX('BDCF Histórico'!A:A,MATCH(D940&amp;E940,'BDCF Histórico'!G:G,0),),Equivalencias!D:F,3,FALSE),"Revisar")),IFERROR(VLOOKUP(INDEX('BDCF Histórico'!A:A,MATCH(D940&amp;E940,'BDCF Histórico'!G:G,0),),Equivalencias!D:F,3,FALSE),"Revisar"))</f>
        <v>PROC.RM</v>
      </c>
      <c r="H940" t="str" cm="1">
        <f t="array" ref="H940">IFERROR(INDEX(Equivalencias!H:H,MATCH(BD[[#This Row],[PRYINumero]],Equivalencias!I:I,0),),BD[[#This Row],[PRYTcodigo]])</f>
        <v>PROC.TDIG</v>
      </c>
    </row>
    <row r="941" spans="2:8" hidden="1" x14ac:dyDescent="0.3">
      <c r="B941" t="s">
        <v>360</v>
      </c>
      <c r="C941" t="s">
        <v>368</v>
      </c>
      <c r="D941" t="s">
        <v>294</v>
      </c>
      <c r="E941" t="s">
        <v>4640</v>
      </c>
      <c r="F941">
        <v>4</v>
      </c>
      <c r="G941" t="str" cm="1">
        <f t="array" ref="G941">IF(Resumen!$D$7="PROC.SWAT",IFERROR(VLOOKUP(BD[[#This Row],[Usunombre]],Equivalencias!W:X,2,FALSE),IFERROR(VLOOKUP(INDEX('BDCF Histórico'!A:A,MATCH(D941&amp;E941,'BDCF Histórico'!G:G,0),),Equivalencias!D:F,3,FALSE),"Revisar")),IFERROR(VLOOKUP(INDEX('BDCF Histórico'!A:A,MATCH(D941&amp;E941,'BDCF Histórico'!G:G,0),),Equivalencias!D:F,3,FALSE),"Revisar"))</f>
        <v>PROC.RM</v>
      </c>
      <c r="H941" t="str" cm="1">
        <f t="array" ref="H941">IFERROR(INDEX(Equivalencias!H:H,MATCH(BD[[#This Row],[PRYINumero]],Equivalencias!I:I,0),),BD[[#This Row],[PRYTcodigo]])</f>
        <v>PROC.TDIG</v>
      </c>
    </row>
    <row r="942" spans="2:8" x14ac:dyDescent="0.3">
      <c r="B942" t="s">
        <v>360</v>
      </c>
      <c r="C942" t="s">
        <v>368</v>
      </c>
      <c r="D942" t="s">
        <v>294</v>
      </c>
      <c r="E942" t="s">
        <v>8381</v>
      </c>
      <c r="F942">
        <v>4</v>
      </c>
      <c r="G942" t="str" cm="1">
        <f t="array" ref="G942">IF(Resumen!$D$7="PROC.SWAT",IFERROR(VLOOKUP(BD[[#This Row],[Usunombre]],Equivalencias!W:X,2,FALSE),IFERROR(VLOOKUP(INDEX('BDCF Histórico'!A:A,MATCH(D942&amp;E942,'BDCF Histórico'!G:G,0),),Equivalencias!D:F,3,FALSE),"Revisar")),IFERROR(VLOOKUP(INDEX('BDCF Histórico'!A:A,MATCH(D942&amp;E942,'BDCF Histórico'!G:G,0),),Equivalencias!D:F,3,FALSE),"Revisar"))</f>
        <v>PROC.RM</v>
      </c>
      <c r="H942" t="str" cm="1">
        <f t="array" ref="H942">IFERROR(INDEX(Equivalencias!H:H,MATCH(BD[[#This Row],[PRYINumero]],Equivalencias!I:I,0),),BD[[#This Row],[PRYTcodigo]])</f>
        <v>PROC.TDIG</v>
      </c>
    </row>
    <row r="943" spans="2:8" hidden="1" x14ac:dyDescent="0.3">
      <c r="B943" t="s">
        <v>371</v>
      </c>
      <c r="C943" t="s">
        <v>4628</v>
      </c>
      <c r="D943" t="s">
        <v>294</v>
      </c>
      <c r="E943" t="s">
        <v>4640</v>
      </c>
      <c r="F943">
        <v>1</v>
      </c>
      <c r="G943" t="str" cm="1">
        <f t="array" ref="G943">IF(Resumen!$D$7="PROC.SWAT",IFERROR(VLOOKUP(BD[[#This Row],[Usunombre]],Equivalencias!W:X,2,FALSE),IFERROR(VLOOKUP(INDEX('BDCF Histórico'!A:A,MATCH(D943&amp;E943,'BDCF Histórico'!G:G,0),),Equivalencias!D:F,3,FALSE),"Revisar")),IFERROR(VLOOKUP(INDEX('BDCF Histórico'!A:A,MATCH(D943&amp;E943,'BDCF Histórico'!G:G,0),),Equivalencias!D:F,3,FALSE),"Revisar"))</f>
        <v>PROC.RM</v>
      </c>
      <c r="H943" t="str" cm="1">
        <f t="array" ref="H943">IFERROR(INDEX(Equivalencias!H:H,MATCH(BD[[#This Row],[PRYINumero]],Equivalencias!I:I,0),),BD[[#This Row],[PRYTcodigo]])</f>
        <v>PROC.TELCO</v>
      </c>
    </row>
    <row r="944" spans="2:8" x14ac:dyDescent="0.3">
      <c r="B944" t="s">
        <v>405</v>
      </c>
      <c r="C944" t="s">
        <v>949</v>
      </c>
      <c r="D944" t="s">
        <v>294</v>
      </c>
      <c r="E944" t="s">
        <v>8381</v>
      </c>
      <c r="F944">
        <v>2.75</v>
      </c>
      <c r="G944" t="str" cm="1">
        <f t="array" ref="G944">IF(Resumen!$D$7="PROC.SWAT",IFERROR(VLOOKUP(BD[[#This Row],[Usunombre]],Equivalencias!W:X,2,FALSE),IFERROR(VLOOKUP(INDEX('BDCF Histórico'!A:A,MATCH(D944&amp;E944,'BDCF Histórico'!G:G,0),),Equivalencias!D:F,3,FALSE),"Revisar")),IFERROR(VLOOKUP(INDEX('BDCF Histórico'!A:A,MATCH(D944&amp;E944,'BDCF Histórico'!G:G,0),),Equivalencias!D:F,3,FALSE),"Revisar"))</f>
        <v>PROC.RM</v>
      </c>
      <c r="H944" t="str" cm="1">
        <f t="array" ref="H944">IFERROR(INDEX(Equivalencias!H:H,MATCH(BD[[#This Row],[PRYINumero]],Equivalencias!I:I,0),),BD[[#This Row],[PRYTcodigo]])</f>
        <v>STR.MGMT</v>
      </c>
    </row>
    <row r="945" spans="2:8" hidden="1" x14ac:dyDescent="0.3">
      <c r="B945" t="s">
        <v>405</v>
      </c>
      <c r="C945" t="s">
        <v>4439</v>
      </c>
      <c r="D945" t="s">
        <v>294</v>
      </c>
      <c r="E945" t="s">
        <v>4640</v>
      </c>
      <c r="F945">
        <v>23.75</v>
      </c>
      <c r="G945" t="str" cm="1">
        <f t="array" ref="G945">IF(Resumen!$D$7="PROC.SWAT",IFERROR(VLOOKUP(BD[[#This Row],[Usunombre]],Equivalencias!W:X,2,FALSE),IFERROR(VLOOKUP(INDEX('BDCF Histórico'!A:A,MATCH(D945&amp;E945,'BDCF Histórico'!G:G,0),),Equivalencias!D:F,3,FALSE),"Revisar")),IFERROR(VLOOKUP(INDEX('BDCF Histórico'!A:A,MATCH(D945&amp;E945,'BDCF Histórico'!G:G,0),),Equivalencias!D:F,3,FALSE),"Revisar"))</f>
        <v>PROC.RM</v>
      </c>
      <c r="H945" t="str" cm="1">
        <f t="array" ref="H945">IFERROR(INDEX(Equivalencias!H:H,MATCH(BD[[#This Row],[PRYINumero]],Equivalencias!I:I,0),),BD[[#This Row],[PRYTcodigo]])</f>
        <v>STR.MGMT</v>
      </c>
    </row>
    <row r="946" spans="2:8" x14ac:dyDescent="0.3">
      <c r="B946" t="s">
        <v>405</v>
      </c>
      <c r="C946" t="s">
        <v>4439</v>
      </c>
      <c r="D946" t="s">
        <v>294</v>
      </c>
      <c r="E946" t="s">
        <v>8381</v>
      </c>
      <c r="F946">
        <v>25.5</v>
      </c>
      <c r="G946" t="str" cm="1">
        <f t="array" ref="G946">IF(Resumen!$D$7="PROC.SWAT",IFERROR(VLOOKUP(BD[[#This Row],[Usunombre]],Equivalencias!W:X,2,FALSE),IFERROR(VLOOKUP(INDEX('BDCF Histórico'!A:A,MATCH(D946&amp;E946,'BDCF Histórico'!G:G,0),),Equivalencias!D:F,3,FALSE),"Revisar")),IFERROR(VLOOKUP(INDEX('BDCF Histórico'!A:A,MATCH(D946&amp;E946,'BDCF Histórico'!G:G,0),),Equivalencias!D:F,3,FALSE),"Revisar"))</f>
        <v>PROC.RM</v>
      </c>
      <c r="H946" t="str" cm="1">
        <f t="array" ref="H946">IFERROR(INDEX(Equivalencias!H:H,MATCH(BD[[#This Row],[PRYINumero]],Equivalencias!I:I,0),),BD[[#This Row],[PRYTcodigo]])</f>
        <v>STR.MGMT</v>
      </c>
    </row>
    <row r="947" spans="2:8" x14ac:dyDescent="0.3">
      <c r="B947" t="s">
        <v>405</v>
      </c>
      <c r="C947" t="s">
        <v>4440</v>
      </c>
      <c r="D947" t="s">
        <v>294</v>
      </c>
      <c r="E947" t="s">
        <v>8381</v>
      </c>
      <c r="F947">
        <v>0.5</v>
      </c>
      <c r="G947" t="str" cm="1">
        <f t="array" ref="G947">IF(Resumen!$D$7="PROC.SWAT",IFERROR(VLOOKUP(BD[[#This Row],[Usunombre]],Equivalencias!W:X,2,FALSE),IFERROR(VLOOKUP(INDEX('BDCF Histórico'!A:A,MATCH(D947&amp;E947,'BDCF Histórico'!G:G,0),),Equivalencias!D:F,3,FALSE),"Revisar")),IFERROR(VLOOKUP(INDEX('BDCF Histórico'!A:A,MATCH(D947&amp;E947,'BDCF Histórico'!G:G,0),),Equivalencias!D:F,3,FALSE),"Revisar"))</f>
        <v>PROC.RM</v>
      </c>
      <c r="H947" t="str" cm="1">
        <f t="array" ref="H947">IFERROR(INDEX(Equivalencias!H:H,MATCH(BD[[#This Row],[PRYINumero]],Equivalencias!I:I,0),),BD[[#This Row],[PRYTcodigo]])</f>
        <v>STR.MGMT</v>
      </c>
    </row>
    <row r="948" spans="2:8" hidden="1" x14ac:dyDescent="0.3">
      <c r="B948" t="s">
        <v>405</v>
      </c>
      <c r="C948" t="s">
        <v>1018</v>
      </c>
      <c r="D948" t="s">
        <v>294</v>
      </c>
      <c r="E948" t="s">
        <v>4640</v>
      </c>
      <c r="F948">
        <v>1.5</v>
      </c>
      <c r="G948" t="str" cm="1">
        <f t="array" ref="G948">IF(Resumen!$D$7="PROC.SWAT",IFERROR(VLOOKUP(BD[[#This Row],[Usunombre]],Equivalencias!W:X,2,FALSE),IFERROR(VLOOKUP(INDEX('BDCF Histórico'!A:A,MATCH(D948&amp;E948,'BDCF Histórico'!G:G,0),),Equivalencias!D:F,3,FALSE),"Revisar")),IFERROR(VLOOKUP(INDEX('BDCF Histórico'!A:A,MATCH(D948&amp;E948,'BDCF Histórico'!G:G,0),),Equivalencias!D:F,3,FALSE),"Revisar"))</f>
        <v>PROC.RM</v>
      </c>
      <c r="H948" t="str" cm="1">
        <f t="array" ref="H948">IFERROR(INDEX(Equivalencias!H:H,MATCH(BD[[#This Row],[PRYINumero]],Equivalencias!I:I,0),),BD[[#This Row],[PRYTcodigo]])</f>
        <v>STR.MGMT</v>
      </c>
    </row>
    <row r="949" spans="2:8" x14ac:dyDescent="0.3">
      <c r="B949" t="s">
        <v>405</v>
      </c>
      <c r="C949" t="s">
        <v>4209</v>
      </c>
      <c r="D949" t="s">
        <v>294</v>
      </c>
      <c r="E949" t="s">
        <v>8381</v>
      </c>
      <c r="F949">
        <v>1</v>
      </c>
      <c r="G949" t="str" cm="1">
        <f t="array" ref="G949">IF(Resumen!$D$7="PROC.SWAT",IFERROR(VLOOKUP(BD[[#This Row],[Usunombre]],Equivalencias!W:X,2,FALSE),IFERROR(VLOOKUP(INDEX('BDCF Histórico'!A:A,MATCH(D949&amp;E949,'BDCF Histórico'!G:G,0),),Equivalencias!D:F,3,FALSE),"Revisar")),IFERROR(VLOOKUP(INDEX('BDCF Histórico'!A:A,MATCH(D949&amp;E949,'BDCF Histórico'!G:G,0),),Equivalencias!D:F,3,FALSE),"Revisar"))</f>
        <v>PROC.RM</v>
      </c>
      <c r="H949" t="str" cm="1">
        <f t="array" ref="H949">IFERROR(INDEX(Equivalencias!H:H,MATCH(BD[[#This Row],[PRYINumero]],Equivalencias!I:I,0),),BD[[#This Row],[PRYTcodigo]])</f>
        <v>STR.MGMT</v>
      </c>
    </row>
    <row r="950" spans="2:8" hidden="1" x14ac:dyDescent="0.3">
      <c r="B950" t="s">
        <v>669</v>
      </c>
      <c r="C950" t="s">
        <v>4642</v>
      </c>
      <c r="D950" t="s">
        <v>1068</v>
      </c>
      <c r="E950" t="s">
        <v>4640</v>
      </c>
      <c r="F950">
        <v>40</v>
      </c>
      <c r="G950" t="str" cm="1">
        <f t="array" ref="G950">IF(Resumen!$D$7="PROC.SWAT",IFERROR(VLOOKUP(BD[[#This Row],[Usunombre]],Equivalencias!W:X,2,FALSE),IFERROR(VLOOKUP(INDEX('BDCF Histórico'!A:A,MATCH(D950&amp;E950,'BDCF Histórico'!G:G,0),),Equivalencias!D:F,3,FALSE),"Revisar")),IFERROR(VLOOKUP(INDEX('BDCF Histórico'!A:A,MATCH(D950&amp;E950,'BDCF Histórico'!G:G,0),),Equivalencias!D:F,3,FALSE),"Revisar"))</f>
        <v>PROC.SALUD</v>
      </c>
      <c r="H950" t="str" cm="1">
        <f t="array" ref="H950">IFERROR(INDEX(Equivalencias!H:H,MATCH(BD[[#This Row],[PRYINumero]],Equivalencias!I:I,0),),BD[[#This Row],[PRYTcodigo]])</f>
        <v>PROC.ADM</v>
      </c>
    </row>
    <row r="951" spans="2:8" hidden="1" x14ac:dyDescent="0.3">
      <c r="B951" t="s">
        <v>669</v>
      </c>
      <c r="C951" t="s">
        <v>4642</v>
      </c>
      <c r="D951" t="s">
        <v>3463</v>
      </c>
      <c r="E951" t="s">
        <v>4640</v>
      </c>
      <c r="F951">
        <v>8</v>
      </c>
      <c r="G951" t="str" cm="1">
        <f t="array" ref="G951">IF(Resumen!$D$7="PROC.SWAT",IFERROR(VLOOKUP(BD[[#This Row],[Usunombre]],Equivalencias!W:X,2,FALSE),IFERROR(VLOOKUP(INDEX('BDCF Histórico'!A:A,MATCH(D951&amp;E951,'BDCF Histórico'!G:G,0),),Equivalencias!D:F,3,FALSE),"Revisar")),IFERROR(VLOOKUP(INDEX('BDCF Histórico'!A:A,MATCH(D951&amp;E951,'BDCF Histórico'!G:G,0),),Equivalencias!D:F,3,FALSE),"Revisar"))</f>
        <v>PROC.POOL</v>
      </c>
      <c r="H951" t="str" cm="1">
        <f t="array" ref="H951">IFERROR(INDEX(Equivalencias!H:H,MATCH(BD[[#This Row],[PRYINumero]],Equivalencias!I:I,0),),BD[[#This Row],[PRYTcodigo]])</f>
        <v>PROC.ADM</v>
      </c>
    </row>
    <row r="952" spans="2:8" hidden="1" x14ac:dyDescent="0.3">
      <c r="B952" t="s">
        <v>4333</v>
      </c>
      <c r="C952" t="s">
        <v>4116</v>
      </c>
      <c r="D952" t="s">
        <v>3463</v>
      </c>
      <c r="E952" t="s">
        <v>4640</v>
      </c>
      <c r="F952">
        <v>98</v>
      </c>
      <c r="G952" t="str" cm="1">
        <f t="array" ref="G952">IF(Resumen!$D$7="PROC.SWAT",IFERROR(VLOOKUP(BD[[#This Row],[Usunombre]],Equivalencias!W:X,2,FALSE),IFERROR(VLOOKUP(INDEX('BDCF Histórico'!A:A,MATCH(D952&amp;E952,'BDCF Histórico'!G:G,0),),Equivalencias!D:F,3,FALSE),"Revisar")),IFERROR(VLOOKUP(INDEX('BDCF Histórico'!A:A,MATCH(D952&amp;E952,'BDCF Histórico'!G:G,0),),Equivalencias!D:F,3,FALSE),"Revisar"))</f>
        <v>PROC.POOL</v>
      </c>
      <c r="H952" t="str" cm="1">
        <f t="array" ref="H952">IFERROR(INDEX(Equivalencias!H:H,MATCH(BD[[#This Row],[PRYINumero]],Equivalencias!I:I,0),),BD[[#This Row],[PRYTcodigo]])</f>
        <v>PROC.POOL</v>
      </c>
    </row>
    <row r="953" spans="2:8" x14ac:dyDescent="0.3">
      <c r="B953" t="s">
        <v>4333</v>
      </c>
      <c r="C953" t="s">
        <v>4116</v>
      </c>
      <c r="D953" t="s">
        <v>3463</v>
      </c>
      <c r="E953" t="s">
        <v>8381</v>
      </c>
      <c r="F953">
        <v>160</v>
      </c>
      <c r="G953" t="str" cm="1">
        <f t="array" ref="G953">IF(Resumen!$D$7="PROC.SWAT",IFERROR(VLOOKUP(BD[[#This Row],[Usunombre]],Equivalencias!W:X,2,FALSE),IFERROR(VLOOKUP(INDEX('BDCF Histórico'!A:A,MATCH(D953&amp;E953,'BDCF Histórico'!G:G,0),),Equivalencias!D:F,3,FALSE),"Revisar")),IFERROR(VLOOKUP(INDEX('BDCF Histórico'!A:A,MATCH(D953&amp;E953,'BDCF Histórico'!G:G,0),),Equivalencias!D:F,3,FALSE),"Revisar"))</f>
        <v>PROC.POOL</v>
      </c>
      <c r="H953" t="str" cm="1">
        <f t="array" ref="H953">IFERROR(INDEX(Equivalencias!H:H,MATCH(BD[[#This Row],[PRYINumero]],Equivalencias!I:I,0),),BD[[#This Row],[PRYTcodigo]])</f>
        <v>PROC.POOL</v>
      </c>
    </row>
    <row r="954" spans="2:8" hidden="1" x14ac:dyDescent="0.3">
      <c r="B954" t="s">
        <v>4307</v>
      </c>
      <c r="C954" t="s">
        <v>99</v>
      </c>
      <c r="D954" t="s">
        <v>3463</v>
      </c>
      <c r="E954" t="s">
        <v>4640</v>
      </c>
      <c r="F954">
        <v>15.5</v>
      </c>
      <c r="G954" t="str" cm="1">
        <f t="array" ref="G954">IF(Resumen!$D$7="PROC.SWAT",IFERROR(VLOOKUP(BD[[#This Row],[Usunombre]],Equivalencias!W:X,2,FALSE),IFERROR(VLOOKUP(INDEX('BDCF Histórico'!A:A,MATCH(D954&amp;E954,'BDCF Histórico'!G:G,0),),Equivalencias!D:F,3,FALSE),"Revisar")),IFERROR(VLOOKUP(INDEX('BDCF Histórico'!A:A,MATCH(D954&amp;E954,'BDCF Histórico'!G:G,0),),Equivalencias!D:F,3,FALSE),"Revisar"))</f>
        <v>PROC.POOL</v>
      </c>
      <c r="H954" t="str" cm="1">
        <f t="array" ref="H954">IFERROR(INDEX(Equivalencias!H:H,MATCH(BD[[#This Row],[PRYINumero]],Equivalencias!I:I,0),),BD[[#This Row],[PRYTcodigo]])</f>
        <v>PROC.SAPI</v>
      </c>
    </row>
    <row r="955" spans="2:8" hidden="1" x14ac:dyDescent="0.3">
      <c r="B955" t="s">
        <v>4307</v>
      </c>
      <c r="C955" t="s">
        <v>4437</v>
      </c>
      <c r="D955" t="s">
        <v>3463</v>
      </c>
      <c r="E955" t="s">
        <v>4640</v>
      </c>
      <c r="F955">
        <v>46.5</v>
      </c>
      <c r="G955" t="str" cm="1">
        <f t="array" ref="G955">IF(Resumen!$D$7="PROC.SWAT",IFERROR(VLOOKUP(BD[[#This Row],[Usunombre]],Equivalencias!W:X,2,FALSE),IFERROR(VLOOKUP(INDEX('BDCF Histórico'!A:A,MATCH(D955&amp;E955,'BDCF Histórico'!G:G,0),),Equivalencias!D:F,3,FALSE),"Revisar")),IFERROR(VLOOKUP(INDEX('BDCF Histórico'!A:A,MATCH(D955&amp;E955,'BDCF Histórico'!G:G,0),),Equivalencias!D:F,3,FALSE),"Revisar"))</f>
        <v>PROC.POOL</v>
      </c>
      <c r="H955" t="str" cm="1">
        <f t="array" ref="H955">IFERROR(INDEX(Equivalencias!H:H,MATCH(BD[[#This Row],[PRYINumero]],Equivalencias!I:I,0),),BD[[#This Row],[PRYTcodigo]])</f>
        <v>PROC.SAPI</v>
      </c>
    </row>
    <row r="956" spans="2:8" hidden="1" x14ac:dyDescent="0.3">
      <c r="B956" t="s">
        <v>669</v>
      </c>
      <c r="C956" t="s">
        <v>4642</v>
      </c>
      <c r="D956" t="s">
        <v>54</v>
      </c>
      <c r="E956" t="s">
        <v>4640</v>
      </c>
      <c r="F956">
        <v>24</v>
      </c>
      <c r="G956" t="str" cm="1">
        <f t="array" ref="G956">IF(Resumen!$D$7="PROC.SWAT",IFERROR(VLOOKUP(BD[[#This Row],[Usunombre]],Equivalencias!W:X,2,FALSE),IFERROR(VLOOKUP(INDEX('BDCF Histórico'!A:A,MATCH(D956&amp;E956,'BDCF Histórico'!G:G,0),),Equivalencias!D:F,3,FALSE),"Revisar")),IFERROR(VLOOKUP(INDEX('BDCF Histórico'!A:A,MATCH(D956&amp;E956,'BDCF Histórico'!G:G,0),),Equivalencias!D:F,3,FALSE),"Revisar"))</f>
        <v>PROC.ERP</v>
      </c>
      <c r="H956" t="str" cm="1">
        <f t="array" ref="H956">IFERROR(INDEX(Equivalencias!H:H,MATCH(BD[[#This Row],[PRYINumero]],Equivalencias!I:I,0),),BD[[#This Row],[PRYTcodigo]])</f>
        <v>PROC.ADM</v>
      </c>
    </row>
    <row r="957" spans="2:8" x14ac:dyDescent="0.3">
      <c r="B957" t="s">
        <v>48</v>
      </c>
      <c r="C957" t="s">
        <v>4652</v>
      </c>
      <c r="D957" t="s">
        <v>54</v>
      </c>
      <c r="E957" t="s">
        <v>8381</v>
      </c>
      <c r="F957">
        <v>36</v>
      </c>
      <c r="G957" t="str" cm="1">
        <f t="array" ref="G957">IF(Resumen!$D$7="PROC.SWAT",IFERROR(VLOOKUP(BD[[#This Row],[Usunombre]],Equivalencias!W:X,2,FALSE),IFERROR(VLOOKUP(INDEX('BDCF Histórico'!A:A,MATCH(D957&amp;E957,'BDCF Histórico'!G:G,0),),Equivalencias!D:F,3,FALSE),"Revisar")),IFERROR(VLOOKUP(INDEX('BDCF Histórico'!A:A,MATCH(D957&amp;E957,'BDCF Histórico'!G:G,0),),Equivalencias!D:F,3,FALSE),"Revisar"))</f>
        <v>PROC.ERP</v>
      </c>
      <c r="H957" t="str" cm="1">
        <f t="array" ref="H957">IFERROR(INDEX(Equivalencias!H:H,MATCH(BD[[#This Row],[PRYINumero]],Equivalencias!I:I,0),),BD[[#This Row],[PRYTcodigo]])</f>
        <v>PROC.ERP</v>
      </c>
    </row>
    <row r="958" spans="2:8" x14ac:dyDescent="0.3">
      <c r="B958" t="s">
        <v>48</v>
      </c>
      <c r="C958" t="s">
        <v>4655</v>
      </c>
      <c r="D958" t="s">
        <v>54</v>
      </c>
      <c r="E958" t="s">
        <v>8381</v>
      </c>
      <c r="F958">
        <v>39.5</v>
      </c>
      <c r="G958" t="str" cm="1">
        <f t="array" ref="G958">IF(Resumen!$D$7="PROC.SWAT",IFERROR(VLOOKUP(BD[[#This Row],[Usunombre]],Equivalencias!W:X,2,FALSE),IFERROR(VLOOKUP(INDEX('BDCF Histórico'!A:A,MATCH(D958&amp;E958,'BDCF Histórico'!G:G,0),),Equivalencias!D:F,3,FALSE),"Revisar")),IFERROR(VLOOKUP(INDEX('BDCF Histórico'!A:A,MATCH(D958&amp;E958,'BDCF Histórico'!G:G,0),),Equivalencias!D:F,3,FALSE),"Revisar"))</f>
        <v>PROC.ERP</v>
      </c>
      <c r="H958" t="str" cm="1">
        <f t="array" ref="H958">IFERROR(INDEX(Equivalencias!H:H,MATCH(BD[[#This Row],[PRYINumero]],Equivalencias!I:I,0),),BD[[#This Row],[PRYTcodigo]])</f>
        <v>PROC.ERP</v>
      </c>
    </row>
    <row r="959" spans="2:8" x14ac:dyDescent="0.3">
      <c r="B959" t="s">
        <v>48</v>
      </c>
      <c r="C959" t="s">
        <v>4126</v>
      </c>
      <c r="D959" t="s">
        <v>54</v>
      </c>
      <c r="E959" t="s">
        <v>8381</v>
      </c>
      <c r="F959">
        <v>11</v>
      </c>
      <c r="G959" t="str" cm="1">
        <f t="array" ref="G959">IF(Resumen!$D$7="PROC.SWAT",IFERROR(VLOOKUP(BD[[#This Row],[Usunombre]],Equivalencias!W:X,2,FALSE),IFERROR(VLOOKUP(INDEX('BDCF Histórico'!A:A,MATCH(D959&amp;E959,'BDCF Histórico'!G:G,0),),Equivalencias!D:F,3,FALSE),"Revisar")),IFERROR(VLOOKUP(INDEX('BDCF Histórico'!A:A,MATCH(D959&amp;E959,'BDCF Histórico'!G:G,0),),Equivalencias!D:F,3,FALSE),"Revisar"))</f>
        <v>PROC.ERP</v>
      </c>
      <c r="H959" t="str" cm="1">
        <f t="array" ref="H959">IFERROR(INDEX(Equivalencias!H:H,MATCH(BD[[#This Row],[PRYINumero]],Equivalencias!I:I,0),),BD[[#This Row],[PRYTcodigo]])</f>
        <v>PROC.ERP</v>
      </c>
    </row>
    <row r="960" spans="2:8" hidden="1" x14ac:dyDescent="0.3">
      <c r="B960" t="s">
        <v>48</v>
      </c>
      <c r="C960" t="s">
        <v>3896</v>
      </c>
      <c r="D960" t="s">
        <v>54</v>
      </c>
      <c r="E960" t="s">
        <v>4640</v>
      </c>
      <c r="F960">
        <v>128</v>
      </c>
      <c r="G960" t="str" cm="1">
        <f t="array" ref="G960">IF(Resumen!$D$7="PROC.SWAT",IFERROR(VLOOKUP(BD[[#This Row],[Usunombre]],Equivalencias!W:X,2,FALSE),IFERROR(VLOOKUP(INDEX('BDCF Histórico'!A:A,MATCH(D960&amp;E960,'BDCF Histórico'!G:G,0),),Equivalencias!D:F,3,FALSE),"Revisar")),IFERROR(VLOOKUP(INDEX('BDCF Histórico'!A:A,MATCH(D960&amp;E960,'BDCF Histórico'!G:G,0),),Equivalencias!D:F,3,FALSE),"Revisar"))</f>
        <v>PROC.ERP</v>
      </c>
      <c r="H960" t="str" cm="1">
        <f t="array" ref="H960">IFERROR(INDEX(Equivalencias!H:H,MATCH(BD[[#This Row],[PRYINumero]],Equivalencias!I:I,0),),BD[[#This Row],[PRYTcodigo]])</f>
        <v>PROC.ERP</v>
      </c>
    </row>
    <row r="961" spans="2:8" x14ac:dyDescent="0.3">
      <c r="B961" t="s">
        <v>48</v>
      </c>
      <c r="C961" t="s">
        <v>4658</v>
      </c>
      <c r="D961" t="s">
        <v>54</v>
      </c>
      <c r="E961" t="s">
        <v>8381</v>
      </c>
      <c r="F961">
        <v>1.25</v>
      </c>
      <c r="G961" t="str" cm="1">
        <f t="array" ref="G961">IF(Resumen!$D$7="PROC.SWAT",IFERROR(VLOOKUP(BD[[#This Row],[Usunombre]],Equivalencias!W:X,2,FALSE),IFERROR(VLOOKUP(INDEX('BDCF Histórico'!A:A,MATCH(D961&amp;E961,'BDCF Histórico'!G:G,0),),Equivalencias!D:F,3,FALSE),"Revisar")),IFERROR(VLOOKUP(INDEX('BDCF Histórico'!A:A,MATCH(D961&amp;E961,'BDCF Histórico'!G:G,0),),Equivalencias!D:F,3,FALSE),"Revisar"))</f>
        <v>PROC.ERP</v>
      </c>
      <c r="H961" t="str" cm="1">
        <f t="array" ref="H961">IFERROR(INDEX(Equivalencias!H:H,MATCH(BD[[#This Row],[PRYINumero]],Equivalencias!I:I,0),),BD[[#This Row],[PRYTcodigo]])</f>
        <v>PROC.ERP</v>
      </c>
    </row>
    <row r="962" spans="2:8" hidden="1" x14ac:dyDescent="0.3">
      <c r="B962" t="s">
        <v>48</v>
      </c>
      <c r="C962" t="s">
        <v>4264</v>
      </c>
      <c r="D962" t="s">
        <v>54</v>
      </c>
      <c r="E962" t="s">
        <v>4640</v>
      </c>
      <c r="F962">
        <v>16</v>
      </c>
      <c r="G962" t="str" cm="1">
        <f t="array" ref="G962">IF(Resumen!$D$7="PROC.SWAT",IFERROR(VLOOKUP(BD[[#This Row],[Usunombre]],Equivalencias!W:X,2,FALSE),IFERROR(VLOOKUP(INDEX('BDCF Histórico'!A:A,MATCH(D962&amp;E962,'BDCF Histórico'!G:G,0),),Equivalencias!D:F,3,FALSE),"Revisar")),IFERROR(VLOOKUP(INDEX('BDCF Histórico'!A:A,MATCH(D962&amp;E962,'BDCF Histórico'!G:G,0),),Equivalencias!D:F,3,FALSE),"Revisar"))</f>
        <v>PROC.ERP</v>
      </c>
      <c r="H962" t="str" cm="1">
        <f t="array" ref="H962">IFERROR(INDEX(Equivalencias!H:H,MATCH(BD[[#This Row],[PRYINumero]],Equivalencias!I:I,0),),BD[[#This Row],[PRYTcodigo]])</f>
        <v>PROC.ERP</v>
      </c>
    </row>
    <row r="963" spans="2:8" x14ac:dyDescent="0.3">
      <c r="B963" t="s">
        <v>48</v>
      </c>
      <c r="C963" t="s">
        <v>8343</v>
      </c>
      <c r="D963" t="s">
        <v>54</v>
      </c>
      <c r="E963" t="s">
        <v>8381</v>
      </c>
      <c r="F963">
        <v>72.25</v>
      </c>
      <c r="G963" t="str" cm="1">
        <f t="array" ref="G963">IF(Resumen!$D$7="PROC.SWAT",IFERROR(VLOOKUP(BD[[#This Row],[Usunombre]],Equivalencias!W:X,2,FALSE),IFERROR(VLOOKUP(INDEX('BDCF Histórico'!A:A,MATCH(D963&amp;E963,'BDCF Histórico'!G:G,0),),Equivalencias!D:F,3,FALSE),"Revisar")),IFERROR(VLOOKUP(INDEX('BDCF Histórico'!A:A,MATCH(D963&amp;E963,'BDCF Histórico'!G:G,0),),Equivalencias!D:F,3,FALSE),"Revisar"))</f>
        <v>PROC.ERP</v>
      </c>
      <c r="H963" t="str" cm="1">
        <f t="array" ref="H963">IFERROR(INDEX(Equivalencias!H:H,MATCH(BD[[#This Row],[PRYINumero]],Equivalencias!I:I,0),),BD[[#This Row],[PRYTcodigo]])</f>
        <v>PROC.ERP</v>
      </c>
    </row>
    <row r="964" spans="2:8" hidden="1" x14ac:dyDescent="0.3">
      <c r="B964" t="s">
        <v>669</v>
      </c>
      <c r="C964" t="s">
        <v>4642</v>
      </c>
      <c r="D964" t="s">
        <v>257</v>
      </c>
      <c r="E964" t="s">
        <v>4640</v>
      </c>
      <c r="F964">
        <v>8</v>
      </c>
      <c r="G964" t="str" cm="1">
        <f t="array" ref="G964">IF(Resumen!$D$7="PROC.SWAT",IFERROR(VLOOKUP(BD[[#This Row],[Usunombre]],Equivalencias!W:X,2,FALSE),IFERROR(VLOOKUP(INDEX('BDCF Histórico'!A:A,MATCH(D964&amp;E964,'BDCF Histórico'!G:G,0),),Equivalencias!D:F,3,FALSE),"Revisar")),IFERROR(VLOOKUP(INDEX('BDCF Histórico'!A:A,MATCH(D964&amp;E964,'BDCF Histórico'!G:G,0),),Equivalencias!D:F,3,FALSE),"Revisar"))</f>
        <v>PROC.T.MW</v>
      </c>
      <c r="H964" t="str" cm="1">
        <f t="array" ref="H964">IFERROR(INDEX(Equivalencias!H:H,MATCH(BD[[#This Row],[PRYINumero]],Equivalencias!I:I,0),),BD[[#This Row],[PRYTcodigo]])</f>
        <v>PROC.ADM</v>
      </c>
    </row>
    <row r="965" spans="2:8" hidden="1" x14ac:dyDescent="0.3">
      <c r="B965" t="s">
        <v>981</v>
      </c>
      <c r="C965" t="s">
        <v>4293</v>
      </c>
      <c r="D965" t="s">
        <v>257</v>
      </c>
      <c r="E965" t="s">
        <v>4640</v>
      </c>
      <c r="F965">
        <v>158</v>
      </c>
      <c r="G965" t="str" cm="1">
        <f t="array" ref="G965">IF(Resumen!$D$7="PROC.SWAT",IFERROR(VLOOKUP(BD[[#This Row],[Usunombre]],Equivalencias!W:X,2,FALSE),IFERROR(VLOOKUP(INDEX('BDCF Histórico'!A:A,MATCH(D965&amp;E965,'BDCF Histórico'!G:G,0),),Equivalencias!D:F,3,FALSE),"Revisar")),IFERROR(VLOOKUP(INDEX('BDCF Histórico'!A:A,MATCH(D965&amp;E965,'BDCF Histórico'!G:G,0),),Equivalencias!D:F,3,FALSE),"Revisar"))</f>
        <v>PROC.T.MW</v>
      </c>
      <c r="H965" t="str" cm="1">
        <f t="array" ref="H965">IFERROR(INDEX(Equivalencias!H:H,MATCH(BD[[#This Row],[PRYINumero]],Equivalencias!I:I,0),),BD[[#This Row],[PRYTcodigo]])</f>
        <v>PROC.T.MW</v>
      </c>
    </row>
    <row r="966" spans="2:8" x14ac:dyDescent="0.3">
      <c r="B966" t="s">
        <v>981</v>
      </c>
      <c r="C966" t="s">
        <v>4293</v>
      </c>
      <c r="D966" t="s">
        <v>257</v>
      </c>
      <c r="E966" t="s">
        <v>8381</v>
      </c>
      <c r="F966">
        <v>158</v>
      </c>
      <c r="G966" t="str" cm="1">
        <f t="array" ref="G966">IF(Resumen!$D$7="PROC.SWAT",IFERROR(VLOOKUP(BD[[#This Row],[Usunombre]],Equivalencias!W:X,2,FALSE),IFERROR(VLOOKUP(INDEX('BDCF Histórico'!A:A,MATCH(D966&amp;E966,'BDCF Histórico'!G:G,0),),Equivalencias!D:F,3,FALSE),"Revisar")),IFERROR(VLOOKUP(INDEX('BDCF Histórico'!A:A,MATCH(D966&amp;E966,'BDCF Histórico'!G:G,0),),Equivalencias!D:F,3,FALSE),"Revisar"))</f>
        <v>PROC.T.MW</v>
      </c>
      <c r="H966" t="str" cm="1">
        <f t="array" ref="H966">IFERROR(INDEX(Equivalencias!H:H,MATCH(BD[[#This Row],[PRYINumero]],Equivalencias!I:I,0),),BD[[#This Row],[PRYTcodigo]])</f>
        <v>PROC.T.MW</v>
      </c>
    </row>
    <row r="967" spans="2:8" hidden="1" x14ac:dyDescent="0.3">
      <c r="B967" t="s">
        <v>981</v>
      </c>
      <c r="C967" t="s">
        <v>4294</v>
      </c>
      <c r="D967" t="s">
        <v>257</v>
      </c>
      <c r="E967" t="s">
        <v>4640</v>
      </c>
      <c r="F967">
        <v>6</v>
      </c>
      <c r="G967" t="str" cm="1">
        <f t="array" ref="G967">IF(Resumen!$D$7="PROC.SWAT",IFERROR(VLOOKUP(BD[[#This Row],[Usunombre]],Equivalencias!W:X,2,FALSE),IFERROR(VLOOKUP(INDEX('BDCF Histórico'!A:A,MATCH(D967&amp;E967,'BDCF Histórico'!G:G,0),),Equivalencias!D:F,3,FALSE),"Revisar")),IFERROR(VLOOKUP(INDEX('BDCF Histórico'!A:A,MATCH(D967&amp;E967,'BDCF Histórico'!G:G,0),),Equivalencias!D:F,3,FALSE),"Revisar"))</f>
        <v>PROC.T.MW</v>
      </c>
      <c r="H967" t="str" cm="1">
        <f t="array" ref="H967">IFERROR(INDEX(Equivalencias!H:H,MATCH(BD[[#This Row],[PRYINumero]],Equivalencias!I:I,0),),BD[[#This Row],[PRYTcodigo]])</f>
        <v>PROC.T.MW</v>
      </c>
    </row>
    <row r="968" spans="2:8" x14ac:dyDescent="0.3">
      <c r="B968" t="s">
        <v>981</v>
      </c>
      <c r="C968" t="s">
        <v>4294</v>
      </c>
      <c r="D968" t="s">
        <v>257</v>
      </c>
      <c r="E968" t="s">
        <v>8381</v>
      </c>
      <c r="F968">
        <v>2</v>
      </c>
      <c r="G968" t="str" cm="1">
        <f t="array" ref="G968">IF(Resumen!$D$7="PROC.SWAT",IFERROR(VLOOKUP(BD[[#This Row],[Usunombre]],Equivalencias!W:X,2,FALSE),IFERROR(VLOOKUP(INDEX('BDCF Histórico'!A:A,MATCH(D968&amp;E968,'BDCF Histórico'!G:G,0),),Equivalencias!D:F,3,FALSE),"Revisar")),IFERROR(VLOOKUP(INDEX('BDCF Histórico'!A:A,MATCH(D968&amp;E968,'BDCF Histórico'!G:G,0),),Equivalencias!D:F,3,FALSE),"Revisar"))</f>
        <v>PROC.T.MW</v>
      </c>
      <c r="H968" t="str" cm="1">
        <f t="array" ref="H968">IFERROR(INDEX(Equivalencias!H:H,MATCH(BD[[#This Row],[PRYINumero]],Equivalencias!I:I,0),),BD[[#This Row],[PRYTcodigo]])</f>
        <v>PROC.T.MW</v>
      </c>
    </row>
    <row r="969" spans="2:8" x14ac:dyDescent="0.3">
      <c r="B969" t="s">
        <v>4303</v>
      </c>
      <c r="C969" t="s">
        <v>4157</v>
      </c>
      <c r="D969" t="s">
        <v>8386</v>
      </c>
      <c r="E969" t="s">
        <v>8381</v>
      </c>
      <c r="F969">
        <v>64</v>
      </c>
      <c r="G969" t="str" cm="1">
        <f t="array" ref="G969">IF(Resumen!$D$7="PROC.SWAT",IFERROR(VLOOKUP(BD[[#This Row],[Usunombre]],Equivalencias!W:X,2,FALSE),IFERROR(VLOOKUP(INDEX('BDCF Histórico'!A:A,MATCH(D969&amp;E969,'BDCF Histórico'!G:G,0),),Equivalencias!D:F,3,FALSE),"Revisar")),IFERROR(VLOOKUP(INDEX('BDCF Histórico'!A:A,MATCH(D969&amp;E969,'BDCF Histórico'!G:G,0),),Equivalencias!D:F,3,FALSE),"Revisar"))</f>
        <v>SERV.PROF</v>
      </c>
      <c r="H969" t="str" cm="1">
        <f t="array" ref="H969">IFERROR(INDEX(Equivalencias!H:H,MATCH(BD[[#This Row],[PRYINumero]],Equivalencias!I:I,0),),BD[[#This Row],[PRYTcodigo]])</f>
        <v>PROC.PRY-E</v>
      </c>
    </row>
    <row r="970" spans="2:8" hidden="1" x14ac:dyDescent="0.3">
      <c r="B970" t="s">
        <v>4374</v>
      </c>
      <c r="C970" t="s">
        <v>4393</v>
      </c>
      <c r="D970" t="s">
        <v>3464</v>
      </c>
      <c r="E970" t="s">
        <v>4640</v>
      </c>
      <c r="F970">
        <v>167.75</v>
      </c>
      <c r="G970" t="str" cm="1">
        <f t="array" ref="G970">IF(Resumen!$D$7="PROC.SWAT",IFERROR(VLOOKUP(BD[[#This Row],[Usunombre]],Equivalencias!W:X,2,FALSE),IFERROR(VLOOKUP(INDEX('BDCF Histórico'!A:A,MATCH(D970&amp;E970,'BDCF Histórico'!G:G,0),),Equivalencias!D:F,3,FALSE),"Revisar")),IFERROR(VLOOKUP(INDEX('BDCF Histórico'!A:A,MATCH(D970&amp;E970,'BDCF Histórico'!G:G,0),),Equivalencias!D:F,3,FALSE),"Revisar"))</f>
        <v>PROC.SALUD</v>
      </c>
      <c r="H970" t="str" cm="1">
        <f t="array" ref="H970">IFERROR(INDEX(Equivalencias!H:H,MATCH(BD[[#This Row],[PRYINumero]],Equivalencias!I:I,0),),BD[[#This Row],[PRYTcodigo]])</f>
        <v>PROC.PRES</v>
      </c>
    </row>
    <row r="971" spans="2:8" hidden="1" x14ac:dyDescent="0.3">
      <c r="B971" t="s">
        <v>669</v>
      </c>
      <c r="C971" t="s">
        <v>4642</v>
      </c>
      <c r="D971" t="s">
        <v>267</v>
      </c>
      <c r="E971" t="s">
        <v>4640</v>
      </c>
      <c r="F971">
        <v>8</v>
      </c>
      <c r="G971" t="str" cm="1">
        <f t="array" ref="G971">IF(Resumen!$D$7="PROC.SWAT",IFERROR(VLOOKUP(BD[[#This Row],[Usunombre]],Equivalencias!W:X,2,FALSE),IFERROR(VLOOKUP(INDEX('BDCF Histórico'!A:A,MATCH(D971&amp;E971,'BDCF Histórico'!G:G,0),),Equivalencias!D:F,3,FALSE),"Revisar")),IFERROR(VLOOKUP(INDEX('BDCF Histórico'!A:A,MATCH(D971&amp;E971,'BDCF Histórico'!G:G,0),),Equivalencias!D:F,3,FALSE),"Revisar"))</f>
        <v>PROC.TELCO</v>
      </c>
      <c r="H971" t="str" cm="1">
        <f t="array" ref="H971">IFERROR(INDEX(Equivalencias!H:H,MATCH(BD[[#This Row],[PRYINumero]],Equivalencias!I:I,0),),BD[[#This Row],[PRYTcodigo]])</f>
        <v>PROC.ADM</v>
      </c>
    </row>
    <row r="972" spans="2:8" hidden="1" x14ac:dyDescent="0.3">
      <c r="B972" t="s">
        <v>669</v>
      </c>
      <c r="C972" t="s">
        <v>4194</v>
      </c>
      <c r="D972" t="s">
        <v>267</v>
      </c>
      <c r="E972" t="s">
        <v>4640</v>
      </c>
      <c r="F972">
        <v>12.5</v>
      </c>
      <c r="G972" t="str" cm="1">
        <f t="array" ref="G972">IF(Resumen!$D$7="PROC.SWAT",IFERROR(VLOOKUP(BD[[#This Row],[Usunombre]],Equivalencias!W:X,2,FALSE),IFERROR(VLOOKUP(INDEX('BDCF Histórico'!A:A,MATCH(D972&amp;E972,'BDCF Histórico'!G:G,0),),Equivalencias!D:F,3,FALSE),"Revisar")),IFERROR(VLOOKUP(INDEX('BDCF Histórico'!A:A,MATCH(D972&amp;E972,'BDCF Histórico'!G:G,0),),Equivalencias!D:F,3,FALSE),"Revisar"))</f>
        <v>PROC.TELCO</v>
      </c>
      <c r="H972" t="str" cm="1">
        <f t="array" ref="H972">IFERROR(INDEX(Equivalencias!H:H,MATCH(BD[[#This Row],[PRYINumero]],Equivalencias!I:I,0),),BD[[#This Row],[PRYTcodigo]])</f>
        <v>PROC.ADM</v>
      </c>
    </row>
    <row r="973" spans="2:8" x14ac:dyDescent="0.3">
      <c r="B973" t="s">
        <v>354</v>
      </c>
      <c r="C973" t="s">
        <v>1009</v>
      </c>
      <c r="D973" t="s">
        <v>267</v>
      </c>
      <c r="E973" t="s">
        <v>8381</v>
      </c>
      <c r="F973">
        <v>1</v>
      </c>
      <c r="G973" t="str" cm="1">
        <f t="array" ref="G973">IF(Resumen!$D$7="PROC.SWAT",IFERROR(VLOOKUP(BD[[#This Row],[Usunombre]],Equivalencias!W:X,2,FALSE),IFERROR(VLOOKUP(INDEX('BDCF Histórico'!A:A,MATCH(D973&amp;E973,'BDCF Histórico'!G:G,0),),Equivalencias!D:F,3,FALSE),"Revisar")),IFERROR(VLOOKUP(INDEX('BDCF Histórico'!A:A,MATCH(D973&amp;E973,'BDCF Histórico'!G:G,0),),Equivalencias!D:F,3,FALSE),"Revisar"))</f>
        <v>PROC.TELCO</v>
      </c>
      <c r="H973" t="str" cm="1">
        <f t="array" ref="H973">IFERROR(INDEX(Equivalencias!H:H,MATCH(BD[[#This Row],[PRYINumero]],Equivalencias!I:I,0),),BD[[#This Row],[PRYTcodigo]])</f>
        <v>PROC.TAPP</v>
      </c>
    </row>
    <row r="974" spans="2:8" hidden="1" x14ac:dyDescent="0.3">
      <c r="B974" t="s">
        <v>371</v>
      </c>
      <c r="C974" t="s">
        <v>4628</v>
      </c>
      <c r="D974" t="s">
        <v>267</v>
      </c>
      <c r="E974" t="s">
        <v>4640</v>
      </c>
      <c r="F974">
        <v>99</v>
      </c>
      <c r="G974" t="str" cm="1">
        <f t="array" ref="G974">IF(Resumen!$D$7="PROC.SWAT",IFERROR(VLOOKUP(BD[[#This Row],[Usunombre]],Equivalencias!W:X,2,FALSE),IFERROR(VLOOKUP(INDEX('BDCF Histórico'!A:A,MATCH(D974&amp;E974,'BDCF Histórico'!G:G,0),),Equivalencias!D:F,3,FALSE),"Revisar")),IFERROR(VLOOKUP(INDEX('BDCF Histórico'!A:A,MATCH(D974&amp;E974,'BDCF Histórico'!G:G,0),),Equivalencias!D:F,3,FALSE),"Revisar"))</f>
        <v>PROC.TELCO</v>
      </c>
      <c r="H974" t="str" cm="1">
        <f t="array" ref="H974">IFERROR(INDEX(Equivalencias!H:H,MATCH(BD[[#This Row],[PRYINumero]],Equivalencias!I:I,0),),BD[[#This Row],[PRYTcodigo]])</f>
        <v>PROC.TELCO</v>
      </c>
    </row>
    <row r="975" spans="2:8" x14ac:dyDescent="0.3">
      <c r="B975" t="s">
        <v>371</v>
      </c>
      <c r="C975" t="s">
        <v>4628</v>
      </c>
      <c r="D975" t="s">
        <v>267</v>
      </c>
      <c r="E975" t="s">
        <v>8381</v>
      </c>
      <c r="F975">
        <v>153</v>
      </c>
      <c r="G975" t="str" cm="1">
        <f t="array" ref="G975">IF(Resumen!$D$7="PROC.SWAT",IFERROR(VLOOKUP(BD[[#This Row],[Usunombre]],Equivalencias!W:X,2,FALSE),IFERROR(VLOOKUP(INDEX('BDCF Histórico'!A:A,MATCH(D975&amp;E975,'BDCF Histórico'!G:G,0),),Equivalencias!D:F,3,FALSE),"Revisar")),IFERROR(VLOOKUP(INDEX('BDCF Histórico'!A:A,MATCH(D975&amp;E975,'BDCF Histórico'!G:G,0),),Equivalencias!D:F,3,FALSE),"Revisar"))</f>
        <v>PROC.TELCO</v>
      </c>
      <c r="H975" t="str" cm="1">
        <f t="array" ref="H975">IFERROR(INDEX(Equivalencias!H:H,MATCH(BD[[#This Row],[PRYINumero]],Equivalencias!I:I,0),),BD[[#This Row],[PRYTcodigo]])</f>
        <v>PROC.TELCO</v>
      </c>
    </row>
    <row r="976" spans="2:8" hidden="1" x14ac:dyDescent="0.3">
      <c r="B976" t="s">
        <v>371</v>
      </c>
      <c r="C976" t="s">
        <v>4629</v>
      </c>
      <c r="D976" t="s">
        <v>267</v>
      </c>
      <c r="E976" t="s">
        <v>4640</v>
      </c>
      <c r="F976">
        <v>19</v>
      </c>
      <c r="G976" t="str" cm="1">
        <f t="array" ref="G976">IF(Resumen!$D$7="PROC.SWAT",IFERROR(VLOOKUP(BD[[#This Row],[Usunombre]],Equivalencias!W:X,2,FALSE),IFERROR(VLOOKUP(INDEX('BDCF Histórico'!A:A,MATCH(D976&amp;E976,'BDCF Histórico'!G:G,0),),Equivalencias!D:F,3,FALSE),"Revisar")),IFERROR(VLOOKUP(INDEX('BDCF Histórico'!A:A,MATCH(D976&amp;E976,'BDCF Histórico'!G:G,0),),Equivalencias!D:F,3,FALSE),"Revisar"))</f>
        <v>PROC.TELCO</v>
      </c>
      <c r="H976" t="str" cm="1">
        <f t="array" ref="H976">IFERROR(INDEX(Equivalencias!H:H,MATCH(BD[[#This Row],[PRYINumero]],Equivalencias!I:I,0),),BD[[#This Row],[PRYTcodigo]])</f>
        <v>PROC.TELCO</v>
      </c>
    </row>
    <row r="977" spans="2:8" x14ac:dyDescent="0.3">
      <c r="B977" t="s">
        <v>371</v>
      </c>
      <c r="C977" t="s">
        <v>4629</v>
      </c>
      <c r="D977" t="s">
        <v>267</v>
      </c>
      <c r="E977" t="s">
        <v>8381</v>
      </c>
      <c r="F977">
        <v>8</v>
      </c>
      <c r="G977" t="str" cm="1">
        <f t="array" ref="G977">IF(Resumen!$D$7="PROC.SWAT",IFERROR(VLOOKUP(BD[[#This Row],[Usunombre]],Equivalencias!W:X,2,FALSE),IFERROR(VLOOKUP(INDEX('BDCF Histórico'!A:A,MATCH(D977&amp;E977,'BDCF Histórico'!G:G,0),),Equivalencias!D:F,3,FALSE),"Revisar")),IFERROR(VLOOKUP(INDEX('BDCF Histórico'!A:A,MATCH(D977&amp;E977,'BDCF Histórico'!G:G,0),),Equivalencias!D:F,3,FALSE),"Revisar"))</f>
        <v>PROC.TELCO</v>
      </c>
      <c r="H977" t="str" cm="1">
        <f t="array" ref="H977">IFERROR(INDEX(Equivalencias!H:H,MATCH(BD[[#This Row],[PRYINumero]],Equivalencias!I:I,0),),BD[[#This Row],[PRYTcodigo]])</f>
        <v>PROC.TELCO</v>
      </c>
    </row>
    <row r="978" spans="2:8" hidden="1" x14ac:dyDescent="0.3">
      <c r="B978" t="s">
        <v>371</v>
      </c>
      <c r="C978" t="s">
        <v>4679</v>
      </c>
      <c r="D978" t="s">
        <v>267</v>
      </c>
      <c r="E978" t="s">
        <v>4640</v>
      </c>
      <c r="F978">
        <v>29.5</v>
      </c>
      <c r="G978" t="str" cm="1">
        <f t="array" ref="G978">IF(Resumen!$D$7="PROC.SWAT",IFERROR(VLOOKUP(BD[[#This Row],[Usunombre]],Equivalencias!W:X,2,FALSE),IFERROR(VLOOKUP(INDEX('BDCF Histórico'!A:A,MATCH(D978&amp;E978,'BDCF Histórico'!G:G,0),),Equivalencias!D:F,3,FALSE),"Revisar")),IFERROR(VLOOKUP(INDEX('BDCF Histórico'!A:A,MATCH(D978&amp;E978,'BDCF Histórico'!G:G,0),),Equivalencias!D:F,3,FALSE),"Revisar"))</f>
        <v>PROC.TELCO</v>
      </c>
      <c r="H978" t="str" cm="1">
        <f t="array" ref="H978">IFERROR(INDEX(Equivalencias!H:H,MATCH(BD[[#This Row],[PRYINumero]],Equivalencias!I:I,0),),BD[[#This Row],[PRYTcodigo]])</f>
        <v>PROC.TELCO</v>
      </c>
    </row>
    <row r="979" spans="2:8" hidden="1" x14ac:dyDescent="0.3">
      <c r="B979" t="s">
        <v>669</v>
      </c>
      <c r="C979" t="s">
        <v>4642</v>
      </c>
      <c r="D979" t="s">
        <v>282</v>
      </c>
      <c r="E979" t="s">
        <v>4640</v>
      </c>
      <c r="F979">
        <v>24</v>
      </c>
      <c r="G979" t="str" cm="1">
        <f t="array" ref="G979">IF(Resumen!$D$7="PROC.SWAT",IFERROR(VLOOKUP(BD[[#This Row],[Usunombre]],Equivalencias!W:X,2,FALSE),IFERROR(VLOOKUP(INDEX('BDCF Histórico'!A:A,MATCH(D979&amp;E979,'BDCF Histórico'!G:G,0),),Equivalencias!D:F,3,FALSE),"Revisar")),IFERROR(VLOOKUP(INDEX('BDCF Histórico'!A:A,MATCH(D979&amp;E979,'BDCF Histórico'!G:G,0),),Equivalencias!D:F,3,FALSE),"Revisar"))</f>
        <v>PROC.TELCO</v>
      </c>
      <c r="H979" t="str" cm="1">
        <f t="array" ref="H979">IFERROR(INDEX(Equivalencias!H:H,MATCH(BD[[#This Row],[PRYINumero]],Equivalencias!I:I,0),),BD[[#This Row],[PRYTcodigo]])</f>
        <v>PROC.ADM</v>
      </c>
    </row>
    <row r="980" spans="2:8" x14ac:dyDescent="0.3">
      <c r="B980" t="s">
        <v>669</v>
      </c>
      <c r="C980" t="s">
        <v>4642</v>
      </c>
      <c r="D980" t="s">
        <v>282</v>
      </c>
      <c r="E980" t="s">
        <v>8381</v>
      </c>
      <c r="F980">
        <v>8</v>
      </c>
      <c r="G980" t="str" cm="1">
        <f t="array" ref="G980">IF(Resumen!$D$7="PROC.SWAT",IFERROR(VLOOKUP(BD[[#This Row],[Usunombre]],Equivalencias!W:X,2,FALSE),IFERROR(VLOOKUP(INDEX('BDCF Histórico'!A:A,MATCH(D980&amp;E980,'BDCF Histórico'!G:G,0),),Equivalencias!D:F,3,FALSE),"Revisar")),IFERROR(VLOOKUP(INDEX('BDCF Histórico'!A:A,MATCH(D980&amp;E980,'BDCF Histórico'!G:G,0),),Equivalencias!D:F,3,FALSE),"Revisar"))</f>
        <v>PROC.TELCO</v>
      </c>
      <c r="H980" t="str" cm="1">
        <f t="array" ref="H980">IFERROR(INDEX(Equivalencias!H:H,MATCH(BD[[#This Row],[PRYINumero]],Equivalencias!I:I,0),),BD[[#This Row],[PRYTcodigo]])</f>
        <v>PROC.ADM</v>
      </c>
    </row>
    <row r="981" spans="2:8" hidden="1" x14ac:dyDescent="0.3">
      <c r="B981" t="s">
        <v>669</v>
      </c>
      <c r="C981" t="s">
        <v>4194</v>
      </c>
      <c r="D981" t="s">
        <v>282</v>
      </c>
      <c r="E981" t="s">
        <v>4640</v>
      </c>
      <c r="F981">
        <v>2</v>
      </c>
      <c r="G981" t="str" cm="1">
        <f t="array" ref="G981">IF(Resumen!$D$7="PROC.SWAT",IFERROR(VLOOKUP(BD[[#This Row],[Usunombre]],Equivalencias!W:X,2,FALSE),IFERROR(VLOOKUP(INDEX('BDCF Histórico'!A:A,MATCH(D981&amp;E981,'BDCF Histórico'!G:G,0),),Equivalencias!D:F,3,FALSE),"Revisar")),IFERROR(VLOOKUP(INDEX('BDCF Histórico'!A:A,MATCH(D981&amp;E981,'BDCF Histórico'!G:G,0),),Equivalencias!D:F,3,FALSE),"Revisar"))</f>
        <v>PROC.TELCO</v>
      </c>
      <c r="H981" t="str" cm="1">
        <f t="array" ref="H981">IFERROR(INDEX(Equivalencias!H:H,MATCH(BD[[#This Row],[PRYINumero]],Equivalencias!I:I,0),),BD[[#This Row],[PRYTcodigo]])</f>
        <v>PROC.ADM</v>
      </c>
    </row>
    <row r="982" spans="2:8" hidden="1" x14ac:dyDescent="0.3">
      <c r="B982" t="s">
        <v>371</v>
      </c>
      <c r="C982" t="s">
        <v>4628</v>
      </c>
      <c r="D982" t="s">
        <v>282</v>
      </c>
      <c r="E982" t="s">
        <v>4640</v>
      </c>
      <c r="F982">
        <v>139</v>
      </c>
      <c r="G982" t="str" cm="1">
        <f t="array" ref="G982">IF(Resumen!$D$7="PROC.SWAT",IFERROR(VLOOKUP(BD[[#This Row],[Usunombre]],Equivalencias!W:X,2,FALSE),IFERROR(VLOOKUP(INDEX('BDCF Histórico'!A:A,MATCH(D982&amp;E982,'BDCF Histórico'!G:G,0),),Equivalencias!D:F,3,FALSE),"Revisar")),IFERROR(VLOOKUP(INDEX('BDCF Histórico'!A:A,MATCH(D982&amp;E982,'BDCF Histórico'!G:G,0),),Equivalencias!D:F,3,FALSE),"Revisar"))</f>
        <v>PROC.TELCO</v>
      </c>
      <c r="H982" t="str" cm="1">
        <f t="array" ref="H982">IFERROR(INDEX(Equivalencias!H:H,MATCH(BD[[#This Row],[PRYINumero]],Equivalencias!I:I,0),),BD[[#This Row],[PRYTcodigo]])</f>
        <v>PROC.TELCO</v>
      </c>
    </row>
    <row r="983" spans="2:8" x14ac:dyDescent="0.3">
      <c r="B983" t="s">
        <v>371</v>
      </c>
      <c r="C983" t="s">
        <v>4628</v>
      </c>
      <c r="D983" t="s">
        <v>282</v>
      </c>
      <c r="E983" t="s">
        <v>8381</v>
      </c>
      <c r="F983">
        <v>152</v>
      </c>
      <c r="G983" t="str" cm="1">
        <f t="array" ref="G983">IF(Resumen!$D$7="PROC.SWAT",IFERROR(VLOOKUP(BD[[#This Row],[Usunombre]],Equivalencias!W:X,2,FALSE),IFERROR(VLOOKUP(INDEX('BDCF Histórico'!A:A,MATCH(D983&amp;E983,'BDCF Histórico'!G:G,0),),Equivalencias!D:F,3,FALSE),"Revisar")),IFERROR(VLOOKUP(INDEX('BDCF Histórico'!A:A,MATCH(D983&amp;E983,'BDCF Histórico'!G:G,0),),Equivalencias!D:F,3,FALSE),"Revisar"))</f>
        <v>PROC.TELCO</v>
      </c>
      <c r="H983" t="str" cm="1">
        <f t="array" ref="H983">IFERROR(INDEX(Equivalencias!H:H,MATCH(BD[[#This Row],[PRYINumero]],Equivalencias!I:I,0),),BD[[#This Row],[PRYTcodigo]])</f>
        <v>PROC.TELCO</v>
      </c>
    </row>
    <row r="984" spans="2:8" hidden="1" x14ac:dyDescent="0.3">
      <c r="B984" t="s">
        <v>371</v>
      </c>
      <c r="C984" t="s">
        <v>4206</v>
      </c>
      <c r="D984" t="s">
        <v>282</v>
      </c>
      <c r="E984" t="s">
        <v>4640</v>
      </c>
      <c r="F984">
        <v>2</v>
      </c>
      <c r="G984" t="str" cm="1">
        <f t="array" ref="G984">IF(Resumen!$D$7="PROC.SWAT",IFERROR(VLOOKUP(BD[[#This Row],[Usunombre]],Equivalencias!W:X,2,FALSE),IFERROR(VLOOKUP(INDEX('BDCF Histórico'!A:A,MATCH(D984&amp;E984,'BDCF Histórico'!G:G,0),),Equivalencias!D:F,3,FALSE),"Revisar")),IFERROR(VLOOKUP(INDEX('BDCF Histórico'!A:A,MATCH(D984&amp;E984,'BDCF Histórico'!G:G,0),),Equivalencias!D:F,3,FALSE),"Revisar"))</f>
        <v>PROC.TELCO</v>
      </c>
      <c r="H984" t="str" cm="1">
        <f t="array" ref="H984">IFERROR(INDEX(Equivalencias!H:H,MATCH(BD[[#This Row],[PRYINumero]],Equivalencias!I:I,0),),BD[[#This Row],[PRYTcodigo]])</f>
        <v>PROC.TELCO</v>
      </c>
    </row>
    <row r="985" spans="2:8" hidden="1" x14ac:dyDescent="0.3">
      <c r="B985" t="s">
        <v>371</v>
      </c>
      <c r="C985" t="s">
        <v>4679</v>
      </c>
      <c r="D985" t="s">
        <v>282</v>
      </c>
      <c r="E985" t="s">
        <v>4640</v>
      </c>
      <c r="F985">
        <v>1</v>
      </c>
      <c r="G985" t="str" cm="1">
        <f t="array" ref="G985">IF(Resumen!$D$7="PROC.SWAT",IFERROR(VLOOKUP(BD[[#This Row],[Usunombre]],Equivalencias!W:X,2,FALSE),IFERROR(VLOOKUP(INDEX('BDCF Histórico'!A:A,MATCH(D985&amp;E985,'BDCF Histórico'!G:G,0),),Equivalencias!D:F,3,FALSE),"Revisar")),IFERROR(VLOOKUP(INDEX('BDCF Histórico'!A:A,MATCH(D985&amp;E985,'BDCF Histórico'!G:G,0),),Equivalencias!D:F,3,FALSE),"Revisar"))</f>
        <v>PROC.TELCO</v>
      </c>
      <c r="H985" t="str" cm="1">
        <f t="array" ref="H985">IFERROR(INDEX(Equivalencias!H:H,MATCH(BD[[#This Row],[PRYINumero]],Equivalencias!I:I,0),),BD[[#This Row],[PRYTcodigo]])</f>
        <v>PROC.TELCO</v>
      </c>
    </row>
    <row r="986" spans="2:8" hidden="1" x14ac:dyDescent="0.3">
      <c r="B986" t="s">
        <v>669</v>
      </c>
      <c r="C986" t="s">
        <v>4642</v>
      </c>
      <c r="D986" t="s">
        <v>4369</v>
      </c>
      <c r="E986" t="s">
        <v>4640</v>
      </c>
      <c r="F986">
        <v>3.5</v>
      </c>
      <c r="G986" t="str" cm="1">
        <f t="array" ref="G986">IF(Resumen!$D$7="PROC.SWAT",IFERROR(VLOOKUP(BD[[#This Row],[Usunombre]],Equivalencias!W:X,2,FALSE),IFERROR(VLOOKUP(INDEX('BDCF Histórico'!A:A,MATCH(D986&amp;E986,'BDCF Histórico'!G:G,0),),Equivalencias!D:F,3,FALSE),"Revisar")),IFERROR(VLOOKUP(INDEX('BDCF Histórico'!A:A,MATCH(D986&amp;E986,'BDCF Histórico'!G:G,0),),Equivalencias!D:F,3,FALSE),"Revisar"))</f>
        <v>PROC.QA</v>
      </c>
      <c r="H986" t="str" cm="1">
        <f t="array" ref="H986">IFERROR(INDEX(Equivalencias!H:H,MATCH(BD[[#This Row],[PRYINumero]],Equivalencias!I:I,0),),BD[[#This Row],[PRYTcodigo]])</f>
        <v>PROC.ADM</v>
      </c>
    </row>
    <row r="987" spans="2:8" x14ac:dyDescent="0.3">
      <c r="B987" t="s">
        <v>669</v>
      </c>
      <c r="C987" t="s">
        <v>4642</v>
      </c>
      <c r="D987" t="s">
        <v>4369</v>
      </c>
      <c r="E987" t="s">
        <v>8381</v>
      </c>
      <c r="F987">
        <v>16</v>
      </c>
      <c r="G987" t="str" cm="1">
        <f t="array" ref="G987">IF(Resumen!$D$7="PROC.SWAT",IFERROR(VLOOKUP(BD[[#This Row],[Usunombre]],Equivalencias!W:X,2,FALSE),IFERROR(VLOOKUP(INDEX('BDCF Histórico'!A:A,MATCH(D987&amp;E987,'BDCF Histórico'!G:G,0),),Equivalencias!D:F,3,FALSE),"Revisar")),IFERROR(VLOOKUP(INDEX('BDCF Histórico'!A:A,MATCH(D987&amp;E987,'BDCF Histórico'!G:G,0),),Equivalencias!D:F,3,FALSE),"Revisar"))</f>
        <v>PROC.QA</v>
      </c>
      <c r="H987" t="str" cm="1">
        <f t="array" ref="H987">IFERROR(INDEX(Equivalencias!H:H,MATCH(BD[[#This Row],[PRYINumero]],Equivalencias!I:I,0),),BD[[#This Row],[PRYTcodigo]])</f>
        <v>PROC.ADM</v>
      </c>
    </row>
    <row r="988" spans="2:8" hidden="1" x14ac:dyDescent="0.3">
      <c r="B988" t="s">
        <v>177</v>
      </c>
      <c r="C988" t="s">
        <v>4199</v>
      </c>
      <c r="D988" t="s">
        <v>4369</v>
      </c>
      <c r="E988" t="s">
        <v>4640</v>
      </c>
      <c r="F988">
        <v>1</v>
      </c>
      <c r="G988" t="str" cm="1">
        <f t="array" ref="G988">IF(Resumen!$D$7="PROC.SWAT",IFERROR(VLOOKUP(BD[[#This Row],[Usunombre]],Equivalencias!W:X,2,FALSE),IFERROR(VLOOKUP(INDEX('BDCF Histórico'!A:A,MATCH(D988&amp;E988,'BDCF Histórico'!G:G,0),),Equivalencias!D:F,3,FALSE),"Revisar")),IFERROR(VLOOKUP(INDEX('BDCF Histórico'!A:A,MATCH(D988&amp;E988,'BDCF Histórico'!G:G,0),),Equivalencias!D:F,3,FALSE),"Revisar"))</f>
        <v>PROC.QA</v>
      </c>
      <c r="H988" t="str" cm="1">
        <f t="array" ref="H988">IFERROR(INDEX(Equivalencias!H:H,MATCH(BD[[#This Row],[PRYINumero]],Equivalencias!I:I,0),),BD[[#This Row],[PRYTcodigo]])</f>
        <v>PROC.QA</v>
      </c>
    </row>
    <row r="989" spans="2:8" hidden="1" x14ac:dyDescent="0.3">
      <c r="B989" t="s">
        <v>177</v>
      </c>
      <c r="C989" t="s">
        <v>4663</v>
      </c>
      <c r="D989" t="s">
        <v>4369</v>
      </c>
      <c r="E989" t="s">
        <v>4640</v>
      </c>
      <c r="F989">
        <v>2</v>
      </c>
      <c r="G989" t="str" cm="1">
        <f t="array" ref="G989">IF(Resumen!$D$7="PROC.SWAT",IFERROR(VLOOKUP(BD[[#This Row],[Usunombre]],Equivalencias!W:X,2,FALSE),IFERROR(VLOOKUP(INDEX('BDCF Histórico'!A:A,MATCH(D989&amp;E989,'BDCF Histórico'!G:G,0),),Equivalencias!D:F,3,FALSE),"Revisar")),IFERROR(VLOOKUP(INDEX('BDCF Histórico'!A:A,MATCH(D989&amp;E989,'BDCF Histórico'!G:G,0),),Equivalencias!D:F,3,FALSE),"Revisar"))</f>
        <v>PROC.QA</v>
      </c>
      <c r="H989" t="str" cm="1">
        <f t="array" ref="H989">IFERROR(INDEX(Equivalencias!H:H,MATCH(BD[[#This Row],[PRYINumero]],Equivalencias!I:I,0),),BD[[#This Row],[PRYTcodigo]])</f>
        <v>PROC.QA</v>
      </c>
    </row>
    <row r="990" spans="2:8" x14ac:dyDescent="0.3">
      <c r="B990" t="s">
        <v>177</v>
      </c>
      <c r="C990" t="s">
        <v>4663</v>
      </c>
      <c r="D990" t="s">
        <v>4369</v>
      </c>
      <c r="E990" t="s">
        <v>8381</v>
      </c>
      <c r="F990">
        <v>4</v>
      </c>
      <c r="G990" t="str" cm="1">
        <f t="array" ref="G990">IF(Resumen!$D$7="PROC.SWAT",IFERROR(VLOOKUP(BD[[#This Row],[Usunombre]],Equivalencias!W:X,2,FALSE),IFERROR(VLOOKUP(INDEX('BDCF Histórico'!A:A,MATCH(D990&amp;E990,'BDCF Histórico'!G:G,0),),Equivalencias!D:F,3,FALSE),"Revisar")),IFERROR(VLOOKUP(INDEX('BDCF Histórico'!A:A,MATCH(D990&amp;E990,'BDCF Histórico'!G:G,0),),Equivalencias!D:F,3,FALSE),"Revisar"))</f>
        <v>PROC.QA</v>
      </c>
      <c r="H990" t="str" cm="1">
        <f t="array" ref="H990">IFERROR(INDEX(Equivalencias!H:H,MATCH(BD[[#This Row],[PRYINumero]],Equivalencias!I:I,0),),BD[[#This Row],[PRYTcodigo]])</f>
        <v>PROC.QA</v>
      </c>
    </row>
    <row r="991" spans="2:8" hidden="1" x14ac:dyDescent="0.3">
      <c r="B991" t="s">
        <v>371</v>
      </c>
      <c r="C991" t="s">
        <v>4628</v>
      </c>
      <c r="D991" t="s">
        <v>4369</v>
      </c>
      <c r="E991" t="s">
        <v>4640</v>
      </c>
      <c r="F991">
        <v>161.5</v>
      </c>
      <c r="G991" t="str" cm="1">
        <f t="array" ref="G991">IF(Resumen!$D$7="PROC.SWAT",IFERROR(VLOOKUP(BD[[#This Row],[Usunombre]],Equivalencias!W:X,2,FALSE),IFERROR(VLOOKUP(INDEX('BDCF Histórico'!A:A,MATCH(D991&amp;E991,'BDCF Histórico'!G:G,0),),Equivalencias!D:F,3,FALSE),"Revisar")),IFERROR(VLOOKUP(INDEX('BDCF Histórico'!A:A,MATCH(D991&amp;E991,'BDCF Histórico'!G:G,0),),Equivalencias!D:F,3,FALSE),"Revisar"))</f>
        <v>PROC.QA</v>
      </c>
      <c r="H991" t="str" cm="1">
        <f t="array" ref="H991">IFERROR(INDEX(Equivalencias!H:H,MATCH(BD[[#This Row],[PRYINumero]],Equivalencias!I:I,0),),BD[[#This Row],[PRYTcodigo]])</f>
        <v>PROC.TELCO</v>
      </c>
    </row>
    <row r="992" spans="2:8" x14ac:dyDescent="0.3">
      <c r="B992" t="s">
        <v>371</v>
      </c>
      <c r="C992" t="s">
        <v>4628</v>
      </c>
      <c r="D992" t="s">
        <v>4369</v>
      </c>
      <c r="E992" t="s">
        <v>8381</v>
      </c>
      <c r="F992">
        <v>140</v>
      </c>
      <c r="G992" t="str" cm="1">
        <f t="array" ref="G992">IF(Resumen!$D$7="PROC.SWAT",IFERROR(VLOOKUP(BD[[#This Row],[Usunombre]],Equivalencias!W:X,2,FALSE),IFERROR(VLOOKUP(INDEX('BDCF Histórico'!A:A,MATCH(D992&amp;E992,'BDCF Histórico'!G:G,0),),Equivalencias!D:F,3,FALSE),"Revisar")),IFERROR(VLOOKUP(INDEX('BDCF Histórico'!A:A,MATCH(D992&amp;E992,'BDCF Histórico'!G:G,0),),Equivalencias!D:F,3,FALSE),"Revisar"))</f>
        <v>PROC.QA</v>
      </c>
      <c r="H992" t="str" cm="1">
        <f t="array" ref="H992">IFERROR(INDEX(Equivalencias!H:H,MATCH(BD[[#This Row],[PRYINumero]],Equivalencias!I:I,0),),BD[[#This Row],[PRYTcodigo]])</f>
        <v>PROC.TELCO</v>
      </c>
    </row>
    <row r="993" spans="2:8" x14ac:dyDescent="0.3">
      <c r="B993" t="s">
        <v>354</v>
      </c>
      <c r="C993" t="s">
        <v>1009</v>
      </c>
      <c r="D993" t="s">
        <v>3173</v>
      </c>
      <c r="E993" t="s">
        <v>8381</v>
      </c>
      <c r="F993">
        <v>160</v>
      </c>
      <c r="G993" t="str" cm="1">
        <f t="array" ref="G993">IF(Resumen!$D$7="PROC.SWAT",IFERROR(VLOOKUP(BD[[#This Row],[Usunombre]],Equivalencias!W:X,2,FALSE),IFERROR(VLOOKUP(INDEX('BDCF Histórico'!A:A,MATCH(D993&amp;E993,'BDCF Histórico'!G:G,0),),Equivalencias!D:F,3,FALSE),"Revisar")),IFERROR(VLOOKUP(INDEX('BDCF Histórico'!A:A,MATCH(D993&amp;E993,'BDCF Histórico'!G:G,0),),Equivalencias!D:F,3,FALSE),"Revisar"))</f>
        <v>PROC.TAPP</v>
      </c>
      <c r="H993" t="str" cm="1">
        <f t="array" ref="H993">IFERROR(INDEX(Equivalencias!H:H,MATCH(BD[[#This Row],[PRYINumero]],Equivalencias!I:I,0),),BD[[#This Row],[PRYTcodigo]])</f>
        <v>PROC.TAPP</v>
      </c>
    </row>
    <row r="994" spans="2:8" x14ac:dyDescent="0.3">
      <c r="B994" t="s">
        <v>669</v>
      </c>
      <c r="C994" t="s">
        <v>4644</v>
      </c>
      <c r="D994" t="s">
        <v>8382</v>
      </c>
      <c r="E994" t="s">
        <v>8381</v>
      </c>
      <c r="F994">
        <v>45.5</v>
      </c>
      <c r="G994" t="str" cm="1">
        <f t="array" ref="G994">IF(Resumen!$D$7="PROC.SWAT",IFERROR(VLOOKUP(BD[[#This Row],[Usunombre]],Equivalencias!W:X,2,FALSE),IFERROR(VLOOKUP(INDEX('BDCF Histórico'!A:A,MATCH(D994&amp;E994,'BDCF Histórico'!G:G,0),),Equivalencias!D:F,3,FALSE),"Revisar")),IFERROR(VLOOKUP(INDEX('BDCF Histórico'!A:A,MATCH(D994&amp;E994,'BDCF Histórico'!G:G,0),),Equivalencias!D:F,3,FALSE),"Revisar"))</f>
        <v>PROC.ERP</v>
      </c>
      <c r="H994" t="str" cm="1">
        <f t="array" ref="H994">IFERROR(INDEX(Equivalencias!H:H,MATCH(BD[[#This Row],[PRYINumero]],Equivalencias!I:I,0),),BD[[#This Row],[PRYTcodigo]])</f>
        <v>PROC.ADM</v>
      </c>
    </row>
    <row r="995" spans="2:8" x14ac:dyDescent="0.3">
      <c r="B995" t="s">
        <v>48</v>
      </c>
      <c r="C995" t="s">
        <v>4658</v>
      </c>
      <c r="D995" t="s">
        <v>8382</v>
      </c>
      <c r="E995" t="s">
        <v>8381</v>
      </c>
      <c r="F995">
        <v>32</v>
      </c>
      <c r="G995" t="str" cm="1">
        <f t="array" ref="G995">IF(Resumen!$D$7="PROC.SWAT",IFERROR(VLOOKUP(BD[[#This Row],[Usunombre]],Equivalencias!W:X,2,FALSE),IFERROR(VLOOKUP(INDEX('BDCF Histórico'!A:A,MATCH(D995&amp;E995,'BDCF Histórico'!G:G,0),),Equivalencias!D:F,3,FALSE),"Revisar")),IFERROR(VLOOKUP(INDEX('BDCF Histórico'!A:A,MATCH(D995&amp;E995,'BDCF Histórico'!G:G,0),),Equivalencias!D:F,3,FALSE),"Revisar"))</f>
        <v>PROC.ERP</v>
      </c>
      <c r="H995" t="str" cm="1">
        <f t="array" ref="H995">IFERROR(INDEX(Equivalencias!H:H,MATCH(BD[[#This Row],[PRYINumero]],Equivalencias!I:I,0),),BD[[#This Row],[PRYTcodigo]])</f>
        <v>PROC.ERP</v>
      </c>
    </row>
    <row r="996" spans="2:8" x14ac:dyDescent="0.3">
      <c r="B996" t="s">
        <v>669</v>
      </c>
      <c r="C996" t="s">
        <v>4642</v>
      </c>
      <c r="D996" t="s">
        <v>4289</v>
      </c>
      <c r="E996" t="s">
        <v>8381</v>
      </c>
      <c r="F996">
        <v>8</v>
      </c>
      <c r="G996" t="str" cm="1">
        <f t="array" ref="G996">IF(Resumen!$D$7="PROC.SWAT",IFERROR(VLOOKUP(BD[[#This Row],[Usunombre]],Equivalencias!W:X,2,FALSE),IFERROR(VLOOKUP(INDEX('BDCF Histórico'!A:A,MATCH(D996&amp;E996,'BDCF Histórico'!G:G,0),),Equivalencias!D:F,3,FALSE),"Revisar")),IFERROR(VLOOKUP(INDEX('BDCF Histórico'!A:A,MATCH(D996&amp;E996,'BDCF Histórico'!G:G,0),),Equivalencias!D:F,3,FALSE),"Revisar"))</f>
        <v>PROC.SWAT</v>
      </c>
      <c r="H996" t="str" cm="1">
        <f t="array" ref="H996">IFERROR(INDEX(Equivalencias!H:H,MATCH(BD[[#This Row],[PRYINumero]],Equivalencias!I:I,0),),BD[[#This Row],[PRYTcodigo]])</f>
        <v>PROC.ADM</v>
      </c>
    </row>
    <row r="997" spans="2:8" hidden="1" x14ac:dyDescent="0.3">
      <c r="B997" t="s">
        <v>3270</v>
      </c>
      <c r="C997" t="s">
        <v>4234</v>
      </c>
      <c r="D997" t="s">
        <v>4289</v>
      </c>
      <c r="E997" t="s">
        <v>4640</v>
      </c>
      <c r="F997">
        <v>4</v>
      </c>
      <c r="G997" t="str" cm="1">
        <f t="array" ref="G997">IF(Resumen!$D$7="PROC.SWAT",IFERROR(VLOOKUP(BD[[#This Row],[Usunombre]],Equivalencias!W:X,2,FALSE),IFERROR(VLOOKUP(INDEX('BDCF Histórico'!A:A,MATCH(D997&amp;E997,'BDCF Histórico'!G:G,0),),Equivalencias!D:F,3,FALSE),"Revisar")),IFERROR(VLOOKUP(INDEX('BDCF Histórico'!A:A,MATCH(D997&amp;E997,'BDCF Histórico'!G:G,0),),Equivalencias!D:F,3,FALSE),"Revisar"))</f>
        <v>PROC.SWAT</v>
      </c>
      <c r="H997" t="str" cm="1">
        <f t="array" ref="H997">IFERROR(INDEX(Equivalencias!H:H,MATCH(BD[[#This Row],[PRYINumero]],Equivalencias!I:I,0),),BD[[#This Row],[PRYTcodigo]])</f>
        <v>PROC.SWAT</v>
      </c>
    </row>
    <row r="998" spans="2:8" hidden="1" x14ac:dyDescent="0.3">
      <c r="B998" t="s">
        <v>3270</v>
      </c>
      <c r="C998" t="s">
        <v>4678</v>
      </c>
      <c r="D998" t="s">
        <v>4289</v>
      </c>
      <c r="E998" t="s">
        <v>4640</v>
      </c>
      <c r="F998">
        <v>0.25</v>
      </c>
      <c r="G998" t="str" cm="1">
        <f t="array" ref="G998">IF(Resumen!$D$7="PROC.SWAT",IFERROR(VLOOKUP(BD[[#This Row],[Usunombre]],Equivalencias!W:X,2,FALSE),IFERROR(VLOOKUP(INDEX('BDCF Histórico'!A:A,MATCH(D998&amp;E998,'BDCF Histórico'!G:G,0),),Equivalencias!D:F,3,FALSE),"Revisar")),IFERROR(VLOOKUP(INDEX('BDCF Histórico'!A:A,MATCH(D998&amp;E998,'BDCF Histórico'!G:G,0),),Equivalencias!D:F,3,FALSE),"Revisar"))</f>
        <v>PROC.SWAT</v>
      </c>
      <c r="H998" t="str" cm="1">
        <f t="array" ref="H998">IFERROR(INDEX(Equivalencias!H:H,MATCH(BD[[#This Row],[PRYINumero]],Equivalencias!I:I,0),),BD[[#This Row],[PRYTcodigo]])</f>
        <v>PROC.SWAT</v>
      </c>
    </row>
    <row r="999" spans="2:8" x14ac:dyDescent="0.3">
      <c r="B999" t="s">
        <v>3270</v>
      </c>
      <c r="C999" t="s">
        <v>4678</v>
      </c>
      <c r="D999" t="s">
        <v>4289</v>
      </c>
      <c r="E999" t="s">
        <v>8381</v>
      </c>
      <c r="F999">
        <v>0.25</v>
      </c>
      <c r="G999" t="str" cm="1">
        <f t="array" ref="G999">IF(Resumen!$D$7="PROC.SWAT",IFERROR(VLOOKUP(BD[[#This Row],[Usunombre]],Equivalencias!W:X,2,FALSE),IFERROR(VLOOKUP(INDEX('BDCF Histórico'!A:A,MATCH(D999&amp;E999,'BDCF Histórico'!G:G,0),),Equivalencias!D:F,3,FALSE),"Revisar")),IFERROR(VLOOKUP(INDEX('BDCF Histórico'!A:A,MATCH(D999&amp;E999,'BDCF Histórico'!G:G,0),),Equivalencias!D:F,3,FALSE),"Revisar"))</f>
        <v>PROC.SWAT</v>
      </c>
      <c r="H999" t="str" cm="1">
        <f t="array" ref="H999">IFERROR(INDEX(Equivalencias!H:H,MATCH(BD[[#This Row],[PRYINumero]],Equivalencias!I:I,0),),BD[[#This Row],[PRYTcodigo]])</f>
        <v>PROC.SWAT</v>
      </c>
    </row>
    <row r="1000" spans="2:8" hidden="1" x14ac:dyDescent="0.3">
      <c r="B1000" t="s">
        <v>405</v>
      </c>
      <c r="C1000" t="s">
        <v>4439</v>
      </c>
      <c r="D1000" t="s">
        <v>4289</v>
      </c>
      <c r="E1000" t="s">
        <v>4640</v>
      </c>
      <c r="F1000">
        <v>163.75</v>
      </c>
      <c r="G1000" t="str" cm="1">
        <f t="array" ref="G1000">IF(Resumen!$D$7="PROC.SWAT",IFERROR(VLOOKUP(BD[[#This Row],[Usunombre]],Equivalencias!W:X,2,FALSE),IFERROR(VLOOKUP(INDEX('BDCF Histórico'!A:A,MATCH(D1000&amp;E1000,'BDCF Histórico'!G:G,0),),Equivalencias!D:F,3,FALSE),"Revisar")),IFERROR(VLOOKUP(INDEX('BDCF Histórico'!A:A,MATCH(D1000&amp;E1000,'BDCF Histórico'!G:G,0),),Equivalencias!D:F,3,FALSE),"Revisar"))</f>
        <v>PROC.SWAT</v>
      </c>
      <c r="H1000" t="str" cm="1">
        <f t="array" ref="H1000">IFERROR(INDEX(Equivalencias!H:H,MATCH(BD[[#This Row],[PRYINumero]],Equivalencias!I:I,0),),BD[[#This Row],[PRYTcodigo]])</f>
        <v>STR.MGMT</v>
      </c>
    </row>
    <row r="1001" spans="2:8" x14ac:dyDescent="0.3">
      <c r="B1001" t="s">
        <v>405</v>
      </c>
      <c r="C1001" t="s">
        <v>4439</v>
      </c>
      <c r="D1001" t="s">
        <v>4289</v>
      </c>
      <c r="E1001" t="s">
        <v>8381</v>
      </c>
      <c r="F1001">
        <v>143.75</v>
      </c>
      <c r="G1001" t="str" cm="1">
        <f t="array" ref="G1001">IF(Resumen!$D$7="PROC.SWAT",IFERROR(VLOOKUP(BD[[#This Row],[Usunombre]],Equivalencias!W:X,2,FALSE),IFERROR(VLOOKUP(INDEX('BDCF Histórico'!A:A,MATCH(D1001&amp;E1001,'BDCF Histórico'!G:G,0),),Equivalencias!D:F,3,FALSE),"Revisar")),IFERROR(VLOOKUP(INDEX('BDCF Histórico'!A:A,MATCH(D1001&amp;E1001,'BDCF Histórico'!G:G,0),),Equivalencias!D:F,3,FALSE),"Revisar"))</f>
        <v>PROC.SWAT</v>
      </c>
      <c r="H1001" t="str" cm="1">
        <f t="array" ref="H1001">IFERROR(INDEX(Equivalencias!H:H,MATCH(BD[[#This Row],[PRYINumero]],Equivalencias!I:I,0),),BD[[#This Row],[PRYTcodigo]])</f>
        <v>STR.MGMT</v>
      </c>
    </row>
    <row r="1002" spans="2:8" hidden="1" x14ac:dyDescent="0.3">
      <c r="B1002" t="s">
        <v>669</v>
      </c>
      <c r="C1002" t="s">
        <v>4642</v>
      </c>
      <c r="D1002" t="s">
        <v>4643</v>
      </c>
      <c r="E1002" t="s">
        <v>4640</v>
      </c>
      <c r="F1002">
        <v>16</v>
      </c>
      <c r="G1002" t="str" cm="1">
        <f t="array" ref="G1002">IF(Resumen!$D$7="PROC.SWAT",IFERROR(VLOOKUP(BD[[#This Row],[Usunombre]],Equivalencias!W:X,2,FALSE),IFERROR(VLOOKUP(INDEX('BDCF Histórico'!A:A,MATCH(D1002&amp;E1002,'BDCF Histórico'!G:G,0),),Equivalencias!D:F,3,FALSE),"Revisar")),IFERROR(VLOOKUP(INDEX('BDCF Histórico'!A:A,MATCH(D1002&amp;E1002,'BDCF Histórico'!G:G,0),),Equivalencias!D:F,3,FALSE),"Revisar"))</f>
        <v>PROC.SWAT</v>
      </c>
      <c r="H1002" t="str" cm="1">
        <f t="array" ref="H1002">IFERROR(INDEX(Equivalencias!H:H,MATCH(BD[[#This Row],[PRYINumero]],Equivalencias!I:I,0),),BD[[#This Row],[PRYTcodigo]])</f>
        <v>PROC.ADM</v>
      </c>
    </row>
    <row r="1003" spans="2:8" hidden="1" x14ac:dyDescent="0.3">
      <c r="B1003" t="s">
        <v>3270</v>
      </c>
      <c r="C1003" t="s">
        <v>4234</v>
      </c>
      <c r="D1003" t="s">
        <v>4643</v>
      </c>
      <c r="E1003" t="s">
        <v>4640</v>
      </c>
      <c r="F1003">
        <v>2</v>
      </c>
      <c r="G1003" t="str" cm="1">
        <f t="array" ref="G1003">IF(Resumen!$D$7="PROC.SWAT",IFERROR(VLOOKUP(BD[[#This Row],[Usunombre]],Equivalencias!W:X,2,FALSE),IFERROR(VLOOKUP(INDEX('BDCF Histórico'!A:A,MATCH(D1003&amp;E1003,'BDCF Histórico'!G:G,0),),Equivalencias!D:F,3,FALSE),"Revisar")),IFERROR(VLOOKUP(INDEX('BDCF Histórico'!A:A,MATCH(D1003&amp;E1003,'BDCF Histórico'!G:G,0),),Equivalencias!D:F,3,FALSE),"Revisar"))</f>
        <v>PROC.SWAT</v>
      </c>
      <c r="H1003" t="str" cm="1">
        <f t="array" ref="H1003">IFERROR(INDEX(Equivalencias!H:H,MATCH(BD[[#This Row],[PRYINumero]],Equivalencias!I:I,0),),BD[[#This Row],[PRYTcodigo]])</f>
        <v>PROC.SWAT</v>
      </c>
    </row>
    <row r="1004" spans="2:8" hidden="1" x14ac:dyDescent="0.3">
      <c r="B1004" t="s">
        <v>405</v>
      </c>
      <c r="C1004" t="s">
        <v>4439</v>
      </c>
      <c r="D1004" t="s">
        <v>4643</v>
      </c>
      <c r="E1004" t="s">
        <v>4640</v>
      </c>
      <c r="F1004">
        <v>150</v>
      </c>
      <c r="G1004" t="str" cm="1">
        <f t="array" ref="G1004">IF(Resumen!$D$7="PROC.SWAT",IFERROR(VLOOKUP(BD[[#This Row],[Usunombre]],Equivalencias!W:X,2,FALSE),IFERROR(VLOOKUP(INDEX('BDCF Histórico'!A:A,MATCH(D1004&amp;E1004,'BDCF Histórico'!G:G,0),),Equivalencias!D:F,3,FALSE),"Revisar")),IFERROR(VLOOKUP(INDEX('BDCF Histórico'!A:A,MATCH(D1004&amp;E1004,'BDCF Histórico'!G:G,0),),Equivalencias!D:F,3,FALSE),"Revisar"))</f>
        <v>PROC.SWAT</v>
      </c>
      <c r="H1004" t="str" cm="1">
        <f t="array" ref="H1004">IFERROR(INDEX(Equivalencias!H:H,MATCH(BD[[#This Row],[PRYINumero]],Equivalencias!I:I,0),),BD[[#This Row],[PRYTcodigo]])</f>
        <v>STR.MGMT</v>
      </c>
    </row>
    <row r="1005" spans="2:8" x14ac:dyDescent="0.3">
      <c r="B1005" t="s">
        <v>405</v>
      </c>
      <c r="C1005" t="s">
        <v>4439</v>
      </c>
      <c r="D1005" t="s">
        <v>4643</v>
      </c>
      <c r="E1005" t="s">
        <v>8381</v>
      </c>
      <c r="F1005">
        <v>160</v>
      </c>
      <c r="G1005" t="str" cm="1">
        <f t="array" ref="G1005">IF(Resumen!$D$7="PROC.SWAT",IFERROR(VLOOKUP(BD[[#This Row],[Usunombre]],Equivalencias!W:X,2,FALSE),IFERROR(VLOOKUP(INDEX('BDCF Histórico'!A:A,MATCH(D1005&amp;E1005,'BDCF Histórico'!G:G,0),),Equivalencias!D:F,3,FALSE),"Revisar")),IFERROR(VLOOKUP(INDEX('BDCF Histórico'!A:A,MATCH(D1005&amp;E1005,'BDCF Histórico'!G:G,0),),Equivalencias!D:F,3,FALSE),"Revisar"))</f>
        <v>PROC.SWAT</v>
      </c>
      <c r="H1005" t="str" cm="1">
        <f t="array" ref="H1005">IFERROR(INDEX(Equivalencias!H:H,MATCH(BD[[#This Row],[PRYINumero]],Equivalencias!I:I,0),),BD[[#This Row],[PRYTcodigo]])</f>
        <v>STR.MGMT</v>
      </c>
    </row>
    <row r="1006" spans="2:8" hidden="1" x14ac:dyDescent="0.3">
      <c r="B1006" t="s">
        <v>371</v>
      </c>
      <c r="C1006" t="s">
        <v>4628</v>
      </c>
      <c r="D1006" t="s">
        <v>383</v>
      </c>
      <c r="E1006" t="s">
        <v>4640</v>
      </c>
      <c r="F1006">
        <v>160</v>
      </c>
      <c r="G1006" t="str" cm="1">
        <f t="array" ref="G1006">IF(Resumen!$D$7="PROC.SWAT",IFERROR(VLOOKUP(BD[[#This Row],[Usunombre]],Equivalencias!W:X,2,FALSE),IFERROR(VLOOKUP(INDEX('BDCF Histórico'!A:A,MATCH(D1006&amp;E1006,'BDCF Histórico'!G:G,0),),Equivalencias!D:F,3,FALSE),"Revisar")),IFERROR(VLOOKUP(INDEX('BDCF Histórico'!A:A,MATCH(D1006&amp;E1006,'BDCF Histórico'!G:G,0),),Equivalencias!D:F,3,FALSE),"Revisar"))</f>
        <v>SERV.PROF</v>
      </c>
      <c r="H1006" t="str" cm="1">
        <f t="array" ref="H1006">IFERROR(INDEX(Equivalencias!H:H,MATCH(BD[[#This Row],[PRYINumero]],Equivalencias!I:I,0),),BD[[#This Row],[PRYTcodigo]])</f>
        <v>PROC.TELCO</v>
      </c>
    </row>
    <row r="1007" spans="2:8" x14ac:dyDescent="0.3">
      <c r="B1007" t="s">
        <v>371</v>
      </c>
      <c r="C1007" t="s">
        <v>4628</v>
      </c>
      <c r="D1007" t="s">
        <v>383</v>
      </c>
      <c r="E1007" t="s">
        <v>8381</v>
      </c>
      <c r="F1007">
        <v>132</v>
      </c>
      <c r="G1007" t="str" cm="1">
        <f t="array" ref="G1007">IF(Resumen!$D$7="PROC.SWAT",IFERROR(VLOOKUP(BD[[#This Row],[Usunombre]],Equivalencias!W:X,2,FALSE),IFERROR(VLOOKUP(INDEX('BDCF Histórico'!A:A,MATCH(D1007&amp;E1007,'BDCF Histórico'!G:G,0),),Equivalencias!D:F,3,FALSE),"Revisar")),IFERROR(VLOOKUP(INDEX('BDCF Histórico'!A:A,MATCH(D1007&amp;E1007,'BDCF Histórico'!G:G,0),),Equivalencias!D:F,3,FALSE),"Revisar"))</f>
        <v>SERV.PROF</v>
      </c>
      <c r="H1007" t="str" cm="1">
        <f t="array" ref="H1007">IFERROR(INDEX(Equivalencias!H:H,MATCH(BD[[#This Row],[PRYINumero]],Equivalencias!I:I,0),),BD[[#This Row],[PRYTcodigo]])</f>
        <v>PROC.TELCO</v>
      </c>
    </row>
    <row r="1008" spans="2:8" hidden="1" x14ac:dyDescent="0.3">
      <c r="B1008" t="s">
        <v>371</v>
      </c>
      <c r="C1008" t="s">
        <v>4629</v>
      </c>
      <c r="D1008" t="s">
        <v>383</v>
      </c>
      <c r="E1008" t="s">
        <v>4640</v>
      </c>
      <c r="F1008">
        <v>8</v>
      </c>
      <c r="G1008" t="str" cm="1">
        <f t="array" ref="G1008">IF(Resumen!$D$7="PROC.SWAT",IFERROR(VLOOKUP(BD[[#This Row],[Usunombre]],Equivalencias!W:X,2,FALSE),IFERROR(VLOOKUP(INDEX('BDCF Histórico'!A:A,MATCH(D1008&amp;E1008,'BDCF Histórico'!G:G,0),),Equivalencias!D:F,3,FALSE),"Revisar")),IFERROR(VLOOKUP(INDEX('BDCF Histórico'!A:A,MATCH(D1008&amp;E1008,'BDCF Histórico'!G:G,0),),Equivalencias!D:F,3,FALSE),"Revisar"))</f>
        <v>SERV.PROF</v>
      </c>
      <c r="H1008" t="str" cm="1">
        <f t="array" ref="H1008">IFERROR(INDEX(Equivalencias!H:H,MATCH(BD[[#This Row],[PRYINumero]],Equivalencias!I:I,0),),BD[[#This Row],[PRYTcodigo]])</f>
        <v>PROC.TELCO</v>
      </c>
    </row>
    <row r="1009" spans="2:8" x14ac:dyDescent="0.3">
      <c r="B1009" t="s">
        <v>371</v>
      </c>
      <c r="C1009" t="s">
        <v>4629</v>
      </c>
      <c r="D1009" t="s">
        <v>383</v>
      </c>
      <c r="E1009" t="s">
        <v>8381</v>
      </c>
      <c r="F1009">
        <v>8</v>
      </c>
      <c r="G1009" t="str" cm="1">
        <f t="array" ref="G1009">IF(Resumen!$D$7="PROC.SWAT",IFERROR(VLOOKUP(BD[[#This Row],[Usunombre]],Equivalencias!W:X,2,FALSE),IFERROR(VLOOKUP(INDEX('BDCF Histórico'!A:A,MATCH(D1009&amp;E1009,'BDCF Histórico'!G:G,0),),Equivalencias!D:F,3,FALSE),"Revisar")),IFERROR(VLOOKUP(INDEX('BDCF Histórico'!A:A,MATCH(D1009&amp;E1009,'BDCF Histórico'!G:G,0),),Equivalencias!D:F,3,FALSE),"Revisar"))</f>
        <v>SERV.PROF</v>
      </c>
      <c r="H1009" t="str" cm="1">
        <f t="array" ref="H1009">IFERROR(INDEX(Equivalencias!H:H,MATCH(BD[[#This Row],[PRYINumero]],Equivalencias!I:I,0),),BD[[#This Row],[PRYTcodigo]])</f>
        <v>PROC.TELCO</v>
      </c>
    </row>
    <row r="1010" spans="2:8" x14ac:dyDescent="0.3">
      <c r="B1010" t="s">
        <v>371</v>
      </c>
      <c r="C1010" t="s">
        <v>4680</v>
      </c>
      <c r="D1010" t="s">
        <v>383</v>
      </c>
      <c r="E1010" t="s">
        <v>8381</v>
      </c>
      <c r="F1010">
        <v>20</v>
      </c>
      <c r="G1010" t="str" cm="1">
        <f t="array" ref="G1010">IF(Resumen!$D$7="PROC.SWAT",IFERROR(VLOOKUP(BD[[#This Row],[Usunombre]],Equivalencias!W:X,2,FALSE),IFERROR(VLOOKUP(INDEX('BDCF Histórico'!A:A,MATCH(D1010&amp;E1010,'BDCF Histórico'!G:G,0),),Equivalencias!D:F,3,FALSE),"Revisar")),IFERROR(VLOOKUP(INDEX('BDCF Histórico'!A:A,MATCH(D1010&amp;E1010,'BDCF Histórico'!G:G,0),),Equivalencias!D:F,3,FALSE),"Revisar"))</f>
        <v>SERV.PROF</v>
      </c>
      <c r="H1010" t="str" cm="1">
        <f t="array" ref="H1010">IFERROR(INDEX(Equivalencias!H:H,MATCH(BD[[#This Row],[PRYINumero]],Equivalencias!I:I,0),),BD[[#This Row],[PRYTcodigo]])</f>
        <v>PROC.TELCO</v>
      </c>
    </row>
    <row r="1011" spans="2:8" hidden="1" x14ac:dyDescent="0.3">
      <c r="B1011" t="s">
        <v>669</v>
      </c>
      <c r="C1011" t="s">
        <v>4642</v>
      </c>
      <c r="D1011" t="s">
        <v>217</v>
      </c>
      <c r="E1011" t="s">
        <v>4640</v>
      </c>
      <c r="F1011">
        <v>7</v>
      </c>
      <c r="G1011" t="str" cm="1">
        <f t="array" ref="G1011">IF(Resumen!$D$7="PROC.SWAT",IFERROR(VLOOKUP(BD[[#This Row],[Usunombre]],Equivalencias!W:X,2,FALSE),IFERROR(VLOOKUP(INDEX('BDCF Histórico'!A:A,MATCH(D1011&amp;E1011,'BDCF Histórico'!G:G,0),),Equivalencias!D:F,3,FALSE),"Revisar")),IFERROR(VLOOKUP(INDEX('BDCF Histórico'!A:A,MATCH(D1011&amp;E1011,'BDCF Histórico'!G:G,0),),Equivalencias!D:F,3,FALSE),"Revisar"))</f>
        <v>PROC.T.MW</v>
      </c>
      <c r="H1011" t="str" cm="1">
        <f t="array" ref="H1011">IFERROR(INDEX(Equivalencias!H:H,MATCH(BD[[#This Row],[PRYINumero]],Equivalencias!I:I,0),),BD[[#This Row],[PRYTcodigo]])</f>
        <v>PROC.ADM</v>
      </c>
    </row>
    <row r="1012" spans="2:8" hidden="1" x14ac:dyDescent="0.3">
      <c r="B1012" t="s">
        <v>981</v>
      </c>
      <c r="C1012" t="s">
        <v>4293</v>
      </c>
      <c r="D1012" t="s">
        <v>217</v>
      </c>
      <c r="E1012" t="s">
        <v>4640</v>
      </c>
      <c r="F1012">
        <v>105</v>
      </c>
      <c r="G1012" t="str" cm="1">
        <f t="array" ref="G1012">IF(Resumen!$D$7="PROC.SWAT",IFERROR(VLOOKUP(BD[[#This Row],[Usunombre]],Equivalencias!W:X,2,FALSE),IFERROR(VLOOKUP(INDEX('BDCF Histórico'!A:A,MATCH(D1012&amp;E1012,'BDCF Histórico'!G:G,0),),Equivalencias!D:F,3,FALSE),"Revisar")),IFERROR(VLOOKUP(INDEX('BDCF Histórico'!A:A,MATCH(D1012&amp;E1012,'BDCF Histórico'!G:G,0),),Equivalencias!D:F,3,FALSE),"Revisar"))</f>
        <v>PROC.T.MW</v>
      </c>
      <c r="H1012" t="str" cm="1">
        <f t="array" ref="H1012">IFERROR(INDEX(Equivalencias!H:H,MATCH(BD[[#This Row],[PRYINumero]],Equivalencias!I:I,0),),BD[[#This Row],[PRYTcodigo]])</f>
        <v>PROC.T.MW</v>
      </c>
    </row>
    <row r="1013" spans="2:8" x14ac:dyDescent="0.3">
      <c r="B1013" t="s">
        <v>981</v>
      </c>
      <c r="C1013" t="s">
        <v>4293</v>
      </c>
      <c r="D1013" t="s">
        <v>217</v>
      </c>
      <c r="E1013" t="s">
        <v>8381</v>
      </c>
      <c r="F1013">
        <v>110</v>
      </c>
      <c r="G1013" t="str" cm="1">
        <f t="array" ref="G1013">IF(Resumen!$D$7="PROC.SWAT",IFERROR(VLOOKUP(BD[[#This Row],[Usunombre]],Equivalencias!W:X,2,FALSE),IFERROR(VLOOKUP(INDEX('BDCF Histórico'!A:A,MATCH(D1013&amp;E1013,'BDCF Histórico'!G:G,0),),Equivalencias!D:F,3,FALSE),"Revisar")),IFERROR(VLOOKUP(INDEX('BDCF Histórico'!A:A,MATCH(D1013&amp;E1013,'BDCF Histórico'!G:G,0),),Equivalencias!D:F,3,FALSE),"Revisar"))</f>
        <v>PROC.T.MW</v>
      </c>
      <c r="H1013" t="str" cm="1">
        <f t="array" ref="H1013">IFERROR(INDEX(Equivalencias!H:H,MATCH(BD[[#This Row],[PRYINumero]],Equivalencias!I:I,0),),BD[[#This Row],[PRYTcodigo]])</f>
        <v>PROC.T.MW</v>
      </c>
    </row>
    <row r="1014" spans="2:8" hidden="1" x14ac:dyDescent="0.3">
      <c r="B1014" t="s">
        <v>981</v>
      </c>
      <c r="C1014" t="s">
        <v>4294</v>
      </c>
      <c r="D1014" t="s">
        <v>217</v>
      </c>
      <c r="E1014" t="s">
        <v>4640</v>
      </c>
      <c r="F1014">
        <v>28</v>
      </c>
      <c r="G1014" t="str" cm="1">
        <f t="array" ref="G1014">IF(Resumen!$D$7="PROC.SWAT",IFERROR(VLOOKUP(BD[[#This Row],[Usunombre]],Equivalencias!W:X,2,FALSE),IFERROR(VLOOKUP(INDEX('BDCF Histórico'!A:A,MATCH(D1014&amp;E1014,'BDCF Histórico'!G:G,0),),Equivalencias!D:F,3,FALSE),"Revisar")),IFERROR(VLOOKUP(INDEX('BDCF Histórico'!A:A,MATCH(D1014&amp;E1014,'BDCF Histórico'!G:G,0),),Equivalencias!D:F,3,FALSE),"Revisar"))</f>
        <v>PROC.T.MW</v>
      </c>
      <c r="H1014" t="str" cm="1">
        <f t="array" ref="H1014">IFERROR(INDEX(Equivalencias!H:H,MATCH(BD[[#This Row],[PRYINumero]],Equivalencias!I:I,0),),BD[[#This Row],[PRYTcodigo]])</f>
        <v>PROC.T.MW</v>
      </c>
    </row>
    <row r="1015" spans="2:8" x14ac:dyDescent="0.3">
      <c r="B1015" t="s">
        <v>981</v>
      </c>
      <c r="C1015" t="s">
        <v>4294</v>
      </c>
      <c r="D1015" t="s">
        <v>217</v>
      </c>
      <c r="E1015" t="s">
        <v>8381</v>
      </c>
      <c r="F1015">
        <v>30</v>
      </c>
      <c r="G1015" t="str" cm="1">
        <f t="array" ref="G1015">IF(Resumen!$D$7="PROC.SWAT",IFERROR(VLOOKUP(BD[[#This Row],[Usunombre]],Equivalencias!W:X,2,FALSE),IFERROR(VLOOKUP(INDEX('BDCF Histórico'!A:A,MATCH(D1015&amp;E1015,'BDCF Histórico'!G:G,0),),Equivalencias!D:F,3,FALSE),"Revisar")),IFERROR(VLOOKUP(INDEX('BDCF Histórico'!A:A,MATCH(D1015&amp;E1015,'BDCF Histórico'!G:G,0),),Equivalencias!D:F,3,FALSE),"Revisar"))</f>
        <v>PROC.T.MW</v>
      </c>
      <c r="H1015" t="str" cm="1">
        <f t="array" ref="H1015">IFERROR(INDEX(Equivalencias!H:H,MATCH(BD[[#This Row],[PRYINumero]],Equivalencias!I:I,0),),BD[[#This Row],[PRYTcodigo]])</f>
        <v>PROC.T.MW</v>
      </c>
    </row>
    <row r="1016" spans="2:8" hidden="1" x14ac:dyDescent="0.3">
      <c r="B1016" t="s">
        <v>669</v>
      </c>
      <c r="C1016" t="s">
        <v>4642</v>
      </c>
      <c r="D1016" t="s">
        <v>235</v>
      </c>
      <c r="E1016" t="s">
        <v>4640</v>
      </c>
      <c r="F1016">
        <v>8</v>
      </c>
      <c r="G1016" t="str" cm="1">
        <f t="array" ref="G1016">IF(Resumen!$D$7="PROC.SWAT",IFERROR(VLOOKUP(BD[[#This Row],[Usunombre]],Equivalencias!W:X,2,FALSE),IFERROR(VLOOKUP(INDEX('BDCF Histórico'!A:A,MATCH(D1016&amp;E1016,'BDCF Histórico'!G:G,0),),Equivalencias!D:F,3,FALSE),"Revisar")),IFERROR(VLOOKUP(INDEX('BDCF Histórico'!A:A,MATCH(D1016&amp;E1016,'BDCF Histórico'!G:G,0),),Equivalencias!D:F,3,FALSE),"Revisar"))</f>
        <v>PROC.TELCO</v>
      </c>
      <c r="H1016" t="str" cm="1">
        <f t="array" ref="H1016">IFERROR(INDEX(Equivalencias!H:H,MATCH(BD[[#This Row],[PRYINumero]],Equivalencias!I:I,0),),BD[[#This Row],[PRYTcodigo]])</f>
        <v>PROC.ADM</v>
      </c>
    </row>
    <row r="1017" spans="2:8" x14ac:dyDescent="0.3">
      <c r="B1017" t="s">
        <v>669</v>
      </c>
      <c r="C1017" t="s">
        <v>4642</v>
      </c>
      <c r="D1017" t="s">
        <v>235</v>
      </c>
      <c r="E1017" t="s">
        <v>8381</v>
      </c>
      <c r="F1017">
        <v>16</v>
      </c>
      <c r="G1017" t="str" cm="1">
        <f t="array" ref="G1017">IF(Resumen!$D$7="PROC.SWAT",IFERROR(VLOOKUP(BD[[#This Row],[Usunombre]],Equivalencias!W:X,2,FALSE),IFERROR(VLOOKUP(INDEX('BDCF Histórico'!A:A,MATCH(D1017&amp;E1017,'BDCF Histórico'!G:G,0),),Equivalencias!D:F,3,FALSE),"Revisar")),IFERROR(VLOOKUP(INDEX('BDCF Histórico'!A:A,MATCH(D1017&amp;E1017,'BDCF Histórico'!G:G,0),),Equivalencias!D:F,3,FALSE),"Revisar"))</f>
        <v>PROC.TELCO</v>
      </c>
      <c r="H1017" t="str" cm="1">
        <f t="array" ref="H1017">IFERROR(INDEX(Equivalencias!H:H,MATCH(BD[[#This Row],[PRYINumero]],Equivalencias!I:I,0),),BD[[#This Row],[PRYTcodigo]])</f>
        <v>PROC.ADM</v>
      </c>
    </row>
    <row r="1018" spans="2:8" hidden="1" x14ac:dyDescent="0.3">
      <c r="B1018" t="s">
        <v>669</v>
      </c>
      <c r="C1018" t="s">
        <v>4194</v>
      </c>
      <c r="D1018" t="s">
        <v>235</v>
      </c>
      <c r="E1018" t="s">
        <v>4640</v>
      </c>
      <c r="F1018">
        <v>23</v>
      </c>
      <c r="G1018" t="str" cm="1">
        <f t="array" ref="G1018">IF(Resumen!$D$7="PROC.SWAT",IFERROR(VLOOKUP(BD[[#This Row],[Usunombre]],Equivalencias!W:X,2,FALSE),IFERROR(VLOOKUP(INDEX('BDCF Histórico'!A:A,MATCH(D1018&amp;E1018,'BDCF Histórico'!G:G,0),),Equivalencias!D:F,3,FALSE),"Revisar")),IFERROR(VLOOKUP(INDEX('BDCF Histórico'!A:A,MATCH(D1018&amp;E1018,'BDCF Histórico'!G:G,0),),Equivalencias!D:F,3,FALSE),"Revisar"))</f>
        <v>PROC.TELCO</v>
      </c>
      <c r="H1018" t="str" cm="1">
        <f t="array" ref="H1018">IFERROR(INDEX(Equivalencias!H:H,MATCH(BD[[#This Row],[PRYINumero]],Equivalencias!I:I,0),),BD[[#This Row],[PRYTcodigo]])</f>
        <v>PROC.ADM</v>
      </c>
    </row>
    <row r="1019" spans="2:8" hidden="1" x14ac:dyDescent="0.3">
      <c r="B1019" t="s">
        <v>371</v>
      </c>
      <c r="C1019" t="s">
        <v>4628</v>
      </c>
      <c r="D1019" t="s">
        <v>235</v>
      </c>
      <c r="E1019" t="s">
        <v>4640</v>
      </c>
      <c r="F1019">
        <v>87.5</v>
      </c>
      <c r="G1019" t="str" cm="1">
        <f t="array" ref="G1019">IF(Resumen!$D$7="PROC.SWAT",IFERROR(VLOOKUP(BD[[#This Row],[Usunombre]],Equivalencias!W:X,2,FALSE),IFERROR(VLOOKUP(INDEX('BDCF Histórico'!A:A,MATCH(D1019&amp;E1019,'BDCF Histórico'!G:G,0),),Equivalencias!D:F,3,FALSE),"Revisar")),IFERROR(VLOOKUP(INDEX('BDCF Histórico'!A:A,MATCH(D1019&amp;E1019,'BDCF Histórico'!G:G,0),),Equivalencias!D:F,3,FALSE),"Revisar"))</f>
        <v>PROC.TELCO</v>
      </c>
      <c r="H1019" t="str" cm="1">
        <f t="array" ref="H1019">IFERROR(INDEX(Equivalencias!H:H,MATCH(BD[[#This Row],[PRYINumero]],Equivalencias!I:I,0),),BD[[#This Row],[PRYTcodigo]])</f>
        <v>PROC.TELCO</v>
      </c>
    </row>
    <row r="1020" spans="2:8" x14ac:dyDescent="0.3">
      <c r="B1020" t="s">
        <v>371</v>
      </c>
      <c r="C1020" t="s">
        <v>4628</v>
      </c>
      <c r="D1020" t="s">
        <v>235</v>
      </c>
      <c r="E1020" t="s">
        <v>8381</v>
      </c>
      <c r="F1020">
        <v>56</v>
      </c>
      <c r="G1020" t="str" cm="1">
        <f t="array" ref="G1020">IF(Resumen!$D$7="PROC.SWAT",IFERROR(VLOOKUP(BD[[#This Row],[Usunombre]],Equivalencias!W:X,2,FALSE),IFERROR(VLOOKUP(INDEX('BDCF Histórico'!A:A,MATCH(D1020&amp;E1020,'BDCF Histórico'!G:G,0),),Equivalencias!D:F,3,FALSE),"Revisar")),IFERROR(VLOOKUP(INDEX('BDCF Histórico'!A:A,MATCH(D1020&amp;E1020,'BDCF Histórico'!G:G,0),),Equivalencias!D:F,3,FALSE),"Revisar"))</f>
        <v>PROC.TELCO</v>
      </c>
      <c r="H1020" t="str" cm="1">
        <f t="array" ref="H1020">IFERROR(INDEX(Equivalencias!H:H,MATCH(BD[[#This Row],[PRYINumero]],Equivalencias!I:I,0),),BD[[#This Row],[PRYTcodigo]])</f>
        <v>PROC.TELCO</v>
      </c>
    </row>
    <row r="1021" spans="2:8" hidden="1" x14ac:dyDescent="0.3">
      <c r="B1021" t="s">
        <v>371</v>
      </c>
      <c r="C1021" t="s">
        <v>4629</v>
      </c>
      <c r="D1021" t="s">
        <v>235</v>
      </c>
      <c r="E1021" t="s">
        <v>4640</v>
      </c>
      <c r="F1021">
        <v>36</v>
      </c>
      <c r="G1021" t="str" cm="1">
        <f t="array" ref="G1021">IF(Resumen!$D$7="PROC.SWAT",IFERROR(VLOOKUP(BD[[#This Row],[Usunombre]],Equivalencias!W:X,2,FALSE),IFERROR(VLOOKUP(INDEX('BDCF Histórico'!A:A,MATCH(D1021&amp;E1021,'BDCF Histórico'!G:G,0),),Equivalencias!D:F,3,FALSE),"Revisar")),IFERROR(VLOOKUP(INDEX('BDCF Histórico'!A:A,MATCH(D1021&amp;E1021,'BDCF Histórico'!G:G,0),),Equivalencias!D:F,3,FALSE),"Revisar"))</f>
        <v>PROC.TELCO</v>
      </c>
      <c r="H1021" t="str" cm="1">
        <f t="array" ref="H1021">IFERROR(INDEX(Equivalencias!H:H,MATCH(BD[[#This Row],[PRYINumero]],Equivalencias!I:I,0),),BD[[#This Row],[PRYTcodigo]])</f>
        <v>PROC.TELCO</v>
      </c>
    </row>
    <row r="1022" spans="2:8" x14ac:dyDescent="0.3">
      <c r="B1022" t="s">
        <v>371</v>
      </c>
      <c r="C1022" t="s">
        <v>4629</v>
      </c>
      <c r="D1022" t="s">
        <v>235</v>
      </c>
      <c r="E1022" t="s">
        <v>8381</v>
      </c>
      <c r="F1022">
        <v>88</v>
      </c>
      <c r="G1022" t="str" cm="1">
        <f t="array" ref="G1022">IF(Resumen!$D$7="PROC.SWAT",IFERROR(VLOOKUP(BD[[#This Row],[Usunombre]],Equivalencias!W:X,2,FALSE),IFERROR(VLOOKUP(INDEX('BDCF Histórico'!A:A,MATCH(D1022&amp;E1022,'BDCF Histórico'!G:G,0),),Equivalencias!D:F,3,FALSE),"Revisar")),IFERROR(VLOOKUP(INDEX('BDCF Histórico'!A:A,MATCH(D1022&amp;E1022,'BDCF Histórico'!G:G,0),),Equivalencias!D:F,3,FALSE),"Revisar"))</f>
        <v>PROC.TELCO</v>
      </c>
      <c r="H1022" t="str" cm="1">
        <f t="array" ref="H1022">IFERROR(INDEX(Equivalencias!H:H,MATCH(BD[[#This Row],[PRYINumero]],Equivalencias!I:I,0),),BD[[#This Row],[PRYTcodigo]])</f>
        <v>PROC.TELCO</v>
      </c>
    </row>
    <row r="1023" spans="2:8" hidden="1" x14ac:dyDescent="0.3">
      <c r="B1023" t="s">
        <v>371</v>
      </c>
      <c r="C1023" t="s">
        <v>4679</v>
      </c>
      <c r="D1023" t="s">
        <v>235</v>
      </c>
      <c r="E1023" t="s">
        <v>4640</v>
      </c>
      <c r="F1023">
        <v>13.5</v>
      </c>
      <c r="G1023" t="str" cm="1">
        <f t="array" ref="G1023">IF(Resumen!$D$7="PROC.SWAT",IFERROR(VLOOKUP(BD[[#This Row],[Usunombre]],Equivalencias!W:X,2,FALSE),IFERROR(VLOOKUP(INDEX('BDCF Histórico'!A:A,MATCH(D1023&amp;E1023,'BDCF Histórico'!G:G,0),),Equivalencias!D:F,3,FALSE),"Revisar")),IFERROR(VLOOKUP(INDEX('BDCF Histórico'!A:A,MATCH(D1023&amp;E1023,'BDCF Histórico'!G:G,0),),Equivalencias!D:F,3,FALSE),"Revisar"))</f>
        <v>PROC.TELCO</v>
      </c>
      <c r="H1023" t="str" cm="1">
        <f t="array" ref="H1023">IFERROR(INDEX(Equivalencias!H:H,MATCH(BD[[#This Row],[PRYINumero]],Equivalencias!I:I,0),),BD[[#This Row],[PRYTcodigo]])</f>
        <v>PROC.TELCO</v>
      </c>
    </row>
    <row r="1024" spans="2:8" hidden="1" x14ac:dyDescent="0.3">
      <c r="B1024" t="s">
        <v>669</v>
      </c>
      <c r="C1024" t="s">
        <v>4642</v>
      </c>
      <c r="D1024" t="s">
        <v>3468</v>
      </c>
      <c r="E1024" t="s">
        <v>4640</v>
      </c>
      <c r="F1024">
        <v>32</v>
      </c>
      <c r="G1024" t="str" cm="1">
        <f t="array" ref="G1024">IF(Resumen!$D$7="PROC.SWAT",IFERROR(VLOOKUP(BD[[#This Row],[Usunombre]],Equivalencias!W:X,2,FALSE),IFERROR(VLOOKUP(INDEX('BDCF Histórico'!A:A,MATCH(D1024&amp;E1024,'BDCF Histórico'!G:G,0),),Equivalencias!D:F,3,FALSE),"Revisar")),IFERROR(VLOOKUP(INDEX('BDCF Histórico'!A:A,MATCH(D1024&amp;E1024,'BDCF Histórico'!G:G,0),),Equivalencias!D:F,3,FALSE),"Revisar"))</f>
        <v>PROC.SWAT</v>
      </c>
      <c r="H1024" t="str" cm="1">
        <f t="array" ref="H1024">IFERROR(INDEX(Equivalencias!H:H,MATCH(BD[[#This Row],[PRYINumero]],Equivalencias!I:I,0),),BD[[#This Row],[PRYTcodigo]])</f>
        <v>PROC.ADM</v>
      </c>
    </row>
    <row r="1025" spans="1:8" x14ac:dyDescent="0.3">
      <c r="B1025" t="s">
        <v>669</v>
      </c>
      <c r="C1025" t="s">
        <v>4642</v>
      </c>
      <c r="D1025" t="s">
        <v>3468</v>
      </c>
      <c r="E1025" t="s">
        <v>8381</v>
      </c>
      <c r="F1025">
        <v>16</v>
      </c>
      <c r="G1025" t="str" cm="1">
        <f t="array" ref="G1025">IF(Resumen!$D$7="PROC.SWAT",IFERROR(VLOOKUP(BD[[#This Row],[Usunombre]],Equivalencias!W:X,2,FALSE),IFERROR(VLOOKUP(INDEX('BDCF Histórico'!A:A,MATCH(D1025&amp;E1025,'BDCF Histórico'!G:G,0),),Equivalencias!D:F,3,FALSE),"Revisar")),IFERROR(VLOOKUP(INDEX('BDCF Histórico'!A:A,MATCH(D1025&amp;E1025,'BDCF Histórico'!G:G,0),),Equivalencias!D:F,3,FALSE),"Revisar"))</f>
        <v>PROC.SWAT</v>
      </c>
      <c r="H1025" t="str" cm="1">
        <f t="array" ref="H1025">IFERROR(INDEX(Equivalencias!H:H,MATCH(BD[[#This Row],[PRYINumero]],Equivalencias!I:I,0),),BD[[#This Row],[PRYTcodigo]])</f>
        <v>PROC.ADM</v>
      </c>
    </row>
    <row r="1026" spans="1:8" x14ac:dyDescent="0.3">
      <c r="B1026" t="s">
        <v>3270</v>
      </c>
      <c r="C1026" t="s">
        <v>4678</v>
      </c>
      <c r="D1026" t="s">
        <v>3468</v>
      </c>
      <c r="E1026" t="s">
        <v>8381</v>
      </c>
      <c r="F1026">
        <v>10</v>
      </c>
      <c r="G1026" t="str" cm="1">
        <f t="array" ref="G1026">IF(Resumen!$D$7="PROC.SWAT",IFERROR(VLOOKUP(BD[[#This Row],[Usunombre]],Equivalencias!W:X,2,FALSE),IFERROR(VLOOKUP(INDEX('BDCF Histórico'!A:A,MATCH(D1026&amp;E1026,'BDCF Histórico'!G:G,0),),Equivalencias!D:F,3,FALSE),"Revisar")),IFERROR(VLOOKUP(INDEX('BDCF Histórico'!A:A,MATCH(D1026&amp;E1026,'BDCF Histórico'!G:G,0),),Equivalencias!D:F,3,FALSE),"Revisar"))</f>
        <v>PROC.SWAT</v>
      </c>
      <c r="H1026" t="str" cm="1">
        <f t="array" ref="H1026">IFERROR(INDEX(Equivalencias!H:H,MATCH(BD[[#This Row],[PRYINumero]],Equivalencias!I:I,0),),BD[[#This Row],[PRYTcodigo]])</f>
        <v>PROC.SWAT</v>
      </c>
    </row>
    <row r="1027" spans="1:8" hidden="1" x14ac:dyDescent="0.3">
      <c r="B1027" t="s">
        <v>354</v>
      </c>
      <c r="C1027" t="s">
        <v>1009</v>
      </c>
      <c r="D1027" t="s">
        <v>3468</v>
      </c>
      <c r="E1027" t="s">
        <v>4640</v>
      </c>
      <c r="F1027">
        <v>136</v>
      </c>
      <c r="G1027" t="str" cm="1">
        <f t="array" ref="G1027">IF(Resumen!$D$7="PROC.SWAT",IFERROR(VLOOKUP(BD[[#This Row],[Usunombre]],Equivalencias!W:X,2,FALSE),IFERROR(VLOOKUP(INDEX('BDCF Histórico'!A:A,MATCH(D1027&amp;E1027,'BDCF Histórico'!G:G,0),),Equivalencias!D:F,3,FALSE),"Revisar")),IFERROR(VLOOKUP(INDEX('BDCF Histórico'!A:A,MATCH(D1027&amp;E1027,'BDCF Histórico'!G:G,0),),Equivalencias!D:F,3,FALSE),"Revisar"))</f>
        <v>PROC.SWAT</v>
      </c>
      <c r="H1027" t="str" cm="1">
        <f t="array" ref="H1027">IFERROR(INDEX(Equivalencias!H:H,MATCH(BD[[#This Row],[PRYINumero]],Equivalencias!I:I,0),),BD[[#This Row],[PRYTcodigo]])</f>
        <v>PROC.TAPP</v>
      </c>
    </row>
    <row r="1028" spans="1:8" x14ac:dyDescent="0.3">
      <c r="B1028" t="s">
        <v>354</v>
      </c>
      <c r="C1028" t="s">
        <v>1009</v>
      </c>
      <c r="D1028" t="s">
        <v>3468</v>
      </c>
      <c r="E1028" t="s">
        <v>8381</v>
      </c>
      <c r="F1028">
        <v>141</v>
      </c>
      <c r="G1028" t="str" cm="1">
        <f t="array" ref="G1028">IF(Resumen!$D$7="PROC.SWAT",IFERROR(VLOOKUP(BD[[#This Row],[Usunombre]],Equivalencias!W:X,2,FALSE),IFERROR(VLOOKUP(INDEX('BDCF Histórico'!A:A,MATCH(D1028&amp;E1028,'BDCF Histórico'!G:G,0),),Equivalencias!D:F,3,FALSE),"Revisar")),IFERROR(VLOOKUP(INDEX('BDCF Histórico'!A:A,MATCH(D1028&amp;E1028,'BDCF Histórico'!G:G,0),),Equivalencias!D:F,3,FALSE),"Revisar"))</f>
        <v>PROC.SWAT</v>
      </c>
      <c r="H1028" t="str" cm="1">
        <f t="array" ref="H1028">IFERROR(INDEX(Equivalencias!H:H,MATCH(BD[[#This Row],[PRYINumero]],Equivalencias!I:I,0),),BD[[#This Row],[PRYTcodigo]])</f>
        <v>PROC.TAPP</v>
      </c>
    </row>
    <row r="1029" spans="1:8" hidden="1" x14ac:dyDescent="0.3">
      <c r="B1029" t="s">
        <v>669</v>
      </c>
      <c r="C1029" t="s">
        <v>4642</v>
      </c>
      <c r="D1029" t="s">
        <v>123</v>
      </c>
      <c r="E1029" t="s">
        <v>4640</v>
      </c>
      <c r="F1029">
        <v>8</v>
      </c>
      <c r="G1029" t="str" cm="1">
        <f t="array" ref="G1029">IF(Resumen!$D$7="PROC.SWAT",IFERROR(VLOOKUP(BD[[#This Row],[Usunombre]],Equivalencias!W:X,2,FALSE),IFERROR(VLOOKUP(INDEX('BDCF Histórico'!A:A,MATCH(D1029&amp;E1029,'BDCF Histórico'!G:G,0),),Equivalencias!D:F,3,FALSE),"Revisar")),IFERROR(VLOOKUP(INDEX('BDCF Histórico'!A:A,MATCH(D1029&amp;E1029,'BDCF Histórico'!G:G,0),),Equivalencias!D:F,3,FALSE),"Revisar"))</f>
        <v>PROC.SWAT</v>
      </c>
      <c r="H1029" t="str" cm="1">
        <f t="array" ref="H1029">IFERROR(INDEX(Equivalencias!H:H,MATCH(BD[[#This Row],[PRYINumero]],Equivalencias!I:I,0),),BD[[#This Row],[PRYTcodigo]])</f>
        <v>PROC.ADM</v>
      </c>
    </row>
    <row r="1030" spans="1:8" x14ac:dyDescent="0.3">
      <c r="B1030" t="s">
        <v>4374</v>
      </c>
      <c r="C1030" t="s">
        <v>8365</v>
      </c>
      <c r="D1030" t="s">
        <v>123</v>
      </c>
      <c r="E1030" t="s">
        <v>8381</v>
      </c>
      <c r="F1030">
        <v>131.25</v>
      </c>
      <c r="G1030" t="str" cm="1">
        <f t="array" ref="G1030">IF(Resumen!$D$7="PROC.SWAT",IFERROR(VLOOKUP(BD[[#This Row],[Usunombre]],Equivalencias!W:X,2,FALSE),IFERROR(VLOOKUP(INDEX('BDCF Histórico'!A:A,MATCH(D1030&amp;E1030,'BDCF Histórico'!G:G,0),),Equivalencias!D:F,3,FALSE),"Revisar")),IFERROR(VLOOKUP(INDEX('BDCF Histórico'!A:A,MATCH(D1030&amp;E1030,'BDCF Histórico'!G:G,0),),Equivalencias!D:F,3,FALSE),"Revisar"))</f>
        <v>PROC.SWAT</v>
      </c>
      <c r="H1030" t="str" cm="1">
        <f t="array" ref="H1030">IFERROR(INDEX(Equivalencias!H:H,MATCH(BD[[#This Row],[PRYINumero]],Equivalencias!I:I,0),),BD[[#This Row],[PRYTcodigo]])</f>
        <v>PROC.PRES</v>
      </c>
    </row>
    <row r="1031" spans="1:8" x14ac:dyDescent="0.3">
      <c r="A1031" t="s">
        <v>47</v>
      </c>
      <c r="B1031" t="s">
        <v>3270</v>
      </c>
      <c r="C1031" t="s">
        <v>4566</v>
      </c>
      <c r="D1031" t="s">
        <v>123</v>
      </c>
      <c r="E1031" t="s">
        <v>8381</v>
      </c>
      <c r="F1031">
        <v>3.75</v>
      </c>
      <c r="G1031" t="str" cm="1">
        <f t="array" ref="G1031">IF(Resumen!$D$7="PROC.SWAT",IFERROR(VLOOKUP(BD[[#This Row],[Usunombre]],Equivalencias!W:X,2,FALSE),IFERROR(VLOOKUP(INDEX('BDCF Histórico'!A:A,MATCH(D1031&amp;E1031,'BDCF Histórico'!G:G,0),),Equivalencias!D:F,3,FALSE),"Revisar")),IFERROR(VLOOKUP(INDEX('BDCF Histórico'!A:A,MATCH(D1031&amp;E1031,'BDCF Histórico'!G:G,0),),Equivalencias!D:F,3,FALSE),"Revisar"))</f>
        <v>PROC.SWAT</v>
      </c>
      <c r="H1031" t="str" cm="1">
        <f t="array" ref="H1031">IFERROR(INDEX(Equivalencias!H:H,MATCH(BD[[#This Row],[PRYINumero]],Equivalencias!I:I,0),),BD[[#This Row],[PRYTcodigo]])</f>
        <v>STR.MGMT</v>
      </c>
    </row>
    <row r="1032" spans="1:8" hidden="1" x14ac:dyDescent="0.3">
      <c r="B1032" t="s">
        <v>354</v>
      </c>
      <c r="C1032" t="s">
        <v>1009</v>
      </c>
      <c r="D1032" t="s">
        <v>123</v>
      </c>
      <c r="E1032" t="s">
        <v>4640</v>
      </c>
      <c r="F1032">
        <v>160</v>
      </c>
      <c r="G1032" t="str" cm="1">
        <f t="array" ref="G1032">IF(Resumen!$D$7="PROC.SWAT",IFERROR(VLOOKUP(BD[[#This Row],[Usunombre]],Equivalencias!W:X,2,FALSE),IFERROR(VLOOKUP(INDEX('BDCF Histórico'!A:A,MATCH(D1032&amp;E1032,'BDCF Histórico'!G:G,0),),Equivalencias!D:F,3,FALSE),"Revisar")),IFERROR(VLOOKUP(INDEX('BDCF Histórico'!A:A,MATCH(D1032&amp;E1032,'BDCF Histórico'!G:G,0),),Equivalencias!D:F,3,FALSE),"Revisar"))</f>
        <v>PROC.SWAT</v>
      </c>
      <c r="H1032" t="str" cm="1">
        <f t="array" ref="H1032">IFERROR(INDEX(Equivalencias!H:H,MATCH(BD[[#This Row],[PRYINumero]],Equivalencias!I:I,0),),BD[[#This Row],[PRYTcodigo]])</f>
        <v>PROC.TAPP</v>
      </c>
    </row>
    <row r="1033" spans="1:8" x14ac:dyDescent="0.3">
      <c r="B1033" t="s">
        <v>354</v>
      </c>
      <c r="C1033" t="s">
        <v>1009</v>
      </c>
      <c r="D1033" t="s">
        <v>123</v>
      </c>
      <c r="E1033" t="s">
        <v>8381</v>
      </c>
      <c r="F1033">
        <v>25</v>
      </c>
      <c r="G1033" t="str" cm="1">
        <f t="array" ref="G1033">IF(Resumen!$D$7="PROC.SWAT",IFERROR(VLOOKUP(BD[[#This Row],[Usunombre]],Equivalencias!W:X,2,FALSE),IFERROR(VLOOKUP(INDEX('BDCF Histórico'!A:A,MATCH(D1033&amp;E1033,'BDCF Histórico'!G:G,0),),Equivalencias!D:F,3,FALSE),"Revisar")),IFERROR(VLOOKUP(INDEX('BDCF Histórico'!A:A,MATCH(D1033&amp;E1033,'BDCF Histórico'!G:G,0),),Equivalencias!D:F,3,FALSE),"Revisar"))</f>
        <v>PROC.SWAT</v>
      </c>
      <c r="H1033" t="str" cm="1">
        <f t="array" ref="H1033">IFERROR(INDEX(Equivalencias!H:H,MATCH(BD[[#This Row],[PRYINumero]],Equivalencias!I:I,0),),BD[[#This Row],[PRYTcodigo]])</f>
        <v>PROC.TAPP</v>
      </c>
    </row>
    <row r="1034" spans="1:8" hidden="1" x14ac:dyDescent="0.3">
      <c r="B1034" t="s">
        <v>669</v>
      </c>
      <c r="C1034" t="s">
        <v>4642</v>
      </c>
      <c r="D1034" t="s">
        <v>938</v>
      </c>
      <c r="E1034" t="s">
        <v>4640</v>
      </c>
      <c r="F1034">
        <v>8</v>
      </c>
      <c r="G1034" t="str" cm="1">
        <f t="array" ref="G1034">IF(Resumen!$D$7="PROC.SWAT",IFERROR(VLOOKUP(BD[[#This Row],[Usunombre]],Equivalencias!W:X,2,FALSE),IFERROR(VLOOKUP(INDEX('BDCF Histórico'!A:A,MATCH(D1034&amp;E1034,'BDCF Histórico'!G:G,0),),Equivalencias!D:F,3,FALSE),"Revisar")),IFERROR(VLOOKUP(INDEX('BDCF Histórico'!A:A,MATCH(D1034&amp;E1034,'BDCF Histórico'!G:G,0),),Equivalencias!D:F,3,FALSE),"Revisar"))</f>
        <v>PROC.ERP</v>
      </c>
      <c r="H1034" t="str" cm="1">
        <f t="array" ref="H1034">IFERROR(INDEX(Equivalencias!H:H,MATCH(BD[[#This Row],[PRYINumero]],Equivalencias!I:I,0),),BD[[#This Row],[PRYTcodigo]])</f>
        <v>PROC.ADM</v>
      </c>
    </row>
    <row r="1035" spans="1:8" x14ac:dyDescent="0.3">
      <c r="B1035" t="s">
        <v>669</v>
      </c>
      <c r="C1035" t="s">
        <v>4642</v>
      </c>
      <c r="D1035" t="s">
        <v>938</v>
      </c>
      <c r="E1035" t="s">
        <v>8381</v>
      </c>
      <c r="F1035">
        <v>8</v>
      </c>
      <c r="G1035" t="str" cm="1">
        <f t="array" ref="G1035">IF(Resumen!$D$7="PROC.SWAT",IFERROR(VLOOKUP(BD[[#This Row],[Usunombre]],Equivalencias!W:X,2,FALSE),IFERROR(VLOOKUP(INDEX('BDCF Histórico'!A:A,MATCH(D1035&amp;E1035,'BDCF Histórico'!G:G,0),),Equivalencias!D:F,3,FALSE),"Revisar")),IFERROR(VLOOKUP(INDEX('BDCF Histórico'!A:A,MATCH(D1035&amp;E1035,'BDCF Histórico'!G:G,0),),Equivalencias!D:F,3,FALSE),"Revisar"))</f>
        <v>PROC.ERP</v>
      </c>
      <c r="H1035" t="str" cm="1">
        <f t="array" ref="H1035">IFERROR(INDEX(Equivalencias!H:H,MATCH(BD[[#This Row],[PRYINumero]],Equivalencias!I:I,0),),BD[[#This Row],[PRYTcodigo]])</f>
        <v>PROC.ADM</v>
      </c>
    </row>
    <row r="1036" spans="1:8" hidden="1" x14ac:dyDescent="0.3">
      <c r="B1036" t="s">
        <v>371</v>
      </c>
      <c r="C1036" t="s">
        <v>4628</v>
      </c>
      <c r="D1036" t="s">
        <v>272</v>
      </c>
      <c r="E1036" t="s">
        <v>4640</v>
      </c>
      <c r="F1036">
        <v>135</v>
      </c>
      <c r="G1036" t="str" cm="1">
        <f t="array" ref="G1036">IF(Resumen!$D$7="PROC.SWAT",IFERROR(VLOOKUP(BD[[#This Row],[Usunombre]],Equivalencias!W:X,2,FALSE),IFERROR(VLOOKUP(INDEX('BDCF Histórico'!A:A,MATCH(D1036&amp;E1036,'BDCF Histórico'!G:G,0),),Equivalencias!D:F,3,FALSE),"Revisar")),IFERROR(VLOOKUP(INDEX('BDCF Histórico'!A:A,MATCH(D1036&amp;E1036,'BDCF Histórico'!G:G,0),),Equivalencias!D:F,3,FALSE),"Revisar"))</f>
        <v>SERV.PROF</v>
      </c>
      <c r="H1036" t="str" cm="1">
        <f t="array" ref="H1036">IFERROR(INDEX(Equivalencias!H:H,MATCH(BD[[#This Row],[PRYINumero]],Equivalencias!I:I,0),),BD[[#This Row],[PRYTcodigo]])</f>
        <v>PROC.TELCO</v>
      </c>
    </row>
    <row r="1037" spans="1:8" x14ac:dyDescent="0.3">
      <c r="B1037" t="s">
        <v>371</v>
      </c>
      <c r="C1037" t="s">
        <v>4628</v>
      </c>
      <c r="D1037" t="s">
        <v>272</v>
      </c>
      <c r="E1037" t="s">
        <v>8381</v>
      </c>
      <c r="F1037">
        <v>131</v>
      </c>
      <c r="G1037" t="str" cm="1">
        <f t="array" ref="G1037">IF(Resumen!$D$7="PROC.SWAT",IFERROR(VLOOKUP(BD[[#This Row],[Usunombre]],Equivalencias!W:X,2,FALSE),IFERROR(VLOOKUP(INDEX('BDCF Histórico'!A:A,MATCH(D1037&amp;E1037,'BDCF Histórico'!G:G,0),),Equivalencias!D:F,3,FALSE),"Revisar")),IFERROR(VLOOKUP(INDEX('BDCF Histórico'!A:A,MATCH(D1037&amp;E1037,'BDCF Histórico'!G:G,0),),Equivalencias!D:F,3,FALSE),"Revisar"))</f>
        <v>SERV.PROF</v>
      </c>
      <c r="H1037" t="str" cm="1">
        <f t="array" ref="H1037">IFERROR(INDEX(Equivalencias!H:H,MATCH(BD[[#This Row],[PRYINumero]],Equivalencias!I:I,0),),BD[[#This Row],[PRYTcodigo]])</f>
        <v>PROC.TELCO</v>
      </c>
    </row>
    <row r="1038" spans="1:8" hidden="1" x14ac:dyDescent="0.3">
      <c r="B1038" t="s">
        <v>371</v>
      </c>
      <c r="C1038" t="s">
        <v>4206</v>
      </c>
      <c r="D1038" t="s">
        <v>272</v>
      </c>
      <c r="E1038" t="s">
        <v>4640</v>
      </c>
      <c r="F1038">
        <v>6</v>
      </c>
      <c r="G1038" t="str" cm="1">
        <f t="array" ref="G1038">IF(Resumen!$D$7="PROC.SWAT",IFERROR(VLOOKUP(BD[[#This Row],[Usunombre]],Equivalencias!W:X,2,FALSE),IFERROR(VLOOKUP(INDEX('BDCF Histórico'!A:A,MATCH(D1038&amp;E1038,'BDCF Histórico'!G:G,0),),Equivalencias!D:F,3,FALSE),"Revisar")),IFERROR(VLOOKUP(INDEX('BDCF Histórico'!A:A,MATCH(D1038&amp;E1038,'BDCF Histórico'!G:G,0),),Equivalencias!D:F,3,FALSE),"Revisar"))</f>
        <v>SERV.PROF</v>
      </c>
      <c r="H1038" t="str" cm="1">
        <f t="array" ref="H1038">IFERROR(INDEX(Equivalencias!H:H,MATCH(BD[[#This Row],[PRYINumero]],Equivalencias!I:I,0),),BD[[#This Row],[PRYTcodigo]])</f>
        <v>PROC.TELCO</v>
      </c>
    </row>
    <row r="1039" spans="1:8" hidden="1" x14ac:dyDescent="0.3">
      <c r="B1039" t="s">
        <v>371</v>
      </c>
      <c r="C1039" t="s">
        <v>4679</v>
      </c>
      <c r="D1039" t="s">
        <v>272</v>
      </c>
      <c r="E1039" t="s">
        <v>4640</v>
      </c>
      <c r="F1039">
        <v>18</v>
      </c>
      <c r="G1039" t="str" cm="1">
        <f t="array" ref="G1039">IF(Resumen!$D$7="PROC.SWAT",IFERROR(VLOOKUP(BD[[#This Row],[Usunombre]],Equivalencias!W:X,2,FALSE),IFERROR(VLOOKUP(INDEX('BDCF Histórico'!A:A,MATCH(D1039&amp;E1039,'BDCF Histórico'!G:G,0),),Equivalencias!D:F,3,FALSE),"Revisar")),IFERROR(VLOOKUP(INDEX('BDCF Histórico'!A:A,MATCH(D1039&amp;E1039,'BDCF Histórico'!G:G,0),),Equivalencias!D:F,3,FALSE),"Revisar"))</f>
        <v>SERV.PROF</v>
      </c>
      <c r="H1039" t="str" cm="1">
        <f t="array" ref="H1039">IFERROR(INDEX(Equivalencias!H:H,MATCH(BD[[#This Row],[PRYINumero]],Equivalencias!I:I,0),),BD[[#This Row],[PRYTcodigo]])</f>
        <v>PROC.TELCO</v>
      </c>
    </row>
    <row r="1040" spans="1:8" hidden="1" x14ac:dyDescent="0.3">
      <c r="B1040" t="s">
        <v>371</v>
      </c>
      <c r="C1040" t="s">
        <v>4680</v>
      </c>
      <c r="D1040" t="s">
        <v>272</v>
      </c>
      <c r="E1040" t="s">
        <v>4640</v>
      </c>
      <c r="F1040">
        <v>10</v>
      </c>
      <c r="G1040" t="str" cm="1">
        <f t="array" ref="G1040">IF(Resumen!$D$7="PROC.SWAT",IFERROR(VLOOKUP(BD[[#This Row],[Usunombre]],Equivalencias!W:X,2,FALSE),IFERROR(VLOOKUP(INDEX('BDCF Histórico'!A:A,MATCH(D1040&amp;E1040,'BDCF Histórico'!G:G,0),),Equivalencias!D:F,3,FALSE),"Revisar")),IFERROR(VLOOKUP(INDEX('BDCF Histórico'!A:A,MATCH(D1040&amp;E1040,'BDCF Histórico'!G:G,0),),Equivalencias!D:F,3,FALSE),"Revisar"))</f>
        <v>SERV.PROF</v>
      </c>
      <c r="H1040" t="str" cm="1">
        <f t="array" ref="H1040">IFERROR(INDEX(Equivalencias!H:H,MATCH(BD[[#This Row],[PRYINumero]],Equivalencias!I:I,0),),BD[[#This Row],[PRYTcodigo]])</f>
        <v>PROC.TELCO</v>
      </c>
    </row>
    <row r="1041" spans="2:8" x14ac:dyDescent="0.3">
      <c r="B1041" t="s">
        <v>371</v>
      </c>
      <c r="C1041" t="s">
        <v>4680</v>
      </c>
      <c r="D1041" t="s">
        <v>272</v>
      </c>
      <c r="E1041" t="s">
        <v>8381</v>
      </c>
      <c r="F1041">
        <v>33</v>
      </c>
      <c r="G1041" t="str" cm="1">
        <f t="array" ref="G1041">IF(Resumen!$D$7="PROC.SWAT",IFERROR(VLOOKUP(BD[[#This Row],[Usunombre]],Equivalencias!W:X,2,FALSE),IFERROR(VLOOKUP(INDEX('BDCF Histórico'!A:A,MATCH(D1041&amp;E1041,'BDCF Histórico'!G:G,0),),Equivalencias!D:F,3,FALSE),"Revisar")),IFERROR(VLOOKUP(INDEX('BDCF Histórico'!A:A,MATCH(D1041&amp;E1041,'BDCF Histórico'!G:G,0),),Equivalencias!D:F,3,FALSE),"Revisar"))</f>
        <v>SERV.PROF</v>
      </c>
      <c r="H1041" t="str" cm="1">
        <f t="array" ref="H1041">IFERROR(INDEX(Equivalencias!H:H,MATCH(BD[[#This Row],[PRYINumero]],Equivalencias!I:I,0),),BD[[#This Row],[PRYTcodigo]])</f>
        <v>PROC.TELCO</v>
      </c>
    </row>
    <row r="1042" spans="2:8" hidden="1" x14ac:dyDescent="0.3">
      <c r="B1042" t="s">
        <v>669</v>
      </c>
      <c r="C1042" t="s">
        <v>4642</v>
      </c>
      <c r="D1042" t="s">
        <v>191</v>
      </c>
      <c r="E1042" t="s">
        <v>4640</v>
      </c>
      <c r="F1042">
        <v>8</v>
      </c>
      <c r="G1042" t="str" cm="1">
        <f t="array" ref="G1042">IF(Resumen!$D$7="PROC.SWAT",IFERROR(VLOOKUP(BD[[#This Row],[Usunombre]],Equivalencias!W:X,2,FALSE),IFERROR(VLOOKUP(INDEX('BDCF Histórico'!A:A,MATCH(D1042&amp;E1042,'BDCF Histórico'!G:G,0),),Equivalencias!D:F,3,FALSE),"Revisar")),IFERROR(VLOOKUP(INDEX('BDCF Histórico'!A:A,MATCH(D1042&amp;E1042,'BDCF Histórico'!G:G,0),),Equivalencias!D:F,3,FALSE),"Revisar"))</f>
        <v>PROC.QA</v>
      </c>
      <c r="H1042" t="str" cm="1">
        <f t="array" ref="H1042">IFERROR(INDEX(Equivalencias!H:H,MATCH(BD[[#This Row],[PRYINumero]],Equivalencias!I:I,0),),BD[[#This Row],[PRYTcodigo]])</f>
        <v>PROC.ADM</v>
      </c>
    </row>
    <row r="1043" spans="2:8" x14ac:dyDescent="0.3">
      <c r="B1043" t="s">
        <v>669</v>
      </c>
      <c r="C1043" t="s">
        <v>4644</v>
      </c>
      <c r="D1043" t="s">
        <v>191</v>
      </c>
      <c r="E1043" t="s">
        <v>8381</v>
      </c>
      <c r="F1043">
        <v>0.5</v>
      </c>
      <c r="G1043" t="str" cm="1">
        <f t="array" ref="G1043">IF(Resumen!$D$7="PROC.SWAT",IFERROR(VLOOKUP(BD[[#This Row],[Usunombre]],Equivalencias!W:X,2,FALSE),IFERROR(VLOOKUP(INDEX('BDCF Histórico'!A:A,MATCH(D1043&amp;E1043,'BDCF Histórico'!G:G,0),),Equivalencias!D:F,3,FALSE),"Revisar")),IFERROR(VLOOKUP(INDEX('BDCF Histórico'!A:A,MATCH(D1043&amp;E1043,'BDCF Histórico'!G:G,0),),Equivalencias!D:F,3,FALSE),"Revisar"))</f>
        <v>PROC.QA</v>
      </c>
      <c r="H1043" t="str" cm="1">
        <f t="array" ref="H1043">IFERROR(INDEX(Equivalencias!H:H,MATCH(BD[[#This Row],[PRYINumero]],Equivalencias!I:I,0),),BD[[#This Row],[PRYTcodigo]])</f>
        <v>PROC.ADM</v>
      </c>
    </row>
    <row r="1044" spans="2:8" hidden="1" x14ac:dyDescent="0.3">
      <c r="B1044" t="s">
        <v>177</v>
      </c>
      <c r="C1044" t="s">
        <v>4199</v>
      </c>
      <c r="D1044" t="s">
        <v>191</v>
      </c>
      <c r="E1044" t="s">
        <v>4640</v>
      </c>
      <c r="F1044">
        <v>26</v>
      </c>
      <c r="G1044" s="263" t="str" cm="1">
        <f t="array" ref="G1044">IF(Resumen!$D$7="PROC.SWAT",IFERROR(VLOOKUP(BD[[#This Row],[Usunombre]],Equivalencias!W:X,2,FALSE),IFERROR(VLOOKUP(INDEX('BDCF Histórico'!A:A,MATCH(D1044&amp;E1044,'BDCF Histórico'!G:G,0),),Equivalencias!D:F,3,FALSE),"Revisar")),IFERROR(VLOOKUP(INDEX('BDCF Histórico'!A:A,MATCH(D1044&amp;E1044,'BDCF Histórico'!G:G,0),),Equivalencias!D:F,3,FALSE),"Revisar"))</f>
        <v>PROC.QA</v>
      </c>
      <c r="H1044" s="263" t="str" cm="1">
        <f t="array" ref="H1044">IFERROR(INDEX(Equivalencias!H:H,MATCH(BD[[#This Row],[PRYINumero]],Equivalencias!I:I,0),),BD[[#This Row],[PRYTcodigo]])</f>
        <v>PROC.QA</v>
      </c>
    </row>
    <row r="1045" spans="2:8" hidden="1" x14ac:dyDescent="0.3">
      <c r="B1045" t="s">
        <v>177</v>
      </c>
      <c r="C1045" t="s">
        <v>4663</v>
      </c>
      <c r="D1045" t="s">
        <v>191</v>
      </c>
      <c r="E1045" t="s">
        <v>4640</v>
      </c>
      <c r="F1045">
        <v>16</v>
      </c>
      <c r="G1045" s="263" t="str" cm="1">
        <f t="array" ref="G1045">IF(Resumen!$D$7="PROC.SWAT",IFERROR(VLOOKUP(BD[[#This Row],[Usunombre]],Equivalencias!W:X,2,FALSE),IFERROR(VLOOKUP(INDEX('BDCF Histórico'!A:A,MATCH(D1045&amp;E1045,'BDCF Histórico'!G:G,0),),Equivalencias!D:F,3,FALSE),"Revisar")),IFERROR(VLOOKUP(INDEX('BDCF Histórico'!A:A,MATCH(D1045&amp;E1045,'BDCF Histórico'!G:G,0),),Equivalencias!D:F,3,FALSE),"Revisar"))</f>
        <v>PROC.QA</v>
      </c>
      <c r="H1045" s="263" t="str" cm="1">
        <f t="array" ref="H1045">IFERROR(INDEX(Equivalencias!H:H,MATCH(BD[[#This Row],[PRYINumero]],Equivalencias!I:I,0),),BD[[#This Row],[PRYTcodigo]])</f>
        <v>PROC.QA</v>
      </c>
    </row>
    <row r="1046" spans="2:8" x14ac:dyDescent="0.3">
      <c r="B1046" t="s">
        <v>177</v>
      </c>
      <c r="C1046" t="s">
        <v>4663</v>
      </c>
      <c r="D1046" t="s">
        <v>191</v>
      </c>
      <c r="E1046" t="s">
        <v>8381</v>
      </c>
      <c r="F1046">
        <v>7</v>
      </c>
      <c r="G1046" s="263" t="str" cm="1">
        <f t="array" ref="G1046">IF(Resumen!$D$7="PROC.SWAT",IFERROR(VLOOKUP(BD[[#This Row],[Usunombre]],Equivalencias!W:X,2,FALSE),IFERROR(VLOOKUP(INDEX('BDCF Histórico'!A:A,MATCH(D1046&amp;E1046,'BDCF Histórico'!G:G,0),),Equivalencias!D:F,3,FALSE),"Revisar")),IFERROR(VLOOKUP(INDEX('BDCF Histórico'!A:A,MATCH(D1046&amp;E1046,'BDCF Histórico'!G:G,0),),Equivalencias!D:F,3,FALSE),"Revisar"))</f>
        <v>PROC.QA</v>
      </c>
      <c r="H1046" s="263" t="str" cm="1">
        <f t="array" ref="H1046">IFERROR(INDEX(Equivalencias!H:H,MATCH(BD[[#This Row],[PRYINumero]],Equivalencias!I:I,0),),BD[[#This Row],[PRYTcodigo]])</f>
        <v>PROC.QA</v>
      </c>
    </row>
    <row r="1047" spans="2:8" hidden="1" x14ac:dyDescent="0.3">
      <c r="B1047" t="s">
        <v>322</v>
      </c>
      <c r="C1047" t="s">
        <v>369</v>
      </c>
      <c r="D1047" t="s">
        <v>191</v>
      </c>
      <c r="E1047" t="s">
        <v>4640</v>
      </c>
      <c r="F1047">
        <v>35</v>
      </c>
      <c r="G1047" s="263" t="str" cm="1">
        <f t="array" ref="G1047">IF(Resumen!$D$7="PROC.SWAT",IFERROR(VLOOKUP(BD[[#This Row],[Usunombre]],Equivalencias!W:X,2,FALSE),IFERROR(VLOOKUP(INDEX('BDCF Histórico'!A:A,MATCH(D1047&amp;E1047,'BDCF Histórico'!G:G,0),),Equivalencias!D:F,3,FALSE),"Revisar")),IFERROR(VLOOKUP(INDEX('BDCF Histórico'!A:A,MATCH(D1047&amp;E1047,'BDCF Histórico'!G:G,0),),Equivalencias!D:F,3,FALSE),"Revisar"))</f>
        <v>PROC.QA</v>
      </c>
      <c r="H1047" s="263" t="str" cm="1">
        <f t="array" ref="H1047">IFERROR(INDEX(Equivalencias!H:H,MATCH(BD[[#This Row],[PRYINumero]],Equivalencias!I:I,0),),BD[[#This Row],[PRYTcodigo]])</f>
        <v>PROC.SALUD</v>
      </c>
    </row>
    <row r="1048" spans="2:8" hidden="1" x14ac:dyDescent="0.3">
      <c r="B1048" t="s">
        <v>354</v>
      </c>
      <c r="C1048" t="s">
        <v>1009</v>
      </c>
      <c r="D1048" t="s">
        <v>191</v>
      </c>
      <c r="E1048" t="s">
        <v>4640</v>
      </c>
      <c r="F1048">
        <v>93</v>
      </c>
      <c r="G1048" s="263" t="str" cm="1">
        <f t="array" ref="G1048">IF(Resumen!$D$7="PROC.SWAT",IFERROR(VLOOKUP(BD[[#This Row],[Usunombre]],Equivalencias!W:X,2,FALSE),IFERROR(VLOOKUP(INDEX('BDCF Histórico'!A:A,MATCH(D1048&amp;E1048,'BDCF Histórico'!G:G,0),),Equivalencias!D:F,3,FALSE),"Revisar")),IFERROR(VLOOKUP(INDEX('BDCF Histórico'!A:A,MATCH(D1048&amp;E1048,'BDCF Histórico'!G:G,0),),Equivalencias!D:F,3,FALSE),"Revisar"))</f>
        <v>PROC.QA</v>
      </c>
      <c r="H1048" s="263" t="str" cm="1">
        <f t="array" ref="H1048">IFERROR(INDEX(Equivalencias!H:H,MATCH(BD[[#This Row],[PRYINumero]],Equivalencias!I:I,0),),BD[[#This Row],[PRYTcodigo]])</f>
        <v>PROC.TAPP</v>
      </c>
    </row>
    <row r="1049" spans="2:8" x14ac:dyDescent="0.3">
      <c r="B1049" t="s">
        <v>354</v>
      </c>
      <c r="C1049" t="s">
        <v>1009</v>
      </c>
      <c r="D1049" t="s">
        <v>191</v>
      </c>
      <c r="E1049" t="s">
        <v>8381</v>
      </c>
      <c r="F1049">
        <v>159.5</v>
      </c>
      <c r="G1049" s="263" t="str" cm="1">
        <f t="array" ref="G1049">IF(Resumen!$D$7="PROC.SWAT",IFERROR(VLOOKUP(BD[[#This Row],[Usunombre]],Equivalencias!W:X,2,FALSE),IFERROR(VLOOKUP(INDEX('BDCF Histórico'!A:A,MATCH(D1049&amp;E1049,'BDCF Histórico'!G:G,0),),Equivalencias!D:F,3,FALSE),"Revisar")),IFERROR(VLOOKUP(INDEX('BDCF Histórico'!A:A,MATCH(D1049&amp;E1049,'BDCF Histórico'!G:G,0),),Equivalencias!D:F,3,FALSE),"Revisar"))</f>
        <v>PROC.QA</v>
      </c>
      <c r="H1049" s="263" t="str" cm="1">
        <f t="array" ref="H1049">IFERROR(INDEX(Equivalencias!H:H,MATCH(BD[[#This Row],[PRYINumero]],Equivalencias!I:I,0),),BD[[#This Row],[PRYTcodigo]])</f>
        <v>PROC.TAPP</v>
      </c>
    </row>
    <row r="1050" spans="2:8" hidden="1" x14ac:dyDescent="0.3">
      <c r="B1050" t="s">
        <v>669</v>
      </c>
      <c r="C1050" t="s">
        <v>4642</v>
      </c>
      <c r="D1050" t="s">
        <v>198</v>
      </c>
      <c r="E1050" t="s">
        <v>4640</v>
      </c>
      <c r="F1050">
        <v>8</v>
      </c>
      <c r="G1050" s="263" t="str" cm="1">
        <f t="array" ref="G1050">IF(Resumen!$D$7="PROC.SWAT",IFERROR(VLOOKUP(BD[[#This Row],[Usunombre]],Equivalencias!W:X,2,FALSE),IFERROR(VLOOKUP(INDEX('BDCF Histórico'!A:A,MATCH(D1050&amp;E1050,'BDCF Histórico'!G:G,0),),Equivalencias!D:F,3,FALSE),"Revisar")),IFERROR(VLOOKUP(INDEX('BDCF Histórico'!A:A,MATCH(D1050&amp;E1050,'BDCF Histórico'!G:G,0),),Equivalencias!D:F,3,FALSE),"Revisar"))</f>
        <v>PROC.QA</v>
      </c>
      <c r="H1050" s="263" t="str" cm="1">
        <f t="array" ref="H1050">IFERROR(INDEX(Equivalencias!H:H,MATCH(BD[[#This Row],[PRYINumero]],Equivalencias!I:I,0),),BD[[#This Row],[PRYTcodigo]])</f>
        <v>PROC.ADM</v>
      </c>
    </row>
    <row r="1051" spans="2:8" hidden="1" x14ac:dyDescent="0.3">
      <c r="B1051" t="s">
        <v>177</v>
      </c>
      <c r="C1051" t="s">
        <v>4199</v>
      </c>
      <c r="D1051" t="s">
        <v>198</v>
      </c>
      <c r="E1051" t="s">
        <v>4640</v>
      </c>
      <c r="F1051">
        <v>3.75</v>
      </c>
      <c r="G1051" s="263" t="str" cm="1">
        <f t="array" ref="G1051">IF(Resumen!$D$7="PROC.SWAT",IFERROR(VLOOKUP(BD[[#This Row],[Usunombre]],Equivalencias!W:X,2,FALSE),IFERROR(VLOOKUP(INDEX('BDCF Histórico'!A:A,MATCH(D1051&amp;E1051,'BDCF Histórico'!G:G,0),),Equivalencias!D:F,3,FALSE),"Revisar")),IFERROR(VLOOKUP(INDEX('BDCF Histórico'!A:A,MATCH(D1051&amp;E1051,'BDCF Histórico'!G:G,0),),Equivalencias!D:F,3,FALSE),"Revisar"))</f>
        <v>PROC.QA</v>
      </c>
      <c r="H1051" s="263" t="str" cm="1">
        <f t="array" ref="H1051">IFERROR(INDEX(Equivalencias!H:H,MATCH(BD[[#This Row],[PRYINumero]],Equivalencias!I:I,0),),BD[[#This Row],[PRYTcodigo]])</f>
        <v>PROC.QA</v>
      </c>
    </row>
    <row r="1052" spans="2:8" hidden="1" x14ac:dyDescent="0.3">
      <c r="B1052" t="s">
        <v>177</v>
      </c>
      <c r="C1052" t="s">
        <v>4663</v>
      </c>
      <c r="D1052" t="s">
        <v>198</v>
      </c>
      <c r="E1052" t="s">
        <v>4640</v>
      </c>
      <c r="F1052">
        <v>24.75</v>
      </c>
      <c r="G1052" s="263" t="str" cm="1">
        <f t="array" ref="G1052">IF(Resumen!$D$7="PROC.SWAT",IFERROR(VLOOKUP(BD[[#This Row],[Usunombre]],Equivalencias!W:X,2,FALSE),IFERROR(VLOOKUP(INDEX('BDCF Histórico'!A:A,MATCH(D1052&amp;E1052,'BDCF Histórico'!G:G,0),),Equivalencias!D:F,3,FALSE),"Revisar")),IFERROR(VLOOKUP(INDEX('BDCF Histórico'!A:A,MATCH(D1052&amp;E1052,'BDCF Histórico'!G:G,0),),Equivalencias!D:F,3,FALSE),"Revisar"))</f>
        <v>PROC.QA</v>
      </c>
      <c r="H1052" s="263" t="str" cm="1">
        <f t="array" ref="H1052">IFERROR(INDEX(Equivalencias!H:H,MATCH(BD[[#This Row],[PRYINumero]],Equivalencias!I:I,0),),BD[[#This Row],[PRYTcodigo]])</f>
        <v>PROC.QA</v>
      </c>
    </row>
    <row r="1053" spans="2:8" x14ac:dyDescent="0.3">
      <c r="B1053" t="s">
        <v>177</v>
      </c>
      <c r="C1053" t="s">
        <v>4663</v>
      </c>
      <c r="D1053" t="s">
        <v>198</v>
      </c>
      <c r="E1053" t="s">
        <v>8381</v>
      </c>
      <c r="F1053">
        <v>52.75</v>
      </c>
      <c r="G1053" s="263" t="str" cm="1">
        <f t="array" ref="G1053">IF(Resumen!$D$7="PROC.SWAT",IFERROR(VLOOKUP(BD[[#This Row],[Usunombre]],Equivalencias!W:X,2,FALSE),IFERROR(VLOOKUP(INDEX('BDCF Histórico'!A:A,MATCH(D1053&amp;E1053,'BDCF Histórico'!G:G,0),),Equivalencias!D:F,3,FALSE),"Revisar")),IFERROR(VLOOKUP(INDEX('BDCF Histórico'!A:A,MATCH(D1053&amp;E1053,'BDCF Histórico'!G:G,0),),Equivalencias!D:F,3,FALSE),"Revisar"))</f>
        <v>PROC.QA</v>
      </c>
      <c r="H1053" s="263" t="str" cm="1">
        <f t="array" ref="H1053">IFERROR(INDEX(Equivalencias!H:H,MATCH(BD[[#This Row],[PRYINumero]],Equivalencias!I:I,0),),BD[[#This Row],[PRYTcodigo]])</f>
        <v>PROC.QA</v>
      </c>
    </row>
    <row r="1054" spans="2:8" hidden="1" x14ac:dyDescent="0.3">
      <c r="B1054" t="s">
        <v>371</v>
      </c>
      <c r="C1054" t="s">
        <v>4628</v>
      </c>
      <c r="D1054" t="s">
        <v>198</v>
      </c>
      <c r="E1054" t="s">
        <v>4640</v>
      </c>
      <c r="F1054">
        <v>104.75</v>
      </c>
      <c r="G1054" s="263" t="str" cm="1">
        <f t="array" ref="G1054">IF(Resumen!$D$7="PROC.SWAT",IFERROR(VLOOKUP(BD[[#This Row],[Usunombre]],Equivalencias!W:X,2,FALSE),IFERROR(VLOOKUP(INDEX('BDCF Histórico'!A:A,MATCH(D1054&amp;E1054,'BDCF Histórico'!G:G,0),),Equivalencias!D:F,3,FALSE),"Revisar")),IFERROR(VLOOKUP(INDEX('BDCF Histórico'!A:A,MATCH(D1054&amp;E1054,'BDCF Histórico'!G:G,0),),Equivalencias!D:F,3,FALSE),"Revisar"))</f>
        <v>PROC.QA</v>
      </c>
      <c r="H1054" s="263" t="str" cm="1">
        <f t="array" ref="H1054">IFERROR(INDEX(Equivalencias!H:H,MATCH(BD[[#This Row],[PRYINumero]],Equivalencias!I:I,0),),BD[[#This Row],[PRYTcodigo]])</f>
        <v>PROC.TELCO</v>
      </c>
    </row>
    <row r="1055" spans="2:8" x14ac:dyDescent="0.3">
      <c r="B1055" t="s">
        <v>371</v>
      </c>
      <c r="C1055" t="s">
        <v>4628</v>
      </c>
      <c r="D1055" t="s">
        <v>198</v>
      </c>
      <c r="E1055" t="s">
        <v>8381</v>
      </c>
      <c r="F1055">
        <v>63.5</v>
      </c>
      <c r="G1055" s="263" t="str" cm="1">
        <f t="array" ref="G1055">IF(Resumen!$D$7="PROC.SWAT",IFERROR(VLOOKUP(BD[[#This Row],[Usunombre]],Equivalencias!W:X,2,FALSE),IFERROR(VLOOKUP(INDEX('BDCF Histórico'!A:A,MATCH(D1055&amp;E1055,'BDCF Histórico'!G:G,0),),Equivalencias!D:F,3,FALSE),"Revisar")),IFERROR(VLOOKUP(INDEX('BDCF Histórico'!A:A,MATCH(D1055&amp;E1055,'BDCF Histórico'!G:G,0),),Equivalencias!D:F,3,FALSE),"Revisar"))</f>
        <v>PROC.QA</v>
      </c>
      <c r="H1055" s="263" t="str" cm="1">
        <f t="array" ref="H1055">IFERROR(INDEX(Equivalencias!H:H,MATCH(BD[[#This Row],[PRYINumero]],Equivalencias!I:I,0),),BD[[#This Row],[PRYTcodigo]])</f>
        <v>PROC.TELCO</v>
      </c>
    </row>
    <row r="1056" spans="2:8" hidden="1" x14ac:dyDescent="0.3">
      <c r="B1056" t="s">
        <v>371</v>
      </c>
      <c r="C1056" t="s">
        <v>4206</v>
      </c>
      <c r="D1056" t="s">
        <v>198</v>
      </c>
      <c r="E1056" t="s">
        <v>4640</v>
      </c>
      <c r="F1056">
        <v>30.75</v>
      </c>
      <c r="G1056" s="263" t="str" cm="1">
        <f t="array" ref="G1056">IF(Resumen!$D$7="PROC.SWAT",IFERROR(VLOOKUP(BD[[#This Row],[Usunombre]],Equivalencias!W:X,2,FALSE),IFERROR(VLOOKUP(INDEX('BDCF Histórico'!A:A,MATCH(D1056&amp;E1056,'BDCF Histórico'!G:G,0),),Equivalencias!D:F,3,FALSE),"Revisar")),IFERROR(VLOOKUP(INDEX('BDCF Histórico'!A:A,MATCH(D1056&amp;E1056,'BDCF Histórico'!G:G,0),),Equivalencias!D:F,3,FALSE),"Revisar"))</f>
        <v>PROC.QA</v>
      </c>
      <c r="H1056" s="263" t="str" cm="1">
        <f t="array" ref="H1056">IFERROR(INDEX(Equivalencias!H:H,MATCH(BD[[#This Row],[PRYINumero]],Equivalencias!I:I,0),),BD[[#This Row],[PRYTcodigo]])</f>
        <v>PROC.TELCO</v>
      </c>
    </row>
    <row r="1057" spans="1:8" x14ac:dyDescent="0.3">
      <c r="B1057" t="s">
        <v>371</v>
      </c>
      <c r="C1057" t="s">
        <v>4680</v>
      </c>
      <c r="D1057" t="s">
        <v>198</v>
      </c>
      <c r="E1057" t="s">
        <v>8381</v>
      </c>
      <c r="F1057">
        <v>46.25</v>
      </c>
      <c r="G1057" s="263" t="str" cm="1">
        <f t="array" ref="G1057">IF(Resumen!$D$7="PROC.SWAT",IFERROR(VLOOKUP(BD[[#This Row],[Usunombre]],Equivalencias!W:X,2,FALSE),IFERROR(VLOOKUP(INDEX('BDCF Histórico'!A:A,MATCH(D1057&amp;E1057,'BDCF Histórico'!G:G,0),),Equivalencias!D:F,3,FALSE),"Revisar")),IFERROR(VLOOKUP(INDEX('BDCF Histórico'!A:A,MATCH(D1057&amp;E1057,'BDCF Histórico'!G:G,0),),Equivalencias!D:F,3,FALSE),"Revisar"))</f>
        <v>PROC.QA</v>
      </c>
      <c r="H1057" s="263" t="str" cm="1">
        <f t="array" ref="H1057">IFERROR(INDEX(Equivalencias!H:H,MATCH(BD[[#This Row],[PRYINumero]],Equivalencias!I:I,0),),BD[[#This Row],[PRYTcodigo]])</f>
        <v>PROC.TELCO</v>
      </c>
    </row>
    <row r="1058" spans="1:8" hidden="1" x14ac:dyDescent="0.3">
      <c r="B1058" t="s">
        <v>669</v>
      </c>
      <c r="C1058" t="s">
        <v>4642</v>
      </c>
      <c r="D1058" t="s">
        <v>222</v>
      </c>
      <c r="E1058" t="s">
        <v>4640</v>
      </c>
      <c r="F1058">
        <v>48</v>
      </c>
      <c r="G1058" s="263" t="str" cm="1">
        <f t="array" ref="G1058">IF(Resumen!$D$7="PROC.SWAT",IFERROR(VLOOKUP(BD[[#This Row],[Usunombre]],Equivalencias!W:X,2,FALSE),IFERROR(VLOOKUP(INDEX('BDCF Histórico'!A:A,MATCH(D1058&amp;E1058,'BDCF Histórico'!G:G,0),),Equivalencias!D:F,3,FALSE),"Revisar")),IFERROR(VLOOKUP(INDEX('BDCF Histórico'!A:A,MATCH(D1058&amp;E1058,'BDCF Histórico'!G:G,0),),Equivalencias!D:F,3,FALSE),"Revisar"))</f>
        <v>PROC.SWAT</v>
      </c>
      <c r="H1058" s="263" t="str" cm="1">
        <f t="array" ref="H1058">IFERROR(INDEX(Equivalencias!H:H,MATCH(BD[[#This Row],[PRYINumero]],Equivalencias!I:I,0),),BD[[#This Row],[PRYTcodigo]])</f>
        <v>PROC.ADM</v>
      </c>
    </row>
    <row r="1059" spans="1:8" x14ac:dyDescent="0.3">
      <c r="B1059" t="s">
        <v>669</v>
      </c>
      <c r="C1059" t="s">
        <v>4642</v>
      </c>
      <c r="D1059" t="s">
        <v>222</v>
      </c>
      <c r="E1059" t="s">
        <v>8381</v>
      </c>
      <c r="F1059">
        <v>8</v>
      </c>
      <c r="G1059" s="263" t="str" cm="1">
        <f t="array" ref="G1059">IF(Resumen!$D$7="PROC.SWAT",IFERROR(VLOOKUP(BD[[#This Row],[Usunombre]],Equivalencias!W:X,2,FALSE),IFERROR(VLOOKUP(INDEX('BDCF Histórico'!A:A,MATCH(D1059&amp;E1059,'BDCF Histórico'!G:G,0),),Equivalencias!D:F,3,FALSE),"Revisar")),IFERROR(VLOOKUP(INDEX('BDCF Histórico'!A:A,MATCH(D1059&amp;E1059,'BDCF Histórico'!G:G,0),),Equivalencias!D:F,3,FALSE),"Revisar"))</f>
        <v>PROC.SWAT</v>
      </c>
      <c r="H1059" s="263" t="str" cm="1">
        <f t="array" ref="H1059">IFERROR(INDEX(Equivalencias!H:H,MATCH(BD[[#This Row],[PRYINumero]],Equivalencias!I:I,0),),BD[[#This Row],[PRYTcodigo]])</f>
        <v>PROC.ADM</v>
      </c>
    </row>
    <row r="1060" spans="1:8" hidden="1" x14ac:dyDescent="0.3">
      <c r="B1060" t="s">
        <v>354</v>
      </c>
      <c r="C1060" t="s">
        <v>1009</v>
      </c>
      <c r="D1060" t="s">
        <v>222</v>
      </c>
      <c r="E1060" t="s">
        <v>4640</v>
      </c>
      <c r="F1060">
        <v>121.5</v>
      </c>
      <c r="G1060" s="263" t="str" cm="1">
        <f t="array" ref="G1060">IF(Resumen!$D$7="PROC.SWAT",IFERROR(VLOOKUP(BD[[#This Row],[Usunombre]],Equivalencias!W:X,2,FALSE),IFERROR(VLOOKUP(INDEX('BDCF Histórico'!A:A,MATCH(D1060&amp;E1060,'BDCF Histórico'!G:G,0),),Equivalencias!D:F,3,FALSE),"Revisar")),IFERROR(VLOOKUP(INDEX('BDCF Histórico'!A:A,MATCH(D1060&amp;E1060,'BDCF Histórico'!G:G,0),),Equivalencias!D:F,3,FALSE),"Revisar"))</f>
        <v>PROC.SWAT</v>
      </c>
      <c r="H1060" s="263" t="str" cm="1">
        <f t="array" ref="H1060">IFERROR(INDEX(Equivalencias!H:H,MATCH(BD[[#This Row],[PRYINumero]],Equivalencias!I:I,0),),BD[[#This Row],[PRYTcodigo]])</f>
        <v>PROC.TAPP</v>
      </c>
    </row>
    <row r="1061" spans="1:8" x14ac:dyDescent="0.3">
      <c r="B1061" t="s">
        <v>354</v>
      </c>
      <c r="C1061" t="s">
        <v>1009</v>
      </c>
      <c r="D1061" t="s">
        <v>222</v>
      </c>
      <c r="E1061" t="s">
        <v>8381</v>
      </c>
      <c r="F1061">
        <v>169.5</v>
      </c>
      <c r="G1061" s="263" t="str" cm="1">
        <f t="array" ref="G1061">IF(Resumen!$D$7="PROC.SWAT",IFERROR(VLOOKUP(BD[[#This Row],[Usunombre]],Equivalencias!W:X,2,FALSE),IFERROR(VLOOKUP(INDEX('BDCF Histórico'!A:A,MATCH(D1061&amp;E1061,'BDCF Histórico'!G:G,0),),Equivalencias!D:F,3,FALSE),"Revisar")),IFERROR(VLOOKUP(INDEX('BDCF Histórico'!A:A,MATCH(D1061&amp;E1061,'BDCF Histórico'!G:G,0),),Equivalencias!D:F,3,FALSE),"Revisar"))</f>
        <v>PROC.SWAT</v>
      </c>
      <c r="H1061" s="263" t="str" cm="1">
        <f t="array" ref="H1061">IFERROR(INDEX(Equivalencias!H:H,MATCH(BD[[#This Row],[PRYINumero]],Equivalencias!I:I,0),),BD[[#This Row],[PRYTcodigo]])</f>
        <v>PROC.TAPP</v>
      </c>
    </row>
    <row r="1062" spans="1:8" hidden="1" x14ac:dyDescent="0.3">
      <c r="B1062" t="s">
        <v>371</v>
      </c>
      <c r="C1062" t="s">
        <v>4626</v>
      </c>
      <c r="D1062" t="s">
        <v>941</v>
      </c>
      <c r="E1062" t="s">
        <v>4640</v>
      </c>
      <c r="F1062">
        <v>4</v>
      </c>
      <c r="G1062" s="263" t="str" cm="1">
        <f t="array" ref="G1062">IF(Resumen!$D$7="PROC.SWAT",IFERROR(VLOOKUP(BD[[#This Row],[Usunombre]],Equivalencias!W:X,2,FALSE),IFERROR(VLOOKUP(INDEX('BDCF Histórico'!A:A,MATCH(D1062&amp;E1062,'BDCF Histórico'!G:G,0),),Equivalencias!D:F,3,FALSE),"Revisar")),IFERROR(VLOOKUP(INDEX('BDCF Histórico'!A:A,MATCH(D1062&amp;E1062,'BDCF Histórico'!G:G,0),),Equivalencias!D:F,3,FALSE),"Revisar"))</f>
        <v>SERV.PROF</v>
      </c>
      <c r="H1062" s="263" t="str" cm="1">
        <f t="array" ref="H1062">IFERROR(INDEX(Equivalencias!H:H,MATCH(BD[[#This Row],[PRYINumero]],Equivalencias!I:I,0),),BD[[#This Row],[PRYTcodigo]])</f>
        <v>PROC.TELCO</v>
      </c>
    </row>
    <row r="1063" spans="1:8" x14ac:dyDescent="0.3">
      <c r="B1063" t="s">
        <v>371</v>
      </c>
      <c r="C1063" t="s">
        <v>4626</v>
      </c>
      <c r="D1063" t="s">
        <v>941</v>
      </c>
      <c r="E1063" t="s">
        <v>8381</v>
      </c>
      <c r="F1063">
        <v>6</v>
      </c>
      <c r="G1063" s="263" t="str" cm="1">
        <f t="array" ref="G1063">IF(Resumen!$D$7="PROC.SWAT",IFERROR(VLOOKUP(BD[[#This Row],[Usunombre]],Equivalencias!W:X,2,FALSE),IFERROR(VLOOKUP(INDEX('BDCF Histórico'!A:A,MATCH(D1063&amp;E1063,'BDCF Histórico'!G:G,0),),Equivalencias!D:F,3,FALSE),"Revisar")),IFERROR(VLOOKUP(INDEX('BDCF Histórico'!A:A,MATCH(D1063&amp;E1063,'BDCF Histórico'!G:G,0),),Equivalencias!D:F,3,FALSE),"Revisar"))</f>
        <v>SERV.PROF</v>
      </c>
      <c r="H1063" s="263" t="str" cm="1">
        <f t="array" ref="H1063">IFERROR(INDEX(Equivalencias!H:H,MATCH(BD[[#This Row],[PRYINumero]],Equivalencias!I:I,0),),BD[[#This Row],[PRYTcodigo]])</f>
        <v>PROC.TELCO</v>
      </c>
    </row>
    <row r="1064" spans="1:8" hidden="1" x14ac:dyDescent="0.3">
      <c r="B1064" t="s">
        <v>371</v>
      </c>
      <c r="C1064" t="s">
        <v>4628</v>
      </c>
      <c r="D1064" t="s">
        <v>941</v>
      </c>
      <c r="E1064" t="s">
        <v>4640</v>
      </c>
      <c r="F1064">
        <v>168</v>
      </c>
      <c r="G1064" s="263" t="str" cm="1">
        <f t="array" ref="G1064">IF(Resumen!$D$7="PROC.SWAT",IFERROR(VLOOKUP(BD[[#This Row],[Usunombre]],Equivalencias!W:X,2,FALSE),IFERROR(VLOOKUP(INDEX('BDCF Histórico'!A:A,MATCH(D1064&amp;E1064,'BDCF Histórico'!G:G,0),),Equivalencias!D:F,3,FALSE),"Revisar")),IFERROR(VLOOKUP(INDEX('BDCF Histórico'!A:A,MATCH(D1064&amp;E1064,'BDCF Histórico'!G:G,0),),Equivalencias!D:F,3,FALSE),"Revisar"))</f>
        <v>SERV.PROF</v>
      </c>
      <c r="H1064" s="263" t="str" cm="1">
        <f t="array" ref="H1064">IFERROR(INDEX(Equivalencias!H:H,MATCH(BD[[#This Row],[PRYINumero]],Equivalencias!I:I,0),),BD[[#This Row],[PRYTcodigo]])</f>
        <v>PROC.TELCO</v>
      </c>
    </row>
    <row r="1065" spans="1:8" x14ac:dyDescent="0.3">
      <c r="B1065" t="s">
        <v>371</v>
      </c>
      <c r="C1065" t="s">
        <v>4628</v>
      </c>
      <c r="D1065" t="s">
        <v>941</v>
      </c>
      <c r="E1065" t="s">
        <v>8381</v>
      </c>
      <c r="F1065">
        <v>153</v>
      </c>
      <c r="G1065" s="263" t="str" cm="1">
        <f t="array" ref="G1065">IF(Resumen!$D$7="PROC.SWAT",IFERROR(VLOOKUP(BD[[#This Row],[Usunombre]],Equivalencias!W:X,2,FALSE),IFERROR(VLOOKUP(INDEX('BDCF Histórico'!A:A,MATCH(D1065&amp;E1065,'BDCF Histórico'!G:G,0),),Equivalencias!D:F,3,FALSE),"Revisar")),IFERROR(VLOOKUP(INDEX('BDCF Histórico'!A:A,MATCH(D1065&amp;E1065,'BDCF Histórico'!G:G,0),),Equivalencias!D:F,3,FALSE),"Revisar"))</f>
        <v>SERV.PROF</v>
      </c>
      <c r="H1065" s="263" t="str" cm="1">
        <f t="array" ref="H1065">IFERROR(INDEX(Equivalencias!H:H,MATCH(BD[[#This Row],[PRYINumero]],Equivalencias!I:I,0),),BD[[#This Row],[PRYTcodigo]])</f>
        <v>PROC.TELCO</v>
      </c>
    </row>
    <row r="1066" spans="1:8" x14ac:dyDescent="0.3">
      <c r="B1066" t="s">
        <v>371</v>
      </c>
      <c r="C1066" t="s">
        <v>4629</v>
      </c>
      <c r="D1066" t="s">
        <v>941</v>
      </c>
      <c r="E1066" t="s">
        <v>8381</v>
      </c>
      <c r="F1066">
        <v>1</v>
      </c>
      <c r="G1066" s="263" t="str" cm="1">
        <f t="array" ref="G1066">IF(Resumen!$D$7="PROC.SWAT",IFERROR(VLOOKUP(BD[[#This Row],[Usunombre]],Equivalencias!W:X,2,FALSE),IFERROR(VLOOKUP(INDEX('BDCF Histórico'!A:A,MATCH(D1066&amp;E1066,'BDCF Histórico'!G:G,0),),Equivalencias!D:F,3,FALSE),"Revisar")),IFERROR(VLOOKUP(INDEX('BDCF Histórico'!A:A,MATCH(D1066&amp;E1066,'BDCF Histórico'!G:G,0),),Equivalencias!D:F,3,FALSE),"Revisar"))</f>
        <v>SERV.PROF</v>
      </c>
      <c r="H1066" s="263" t="str" cm="1">
        <f t="array" ref="H1066">IFERROR(INDEX(Equivalencias!H:H,MATCH(BD[[#This Row],[PRYINumero]],Equivalencias!I:I,0),),BD[[#This Row],[PRYTcodigo]])</f>
        <v>PROC.TELCO</v>
      </c>
    </row>
    <row r="1067" spans="1:8" hidden="1" x14ac:dyDescent="0.3">
      <c r="B1067" t="s">
        <v>981</v>
      </c>
      <c r="C1067" t="s">
        <v>4293</v>
      </c>
      <c r="D1067" t="s">
        <v>947</v>
      </c>
      <c r="E1067" t="s">
        <v>4640</v>
      </c>
      <c r="F1067">
        <v>162.25</v>
      </c>
      <c r="G1067" s="263" t="str" cm="1">
        <f t="array" ref="G1067">IF(Resumen!$D$7="PROC.SWAT",IFERROR(VLOOKUP(BD[[#This Row],[Usunombre]],Equivalencias!W:X,2,FALSE),IFERROR(VLOOKUP(INDEX('BDCF Histórico'!A:A,MATCH(D1067&amp;E1067,'BDCF Histórico'!G:G,0),),Equivalencias!D:F,3,FALSE),"Revisar")),IFERROR(VLOOKUP(INDEX('BDCF Histórico'!A:A,MATCH(D1067&amp;E1067,'BDCF Histórico'!G:G,0),),Equivalencias!D:F,3,FALSE),"Revisar"))</f>
        <v>SERV.PROF</v>
      </c>
      <c r="H1067" s="263" t="str" cm="1">
        <f t="array" ref="H1067">IFERROR(INDEX(Equivalencias!H:H,MATCH(BD[[#This Row],[PRYINumero]],Equivalencias!I:I,0),),BD[[#This Row],[PRYTcodigo]])</f>
        <v>PROC.T.MW</v>
      </c>
    </row>
    <row r="1068" spans="1:8" x14ac:dyDescent="0.3">
      <c r="B1068" t="s">
        <v>981</v>
      </c>
      <c r="C1068" t="s">
        <v>4293</v>
      </c>
      <c r="D1068" t="s">
        <v>947</v>
      </c>
      <c r="E1068" t="s">
        <v>8381</v>
      </c>
      <c r="F1068">
        <v>131.25</v>
      </c>
      <c r="G1068" s="263" t="str" cm="1">
        <f t="array" ref="G1068">IF(Resumen!$D$7="PROC.SWAT",IFERROR(VLOOKUP(BD[[#This Row],[Usunombre]],Equivalencias!W:X,2,FALSE),IFERROR(VLOOKUP(INDEX('BDCF Histórico'!A:A,MATCH(D1068&amp;E1068,'BDCF Histórico'!G:G,0),),Equivalencias!D:F,3,FALSE),"Revisar")),IFERROR(VLOOKUP(INDEX('BDCF Histórico'!A:A,MATCH(D1068&amp;E1068,'BDCF Histórico'!G:G,0),),Equivalencias!D:F,3,FALSE),"Revisar"))</f>
        <v>SERV.PROF</v>
      </c>
      <c r="H1068" s="263" t="str" cm="1">
        <f t="array" ref="H1068">IFERROR(INDEX(Equivalencias!H:H,MATCH(BD[[#This Row],[PRYINumero]],Equivalencias!I:I,0),),BD[[#This Row],[PRYTcodigo]])</f>
        <v>PROC.T.MW</v>
      </c>
    </row>
    <row r="1069" spans="1:8" hidden="1" x14ac:dyDescent="0.3">
      <c r="B1069" t="s">
        <v>981</v>
      </c>
      <c r="C1069" t="s">
        <v>4294</v>
      </c>
      <c r="D1069" t="s">
        <v>947</v>
      </c>
      <c r="E1069" t="s">
        <v>4640</v>
      </c>
      <c r="F1069">
        <v>5.75</v>
      </c>
      <c r="G1069" s="263" t="str" cm="1">
        <f t="array" ref="G1069">IF(Resumen!$D$7="PROC.SWAT",IFERROR(VLOOKUP(BD[[#This Row],[Usunombre]],Equivalencias!W:X,2,FALSE),IFERROR(VLOOKUP(INDEX('BDCF Histórico'!A:A,MATCH(D1069&amp;E1069,'BDCF Histórico'!G:G,0),),Equivalencias!D:F,3,FALSE),"Revisar")),IFERROR(VLOOKUP(INDEX('BDCF Histórico'!A:A,MATCH(D1069&amp;E1069,'BDCF Histórico'!G:G,0),),Equivalencias!D:F,3,FALSE),"Revisar"))</f>
        <v>SERV.PROF</v>
      </c>
      <c r="H1069" s="263" t="str" cm="1">
        <f t="array" ref="H1069">IFERROR(INDEX(Equivalencias!H:H,MATCH(BD[[#This Row],[PRYINumero]],Equivalencias!I:I,0),),BD[[#This Row],[PRYTcodigo]])</f>
        <v>PROC.T.MW</v>
      </c>
    </row>
    <row r="1070" spans="1:8" x14ac:dyDescent="0.3">
      <c r="B1070" t="s">
        <v>981</v>
      </c>
      <c r="C1070" t="s">
        <v>4294</v>
      </c>
      <c r="D1070" t="s">
        <v>947</v>
      </c>
      <c r="E1070" t="s">
        <v>8381</v>
      </c>
      <c r="F1070">
        <v>4.75</v>
      </c>
      <c r="G1070" s="263" t="str" cm="1">
        <f t="array" ref="G1070">IF(Resumen!$D$7="PROC.SWAT",IFERROR(VLOOKUP(BD[[#This Row],[Usunombre]],Equivalencias!W:X,2,FALSE),IFERROR(VLOOKUP(INDEX('BDCF Histórico'!A:A,MATCH(D1070&amp;E1070,'BDCF Histórico'!G:G,0),),Equivalencias!D:F,3,FALSE),"Revisar")),IFERROR(VLOOKUP(INDEX('BDCF Histórico'!A:A,MATCH(D1070&amp;E1070,'BDCF Histórico'!G:G,0),),Equivalencias!D:F,3,FALSE),"Revisar"))</f>
        <v>SERV.PROF</v>
      </c>
      <c r="H1070" s="263" t="str" cm="1">
        <f t="array" ref="H1070">IFERROR(INDEX(Equivalencias!H:H,MATCH(BD[[#This Row],[PRYINumero]],Equivalencias!I:I,0),),BD[[#This Row],[PRYTcodigo]])</f>
        <v>PROC.T.MW</v>
      </c>
    </row>
    <row r="1071" spans="1:8" hidden="1" x14ac:dyDescent="0.3">
      <c r="A1071" t="s">
        <v>94</v>
      </c>
      <c r="B1071" t="s">
        <v>161</v>
      </c>
      <c r="C1071" t="s">
        <v>4662</v>
      </c>
      <c r="D1071" t="s">
        <v>66</v>
      </c>
      <c r="E1071" t="s">
        <v>4640</v>
      </c>
      <c r="F1071">
        <v>18</v>
      </c>
      <c r="G1071" s="263" t="str" cm="1">
        <f t="array" ref="G1071">IF(Resumen!$D$7="PROC.SWAT",IFERROR(VLOOKUP(BD[[#This Row],[Usunombre]],Equivalencias!W:X,2,FALSE),IFERROR(VLOOKUP(INDEX('BDCF Histórico'!A:A,MATCH(D1071&amp;E1071,'BDCF Histórico'!G:G,0),),Equivalencias!D:F,3,FALSE),"Revisar")),IFERROR(VLOOKUP(INDEX('BDCF Histórico'!A:A,MATCH(D1071&amp;E1071,'BDCF Histórico'!G:G,0),),Equivalencias!D:F,3,FALSE),"Revisar"))</f>
        <v>PROC.PMO</v>
      </c>
      <c r="H1071" s="263" t="str" cm="1">
        <f t="array" ref="H1071">IFERROR(INDEX(Equivalencias!H:H,MATCH(BD[[#This Row],[PRYINumero]],Equivalencias!I:I,0),),BD[[#This Row],[PRYTcodigo]])</f>
        <v>PROC.ERP</v>
      </c>
    </row>
    <row r="1072" spans="1:8" hidden="1" x14ac:dyDescent="0.3">
      <c r="A1072" t="s">
        <v>166</v>
      </c>
      <c r="B1072" t="s">
        <v>161</v>
      </c>
      <c r="C1072" t="s">
        <v>4662</v>
      </c>
      <c r="D1072" t="s">
        <v>66</v>
      </c>
      <c r="E1072" t="s">
        <v>4640</v>
      </c>
      <c r="F1072">
        <v>135</v>
      </c>
      <c r="G1072" s="263" t="str" cm="1">
        <f t="array" ref="G1072">IF(Resumen!$D$7="PROC.SWAT",IFERROR(VLOOKUP(BD[[#This Row],[Usunombre]],Equivalencias!W:X,2,FALSE),IFERROR(VLOOKUP(INDEX('BDCF Histórico'!A:A,MATCH(D1072&amp;E1072,'BDCF Histórico'!G:G,0),),Equivalencias!D:F,3,FALSE),"Revisar")),IFERROR(VLOOKUP(INDEX('BDCF Histórico'!A:A,MATCH(D1072&amp;E1072,'BDCF Histórico'!G:G,0),),Equivalencias!D:F,3,FALSE),"Revisar"))</f>
        <v>PROC.PMO</v>
      </c>
      <c r="H1072" s="263" t="str" cm="1">
        <f t="array" ref="H1072">IFERROR(INDEX(Equivalencias!H:H,MATCH(BD[[#This Row],[PRYINumero]],Equivalencias!I:I,0),),BD[[#This Row],[PRYTcodigo]])</f>
        <v>PROC.PMO</v>
      </c>
    </row>
    <row r="1073" spans="1:8" hidden="1" x14ac:dyDescent="0.3">
      <c r="A1073" t="s">
        <v>169</v>
      </c>
      <c r="B1073" t="s">
        <v>161</v>
      </c>
      <c r="C1073" t="s">
        <v>4662</v>
      </c>
      <c r="D1073" t="s">
        <v>66</v>
      </c>
      <c r="E1073" t="s">
        <v>4640</v>
      </c>
      <c r="F1073">
        <v>15</v>
      </c>
      <c r="G1073" s="263" t="str" cm="1">
        <f t="array" ref="G1073">IF(Resumen!$D$7="PROC.SWAT",IFERROR(VLOOKUP(BD[[#This Row],[Usunombre]],Equivalencias!W:X,2,FALSE),IFERROR(VLOOKUP(INDEX('BDCF Histórico'!A:A,MATCH(D1073&amp;E1073,'BDCF Histórico'!G:G,0),),Equivalencias!D:F,3,FALSE),"Revisar")),IFERROR(VLOOKUP(INDEX('BDCF Histórico'!A:A,MATCH(D1073&amp;E1073,'BDCF Histórico'!G:G,0),),Equivalencias!D:F,3,FALSE),"Revisar"))</f>
        <v>PROC.PMO</v>
      </c>
      <c r="H1073" s="263" t="str" cm="1">
        <f t="array" ref="H1073">IFERROR(INDEX(Equivalencias!H:H,MATCH(BD[[#This Row],[PRYINumero]],Equivalencias!I:I,0),),BD[[#This Row],[PRYTcodigo]])</f>
        <v>PROC.TELCO</v>
      </c>
    </row>
    <row r="1074" spans="1:8" x14ac:dyDescent="0.3">
      <c r="A1074" t="s">
        <v>166</v>
      </c>
      <c r="B1074" t="s">
        <v>161</v>
      </c>
      <c r="C1074" t="s">
        <v>4662</v>
      </c>
      <c r="D1074" t="s">
        <v>66</v>
      </c>
      <c r="E1074" t="s">
        <v>8381</v>
      </c>
      <c r="F1074">
        <v>160</v>
      </c>
      <c r="G1074" s="263" t="str" cm="1">
        <f t="array" ref="G1074">IF(Resumen!$D$7="PROC.SWAT",IFERROR(VLOOKUP(BD[[#This Row],[Usunombre]],Equivalencias!W:X,2,FALSE),IFERROR(VLOOKUP(INDEX('BDCF Histórico'!A:A,MATCH(D1074&amp;E1074,'BDCF Histórico'!G:G,0),),Equivalencias!D:F,3,FALSE),"Revisar")),IFERROR(VLOOKUP(INDEX('BDCF Histórico'!A:A,MATCH(D1074&amp;E1074,'BDCF Histórico'!G:G,0),),Equivalencias!D:F,3,FALSE),"Revisar"))</f>
        <v>PROC.PMO</v>
      </c>
      <c r="H1074" s="263" t="str" cm="1">
        <f t="array" ref="H1074">IFERROR(INDEX(Equivalencias!H:H,MATCH(BD[[#This Row],[PRYINumero]],Equivalencias!I:I,0),),BD[[#This Row],[PRYTcodigo]])</f>
        <v>PROC.PMO</v>
      </c>
    </row>
    <row r="1075" spans="1:8" hidden="1" x14ac:dyDescent="0.3">
      <c r="B1075" t="s">
        <v>669</v>
      </c>
      <c r="C1075" t="s">
        <v>4642</v>
      </c>
      <c r="D1075" t="s">
        <v>324</v>
      </c>
      <c r="E1075" t="s">
        <v>4640</v>
      </c>
      <c r="F1075">
        <v>40</v>
      </c>
      <c r="G1075" s="263" t="str" cm="1">
        <f t="array" ref="G1075">IF(Resumen!$D$7="PROC.SWAT",IFERROR(VLOOKUP(BD[[#This Row],[Usunombre]],Equivalencias!W:X,2,FALSE),IFERROR(VLOOKUP(INDEX('BDCF Histórico'!A:A,MATCH(D1075&amp;E1075,'BDCF Histórico'!G:G,0),),Equivalencias!D:F,3,FALSE),"Revisar")),IFERROR(VLOOKUP(INDEX('BDCF Histórico'!A:A,MATCH(D1075&amp;E1075,'BDCF Histórico'!G:G,0),),Equivalencias!D:F,3,FALSE),"Revisar"))</f>
        <v>PROC.SALUD</v>
      </c>
      <c r="H1075" s="263" t="str" cm="1">
        <f t="array" ref="H1075">IFERROR(INDEX(Equivalencias!H:H,MATCH(BD[[#This Row],[PRYINumero]],Equivalencias!I:I,0),),BD[[#This Row],[PRYTcodigo]])</f>
        <v>PROC.ADM</v>
      </c>
    </row>
    <row r="1076" spans="1:8" hidden="1" x14ac:dyDescent="0.3">
      <c r="B1076" t="s">
        <v>669</v>
      </c>
      <c r="C1076" t="s">
        <v>4642</v>
      </c>
      <c r="D1076" t="s">
        <v>4288</v>
      </c>
      <c r="E1076" t="s">
        <v>4640</v>
      </c>
      <c r="F1076">
        <v>40</v>
      </c>
      <c r="G1076" s="263" t="str" cm="1">
        <f t="array" ref="G1076">IF(Resumen!$D$7="PROC.SWAT",IFERROR(VLOOKUP(BD[[#This Row],[Usunombre]],Equivalencias!W:X,2,FALSE),IFERROR(VLOOKUP(INDEX('BDCF Histórico'!A:A,MATCH(D1076&amp;E1076,'BDCF Histórico'!G:G,0),),Equivalencias!D:F,3,FALSE),"Revisar")),IFERROR(VLOOKUP(INDEX('BDCF Histórico'!A:A,MATCH(D1076&amp;E1076,'BDCF Histórico'!G:G,0),),Equivalencias!D:F,3,FALSE),"Revisar"))</f>
        <v>PROC.SEDI</v>
      </c>
      <c r="H1076" s="263" t="str" cm="1">
        <f t="array" ref="H1076">IFERROR(INDEX(Equivalencias!H:H,MATCH(BD[[#This Row],[PRYINumero]],Equivalencias!I:I,0),),BD[[#This Row],[PRYTcodigo]])</f>
        <v>PROC.ADM</v>
      </c>
    </row>
    <row r="1077" spans="1:8" x14ac:dyDescent="0.3">
      <c r="B1077" t="s">
        <v>669</v>
      </c>
      <c r="C1077" t="s">
        <v>4642</v>
      </c>
      <c r="D1077" t="s">
        <v>4288</v>
      </c>
      <c r="E1077" t="s">
        <v>8381</v>
      </c>
      <c r="F1077">
        <v>8</v>
      </c>
      <c r="G1077" s="263" t="str" cm="1">
        <f t="array" ref="G1077">IF(Resumen!$D$7="PROC.SWAT",IFERROR(VLOOKUP(BD[[#This Row],[Usunombre]],Equivalencias!W:X,2,FALSE),IFERROR(VLOOKUP(INDEX('BDCF Histórico'!A:A,MATCH(D1077&amp;E1077,'BDCF Histórico'!G:G,0),),Equivalencias!D:F,3,FALSE),"Revisar")),IFERROR(VLOOKUP(INDEX('BDCF Histórico'!A:A,MATCH(D1077&amp;E1077,'BDCF Histórico'!G:G,0),),Equivalencias!D:F,3,FALSE),"Revisar"))</f>
        <v>PROC.SEDI</v>
      </c>
      <c r="H1077" s="263" t="str" cm="1">
        <f t="array" ref="H1077">IFERROR(INDEX(Equivalencias!H:H,MATCH(BD[[#This Row],[PRYINumero]],Equivalencias!I:I,0),),BD[[#This Row],[PRYTcodigo]])</f>
        <v>PROC.ADM</v>
      </c>
    </row>
    <row r="1078" spans="1:8" hidden="1" x14ac:dyDescent="0.3">
      <c r="B1078" t="s">
        <v>4332</v>
      </c>
      <c r="C1078" t="s">
        <v>4160</v>
      </c>
      <c r="D1078" t="s">
        <v>4288</v>
      </c>
      <c r="E1078" t="s">
        <v>4640</v>
      </c>
      <c r="F1078">
        <v>120.5</v>
      </c>
      <c r="G1078" s="263" t="str" cm="1">
        <f t="array" ref="G1078">IF(Resumen!$D$7="PROC.SWAT",IFERROR(VLOOKUP(BD[[#This Row],[Usunombre]],Equivalencias!W:X,2,FALSE),IFERROR(VLOOKUP(INDEX('BDCF Histórico'!A:A,MATCH(D1078&amp;E1078,'BDCF Histórico'!G:G,0),),Equivalencias!D:F,3,FALSE),"Revisar")),IFERROR(VLOOKUP(INDEX('BDCF Histórico'!A:A,MATCH(D1078&amp;E1078,'BDCF Histórico'!G:G,0),),Equivalencias!D:F,3,FALSE),"Revisar"))</f>
        <v>PROC.SEDI</v>
      </c>
      <c r="H1078" s="263" t="str" cm="1">
        <f t="array" ref="H1078">IFERROR(INDEX(Equivalencias!H:H,MATCH(BD[[#This Row],[PRYINumero]],Equivalencias!I:I,0),),BD[[#This Row],[PRYTcodigo]])</f>
        <v>PROC.SEDI</v>
      </c>
    </row>
    <row r="1079" spans="1:8" x14ac:dyDescent="0.3">
      <c r="B1079" t="s">
        <v>4332</v>
      </c>
      <c r="C1079" t="s">
        <v>4160</v>
      </c>
      <c r="D1079" t="s">
        <v>4288</v>
      </c>
      <c r="E1079" t="s">
        <v>8381</v>
      </c>
      <c r="F1079">
        <v>152</v>
      </c>
      <c r="G1079" s="263" t="str" cm="1">
        <f t="array" ref="G1079">IF(Resumen!$D$7="PROC.SWAT",IFERROR(VLOOKUP(BD[[#This Row],[Usunombre]],Equivalencias!W:X,2,FALSE),IFERROR(VLOOKUP(INDEX('BDCF Histórico'!A:A,MATCH(D1079&amp;E1079,'BDCF Histórico'!G:G,0),),Equivalencias!D:F,3,FALSE),"Revisar")),IFERROR(VLOOKUP(INDEX('BDCF Histórico'!A:A,MATCH(D1079&amp;E1079,'BDCF Histórico'!G:G,0),),Equivalencias!D:F,3,FALSE),"Revisar"))</f>
        <v>PROC.SEDI</v>
      </c>
      <c r="H1079" s="263" t="str" cm="1">
        <f t="array" ref="H1079">IFERROR(INDEX(Equivalencias!H:H,MATCH(BD[[#This Row],[PRYINumero]],Equivalencias!I:I,0),),BD[[#This Row],[PRYTcodigo]])</f>
        <v>PROC.SEDI</v>
      </c>
    </row>
    <row r="1080" spans="1:8" hidden="1" x14ac:dyDescent="0.3">
      <c r="B1080" t="s">
        <v>669</v>
      </c>
      <c r="C1080" t="s">
        <v>4642</v>
      </c>
      <c r="D1080" t="s">
        <v>259</v>
      </c>
      <c r="E1080" t="s">
        <v>4640</v>
      </c>
      <c r="F1080">
        <v>32</v>
      </c>
      <c r="G1080" s="263" t="str" cm="1">
        <f t="array" ref="G1080">IF(Resumen!$D$7="PROC.SWAT",IFERROR(VLOOKUP(BD[[#This Row],[Usunombre]],Equivalencias!W:X,2,FALSE),IFERROR(VLOOKUP(INDEX('BDCF Histórico'!A:A,MATCH(D1080&amp;E1080,'BDCF Histórico'!G:G,0),),Equivalencias!D:F,3,FALSE),"Revisar")),IFERROR(VLOOKUP(INDEX('BDCF Histórico'!A:A,MATCH(D1080&amp;E1080,'BDCF Histórico'!G:G,0),),Equivalencias!D:F,3,FALSE),"Revisar"))</f>
        <v>PROC.TELCO</v>
      </c>
      <c r="H1080" s="263" t="str" cm="1">
        <f t="array" ref="H1080">IFERROR(INDEX(Equivalencias!H:H,MATCH(BD[[#This Row],[PRYINumero]],Equivalencias!I:I,0),),BD[[#This Row],[PRYTcodigo]])</f>
        <v>PROC.ADM</v>
      </c>
    </row>
    <row r="1081" spans="1:8" hidden="1" x14ac:dyDescent="0.3">
      <c r="B1081" t="s">
        <v>371</v>
      </c>
      <c r="C1081" t="s">
        <v>4628</v>
      </c>
      <c r="D1081" t="s">
        <v>259</v>
      </c>
      <c r="E1081" t="s">
        <v>4640</v>
      </c>
      <c r="F1081">
        <v>151</v>
      </c>
      <c r="G1081" s="263" t="str" cm="1">
        <f t="array" ref="G1081">IF(Resumen!$D$7="PROC.SWAT",IFERROR(VLOOKUP(BD[[#This Row],[Usunombre]],Equivalencias!W:X,2,FALSE),IFERROR(VLOOKUP(INDEX('BDCF Histórico'!A:A,MATCH(D1081&amp;E1081,'BDCF Histórico'!G:G,0),),Equivalencias!D:F,3,FALSE),"Revisar")),IFERROR(VLOOKUP(INDEX('BDCF Histórico'!A:A,MATCH(D1081&amp;E1081,'BDCF Histórico'!G:G,0),),Equivalencias!D:F,3,FALSE),"Revisar"))</f>
        <v>PROC.TELCO</v>
      </c>
      <c r="H1081" s="263" t="str" cm="1">
        <f t="array" ref="H1081">IFERROR(INDEX(Equivalencias!H:H,MATCH(BD[[#This Row],[PRYINumero]],Equivalencias!I:I,0),),BD[[#This Row],[PRYTcodigo]])</f>
        <v>PROC.TELCO</v>
      </c>
    </row>
    <row r="1082" spans="1:8" x14ac:dyDescent="0.3">
      <c r="B1082" t="s">
        <v>371</v>
      </c>
      <c r="C1082" t="s">
        <v>4628</v>
      </c>
      <c r="D1082" t="s">
        <v>259</v>
      </c>
      <c r="E1082" t="s">
        <v>8381</v>
      </c>
      <c r="F1082">
        <v>155</v>
      </c>
      <c r="G1082" s="263" t="str" cm="1">
        <f t="array" ref="G1082">IF(Resumen!$D$7="PROC.SWAT",IFERROR(VLOOKUP(BD[[#This Row],[Usunombre]],Equivalencias!W:X,2,FALSE),IFERROR(VLOOKUP(INDEX('BDCF Histórico'!A:A,MATCH(D1082&amp;E1082,'BDCF Histórico'!G:G,0),),Equivalencias!D:F,3,FALSE),"Revisar")),IFERROR(VLOOKUP(INDEX('BDCF Histórico'!A:A,MATCH(D1082&amp;E1082,'BDCF Histórico'!G:G,0),),Equivalencias!D:F,3,FALSE),"Revisar"))</f>
        <v>PROC.TELCO</v>
      </c>
      <c r="H1082" s="263" t="str" cm="1">
        <f t="array" ref="H1082">IFERROR(INDEX(Equivalencias!H:H,MATCH(BD[[#This Row],[PRYINumero]],Equivalencias!I:I,0),),BD[[#This Row],[PRYTcodigo]])</f>
        <v>PROC.TELCO</v>
      </c>
    </row>
    <row r="1083" spans="1:8" hidden="1" x14ac:dyDescent="0.3">
      <c r="B1083" t="s">
        <v>371</v>
      </c>
      <c r="C1083" t="s">
        <v>4206</v>
      </c>
      <c r="D1083" t="s">
        <v>259</v>
      </c>
      <c r="E1083" t="s">
        <v>4640</v>
      </c>
      <c r="F1083">
        <v>3</v>
      </c>
      <c r="G1083" s="263" t="str" cm="1">
        <f t="array" ref="G1083">IF(Resumen!$D$7="PROC.SWAT",IFERROR(VLOOKUP(BD[[#This Row],[Usunombre]],Equivalencias!W:X,2,FALSE),IFERROR(VLOOKUP(INDEX('BDCF Histórico'!A:A,MATCH(D1083&amp;E1083,'BDCF Histórico'!G:G,0),),Equivalencias!D:F,3,FALSE),"Revisar")),IFERROR(VLOOKUP(INDEX('BDCF Histórico'!A:A,MATCH(D1083&amp;E1083,'BDCF Histórico'!G:G,0),),Equivalencias!D:F,3,FALSE),"Revisar"))</f>
        <v>PROC.TELCO</v>
      </c>
      <c r="H1083" s="263" t="str" cm="1">
        <f t="array" ref="H1083">IFERROR(INDEX(Equivalencias!H:H,MATCH(BD[[#This Row],[PRYINumero]],Equivalencias!I:I,0),),BD[[#This Row],[PRYTcodigo]])</f>
        <v>PROC.TELCO</v>
      </c>
    </row>
    <row r="1084" spans="1:8" hidden="1" x14ac:dyDescent="0.3">
      <c r="B1084" t="s">
        <v>371</v>
      </c>
      <c r="C1084" t="s">
        <v>4629</v>
      </c>
      <c r="D1084" t="s">
        <v>259</v>
      </c>
      <c r="E1084" t="s">
        <v>4640</v>
      </c>
      <c r="F1084">
        <v>10</v>
      </c>
      <c r="G1084" s="263" t="str" cm="1">
        <f t="array" ref="G1084">IF(Resumen!$D$7="PROC.SWAT",IFERROR(VLOOKUP(BD[[#This Row],[Usunombre]],Equivalencias!W:X,2,FALSE),IFERROR(VLOOKUP(INDEX('BDCF Histórico'!A:A,MATCH(D1084&amp;E1084,'BDCF Histórico'!G:G,0),),Equivalencias!D:F,3,FALSE),"Revisar")),IFERROR(VLOOKUP(INDEX('BDCF Histórico'!A:A,MATCH(D1084&amp;E1084,'BDCF Histórico'!G:G,0),),Equivalencias!D:F,3,FALSE),"Revisar"))</f>
        <v>PROC.TELCO</v>
      </c>
      <c r="H1084" s="263" t="str" cm="1">
        <f t="array" ref="H1084">IFERROR(INDEX(Equivalencias!H:H,MATCH(BD[[#This Row],[PRYINumero]],Equivalencias!I:I,0),),BD[[#This Row],[PRYTcodigo]])</f>
        <v>PROC.TELCO</v>
      </c>
    </row>
    <row r="1085" spans="1:8" x14ac:dyDescent="0.3">
      <c r="B1085" t="s">
        <v>371</v>
      </c>
      <c r="C1085" t="s">
        <v>4629</v>
      </c>
      <c r="D1085" t="s">
        <v>259</v>
      </c>
      <c r="E1085" t="s">
        <v>8381</v>
      </c>
      <c r="F1085">
        <v>17</v>
      </c>
      <c r="G1085" s="263" t="str" cm="1">
        <f t="array" ref="G1085">IF(Resumen!$D$7="PROC.SWAT",IFERROR(VLOOKUP(BD[[#This Row],[Usunombre]],Equivalencias!W:X,2,FALSE),IFERROR(VLOOKUP(INDEX('BDCF Histórico'!A:A,MATCH(D1085&amp;E1085,'BDCF Histórico'!G:G,0),),Equivalencias!D:F,3,FALSE),"Revisar")),IFERROR(VLOOKUP(INDEX('BDCF Histórico'!A:A,MATCH(D1085&amp;E1085,'BDCF Histórico'!G:G,0),),Equivalencias!D:F,3,FALSE),"Revisar"))</f>
        <v>PROC.TELCO</v>
      </c>
      <c r="H1085" s="263" t="str" cm="1">
        <f t="array" ref="H1085">IFERROR(INDEX(Equivalencias!H:H,MATCH(BD[[#This Row],[PRYINumero]],Equivalencias!I:I,0),),BD[[#This Row],[PRYTcodigo]])</f>
        <v>PROC.TELCO</v>
      </c>
    </row>
    <row r="1086" spans="1:8" x14ac:dyDescent="0.3">
      <c r="B1086" t="s">
        <v>405</v>
      </c>
      <c r="C1086" t="s">
        <v>1018</v>
      </c>
      <c r="D1086" t="s">
        <v>259</v>
      </c>
      <c r="E1086" t="s">
        <v>8381</v>
      </c>
      <c r="F1086">
        <v>1</v>
      </c>
      <c r="G1086" s="263" t="str" cm="1">
        <f t="array" ref="G1086">IF(Resumen!$D$7="PROC.SWAT",IFERROR(VLOOKUP(BD[[#This Row],[Usunombre]],Equivalencias!W:X,2,FALSE),IFERROR(VLOOKUP(INDEX('BDCF Histórico'!A:A,MATCH(D1086&amp;E1086,'BDCF Histórico'!G:G,0),),Equivalencias!D:F,3,FALSE),"Revisar")),IFERROR(VLOOKUP(INDEX('BDCF Histórico'!A:A,MATCH(D1086&amp;E1086,'BDCF Histórico'!G:G,0),),Equivalencias!D:F,3,FALSE),"Revisar"))</f>
        <v>PROC.TELCO</v>
      </c>
      <c r="H1086" s="263" t="str" cm="1">
        <f t="array" ref="H1086">IFERROR(INDEX(Equivalencias!H:H,MATCH(BD[[#This Row],[PRYINumero]],Equivalencias!I:I,0),),BD[[#This Row],[PRYTcodigo]])</f>
        <v>STR.MGMT</v>
      </c>
    </row>
    <row r="1087" spans="1:8" hidden="1" x14ac:dyDescent="0.3">
      <c r="B1087" t="s">
        <v>669</v>
      </c>
      <c r="C1087" t="s">
        <v>4642</v>
      </c>
      <c r="D1087" t="s">
        <v>180</v>
      </c>
      <c r="E1087" t="s">
        <v>4640</v>
      </c>
      <c r="F1087">
        <v>10.5</v>
      </c>
      <c r="G1087" s="263" t="str" cm="1">
        <f t="array" ref="G1087">IF(Resumen!$D$7="PROC.SWAT",IFERROR(VLOOKUP(BD[[#This Row],[Usunombre]],Equivalencias!W:X,2,FALSE),IFERROR(VLOOKUP(INDEX('BDCF Histórico'!A:A,MATCH(D1087&amp;E1087,'BDCF Histórico'!G:G,0),),Equivalencias!D:F,3,FALSE),"Revisar")),IFERROR(VLOOKUP(INDEX('BDCF Histórico'!A:A,MATCH(D1087&amp;E1087,'BDCF Histórico'!G:G,0),),Equivalencias!D:F,3,FALSE),"Revisar"))</f>
        <v>PROC.QA</v>
      </c>
      <c r="H1087" s="263" t="str" cm="1">
        <f t="array" ref="H1087">IFERROR(INDEX(Equivalencias!H:H,MATCH(BD[[#This Row],[PRYINumero]],Equivalencias!I:I,0),),BD[[#This Row],[PRYTcodigo]])</f>
        <v>PROC.ADM</v>
      </c>
    </row>
    <row r="1088" spans="1:8" x14ac:dyDescent="0.3">
      <c r="B1088" t="s">
        <v>669</v>
      </c>
      <c r="C1088" t="s">
        <v>4642</v>
      </c>
      <c r="D1088" t="s">
        <v>180</v>
      </c>
      <c r="E1088" t="s">
        <v>8381</v>
      </c>
      <c r="F1088">
        <v>3</v>
      </c>
      <c r="G1088" s="263" t="str" cm="1">
        <f t="array" ref="G1088">IF(Resumen!$D$7="PROC.SWAT",IFERROR(VLOOKUP(BD[[#This Row],[Usunombre]],Equivalencias!W:X,2,FALSE),IFERROR(VLOOKUP(INDEX('BDCF Histórico'!A:A,MATCH(D1088&amp;E1088,'BDCF Histórico'!G:G,0),),Equivalencias!D:F,3,FALSE),"Revisar")),IFERROR(VLOOKUP(INDEX('BDCF Histórico'!A:A,MATCH(D1088&amp;E1088,'BDCF Histórico'!G:G,0),),Equivalencias!D:F,3,FALSE),"Revisar"))</f>
        <v>PROC.QA</v>
      </c>
      <c r="H1088" s="263" t="str" cm="1">
        <f t="array" ref="H1088">IFERROR(INDEX(Equivalencias!H:H,MATCH(BD[[#This Row],[PRYINumero]],Equivalencias!I:I,0),),BD[[#This Row],[PRYTcodigo]])</f>
        <v>PROC.ADM</v>
      </c>
    </row>
    <row r="1089" spans="2:8" hidden="1" x14ac:dyDescent="0.3">
      <c r="B1089" t="s">
        <v>669</v>
      </c>
      <c r="C1089" t="s">
        <v>4194</v>
      </c>
      <c r="D1089" t="s">
        <v>180</v>
      </c>
      <c r="E1089" t="s">
        <v>4640</v>
      </c>
      <c r="F1089">
        <v>9.5</v>
      </c>
      <c r="G1089" s="263" t="str" cm="1">
        <f t="array" ref="G1089">IF(Resumen!$D$7="PROC.SWAT",IFERROR(VLOOKUP(BD[[#This Row],[Usunombre]],Equivalencias!W:X,2,FALSE),IFERROR(VLOOKUP(INDEX('BDCF Histórico'!A:A,MATCH(D1089&amp;E1089,'BDCF Histórico'!G:G,0),),Equivalencias!D:F,3,FALSE),"Revisar")),IFERROR(VLOOKUP(INDEX('BDCF Histórico'!A:A,MATCH(D1089&amp;E1089,'BDCF Histórico'!G:G,0),),Equivalencias!D:F,3,FALSE),"Revisar"))</f>
        <v>PROC.QA</v>
      </c>
      <c r="H1089" s="263" t="str" cm="1">
        <f t="array" ref="H1089">IFERROR(INDEX(Equivalencias!H:H,MATCH(BD[[#This Row],[PRYINumero]],Equivalencias!I:I,0),),BD[[#This Row],[PRYTcodigo]])</f>
        <v>PROC.ADM</v>
      </c>
    </row>
    <row r="1090" spans="2:8" x14ac:dyDescent="0.3">
      <c r="B1090" t="s">
        <v>669</v>
      </c>
      <c r="C1090" t="s">
        <v>4644</v>
      </c>
      <c r="D1090" t="s">
        <v>180</v>
      </c>
      <c r="E1090" t="s">
        <v>8381</v>
      </c>
      <c r="F1090">
        <v>1</v>
      </c>
      <c r="G1090" s="263" t="str" cm="1">
        <f t="array" ref="G1090">IF(Resumen!$D$7="PROC.SWAT",IFERROR(VLOOKUP(BD[[#This Row],[Usunombre]],Equivalencias!W:X,2,FALSE),IFERROR(VLOOKUP(INDEX('BDCF Histórico'!A:A,MATCH(D1090&amp;E1090,'BDCF Histórico'!G:G,0),),Equivalencias!D:F,3,FALSE),"Revisar")),IFERROR(VLOOKUP(INDEX('BDCF Histórico'!A:A,MATCH(D1090&amp;E1090,'BDCF Histórico'!G:G,0),),Equivalencias!D:F,3,FALSE),"Revisar"))</f>
        <v>PROC.QA</v>
      </c>
      <c r="H1090" s="263" t="str" cm="1">
        <f t="array" ref="H1090">IFERROR(INDEX(Equivalencias!H:H,MATCH(BD[[#This Row],[PRYINumero]],Equivalencias!I:I,0),),BD[[#This Row],[PRYTcodigo]])</f>
        <v>PROC.ADM</v>
      </c>
    </row>
    <row r="1091" spans="2:8" hidden="1" x14ac:dyDescent="0.3">
      <c r="B1091" t="s">
        <v>177</v>
      </c>
      <c r="C1091" t="s">
        <v>4199</v>
      </c>
      <c r="D1091" t="s">
        <v>180</v>
      </c>
      <c r="E1091" t="s">
        <v>4640</v>
      </c>
      <c r="F1091">
        <v>5.5</v>
      </c>
      <c r="G1091" s="263" t="str" cm="1">
        <f t="array" ref="G1091">IF(Resumen!$D$7="PROC.SWAT",IFERROR(VLOOKUP(BD[[#This Row],[Usunombre]],Equivalencias!W:X,2,FALSE),IFERROR(VLOOKUP(INDEX('BDCF Histórico'!A:A,MATCH(D1091&amp;E1091,'BDCF Histórico'!G:G,0),),Equivalencias!D:F,3,FALSE),"Revisar")),IFERROR(VLOOKUP(INDEX('BDCF Histórico'!A:A,MATCH(D1091&amp;E1091,'BDCF Histórico'!G:G,0),),Equivalencias!D:F,3,FALSE),"Revisar"))</f>
        <v>PROC.QA</v>
      </c>
      <c r="H1091" s="263" t="str" cm="1">
        <f t="array" ref="H1091">IFERROR(INDEX(Equivalencias!H:H,MATCH(BD[[#This Row],[PRYINumero]],Equivalencias!I:I,0),),BD[[#This Row],[PRYTcodigo]])</f>
        <v>PROC.QA</v>
      </c>
    </row>
    <row r="1092" spans="2:8" hidden="1" x14ac:dyDescent="0.3">
      <c r="B1092" t="s">
        <v>177</v>
      </c>
      <c r="C1092" t="s">
        <v>4663</v>
      </c>
      <c r="D1092" t="s">
        <v>180</v>
      </c>
      <c r="E1092" t="s">
        <v>4640</v>
      </c>
      <c r="F1092">
        <v>54.5</v>
      </c>
      <c r="G1092" s="263" t="str" cm="1">
        <f t="array" ref="G1092">IF(Resumen!$D$7="PROC.SWAT",IFERROR(VLOOKUP(BD[[#This Row],[Usunombre]],Equivalencias!W:X,2,FALSE),IFERROR(VLOOKUP(INDEX('BDCF Histórico'!A:A,MATCH(D1092&amp;E1092,'BDCF Histórico'!G:G,0),),Equivalencias!D:F,3,FALSE),"Revisar")),IFERROR(VLOOKUP(INDEX('BDCF Histórico'!A:A,MATCH(D1092&amp;E1092,'BDCF Histórico'!G:G,0),),Equivalencias!D:F,3,FALSE),"Revisar"))</f>
        <v>PROC.QA</v>
      </c>
      <c r="H1092" s="263" t="str" cm="1">
        <f t="array" ref="H1092">IFERROR(INDEX(Equivalencias!H:H,MATCH(BD[[#This Row],[PRYINumero]],Equivalencias!I:I,0),),BD[[#This Row],[PRYTcodigo]])</f>
        <v>PROC.QA</v>
      </c>
    </row>
    <row r="1093" spans="2:8" x14ac:dyDescent="0.3">
      <c r="B1093" t="s">
        <v>177</v>
      </c>
      <c r="C1093" t="s">
        <v>4663</v>
      </c>
      <c r="D1093" t="s">
        <v>180</v>
      </c>
      <c r="E1093" t="s">
        <v>8381</v>
      </c>
      <c r="F1093">
        <v>27</v>
      </c>
      <c r="G1093" s="263" t="str" cm="1">
        <f t="array" ref="G1093">IF(Resumen!$D$7="PROC.SWAT",IFERROR(VLOOKUP(BD[[#This Row],[Usunombre]],Equivalencias!W:X,2,FALSE),IFERROR(VLOOKUP(INDEX('BDCF Histórico'!A:A,MATCH(D1093&amp;E1093,'BDCF Histórico'!G:G,0),),Equivalencias!D:F,3,FALSE),"Revisar")),IFERROR(VLOOKUP(INDEX('BDCF Histórico'!A:A,MATCH(D1093&amp;E1093,'BDCF Histórico'!G:G,0),),Equivalencias!D:F,3,FALSE),"Revisar"))</f>
        <v>PROC.QA</v>
      </c>
      <c r="H1093" s="263" t="str" cm="1">
        <f t="array" ref="H1093">IFERROR(INDEX(Equivalencias!H:H,MATCH(BD[[#This Row],[PRYINumero]],Equivalencias!I:I,0),),BD[[#This Row],[PRYTcodigo]])</f>
        <v>PROC.QA</v>
      </c>
    </row>
    <row r="1094" spans="2:8" hidden="1" x14ac:dyDescent="0.3">
      <c r="B1094" t="s">
        <v>371</v>
      </c>
      <c r="C1094" t="s">
        <v>4628</v>
      </c>
      <c r="D1094" t="s">
        <v>180</v>
      </c>
      <c r="E1094" t="s">
        <v>4640</v>
      </c>
      <c r="F1094">
        <v>94.5</v>
      </c>
      <c r="G1094" s="263" t="str" cm="1">
        <f t="array" ref="G1094">IF(Resumen!$D$7="PROC.SWAT",IFERROR(VLOOKUP(BD[[#This Row],[Usunombre]],Equivalencias!W:X,2,FALSE),IFERROR(VLOOKUP(INDEX('BDCF Histórico'!A:A,MATCH(D1094&amp;E1094,'BDCF Histórico'!G:G,0),),Equivalencias!D:F,3,FALSE),"Revisar")),IFERROR(VLOOKUP(INDEX('BDCF Histórico'!A:A,MATCH(D1094&amp;E1094,'BDCF Histórico'!G:G,0),),Equivalencias!D:F,3,FALSE),"Revisar"))</f>
        <v>PROC.QA</v>
      </c>
      <c r="H1094" s="263" t="str" cm="1">
        <f t="array" ref="H1094">IFERROR(INDEX(Equivalencias!H:H,MATCH(BD[[#This Row],[PRYINumero]],Equivalencias!I:I,0),),BD[[#This Row],[PRYTcodigo]])</f>
        <v>PROC.TELCO</v>
      </c>
    </row>
    <row r="1095" spans="2:8" x14ac:dyDescent="0.3">
      <c r="B1095" t="s">
        <v>371</v>
      </c>
      <c r="C1095" t="s">
        <v>4628</v>
      </c>
      <c r="D1095" t="s">
        <v>180</v>
      </c>
      <c r="E1095" t="s">
        <v>8381</v>
      </c>
      <c r="F1095">
        <v>126</v>
      </c>
      <c r="G1095" s="263" t="str" cm="1">
        <f t="array" ref="G1095">IF(Resumen!$D$7="PROC.SWAT",IFERROR(VLOOKUP(BD[[#This Row],[Usunombre]],Equivalencias!W:X,2,FALSE),IFERROR(VLOOKUP(INDEX('BDCF Histórico'!A:A,MATCH(D1095&amp;E1095,'BDCF Histórico'!G:G,0),),Equivalencias!D:F,3,FALSE),"Revisar")),IFERROR(VLOOKUP(INDEX('BDCF Histórico'!A:A,MATCH(D1095&amp;E1095,'BDCF Histórico'!G:G,0),),Equivalencias!D:F,3,FALSE),"Revisar"))</f>
        <v>PROC.QA</v>
      </c>
      <c r="H1095" s="263" t="str" cm="1">
        <f t="array" ref="H1095">IFERROR(INDEX(Equivalencias!H:H,MATCH(BD[[#This Row],[PRYINumero]],Equivalencias!I:I,0),),BD[[#This Row],[PRYTcodigo]])</f>
        <v>PROC.TELCO</v>
      </c>
    </row>
    <row r="1096" spans="2:8" x14ac:dyDescent="0.3">
      <c r="B1096" t="s">
        <v>405</v>
      </c>
      <c r="C1096" t="s">
        <v>1018</v>
      </c>
      <c r="D1096" t="s">
        <v>180</v>
      </c>
      <c r="E1096" t="s">
        <v>8381</v>
      </c>
      <c r="F1096">
        <v>7</v>
      </c>
      <c r="G1096" s="263" t="str" cm="1">
        <f t="array" ref="G1096">IF(Resumen!$D$7="PROC.SWAT",IFERROR(VLOOKUP(BD[[#This Row],[Usunombre]],Equivalencias!W:X,2,FALSE),IFERROR(VLOOKUP(INDEX('BDCF Histórico'!A:A,MATCH(D1096&amp;E1096,'BDCF Histórico'!G:G,0),),Equivalencias!D:F,3,FALSE),"Revisar")),IFERROR(VLOOKUP(INDEX('BDCF Histórico'!A:A,MATCH(D1096&amp;E1096,'BDCF Histórico'!G:G,0),),Equivalencias!D:F,3,FALSE),"Revisar"))</f>
        <v>PROC.QA</v>
      </c>
      <c r="H1096" s="263" t="str" cm="1">
        <f t="array" ref="H1096">IFERROR(INDEX(Equivalencias!H:H,MATCH(BD[[#This Row],[PRYINumero]],Equivalencias!I:I,0),),BD[[#This Row],[PRYTcodigo]])</f>
        <v>STR.MGMT</v>
      </c>
    </row>
    <row r="1097" spans="2:8" hidden="1" x14ac:dyDescent="0.3">
      <c r="B1097" t="s">
        <v>669</v>
      </c>
      <c r="C1097" t="s">
        <v>4642</v>
      </c>
      <c r="D1097" t="s">
        <v>4200</v>
      </c>
      <c r="E1097" t="s">
        <v>4640</v>
      </c>
      <c r="F1097">
        <v>8</v>
      </c>
      <c r="G1097" s="263" t="str" cm="1">
        <f t="array" ref="G1097">IF(Resumen!$D$7="PROC.SWAT",IFERROR(VLOOKUP(BD[[#This Row],[Usunombre]],Equivalencias!W:X,2,FALSE),IFERROR(VLOOKUP(INDEX('BDCF Histórico'!A:A,MATCH(D1097&amp;E1097,'BDCF Histórico'!G:G,0),),Equivalencias!D:F,3,FALSE),"Revisar")),IFERROR(VLOOKUP(INDEX('BDCF Histórico'!A:A,MATCH(D1097&amp;E1097,'BDCF Histórico'!G:G,0),),Equivalencias!D:F,3,FALSE),"Revisar"))</f>
        <v>PROC.CONTA</v>
      </c>
      <c r="H1097" s="263" t="str" cm="1">
        <f t="array" ref="H1097">IFERROR(INDEX(Equivalencias!H:H,MATCH(BD[[#This Row],[PRYINumero]],Equivalencias!I:I,0),),BD[[#This Row],[PRYTcodigo]])</f>
        <v>PROC.ADM</v>
      </c>
    </row>
    <row r="1098" spans="2:8" hidden="1" x14ac:dyDescent="0.3">
      <c r="B1098" t="s">
        <v>669</v>
      </c>
      <c r="C1098" t="s">
        <v>4642</v>
      </c>
      <c r="D1098" t="s">
        <v>278</v>
      </c>
      <c r="E1098" t="s">
        <v>4640</v>
      </c>
      <c r="F1098">
        <v>8.75</v>
      </c>
      <c r="G1098" s="263" t="str" cm="1">
        <f t="array" ref="G1098">IF(Resumen!$D$7="PROC.SWAT",IFERROR(VLOOKUP(BD[[#This Row],[Usunombre]],Equivalencias!W:X,2,FALSE),IFERROR(VLOOKUP(INDEX('BDCF Histórico'!A:A,MATCH(D1098&amp;E1098,'BDCF Histórico'!G:G,0),),Equivalencias!D:F,3,FALSE),"Revisar")),IFERROR(VLOOKUP(INDEX('BDCF Histórico'!A:A,MATCH(D1098&amp;E1098,'BDCF Histórico'!G:G,0),),Equivalencias!D:F,3,FALSE),"Revisar"))</f>
        <v>PROC.TELCO</v>
      </c>
      <c r="H1098" s="263" t="str" cm="1">
        <f t="array" ref="H1098">IFERROR(INDEX(Equivalencias!H:H,MATCH(BD[[#This Row],[PRYINumero]],Equivalencias!I:I,0),),BD[[#This Row],[PRYTcodigo]])</f>
        <v>PROC.ADM</v>
      </c>
    </row>
    <row r="1099" spans="2:8" hidden="1" x14ac:dyDescent="0.3">
      <c r="B1099" t="s">
        <v>669</v>
      </c>
      <c r="C1099" t="s">
        <v>4194</v>
      </c>
      <c r="D1099" t="s">
        <v>278</v>
      </c>
      <c r="E1099" t="s">
        <v>4640</v>
      </c>
      <c r="F1099">
        <v>8</v>
      </c>
      <c r="G1099" s="263" t="str" cm="1">
        <f t="array" ref="G1099">IF(Resumen!$D$7="PROC.SWAT",IFERROR(VLOOKUP(BD[[#This Row],[Usunombre]],Equivalencias!W:X,2,FALSE),IFERROR(VLOOKUP(INDEX('BDCF Histórico'!A:A,MATCH(D1099&amp;E1099,'BDCF Histórico'!G:G,0),),Equivalencias!D:F,3,FALSE),"Revisar")),IFERROR(VLOOKUP(INDEX('BDCF Histórico'!A:A,MATCH(D1099&amp;E1099,'BDCF Histórico'!G:G,0),),Equivalencias!D:F,3,FALSE),"Revisar"))</f>
        <v>PROC.TELCO</v>
      </c>
      <c r="H1099" s="263" t="str" cm="1">
        <f t="array" ref="H1099">IFERROR(INDEX(Equivalencias!H:H,MATCH(BD[[#This Row],[PRYINumero]],Equivalencias!I:I,0),),BD[[#This Row],[PRYTcodigo]])</f>
        <v>PROC.ADM</v>
      </c>
    </row>
    <row r="1100" spans="2:8" hidden="1" x14ac:dyDescent="0.3">
      <c r="B1100" t="s">
        <v>371</v>
      </c>
      <c r="C1100" t="s">
        <v>4628</v>
      </c>
      <c r="D1100" t="s">
        <v>278</v>
      </c>
      <c r="E1100" t="s">
        <v>4640</v>
      </c>
      <c r="F1100">
        <v>148.25</v>
      </c>
      <c r="G1100" s="263" t="str" cm="1">
        <f t="array" ref="G1100">IF(Resumen!$D$7="PROC.SWAT",IFERROR(VLOOKUP(BD[[#This Row],[Usunombre]],Equivalencias!W:X,2,FALSE),IFERROR(VLOOKUP(INDEX('BDCF Histórico'!A:A,MATCH(D1100&amp;E1100,'BDCF Histórico'!G:G,0),),Equivalencias!D:F,3,FALSE),"Revisar")),IFERROR(VLOOKUP(INDEX('BDCF Histórico'!A:A,MATCH(D1100&amp;E1100,'BDCF Histórico'!G:G,0),),Equivalencias!D:F,3,FALSE),"Revisar"))</f>
        <v>PROC.TELCO</v>
      </c>
      <c r="H1100" s="263" t="str" cm="1">
        <f t="array" ref="H1100">IFERROR(INDEX(Equivalencias!H:H,MATCH(BD[[#This Row],[PRYINumero]],Equivalencias!I:I,0),),BD[[#This Row],[PRYTcodigo]])</f>
        <v>PROC.TELCO</v>
      </c>
    </row>
    <row r="1101" spans="2:8" x14ac:dyDescent="0.3">
      <c r="B1101" t="s">
        <v>371</v>
      </c>
      <c r="C1101" t="s">
        <v>4628</v>
      </c>
      <c r="D1101" t="s">
        <v>278</v>
      </c>
      <c r="E1101" t="s">
        <v>8381</v>
      </c>
      <c r="F1101">
        <v>150</v>
      </c>
      <c r="G1101" s="263" t="str" cm="1">
        <f t="array" ref="G1101">IF(Resumen!$D$7="PROC.SWAT",IFERROR(VLOOKUP(BD[[#This Row],[Usunombre]],Equivalencias!W:X,2,FALSE),IFERROR(VLOOKUP(INDEX('BDCF Histórico'!A:A,MATCH(D1101&amp;E1101,'BDCF Histórico'!G:G,0),),Equivalencias!D:F,3,FALSE),"Revisar")),IFERROR(VLOOKUP(INDEX('BDCF Histórico'!A:A,MATCH(D1101&amp;E1101,'BDCF Histórico'!G:G,0),),Equivalencias!D:F,3,FALSE),"Revisar"))</f>
        <v>PROC.TELCO</v>
      </c>
      <c r="H1101" s="263" t="str" cm="1">
        <f t="array" ref="H1101">IFERROR(INDEX(Equivalencias!H:H,MATCH(BD[[#This Row],[PRYINumero]],Equivalencias!I:I,0),),BD[[#This Row],[PRYTcodigo]])</f>
        <v>PROC.TELCO</v>
      </c>
    </row>
    <row r="1102" spans="2:8" hidden="1" x14ac:dyDescent="0.3">
      <c r="B1102" t="s">
        <v>371</v>
      </c>
      <c r="C1102" t="s">
        <v>4629</v>
      </c>
      <c r="D1102" t="s">
        <v>278</v>
      </c>
      <c r="E1102" t="s">
        <v>4640</v>
      </c>
      <c r="F1102">
        <v>3</v>
      </c>
      <c r="G1102" s="263" t="str" cm="1">
        <f t="array" ref="G1102">IF(Resumen!$D$7="PROC.SWAT",IFERROR(VLOOKUP(BD[[#This Row],[Usunombre]],Equivalencias!W:X,2,FALSE),IFERROR(VLOOKUP(INDEX('BDCF Histórico'!A:A,MATCH(D1102&amp;E1102,'BDCF Histórico'!G:G,0),),Equivalencias!D:F,3,FALSE),"Revisar")),IFERROR(VLOOKUP(INDEX('BDCF Histórico'!A:A,MATCH(D1102&amp;E1102,'BDCF Histórico'!G:G,0),),Equivalencias!D:F,3,FALSE),"Revisar"))</f>
        <v>PROC.TELCO</v>
      </c>
      <c r="H1102" s="263" t="str" cm="1">
        <f t="array" ref="H1102">IFERROR(INDEX(Equivalencias!H:H,MATCH(BD[[#This Row],[PRYINumero]],Equivalencias!I:I,0),),BD[[#This Row],[PRYTcodigo]])</f>
        <v>PROC.TELCO</v>
      </c>
    </row>
    <row r="1103" spans="2:8" x14ac:dyDescent="0.3">
      <c r="B1103" t="s">
        <v>371</v>
      </c>
      <c r="C1103" t="s">
        <v>4680</v>
      </c>
      <c r="D1103" t="s">
        <v>278</v>
      </c>
      <c r="E1103" t="s">
        <v>8381</v>
      </c>
      <c r="F1103">
        <v>10</v>
      </c>
      <c r="G1103" s="263" t="str" cm="1">
        <f t="array" ref="G1103">IF(Resumen!$D$7="PROC.SWAT",IFERROR(VLOOKUP(BD[[#This Row],[Usunombre]],Equivalencias!W:X,2,FALSE),IFERROR(VLOOKUP(INDEX('BDCF Histórico'!A:A,MATCH(D1103&amp;E1103,'BDCF Histórico'!G:G,0),),Equivalencias!D:F,3,FALSE),"Revisar")),IFERROR(VLOOKUP(INDEX('BDCF Histórico'!A:A,MATCH(D1103&amp;E1103,'BDCF Histórico'!G:G,0),),Equivalencias!D:F,3,FALSE),"Revisar"))</f>
        <v>PROC.TELCO</v>
      </c>
      <c r="H1103" s="263" t="str" cm="1">
        <f t="array" ref="H1103">IFERROR(INDEX(Equivalencias!H:H,MATCH(BD[[#This Row],[PRYINumero]],Equivalencias!I:I,0),),BD[[#This Row],[PRYTcodigo]])</f>
        <v>PROC.TELCO</v>
      </c>
    </row>
    <row r="1104" spans="2:8" hidden="1" x14ac:dyDescent="0.3">
      <c r="B1104" t="s">
        <v>669</v>
      </c>
      <c r="C1104" t="s">
        <v>4642</v>
      </c>
      <c r="D1104" t="s">
        <v>443</v>
      </c>
      <c r="E1104" t="s">
        <v>4640</v>
      </c>
      <c r="F1104">
        <v>8</v>
      </c>
      <c r="G1104" s="263" t="str" cm="1">
        <f t="array" ref="G1104">IF(Resumen!$D$7="PROC.SWAT",IFERROR(VLOOKUP(BD[[#This Row],[Usunombre]],Equivalencias!W:X,2,FALSE),IFERROR(VLOOKUP(INDEX('BDCF Histórico'!A:A,MATCH(D1104&amp;E1104,'BDCF Histórico'!G:G,0),),Equivalencias!D:F,3,FALSE),"Revisar")),IFERROR(VLOOKUP(INDEX('BDCF Histórico'!A:A,MATCH(D1104&amp;E1104,'BDCF Histórico'!G:G,0),),Equivalencias!D:F,3,FALSE),"Revisar"))</f>
        <v>PROC.TAPP</v>
      </c>
      <c r="H1104" s="263" t="str" cm="1">
        <f t="array" ref="H1104">IFERROR(INDEX(Equivalencias!H:H,MATCH(BD[[#This Row],[PRYINumero]],Equivalencias!I:I,0),),BD[[#This Row],[PRYTcodigo]])</f>
        <v>PROC.ADM</v>
      </c>
    </row>
    <row r="1105" spans="2:8" hidden="1" x14ac:dyDescent="0.3">
      <c r="B1105" t="s">
        <v>354</v>
      </c>
      <c r="C1105" t="s">
        <v>1009</v>
      </c>
      <c r="D1105" t="s">
        <v>443</v>
      </c>
      <c r="E1105" t="s">
        <v>4640</v>
      </c>
      <c r="F1105">
        <v>73</v>
      </c>
      <c r="G1105" s="263" t="str" cm="1">
        <f t="array" ref="G1105">IF(Resumen!$D$7="PROC.SWAT",IFERROR(VLOOKUP(BD[[#This Row],[Usunombre]],Equivalencias!W:X,2,FALSE),IFERROR(VLOOKUP(INDEX('BDCF Histórico'!A:A,MATCH(D1105&amp;E1105,'BDCF Histórico'!G:G,0),),Equivalencias!D:F,3,FALSE),"Revisar")),IFERROR(VLOOKUP(INDEX('BDCF Histórico'!A:A,MATCH(D1105&amp;E1105,'BDCF Histórico'!G:G,0),),Equivalencias!D:F,3,FALSE),"Revisar"))</f>
        <v>PROC.TAPP</v>
      </c>
      <c r="H1105" s="263" t="str" cm="1">
        <f t="array" ref="H1105">IFERROR(INDEX(Equivalencias!H:H,MATCH(BD[[#This Row],[PRYINumero]],Equivalencias!I:I,0),),BD[[#This Row],[PRYTcodigo]])</f>
        <v>PROC.TAPP</v>
      </c>
    </row>
    <row r="1106" spans="2:8" x14ac:dyDescent="0.3">
      <c r="B1106" t="s">
        <v>354</v>
      </c>
      <c r="C1106" t="s">
        <v>1009</v>
      </c>
      <c r="D1106" t="s">
        <v>443</v>
      </c>
      <c r="E1106" t="s">
        <v>8381</v>
      </c>
      <c r="F1106">
        <v>32.5</v>
      </c>
      <c r="G1106" s="263" t="str" cm="1">
        <f t="array" ref="G1106">IF(Resumen!$D$7="PROC.SWAT",IFERROR(VLOOKUP(BD[[#This Row],[Usunombre]],Equivalencias!W:X,2,FALSE),IFERROR(VLOOKUP(INDEX('BDCF Histórico'!A:A,MATCH(D1106&amp;E1106,'BDCF Histórico'!G:G,0),),Equivalencias!D:F,3,FALSE),"Revisar")),IFERROR(VLOOKUP(INDEX('BDCF Histórico'!A:A,MATCH(D1106&amp;E1106,'BDCF Histórico'!G:G,0),),Equivalencias!D:F,3,FALSE),"Revisar"))</f>
        <v>PROC.TAPP</v>
      </c>
      <c r="H1106" s="263" t="str" cm="1">
        <f t="array" ref="H1106">IFERROR(INDEX(Equivalencias!H:H,MATCH(BD[[#This Row],[PRYINumero]],Equivalencias!I:I,0),),BD[[#This Row],[PRYTcodigo]])</f>
        <v>PROC.TAPP</v>
      </c>
    </row>
    <row r="1107" spans="2:8" hidden="1" x14ac:dyDescent="0.3">
      <c r="B1107" t="s">
        <v>354</v>
      </c>
      <c r="C1107" t="s">
        <v>4281</v>
      </c>
      <c r="D1107" t="s">
        <v>443</v>
      </c>
      <c r="E1107" t="s">
        <v>4640</v>
      </c>
      <c r="F1107">
        <v>9</v>
      </c>
      <c r="G1107" s="263" t="str" cm="1">
        <f t="array" ref="G1107">IF(Resumen!$D$7="PROC.SWAT",IFERROR(VLOOKUP(BD[[#This Row],[Usunombre]],Equivalencias!W:X,2,FALSE),IFERROR(VLOOKUP(INDEX('BDCF Histórico'!A:A,MATCH(D1107&amp;E1107,'BDCF Histórico'!G:G,0),),Equivalencias!D:F,3,FALSE),"Revisar")),IFERROR(VLOOKUP(INDEX('BDCF Histórico'!A:A,MATCH(D1107&amp;E1107,'BDCF Histórico'!G:G,0),),Equivalencias!D:F,3,FALSE),"Revisar"))</f>
        <v>PROC.TAPP</v>
      </c>
      <c r="H1107" s="263" t="str" cm="1">
        <f t="array" ref="H1107">IFERROR(INDEX(Equivalencias!H:H,MATCH(BD[[#This Row],[PRYINumero]],Equivalencias!I:I,0),),BD[[#This Row],[PRYTcodigo]])</f>
        <v>PROC.TAPP</v>
      </c>
    </row>
    <row r="1108" spans="2:8" hidden="1" x14ac:dyDescent="0.3">
      <c r="B1108" t="s">
        <v>669</v>
      </c>
      <c r="C1108" t="s">
        <v>4642</v>
      </c>
      <c r="D1108" t="s">
        <v>183</v>
      </c>
      <c r="E1108" t="s">
        <v>4640</v>
      </c>
      <c r="F1108">
        <v>8</v>
      </c>
      <c r="G1108" s="263" t="str" cm="1">
        <f t="array" ref="G1108">IF(Resumen!$D$7="PROC.SWAT",IFERROR(VLOOKUP(BD[[#This Row],[Usunombre]],Equivalencias!W:X,2,FALSE),IFERROR(VLOOKUP(INDEX('BDCF Histórico'!A:A,MATCH(D1108&amp;E1108,'BDCF Histórico'!G:G,0),),Equivalencias!D:F,3,FALSE),"Revisar")),IFERROR(VLOOKUP(INDEX('BDCF Histórico'!A:A,MATCH(D1108&amp;E1108,'BDCF Histórico'!G:G,0),),Equivalencias!D:F,3,FALSE),"Revisar"))</f>
        <v>PROC.QA</v>
      </c>
      <c r="H1108" s="263" t="str" cm="1">
        <f t="array" ref="H1108">IFERROR(INDEX(Equivalencias!H:H,MATCH(BD[[#This Row],[PRYINumero]],Equivalencias!I:I,0),),BD[[#This Row],[PRYTcodigo]])</f>
        <v>PROC.ADM</v>
      </c>
    </row>
    <row r="1109" spans="2:8" x14ac:dyDescent="0.3">
      <c r="B1109" t="s">
        <v>669</v>
      </c>
      <c r="C1109" t="s">
        <v>4642</v>
      </c>
      <c r="D1109" t="s">
        <v>183</v>
      </c>
      <c r="E1109" t="s">
        <v>8381</v>
      </c>
      <c r="F1109">
        <v>8</v>
      </c>
      <c r="G1109" s="263" t="str" cm="1">
        <f t="array" ref="G1109">IF(Resumen!$D$7="PROC.SWAT",IFERROR(VLOOKUP(BD[[#This Row],[Usunombre]],Equivalencias!W:X,2,FALSE),IFERROR(VLOOKUP(INDEX('BDCF Histórico'!A:A,MATCH(D1109&amp;E1109,'BDCF Histórico'!G:G,0),),Equivalencias!D:F,3,FALSE),"Revisar")),IFERROR(VLOOKUP(INDEX('BDCF Histórico'!A:A,MATCH(D1109&amp;E1109,'BDCF Histórico'!G:G,0),),Equivalencias!D:F,3,FALSE),"Revisar"))</f>
        <v>PROC.QA</v>
      </c>
      <c r="H1109" s="263" t="str" cm="1">
        <f t="array" ref="H1109">IFERROR(INDEX(Equivalencias!H:H,MATCH(BD[[#This Row],[PRYINumero]],Equivalencias!I:I,0),),BD[[#This Row],[PRYTcodigo]])</f>
        <v>PROC.ADM</v>
      </c>
    </row>
    <row r="1110" spans="2:8" hidden="1" x14ac:dyDescent="0.3">
      <c r="B1110" t="s">
        <v>669</v>
      </c>
      <c r="C1110" t="s">
        <v>4194</v>
      </c>
      <c r="D1110" t="s">
        <v>183</v>
      </c>
      <c r="E1110" t="s">
        <v>4640</v>
      </c>
      <c r="F1110">
        <v>1</v>
      </c>
      <c r="G1110" s="263" t="str" cm="1">
        <f t="array" ref="G1110">IF(Resumen!$D$7="PROC.SWAT",IFERROR(VLOOKUP(BD[[#This Row],[Usunombre]],Equivalencias!W:X,2,FALSE),IFERROR(VLOOKUP(INDEX('BDCF Histórico'!A:A,MATCH(D1110&amp;E1110,'BDCF Histórico'!G:G,0),),Equivalencias!D:F,3,FALSE),"Revisar")),IFERROR(VLOOKUP(INDEX('BDCF Histórico'!A:A,MATCH(D1110&amp;E1110,'BDCF Histórico'!G:G,0),),Equivalencias!D:F,3,FALSE),"Revisar"))</f>
        <v>PROC.QA</v>
      </c>
      <c r="H1110" s="263" t="str" cm="1">
        <f t="array" ref="H1110">IFERROR(INDEX(Equivalencias!H:H,MATCH(BD[[#This Row],[PRYINumero]],Equivalencias!I:I,0),),BD[[#This Row],[PRYTcodigo]])</f>
        <v>PROC.ADM</v>
      </c>
    </row>
    <row r="1111" spans="2:8" x14ac:dyDescent="0.3">
      <c r="B1111" t="s">
        <v>669</v>
      </c>
      <c r="C1111" t="s">
        <v>4644</v>
      </c>
      <c r="D1111" t="s">
        <v>183</v>
      </c>
      <c r="E1111" t="s">
        <v>8381</v>
      </c>
      <c r="F1111">
        <v>9.5</v>
      </c>
      <c r="G1111" s="263" t="str" cm="1">
        <f t="array" ref="G1111">IF(Resumen!$D$7="PROC.SWAT",IFERROR(VLOOKUP(BD[[#This Row],[Usunombre]],Equivalencias!W:X,2,FALSE),IFERROR(VLOOKUP(INDEX('BDCF Histórico'!A:A,MATCH(D1111&amp;E1111,'BDCF Histórico'!G:G,0),),Equivalencias!D:F,3,FALSE),"Revisar")),IFERROR(VLOOKUP(INDEX('BDCF Histórico'!A:A,MATCH(D1111&amp;E1111,'BDCF Histórico'!G:G,0),),Equivalencias!D:F,3,FALSE),"Revisar"))</f>
        <v>PROC.QA</v>
      </c>
      <c r="H1111" s="263" t="str" cm="1">
        <f t="array" ref="H1111">IFERROR(INDEX(Equivalencias!H:H,MATCH(BD[[#This Row],[PRYINumero]],Equivalencias!I:I,0),),BD[[#This Row],[PRYTcodigo]])</f>
        <v>PROC.ADM</v>
      </c>
    </row>
    <row r="1112" spans="2:8" hidden="1" x14ac:dyDescent="0.3">
      <c r="B1112" t="s">
        <v>177</v>
      </c>
      <c r="C1112" t="s">
        <v>4199</v>
      </c>
      <c r="D1112" t="s">
        <v>183</v>
      </c>
      <c r="E1112" t="s">
        <v>4640</v>
      </c>
      <c r="F1112">
        <v>2</v>
      </c>
      <c r="G1112" s="263" t="str" cm="1">
        <f t="array" ref="G1112">IF(Resumen!$D$7="PROC.SWAT",IFERROR(VLOOKUP(BD[[#This Row],[Usunombre]],Equivalencias!W:X,2,FALSE),IFERROR(VLOOKUP(INDEX('BDCF Histórico'!A:A,MATCH(D1112&amp;E1112,'BDCF Histórico'!G:G,0),),Equivalencias!D:F,3,FALSE),"Revisar")),IFERROR(VLOOKUP(INDEX('BDCF Histórico'!A:A,MATCH(D1112&amp;E1112,'BDCF Histórico'!G:G,0),),Equivalencias!D:F,3,FALSE),"Revisar"))</f>
        <v>PROC.QA</v>
      </c>
      <c r="H1112" s="263" t="str" cm="1">
        <f t="array" ref="H1112">IFERROR(INDEX(Equivalencias!H:H,MATCH(BD[[#This Row],[PRYINumero]],Equivalencias!I:I,0),),BD[[#This Row],[PRYTcodigo]])</f>
        <v>PROC.QA</v>
      </c>
    </row>
    <row r="1113" spans="2:8" hidden="1" x14ac:dyDescent="0.3">
      <c r="B1113" t="s">
        <v>177</v>
      </c>
      <c r="C1113" t="s">
        <v>4663</v>
      </c>
      <c r="D1113" t="s">
        <v>183</v>
      </c>
      <c r="E1113" t="s">
        <v>4640</v>
      </c>
      <c r="F1113">
        <v>50</v>
      </c>
      <c r="G1113" s="263" t="str" cm="1">
        <f t="array" ref="G1113">IF(Resumen!$D$7="PROC.SWAT",IFERROR(VLOOKUP(BD[[#This Row],[Usunombre]],Equivalencias!W:X,2,FALSE),IFERROR(VLOOKUP(INDEX('BDCF Histórico'!A:A,MATCH(D1113&amp;E1113,'BDCF Histórico'!G:G,0),),Equivalencias!D:F,3,FALSE),"Revisar")),IFERROR(VLOOKUP(INDEX('BDCF Histórico'!A:A,MATCH(D1113&amp;E1113,'BDCF Histórico'!G:G,0),),Equivalencias!D:F,3,FALSE),"Revisar"))</f>
        <v>PROC.QA</v>
      </c>
      <c r="H1113" s="263" t="str" cm="1">
        <f t="array" ref="H1113">IFERROR(INDEX(Equivalencias!H:H,MATCH(BD[[#This Row],[PRYINumero]],Equivalencias!I:I,0),),BD[[#This Row],[PRYTcodigo]])</f>
        <v>PROC.QA</v>
      </c>
    </row>
    <row r="1114" spans="2:8" x14ac:dyDescent="0.3">
      <c r="B1114" t="s">
        <v>177</v>
      </c>
      <c r="C1114" t="s">
        <v>4663</v>
      </c>
      <c r="D1114" t="s">
        <v>183</v>
      </c>
      <c r="E1114" t="s">
        <v>8381</v>
      </c>
      <c r="F1114">
        <v>11</v>
      </c>
      <c r="G1114" s="263" t="str" cm="1">
        <f t="array" ref="G1114">IF(Resumen!$D$7="PROC.SWAT",IFERROR(VLOOKUP(BD[[#This Row],[Usunombre]],Equivalencias!W:X,2,FALSE),IFERROR(VLOOKUP(INDEX('BDCF Histórico'!A:A,MATCH(D1114&amp;E1114,'BDCF Histórico'!G:G,0),),Equivalencias!D:F,3,FALSE),"Revisar")),IFERROR(VLOOKUP(INDEX('BDCF Histórico'!A:A,MATCH(D1114&amp;E1114,'BDCF Histórico'!G:G,0),),Equivalencias!D:F,3,FALSE),"Revisar"))</f>
        <v>PROC.QA</v>
      </c>
      <c r="H1114" s="263" t="str" cm="1">
        <f t="array" ref="H1114">IFERROR(INDEX(Equivalencias!H:H,MATCH(BD[[#This Row],[PRYINumero]],Equivalencias!I:I,0),),BD[[#This Row],[PRYTcodigo]])</f>
        <v>PROC.QA</v>
      </c>
    </row>
    <row r="1115" spans="2:8" hidden="1" x14ac:dyDescent="0.3">
      <c r="B1115" t="s">
        <v>371</v>
      </c>
      <c r="C1115" t="s">
        <v>4628</v>
      </c>
      <c r="D1115" t="s">
        <v>183</v>
      </c>
      <c r="E1115" t="s">
        <v>4640</v>
      </c>
      <c r="F1115">
        <v>104.5</v>
      </c>
      <c r="G1115" s="263" t="str" cm="1">
        <f t="array" ref="G1115">IF(Resumen!$D$7="PROC.SWAT",IFERROR(VLOOKUP(BD[[#This Row],[Usunombre]],Equivalencias!W:X,2,FALSE),IFERROR(VLOOKUP(INDEX('BDCF Histórico'!A:A,MATCH(D1115&amp;E1115,'BDCF Histórico'!G:G,0),),Equivalencias!D:F,3,FALSE),"Revisar")),IFERROR(VLOOKUP(INDEX('BDCF Histórico'!A:A,MATCH(D1115&amp;E1115,'BDCF Histórico'!G:G,0),),Equivalencias!D:F,3,FALSE),"Revisar"))</f>
        <v>PROC.QA</v>
      </c>
      <c r="H1115" s="263" t="str" cm="1">
        <f t="array" ref="H1115">IFERROR(INDEX(Equivalencias!H:H,MATCH(BD[[#This Row],[PRYINumero]],Equivalencias!I:I,0),),BD[[#This Row],[PRYTcodigo]])</f>
        <v>PROC.TELCO</v>
      </c>
    </row>
    <row r="1116" spans="2:8" x14ac:dyDescent="0.3">
      <c r="B1116" t="s">
        <v>371</v>
      </c>
      <c r="C1116" t="s">
        <v>4628</v>
      </c>
      <c r="D1116" t="s">
        <v>183</v>
      </c>
      <c r="E1116" t="s">
        <v>8381</v>
      </c>
      <c r="F1116">
        <v>131.5</v>
      </c>
      <c r="G1116" s="263" t="str" cm="1">
        <f t="array" ref="G1116">IF(Resumen!$D$7="PROC.SWAT",IFERROR(VLOOKUP(BD[[#This Row],[Usunombre]],Equivalencias!W:X,2,FALSE),IFERROR(VLOOKUP(INDEX('BDCF Histórico'!A:A,MATCH(D1116&amp;E1116,'BDCF Histórico'!G:G,0),),Equivalencias!D:F,3,FALSE),"Revisar")),IFERROR(VLOOKUP(INDEX('BDCF Histórico'!A:A,MATCH(D1116&amp;E1116,'BDCF Histórico'!G:G,0),),Equivalencias!D:F,3,FALSE),"Revisar"))</f>
        <v>PROC.QA</v>
      </c>
      <c r="H1116" s="263" t="str" cm="1">
        <f t="array" ref="H1116">IFERROR(INDEX(Equivalencias!H:H,MATCH(BD[[#This Row],[PRYINumero]],Equivalencias!I:I,0),),BD[[#This Row],[PRYTcodigo]])</f>
        <v>PROC.TELCO</v>
      </c>
    </row>
    <row r="1117" spans="2:8" hidden="1" x14ac:dyDescent="0.3">
      <c r="B1117" t="s">
        <v>371</v>
      </c>
      <c r="C1117" t="s">
        <v>4206</v>
      </c>
      <c r="D1117" t="s">
        <v>183</v>
      </c>
      <c r="E1117" t="s">
        <v>4640</v>
      </c>
      <c r="F1117">
        <v>2.5</v>
      </c>
      <c r="G1117" s="263" t="str" cm="1">
        <f t="array" ref="G1117">IF(Resumen!$D$7="PROC.SWAT",IFERROR(VLOOKUP(BD[[#This Row],[Usunombre]],Equivalencias!W:X,2,FALSE),IFERROR(VLOOKUP(INDEX('BDCF Histórico'!A:A,MATCH(D1117&amp;E1117,'BDCF Histórico'!G:G,0),),Equivalencias!D:F,3,FALSE),"Revisar")),IFERROR(VLOOKUP(INDEX('BDCF Histórico'!A:A,MATCH(D1117&amp;E1117,'BDCF Histórico'!G:G,0),),Equivalencias!D:F,3,FALSE),"Revisar"))</f>
        <v>PROC.QA</v>
      </c>
      <c r="H1117" s="263" t="str" cm="1">
        <f t="array" ref="H1117">IFERROR(INDEX(Equivalencias!H:H,MATCH(BD[[#This Row],[PRYINumero]],Equivalencias!I:I,0),),BD[[#This Row],[PRYTcodigo]])</f>
        <v>PROC.TELCO</v>
      </c>
    </row>
    <row r="1118" spans="2:8" x14ac:dyDescent="0.3">
      <c r="B1118" t="s">
        <v>371</v>
      </c>
      <c r="C1118" t="s">
        <v>4680</v>
      </c>
      <c r="D1118" t="s">
        <v>183</v>
      </c>
      <c r="E1118" t="s">
        <v>8381</v>
      </c>
      <c r="F1118">
        <v>0.5</v>
      </c>
      <c r="G1118" s="263" t="str" cm="1">
        <f t="array" ref="G1118">IF(Resumen!$D$7="PROC.SWAT",IFERROR(VLOOKUP(BD[[#This Row],[Usunombre]],Equivalencias!W:X,2,FALSE),IFERROR(VLOOKUP(INDEX('BDCF Histórico'!A:A,MATCH(D1118&amp;E1118,'BDCF Histórico'!G:G,0),),Equivalencias!D:F,3,FALSE),"Revisar")),IFERROR(VLOOKUP(INDEX('BDCF Histórico'!A:A,MATCH(D1118&amp;E1118,'BDCF Histórico'!G:G,0),),Equivalencias!D:F,3,FALSE),"Revisar"))</f>
        <v>PROC.QA</v>
      </c>
      <c r="H1118" s="263" t="str" cm="1">
        <f t="array" ref="H1118">IFERROR(INDEX(Equivalencias!H:H,MATCH(BD[[#This Row],[PRYINumero]],Equivalencias!I:I,0),),BD[[#This Row],[PRYTcodigo]])</f>
        <v>PROC.TELCO</v>
      </c>
    </row>
    <row r="1119" spans="2:8" hidden="1" x14ac:dyDescent="0.3">
      <c r="B1119" t="s">
        <v>669</v>
      </c>
      <c r="C1119" t="s">
        <v>4642</v>
      </c>
      <c r="D1119" t="s">
        <v>3974</v>
      </c>
      <c r="E1119" t="s">
        <v>4640</v>
      </c>
      <c r="F1119">
        <v>8</v>
      </c>
      <c r="G1119" s="263" t="str" cm="1">
        <f t="array" ref="G1119">IF(Resumen!$D$7="PROC.SWAT",IFERROR(VLOOKUP(BD[[#This Row],[Usunombre]],Equivalencias!W:X,2,FALSE),IFERROR(VLOOKUP(INDEX('BDCF Histórico'!A:A,MATCH(D1119&amp;E1119,'BDCF Histórico'!G:G,0),),Equivalencias!D:F,3,FALSE),"Revisar")),IFERROR(VLOOKUP(INDEX('BDCF Histórico'!A:A,MATCH(D1119&amp;E1119,'BDCF Histórico'!G:G,0),),Equivalencias!D:F,3,FALSE),"Revisar"))</f>
        <v>PROC.RM</v>
      </c>
      <c r="H1119" s="263" t="str" cm="1">
        <f t="array" ref="H1119">IFERROR(INDEX(Equivalencias!H:H,MATCH(BD[[#This Row],[PRYINumero]],Equivalencias!I:I,0),),BD[[#This Row],[PRYTcodigo]])</f>
        <v>PROC.ADM</v>
      </c>
    </row>
    <row r="1120" spans="2:8" hidden="1" x14ac:dyDescent="0.3">
      <c r="B1120" t="s">
        <v>4374</v>
      </c>
      <c r="C1120" t="s">
        <v>4393</v>
      </c>
      <c r="D1120" t="s">
        <v>3974</v>
      </c>
      <c r="E1120" t="s">
        <v>4640</v>
      </c>
      <c r="F1120">
        <v>160</v>
      </c>
      <c r="G1120" s="263" t="str" cm="1">
        <f t="array" ref="G1120">IF(Resumen!$D$7="PROC.SWAT",IFERROR(VLOOKUP(BD[[#This Row],[Usunombre]],Equivalencias!W:X,2,FALSE),IFERROR(VLOOKUP(INDEX('BDCF Histórico'!A:A,MATCH(D1120&amp;E1120,'BDCF Histórico'!G:G,0),),Equivalencias!D:F,3,FALSE),"Revisar")),IFERROR(VLOOKUP(INDEX('BDCF Histórico'!A:A,MATCH(D1120&amp;E1120,'BDCF Histórico'!G:G,0),),Equivalencias!D:F,3,FALSE),"Revisar"))</f>
        <v>PROC.RM</v>
      </c>
      <c r="H1120" s="263" t="str" cm="1">
        <f t="array" ref="H1120">IFERROR(INDEX(Equivalencias!H:H,MATCH(BD[[#This Row],[PRYINumero]],Equivalencias!I:I,0),),BD[[#This Row],[PRYTcodigo]])</f>
        <v>PROC.PRES</v>
      </c>
    </row>
    <row r="1121" spans="2:8" x14ac:dyDescent="0.3">
      <c r="B1121" t="s">
        <v>4374</v>
      </c>
      <c r="C1121" t="s">
        <v>4393</v>
      </c>
      <c r="D1121" t="s">
        <v>3974</v>
      </c>
      <c r="E1121" t="s">
        <v>8381</v>
      </c>
      <c r="F1121">
        <v>160</v>
      </c>
      <c r="G1121" s="263" t="str" cm="1">
        <f t="array" ref="G1121">IF(Resumen!$D$7="PROC.SWAT",IFERROR(VLOOKUP(BD[[#This Row],[Usunombre]],Equivalencias!W:X,2,FALSE),IFERROR(VLOOKUP(INDEX('BDCF Histórico'!A:A,MATCH(D1121&amp;E1121,'BDCF Histórico'!G:G,0),),Equivalencias!D:F,3,FALSE),"Revisar")),IFERROR(VLOOKUP(INDEX('BDCF Histórico'!A:A,MATCH(D1121&amp;E1121,'BDCF Histórico'!G:G,0),),Equivalencias!D:F,3,FALSE),"Revisar"))</f>
        <v>PROC.RM</v>
      </c>
      <c r="H1121" s="263" t="str" cm="1">
        <f t="array" ref="H1121">IFERROR(INDEX(Equivalencias!H:H,MATCH(BD[[#This Row],[PRYINumero]],Equivalencias!I:I,0),),BD[[#This Row],[PRYTcodigo]])</f>
        <v>PROC.PRES</v>
      </c>
    </row>
    <row r="1122" spans="2:8" hidden="1" x14ac:dyDescent="0.3">
      <c r="B1122" t="s">
        <v>669</v>
      </c>
      <c r="C1122" t="s">
        <v>4642</v>
      </c>
      <c r="D1122" t="s">
        <v>281</v>
      </c>
      <c r="E1122" t="s">
        <v>4640</v>
      </c>
      <c r="F1122">
        <v>48</v>
      </c>
      <c r="G1122" s="263" t="str" cm="1">
        <f t="array" ref="G1122">IF(Resumen!$D$7="PROC.SWAT",IFERROR(VLOOKUP(BD[[#This Row],[Usunombre]],Equivalencias!W:X,2,FALSE),IFERROR(VLOOKUP(INDEX('BDCF Histórico'!A:A,MATCH(D1122&amp;E1122,'BDCF Histórico'!G:G,0),),Equivalencias!D:F,3,FALSE),"Revisar")),IFERROR(VLOOKUP(INDEX('BDCF Histórico'!A:A,MATCH(D1122&amp;E1122,'BDCF Histórico'!G:G,0),),Equivalencias!D:F,3,FALSE),"Revisar"))</f>
        <v>PROC.T.MW</v>
      </c>
      <c r="H1122" s="263" t="str" cm="1">
        <f t="array" ref="H1122">IFERROR(INDEX(Equivalencias!H:H,MATCH(BD[[#This Row],[PRYINumero]],Equivalencias!I:I,0),),BD[[#This Row],[PRYTcodigo]])</f>
        <v>PROC.ADM</v>
      </c>
    </row>
    <row r="1123" spans="2:8" hidden="1" x14ac:dyDescent="0.3">
      <c r="B1123" t="s">
        <v>981</v>
      </c>
      <c r="C1123" t="s">
        <v>4293</v>
      </c>
      <c r="D1123" t="s">
        <v>281</v>
      </c>
      <c r="E1123" t="s">
        <v>4640</v>
      </c>
      <c r="F1123">
        <v>114.25</v>
      </c>
      <c r="G1123" s="263" t="str" cm="1">
        <f t="array" ref="G1123">IF(Resumen!$D$7="PROC.SWAT",IFERROR(VLOOKUP(BD[[#This Row],[Usunombre]],Equivalencias!W:X,2,FALSE),IFERROR(VLOOKUP(INDEX('BDCF Histórico'!A:A,MATCH(D1123&amp;E1123,'BDCF Histórico'!G:G,0),),Equivalencias!D:F,3,FALSE),"Revisar")),IFERROR(VLOOKUP(INDEX('BDCF Histórico'!A:A,MATCH(D1123&amp;E1123,'BDCF Histórico'!G:G,0),),Equivalencias!D:F,3,FALSE),"Revisar"))</f>
        <v>PROC.T.MW</v>
      </c>
      <c r="H1123" s="263" t="str" cm="1">
        <f t="array" ref="H1123">IFERROR(INDEX(Equivalencias!H:H,MATCH(BD[[#This Row],[PRYINumero]],Equivalencias!I:I,0),),BD[[#This Row],[PRYTcodigo]])</f>
        <v>PROC.T.MW</v>
      </c>
    </row>
    <row r="1124" spans="2:8" x14ac:dyDescent="0.3">
      <c r="B1124" t="s">
        <v>981</v>
      </c>
      <c r="C1124" t="s">
        <v>4293</v>
      </c>
      <c r="D1124" t="s">
        <v>281</v>
      </c>
      <c r="E1124" t="s">
        <v>8381</v>
      </c>
      <c r="F1124">
        <v>143.25</v>
      </c>
      <c r="G1124" s="263" t="str" cm="1">
        <f t="array" ref="G1124">IF(Resumen!$D$7="PROC.SWAT",IFERROR(VLOOKUP(BD[[#This Row],[Usunombre]],Equivalencias!W:X,2,FALSE),IFERROR(VLOOKUP(INDEX('BDCF Histórico'!A:A,MATCH(D1124&amp;E1124,'BDCF Histórico'!G:G,0),),Equivalencias!D:F,3,FALSE),"Revisar")),IFERROR(VLOOKUP(INDEX('BDCF Histórico'!A:A,MATCH(D1124&amp;E1124,'BDCF Histórico'!G:G,0),),Equivalencias!D:F,3,FALSE),"Revisar"))</f>
        <v>PROC.T.MW</v>
      </c>
      <c r="H1124" s="263" t="str" cm="1">
        <f t="array" ref="H1124">IFERROR(INDEX(Equivalencias!H:H,MATCH(BD[[#This Row],[PRYINumero]],Equivalencias!I:I,0),),BD[[#This Row],[PRYTcodigo]])</f>
        <v>PROC.T.MW</v>
      </c>
    </row>
    <row r="1125" spans="2:8" hidden="1" x14ac:dyDescent="0.3">
      <c r="B1125" t="s">
        <v>981</v>
      </c>
      <c r="C1125" t="s">
        <v>4294</v>
      </c>
      <c r="D1125" t="s">
        <v>281</v>
      </c>
      <c r="E1125" t="s">
        <v>4640</v>
      </c>
      <c r="F1125">
        <v>10.75</v>
      </c>
      <c r="G1125" s="263" t="str" cm="1">
        <f t="array" ref="G1125">IF(Resumen!$D$7="PROC.SWAT",IFERROR(VLOOKUP(BD[[#This Row],[Usunombre]],Equivalencias!W:X,2,FALSE),IFERROR(VLOOKUP(INDEX('BDCF Histórico'!A:A,MATCH(D1125&amp;E1125,'BDCF Histórico'!G:G,0),),Equivalencias!D:F,3,FALSE),"Revisar")),IFERROR(VLOOKUP(INDEX('BDCF Histórico'!A:A,MATCH(D1125&amp;E1125,'BDCF Histórico'!G:G,0),),Equivalencias!D:F,3,FALSE),"Revisar"))</f>
        <v>PROC.T.MW</v>
      </c>
      <c r="H1125" s="263" t="str" cm="1">
        <f t="array" ref="H1125">IFERROR(INDEX(Equivalencias!H:H,MATCH(BD[[#This Row],[PRYINumero]],Equivalencias!I:I,0),),BD[[#This Row],[PRYTcodigo]])</f>
        <v>PROC.T.MW</v>
      </c>
    </row>
    <row r="1126" spans="2:8" x14ac:dyDescent="0.3">
      <c r="B1126" t="s">
        <v>981</v>
      </c>
      <c r="C1126" t="s">
        <v>4294</v>
      </c>
      <c r="D1126" t="s">
        <v>281</v>
      </c>
      <c r="E1126" t="s">
        <v>8381</v>
      </c>
      <c r="F1126">
        <v>18.75</v>
      </c>
      <c r="G1126" s="263" t="str" cm="1">
        <f t="array" ref="G1126">IF(Resumen!$D$7="PROC.SWAT",IFERROR(VLOOKUP(BD[[#This Row],[Usunombre]],Equivalencias!W:X,2,FALSE),IFERROR(VLOOKUP(INDEX('BDCF Histórico'!A:A,MATCH(D1126&amp;E1126,'BDCF Histórico'!G:G,0),),Equivalencias!D:F,3,FALSE),"Revisar")),IFERROR(VLOOKUP(INDEX('BDCF Histórico'!A:A,MATCH(D1126&amp;E1126,'BDCF Histórico'!G:G,0),),Equivalencias!D:F,3,FALSE),"Revisar"))</f>
        <v>PROC.T.MW</v>
      </c>
      <c r="H1126" s="263" t="str" cm="1">
        <f t="array" ref="H1126">IFERROR(INDEX(Equivalencias!H:H,MATCH(BD[[#This Row],[PRYINumero]],Equivalencias!I:I,0),),BD[[#This Row],[PRYTcodigo]])</f>
        <v>PROC.T.MW</v>
      </c>
    </row>
    <row r="1127" spans="2:8" hidden="1" x14ac:dyDescent="0.3">
      <c r="B1127" t="s">
        <v>669</v>
      </c>
      <c r="C1127" t="s">
        <v>4642</v>
      </c>
      <c r="D1127" t="s">
        <v>185</v>
      </c>
      <c r="E1127" t="s">
        <v>4640</v>
      </c>
      <c r="F1127">
        <v>40</v>
      </c>
      <c r="G1127" s="263" t="str" cm="1">
        <f t="array" ref="G1127">IF(Resumen!$D$7="PROC.SWAT",IFERROR(VLOOKUP(BD[[#This Row],[Usunombre]],Equivalencias!W:X,2,FALSE),IFERROR(VLOOKUP(INDEX('BDCF Histórico'!A:A,MATCH(D1127&amp;E1127,'BDCF Histórico'!G:G,0),),Equivalencias!D:F,3,FALSE),"Revisar")),IFERROR(VLOOKUP(INDEX('BDCF Histórico'!A:A,MATCH(D1127&amp;E1127,'BDCF Histórico'!G:G,0),),Equivalencias!D:F,3,FALSE),"Revisar"))</f>
        <v>PROC.QA</v>
      </c>
      <c r="H1127" s="263" t="str" cm="1">
        <f t="array" ref="H1127">IFERROR(INDEX(Equivalencias!H:H,MATCH(BD[[#This Row],[PRYINumero]],Equivalencias!I:I,0),),BD[[#This Row],[PRYTcodigo]])</f>
        <v>PROC.ADM</v>
      </c>
    </row>
    <row r="1128" spans="2:8" hidden="1" x14ac:dyDescent="0.3">
      <c r="B1128" t="s">
        <v>669</v>
      </c>
      <c r="C1128" t="s">
        <v>4642</v>
      </c>
      <c r="D1128" t="s">
        <v>240</v>
      </c>
      <c r="E1128" t="s">
        <v>4640</v>
      </c>
      <c r="F1128">
        <v>8</v>
      </c>
      <c r="G1128" s="263" t="str" cm="1">
        <f t="array" ref="G1128">IF(Resumen!$D$7="PROC.SWAT",IFERROR(VLOOKUP(BD[[#This Row],[Usunombre]],Equivalencias!W:X,2,FALSE),IFERROR(VLOOKUP(INDEX('BDCF Histórico'!A:A,MATCH(D1128&amp;E1128,'BDCF Histórico'!G:G,0),),Equivalencias!D:F,3,FALSE),"Revisar")),IFERROR(VLOOKUP(INDEX('BDCF Histórico'!A:A,MATCH(D1128&amp;E1128,'BDCF Histórico'!G:G,0),),Equivalencias!D:F,3,FALSE),"Revisar"))</f>
        <v>PROC.SEDI</v>
      </c>
      <c r="H1128" s="263" t="str" cm="1">
        <f t="array" ref="H1128">IFERROR(INDEX(Equivalencias!H:H,MATCH(BD[[#This Row],[PRYINumero]],Equivalencias!I:I,0),),BD[[#This Row],[PRYTcodigo]])</f>
        <v>PROC.ADM</v>
      </c>
    </row>
    <row r="1129" spans="2:8" x14ac:dyDescent="0.3">
      <c r="B1129" t="s">
        <v>669</v>
      </c>
      <c r="C1129" t="s">
        <v>4642</v>
      </c>
      <c r="D1129" t="s">
        <v>240</v>
      </c>
      <c r="E1129" t="s">
        <v>8381</v>
      </c>
      <c r="F1129">
        <v>8</v>
      </c>
      <c r="G1129" s="263" t="str" cm="1">
        <f t="array" ref="G1129">IF(Resumen!$D$7="PROC.SWAT",IFERROR(VLOOKUP(BD[[#This Row],[Usunombre]],Equivalencias!W:X,2,FALSE),IFERROR(VLOOKUP(INDEX('BDCF Histórico'!A:A,MATCH(D1129&amp;E1129,'BDCF Histórico'!G:G,0),),Equivalencias!D:F,3,FALSE),"Revisar")),IFERROR(VLOOKUP(INDEX('BDCF Histórico'!A:A,MATCH(D1129&amp;E1129,'BDCF Histórico'!G:G,0),),Equivalencias!D:F,3,FALSE),"Revisar"))</f>
        <v>PROC.SEDI</v>
      </c>
      <c r="H1129" s="263" t="str" cm="1">
        <f t="array" ref="H1129">IFERROR(INDEX(Equivalencias!H:H,MATCH(BD[[#This Row],[PRYINumero]],Equivalencias!I:I,0),),BD[[#This Row],[PRYTcodigo]])</f>
        <v>PROC.ADM</v>
      </c>
    </row>
    <row r="1130" spans="2:8" hidden="1" x14ac:dyDescent="0.3">
      <c r="B1130" t="s">
        <v>4332</v>
      </c>
      <c r="C1130" t="s">
        <v>4061</v>
      </c>
      <c r="D1130" t="s">
        <v>240</v>
      </c>
      <c r="E1130" t="s">
        <v>4640</v>
      </c>
      <c r="F1130">
        <v>123</v>
      </c>
      <c r="G1130" s="263" t="str" cm="1">
        <f t="array" ref="G1130">IF(Resumen!$D$7="PROC.SWAT",IFERROR(VLOOKUP(BD[[#This Row],[Usunombre]],Equivalencias!W:X,2,FALSE),IFERROR(VLOOKUP(INDEX('BDCF Histórico'!A:A,MATCH(D1130&amp;E1130,'BDCF Histórico'!G:G,0),),Equivalencias!D:F,3,FALSE),"Revisar")),IFERROR(VLOOKUP(INDEX('BDCF Histórico'!A:A,MATCH(D1130&amp;E1130,'BDCF Histórico'!G:G,0),),Equivalencias!D:F,3,FALSE),"Revisar"))</f>
        <v>PROC.SEDI</v>
      </c>
      <c r="H1130" s="263" t="str" cm="1">
        <f t="array" ref="H1130">IFERROR(INDEX(Equivalencias!H:H,MATCH(BD[[#This Row],[PRYINumero]],Equivalencias!I:I,0),),BD[[#This Row],[PRYTcodigo]])</f>
        <v>PROC.SEDI</v>
      </c>
    </row>
    <row r="1131" spans="2:8" x14ac:dyDescent="0.3">
      <c r="B1131" t="s">
        <v>4332</v>
      </c>
      <c r="C1131" t="s">
        <v>4061</v>
      </c>
      <c r="D1131" t="s">
        <v>240</v>
      </c>
      <c r="E1131" t="s">
        <v>8381</v>
      </c>
      <c r="F1131">
        <v>150.5</v>
      </c>
      <c r="G1131" s="263" t="str" cm="1">
        <f t="array" ref="G1131">IF(Resumen!$D$7="PROC.SWAT",IFERROR(VLOOKUP(BD[[#This Row],[Usunombre]],Equivalencias!W:X,2,FALSE),IFERROR(VLOOKUP(INDEX('BDCF Histórico'!A:A,MATCH(D1131&amp;E1131,'BDCF Histórico'!G:G,0),),Equivalencias!D:F,3,FALSE),"Revisar")),IFERROR(VLOOKUP(INDEX('BDCF Histórico'!A:A,MATCH(D1131&amp;E1131,'BDCF Histórico'!G:G,0),),Equivalencias!D:F,3,FALSE),"Revisar"))</f>
        <v>PROC.SEDI</v>
      </c>
      <c r="H1131" s="263" t="str" cm="1">
        <f t="array" ref="H1131">IFERROR(INDEX(Equivalencias!H:H,MATCH(BD[[#This Row],[PRYINumero]],Equivalencias!I:I,0),),BD[[#This Row],[PRYTcodigo]])</f>
        <v>PROC.SEDI</v>
      </c>
    </row>
    <row r="1132" spans="2:8" hidden="1" x14ac:dyDescent="0.3">
      <c r="B1132" t="s">
        <v>4332</v>
      </c>
      <c r="C1132" t="s">
        <v>4160</v>
      </c>
      <c r="D1132" t="s">
        <v>240</v>
      </c>
      <c r="E1132" t="s">
        <v>4640</v>
      </c>
      <c r="F1132">
        <v>47.75</v>
      </c>
      <c r="G1132" s="263" t="str" cm="1">
        <f t="array" ref="G1132">IF(Resumen!$D$7="PROC.SWAT",IFERROR(VLOOKUP(BD[[#This Row],[Usunombre]],Equivalencias!W:X,2,FALSE),IFERROR(VLOOKUP(INDEX('BDCF Histórico'!A:A,MATCH(D1132&amp;E1132,'BDCF Histórico'!G:G,0),),Equivalencias!D:F,3,FALSE),"Revisar")),IFERROR(VLOOKUP(INDEX('BDCF Histórico'!A:A,MATCH(D1132&amp;E1132,'BDCF Histórico'!G:G,0),),Equivalencias!D:F,3,FALSE),"Revisar"))</f>
        <v>PROC.SEDI</v>
      </c>
      <c r="H1132" s="263" t="str" cm="1">
        <f t="array" ref="H1132">IFERROR(INDEX(Equivalencias!H:H,MATCH(BD[[#This Row],[PRYINumero]],Equivalencias!I:I,0),),BD[[#This Row],[PRYTcodigo]])</f>
        <v>PROC.SEDI</v>
      </c>
    </row>
    <row r="1133" spans="2:8" x14ac:dyDescent="0.3">
      <c r="B1133" t="s">
        <v>4332</v>
      </c>
      <c r="C1133" t="s">
        <v>4160</v>
      </c>
      <c r="D1133" t="s">
        <v>240</v>
      </c>
      <c r="E1133" t="s">
        <v>8381</v>
      </c>
      <c r="F1133">
        <v>2.75</v>
      </c>
      <c r="G1133" s="263" t="str" cm="1">
        <f t="array" ref="G1133">IF(Resumen!$D$7="PROC.SWAT",IFERROR(VLOOKUP(BD[[#This Row],[Usunombre]],Equivalencias!W:X,2,FALSE),IFERROR(VLOOKUP(INDEX('BDCF Histórico'!A:A,MATCH(D1133&amp;E1133,'BDCF Histórico'!G:G,0),),Equivalencias!D:F,3,FALSE),"Revisar")),IFERROR(VLOOKUP(INDEX('BDCF Histórico'!A:A,MATCH(D1133&amp;E1133,'BDCF Histórico'!G:G,0),),Equivalencias!D:F,3,FALSE),"Revisar"))</f>
        <v>PROC.SEDI</v>
      </c>
      <c r="H1133" s="263" t="str" cm="1">
        <f t="array" ref="H1133">IFERROR(INDEX(Equivalencias!H:H,MATCH(BD[[#This Row],[PRYINumero]],Equivalencias!I:I,0),),BD[[#This Row],[PRYTcodigo]])</f>
        <v>PROC.SEDI</v>
      </c>
    </row>
    <row r="1134" spans="2:8" hidden="1" x14ac:dyDescent="0.3">
      <c r="B1134" t="s">
        <v>669</v>
      </c>
      <c r="C1134" t="s">
        <v>4642</v>
      </c>
      <c r="D1134" t="s">
        <v>260</v>
      </c>
      <c r="E1134" t="s">
        <v>4640</v>
      </c>
      <c r="F1134">
        <v>88</v>
      </c>
      <c r="G1134" s="263" t="str" cm="1">
        <f t="array" ref="G1134">IF(Resumen!$D$7="PROC.SWAT",IFERROR(VLOOKUP(BD[[#This Row],[Usunombre]],Equivalencias!W:X,2,FALSE),IFERROR(VLOOKUP(INDEX('BDCF Histórico'!A:A,MATCH(D1134&amp;E1134,'BDCF Histórico'!G:G,0),),Equivalencias!D:F,3,FALSE),"Revisar")),IFERROR(VLOOKUP(INDEX('BDCF Histórico'!A:A,MATCH(D1134&amp;E1134,'BDCF Histórico'!G:G,0),),Equivalencias!D:F,3,FALSE),"Revisar"))</f>
        <v>PROC.T.OPI</v>
      </c>
      <c r="H1134" s="263" t="str" cm="1">
        <f t="array" ref="H1134">IFERROR(INDEX(Equivalencias!H:H,MATCH(BD[[#This Row],[PRYINumero]],Equivalencias!I:I,0),),BD[[#This Row],[PRYTcodigo]])</f>
        <v>PROC.ADM</v>
      </c>
    </row>
    <row r="1135" spans="2:8" hidden="1" x14ac:dyDescent="0.3">
      <c r="B1135" t="s">
        <v>982</v>
      </c>
      <c r="C1135" t="s">
        <v>4291</v>
      </c>
      <c r="D1135" t="s">
        <v>260</v>
      </c>
      <c r="E1135" t="s">
        <v>4640</v>
      </c>
      <c r="F1135">
        <v>89.25</v>
      </c>
      <c r="G1135" s="263" t="str" cm="1">
        <f t="array" ref="G1135">IF(Resumen!$D$7="PROC.SWAT",IFERROR(VLOOKUP(BD[[#This Row],[Usunombre]],Equivalencias!W:X,2,FALSE),IFERROR(VLOOKUP(INDEX('BDCF Histórico'!A:A,MATCH(D1135&amp;E1135,'BDCF Histórico'!G:G,0),),Equivalencias!D:F,3,FALSE),"Revisar")),IFERROR(VLOOKUP(INDEX('BDCF Histórico'!A:A,MATCH(D1135&amp;E1135,'BDCF Histórico'!G:G,0),),Equivalencias!D:F,3,FALSE),"Revisar"))</f>
        <v>PROC.T.OPI</v>
      </c>
      <c r="H1135" s="263" t="str" cm="1">
        <f t="array" ref="H1135">IFERROR(INDEX(Equivalencias!H:H,MATCH(BD[[#This Row],[PRYINumero]],Equivalencias!I:I,0),),BD[[#This Row],[PRYTcodigo]])</f>
        <v>PROC.T.OPI</v>
      </c>
    </row>
    <row r="1136" spans="2:8" x14ac:dyDescent="0.3">
      <c r="B1136" t="s">
        <v>982</v>
      </c>
      <c r="C1136" t="s">
        <v>4291</v>
      </c>
      <c r="D1136" t="s">
        <v>260</v>
      </c>
      <c r="E1136" t="s">
        <v>8381</v>
      </c>
      <c r="F1136">
        <v>172</v>
      </c>
      <c r="G1136" s="263" t="str" cm="1">
        <f t="array" ref="G1136">IF(Resumen!$D$7="PROC.SWAT",IFERROR(VLOOKUP(BD[[#This Row],[Usunombre]],Equivalencias!W:X,2,FALSE),IFERROR(VLOOKUP(INDEX('BDCF Histórico'!A:A,MATCH(D1136&amp;E1136,'BDCF Histórico'!G:G,0),),Equivalencias!D:F,3,FALSE),"Revisar")),IFERROR(VLOOKUP(INDEX('BDCF Histórico'!A:A,MATCH(D1136&amp;E1136,'BDCF Histórico'!G:G,0),),Equivalencias!D:F,3,FALSE),"Revisar"))</f>
        <v>PROC.T.OPI</v>
      </c>
      <c r="H1136" s="263" t="str" cm="1">
        <f t="array" ref="H1136">IFERROR(INDEX(Equivalencias!H:H,MATCH(BD[[#This Row],[PRYINumero]],Equivalencias!I:I,0),),BD[[#This Row],[PRYTcodigo]])</f>
        <v>PROC.T.OPI</v>
      </c>
    </row>
    <row r="1137" spans="2:8" hidden="1" x14ac:dyDescent="0.3">
      <c r="B1137" t="s">
        <v>669</v>
      </c>
      <c r="C1137" t="s">
        <v>4644</v>
      </c>
      <c r="D1137" t="s">
        <v>4389</v>
      </c>
      <c r="E1137" t="s">
        <v>4640</v>
      </c>
      <c r="F1137">
        <v>53</v>
      </c>
      <c r="G1137" s="263" t="str" cm="1">
        <f t="array" ref="G1137">IF(Resumen!$D$7="PROC.SWAT",IFERROR(VLOOKUP(BD[[#This Row],[Usunombre]],Equivalencias!W:X,2,FALSE),IFERROR(VLOOKUP(INDEX('BDCF Histórico'!A:A,MATCH(D1137&amp;E1137,'BDCF Histórico'!G:G,0),),Equivalencias!D:F,3,FALSE),"Revisar")),IFERROR(VLOOKUP(INDEX('BDCF Histórico'!A:A,MATCH(D1137&amp;E1137,'BDCF Histórico'!G:G,0),),Equivalencias!D:F,3,FALSE),"Revisar"))</f>
        <v>PROC.TELCO</v>
      </c>
      <c r="H1137" s="263" t="str" cm="1">
        <f t="array" ref="H1137">IFERROR(INDEX(Equivalencias!H:H,MATCH(BD[[#This Row],[PRYINumero]],Equivalencias!I:I,0),),BD[[#This Row],[PRYTcodigo]])</f>
        <v>PROC.ADM</v>
      </c>
    </row>
    <row r="1138" spans="2:8" hidden="1" x14ac:dyDescent="0.3">
      <c r="B1138" t="s">
        <v>371</v>
      </c>
      <c r="C1138" t="s">
        <v>4628</v>
      </c>
      <c r="D1138" t="s">
        <v>4389</v>
      </c>
      <c r="E1138" t="s">
        <v>4640</v>
      </c>
      <c r="F1138">
        <v>118</v>
      </c>
      <c r="G1138" s="263" t="str" cm="1">
        <f t="array" ref="G1138">IF(Resumen!$D$7="PROC.SWAT",IFERROR(VLOOKUP(BD[[#This Row],[Usunombre]],Equivalencias!W:X,2,FALSE),IFERROR(VLOOKUP(INDEX('BDCF Histórico'!A:A,MATCH(D1138&amp;E1138,'BDCF Histórico'!G:G,0),),Equivalencias!D:F,3,FALSE),"Revisar")),IFERROR(VLOOKUP(INDEX('BDCF Histórico'!A:A,MATCH(D1138&amp;E1138,'BDCF Histórico'!G:G,0),),Equivalencias!D:F,3,FALSE),"Revisar"))</f>
        <v>PROC.TELCO</v>
      </c>
      <c r="H1138" s="263" t="str" cm="1">
        <f t="array" ref="H1138">IFERROR(INDEX(Equivalencias!H:H,MATCH(BD[[#This Row],[PRYINumero]],Equivalencias!I:I,0),),BD[[#This Row],[PRYTcodigo]])</f>
        <v>PROC.TELCO</v>
      </c>
    </row>
    <row r="1139" spans="2:8" x14ac:dyDescent="0.3">
      <c r="B1139" t="s">
        <v>371</v>
      </c>
      <c r="C1139" t="s">
        <v>4628</v>
      </c>
      <c r="D1139" t="s">
        <v>4389</v>
      </c>
      <c r="E1139" t="s">
        <v>8381</v>
      </c>
      <c r="F1139">
        <v>90</v>
      </c>
      <c r="G1139" s="263" t="str" cm="1">
        <f t="array" ref="G1139">IF(Resumen!$D$7="PROC.SWAT",IFERROR(VLOOKUP(BD[[#This Row],[Usunombre]],Equivalencias!W:X,2,FALSE),IFERROR(VLOOKUP(INDEX('BDCF Histórico'!A:A,MATCH(D1139&amp;E1139,'BDCF Histórico'!G:G,0),),Equivalencias!D:F,3,FALSE),"Revisar")),IFERROR(VLOOKUP(INDEX('BDCF Histórico'!A:A,MATCH(D1139&amp;E1139,'BDCF Histórico'!G:G,0),),Equivalencias!D:F,3,FALSE),"Revisar"))</f>
        <v>PROC.TELCO</v>
      </c>
      <c r="H1139" s="263" t="str" cm="1">
        <f t="array" ref="H1139">IFERROR(INDEX(Equivalencias!H:H,MATCH(BD[[#This Row],[PRYINumero]],Equivalencias!I:I,0),),BD[[#This Row],[PRYTcodigo]])</f>
        <v>PROC.TELCO</v>
      </c>
    </row>
    <row r="1140" spans="2:8" hidden="1" x14ac:dyDescent="0.3">
      <c r="B1140" t="s">
        <v>371</v>
      </c>
      <c r="C1140" t="s">
        <v>4629</v>
      </c>
      <c r="D1140" t="s">
        <v>4389</v>
      </c>
      <c r="E1140" t="s">
        <v>4640</v>
      </c>
      <c r="F1140">
        <v>1</v>
      </c>
      <c r="G1140" s="263" t="str" cm="1">
        <f t="array" ref="G1140">IF(Resumen!$D$7="PROC.SWAT",IFERROR(VLOOKUP(BD[[#This Row],[Usunombre]],Equivalencias!W:X,2,FALSE),IFERROR(VLOOKUP(INDEX('BDCF Histórico'!A:A,MATCH(D1140&amp;E1140,'BDCF Histórico'!G:G,0),),Equivalencias!D:F,3,FALSE),"Revisar")),IFERROR(VLOOKUP(INDEX('BDCF Histórico'!A:A,MATCH(D1140&amp;E1140,'BDCF Histórico'!G:G,0),),Equivalencias!D:F,3,FALSE),"Revisar"))</f>
        <v>PROC.TELCO</v>
      </c>
      <c r="H1140" s="263" t="str" cm="1">
        <f t="array" ref="H1140">IFERROR(INDEX(Equivalencias!H:H,MATCH(BD[[#This Row],[PRYINumero]],Equivalencias!I:I,0),),BD[[#This Row],[PRYTcodigo]])</f>
        <v>PROC.TELCO</v>
      </c>
    </row>
    <row r="1141" spans="2:8" x14ac:dyDescent="0.3">
      <c r="B1141" t="s">
        <v>371</v>
      </c>
      <c r="C1141" t="s">
        <v>4629</v>
      </c>
      <c r="D1141" t="s">
        <v>4389</v>
      </c>
      <c r="E1141" t="s">
        <v>8381</v>
      </c>
      <c r="F1141">
        <v>65</v>
      </c>
      <c r="G1141" s="263" t="str" cm="1">
        <f t="array" ref="G1141">IF(Resumen!$D$7="PROC.SWAT",IFERROR(VLOOKUP(BD[[#This Row],[Usunombre]],Equivalencias!W:X,2,FALSE),IFERROR(VLOOKUP(INDEX('BDCF Histórico'!A:A,MATCH(D1141&amp;E1141,'BDCF Histórico'!G:G,0),),Equivalencias!D:F,3,FALSE),"Revisar")),IFERROR(VLOOKUP(INDEX('BDCF Histórico'!A:A,MATCH(D1141&amp;E1141,'BDCF Histórico'!G:G,0),),Equivalencias!D:F,3,FALSE),"Revisar"))</f>
        <v>PROC.TELCO</v>
      </c>
      <c r="H1141" s="263" t="str" cm="1">
        <f t="array" ref="H1141">IFERROR(INDEX(Equivalencias!H:H,MATCH(BD[[#This Row],[PRYINumero]],Equivalencias!I:I,0),),BD[[#This Row],[PRYTcodigo]])</f>
        <v>PROC.TELCO</v>
      </c>
    </row>
    <row r="1142" spans="2:8" x14ac:dyDescent="0.3">
      <c r="B1142" t="s">
        <v>371</v>
      </c>
      <c r="C1142" t="s">
        <v>4680</v>
      </c>
      <c r="D1142" t="s">
        <v>4389</v>
      </c>
      <c r="E1142" t="s">
        <v>8381</v>
      </c>
      <c r="F1142">
        <v>5</v>
      </c>
      <c r="G1142" s="263" t="str" cm="1">
        <f t="array" ref="G1142">IF(Resumen!$D$7="PROC.SWAT",IFERROR(VLOOKUP(BD[[#This Row],[Usunombre]],Equivalencias!W:X,2,FALSE),IFERROR(VLOOKUP(INDEX('BDCF Histórico'!A:A,MATCH(D1142&amp;E1142,'BDCF Histórico'!G:G,0),),Equivalencias!D:F,3,FALSE),"Revisar")),IFERROR(VLOOKUP(INDEX('BDCF Histórico'!A:A,MATCH(D1142&amp;E1142,'BDCF Histórico'!G:G,0),),Equivalencias!D:F,3,FALSE),"Revisar"))</f>
        <v>PROC.TELCO</v>
      </c>
      <c r="H1142" s="263" t="str" cm="1">
        <f t="array" ref="H1142">IFERROR(INDEX(Equivalencias!H:H,MATCH(BD[[#This Row],[PRYINumero]],Equivalencias!I:I,0),),BD[[#This Row],[PRYTcodigo]])</f>
        <v>PROC.TELCO</v>
      </c>
    </row>
    <row r="1143" spans="2:8" hidden="1" x14ac:dyDescent="0.3">
      <c r="B1143" t="s">
        <v>669</v>
      </c>
      <c r="C1143" t="s">
        <v>4642</v>
      </c>
      <c r="D1143" t="s">
        <v>4418</v>
      </c>
      <c r="E1143" t="s">
        <v>4640</v>
      </c>
      <c r="F1143">
        <v>32</v>
      </c>
      <c r="G1143" s="263" t="str" cm="1">
        <f t="array" ref="G1143">IF(Resumen!$D$7="PROC.SWAT",IFERROR(VLOOKUP(BD[[#This Row],[Usunombre]],Equivalencias!W:X,2,FALSE),IFERROR(VLOOKUP(INDEX('BDCF Histórico'!A:A,MATCH(D1143&amp;E1143,'BDCF Histórico'!G:G,0),),Equivalencias!D:F,3,FALSE),"Revisar")),IFERROR(VLOOKUP(INDEX('BDCF Histórico'!A:A,MATCH(D1143&amp;E1143,'BDCF Histórico'!G:G,0),),Equivalencias!D:F,3,FALSE),"Revisar"))</f>
        <v>PROC.RH</v>
      </c>
      <c r="H1143" s="263" t="str" cm="1">
        <f t="array" ref="H1143">IFERROR(INDEX(Equivalencias!H:H,MATCH(BD[[#This Row],[PRYINumero]],Equivalencias!I:I,0),),BD[[#This Row],[PRYTcodigo]])</f>
        <v>PROC.ADM</v>
      </c>
    </row>
    <row r="1144" spans="2:8" hidden="1" x14ac:dyDescent="0.3">
      <c r="B1144" t="s">
        <v>669</v>
      </c>
      <c r="C1144" t="s">
        <v>4642</v>
      </c>
      <c r="D1144" t="s">
        <v>146</v>
      </c>
      <c r="E1144" t="s">
        <v>4640</v>
      </c>
      <c r="F1144">
        <v>8</v>
      </c>
      <c r="G1144" s="263" t="str" cm="1">
        <f t="array" ref="G1144">IF(Resumen!$D$7="PROC.SWAT",IFERROR(VLOOKUP(BD[[#This Row],[Usunombre]],Equivalencias!W:X,2,FALSE),IFERROR(VLOOKUP(INDEX('BDCF Histórico'!A:A,MATCH(D1144&amp;E1144,'BDCF Histórico'!G:G,0),),Equivalencias!D:F,3,FALSE),"Revisar")),IFERROR(VLOOKUP(INDEX('BDCF Histórico'!A:A,MATCH(D1144&amp;E1144,'BDCF Histórico'!G:G,0),),Equivalencias!D:F,3,FALSE),"Revisar"))</f>
        <v>PROC.SALUD</v>
      </c>
      <c r="H1144" s="263" t="str" cm="1">
        <f t="array" ref="H1144">IFERROR(INDEX(Equivalencias!H:H,MATCH(BD[[#This Row],[PRYINumero]],Equivalencias!I:I,0),),BD[[#This Row],[PRYTcodigo]])</f>
        <v>PROC.ADM</v>
      </c>
    </row>
    <row r="1145" spans="2:8" x14ac:dyDescent="0.3">
      <c r="B1145" t="s">
        <v>669</v>
      </c>
      <c r="C1145" t="s">
        <v>4642</v>
      </c>
      <c r="D1145" t="s">
        <v>146</v>
      </c>
      <c r="E1145" t="s">
        <v>8381</v>
      </c>
      <c r="F1145">
        <v>8</v>
      </c>
      <c r="G1145" s="263" t="str" cm="1">
        <f t="array" ref="G1145">IF(Resumen!$D$7="PROC.SWAT",IFERROR(VLOOKUP(BD[[#This Row],[Usunombre]],Equivalencias!W:X,2,FALSE),IFERROR(VLOOKUP(INDEX('BDCF Histórico'!A:A,MATCH(D1145&amp;E1145,'BDCF Histórico'!G:G,0),),Equivalencias!D:F,3,FALSE),"Revisar")),IFERROR(VLOOKUP(INDEX('BDCF Histórico'!A:A,MATCH(D1145&amp;E1145,'BDCF Histórico'!G:G,0),),Equivalencias!D:F,3,FALSE),"Revisar"))</f>
        <v>PROC.SALUD</v>
      </c>
      <c r="H1145" s="263" t="str" cm="1">
        <f t="array" ref="H1145">IFERROR(INDEX(Equivalencias!H:H,MATCH(BD[[#This Row],[PRYINumero]],Equivalencias!I:I,0),),BD[[#This Row],[PRYTcodigo]])</f>
        <v>PROC.ADM</v>
      </c>
    </row>
    <row r="1146" spans="2:8" hidden="1" x14ac:dyDescent="0.3">
      <c r="B1146" t="s">
        <v>669</v>
      </c>
      <c r="C1146" t="s">
        <v>4642</v>
      </c>
      <c r="D1146" t="s">
        <v>3889</v>
      </c>
      <c r="E1146" t="s">
        <v>4640</v>
      </c>
      <c r="F1146">
        <v>8</v>
      </c>
      <c r="G1146" s="263" t="str" cm="1">
        <f t="array" ref="G1146">IF(Resumen!$D$7="PROC.SWAT",IFERROR(VLOOKUP(BD[[#This Row],[Usunombre]],Equivalencias!W:X,2,FALSE),IFERROR(VLOOKUP(INDEX('BDCF Histórico'!A:A,MATCH(D1146&amp;E1146,'BDCF Histórico'!G:G,0),),Equivalencias!D:F,3,FALSE),"Revisar")),IFERROR(VLOOKUP(INDEX('BDCF Histórico'!A:A,MATCH(D1146&amp;E1146,'BDCF Histórico'!G:G,0),),Equivalencias!D:F,3,FALSE),"Revisar"))</f>
        <v>PROC.CONTA</v>
      </c>
      <c r="H1146" s="263" t="str" cm="1">
        <f t="array" ref="H1146">IFERROR(INDEX(Equivalencias!H:H,MATCH(BD[[#This Row],[PRYINumero]],Equivalencias!I:I,0),),BD[[#This Row],[PRYTcodigo]])</f>
        <v>PROC.ADM</v>
      </c>
    </row>
    <row r="1147" spans="2:8" hidden="1" x14ac:dyDescent="0.3">
      <c r="B1147" t="s">
        <v>669</v>
      </c>
      <c r="C1147" t="s">
        <v>4642</v>
      </c>
      <c r="D1147" t="s">
        <v>30</v>
      </c>
      <c r="E1147" t="s">
        <v>4640</v>
      </c>
      <c r="F1147">
        <v>8</v>
      </c>
      <c r="G1147" s="263" t="str" cm="1">
        <f t="array" ref="G1147">IF(Resumen!$D$7="PROC.SWAT",IFERROR(VLOOKUP(BD[[#This Row],[Usunombre]],Equivalencias!W:X,2,FALSE),IFERROR(VLOOKUP(INDEX('BDCF Histórico'!A:A,MATCH(D1147&amp;E1147,'BDCF Histórico'!G:G,0),),Equivalencias!D:F,3,FALSE),"Revisar")),IFERROR(VLOOKUP(INDEX('BDCF Histórico'!A:A,MATCH(D1147&amp;E1147,'BDCF Histórico'!G:G,0),),Equivalencias!D:F,3,FALSE),"Revisar"))</f>
        <v>PROC.BI</v>
      </c>
      <c r="H1147" s="263" t="str" cm="1">
        <f t="array" ref="H1147">IFERROR(INDEX(Equivalencias!H:H,MATCH(BD[[#This Row],[PRYINumero]],Equivalencias!I:I,0),),BD[[#This Row],[PRYTcodigo]])</f>
        <v>PROC.ADM</v>
      </c>
    </row>
    <row r="1148" spans="2:8" hidden="1" x14ac:dyDescent="0.3">
      <c r="B1148" t="s">
        <v>12</v>
      </c>
      <c r="C1148" t="s">
        <v>3894</v>
      </c>
      <c r="D1148" t="s">
        <v>30</v>
      </c>
      <c r="E1148" t="s">
        <v>4640</v>
      </c>
      <c r="F1148">
        <v>190.5</v>
      </c>
      <c r="G1148" s="263" t="str" cm="1">
        <f t="array" ref="G1148">IF(Resumen!$D$7="PROC.SWAT",IFERROR(VLOOKUP(BD[[#This Row],[Usunombre]],Equivalencias!W:X,2,FALSE),IFERROR(VLOOKUP(INDEX('BDCF Histórico'!A:A,MATCH(D1148&amp;E1148,'BDCF Histórico'!G:G,0),),Equivalencias!D:F,3,FALSE),"Revisar")),IFERROR(VLOOKUP(INDEX('BDCF Histórico'!A:A,MATCH(D1148&amp;E1148,'BDCF Histórico'!G:G,0),),Equivalencias!D:F,3,FALSE),"Revisar"))</f>
        <v>PROC.BI</v>
      </c>
      <c r="H1148" s="263" t="str" cm="1">
        <f t="array" ref="H1148">IFERROR(INDEX(Equivalencias!H:H,MATCH(BD[[#This Row],[PRYINumero]],Equivalencias!I:I,0),),BD[[#This Row],[PRYTcodigo]])</f>
        <v>PROC.BI</v>
      </c>
    </row>
    <row r="1149" spans="2:8" x14ac:dyDescent="0.3">
      <c r="B1149" t="s">
        <v>12</v>
      </c>
      <c r="C1149" t="s">
        <v>3894</v>
      </c>
      <c r="D1149" t="s">
        <v>30</v>
      </c>
      <c r="E1149" t="s">
        <v>8381</v>
      </c>
      <c r="F1149">
        <v>160</v>
      </c>
      <c r="G1149" s="263" t="str" cm="1">
        <f t="array" ref="G1149">IF(Resumen!$D$7="PROC.SWAT",IFERROR(VLOOKUP(BD[[#This Row],[Usunombre]],Equivalencias!W:X,2,FALSE),IFERROR(VLOOKUP(INDEX('BDCF Histórico'!A:A,MATCH(D1149&amp;E1149,'BDCF Histórico'!G:G,0),),Equivalencias!D:F,3,FALSE),"Revisar")),IFERROR(VLOOKUP(INDEX('BDCF Histórico'!A:A,MATCH(D1149&amp;E1149,'BDCF Histórico'!G:G,0),),Equivalencias!D:F,3,FALSE),"Revisar"))</f>
        <v>PROC.BI</v>
      </c>
      <c r="H1149" s="263" t="str" cm="1">
        <f t="array" ref="H1149">IFERROR(INDEX(Equivalencias!H:H,MATCH(BD[[#This Row],[PRYINumero]],Equivalencias!I:I,0),),BD[[#This Row],[PRYTcodigo]])</f>
        <v>PROC.BI</v>
      </c>
    </row>
    <row r="1150" spans="2:8" hidden="1" x14ac:dyDescent="0.3">
      <c r="B1150" t="s">
        <v>669</v>
      </c>
      <c r="C1150" t="s">
        <v>4642</v>
      </c>
      <c r="D1150" t="s">
        <v>200</v>
      </c>
      <c r="E1150" t="s">
        <v>4640</v>
      </c>
      <c r="F1150">
        <v>8</v>
      </c>
      <c r="G1150" s="263" t="str" cm="1">
        <f t="array" ref="G1150">IF(Resumen!$D$7="PROC.SWAT",IFERROR(VLOOKUP(BD[[#This Row],[Usunombre]],Equivalencias!W:X,2,FALSE),IFERROR(VLOOKUP(INDEX('BDCF Histórico'!A:A,MATCH(D1150&amp;E1150,'BDCF Histórico'!G:G,0),),Equivalencias!D:F,3,FALSE),"Revisar")),IFERROR(VLOOKUP(INDEX('BDCF Histórico'!A:A,MATCH(D1150&amp;E1150,'BDCF Histórico'!G:G,0),),Equivalencias!D:F,3,FALSE),"Revisar"))</f>
        <v>PROC.QA</v>
      </c>
      <c r="H1150" s="263" t="str" cm="1">
        <f t="array" ref="H1150">IFERROR(INDEX(Equivalencias!H:H,MATCH(BD[[#This Row],[PRYINumero]],Equivalencias!I:I,0),),BD[[#This Row],[PRYTcodigo]])</f>
        <v>PROC.ADM</v>
      </c>
    </row>
    <row r="1151" spans="2:8" hidden="1" x14ac:dyDescent="0.3">
      <c r="B1151" t="s">
        <v>669</v>
      </c>
      <c r="C1151" t="s">
        <v>4644</v>
      </c>
      <c r="D1151" t="s">
        <v>200</v>
      </c>
      <c r="E1151" t="s">
        <v>4640</v>
      </c>
      <c r="F1151">
        <v>2</v>
      </c>
      <c r="G1151" s="263" t="str" cm="1">
        <f t="array" ref="G1151">IF(Resumen!$D$7="PROC.SWAT",IFERROR(VLOOKUP(BD[[#This Row],[Usunombre]],Equivalencias!W:X,2,FALSE),IFERROR(VLOOKUP(INDEX('BDCF Histórico'!A:A,MATCH(D1151&amp;E1151,'BDCF Histórico'!G:G,0),),Equivalencias!D:F,3,FALSE),"Revisar")),IFERROR(VLOOKUP(INDEX('BDCF Histórico'!A:A,MATCH(D1151&amp;E1151,'BDCF Histórico'!G:G,0),),Equivalencias!D:F,3,FALSE),"Revisar"))</f>
        <v>PROC.QA</v>
      </c>
      <c r="H1151" s="263" t="str" cm="1">
        <f t="array" ref="H1151">IFERROR(INDEX(Equivalencias!H:H,MATCH(BD[[#This Row],[PRYINumero]],Equivalencias!I:I,0),),BD[[#This Row],[PRYTcodigo]])</f>
        <v>PROC.ADM</v>
      </c>
    </row>
    <row r="1152" spans="2:8" x14ac:dyDescent="0.3">
      <c r="B1152" t="s">
        <v>669</v>
      </c>
      <c r="C1152" t="s">
        <v>4644</v>
      </c>
      <c r="D1152" t="s">
        <v>200</v>
      </c>
      <c r="E1152" t="s">
        <v>8381</v>
      </c>
      <c r="F1152">
        <v>17.5</v>
      </c>
      <c r="G1152" s="263" t="str" cm="1">
        <f t="array" ref="G1152">IF(Resumen!$D$7="PROC.SWAT",IFERROR(VLOOKUP(BD[[#This Row],[Usunombre]],Equivalencias!W:X,2,FALSE),IFERROR(VLOOKUP(INDEX('BDCF Histórico'!A:A,MATCH(D1152&amp;E1152,'BDCF Histórico'!G:G,0),),Equivalencias!D:F,3,FALSE),"Revisar")),IFERROR(VLOOKUP(INDEX('BDCF Histórico'!A:A,MATCH(D1152&amp;E1152,'BDCF Histórico'!G:G,0),),Equivalencias!D:F,3,FALSE),"Revisar"))</f>
        <v>PROC.QA</v>
      </c>
      <c r="H1152" s="263" t="str" cm="1">
        <f t="array" ref="H1152">IFERROR(INDEX(Equivalencias!H:H,MATCH(BD[[#This Row],[PRYINumero]],Equivalencias!I:I,0),),BD[[#This Row],[PRYTcodigo]])</f>
        <v>PROC.ADM</v>
      </c>
    </row>
    <row r="1153" spans="1:8" hidden="1" x14ac:dyDescent="0.3">
      <c r="B1153" t="s">
        <v>177</v>
      </c>
      <c r="C1153" t="s">
        <v>4199</v>
      </c>
      <c r="D1153" t="s">
        <v>200</v>
      </c>
      <c r="E1153" t="s">
        <v>4640</v>
      </c>
      <c r="F1153">
        <v>5</v>
      </c>
      <c r="G1153" s="263" t="str" cm="1">
        <f t="array" ref="G1153">IF(Resumen!$D$7="PROC.SWAT",IFERROR(VLOOKUP(BD[[#This Row],[Usunombre]],Equivalencias!W:X,2,FALSE),IFERROR(VLOOKUP(INDEX('BDCF Histórico'!A:A,MATCH(D1153&amp;E1153,'BDCF Histórico'!G:G,0),),Equivalencias!D:F,3,FALSE),"Revisar")),IFERROR(VLOOKUP(INDEX('BDCF Histórico'!A:A,MATCH(D1153&amp;E1153,'BDCF Histórico'!G:G,0),),Equivalencias!D:F,3,FALSE),"Revisar"))</f>
        <v>PROC.QA</v>
      </c>
      <c r="H1153" s="263" t="str" cm="1">
        <f t="array" ref="H1153">IFERROR(INDEX(Equivalencias!H:H,MATCH(BD[[#This Row],[PRYINumero]],Equivalencias!I:I,0),),BD[[#This Row],[PRYTcodigo]])</f>
        <v>PROC.QA</v>
      </c>
    </row>
    <row r="1154" spans="1:8" hidden="1" x14ac:dyDescent="0.3">
      <c r="B1154" t="s">
        <v>177</v>
      </c>
      <c r="C1154" t="s">
        <v>4663</v>
      </c>
      <c r="D1154" t="s">
        <v>200</v>
      </c>
      <c r="E1154" t="s">
        <v>4640</v>
      </c>
      <c r="F1154">
        <v>65.5</v>
      </c>
      <c r="G1154" s="263" t="str" cm="1">
        <f t="array" ref="G1154">IF(Resumen!$D$7="PROC.SWAT",IFERROR(VLOOKUP(BD[[#This Row],[Usunombre]],Equivalencias!W:X,2,FALSE),IFERROR(VLOOKUP(INDEX('BDCF Histórico'!A:A,MATCH(D1154&amp;E1154,'BDCF Histórico'!G:G,0),),Equivalencias!D:F,3,FALSE),"Revisar")),IFERROR(VLOOKUP(INDEX('BDCF Histórico'!A:A,MATCH(D1154&amp;E1154,'BDCF Histórico'!G:G,0),),Equivalencias!D:F,3,FALSE),"Revisar"))</f>
        <v>PROC.QA</v>
      </c>
      <c r="H1154" s="263" t="str" cm="1">
        <f t="array" ref="H1154">IFERROR(INDEX(Equivalencias!H:H,MATCH(BD[[#This Row],[PRYINumero]],Equivalencias!I:I,0),),BD[[#This Row],[PRYTcodigo]])</f>
        <v>PROC.QA</v>
      </c>
    </row>
    <row r="1155" spans="1:8" x14ac:dyDescent="0.3">
      <c r="B1155" t="s">
        <v>177</v>
      </c>
      <c r="C1155" t="s">
        <v>4663</v>
      </c>
      <c r="D1155" t="s">
        <v>200</v>
      </c>
      <c r="E1155" t="s">
        <v>8381</v>
      </c>
      <c r="F1155">
        <v>28</v>
      </c>
      <c r="G1155" s="263" t="str" cm="1">
        <f t="array" ref="G1155">IF(Resumen!$D$7="PROC.SWAT",IFERROR(VLOOKUP(BD[[#This Row],[Usunombre]],Equivalencias!W:X,2,FALSE),IFERROR(VLOOKUP(INDEX('BDCF Histórico'!A:A,MATCH(D1155&amp;E1155,'BDCF Histórico'!G:G,0),),Equivalencias!D:F,3,FALSE),"Revisar")),IFERROR(VLOOKUP(INDEX('BDCF Histórico'!A:A,MATCH(D1155&amp;E1155,'BDCF Histórico'!G:G,0),),Equivalencias!D:F,3,FALSE),"Revisar"))</f>
        <v>PROC.QA</v>
      </c>
      <c r="H1155" s="263" t="str" cm="1">
        <f t="array" ref="H1155">IFERROR(INDEX(Equivalencias!H:H,MATCH(BD[[#This Row],[PRYINumero]],Equivalencias!I:I,0),),BD[[#This Row],[PRYTcodigo]])</f>
        <v>PROC.QA</v>
      </c>
    </row>
    <row r="1156" spans="1:8" hidden="1" x14ac:dyDescent="0.3">
      <c r="B1156" t="s">
        <v>371</v>
      </c>
      <c r="C1156" t="s">
        <v>4628</v>
      </c>
      <c r="D1156" t="s">
        <v>200</v>
      </c>
      <c r="E1156" t="s">
        <v>4640</v>
      </c>
      <c r="F1156">
        <v>87.5</v>
      </c>
      <c r="G1156" s="263" t="str" cm="1">
        <f t="array" ref="G1156">IF(Resumen!$D$7="PROC.SWAT",IFERROR(VLOOKUP(BD[[#This Row],[Usunombre]],Equivalencias!W:X,2,FALSE),IFERROR(VLOOKUP(INDEX('BDCF Histórico'!A:A,MATCH(D1156&amp;E1156,'BDCF Histórico'!G:G,0),),Equivalencias!D:F,3,FALSE),"Revisar")),IFERROR(VLOOKUP(INDEX('BDCF Histórico'!A:A,MATCH(D1156&amp;E1156,'BDCF Histórico'!G:G,0),),Equivalencias!D:F,3,FALSE),"Revisar"))</f>
        <v>PROC.QA</v>
      </c>
      <c r="H1156" s="263" t="str" cm="1">
        <f t="array" ref="H1156">IFERROR(INDEX(Equivalencias!H:H,MATCH(BD[[#This Row],[PRYINumero]],Equivalencias!I:I,0),),BD[[#This Row],[PRYTcodigo]])</f>
        <v>PROC.TELCO</v>
      </c>
    </row>
    <row r="1157" spans="1:8" x14ac:dyDescent="0.3">
      <c r="B1157" t="s">
        <v>371</v>
      </c>
      <c r="C1157" t="s">
        <v>4628</v>
      </c>
      <c r="D1157" t="s">
        <v>200</v>
      </c>
      <c r="E1157" t="s">
        <v>8381</v>
      </c>
      <c r="F1157">
        <v>113.5</v>
      </c>
      <c r="G1157" s="263" t="str" cm="1">
        <f t="array" ref="G1157">IF(Resumen!$D$7="PROC.SWAT",IFERROR(VLOOKUP(BD[[#This Row],[Usunombre]],Equivalencias!W:X,2,FALSE),IFERROR(VLOOKUP(INDEX('BDCF Histórico'!A:A,MATCH(D1157&amp;E1157,'BDCF Histórico'!G:G,0),),Equivalencias!D:F,3,FALSE),"Revisar")),IFERROR(VLOOKUP(INDEX('BDCF Histórico'!A:A,MATCH(D1157&amp;E1157,'BDCF Histórico'!G:G,0),),Equivalencias!D:F,3,FALSE),"Revisar"))</f>
        <v>PROC.QA</v>
      </c>
      <c r="H1157" s="263" t="str" cm="1">
        <f t="array" ref="H1157">IFERROR(INDEX(Equivalencias!H:H,MATCH(BD[[#This Row],[PRYINumero]],Equivalencias!I:I,0),),BD[[#This Row],[PRYTcodigo]])</f>
        <v>PROC.TELCO</v>
      </c>
    </row>
    <row r="1158" spans="1:8" x14ac:dyDescent="0.3">
      <c r="B1158" t="s">
        <v>371</v>
      </c>
      <c r="C1158" t="s">
        <v>4680</v>
      </c>
      <c r="D1158" t="s">
        <v>200</v>
      </c>
      <c r="E1158" t="s">
        <v>8381</v>
      </c>
      <c r="F1158">
        <v>1</v>
      </c>
      <c r="G1158" s="263" t="str" cm="1">
        <f t="array" ref="G1158">IF(Resumen!$D$7="PROC.SWAT",IFERROR(VLOOKUP(BD[[#This Row],[Usunombre]],Equivalencias!W:X,2,FALSE),IFERROR(VLOOKUP(INDEX('BDCF Histórico'!A:A,MATCH(D1158&amp;E1158,'BDCF Histórico'!G:G,0),),Equivalencias!D:F,3,FALSE),"Revisar")),IFERROR(VLOOKUP(INDEX('BDCF Histórico'!A:A,MATCH(D1158&amp;E1158,'BDCF Histórico'!G:G,0),),Equivalencias!D:F,3,FALSE),"Revisar"))</f>
        <v>PROC.QA</v>
      </c>
      <c r="H1158" s="263" t="str" cm="1">
        <f t="array" ref="H1158">IFERROR(INDEX(Equivalencias!H:H,MATCH(BD[[#This Row],[PRYINumero]],Equivalencias!I:I,0),),BD[[#This Row],[PRYTcodigo]])</f>
        <v>PROC.TELCO</v>
      </c>
    </row>
    <row r="1159" spans="1:8" hidden="1" x14ac:dyDescent="0.3">
      <c r="B1159" t="s">
        <v>669</v>
      </c>
      <c r="C1159" t="s">
        <v>4642</v>
      </c>
      <c r="D1159" t="s">
        <v>4214</v>
      </c>
      <c r="E1159" t="s">
        <v>4640</v>
      </c>
      <c r="F1159">
        <v>8</v>
      </c>
      <c r="G1159" s="263" t="str" cm="1">
        <f t="array" ref="G1159">IF(Resumen!$D$7="PROC.SWAT",IFERROR(VLOOKUP(BD[[#This Row],[Usunombre]],Equivalencias!W:X,2,FALSE),IFERROR(VLOOKUP(INDEX('BDCF Histórico'!A:A,MATCH(D1159&amp;E1159,'BDCF Histórico'!G:G,0),),Equivalencias!D:F,3,FALSE),"Revisar")),IFERROR(VLOOKUP(INDEX('BDCF Histórico'!A:A,MATCH(D1159&amp;E1159,'BDCF Histórico'!G:G,0),),Equivalencias!D:F,3,FALSE),"Revisar"))</f>
        <v>PROC.RM</v>
      </c>
      <c r="H1159" s="263" t="str" cm="1">
        <f t="array" ref="H1159">IFERROR(INDEX(Equivalencias!H:H,MATCH(BD[[#This Row],[PRYINumero]],Equivalencias!I:I,0),),BD[[#This Row],[PRYTcodigo]])</f>
        <v>PROC.ADM</v>
      </c>
    </row>
    <row r="1160" spans="1:8" x14ac:dyDescent="0.3">
      <c r="B1160" t="s">
        <v>669</v>
      </c>
      <c r="C1160" t="s">
        <v>4642</v>
      </c>
      <c r="D1160" t="s">
        <v>4214</v>
      </c>
      <c r="E1160" t="s">
        <v>8381</v>
      </c>
      <c r="F1160">
        <v>64</v>
      </c>
      <c r="G1160" s="263" t="str" cm="1">
        <f t="array" ref="G1160">IF(Resumen!$D$7="PROC.SWAT",IFERROR(VLOOKUP(BD[[#This Row],[Usunombre]],Equivalencias!W:X,2,FALSE),IFERROR(VLOOKUP(INDEX('BDCF Histórico'!A:A,MATCH(D1160&amp;E1160,'BDCF Histórico'!G:G,0),),Equivalencias!D:F,3,FALSE),"Revisar")),IFERROR(VLOOKUP(INDEX('BDCF Histórico'!A:A,MATCH(D1160&amp;E1160,'BDCF Histórico'!G:G,0),),Equivalencias!D:F,3,FALSE),"Revisar"))</f>
        <v>PROC.RM</v>
      </c>
      <c r="H1160" s="263" t="str" cm="1">
        <f t="array" ref="H1160">IFERROR(INDEX(Equivalencias!H:H,MATCH(BD[[#This Row],[PRYINumero]],Equivalencias!I:I,0),),BD[[#This Row],[PRYTcodigo]])</f>
        <v>PROC.ADM</v>
      </c>
    </row>
    <row r="1161" spans="1:8" hidden="1" x14ac:dyDescent="0.3">
      <c r="B1161" t="s">
        <v>48</v>
      </c>
      <c r="C1161" t="s">
        <v>4656</v>
      </c>
      <c r="D1161" t="s">
        <v>4214</v>
      </c>
      <c r="E1161" t="s">
        <v>4640</v>
      </c>
      <c r="F1161">
        <v>1.25</v>
      </c>
      <c r="G1161" s="263" t="str" cm="1">
        <f t="array" ref="G1161">IF(Resumen!$D$7="PROC.SWAT",IFERROR(VLOOKUP(BD[[#This Row],[Usunombre]],Equivalencias!W:X,2,FALSE),IFERROR(VLOOKUP(INDEX('BDCF Histórico'!A:A,MATCH(D1161&amp;E1161,'BDCF Histórico'!G:G,0),),Equivalencias!D:F,3,FALSE),"Revisar")),IFERROR(VLOOKUP(INDEX('BDCF Histórico'!A:A,MATCH(D1161&amp;E1161,'BDCF Histórico'!G:G,0),),Equivalencias!D:F,3,FALSE),"Revisar"))</f>
        <v>PROC.RM</v>
      </c>
      <c r="H1161" s="263" t="str" cm="1">
        <f t="array" ref="H1161">IFERROR(INDEX(Equivalencias!H:H,MATCH(BD[[#This Row],[PRYINumero]],Equivalencias!I:I,0),),BD[[#This Row],[PRYTcodigo]])</f>
        <v>PROC.ERP</v>
      </c>
    </row>
    <row r="1162" spans="1:8" x14ac:dyDescent="0.3">
      <c r="B1162" t="s">
        <v>48</v>
      </c>
      <c r="C1162" t="s">
        <v>4656</v>
      </c>
      <c r="D1162" t="s">
        <v>4214</v>
      </c>
      <c r="E1162" t="s">
        <v>8381</v>
      </c>
      <c r="F1162">
        <v>0.5</v>
      </c>
      <c r="G1162" s="263" t="str" cm="1">
        <f t="array" ref="G1162">IF(Resumen!$D$7="PROC.SWAT",IFERROR(VLOOKUP(BD[[#This Row],[Usunombre]],Equivalencias!W:X,2,FALSE),IFERROR(VLOOKUP(INDEX('BDCF Histórico'!A:A,MATCH(D1162&amp;E1162,'BDCF Histórico'!G:G,0),),Equivalencias!D:F,3,FALSE),"Revisar")),IFERROR(VLOOKUP(INDEX('BDCF Histórico'!A:A,MATCH(D1162&amp;E1162,'BDCF Histórico'!G:G,0),),Equivalencias!D:F,3,FALSE),"Revisar"))</f>
        <v>PROC.RM</v>
      </c>
      <c r="H1162" s="263" t="str" cm="1">
        <f t="array" ref="H1162">IFERROR(INDEX(Equivalencias!H:H,MATCH(BD[[#This Row],[PRYINumero]],Equivalencias!I:I,0),),BD[[#This Row],[PRYTcodigo]])</f>
        <v>PROC.ERP</v>
      </c>
    </row>
    <row r="1163" spans="1:8" hidden="1" x14ac:dyDescent="0.3">
      <c r="B1163" t="s">
        <v>48</v>
      </c>
      <c r="C1163" t="s">
        <v>4278</v>
      </c>
      <c r="D1163" t="s">
        <v>4214</v>
      </c>
      <c r="E1163" t="s">
        <v>4640</v>
      </c>
      <c r="F1163">
        <v>6.5</v>
      </c>
      <c r="G1163" s="263" t="str" cm="1">
        <f t="array" ref="G1163">IF(Resumen!$D$7="PROC.SWAT",IFERROR(VLOOKUP(BD[[#This Row],[Usunombre]],Equivalencias!W:X,2,FALSE),IFERROR(VLOOKUP(INDEX('BDCF Histórico'!A:A,MATCH(D1163&amp;E1163,'BDCF Histórico'!G:G,0),),Equivalencias!D:F,3,FALSE),"Revisar")),IFERROR(VLOOKUP(INDEX('BDCF Histórico'!A:A,MATCH(D1163&amp;E1163,'BDCF Histórico'!G:G,0),),Equivalencias!D:F,3,FALSE),"Revisar"))</f>
        <v>PROC.RM</v>
      </c>
      <c r="H1163" s="263" t="str" cm="1">
        <f t="array" ref="H1163">IFERROR(INDEX(Equivalencias!H:H,MATCH(BD[[#This Row],[PRYINumero]],Equivalencias!I:I,0),),BD[[#This Row],[PRYTcodigo]])</f>
        <v>PROC.ERP</v>
      </c>
    </row>
    <row r="1164" spans="1:8" hidden="1" x14ac:dyDescent="0.3">
      <c r="B1164" t="s">
        <v>48</v>
      </c>
      <c r="C1164" t="s">
        <v>4392</v>
      </c>
      <c r="D1164" t="s">
        <v>4214</v>
      </c>
      <c r="E1164" t="s">
        <v>4640</v>
      </c>
      <c r="F1164">
        <v>4.25</v>
      </c>
      <c r="G1164" s="263" t="str" cm="1">
        <f t="array" ref="G1164">IF(Resumen!$D$7="PROC.SWAT",IFERROR(VLOOKUP(BD[[#This Row],[Usunombre]],Equivalencias!W:X,2,FALSE),IFERROR(VLOOKUP(INDEX('BDCF Histórico'!A:A,MATCH(D1164&amp;E1164,'BDCF Histórico'!G:G,0),),Equivalencias!D:F,3,FALSE),"Revisar")),IFERROR(VLOOKUP(INDEX('BDCF Histórico'!A:A,MATCH(D1164&amp;E1164,'BDCF Histórico'!G:G,0),),Equivalencias!D:F,3,FALSE),"Revisar"))</f>
        <v>PROC.RM</v>
      </c>
      <c r="H1164" s="263" t="str" cm="1">
        <f t="array" ref="H1164">IFERROR(INDEX(Equivalencias!H:H,MATCH(BD[[#This Row],[PRYINumero]],Equivalencias!I:I,0),),BD[[#This Row],[PRYTcodigo]])</f>
        <v>PROC.ERP</v>
      </c>
    </row>
    <row r="1165" spans="1:8" x14ac:dyDescent="0.3">
      <c r="B1165" t="s">
        <v>4374</v>
      </c>
      <c r="C1165" t="s">
        <v>4393</v>
      </c>
      <c r="D1165" t="s">
        <v>4214</v>
      </c>
      <c r="E1165" t="s">
        <v>8381</v>
      </c>
      <c r="F1165">
        <v>6</v>
      </c>
      <c r="G1165" s="263" t="str" cm="1">
        <f t="array" ref="G1165">IF(Resumen!$D$7="PROC.SWAT",IFERROR(VLOOKUP(BD[[#This Row],[Usunombre]],Equivalencias!W:X,2,FALSE),IFERROR(VLOOKUP(INDEX('BDCF Histórico'!A:A,MATCH(D1165&amp;E1165,'BDCF Histórico'!G:G,0),),Equivalencias!D:F,3,FALSE),"Revisar")),IFERROR(VLOOKUP(INDEX('BDCF Histórico'!A:A,MATCH(D1165&amp;E1165,'BDCF Histórico'!G:G,0),),Equivalencias!D:F,3,FALSE),"Revisar"))</f>
        <v>PROC.RM</v>
      </c>
      <c r="H1165" s="263" t="str" cm="1">
        <f t="array" ref="H1165">IFERROR(INDEX(Equivalencias!H:H,MATCH(BD[[#This Row],[PRYINumero]],Equivalencias!I:I,0),),BD[[#This Row],[PRYTcodigo]])</f>
        <v>PROC.PRES</v>
      </c>
    </row>
    <row r="1166" spans="1:8" hidden="1" x14ac:dyDescent="0.3">
      <c r="B1166" t="s">
        <v>4303</v>
      </c>
      <c r="C1166" t="s">
        <v>4157</v>
      </c>
      <c r="D1166" t="s">
        <v>4214</v>
      </c>
      <c r="E1166" t="s">
        <v>4640</v>
      </c>
      <c r="F1166">
        <v>2.75</v>
      </c>
      <c r="G1166" s="263" t="str" cm="1">
        <f t="array" ref="G1166">IF(Resumen!$D$7="PROC.SWAT",IFERROR(VLOOKUP(BD[[#This Row],[Usunombre]],Equivalencias!W:X,2,FALSE),IFERROR(VLOOKUP(INDEX('BDCF Histórico'!A:A,MATCH(D1166&amp;E1166,'BDCF Histórico'!G:G,0),),Equivalencias!D:F,3,FALSE),"Revisar")),IFERROR(VLOOKUP(INDEX('BDCF Histórico'!A:A,MATCH(D1166&amp;E1166,'BDCF Histórico'!G:G,0),),Equivalencias!D:F,3,FALSE),"Revisar"))</f>
        <v>PROC.RM</v>
      </c>
      <c r="H1166" s="263" t="str" cm="1">
        <f t="array" ref="H1166">IFERROR(INDEX(Equivalencias!H:H,MATCH(BD[[#This Row],[PRYINumero]],Equivalencias!I:I,0),),BD[[#This Row],[PRYTcodigo]])</f>
        <v>PROC.PRY-E</v>
      </c>
    </row>
    <row r="1167" spans="1:8" hidden="1" x14ac:dyDescent="0.3">
      <c r="B1167" t="s">
        <v>317</v>
      </c>
      <c r="C1167" t="s">
        <v>4664</v>
      </c>
      <c r="D1167" t="s">
        <v>4214</v>
      </c>
      <c r="E1167" t="s">
        <v>4640</v>
      </c>
      <c r="F1167">
        <v>23.25</v>
      </c>
      <c r="G1167" s="263" t="str" cm="1">
        <f t="array" ref="G1167">IF(Resumen!$D$7="PROC.SWAT",IFERROR(VLOOKUP(BD[[#This Row],[Usunombre]],Equivalencias!W:X,2,FALSE),IFERROR(VLOOKUP(INDEX('BDCF Histórico'!A:A,MATCH(D1167&amp;E1167,'BDCF Histórico'!G:G,0),),Equivalencias!D:F,3,FALSE),"Revisar")),IFERROR(VLOOKUP(INDEX('BDCF Histórico'!A:A,MATCH(D1167&amp;E1167,'BDCF Histórico'!G:G,0),),Equivalencias!D:F,3,FALSE),"Revisar"))</f>
        <v>PROC.RM</v>
      </c>
      <c r="H1167" s="263" t="str" cm="1">
        <f t="array" ref="H1167">IFERROR(INDEX(Equivalencias!H:H,MATCH(BD[[#This Row],[PRYINumero]],Equivalencias!I:I,0),),BD[[#This Row],[PRYTcodigo]])</f>
        <v>PROC.RM</v>
      </c>
    </row>
    <row r="1168" spans="1:8" hidden="1" x14ac:dyDescent="0.3">
      <c r="A1168" t="s">
        <v>4118</v>
      </c>
      <c r="B1168" t="s">
        <v>317</v>
      </c>
      <c r="C1168" t="s">
        <v>4664</v>
      </c>
      <c r="D1168" t="s">
        <v>4214</v>
      </c>
      <c r="E1168" t="s">
        <v>4640</v>
      </c>
      <c r="F1168">
        <v>1.25</v>
      </c>
      <c r="G1168" s="263" t="str" cm="1">
        <f t="array" ref="G1168">IF(Resumen!$D$7="PROC.SWAT",IFERROR(VLOOKUP(BD[[#This Row],[Usunombre]],Equivalencias!W:X,2,FALSE),IFERROR(VLOOKUP(INDEX('BDCF Histórico'!A:A,MATCH(D1168&amp;E1168,'BDCF Histórico'!G:G,0),),Equivalencias!D:F,3,FALSE),"Revisar")),IFERROR(VLOOKUP(INDEX('BDCF Histórico'!A:A,MATCH(D1168&amp;E1168,'BDCF Histórico'!G:G,0),),Equivalencias!D:F,3,FALSE),"Revisar"))</f>
        <v>PROC.RM</v>
      </c>
      <c r="H1168" s="263" t="str" cm="1">
        <f t="array" ref="H1168">IFERROR(INDEX(Equivalencias!H:H,MATCH(BD[[#This Row],[PRYINumero]],Equivalencias!I:I,0),),BD[[#This Row],[PRYTcodigo]])</f>
        <v>PROC.SWAT</v>
      </c>
    </row>
    <row r="1169" spans="1:8" hidden="1" x14ac:dyDescent="0.3">
      <c r="A1169" t="s">
        <v>4259</v>
      </c>
      <c r="B1169" t="s">
        <v>317</v>
      </c>
      <c r="C1169" t="s">
        <v>4664</v>
      </c>
      <c r="D1169" t="s">
        <v>4214</v>
      </c>
      <c r="E1169" t="s">
        <v>4640</v>
      </c>
      <c r="F1169">
        <v>2.5</v>
      </c>
      <c r="G1169" s="263" t="str" cm="1">
        <f t="array" ref="G1169">IF(Resumen!$D$7="PROC.SWAT",IFERROR(VLOOKUP(BD[[#This Row],[Usunombre]],Equivalencias!W:X,2,FALSE),IFERROR(VLOOKUP(INDEX('BDCF Histórico'!A:A,MATCH(D1169&amp;E1169,'BDCF Histórico'!G:G,0),),Equivalencias!D:F,3,FALSE),"Revisar")),IFERROR(VLOOKUP(INDEX('BDCF Histórico'!A:A,MATCH(D1169&amp;E1169,'BDCF Histórico'!G:G,0),),Equivalencias!D:F,3,FALSE),"Revisar"))</f>
        <v>PROC.RM</v>
      </c>
      <c r="H1169" s="263" t="str" cm="1">
        <f t="array" ref="H1169">IFERROR(INDEX(Equivalencias!H:H,MATCH(BD[[#This Row],[PRYINumero]],Equivalencias!I:I,0),),BD[[#This Row],[PRYTcodigo]])</f>
        <v>PROC.SEDI</v>
      </c>
    </row>
    <row r="1170" spans="1:8" hidden="1" x14ac:dyDescent="0.3">
      <c r="A1170" t="s">
        <v>175</v>
      </c>
      <c r="B1170" t="s">
        <v>317</v>
      </c>
      <c r="C1170" t="s">
        <v>4664</v>
      </c>
      <c r="D1170" t="s">
        <v>4214</v>
      </c>
      <c r="E1170" t="s">
        <v>4640</v>
      </c>
      <c r="F1170">
        <v>4</v>
      </c>
      <c r="G1170" s="263" t="str" cm="1">
        <f t="array" ref="G1170">IF(Resumen!$D$7="PROC.SWAT",IFERROR(VLOOKUP(BD[[#This Row],[Usunombre]],Equivalencias!W:X,2,FALSE),IFERROR(VLOOKUP(INDEX('BDCF Histórico'!A:A,MATCH(D1170&amp;E1170,'BDCF Histórico'!G:G,0),),Equivalencias!D:F,3,FALSE),"Revisar")),IFERROR(VLOOKUP(INDEX('BDCF Histórico'!A:A,MATCH(D1170&amp;E1170,'BDCF Histórico'!G:G,0),),Equivalencias!D:F,3,FALSE),"Revisar"))</f>
        <v>PROC.RM</v>
      </c>
      <c r="H1170" s="263" t="str" cm="1">
        <f t="array" ref="H1170">IFERROR(INDEX(Equivalencias!H:H,MATCH(BD[[#This Row],[PRYINumero]],Equivalencias!I:I,0),),BD[[#This Row],[PRYTcodigo]])</f>
        <v>PROC.RM</v>
      </c>
    </row>
    <row r="1171" spans="1:8" x14ac:dyDescent="0.3">
      <c r="B1171" t="s">
        <v>317</v>
      </c>
      <c r="C1171" t="s">
        <v>4664</v>
      </c>
      <c r="D1171" t="s">
        <v>4214</v>
      </c>
      <c r="E1171" t="s">
        <v>8381</v>
      </c>
      <c r="F1171">
        <v>16.75</v>
      </c>
      <c r="G1171" s="263" t="str" cm="1">
        <f t="array" ref="G1171">IF(Resumen!$D$7="PROC.SWAT",IFERROR(VLOOKUP(BD[[#This Row],[Usunombre]],Equivalencias!W:X,2,FALSE),IFERROR(VLOOKUP(INDEX('BDCF Histórico'!A:A,MATCH(D1171&amp;E1171,'BDCF Histórico'!G:G,0),),Equivalencias!D:F,3,FALSE),"Revisar")),IFERROR(VLOOKUP(INDEX('BDCF Histórico'!A:A,MATCH(D1171&amp;E1171,'BDCF Histórico'!G:G,0),),Equivalencias!D:F,3,FALSE),"Revisar"))</f>
        <v>PROC.RM</v>
      </c>
      <c r="H1171" s="263" t="str" cm="1">
        <f t="array" ref="H1171">IFERROR(INDEX(Equivalencias!H:H,MATCH(BD[[#This Row],[PRYINumero]],Equivalencias!I:I,0),),BD[[#This Row],[PRYTcodigo]])</f>
        <v>PROC.RM</v>
      </c>
    </row>
    <row r="1172" spans="1:8" x14ac:dyDescent="0.3">
      <c r="A1172" t="s">
        <v>4259</v>
      </c>
      <c r="B1172" t="s">
        <v>317</v>
      </c>
      <c r="C1172" t="s">
        <v>4664</v>
      </c>
      <c r="D1172" t="s">
        <v>4214</v>
      </c>
      <c r="E1172" t="s">
        <v>8381</v>
      </c>
      <c r="F1172">
        <v>11.5</v>
      </c>
      <c r="G1172" s="263" t="str" cm="1">
        <f t="array" ref="G1172">IF(Resumen!$D$7="PROC.SWAT",IFERROR(VLOOKUP(BD[[#This Row],[Usunombre]],Equivalencias!W:X,2,FALSE),IFERROR(VLOOKUP(INDEX('BDCF Histórico'!A:A,MATCH(D1172&amp;E1172,'BDCF Histórico'!G:G,0),),Equivalencias!D:F,3,FALSE),"Revisar")),IFERROR(VLOOKUP(INDEX('BDCF Histórico'!A:A,MATCH(D1172&amp;E1172,'BDCF Histórico'!G:G,0),),Equivalencias!D:F,3,FALSE),"Revisar"))</f>
        <v>PROC.RM</v>
      </c>
      <c r="H1172" s="263" t="str" cm="1">
        <f t="array" ref="H1172">IFERROR(INDEX(Equivalencias!H:H,MATCH(BD[[#This Row],[PRYINumero]],Equivalencias!I:I,0),),BD[[#This Row],[PRYTcodigo]])</f>
        <v>PROC.SEDI</v>
      </c>
    </row>
    <row r="1173" spans="1:8" x14ac:dyDescent="0.3">
      <c r="A1173" t="s">
        <v>175</v>
      </c>
      <c r="B1173" t="s">
        <v>317</v>
      </c>
      <c r="C1173" t="s">
        <v>4664</v>
      </c>
      <c r="D1173" t="s">
        <v>4214</v>
      </c>
      <c r="E1173" t="s">
        <v>8381</v>
      </c>
      <c r="F1173">
        <v>11</v>
      </c>
      <c r="G1173" s="263" t="str" cm="1">
        <f t="array" ref="G1173">IF(Resumen!$D$7="PROC.SWAT",IFERROR(VLOOKUP(BD[[#This Row],[Usunombre]],Equivalencias!W:X,2,FALSE),IFERROR(VLOOKUP(INDEX('BDCF Histórico'!A:A,MATCH(D1173&amp;E1173,'BDCF Histórico'!G:G,0),),Equivalencias!D:F,3,FALSE),"Revisar")),IFERROR(VLOOKUP(INDEX('BDCF Histórico'!A:A,MATCH(D1173&amp;E1173,'BDCF Histórico'!G:G,0),),Equivalencias!D:F,3,FALSE),"Revisar"))</f>
        <v>PROC.RM</v>
      </c>
      <c r="H1173" s="263" t="str" cm="1">
        <f t="array" ref="H1173">IFERROR(INDEX(Equivalencias!H:H,MATCH(BD[[#This Row],[PRYINumero]],Equivalencias!I:I,0),),BD[[#This Row],[PRYTcodigo]])</f>
        <v>PROC.RM</v>
      </c>
    </row>
    <row r="1174" spans="1:8" hidden="1" x14ac:dyDescent="0.3">
      <c r="B1174" t="s">
        <v>322</v>
      </c>
      <c r="C1174" t="s">
        <v>4203</v>
      </c>
      <c r="D1174" t="s">
        <v>4214</v>
      </c>
      <c r="E1174" t="s">
        <v>4640</v>
      </c>
      <c r="F1174">
        <v>8.25</v>
      </c>
      <c r="G1174" s="263" t="str" cm="1">
        <f t="array" ref="G1174">IF(Resumen!$D$7="PROC.SWAT",IFERROR(VLOOKUP(BD[[#This Row],[Usunombre]],Equivalencias!W:X,2,FALSE),IFERROR(VLOOKUP(INDEX('BDCF Histórico'!A:A,MATCH(D1174&amp;E1174,'BDCF Histórico'!G:G,0),),Equivalencias!D:F,3,FALSE),"Revisar")),IFERROR(VLOOKUP(INDEX('BDCF Histórico'!A:A,MATCH(D1174&amp;E1174,'BDCF Histórico'!G:G,0),),Equivalencias!D:F,3,FALSE),"Revisar"))</f>
        <v>PROC.RM</v>
      </c>
      <c r="H1174" s="263" t="str" cm="1">
        <f t="array" ref="H1174">IFERROR(INDEX(Equivalencias!H:H,MATCH(BD[[#This Row],[PRYINumero]],Equivalencias!I:I,0),),BD[[#This Row],[PRYTcodigo]])</f>
        <v>PROC.SALUD</v>
      </c>
    </row>
    <row r="1175" spans="1:8" x14ac:dyDescent="0.3">
      <c r="B1175" t="s">
        <v>322</v>
      </c>
      <c r="C1175" t="s">
        <v>4203</v>
      </c>
      <c r="D1175" t="s">
        <v>4214</v>
      </c>
      <c r="E1175" t="s">
        <v>8381</v>
      </c>
      <c r="F1175">
        <v>5.5</v>
      </c>
      <c r="G1175" s="263" t="str" cm="1">
        <f t="array" ref="G1175">IF(Resumen!$D$7="PROC.SWAT",IFERROR(VLOOKUP(BD[[#This Row],[Usunombre]],Equivalencias!W:X,2,FALSE),IFERROR(VLOOKUP(INDEX('BDCF Histórico'!A:A,MATCH(D1175&amp;E1175,'BDCF Histórico'!G:G,0),),Equivalencias!D:F,3,FALSE),"Revisar")),IFERROR(VLOOKUP(INDEX('BDCF Histórico'!A:A,MATCH(D1175&amp;E1175,'BDCF Histórico'!G:G,0),),Equivalencias!D:F,3,FALSE),"Revisar"))</f>
        <v>PROC.RM</v>
      </c>
      <c r="H1175" s="263" t="str" cm="1">
        <f t="array" ref="H1175">IFERROR(INDEX(Equivalencias!H:H,MATCH(BD[[#This Row],[PRYINumero]],Equivalencias!I:I,0),),BD[[#This Row],[PRYTcodigo]])</f>
        <v>PROC.SALUD</v>
      </c>
    </row>
    <row r="1176" spans="1:8" hidden="1" x14ac:dyDescent="0.3">
      <c r="B1176" t="s">
        <v>322</v>
      </c>
      <c r="C1176" t="s">
        <v>369</v>
      </c>
      <c r="D1176" t="s">
        <v>4214</v>
      </c>
      <c r="E1176" t="s">
        <v>4640</v>
      </c>
      <c r="F1176">
        <v>1.5</v>
      </c>
      <c r="G1176" s="263" t="str" cm="1">
        <f t="array" ref="G1176">IF(Resumen!$D$7="PROC.SWAT",IFERROR(VLOOKUP(BD[[#This Row],[Usunombre]],Equivalencias!W:X,2,FALSE),IFERROR(VLOOKUP(INDEX('BDCF Histórico'!A:A,MATCH(D1176&amp;E1176,'BDCF Histórico'!G:G,0),),Equivalencias!D:F,3,FALSE),"Revisar")),IFERROR(VLOOKUP(INDEX('BDCF Histórico'!A:A,MATCH(D1176&amp;E1176,'BDCF Histórico'!G:G,0),),Equivalencias!D:F,3,FALSE),"Revisar"))</f>
        <v>PROC.RM</v>
      </c>
      <c r="H1176" s="263" t="str" cm="1">
        <f t="array" ref="H1176">IFERROR(INDEX(Equivalencias!H:H,MATCH(BD[[#This Row],[PRYINumero]],Equivalencias!I:I,0),),BD[[#This Row],[PRYTcodigo]])</f>
        <v>PROC.SALUD</v>
      </c>
    </row>
    <row r="1177" spans="1:8" x14ac:dyDescent="0.3">
      <c r="B1177" t="s">
        <v>322</v>
      </c>
      <c r="C1177" t="s">
        <v>369</v>
      </c>
      <c r="D1177" t="s">
        <v>4214</v>
      </c>
      <c r="E1177" t="s">
        <v>8381</v>
      </c>
      <c r="F1177">
        <v>1.5</v>
      </c>
      <c r="G1177" s="263" t="str" cm="1">
        <f t="array" ref="G1177">IF(Resumen!$D$7="PROC.SWAT",IFERROR(VLOOKUP(BD[[#This Row],[Usunombre]],Equivalencias!W:X,2,FALSE),IFERROR(VLOOKUP(INDEX('BDCF Histórico'!A:A,MATCH(D1177&amp;E1177,'BDCF Histórico'!G:G,0),),Equivalencias!D:F,3,FALSE),"Revisar")),IFERROR(VLOOKUP(INDEX('BDCF Histórico'!A:A,MATCH(D1177&amp;E1177,'BDCF Histórico'!G:G,0),),Equivalencias!D:F,3,FALSE),"Revisar"))</f>
        <v>PROC.RM</v>
      </c>
      <c r="H1177" s="263" t="str" cm="1">
        <f t="array" ref="H1177">IFERROR(INDEX(Equivalencias!H:H,MATCH(BD[[#This Row],[PRYINumero]],Equivalencias!I:I,0),),BD[[#This Row],[PRYTcodigo]])</f>
        <v>PROC.SALUD</v>
      </c>
    </row>
    <row r="1178" spans="1:8" hidden="1" x14ac:dyDescent="0.3">
      <c r="B1178" t="s">
        <v>4307</v>
      </c>
      <c r="C1178" t="s">
        <v>3965</v>
      </c>
      <c r="D1178" t="s">
        <v>4214</v>
      </c>
      <c r="E1178" t="s">
        <v>4640</v>
      </c>
      <c r="F1178">
        <v>1.75</v>
      </c>
      <c r="G1178" s="263" t="str" cm="1">
        <f t="array" ref="G1178">IF(Resumen!$D$7="PROC.SWAT",IFERROR(VLOOKUP(BD[[#This Row],[Usunombre]],Equivalencias!W:X,2,FALSE),IFERROR(VLOOKUP(INDEX('BDCF Histórico'!A:A,MATCH(D1178&amp;E1178,'BDCF Histórico'!G:G,0),),Equivalencias!D:F,3,FALSE),"Revisar")),IFERROR(VLOOKUP(INDEX('BDCF Histórico'!A:A,MATCH(D1178&amp;E1178,'BDCF Histórico'!G:G,0),),Equivalencias!D:F,3,FALSE),"Revisar"))</f>
        <v>PROC.RM</v>
      </c>
      <c r="H1178" s="263" t="str" cm="1">
        <f t="array" ref="H1178">IFERROR(INDEX(Equivalencias!H:H,MATCH(BD[[#This Row],[PRYINumero]],Equivalencias!I:I,0),),BD[[#This Row],[PRYTcodigo]])</f>
        <v>PROC.SAPI</v>
      </c>
    </row>
    <row r="1179" spans="1:8" hidden="1" x14ac:dyDescent="0.3">
      <c r="B1179" t="s">
        <v>4307</v>
      </c>
      <c r="C1179" t="s">
        <v>3513</v>
      </c>
      <c r="D1179" t="s">
        <v>4214</v>
      </c>
      <c r="E1179" t="s">
        <v>4640</v>
      </c>
      <c r="F1179">
        <v>16.75</v>
      </c>
      <c r="G1179" s="263" t="str" cm="1">
        <f t="array" ref="G1179">IF(Resumen!$D$7="PROC.SWAT",IFERROR(VLOOKUP(BD[[#This Row],[Usunombre]],Equivalencias!W:X,2,FALSE),IFERROR(VLOOKUP(INDEX('BDCF Histórico'!A:A,MATCH(D1179&amp;E1179,'BDCF Histórico'!G:G,0),),Equivalencias!D:F,3,FALSE),"Revisar")),IFERROR(VLOOKUP(INDEX('BDCF Histórico'!A:A,MATCH(D1179&amp;E1179,'BDCF Histórico'!G:G,0),),Equivalencias!D:F,3,FALSE),"Revisar"))</f>
        <v>PROC.RM</v>
      </c>
      <c r="H1179" s="263" t="str" cm="1">
        <f t="array" ref="H1179">IFERROR(INDEX(Equivalencias!H:H,MATCH(BD[[#This Row],[PRYINumero]],Equivalencias!I:I,0),),BD[[#This Row],[PRYTcodigo]])</f>
        <v>PROC.SAPI</v>
      </c>
    </row>
    <row r="1180" spans="1:8" x14ac:dyDescent="0.3">
      <c r="B1180" t="s">
        <v>4307</v>
      </c>
      <c r="C1180" t="s">
        <v>3513</v>
      </c>
      <c r="D1180" t="s">
        <v>4214</v>
      </c>
      <c r="E1180" t="s">
        <v>8381</v>
      </c>
      <c r="F1180">
        <v>3.75</v>
      </c>
      <c r="G1180" s="263" t="str" cm="1">
        <f t="array" ref="G1180">IF(Resumen!$D$7="PROC.SWAT",IFERROR(VLOOKUP(BD[[#This Row],[Usunombre]],Equivalencias!W:X,2,FALSE),IFERROR(VLOOKUP(INDEX('BDCF Histórico'!A:A,MATCH(D1180&amp;E1180,'BDCF Histórico'!G:G,0),),Equivalencias!D:F,3,FALSE),"Revisar")),IFERROR(VLOOKUP(INDEX('BDCF Histórico'!A:A,MATCH(D1180&amp;E1180,'BDCF Histórico'!G:G,0),),Equivalencias!D:F,3,FALSE),"Revisar"))</f>
        <v>PROC.RM</v>
      </c>
      <c r="H1180" s="263" t="str" cm="1">
        <f t="array" ref="H1180">IFERROR(INDEX(Equivalencias!H:H,MATCH(BD[[#This Row],[PRYINumero]],Equivalencias!I:I,0),),BD[[#This Row],[PRYTcodigo]])</f>
        <v>PROC.SAPI</v>
      </c>
    </row>
    <row r="1181" spans="1:8" hidden="1" x14ac:dyDescent="0.3">
      <c r="B1181" t="s">
        <v>4307</v>
      </c>
      <c r="C1181" t="s">
        <v>4437</v>
      </c>
      <c r="D1181" t="s">
        <v>4214</v>
      </c>
      <c r="E1181" t="s">
        <v>4640</v>
      </c>
      <c r="F1181">
        <v>5.75</v>
      </c>
      <c r="G1181" s="263" t="str" cm="1">
        <f t="array" ref="G1181">IF(Resumen!$D$7="PROC.SWAT",IFERROR(VLOOKUP(BD[[#This Row],[Usunombre]],Equivalencias!W:X,2,FALSE),IFERROR(VLOOKUP(INDEX('BDCF Histórico'!A:A,MATCH(D1181&amp;E1181,'BDCF Histórico'!G:G,0),),Equivalencias!D:F,3,FALSE),"Revisar")),IFERROR(VLOOKUP(INDEX('BDCF Histórico'!A:A,MATCH(D1181&amp;E1181,'BDCF Histórico'!G:G,0),),Equivalencias!D:F,3,FALSE),"Revisar"))</f>
        <v>PROC.RM</v>
      </c>
      <c r="H1181" s="263" t="str" cm="1">
        <f t="array" ref="H1181">IFERROR(INDEX(Equivalencias!H:H,MATCH(BD[[#This Row],[PRYINumero]],Equivalencias!I:I,0),),BD[[#This Row],[PRYTcodigo]])</f>
        <v>PROC.SAPI</v>
      </c>
    </row>
    <row r="1182" spans="1:8" x14ac:dyDescent="0.3">
      <c r="B1182" t="s">
        <v>4307</v>
      </c>
      <c r="C1182" t="s">
        <v>4437</v>
      </c>
      <c r="D1182" t="s">
        <v>4214</v>
      </c>
      <c r="E1182" t="s">
        <v>8381</v>
      </c>
      <c r="F1182">
        <v>1.25</v>
      </c>
      <c r="G1182" s="263" t="str" cm="1">
        <f t="array" ref="G1182">IF(Resumen!$D$7="PROC.SWAT",IFERROR(VLOOKUP(BD[[#This Row],[Usunombre]],Equivalencias!W:X,2,FALSE),IFERROR(VLOOKUP(INDEX('BDCF Histórico'!A:A,MATCH(D1182&amp;E1182,'BDCF Histórico'!G:G,0),),Equivalencias!D:F,3,FALSE),"Revisar")),IFERROR(VLOOKUP(INDEX('BDCF Histórico'!A:A,MATCH(D1182&amp;E1182,'BDCF Histórico'!G:G,0),),Equivalencias!D:F,3,FALSE),"Revisar"))</f>
        <v>PROC.RM</v>
      </c>
      <c r="H1182" s="263" t="str" cm="1">
        <f t="array" ref="H1182">IFERROR(INDEX(Equivalencias!H:H,MATCH(BD[[#This Row],[PRYINumero]],Equivalencias!I:I,0),),BD[[#This Row],[PRYTcodigo]])</f>
        <v>PROC.SAPI</v>
      </c>
    </row>
    <row r="1183" spans="1:8" hidden="1" x14ac:dyDescent="0.3">
      <c r="B1183" t="s">
        <v>354</v>
      </c>
      <c r="C1183" t="s">
        <v>1009</v>
      </c>
      <c r="D1183" t="s">
        <v>4214</v>
      </c>
      <c r="E1183" t="s">
        <v>4640</v>
      </c>
      <c r="F1183">
        <v>49</v>
      </c>
      <c r="G1183" s="263" t="str" cm="1">
        <f t="array" ref="G1183">IF(Resumen!$D$7="PROC.SWAT",IFERROR(VLOOKUP(BD[[#This Row],[Usunombre]],Equivalencias!W:X,2,FALSE),IFERROR(VLOOKUP(INDEX('BDCF Histórico'!A:A,MATCH(D1183&amp;E1183,'BDCF Histórico'!G:G,0),),Equivalencias!D:F,3,FALSE),"Revisar")),IFERROR(VLOOKUP(INDEX('BDCF Histórico'!A:A,MATCH(D1183&amp;E1183,'BDCF Histórico'!G:G,0),),Equivalencias!D:F,3,FALSE),"Revisar"))</f>
        <v>PROC.RM</v>
      </c>
      <c r="H1183" s="263" t="str" cm="1">
        <f t="array" ref="H1183">IFERROR(INDEX(Equivalencias!H:H,MATCH(BD[[#This Row],[PRYINumero]],Equivalencias!I:I,0),),BD[[#This Row],[PRYTcodigo]])</f>
        <v>PROC.TAPP</v>
      </c>
    </row>
    <row r="1184" spans="1:8" x14ac:dyDescent="0.3">
      <c r="B1184" t="s">
        <v>354</v>
      </c>
      <c r="C1184" t="s">
        <v>1009</v>
      </c>
      <c r="D1184" t="s">
        <v>4214</v>
      </c>
      <c r="E1184" t="s">
        <v>8381</v>
      </c>
      <c r="F1184">
        <v>32.25</v>
      </c>
      <c r="G1184" s="263" t="str" cm="1">
        <f t="array" ref="G1184">IF(Resumen!$D$7="PROC.SWAT",IFERROR(VLOOKUP(BD[[#This Row],[Usunombre]],Equivalencias!W:X,2,FALSE),IFERROR(VLOOKUP(INDEX('BDCF Histórico'!A:A,MATCH(D1184&amp;E1184,'BDCF Histórico'!G:G,0),),Equivalencias!D:F,3,FALSE),"Revisar")),IFERROR(VLOOKUP(INDEX('BDCF Histórico'!A:A,MATCH(D1184&amp;E1184,'BDCF Histórico'!G:G,0),),Equivalencias!D:F,3,FALSE),"Revisar"))</f>
        <v>PROC.RM</v>
      </c>
      <c r="H1184" s="263" t="str" cm="1">
        <f t="array" ref="H1184">IFERROR(INDEX(Equivalencias!H:H,MATCH(BD[[#This Row],[PRYINumero]],Equivalencias!I:I,0),),BD[[#This Row],[PRYTcodigo]])</f>
        <v>PROC.TAPP</v>
      </c>
    </row>
    <row r="1185" spans="1:8" hidden="1" x14ac:dyDescent="0.3">
      <c r="B1185" t="s">
        <v>360</v>
      </c>
      <c r="C1185" t="s">
        <v>4504</v>
      </c>
      <c r="D1185" t="s">
        <v>4214</v>
      </c>
      <c r="E1185" t="s">
        <v>4640</v>
      </c>
      <c r="F1185">
        <v>3.75</v>
      </c>
      <c r="G1185" s="263" t="str" cm="1">
        <f t="array" ref="G1185">IF(Resumen!$D$7="PROC.SWAT",IFERROR(VLOOKUP(BD[[#This Row],[Usunombre]],Equivalencias!W:X,2,FALSE),IFERROR(VLOOKUP(INDEX('BDCF Histórico'!A:A,MATCH(D1185&amp;E1185,'BDCF Histórico'!G:G,0),),Equivalencias!D:F,3,FALSE),"Revisar")),IFERROR(VLOOKUP(INDEX('BDCF Histórico'!A:A,MATCH(D1185&amp;E1185,'BDCF Histórico'!G:G,0),),Equivalencias!D:F,3,FALSE),"Revisar"))</f>
        <v>PROC.RM</v>
      </c>
      <c r="H1185" s="263" t="str" cm="1">
        <f t="array" ref="H1185">IFERROR(INDEX(Equivalencias!H:H,MATCH(BD[[#This Row],[PRYINumero]],Equivalencias!I:I,0),),BD[[#This Row],[PRYTcodigo]])</f>
        <v>PROC.TDIG</v>
      </c>
    </row>
    <row r="1186" spans="1:8" x14ac:dyDescent="0.3">
      <c r="B1186" t="s">
        <v>360</v>
      </c>
      <c r="C1186" t="s">
        <v>4504</v>
      </c>
      <c r="D1186" t="s">
        <v>4214</v>
      </c>
      <c r="E1186" t="s">
        <v>8381</v>
      </c>
      <c r="F1186">
        <v>2.75</v>
      </c>
      <c r="G1186" s="263" t="str" cm="1">
        <f t="array" ref="G1186">IF(Resumen!$D$7="PROC.SWAT",IFERROR(VLOOKUP(BD[[#This Row],[Usunombre]],Equivalencias!W:X,2,FALSE),IFERROR(VLOOKUP(INDEX('BDCF Histórico'!A:A,MATCH(D1186&amp;E1186,'BDCF Histórico'!G:G,0),),Equivalencias!D:F,3,FALSE),"Revisar")),IFERROR(VLOOKUP(INDEX('BDCF Histórico'!A:A,MATCH(D1186&amp;E1186,'BDCF Histórico'!G:G,0),),Equivalencias!D:F,3,FALSE),"Revisar"))</f>
        <v>PROC.RM</v>
      </c>
      <c r="H1186" s="263" t="str" cm="1">
        <f t="array" ref="H1186">IFERROR(INDEX(Equivalencias!H:H,MATCH(BD[[#This Row],[PRYINumero]],Equivalencias!I:I,0),),BD[[#This Row],[PRYTcodigo]])</f>
        <v>PROC.TDIG</v>
      </c>
    </row>
    <row r="1187" spans="1:8" hidden="1" x14ac:dyDescent="0.3">
      <c r="B1187" t="s">
        <v>360</v>
      </c>
      <c r="C1187" t="s">
        <v>4506</v>
      </c>
      <c r="D1187" t="s">
        <v>4214</v>
      </c>
      <c r="E1187" t="s">
        <v>4640</v>
      </c>
      <c r="F1187">
        <v>0.75</v>
      </c>
      <c r="G1187" s="263" t="str" cm="1">
        <f t="array" ref="G1187">IF(Resumen!$D$7="PROC.SWAT",IFERROR(VLOOKUP(BD[[#This Row],[Usunombre]],Equivalencias!W:X,2,FALSE),IFERROR(VLOOKUP(INDEX('BDCF Histórico'!A:A,MATCH(D1187&amp;E1187,'BDCF Histórico'!G:G,0),),Equivalencias!D:F,3,FALSE),"Revisar")),IFERROR(VLOOKUP(INDEX('BDCF Histórico'!A:A,MATCH(D1187&amp;E1187,'BDCF Histórico'!G:G,0),),Equivalencias!D:F,3,FALSE),"Revisar"))</f>
        <v>PROC.RM</v>
      </c>
      <c r="H1187" s="263" t="str" cm="1">
        <f t="array" ref="H1187">IFERROR(INDEX(Equivalencias!H:H,MATCH(BD[[#This Row],[PRYINumero]],Equivalencias!I:I,0),),BD[[#This Row],[PRYTcodigo]])</f>
        <v>PROC.TDIG</v>
      </c>
    </row>
    <row r="1188" spans="1:8" hidden="1" x14ac:dyDescent="0.3">
      <c r="B1188" t="s">
        <v>405</v>
      </c>
      <c r="C1188" t="s">
        <v>4439</v>
      </c>
      <c r="D1188" t="s">
        <v>4214</v>
      </c>
      <c r="E1188" t="s">
        <v>4640</v>
      </c>
      <c r="F1188">
        <v>26.75</v>
      </c>
      <c r="G1188" s="263" t="str" cm="1">
        <f t="array" ref="G1188">IF(Resumen!$D$7="PROC.SWAT",IFERROR(VLOOKUP(BD[[#This Row],[Usunombre]],Equivalencias!W:X,2,FALSE),IFERROR(VLOOKUP(INDEX('BDCF Histórico'!A:A,MATCH(D1188&amp;E1188,'BDCF Histórico'!G:G,0),),Equivalencias!D:F,3,FALSE),"Revisar")),IFERROR(VLOOKUP(INDEX('BDCF Histórico'!A:A,MATCH(D1188&amp;E1188,'BDCF Histórico'!G:G,0),),Equivalencias!D:F,3,FALSE),"Revisar"))</f>
        <v>PROC.RM</v>
      </c>
      <c r="H1188" s="263" t="str" cm="1">
        <f t="array" ref="H1188">IFERROR(INDEX(Equivalencias!H:H,MATCH(BD[[#This Row],[PRYINumero]],Equivalencias!I:I,0),),BD[[#This Row],[PRYTcodigo]])</f>
        <v>STR.MGMT</v>
      </c>
    </row>
    <row r="1189" spans="1:8" x14ac:dyDescent="0.3">
      <c r="B1189" t="s">
        <v>405</v>
      </c>
      <c r="C1189" t="s">
        <v>4439</v>
      </c>
      <c r="D1189" t="s">
        <v>4214</v>
      </c>
      <c r="E1189" t="s">
        <v>8381</v>
      </c>
      <c r="F1189">
        <v>1.5</v>
      </c>
      <c r="G1189" s="263" t="str" cm="1">
        <f t="array" ref="G1189">IF(Resumen!$D$7="PROC.SWAT",IFERROR(VLOOKUP(BD[[#This Row],[Usunombre]],Equivalencias!W:X,2,FALSE),IFERROR(VLOOKUP(INDEX('BDCF Histórico'!A:A,MATCH(D1189&amp;E1189,'BDCF Histórico'!G:G,0),),Equivalencias!D:F,3,FALSE),"Revisar")),IFERROR(VLOOKUP(INDEX('BDCF Histórico'!A:A,MATCH(D1189&amp;E1189,'BDCF Histórico'!G:G,0),),Equivalencias!D:F,3,FALSE),"Revisar"))</f>
        <v>PROC.RM</v>
      </c>
      <c r="H1189" s="263" t="str" cm="1">
        <f t="array" ref="H1189">IFERROR(INDEX(Equivalencias!H:H,MATCH(BD[[#This Row],[PRYINumero]],Equivalencias!I:I,0),),BD[[#This Row],[PRYTcodigo]])</f>
        <v>STR.MGMT</v>
      </c>
    </row>
    <row r="1190" spans="1:8" x14ac:dyDescent="0.3">
      <c r="B1190" t="s">
        <v>405</v>
      </c>
      <c r="C1190" t="s">
        <v>4440</v>
      </c>
      <c r="D1190" t="s">
        <v>4214</v>
      </c>
      <c r="E1190" t="s">
        <v>8381</v>
      </c>
      <c r="F1190">
        <v>1.75</v>
      </c>
      <c r="G1190" s="263" t="str" cm="1">
        <f t="array" ref="G1190">IF(Resumen!$D$7="PROC.SWAT",IFERROR(VLOOKUP(BD[[#This Row],[Usunombre]],Equivalencias!W:X,2,FALSE),IFERROR(VLOOKUP(INDEX('BDCF Histórico'!A:A,MATCH(D1190&amp;E1190,'BDCF Histórico'!G:G,0),),Equivalencias!D:F,3,FALSE),"Revisar")),IFERROR(VLOOKUP(INDEX('BDCF Histórico'!A:A,MATCH(D1190&amp;E1190,'BDCF Histórico'!G:G,0),),Equivalencias!D:F,3,FALSE),"Revisar"))</f>
        <v>PROC.RM</v>
      </c>
      <c r="H1190" s="263" t="str" cm="1">
        <f t="array" ref="H1190">IFERROR(INDEX(Equivalencias!H:H,MATCH(BD[[#This Row],[PRYINumero]],Equivalencias!I:I,0),),BD[[#This Row],[PRYTcodigo]])</f>
        <v>STR.MGMT</v>
      </c>
    </row>
    <row r="1191" spans="1:8" x14ac:dyDescent="0.3">
      <c r="B1191" t="s">
        <v>669</v>
      </c>
      <c r="C1191" t="s">
        <v>4644</v>
      </c>
      <c r="D1191" t="s">
        <v>8372</v>
      </c>
      <c r="E1191" t="s">
        <v>8381</v>
      </c>
      <c r="F1191">
        <v>79</v>
      </c>
      <c r="G1191" s="263" t="str" cm="1">
        <f t="array" ref="G1191">IF(Resumen!$D$7="PROC.SWAT",IFERROR(VLOOKUP(BD[[#This Row],[Usunombre]],Equivalencias!W:X,2,FALSE),IFERROR(VLOOKUP(INDEX('BDCF Histórico'!A:A,MATCH(D1191&amp;E1191,'BDCF Histórico'!G:G,0),),Equivalencias!D:F,3,FALSE),"Revisar")),IFERROR(VLOOKUP(INDEX('BDCF Histórico'!A:A,MATCH(D1191&amp;E1191,'BDCF Histórico'!G:G,0),),Equivalencias!D:F,3,FALSE),"Revisar"))</f>
        <v>PROC.TAPP</v>
      </c>
      <c r="H1191" s="263" t="str" cm="1">
        <f t="array" ref="H1191">IFERROR(INDEX(Equivalencias!H:H,MATCH(BD[[#This Row],[PRYINumero]],Equivalencias!I:I,0),),BD[[#This Row],[PRYTcodigo]])</f>
        <v>PROC.ADM</v>
      </c>
    </row>
    <row r="1192" spans="1:8" hidden="1" x14ac:dyDescent="0.3">
      <c r="B1192" t="s">
        <v>669</v>
      </c>
      <c r="C1192" t="s">
        <v>4642</v>
      </c>
      <c r="D1192" t="s">
        <v>136</v>
      </c>
      <c r="E1192" t="s">
        <v>4640</v>
      </c>
      <c r="F1192">
        <v>8</v>
      </c>
      <c r="G1192" s="263" t="str" cm="1">
        <f t="array" ref="G1192">IF(Resumen!$D$7="PROC.SWAT",IFERROR(VLOOKUP(BD[[#This Row],[Usunombre]],Equivalencias!W:X,2,FALSE),IFERROR(VLOOKUP(INDEX('BDCF Histórico'!A:A,MATCH(D1192&amp;E1192,'BDCF Histórico'!G:G,0),),Equivalencias!D:F,3,FALSE),"Revisar")),IFERROR(VLOOKUP(INDEX('BDCF Histórico'!A:A,MATCH(D1192&amp;E1192,'BDCF Histórico'!G:G,0),),Equivalencias!D:F,3,FALSE),"Revisar"))</f>
        <v>PROC.RM</v>
      </c>
      <c r="H1192" s="263" t="str" cm="1">
        <f t="array" ref="H1192">IFERROR(INDEX(Equivalencias!H:H,MATCH(BD[[#This Row],[PRYINumero]],Equivalencias!I:I,0),),BD[[#This Row],[PRYTcodigo]])</f>
        <v>PROC.ADM</v>
      </c>
    </row>
    <row r="1193" spans="1:8" hidden="1" x14ac:dyDescent="0.3">
      <c r="B1193" t="s">
        <v>4303</v>
      </c>
      <c r="C1193" t="s">
        <v>4157</v>
      </c>
      <c r="D1193" t="s">
        <v>136</v>
      </c>
      <c r="E1193" t="s">
        <v>4640</v>
      </c>
      <c r="F1193">
        <v>161.75</v>
      </c>
      <c r="G1193" s="263" t="str" cm="1">
        <f t="array" ref="G1193">IF(Resumen!$D$7="PROC.SWAT",IFERROR(VLOOKUP(BD[[#This Row],[Usunombre]],Equivalencias!W:X,2,FALSE),IFERROR(VLOOKUP(INDEX('BDCF Histórico'!A:A,MATCH(D1193&amp;E1193,'BDCF Histórico'!G:G,0),),Equivalencias!D:F,3,FALSE),"Revisar")),IFERROR(VLOOKUP(INDEX('BDCF Histórico'!A:A,MATCH(D1193&amp;E1193,'BDCF Histórico'!G:G,0),),Equivalencias!D:F,3,FALSE),"Revisar"))</f>
        <v>PROC.RM</v>
      </c>
      <c r="H1193" s="263" t="str" cm="1">
        <f t="array" ref="H1193">IFERROR(INDEX(Equivalencias!H:H,MATCH(BD[[#This Row],[PRYINumero]],Equivalencias!I:I,0),),BD[[#This Row],[PRYTcodigo]])</f>
        <v>PROC.PRY-E</v>
      </c>
    </row>
    <row r="1194" spans="1:8" x14ac:dyDescent="0.3">
      <c r="B1194" t="s">
        <v>4303</v>
      </c>
      <c r="C1194" t="s">
        <v>4157</v>
      </c>
      <c r="D1194" t="s">
        <v>136</v>
      </c>
      <c r="E1194" t="s">
        <v>8381</v>
      </c>
      <c r="F1194">
        <v>176.25</v>
      </c>
      <c r="G1194" s="263" t="str" cm="1">
        <f t="array" ref="G1194">IF(Resumen!$D$7="PROC.SWAT",IFERROR(VLOOKUP(BD[[#This Row],[Usunombre]],Equivalencias!W:X,2,FALSE),IFERROR(VLOOKUP(INDEX('BDCF Histórico'!A:A,MATCH(D1194&amp;E1194,'BDCF Histórico'!G:G,0),),Equivalencias!D:F,3,FALSE),"Revisar")),IFERROR(VLOOKUP(INDEX('BDCF Histórico'!A:A,MATCH(D1194&amp;E1194,'BDCF Histórico'!G:G,0),),Equivalencias!D:F,3,FALSE),"Revisar"))</f>
        <v>PROC.RM</v>
      </c>
      <c r="H1194" s="263" t="str" cm="1">
        <f t="array" ref="H1194">IFERROR(INDEX(Equivalencias!H:H,MATCH(BD[[#This Row],[PRYINumero]],Equivalencias!I:I,0),),BD[[#This Row],[PRYTcodigo]])</f>
        <v>PROC.PRY-E</v>
      </c>
    </row>
    <row r="1195" spans="1:8" hidden="1" x14ac:dyDescent="0.3">
      <c r="A1195" t="s">
        <v>175</v>
      </c>
      <c r="B1195" t="s">
        <v>317</v>
      </c>
      <c r="C1195" t="s">
        <v>4664</v>
      </c>
      <c r="D1195" t="s">
        <v>136</v>
      </c>
      <c r="E1195" t="s">
        <v>4640</v>
      </c>
      <c r="F1195">
        <v>6.75</v>
      </c>
      <c r="G1195" s="263" t="str" cm="1">
        <f t="array" ref="G1195">IF(Resumen!$D$7="PROC.SWAT",IFERROR(VLOOKUP(BD[[#This Row],[Usunombre]],Equivalencias!W:X,2,FALSE),IFERROR(VLOOKUP(INDEX('BDCF Histórico'!A:A,MATCH(D1195&amp;E1195,'BDCF Histórico'!G:G,0),),Equivalencias!D:F,3,FALSE),"Revisar")),IFERROR(VLOOKUP(INDEX('BDCF Histórico'!A:A,MATCH(D1195&amp;E1195,'BDCF Histórico'!G:G,0),),Equivalencias!D:F,3,FALSE),"Revisar"))</f>
        <v>PROC.RM</v>
      </c>
      <c r="H1195" s="263" t="str" cm="1">
        <f t="array" ref="H1195">IFERROR(INDEX(Equivalencias!H:H,MATCH(BD[[#This Row],[PRYINumero]],Equivalencias!I:I,0),),BD[[#This Row],[PRYTcodigo]])</f>
        <v>PROC.RM</v>
      </c>
    </row>
    <row r="1196" spans="1:8" x14ac:dyDescent="0.3">
      <c r="A1196" t="s">
        <v>175</v>
      </c>
      <c r="B1196" t="s">
        <v>317</v>
      </c>
      <c r="C1196" t="s">
        <v>4664</v>
      </c>
      <c r="D1196" t="s">
        <v>136</v>
      </c>
      <c r="E1196" t="s">
        <v>8381</v>
      </c>
      <c r="F1196">
        <v>6</v>
      </c>
      <c r="G1196" s="263" t="str" cm="1">
        <f t="array" ref="G1196">IF(Resumen!$D$7="PROC.SWAT",IFERROR(VLOOKUP(BD[[#This Row],[Usunombre]],Equivalencias!W:X,2,FALSE),IFERROR(VLOOKUP(INDEX('BDCF Histórico'!A:A,MATCH(D1196&amp;E1196,'BDCF Histórico'!G:G,0),),Equivalencias!D:F,3,FALSE),"Revisar")),IFERROR(VLOOKUP(INDEX('BDCF Histórico'!A:A,MATCH(D1196&amp;E1196,'BDCF Histórico'!G:G,0),),Equivalencias!D:F,3,FALSE),"Revisar"))</f>
        <v>PROC.RM</v>
      </c>
      <c r="H1196" s="263" t="str" cm="1">
        <f t="array" ref="H1196">IFERROR(INDEX(Equivalencias!H:H,MATCH(BD[[#This Row],[PRYINumero]],Equivalencias!I:I,0),),BD[[#This Row],[PRYTcodigo]])</f>
        <v>PROC.RM</v>
      </c>
    </row>
    <row r="1197" spans="1:8" x14ac:dyDescent="0.3">
      <c r="B1197" t="s">
        <v>4307</v>
      </c>
      <c r="C1197" t="s">
        <v>3513</v>
      </c>
      <c r="D1197" t="s">
        <v>136</v>
      </c>
      <c r="E1197" t="s">
        <v>8381</v>
      </c>
      <c r="F1197">
        <v>3</v>
      </c>
      <c r="G1197" s="263" t="str" cm="1">
        <f t="array" ref="G1197">IF(Resumen!$D$7="PROC.SWAT",IFERROR(VLOOKUP(BD[[#This Row],[Usunombre]],Equivalencias!W:X,2,FALSE),IFERROR(VLOOKUP(INDEX('BDCF Histórico'!A:A,MATCH(D1197&amp;E1197,'BDCF Histórico'!G:G,0),),Equivalencias!D:F,3,FALSE),"Revisar")),IFERROR(VLOOKUP(INDEX('BDCF Histórico'!A:A,MATCH(D1197&amp;E1197,'BDCF Histórico'!G:G,0),),Equivalencias!D:F,3,FALSE),"Revisar"))</f>
        <v>PROC.RM</v>
      </c>
      <c r="H1197" s="263" t="str" cm="1">
        <f t="array" ref="H1197">IFERROR(INDEX(Equivalencias!H:H,MATCH(BD[[#This Row],[PRYINumero]],Equivalencias!I:I,0),),BD[[#This Row],[PRYTcodigo]])</f>
        <v>PROC.SAPI</v>
      </c>
    </row>
    <row r="1198" spans="1:8" hidden="1" x14ac:dyDescent="0.3">
      <c r="B1198" t="s">
        <v>669</v>
      </c>
      <c r="C1198" t="s">
        <v>4642</v>
      </c>
      <c r="D1198" t="s">
        <v>159</v>
      </c>
      <c r="E1198" t="s">
        <v>4640</v>
      </c>
      <c r="F1198">
        <v>8</v>
      </c>
      <c r="G1198" s="263" t="str" cm="1">
        <f t="array" ref="G1198">IF(Resumen!$D$7="PROC.SWAT",IFERROR(VLOOKUP(BD[[#This Row],[Usunombre]],Equivalencias!W:X,2,FALSE),IFERROR(VLOOKUP(INDEX('BDCF Histórico'!A:A,MATCH(D1198&amp;E1198,'BDCF Histórico'!G:G,0),),Equivalencias!D:F,3,FALSE),"Revisar")),IFERROR(VLOOKUP(INDEX('BDCF Histórico'!A:A,MATCH(D1198&amp;E1198,'BDCF Histórico'!G:G,0),),Equivalencias!D:F,3,FALSE),"Revisar"))</f>
        <v>PROC.NNEG</v>
      </c>
      <c r="H1198" s="263" t="str" cm="1">
        <f t="array" ref="H1198">IFERROR(INDEX(Equivalencias!H:H,MATCH(BD[[#This Row],[PRYINumero]],Equivalencias!I:I,0),),BD[[#This Row],[PRYTcodigo]])</f>
        <v>PROC.ADM</v>
      </c>
    </row>
    <row r="1199" spans="1:8" x14ac:dyDescent="0.3">
      <c r="B1199" t="s">
        <v>669</v>
      </c>
      <c r="C1199" t="s">
        <v>4615</v>
      </c>
      <c r="D1199" t="s">
        <v>182</v>
      </c>
      <c r="E1199" t="s">
        <v>8381</v>
      </c>
      <c r="F1199">
        <v>2.5</v>
      </c>
      <c r="G1199" s="263" t="str" cm="1">
        <f t="array" ref="G1199">IF(Resumen!$D$7="PROC.SWAT",IFERROR(VLOOKUP(BD[[#This Row],[Usunombre]],Equivalencias!W:X,2,FALSE),IFERROR(VLOOKUP(INDEX('BDCF Histórico'!A:A,MATCH(D1199&amp;E1199,'BDCF Histórico'!G:G,0),),Equivalencias!D:F,3,FALSE),"Revisar")),IFERROR(VLOOKUP(INDEX('BDCF Histórico'!A:A,MATCH(D1199&amp;E1199,'BDCF Histórico'!G:G,0),),Equivalencias!D:F,3,FALSE),"Revisar"))</f>
        <v>PROC.QA</v>
      </c>
      <c r="H1199" s="263" t="str" cm="1">
        <f t="array" ref="H1199">IFERROR(INDEX(Equivalencias!H:H,MATCH(BD[[#This Row],[PRYINumero]],Equivalencias!I:I,0),),BD[[#This Row],[PRYTcodigo]])</f>
        <v>PROC.ADM</v>
      </c>
    </row>
    <row r="1200" spans="1:8" hidden="1" x14ac:dyDescent="0.3">
      <c r="B1200" t="s">
        <v>669</v>
      </c>
      <c r="C1200" t="s">
        <v>4642</v>
      </c>
      <c r="D1200" t="s">
        <v>182</v>
      </c>
      <c r="E1200" t="s">
        <v>4640</v>
      </c>
      <c r="F1200">
        <v>57.5</v>
      </c>
      <c r="G1200" s="263" t="str" cm="1">
        <f t="array" ref="G1200">IF(Resumen!$D$7="PROC.SWAT",IFERROR(VLOOKUP(BD[[#This Row],[Usunombre]],Equivalencias!W:X,2,FALSE),IFERROR(VLOOKUP(INDEX('BDCF Histórico'!A:A,MATCH(D1200&amp;E1200,'BDCF Histórico'!G:G,0),),Equivalencias!D:F,3,FALSE),"Revisar")),IFERROR(VLOOKUP(INDEX('BDCF Histórico'!A:A,MATCH(D1200&amp;E1200,'BDCF Histórico'!G:G,0),),Equivalencias!D:F,3,FALSE),"Revisar"))</f>
        <v>PROC.QA</v>
      </c>
      <c r="H1200" s="263" t="str" cm="1">
        <f t="array" ref="H1200">IFERROR(INDEX(Equivalencias!H:H,MATCH(BD[[#This Row],[PRYINumero]],Equivalencias!I:I,0),),BD[[#This Row],[PRYTcodigo]])</f>
        <v>PROC.ADM</v>
      </c>
    </row>
    <row r="1201" spans="2:8" x14ac:dyDescent="0.3">
      <c r="B1201" t="s">
        <v>669</v>
      </c>
      <c r="C1201" t="s">
        <v>4642</v>
      </c>
      <c r="D1201" t="s">
        <v>182</v>
      </c>
      <c r="E1201" t="s">
        <v>8381</v>
      </c>
      <c r="F1201">
        <v>48.5</v>
      </c>
      <c r="G1201" s="263" t="str" cm="1">
        <f t="array" ref="G1201">IF(Resumen!$D$7="PROC.SWAT",IFERROR(VLOOKUP(BD[[#This Row],[Usunombre]],Equivalencias!W:X,2,FALSE),IFERROR(VLOOKUP(INDEX('BDCF Histórico'!A:A,MATCH(D1201&amp;E1201,'BDCF Histórico'!G:G,0),),Equivalencias!D:F,3,FALSE),"Revisar")),IFERROR(VLOOKUP(INDEX('BDCF Histórico'!A:A,MATCH(D1201&amp;E1201,'BDCF Histórico'!G:G,0),),Equivalencias!D:F,3,FALSE),"Revisar"))</f>
        <v>PROC.QA</v>
      </c>
      <c r="H1201" s="263" t="str" cm="1">
        <f t="array" ref="H1201">IFERROR(INDEX(Equivalencias!H:H,MATCH(BD[[#This Row],[PRYINumero]],Equivalencias!I:I,0),),BD[[#This Row],[PRYTcodigo]])</f>
        <v>PROC.ADM</v>
      </c>
    </row>
    <row r="1202" spans="2:8" hidden="1" x14ac:dyDescent="0.3">
      <c r="B1202" t="s">
        <v>177</v>
      </c>
      <c r="C1202" t="s">
        <v>4199</v>
      </c>
      <c r="D1202" t="s">
        <v>182</v>
      </c>
      <c r="E1202" t="s">
        <v>4640</v>
      </c>
      <c r="F1202">
        <v>1.25</v>
      </c>
      <c r="G1202" s="263" t="str" cm="1">
        <f t="array" ref="G1202">IF(Resumen!$D$7="PROC.SWAT",IFERROR(VLOOKUP(BD[[#This Row],[Usunombre]],Equivalencias!W:X,2,FALSE),IFERROR(VLOOKUP(INDEX('BDCF Histórico'!A:A,MATCH(D1202&amp;E1202,'BDCF Histórico'!G:G,0),),Equivalencias!D:F,3,FALSE),"Revisar")),IFERROR(VLOOKUP(INDEX('BDCF Histórico'!A:A,MATCH(D1202&amp;E1202,'BDCF Histórico'!G:G,0),),Equivalencias!D:F,3,FALSE),"Revisar"))</f>
        <v>PROC.QA</v>
      </c>
      <c r="H1202" s="263" t="str" cm="1">
        <f t="array" ref="H1202">IFERROR(INDEX(Equivalencias!H:H,MATCH(BD[[#This Row],[PRYINumero]],Equivalencias!I:I,0),),BD[[#This Row],[PRYTcodigo]])</f>
        <v>PROC.QA</v>
      </c>
    </row>
    <row r="1203" spans="2:8" hidden="1" x14ac:dyDescent="0.3">
      <c r="B1203" t="s">
        <v>177</v>
      </c>
      <c r="C1203" t="s">
        <v>4663</v>
      </c>
      <c r="D1203" t="s">
        <v>182</v>
      </c>
      <c r="E1203" t="s">
        <v>4640</v>
      </c>
      <c r="F1203">
        <v>12</v>
      </c>
      <c r="G1203" s="263" t="str" cm="1">
        <f t="array" ref="G1203">IF(Resumen!$D$7="PROC.SWAT",IFERROR(VLOOKUP(BD[[#This Row],[Usunombre]],Equivalencias!W:X,2,FALSE),IFERROR(VLOOKUP(INDEX('BDCF Histórico'!A:A,MATCH(D1203&amp;E1203,'BDCF Histórico'!G:G,0),),Equivalencias!D:F,3,FALSE),"Revisar")),IFERROR(VLOOKUP(INDEX('BDCF Histórico'!A:A,MATCH(D1203&amp;E1203,'BDCF Histórico'!G:G,0),),Equivalencias!D:F,3,FALSE),"Revisar"))</f>
        <v>PROC.QA</v>
      </c>
      <c r="H1203" s="263" t="str" cm="1">
        <f t="array" ref="H1203">IFERROR(INDEX(Equivalencias!H:H,MATCH(BD[[#This Row],[PRYINumero]],Equivalencias!I:I,0),),BD[[#This Row],[PRYTcodigo]])</f>
        <v>PROC.QA</v>
      </c>
    </row>
    <row r="1204" spans="2:8" x14ac:dyDescent="0.3">
      <c r="B1204" t="s">
        <v>177</v>
      </c>
      <c r="C1204" t="s">
        <v>4663</v>
      </c>
      <c r="D1204" t="s">
        <v>182</v>
      </c>
      <c r="E1204" t="s">
        <v>8381</v>
      </c>
      <c r="F1204">
        <v>15.5</v>
      </c>
      <c r="G1204" s="263" t="str" cm="1">
        <f t="array" ref="G1204">IF(Resumen!$D$7="PROC.SWAT",IFERROR(VLOOKUP(BD[[#This Row],[Usunombre]],Equivalencias!W:X,2,FALSE),IFERROR(VLOOKUP(INDEX('BDCF Histórico'!A:A,MATCH(D1204&amp;E1204,'BDCF Histórico'!G:G,0),),Equivalencias!D:F,3,FALSE),"Revisar")),IFERROR(VLOOKUP(INDEX('BDCF Histórico'!A:A,MATCH(D1204&amp;E1204,'BDCF Histórico'!G:G,0),),Equivalencias!D:F,3,FALSE),"Revisar"))</f>
        <v>PROC.QA</v>
      </c>
      <c r="H1204" s="263" t="str" cm="1">
        <f t="array" ref="H1204">IFERROR(INDEX(Equivalencias!H:H,MATCH(BD[[#This Row],[PRYINumero]],Equivalencias!I:I,0),),BD[[#This Row],[PRYTcodigo]])</f>
        <v>PROC.QA</v>
      </c>
    </row>
    <row r="1205" spans="2:8" hidden="1" x14ac:dyDescent="0.3">
      <c r="B1205" t="s">
        <v>371</v>
      </c>
      <c r="C1205" t="s">
        <v>4628</v>
      </c>
      <c r="D1205" t="s">
        <v>182</v>
      </c>
      <c r="E1205" t="s">
        <v>4640</v>
      </c>
      <c r="F1205">
        <v>91.75</v>
      </c>
      <c r="G1205" s="263" t="str" cm="1">
        <f t="array" ref="G1205">IF(Resumen!$D$7="PROC.SWAT",IFERROR(VLOOKUP(BD[[#This Row],[Usunombre]],Equivalencias!W:X,2,FALSE),IFERROR(VLOOKUP(INDEX('BDCF Histórico'!A:A,MATCH(D1205&amp;E1205,'BDCF Histórico'!G:G,0),),Equivalencias!D:F,3,FALSE),"Revisar")),IFERROR(VLOOKUP(INDEX('BDCF Histórico'!A:A,MATCH(D1205&amp;E1205,'BDCF Histórico'!G:G,0),),Equivalencias!D:F,3,FALSE),"Revisar"))</f>
        <v>PROC.QA</v>
      </c>
      <c r="H1205" s="263" t="str" cm="1">
        <f t="array" ref="H1205">IFERROR(INDEX(Equivalencias!H:H,MATCH(BD[[#This Row],[PRYINumero]],Equivalencias!I:I,0),),BD[[#This Row],[PRYTcodigo]])</f>
        <v>PROC.TELCO</v>
      </c>
    </row>
    <row r="1206" spans="2:8" x14ac:dyDescent="0.3">
      <c r="B1206" t="s">
        <v>371</v>
      </c>
      <c r="C1206" t="s">
        <v>4628</v>
      </c>
      <c r="D1206" t="s">
        <v>182</v>
      </c>
      <c r="E1206" t="s">
        <v>8381</v>
      </c>
      <c r="F1206">
        <v>93.5</v>
      </c>
      <c r="G1206" s="263" t="str" cm="1">
        <f t="array" ref="G1206">IF(Resumen!$D$7="PROC.SWAT",IFERROR(VLOOKUP(BD[[#This Row],[Usunombre]],Equivalencias!W:X,2,FALSE),IFERROR(VLOOKUP(INDEX('BDCF Histórico'!A:A,MATCH(D1206&amp;E1206,'BDCF Histórico'!G:G,0),),Equivalencias!D:F,3,FALSE),"Revisar")),IFERROR(VLOOKUP(INDEX('BDCF Histórico'!A:A,MATCH(D1206&amp;E1206,'BDCF Histórico'!G:G,0),),Equivalencias!D:F,3,FALSE),"Revisar"))</f>
        <v>PROC.QA</v>
      </c>
      <c r="H1206" s="263" t="str" cm="1">
        <f t="array" ref="H1206">IFERROR(INDEX(Equivalencias!H:H,MATCH(BD[[#This Row],[PRYINumero]],Equivalencias!I:I,0),),BD[[#This Row],[PRYTcodigo]])</f>
        <v>PROC.TELCO</v>
      </c>
    </row>
    <row r="1207" spans="2:8" hidden="1" x14ac:dyDescent="0.3">
      <c r="B1207" t="s">
        <v>371</v>
      </c>
      <c r="C1207" t="s">
        <v>4206</v>
      </c>
      <c r="D1207" t="s">
        <v>182</v>
      </c>
      <c r="E1207" t="s">
        <v>4640</v>
      </c>
      <c r="F1207">
        <v>5.5</v>
      </c>
      <c r="G1207" s="263" t="str" cm="1">
        <f t="array" ref="G1207">IF(Resumen!$D$7="PROC.SWAT",IFERROR(VLOOKUP(BD[[#This Row],[Usunombre]],Equivalencias!W:X,2,FALSE),IFERROR(VLOOKUP(INDEX('BDCF Histórico'!A:A,MATCH(D1207&amp;E1207,'BDCF Histórico'!G:G,0),),Equivalencias!D:F,3,FALSE),"Revisar")),IFERROR(VLOOKUP(INDEX('BDCF Histórico'!A:A,MATCH(D1207&amp;E1207,'BDCF Histórico'!G:G,0),),Equivalencias!D:F,3,FALSE),"Revisar"))</f>
        <v>PROC.QA</v>
      </c>
      <c r="H1207" s="263" t="str" cm="1">
        <f t="array" ref="H1207">IFERROR(INDEX(Equivalencias!H:H,MATCH(BD[[#This Row],[PRYINumero]],Equivalencias!I:I,0),),BD[[#This Row],[PRYTcodigo]])</f>
        <v>PROC.TELCO</v>
      </c>
    </row>
    <row r="1208" spans="2:8" hidden="1" x14ac:dyDescent="0.3">
      <c r="B1208" t="s">
        <v>669</v>
      </c>
      <c r="C1208" t="s">
        <v>4642</v>
      </c>
      <c r="D1208" t="s">
        <v>51</v>
      </c>
      <c r="E1208" t="s">
        <v>4640</v>
      </c>
      <c r="F1208">
        <v>48</v>
      </c>
      <c r="G1208" s="263" t="str" cm="1">
        <f t="array" ref="G1208">IF(Resumen!$D$7="PROC.SWAT",IFERROR(VLOOKUP(BD[[#This Row],[Usunombre]],Equivalencias!W:X,2,FALSE),IFERROR(VLOOKUP(INDEX('BDCF Histórico'!A:A,MATCH(D1208&amp;E1208,'BDCF Histórico'!G:G,0),),Equivalencias!D:F,3,FALSE),"Revisar")),IFERROR(VLOOKUP(INDEX('BDCF Histórico'!A:A,MATCH(D1208&amp;E1208,'BDCF Histórico'!G:G,0),),Equivalencias!D:F,3,FALSE),"Revisar"))</f>
        <v>PROC.SAPI</v>
      </c>
      <c r="H1208" s="263" t="str" cm="1">
        <f t="array" ref="H1208">IFERROR(INDEX(Equivalencias!H:H,MATCH(BD[[#This Row],[PRYINumero]],Equivalencias!I:I,0),),BD[[#This Row],[PRYTcodigo]])</f>
        <v>PROC.ADM</v>
      </c>
    </row>
    <row r="1209" spans="2:8" hidden="1" x14ac:dyDescent="0.3">
      <c r="B1209" t="s">
        <v>48</v>
      </c>
      <c r="C1209" t="s">
        <v>4650</v>
      </c>
      <c r="D1209" t="s">
        <v>51</v>
      </c>
      <c r="E1209" t="s">
        <v>4640</v>
      </c>
      <c r="F1209">
        <v>12</v>
      </c>
      <c r="G1209" s="263" t="str" cm="1">
        <f t="array" ref="G1209">IF(Resumen!$D$7="PROC.SWAT",IFERROR(VLOOKUP(BD[[#This Row],[Usunombre]],Equivalencias!W:X,2,FALSE),IFERROR(VLOOKUP(INDEX('BDCF Histórico'!A:A,MATCH(D1209&amp;E1209,'BDCF Histórico'!G:G,0),),Equivalencias!D:F,3,FALSE),"Revisar")),IFERROR(VLOOKUP(INDEX('BDCF Histórico'!A:A,MATCH(D1209&amp;E1209,'BDCF Histórico'!G:G,0),),Equivalencias!D:F,3,FALSE),"Revisar"))</f>
        <v>PROC.SAPI</v>
      </c>
      <c r="H1209" s="263" t="str" cm="1">
        <f t="array" ref="H1209">IFERROR(INDEX(Equivalencias!H:H,MATCH(BD[[#This Row],[PRYINumero]],Equivalencias!I:I,0),),BD[[#This Row],[PRYTcodigo]])</f>
        <v>PROC.ERP</v>
      </c>
    </row>
    <row r="1210" spans="2:8" x14ac:dyDescent="0.3">
      <c r="B1210" t="s">
        <v>48</v>
      </c>
      <c r="C1210" t="s">
        <v>4650</v>
      </c>
      <c r="D1210" t="s">
        <v>51</v>
      </c>
      <c r="E1210" t="s">
        <v>8381</v>
      </c>
      <c r="F1210">
        <v>1</v>
      </c>
      <c r="G1210" s="263" t="str" cm="1">
        <f t="array" ref="G1210">IF(Resumen!$D$7="PROC.SWAT",IFERROR(VLOOKUP(BD[[#This Row],[Usunombre]],Equivalencias!W:X,2,FALSE),IFERROR(VLOOKUP(INDEX('BDCF Histórico'!A:A,MATCH(D1210&amp;E1210,'BDCF Histórico'!G:G,0),),Equivalencias!D:F,3,FALSE),"Revisar")),IFERROR(VLOOKUP(INDEX('BDCF Histórico'!A:A,MATCH(D1210&amp;E1210,'BDCF Histórico'!G:G,0),),Equivalencias!D:F,3,FALSE),"Revisar"))</f>
        <v>PROC.SAPI</v>
      </c>
      <c r="H1210" s="263" t="str" cm="1">
        <f t="array" ref="H1210">IFERROR(INDEX(Equivalencias!H:H,MATCH(BD[[#This Row],[PRYINumero]],Equivalencias!I:I,0),),BD[[#This Row],[PRYTcodigo]])</f>
        <v>PROC.ERP</v>
      </c>
    </row>
    <row r="1211" spans="2:8" hidden="1" x14ac:dyDescent="0.3">
      <c r="B1211" t="s">
        <v>48</v>
      </c>
      <c r="C1211" t="s">
        <v>3896</v>
      </c>
      <c r="D1211" t="s">
        <v>51</v>
      </c>
      <c r="E1211" t="s">
        <v>4640</v>
      </c>
      <c r="F1211">
        <v>5</v>
      </c>
      <c r="G1211" s="263" t="str" cm="1">
        <f t="array" ref="G1211">IF(Resumen!$D$7="PROC.SWAT",IFERROR(VLOOKUP(BD[[#This Row],[Usunombre]],Equivalencias!W:X,2,FALSE),IFERROR(VLOOKUP(INDEX('BDCF Histórico'!A:A,MATCH(D1211&amp;E1211,'BDCF Histórico'!G:G,0),),Equivalencias!D:F,3,FALSE),"Revisar")),IFERROR(VLOOKUP(INDEX('BDCF Histórico'!A:A,MATCH(D1211&amp;E1211,'BDCF Histórico'!G:G,0),),Equivalencias!D:F,3,FALSE),"Revisar"))</f>
        <v>PROC.SAPI</v>
      </c>
      <c r="H1211" s="263" t="str" cm="1">
        <f t="array" ref="H1211">IFERROR(INDEX(Equivalencias!H:H,MATCH(BD[[#This Row],[PRYINumero]],Equivalencias!I:I,0),),BD[[#This Row],[PRYTcodigo]])</f>
        <v>PROC.ERP</v>
      </c>
    </row>
    <row r="1212" spans="2:8" hidden="1" x14ac:dyDescent="0.3">
      <c r="B1212" t="s">
        <v>4307</v>
      </c>
      <c r="C1212" t="s">
        <v>4665</v>
      </c>
      <c r="D1212" t="s">
        <v>51</v>
      </c>
      <c r="E1212" t="s">
        <v>4640</v>
      </c>
      <c r="F1212">
        <v>24</v>
      </c>
      <c r="G1212" s="263" t="str" cm="1">
        <f t="array" ref="G1212">IF(Resumen!$D$7="PROC.SWAT",IFERROR(VLOOKUP(BD[[#This Row],[Usunombre]],Equivalencias!W:X,2,FALSE),IFERROR(VLOOKUP(INDEX('BDCF Histórico'!A:A,MATCH(D1212&amp;E1212,'BDCF Histórico'!G:G,0),),Equivalencias!D:F,3,FALSE),"Revisar")),IFERROR(VLOOKUP(INDEX('BDCF Histórico'!A:A,MATCH(D1212&amp;E1212,'BDCF Histórico'!G:G,0),),Equivalencias!D:F,3,FALSE),"Revisar"))</f>
        <v>PROC.SAPI</v>
      </c>
      <c r="H1212" s="263" t="str" cm="1">
        <f t="array" ref="H1212">IFERROR(INDEX(Equivalencias!H:H,MATCH(BD[[#This Row],[PRYINumero]],Equivalencias!I:I,0),),BD[[#This Row],[PRYTcodigo]])</f>
        <v>PROC.SAPI</v>
      </c>
    </row>
    <row r="1213" spans="2:8" x14ac:dyDescent="0.3">
      <c r="B1213" t="s">
        <v>4307</v>
      </c>
      <c r="C1213" t="s">
        <v>4665</v>
      </c>
      <c r="D1213" t="s">
        <v>51</v>
      </c>
      <c r="E1213" t="s">
        <v>8381</v>
      </c>
      <c r="F1213">
        <v>20</v>
      </c>
      <c r="G1213" s="263" t="str" cm="1">
        <f t="array" ref="G1213">IF(Resumen!$D$7="PROC.SWAT",IFERROR(VLOOKUP(BD[[#This Row],[Usunombre]],Equivalencias!W:X,2,FALSE),IFERROR(VLOOKUP(INDEX('BDCF Histórico'!A:A,MATCH(D1213&amp;E1213,'BDCF Histórico'!G:G,0),),Equivalencias!D:F,3,FALSE),"Revisar")),IFERROR(VLOOKUP(INDEX('BDCF Histórico'!A:A,MATCH(D1213&amp;E1213,'BDCF Histórico'!G:G,0),),Equivalencias!D:F,3,FALSE),"Revisar"))</f>
        <v>PROC.SAPI</v>
      </c>
      <c r="H1213" s="263" t="str" cm="1">
        <f t="array" ref="H1213">IFERROR(INDEX(Equivalencias!H:H,MATCH(BD[[#This Row],[PRYINumero]],Equivalencias!I:I,0),),BD[[#This Row],[PRYTcodigo]])</f>
        <v>PROC.SAPI</v>
      </c>
    </row>
    <row r="1214" spans="2:8" hidden="1" x14ac:dyDescent="0.3">
      <c r="B1214" t="s">
        <v>4307</v>
      </c>
      <c r="C1214" t="s">
        <v>4639</v>
      </c>
      <c r="D1214" t="s">
        <v>51</v>
      </c>
      <c r="E1214" t="s">
        <v>4640</v>
      </c>
      <c r="F1214">
        <v>8</v>
      </c>
      <c r="G1214" s="263" t="str" cm="1">
        <f t="array" ref="G1214">IF(Resumen!$D$7="PROC.SWAT",IFERROR(VLOOKUP(BD[[#This Row],[Usunombre]],Equivalencias!W:X,2,FALSE),IFERROR(VLOOKUP(INDEX('BDCF Histórico'!A:A,MATCH(D1214&amp;E1214,'BDCF Histórico'!G:G,0),),Equivalencias!D:F,3,FALSE),"Revisar")),IFERROR(VLOOKUP(INDEX('BDCF Histórico'!A:A,MATCH(D1214&amp;E1214,'BDCF Histórico'!G:G,0),),Equivalencias!D:F,3,FALSE),"Revisar"))</f>
        <v>PROC.SAPI</v>
      </c>
      <c r="H1214" s="263" t="str" cm="1">
        <f t="array" ref="H1214">IFERROR(INDEX(Equivalencias!H:H,MATCH(BD[[#This Row],[PRYINumero]],Equivalencias!I:I,0),),BD[[#This Row],[PRYTcodigo]])</f>
        <v>PROC.SAPI</v>
      </c>
    </row>
    <row r="1215" spans="2:8" hidden="1" x14ac:dyDescent="0.3">
      <c r="B1215" t="s">
        <v>4307</v>
      </c>
      <c r="C1215" t="s">
        <v>4666</v>
      </c>
      <c r="D1215" t="s">
        <v>51</v>
      </c>
      <c r="E1215" t="s">
        <v>4640</v>
      </c>
      <c r="F1215">
        <v>4</v>
      </c>
      <c r="G1215" s="263" t="str" cm="1">
        <f t="array" ref="G1215">IF(Resumen!$D$7="PROC.SWAT",IFERROR(VLOOKUP(BD[[#This Row],[Usunombre]],Equivalencias!W:X,2,FALSE),IFERROR(VLOOKUP(INDEX('BDCF Histórico'!A:A,MATCH(D1215&amp;E1215,'BDCF Histórico'!G:G,0),),Equivalencias!D:F,3,FALSE),"Revisar")),IFERROR(VLOOKUP(INDEX('BDCF Histórico'!A:A,MATCH(D1215&amp;E1215,'BDCF Histórico'!G:G,0),),Equivalencias!D:F,3,FALSE),"Revisar"))</f>
        <v>PROC.SAPI</v>
      </c>
      <c r="H1215" s="263" t="str" cm="1">
        <f t="array" ref="H1215">IFERROR(INDEX(Equivalencias!H:H,MATCH(BD[[#This Row],[PRYINumero]],Equivalencias!I:I,0),),BD[[#This Row],[PRYTcodigo]])</f>
        <v>PROC.SAPI</v>
      </c>
    </row>
    <row r="1216" spans="2:8" hidden="1" x14ac:dyDescent="0.3">
      <c r="B1216" t="s">
        <v>4307</v>
      </c>
      <c r="C1216" t="s">
        <v>4667</v>
      </c>
      <c r="D1216" t="s">
        <v>51</v>
      </c>
      <c r="E1216" t="s">
        <v>4640</v>
      </c>
      <c r="F1216">
        <v>6</v>
      </c>
      <c r="G1216" s="263" t="str" cm="1">
        <f t="array" ref="G1216">IF(Resumen!$D$7="PROC.SWAT",IFERROR(VLOOKUP(BD[[#This Row],[Usunombre]],Equivalencias!W:X,2,FALSE),IFERROR(VLOOKUP(INDEX('BDCF Histórico'!A:A,MATCH(D1216&amp;E1216,'BDCF Histórico'!G:G,0),),Equivalencias!D:F,3,FALSE),"Revisar")),IFERROR(VLOOKUP(INDEX('BDCF Histórico'!A:A,MATCH(D1216&amp;E1216,'BDCF Histórico'!G:G,0),),Equivalencias!D:F,3,FALSE),"Revisar"))</f>
        <v>PROC.SAPI</v>
      </c>
      <c r="H1216" s="263" t="str" cm="1">
        <f t="array" ref="H1216">IFERROR(INDEX(Equivalencias!H:H,MATCH(BD[[#This Row],[PRYINumero]],Equivalencias!I:I,0),),BD[[#This Row],[PRYTcodigo]])</f>
        <v>PROC.SAPI</v>
      </c>
    </row>
    <row r="1217" spans="2:8" x14ac:dyDescent="0.3">
      <c r="B1217" t="s">
        <v>4307</v>
      </c>
      <c r="C1217" t="s">
        <v>4667</v>
      </c>
      <c r="D1217" t="s">
        <v>51</v>
      </c>
      <c r="E1217" t="s">
        <v>8381</v>
      </c>
      <c r="F1217">
        <v>20</v>
      </c>
      <c r="G1217" s="263" t="str" cm="1">
        <f t="array" ref="G1217">IF(Resumen!$D$7="PROC.SWAT",IFERROR(VLOOKUP(BD[[#This Row],[Usunombre]],Equivalencias!W:X,2,FALSE),IFERROR(VLOOKUP(INDEX('BDCF Histórico'!A:A,MATCH(D1217&amp;E1217,'BDCF Histórico'!G:G,0),),Equivalencias!D:F,3,FALSE),"Revisar")),IFERROR(VLOOKUP(INDEX('BDCF Histórico'!A:A,MATCH(D1217&amp;E1217,'BDCF Histórico'!G:G,0),),Equivalencias!D:F,3,FALSE),"Revisar"))</f>
        <v>PROC.SAPI</v>
      </c>
      <c r="H1217" s="263" t="str" cm="1">
        <f t="array" ref="H1217">IFERROR(INDEX(Equivalencias!H:H,MATCH(BD[[#This Row],[PRYINumero]],Equivalencias!I:I,0),),BD[[#This Row],[PRYTcodigo]])</f>
        <v>PROC.SAPI</v>
      </c>
    </row>
    <row r="1218" spans="2:8" hidden="1" x14ac:dyDescent="0.3">
      <c r="B1218" t="s">
        <v>4307</v>
      </c>
      <c r="C1218" t="s">
        <v>4668</v>
      </c>
      <c r="D1218" t="s">
        <v>51</v>
      </c>
      <c r="E1218" t="s">
        <v>4640</v>
      </c>
      <c r="F1218">
        <v>1</v>
      </c>
      <c r="G1218" s="263" t="str" cm="1">
        <f t="array" ref="G1218">IF(Resumen!$D$7="PROC.SWAT",IFERROR(VLOOKUP(BD[[#This Row],[Usunombre]],Equivalencias!W:X,2,FALSE),IFERROR(VLOOKUP(INDEX('BDCF Histórico'!A:A,MATCH(D1218&amp;E1218,'BDCF Histórico'!G:G,0),),Equivalencias!D:F,3,FALSE),"Revisar")),IFERROR(VLOOKUP(INDEX('BDCF Histórico'!A:A,MATCH(D1218&amp;E1218,'BDCF Histórico'!G:G,0),),Equivalencias!D:F,3,FALSE),"Revisar"))</f>
        <v>PROC.SAPI</v>
      </c>
      <c r="H1218" s="263" t="str" cm="1">
        <f t="array" ref="H1218">IFERROR(INDEX(Equivalencias!H:H,MATCH(BD[[#This Row],[PRYINumero]],Equivalencias!I:I,0),),BD[[#This Row],[PRYTcodigo]])</f>
        <v>PROC.SAPI</v>
      </c>
    </row>
    <row r="1219" spans="2:8" hidden="1" x14ac:dyDescent="0.3">
      <c r="B1219" t="s">
        <v>4307</v>
      </c>
      <c r="C1219" t="s">
        <v>4669</v>
      </c>
      <c r="D1219" t="s">
        <v>51</v>
      </c>
      <c r="E1219" t="s">
        <v>4640</v>
      </c>
      <c r="F1219">
        <v>6</v>
      </c>
      <c r="G1219" s="263" t="str" cm="1">
        <f t="array" ref="G1219">IF(Resumen!$D$7="PROC.SWAT",IFERROR(VLOOKUP(BD[[#This Row],[Usunombre]],Equivalencias!W:X,2,FALSE),IFERROR(VLOOKUP(INDEX('BDCF Histórico'!A:A,MATCH(D1219&amp;E1219,'BDCF Histórico'!G:G,0),),Equivalencias!D:F,3,FALSE),"Revisar")),IFERROR(VLOOKUP(INDEX('BDCF Histórico'!A:A,MATCH(D1219&amp;E1219,'BDCF Histórico'!G:G,0),),Equivalencias!D:F,3,FALSE),"Revisar"))</f>
        <v>PROC.SAPI</v>
      </c>
      <c r="H1219" s="263" t="str" cm="1">
        <f t="array" ref="H1219">IFERROR(INDEX(Equivalencias!H:H,MATCH(BD[[#This Row],[PRYINumero]],Equivalencias!I:I,0),),BD[[#This Row],[PRYTcodigo]])</f>
        <v>PROC.SAPI</v>
      </c>
    </row>
    <row r="1220" spans="2:8" x14ac:dyDescent="0.3">
      <c r="B1220" t="s">
        <v>4307</v>
      </c>
      <c r="C1220" t="s">
        <v>4669</v>
      </c>
      <c r="D1220" t="s">
        <v>51</v>
      </c>
      <c r="E1220" t="s">
        <v>8381</v>
      </c>
      <c r="F1220">
        <v>19</v>
      </c>
      <c r="G1220" s="263" t="str" cm="1">
        <f t="array" ref="G1220">IF(Resumen!$D$7="PROC.SWAT",IFERROR(VLOOKUP(BD[[#This Row],[Usunombre]],Equivalencias!W:X,2,FALSE),IFERROR(VLOOKUP(INDEX('BDCF Histórico'!A:A,MATCH(D1220&amp;E1220,'BDCF Histórico'!G:G,0),),Equivalencias!D:F,3,FALSE),"Revisar")),IFERROR(VLOOKUP(INDEX('BDCF Histórico'!A:A,MATCH(D1220&amp;E1220,'BDCF Histórico'!G:G,0),),Equivalencias!D:F,3,FALSE),"Revisar"))</f>
        <v>PROC.SAPI</v>
      </c>
      <c r="H1220" s="263" t="str" cm="1">
        <f t="array" ref="H1220">IFERROR(INDEX(Equivalencias!H:H,MATCH(BD[[#This Row],[PRYINumero]],Equivalencias!I:I,0),),BD[[#This Row],[PRYTcodigo]])</f>
        <v>PROC.SAPI</v>
      </c>
    </row>
    <row r="1221" spans="2:8" hidden="1" x14ac:dyDescent="0.3">
      <c r="B1221" t="s">
        <v>4307</v>
      </c>
      <c r="C1221" t="s">
        <v>8327</v>
      </c>
      <c r="D1221" t="s">
        <v>51</v>
      </c>
      <c r="E1221" t="s">
        <v>4640</v>
      </c>
      <c r="F1221">
        <v>3</v>
      </c>
      <c r="G1221" s="263" t="str" cm="1">
        <f t="array" ref="G1221">IF(Resumen!$D$7="PROC.SWAT",IFERROR(VLOOKUP(BD[[#This Row],[Usunombre]],Equivalencias!W:X,2,FALSE),IFERROR(VLOOKUP(INDEX('BDCF Histórico'!A:A,MATCH(D1221&amp;E1221,'BDCF Histórico'!G:G,0),),Equivalencias!D:F,3,FALSE),"Revisar")),IFERROR(VLOOKUP(INDEX('BDCF Histórico'!A:A,MATCH(D1221&amp;E1221,'BDCF Histórico'!G:G,0),),Equivalencias!D:F,3,FALSE),"Revisar"))</f>
        <v>PROC.SAPI</v>
      </c>
      <c r="H1221" s="263" t="str" cm="1">
        <f t="array" ref="H1221">IFERROR(INDEX(Equivalencias!H:H,MATCH(BD[[#This Row],[PRYINumero]],Equivalencias!I:I,0),),BD[[#This Row],[PRYTcodigo]])</f>
        <v>PROC.SAPI</v>
      </c>
    </row>
    <row r="1222" spans="2:8" hidden="1" x14ac:dyDescent="0.3">
      <c r="B1222" t="s">
        <v>4307</v>
      </c>
      <c r="C1222" t="s">
        <v>4671</v>
      </c>
      <c r="D1222" t="s">
        <v>51</v>
      </c>
      <c r="E1222" t="s">
        <v>4640</v>
      </c>
      <c r="F1222">
        <v>1</v>
      </c>
      <c r="G1222" s="263" t="str" cm="1">
        <f t="array" ref="G1222">IF(Resumen!$D$7="PROC.SWAT",IFERROR(VLOOKUP(BD[[#This Row],[Usunombre]],Equivalencias!W:X,2,FALSE),IFERROR(VLOOKUP(INDEX('BDCF Histórico'!A:A,MATCH(D1222&amp;E1222,'BDCF Histórico'!G:G,0),),Equivalencias!D:F,3,FALSE),"Revisar")),IFERROR(VLOOKUP(INDEX('BDCF Histórico'!A:A,MATCH(D1222&amp;E1222,'BDCF Histórico'!G:G,0),),Equivalencias!D:F,3,FALSE),"Revisar"))</f>
        <v>PROC.SAPI</v>
      </c>
      <c r="H1222" s="263" t="str" cm="1">
        <f t="array" ref="H1222">IFERROR(INDEX(Equivalencias!H:H,MATCH(BD[[#This Row],[PRYINumero]],Equivalencias!I:I,0),),BD[[#This Row],[PRYTcodigo]])</f>
        <v>PROC.SAPI</v>
      </c>
    </row>
    <row r="1223" spans="2:8" hidden="1" x14ac:dyDescent="0.3">
      <c r="B1223" t="s">
        <v>4307</v>
      </c>
      <c r="C1223" t="s">
        <v>4672</v>
      </c>
      <c r="D1223" t="s">
        <v>51</v>
      </c>
      <c r="E1223" t="s">
        <v>4640</v>
      </c>
      <c r="F1223">
        <v>1</v>
      </c>
      <c r="G1223" s="263" t="str" cm="1">
        <f t="array" ref="G1223">IF(Resumen!$D$7="PROC.SWAT",IFERROR(VLOOKUP(BD[[#This Row],[Usunombre]],Equivalencias!W:X,2,FALSE),IFERROR(VLOOKUP(INDEX('BDCF Histórico'!A:A,MATCH(D1223&amp;E1223,'BDCF Histórico'!G:G,0),),Equivalencias!D:F,3,FALSE),"Revisar")),IFERROR(VLOOKUP(INDEX('BDCF Histórico'!A:A,MATCH(D1223&amp;E1223,'BDCF Histórico'!G:G,0),),Equivalencias!D:F,3,FALSE),"Revisar"))</f>
        <v>PROC.SAPI</v>
      </c>
      <c r="H1223" s="263" t="str" cm="1">
        <f t="array" ref="H1223">IFERROR(INDEX(Equivalencias!H:H,MATCH(BD[[#This Row],[PRYINumero]],Equivalencias!I:I,0),),BD[[#This Row],[PRYTcodigo]])</f>
        <v>PROC.SAPI</v>
      </c>
    </row>
    <row r="1224" spans="2:8" hidden="1" x14ac:dyDescent="0.3">
      <c r="B1224" t="s">
        <v>4307</v>
      </c>
      <c r="C1224" t="s">
        <v>8349</v>
      </c>
      <c r="D1224" t="s">
        <v>51</v>
      </c>
      <c r="E1224" t="s">
        <v>4640</v>
      </c>
      <c r="F1224">
        <v>4</v>
      </c>
      <c r="G1224" s="263" t="str" cm="1">
        <f t="array" ref="G1224">IF(Resumen!$D$7="PROC.SWAT",IFERROR(VLOOKUP(BD[[#This Row],[Usunombre]],Equivalencias!W:X,2,FALSE),IFERROR(VLOOKUP(INDEX('BDCF Histórico'!A:A,MATCH(D1224&amp;E1224,'BDCF Histórico'!G:G,0),),Equivalencias!D:F,3,FALSE),"Revisar")),IFERROR(VLOOKUP(INDEX('BDCF Histórico'!A:A,MATCH(D1224&amp;E1224,'BDCF Histórico'!G:G,0),),Equivalencias!D:F,3,FALSE),"Revisar"))</f>
        <v>PROC.SAPI</v>
      </c>
      <c r="H1224" s="263" t="str" cm="1">
        <f t="array" ref="H1224">IFERROR(INDEX(Equivalencias!H:H,MATCH(BD[[#This Row],[PRYINumero]],Equivalencias!I:I,0),),BD[[#This Row],[PRYTcodigo]])</f>
        <v>PROC.SAPI</v>
      </c>
    </row>
    <row r="1225" spans="2:8" x14ac:dyDescent="0.3">
      <c r="B1225" t="s">
        <v>4307</v>
      </c>
      <c r="C1225" t="s">
        <v>8349</v>
      </c>
      <c r="D1225" t="s">
        <v>51</v>
      </c>
      <c r="E1225" t="s">
        <v>8381</v>
      </c>
      <c r="F1225">
        <v>19</v>
      </c>
      <c r="G1225" s="263" t="str" cm="1">
        <f t="array" ref="G1225">IF(Resumen!$D$7="PROC.SWAT",IFERROR(VLOOKUP(BD[[#This Row],[Usunombre]],Equivalencias!W:X,2,FALSE),IFERROR(VLOOKUP(INDEX('BDCF Histórico'!A:A,MATCH(D1225&amp;E1225,'BDCF Histórico'!G:G,0),),Equivalencias!D:F,3,FALSE),"Revisar")),IFERROR(VLOOKUP(INDEX('BDCF Histórico'!A:A,MATCH(D1225&amp;E1225,'BDCF Histórico'!G:G,0),),Equivalencias!D:F,3,FALSE),"Revisar"))</f>
        <v>PROC.SAPI</v>
      </c>
      <c r="H1225" s="263" t="str" cm="1">
        <f t="array" ref="H1225">IFERROR(INDEX(Equivalencias!H:H,MATCH(BD[[#This Row],[PRYINumero]],Equivalencias!I:I,0),),BD[[#This Row],[PRYTcodigo]])</f>
        <v>PROC.SAPI</v>
      </c>
    </row>
    <row r="1226" spans="2:8" hidden="1" x14ac:dyDescent="0.3">
      <c r="B1226" t="s">
        <v>4307</v>
      </c>
      <c r="C1226" t="s">
        <v>4673</v>
      </c>
      <c r="D1226" t="s">
        <v>51</v>
      </c>
      <c r="E1226" t="s">
        <v>4640</v>
      </c>
      <c r="F1226">
        <v>2</v>
      </c>
      <c r="G1226" s="263" t="str" cm="1">
        <f t="array" ref="G1226">IF(Resumen!$D$7="PROC.SWAT",IFERROR(VLOOKUP(BD[[#This Row],[Usunombre]],Equivalencias!W:X,2,FALSE),IFERROR(VLOOKUP(INDEX('BDCF Histórico'!A:A,MATCH(D1226&amp;E1226,'BDCF Histórico'!G:G,0),),Equivalencias!D:F,3,FALSE),"Revisar")),IFERROR(VLOOKUP(INDEX('BDCF Histórico'!A:A,MATCH(D1226&amp;E1226,'BDCF Histórico'!G:G,0),),Equivalencias!D:F,3,FALSE),"Revisar"))</f>
        <v>PROC.SAPI</v>
      </c>
      <c r="H1226" s="263" t="str" cm="1">
        <f t="array" ref="H1226">IFERROR(INDEX(Equivalencias!H:H,MATCH(BD[[#This Row],[PRYINumero]],Equivalencias!I:I,0),),BD[[#This Row],[PRYTcodigo]])</f>
        <v>PROC.SAPI</v>
      </c>
    </row>
    <row r="1227" spans="2:8" hidden="1" x14ac:dyDescent="0.3">
      <c r="B1227" t="s">
        <v>4307</v>
      </c>
      <c r="C1227" t="s">
        <v>99</v>
      </c>
      <c r="D1227" t="s">
        <v>51</v>
      </c>
      <c r="E1227" t="s">
        <v>4640</v>
      </c>
      <c r="F1227">
        <v>10</v>
      </c>
      <c r="G1227" s="263" t="str" cm="1">
        <f t="array" ref="G1227">IF(Resumen!$D$7="PROC.SWAT",IFERROR(VLOOKUP(BD[[#This Row],[Usunombre]],Equivalencias!W:X,2,FALSE),IFERROR(VLOOKUP(INDEX('BDCF Histórico'!A:A,MATCH(D1227&amp;E1227,'BDCF Histórico'!G:G,0),),Equivalencias!D:F,3,FALSE),"Revisar")),IFERROR(VLOOKUP(INDEX('BDCF Histórico'!A:A,MATCH(D1227&amp;E1227,'BDCF Histórico'!G:G,0),),Equivalencias!D:F,3,FALSE),"Revisar"))</f>
        <v>PROC.SAPI</v>
      </c>
      <c r="H1227" s="263" t="str" cm="1">
        <f t="array" ref="H1227">IFERROR(INDEX(Equivalencias!H:H,MATCH(BD[[#This Row],[PRYINumero]],Equivalencias!I:I,0),),BD[[#This Row],[PRYTcodigo]])</f>
        <v>PROC.SAPI</v>
      </c>
    </row>
    <row r="1228" spans="2:8" x14ac:dyDescent="0.3">
      <c r="B1228" t="s">
        <v>4307</v>
      </c>
      <c r="C1228" t="s">
        <v>99</v>
      </c>
      <c r="D1228" t="s">
        <v>51</v>
      </c>
      <c r="E1228" t="s">
        <v>8381</v>
      </c>
      <c r="F1228">
        <v>20</v>
      </c>
      <c r="G1228" s="263" t="str" cm="1">
        <f t="array" ref="G1228">IF(Resumen!$D$7="PROC.SWAT",IFERROR(VLOOKUP(BD[[#This Row],[Usunombre]],Equivalencias!W:X,2,FALSE),IFERROR(VLOOKUP(INDEX('BDCF Histórico'!A:A,MATCH(D1228&amp;E1228,'BDCF Histórico'!G:G,0),),Equivalencias!D:F,3,FALSE),"Revisar")),IFERROR(VLOOKUP(INDEX('BDCF Histórico'!A:A,MATCH(D1228&amp;E1228,'BDCF Histórico'!G:G,0),),Equivalencias!D:F,3,FALSE),"Revisar"))</f>
        <v>PROC.SAPI</v>
      </c>
      <c r="H1228" s="263" t="str" cm="1">
        <f t="array" ref="H1228">IFERROR(INDEX(Equivalencias!H:H,MATCH(BD[[#This Row],[PRYINumero]],Equivalencias!I:I,0),),BD[[#This Row],[PRYTcodigo]])</f>
        <v>PROC.SAPI</v>
      </c>
    </row>
    <row r="1229" spans="2:8" hidden="1" x14ac:dyDescent="0.3">
      <c r="B1229" t="s">
        <v>4307</v>
      </c>
      <c r="C1229" t="s">
        <v>3513</v>
      </c>
      <c r="D1229" t="s">
        <v>51</v>
      </c>
      <c r="E1229" t="s">
        <v>4640</v>
      </c>
      <c r="F1229">
        <v>1</v>
      </c>
      <c r="G1229" s="263" t="str" cm="1">
        <f t="array" ref="G1229">IF(Resumen!$D$7="PROC.SWAT",IFERROR(VLOOKUP(BD[[#This Row],[Usunombre]],Equivalencias!W:X,2,FALSE),IFERROR(VLOOKUP(INDEX('BDCF Histórico'!A:A,MATCH(D1229&amp;E1229,'BDCF Histórico'!G:G,0),),Equivalencias!D:F,3,FALSE),"Revisar")),IFERROR(VLOOKUP(INDEX('BDCF Histórico'!A:A,MATCH(D1229&amp;E1229,'BDCF Histórico'!G:G,0),),Equivalencias!D:F,3,FALSE),"Revisar"))</f>
        <v>PROC.SAPI</v>
      </c>
      <c r="H1229" s="263" t="str" cm="1">
        <f t="array" ref="H1229">IFERROR(INDEX(Equivalencias!H:H,MATCH(BD[[#This Row],[PRYINumero]],Equivalencias!I:I,0),),BD[[#This Row],[PRYTcodigo]])</f>
        <v>PROC.SAPI</v>
      </c>
    </row>
    <row r="1230" spans="2:8" x14ac:dyDescent="0.3">
      <c r="B1230" t="s">
        <v>4307</v>
      </c>
      <c r="C1230" t="s">
        <v>3513</v>
      </c>
      <c r="D1230" t="s">
        <v>51</v>
      </c>
      <c r="E1230" t="s">
        <v>8381</v>
      </c>
      <c r="F1230">
        <v>1</v>
      </c>
      <c r="G1230" s="263" t="str" cm="1">
        <f t="array" ref="G1230">IF(Resumen!$D$7="PROC.SWAT",IFERROR(VLOOKUP(BD[[#This Row],[Usunombre]],Equivalencias!W:X,2,FALSE),IFERROR(VLOOKUP(INDEX('BDCF Histórico'!A:A,MATCH(D1230&amp;E1230,'BDCF Histórico'!G:G,0),),Equivalencias!D:F,3,FALSE),"Revisar")),IFERROR(VLOOKUP(INDEX('BDCF Histórico'!A:A,MATCH(D1230&amp;E1230,'BDCF Histórico'!G:G,0),),Equivalencias!D:F,3,FALSE),"Revisar"))</f>
        <v>PROC.SAPI</v>
      </c>
      <c r="H1230" s="263" t="str" cm="1">
        <f t="array" ref="H1230">IFERROR(INDEX(Equivalencias!H:H,MATCH(BD[[#This Row],[PRYINumero]],Equivalencias!I:I,0),),BD[[#This Row],[PRYTcodigo]])</f>
        <v>PROC.SAPI</v>
      </c>
    </row>
    <row r="1231" spans="2:8" hidden="1" x14ac:dyDescent="0.3">
      <c r="B1231" t="s">
        <v>4307</v>
      </c>
      <c r="C1231" t="s">
        <v>4674</v>
      </c>
      <c r="D1231" t="s">
        <v>51</v>
      </c>
      <c r="E1231" t="s">
        <v>4640</v>
      </c>
      <c r="F1231">
        <v>25</v>
      </c>
      <c r="G1231" s="263" t="str" cm="1">
        <f t="array" ref="G1231">IF(Resumen!$D$7="PROC.SWAT",IFERROR(VLOOKUP(BD[[#This Row],[Usunombre]],Equivalencias!W:X,2,FALSE),IFERROR(VLOOKUP(INDEX('BDCF Histórico'!A:A,MATCH(D1231&amp;E1231,'BDCF Histórico'!G:G,0),),Equivalencias!D:F,3,FALSE),"Revisar")),IFERROR(VLOOKUP(INDEX('BDCF Histórico'!A:A,MATCH(D1231&amp;E1231,'BDCF Histórico'!G:G,0),),Equivalencias!D:F,3,FALSE),"Revisar"))</f>
        <v>PROC.SAPI</v>
      </c>
      <c r="H1231" s="263" t="str" cm="1">
        <f t="array" ref="H1231">IFERROR(INDEX(Equivalencias!H:H,MATCH(BD[[#This Row],[PRYINumero]],Equivalencias!I:I,0),),BD[[#This Row],[PRYTcodigo]])</f>
        <v>PROC.SAPI</v>
      </c>
    </row>
    <row r="1232" spans="2:8" x14ac:dyDescent="0.3">
      <c r="B1232" t="s">
        <v>4307</v>
      </c>
      <c r="C1232" t="s">
        <v>4674</v>
      </c>
      <c r="D1232" t="s">
        <v>51</v>
      </c>
      <c r="E1232" t="s">
        <v>8381</v>
      </c>
      <c r="F1232">
        <v>21</v>
      </c>
      <c r="G1232" s="263" t="str" cm="1">
        <f t="array" ref="G1232">IF(Resumen!$D$7="PROC.SWAT",IFERROR(VLOOKUP(BD[[#This Row],[Usunombre]],Equivalencias!W:X,2,FALSE),IFERROR(VLOOKUP(INDEX('BDCF Histórico'!A:A,MATCH(D1232&amp;E1232,'BDCF Histórico'!G:G,0),),Equivalencias!D:F,3,FALSE),"Revisar")),IFERROR(VLOOKUP(INDEX('BDCF Histórico'!A:A,MATCH(D1232&amp;E1232,'BDCF Histórico'!G:G,0),),Equivalencias!D:F,3,FALSE),"Revisar"))</f>
        <v>PROC.SAPI</v>
      </c>
      <c r="H1232" s="263" t="str" cm="1">
        <f t="array" ref="H1232">IFERROR(INDEX(Equivalencias!H:H,MATCH(BD[[#This Row],[PRYINumero]],Equivalencias!I:I,0),),BD[[#This Row],[PRYTcodigo]])</f>
        <v>PROC.SAPI</v>
      </c>
    </row>
    <row r="1233" spans="2:8" hidden="1" x14ac:dyDescent="0.3">
      <c r="B1233" t="s">
        <v>4307</v>
      </c>
      <c r="C1233" t="s">
        <v>4677</v>
      </c>
      <c r="D1233" t="s">
        <v>51</v>
      </c>
      <c r="E1233" t="s">
        <v>4640</v>
      </c>
      <c r="F1233">
        <v>7</v>
      </c>
      <c r="G1233" s="263" t="str" cm="1">
        <f t="array" ref="G1233">IF(Resumen!$D$7="PROC.SWAT",IFERROR(VLOOKUP(BD[[#This Row],[Usunombre]],Equivalencias!W:X,2,FALSE),IFERROR(VLOOKUP(INDEX('BDCF Histórico'!A:A,MATCH(D1233&amp;E1233,'BDCF Histórico'!G:G,0),),Equivalencias!D:F,3,FALSE),"Revisar")),IFERROR(VLOOKUP(INDEX('BDCF Histórico'!A:A,MATCH(D1233&amp;E1233,'BDCF Histórico'!G:G,0),),Equivalencias!D:F,3,FALSE),"Revisar"))</f>
        <v>PROC.SAPI</v>
      </c>
      <c r="H1233" s="263" t="str" cm="1">
        <f t="array" ref="H1233">IFERROR(INDEX(Equivalencias!H:H,MATCH(BD[[#This Row],[PRYINumero]],Equivalencias!I:I,0),),BD[[#This Row],[PRYTcodigo]])</f>
        <v>PROC.SAPI</v>
      </c>
    </row>
    <row r="1234" spans="2:8" x14ac:dyDescent="0.3">
      <c r="B1234" t="s">
        <v>4307</v>
      </c>
      <c r="C1234" t="s">
        <v>4677</v>
      </c>
      <c r="D1234" t="s">
        <v>51</v>
      </c>
      <c r="E1234" t="s">
        <v>8381</v>
      </c>
      <c r="F1234">
        <v>39</v>
      </c>
      <c r="G1234" s="263" t="str" cm="1">
        <f t="array" ref="G1234">IF(Resumen!$D$7="PROC.SWAT",IFERROR(VLOOKUP(BD[[#This Row],[Usunombre]],Equivalencias!W:X,2,FALSE),IFERROR(VLOOKUP(INDEX('BDCF Histórico'!A:A,MATCH(D1234&amp;E1234,'BDCF Histórico'!G:G,0),),Equivalencias!D:F,3,FALSE),"Revisar")),IFERROR(VLOOKUP(INDEX('BDCF Histórico'!A:A,MATCH(D1234&amp;E1234,'BDCF Histórico'!G:G,0),),Equivalencias!D:F,3,FALSE),"Revisar"))</f>
        <v>PROC.SAPI</v>
      </c>
      <c r="H1234" s="263" t="str" cm="1">
        <f t="array" ref="H1234">IFERROR(INDEX(Equivalencias!H:H,MATCH(BD[[#This Row],[PRYINumero]],Equivalencias!I:I,0),),BD[[#This Row],[PRYTcodigo]])</f>
        <v>PROC.SAPI</v>
      </c>
    </row>
    <row r="1235" spans="2:8" x14ac:dyDescent="0.3">
      <c r="B1235" t="s">
        <v>669</v>
      </c>
      <c r="C1235" t="s">
        <v>4642</v>
      </c>
      <c r="D1235" t="s">
        <v>4401</v>
      </c>
      <c r="E1235" t="s">
        <v>8381</v>
      </c>
      <c r="F1235">
        <v>16</v>
      </c>
      <c r="G1235" s="263" t="str" cm="1">
        <f t="array" ref="G1235">IF(Resumen!$D$7="PROC.SWAT",IFERROR(VLOOKUP(BD[[#This Row],[Usunombre]],Equivalencias!W:X,2,FALSE),IFERROR(VLOOKUP(INDEX('BDCF Histórico'!A:A,MATCH(D1235&amp;E1235,'BDCF Histórico'!G:G,0),),Equivalencias!D:F,3,FALSE),"Revisar")),IFERROR(VLOOKUP(INDEX('BDCF Histórico'!A:A,MATCH(D1235&amp;E1235,'BDCF Histórico'!G:G,0),),Equivalencias!D:F,3,FALSE),"Revisar"))</f>
        <v>PROC.SALUD</v>
      </c>
      <c r="H1235" s="263" t="str" cm="1">
        <f t="array" ref="H1235">IFERROR(INDEX(Equivalencias!H:H,MATCH(BD[[#This Row],[PRYINumero]],Equivalencias!I:I,0),),BD[[#This Row],[PRYTcodigo]])</f>
        <v>PROC.ADM</v>
      </c>
    </row>
    <row r="1236" spans="2:8" hidden="1" x14ac:dyDescent="0.3">
      <c r="B1236" t="s">
        <v>669</v>
      </c>
      <c r="C1236" t="s">
        <v>4642</v>
      </c>
      <c r="D1236" t="s">
        <v>376</v>
      </c>
      <c r="E1236" t="s">
        <v>4640</v>
      </c>
      <c r="F1236">
        <v>8</v>
      </c>
      <c r="G1236" s="263" t="str" cm="1">
        <f t="array" ref="G1236">IF(Resumen!$D$7="PROC.SWAT",IFERROR(VLOOKUP(BD[[#This Row],[Usunombre]],Equivalencias!W:X,2,FALSE),IFERROR(VLOOKUP(INDEX('BDCF Histórico'!A:A,MATCH(D1236&amp;E1236,'BDCF Histórico'!G:G,0),),Equivalencias!D:F,3,FALSE),"Revisar")),IFERROR(VLOOKUP(INDEX('BDCF Histórico'!A:A,MATCH(D1236&amp;E1236,'BDCF Histórico'!G:G,0),),Equivalencias!D:F,3,FALSE),"Revisar"))</f>
        <v>PROC.T.MW</v>
      </c>
      <c r="H1236" s="263" t="str" cm="1">
        <f t="array" ref="H1236">IFERROR(INDEX(Equivalencias!H:H,MATCH(BD[[#This Row],[PRYINumero]],Equivalencias!I:I,0),),BD[[#This Row],[PRYTcodigo]])</f>
        <v>PROC.ADM</v>
      </c>
    </row>
    <row r="1237" spans="2:8" x14ac:dyDescent="0.3">
      <c r="B1237" t="s">
        <v>669</v>
      </c>
      <c r="C1237" t="s">
        <v>4642</v>
      </c>
      <c r="D1237" t="s">
        <v>376</v>
      </c>
      <c r="E1237" t="s">
        <v>8381</v>
      </c>
      <c r="F1237">
        <v>64</v>
      </c>
      <c r="G1237" s="263" t="str" cm="1">
        <f t="array" ref="G1237">IF(Resumen!$D$7="PROC.SWAT",IFERROR(VLOOKUP(BD[[#This Row],[Usunombre]],Equivalencias!W:X,2,FALSE),IFERROR(VLOOKUP(INDEX('BDCF Histórico'!A:A,MATCH(D1237&amp;E1237,'BDCF Histórico'!G:G,0),),Equivalencias!D:F,3,FALSE),"Revisar")),IFERROR(VLOOKUP(INDEX('BDCF Histórico'!A:A,MATCH(D1237&amp;E1237,'BDCF Histórico'!G:G,0),),Equivalencias!D:F,3,FALSE),"Revisar"))</f>
        <v>PROC.T.MW</v>
      </c>
      <c r="H1237" s="263" t="str" cm="1">
        <f t="array" ref="H1237">IFERROR(INDEX(Equivalencias!H:H,MATCH(BD[[#This Row],[PRYINumero]],Equivalencias!I:I,0),),BD[[#This Row],[PRYTcodigo]])</f>
        <v>PROC.ADM</v>
      </c>
    </row>
    <row r="1238" spans="2:8" hidden="1" x14ac:dyDescent="0.3">
      <c r="B1238" t="s">
        <v>981</v>
      </c>
      <c r="C1238" t="s">
        <v>4293</v>
      </c>
      <c r="D1238" t="s">
        <v>376</v>
      </c>
      <c r="E1238" t="s">
        <v>4640</v>
      </c>
      <c r="F1238">
        <v>176</v>
      </c>
      <c r="G1238" s="263" t="str" cm="1">
        <f t="array" ref="G1238">IF(Resumen!$D$7="PROC.SWAT",IFERROR(VLOOKUP(BD[[#This Row],[Usunombre]],Equivalencias!W:X,2,FALSE),IFERROR(VLOOKUP(INDEX('BDCF Histórico'!A:A,MATCH(D1238&amp;E1238,'BDCF Histórico'!G:G,0),),Equivalencias!D:F,3,FALSE),"Revisar")),IFERROR(VLOOKUP(INDEX('BDCF Histórico'!A:A,MATCH(D1238&amp;E1238,'BDCF Histórico'!G:G,0),),Equivalencias!D:F,3,FALSE),"Revisar"))</f>
        <v>PROC.T.MW</v>
      </c>
      <c r="H1238" s="263" t="str" cm="1">
        <f t="array" ref="H1238">IFERROR(INDEX(Equivalencias!H:H,MATCH(BD[[#This Row],[PRYINumero]],Equivalencias!I:I,0),),BD[[#This Row],[PRYTcodigo]])</f>
        <v>PROC.T.MW</v>
      </c>
    </row>
    <row r="1239" spans="2:8" x14ac:dyDescent="0.3">
      <c r="B1239" t="s">
        <v>981</v>
      </c>
      <c r="C1239" t="s">
        <v>4293</v>
      </c>
      <c r="D1239" t="s">
        <v>376</v>
      </c>
      <c r="E1239" t="s">
        <v>8381</v>
      </c>
      <c r="F1239">
        <v>96</v>
      </c>
      <c r="G1239" s="263" t="str" cm="1">
        <f t="array" ref="G1239">IF(Resumen!$D$7="PROC.SWAT",IFERROR(VLOOKUP(BD[[#This Row],[Usunombre]],Equivalencias!W:X,2,FALSE),IFERROR(VLOOKUP(INDEX('BDCF Histórico'!A:A,MATCH(D1239&amp;E1239,'BDCF Histórico'!G:G,0),),Equivalencias!D:F,3,FALSE),"Revisar")),IFERROR(VLOOKUP(INDEX('BDCF Histórico'!A:A,MATCH(D1239&amp;E1239,'BDCF Histórico'!G:G,0),),Equivalencias!D:F,3,FALSE),"Revisar"))</f>
        <v>PROC.T.MW</v>
      </c>
      <c r="H1239" s="263" t="str" cm="1">
        <f t="array" ref="H1239">IFERROR(INDEX(Equivalencias!H:H,MATCH(BD[[#This Row],[PRYINumero]],Equivalencias!I:I,0),),BD[[#This Row],[PRYTcodigo]])</f>
        <v>PROC.T.MW</v>
      </c>
    </row>
    <row r="1240" spans="2:8" hidden="1" x14ac:dyDescent="0.3">
      <c r="B1240" t="s">
        <v>669</v>
      </c>
      <c r="C1240" t="s">
        <v>4642</v>
      </c>
      <c r="D1240" t="s">
        <v>4219</v>
      </c>
      <c r="E1240" t="s">
        <v>4640</v>
      </c>
      <c r="F1240">
        <v>8</v>
      </c>
      <c r="G1240" s="263" t="str" cm="1">
        <f t="array" ref="G1240">IF(Resumen!$D$7="PROC.SWAT",IFERROR(VLOOKUP(BD[[#This Row],[Usunombre]],Equivalencias!W:X,2,FALSE),IFERROR(VLOOKUP(INDEX('BDCF Histórico'!A:A,MATCH(D1240&amp;E1240,'BDCF Histórico'!G:G,0),),Equivalencias!D:F,3,FALSE),"Revisar")),IFERROR(VLOOKUP(INDEX('BDCF Histórico'!A:A,MATCH(D1240&amp;E1240,'BDCF Histórico'!G:G,0),),Equivalencias!D:F,3,FALSE),"Revisar"))</f>
        <v>PROC.SWAT</v>
      </c>
      <c r="H1240" s="263" t="str" cm="1">
        <f t="array" ref="H1240">IFERROR(INDEX(Equivalencias!H:H,MATCH(BD[[#This Row],[PRYINumero]],Equivalencias!I:I,0),),BD[[#This Row],[PRYTcodigo]])</f>
        <v>PROC.ADM</v>
      </c>
    </row>
    <row r="1241" spans="2:8" hidden="1" x14ac:dyDescent="0.3">
      <c r="B1241" t="s">
        <v>354</v>
      </c>
      <c r="C1241" t="s">
        <v>1009</v>
      </c>
      <c r="D1241" t="s">
        <v>4219</v>
      </c>
      <c r="E1241" t="s">
        <v>4640</v>
      </c>
      <c r="F1241">
        <v>174</v>
      </c>
      <c r="G1241" s="263" t="str" cm="1">
        <f t="array" ref="G1241">IF(Resumen!$D$7="PROC.SWAT",IFERROR(VLOOKUP(BD[[#This Row],[Usunombre]],Equivalencias!W:X,2,FALSE),IFERROR(VLOOKUP(INDEX('BDCF Histórico'!A:A,MATCH(D1241&amp;E1241,'BDCF Histórico'!G:G,0),),Equivalencias!D:F,3,FALSE),"Revisar")),IFERROR(VLOOKUP(INDEX('BDCF Histórico'!A:A,MATCH(D1241&amp;E1241,'BDCF Histórico'!G:G,0),),Equivalencias!D:F,3,FALSE),"Revisar"))</f>
        <v>PROC.SWAT</v>
      </c>
      <c r="H1241" s="263" t="str" cm="1">
        <f t="array" ref="H1241">IFERROR(INDEX(Equivalencias!H:H,MATCH(BD[[#This Row],[PRYINumero]],Equivalencias!I:I,0),),BD[[#This Row],[PRYTcodigo]])</f>
        <v>PROC.TAPP</v>
      </c>
    </row>
    <row r="1242" spans="2:8" x14ac:dyDescent="0.3">
      <c r="B1242" t="s">
        <v>354</v>
      </c>
      <c r="C1242" t="s">
        <v>1009</v>
      </c>
      <c r="D1242" t="s">
        <v>4219</v>
      </c>
      <c r="E1242" t="s">
        <v>8381</v>
      </c>
      <c r="F1242">
        <v>213</v>
      </c>
      <c r="G1242" s="263" t="str" cm="1">
        <f t="array" ref="G1242">IF(Resumen!$D$7="PROC.SWAT",IFERROR(VLOOKUP(BD[[#This Row],[Usunombre]],Equivalencias!W:X,2,FALSE),IFERROR(VLOOKUP(INDEX('BDCF Histórico'!A:A,MATCH(D1242&amp;E1242,'BDCF Histórico'!G:G,0),),Equivalencias!D:F,3,FALSE),"Revisar")),IFERROR(VLOOKUP(INDEX('BDCF Histórico'!A:A,MATCH(D1242&amp;E1242,'BDCF Histórico'!G:G,0),),Equivalencias!D:F,3,FALSE),"Revisar"))</f>
        <v>PROC.SWAT</v>
      </c>
      <c r="H1242" s="263" t="str" cm="1">
        <f t="array" ref="H1242">IFERROR(INDEX(Equivalencias!H:H,MATCH(BD[[#This Row],[PRYINumero]],Equivalencias!I:I,0),),BD[[#This Row],[PRYTcodigo]])</f>
        <v>PROC.TAPP</v>
      </c>
    </row>
    <row r="1243" spans="2:8" x14ac:dyDescent="0.3">
      <c r="B1243" t="s">
        <v>669</v>
      </c>
      <c r="C1243" t="s">
        <v>4642</v>
      </c>
      <c r="D1243" t="s">
        <v>962</v>
      </c>
      <c r="E1243" t="s">
        <v>8381</v>
      </c>
      <c r="F1243">
        <v>16</v>
      </c>
      <c r="G1243" s="263" t="str" cm="1">
        <f t="array" ref="G1243">IF(Resumen!$D$7="PROC.SWAT",IFERROR(VLOOKUP(BD[[#This Row],[Usunombre]],Equivalencias!W:X,2,FALSE),IFERROR(VLOOKUP(INDEX('BDCF Histórico'!A:A,MATCH(D1243&amp;E1243,'BDCF Histórico'!G:G,0),),Equivalencias!D:F,3,FALSE),"Revisar")),IFERROR(VLOOKUP(INDEX('BDCF Histórico'!A:A,MATCH(D1243&amp;E1243,'BDCF Histórico'!G:G,0),),Equivalencias!D:F,3,FALSE),"Revisar"))</f>
        <v>PROC.SALUD</v>
      </c>
      <c r="H1243" s="263" t="str" cm="1">
        <f t="array" ref="H1243">IFERROR(INDEX(Equivalencias!H:H,MATCH(BD[[#This Row],[PRYINumero]],Equivalencias!I:I,0),),BD[[#This Row],[PRYTcodigo]])</f>
        <v>PROC.ADM</v>
      </c>
    </row>
    <row r="1244" spans="2:8" hidden="1" x14ac:dyDescent="0.3">
      <c r="B1244" t="s">
        <v>669</v>
      </c>
      <c r="C1244" t="s">
        <v>4642</v>
      </c>
      <c r="D1244" t="s">
        <v>390</v>
      </c>
      <c r="E1244" t="s">
        <v>4640</v>
      </c>
      <c r="F1244">
        <v>16</v>
      </c>
      <c r="G1244" s="263" t="str" cm="1">
        <f t="array" ref="G1244">IF(Resumen!$D$7="PROC.SWAT",IFERROR(VLOOKUP(BD[[#This Row],[Usunombre]],Equivalencias!W:X,2,FALSE),IFERROR(VLOOKUP(INDEX('BDCF Histórico'!A:A,MATCH(D1244&amp;E1244,'BDCF Histórico'!G:G,0),),Equivalencias!D:F,3,FALSE),"Revisar")),IFERROR(VLOOKUP(INDEX('BDCF Histórico'!A:A,MATCH(D1244&amp;E1244,'BDCF Histórico'!G:G,0),),Equivalencias!D:F,3,FALSE),"Revisar"))</f>
        <v>PROC.TELCO</v>
      </c>
      <c r="H1244" s="263" t="str" cm="1">
        <f t="array" ref="H1244">IFERROR(INDEX(Equivalencias!H:H,MATCH(BD[[#This Row],[PRYINumero]],Equivalencias!I:I,0),),BD[[#This Row],[PRYTcodigo]])</f>
        <v>PROC.ADM</v>
      </c>
    </row>
    <row r="1245" spans="2:8" hidden="1" x14ac:dyDescent="0.3">
      <c r="B1245" t="s">
        <v>371</v>
      </c>
      <c r="C1245" t="s">
        <v>4628</v>
      </c>
      <c r="D1245" t="s">
        <v>390</v>
      </c>
      <c r="E1245" t="s">
        <v>4640</v>
      </c>
      <c r="F1245">
        <v>99</v>
      </c>
      <c r="G1245" s="263" t="str" cm="1">
        <f t="array" ref="G1245">IF(Resumen!$D$7="PROC.SWAT",IFERROR(VLOOKUP(BD[[#This Row],[Usunombre]],Equivalencias!W:X,2,FALSE),IFERROR(VLOOKUP(INDEX('BDCF Histórico'!A:A,MATCH(D1245&amp;E1245,'BDCF Histórico'!G:G,0),),Equivalencias!D:F,3,FALSE),"Revisar")),IFERROR(VLOOKUP(INDEX('BDCF Histórico'!A:A,MATCH(D1245&amp;E1245,'BDCF Histórico'!G:G,0),),Equivalencias!D:F,3,FALSE),"Revisar"))</f>
        <v>PROC.TELCO</v>
      </c>
      <c r="H1245" s="263" t="str" cm="1">
        <f t="array" ref="H1245">IFERROR(INDEX(Equivalencias!H:H,MATCH(BD[[#This Row],[PRYINumero]],Equivalencias!I:I,0),),BD[[#This Row],[PRYTcodigo]])</f>
        <v>PROC.TELCO</v>
      </c>
    </row>
    <row r="1246" spans="2:8" x14ac:dyDescent="0.3">
      <c r="B1246" t="s">
        <v>371</v>
      </c>
      <c r="C1246" t="s">
        <v>4628</v>
      </c>
      <c r="D1246" t="s">
        <v>390</v>
      </c>
      <c r="E1246" t="s">
        <v>8381</v>
      </c>
      <c r="F1246">
        <v>155.5</v>
      </c>
      <c r="G1246" s="263" t="str" cm="1">
        <f t="array" ref="G1246">IF(Resumen!$D$7="PROC.SWAT",IFERROR(VLOOKUP(BD[[#This Row],[Usunombre]],Equivalencias!W:X,2,FALSE),IFERROR(VLOOKUP(INDEX('BDCF Histórico'!A:A,MATCH(D1246&amp;E1246,'BDCF Histórico'!G:G,0),),Equivalencias!D:F,3,FALSE),"Revisar")),IFERROR(VLOOKUP(INDEX('BDCF Histórico'!A:A,MATCH(D1246&amp;E1246,'BDCF Histórico'!G:G,0),),Equivalencias!D:F,3,FALSE),"Revisar"))</f>
        <v>PROC.TELCO</v>
      </c>
      <c r="H1246" s="263" t="str" cm="1">
        <f t="array" ref="H1246">IFERROR(INDEX(Equivalencias!H:H,MATCH(BD[[#This Row],[PRYINumero]],Equivalencias!I:I,0),),BD[[#This Row],[PRYTcodigo]])</f>
        <v>PROC.TELCO</v>
      </c>
    </row>
    <row r="1247" spans="2:8" hidden="1" x14ac:dyDescent="0.3">
      <c r="B1247" t="s">
        <v>371</v>
      </c>
      <c r="C1247" t="s">
        <v>4629</v>
      </c>
      <c r="D1247" t="s">
        <v>390</v>
      </c>
      <c r="E1247" t="s">
        <v>4640</v>
      </c>
      <c r="F1247">
        <v>50</v>
      </c>
      <c r="G1247" s="263" t="str" cm="1">
        <f t="array" ref="G1247">IF(Resumen!$D$7="PROC.SWAT",IFERROR(VLOOKUP(BD[[#This Row],[Usunombre]],Equivalencias!W:X,2,FALSE),IFERROR(VLOOKUP(INDEX('BDCF Histórico'!A:A,MATCH(D1247&amp;E1247,'BDCF Histórico'!G:G,0),),Equivalencias!D:F,3,FALSE),"Revisar")),IFERROR(VLOOKUP(INDEX('BDCF Histórico'!A:A,MATCH(D1247&amp;E1247,'BDCF Histórico'!G:G,0),),Equivalencias!D:F,3,FALSE),"Revisar"))</f>
        <v>PROC.TELCO</v>
      </c>
      <c r="H1247" s="263" t="str" cm="1">
        <f t="array" ref="H1247">IFERROR(INDEX(Equivalencias!H:H,MATCH(BD[[#This Row],[PRYINumero]],Equivalencias!I:I,0),),BD[[#This Row],[PRYTcodigo]])</f>
        <v>PROC.TELCO</v>
      </c>
    </row>
    <row r="1248" spans="2:8" x14ac:dyDescent="0.3">
      <c r="B1248" t="s">
        <v>371</v>
      </c>
      <c r="C1248" t="s">
        <v>4629</v>
      </c>
      <c r="D1248" t="s">
        <v>390</v>
      </c>
      <c r="E1248" t="s">
        <v>8381</v>
      </c>
      <c r="F1248">
        <v>1</v>
      </c>
      <c r="G1248" s="263" t="str" cm="1">
        <f t="array" ref="G1248">IF(Resumen!$D$7="PROC.SWAT",IFERROR(VLOOKUP(BD[[#This Row],[Usunombre]],Equivalencias!W:X,2,FALSE),IFERROR(VLOOKUP(INDEX('BDCF Histórico'!A:A,MATCH(D1248&amp;E1248,'BDCF Histórico'!G:G,0),),Equivalencias!D:F,3,FALSE),"Revisar")),IFERROR(VLOOKUP(INDEX('BDCF Histórico'!A:A,MATCH(D1248&amp;E1248,'BDCF Histórico'!G:G,0),),Equivalencias!D:F,3,FALSE),"Revisar"))</f>
        <v>PROC.TELCO</v>
      </c>
      <c r="H1248" s="263" t="str" cm="1">
        <f t="array" ref="H1248">IFERROR(INDEX(Equivalencias!H:H,MATCH(BD[[#This Row],[PRYINumero]],Equivalencias!I:I,0),),BD[[#This Row],[PRYTcodigo]])</f>
        <v>PROC.TELCO</v>
      </c>
    </row>
    <row r="1249" spans="2:8" hidden="1" x14ac:dyDescent="0.3">
      <c r="B1249" t="s">
        <v>371</v>
      </c>
      <c r="C1249" t="s">
        <v>4679</v>
      </c>
      <c r="D1249" t="s">
        <v>390</v>
      </c>
      <c r="E1249" t="s">
        <v>4640</v>
      </c>
      <c r="F1249">
        <v>3</v>
      </c>
      <c r="G1249" s="263" t="str" cm="1">
        <f t="array" ref="G1249">IF(Resumen!$D$7="PROC.SWAT",IFERROR(VLOOKUP(BD[[#This Row],[Usunombre]],Equivalencias!W:X,2,FALSE),IFERROR(VLOOKUP(INDEX('BDCF Histórico'!A:A,MATCH(D1249&amp;E1249,'BDCF Histórico'!G:G,0),),Equivalencias!D:F,3,FALSE),"Revisar")),IFERROR(VLOOKUP(INDEX('BDCF Histórico'!A:A,MATCH(D1249&amp;E1249,'BDCF Histórico'!G:G,0),),Equivalencias!D:F,3,FALSE),"Revisar"))</f>
        <v>PROC.TELCO</v>
      </c>
      <c r="H1249" s="263" t="str" cm="1">
        <f t="array" ref="H1249">IFERROR(INDEX(Equivalencias!H:H,MATCH(BD[[#This Row],[PRYINumero]],Equivalencias!I:I,0),),BD[[#This Row],[PRYTcodigo]])</f>
        <v>PROC.TELCO</v>
      </c>
    </row>
    <row r="1250" spans="2:8" x14ac:dyDescent="0.3">
      <c r="B1250" t="s">
        <v>371</v>
      </c>
      <c r="C1250" t="s">
        <v>4680</v>
      </c>
      <c r="D1250" t="s">
        <v>390</v>
      </c>
      <c r="E1250" t="s">
        <v>8381</v>
      </c>
      <c r="F1250">
        <v>11</v>
      </c>
      <c r="G1250" s="263" t="str" cm="1">
        <f t="array" ref="G1250">IF(Resumen!$D$7="PROC.SWAT",IFERROR(VLOOKUP(BD[[#This Row],[Usunombre]],Equivalencias!W:X,2,FALSE),IFERROR(VLOOKUP(INDEX('BDCF Histórico'!A:A,MATCH(D1250&amp;E1250,'BDCF Histórico'!G:G,0),),Equivalencias!D:F,3,FALSE),"Revisar")),IFERROR(VLOOKUP(INDEX('BDCF Histórico'!A:A,MATCH(D1250&amp;E1250,'BDCF Histórico'!G:G,0),),Equivalencias!D:F,3,FALSE),"Revisar"))</f>
        <v>PROC.TELCO</v>
      </c>
      <c r="H1250" s="263" t="str" cm="1">
        <f t="array" ref="H1250">IFERROR(INDEX(Equivalencias!H:H,MATCH(BD[[#This Row],[PRYINumero]],Equivalencias!I:I,0),),BD[[#This Row],[PRYTcodigo]])</f>
        <v>PROC.TELCO</v>
      </c>
    </row>
    <row r="1251" spans="2:8" hidden="1" x14ac:dyDescent="0.3">
      <c r="B1251" t="s">
        <v>669</v>
      </c>
      <c r="C1251" t="s">
        <v>4642</v>
      </c>
      <c r="D1251" t="s">
        <v>144</v>
      </c>
      <c r="E1251" t="s">
        <v>4640</v>
      </c>
      <c r="F1251">
        <v>16</v>
      </c>
      <c r="G1251" s="263" t="str" cm="1">
        <f t="array" ref="G1251">IF(Resumen!$D$7="PROC.SWAT",IFERROR(VLOOKUP(BD[[#This Row],[Usunombre]],Equivalencias!W:X,2,FALSE),IFERROR(VLOOKUP(INDEX('BDCF Histórico'!A:A,MATCH(D1251&amp;E1251,'BDCF Histórico'!G:G,0),),Equivalencias!D:F,3,FALSE),"Revisar")),IFERROR(VLOOKUP(INDEX('BDCF Histórico'!A:A,MATCH(D1251&amp;E1251,'BDCF Histórico'!G:G,0),),Equivalencias!D:F,3,FALSE),"Revisar"))</f>
        <v>PROC.SALUD</v>
      </c>
      <c r="H1251" s="263" t="str" cm="1">
        <f t="array" ref="H1251">IFERROR(INDEX(Equivalencias!H:H,MATCH(BD[[#This Row],[PRYINumero]],Equivalencias!I:I,0),),BD[[#This Row],[PRYTcodigo]])</f>
        <v>PROC.ADM</v>
      </c>
    </row>
    <row r="1252" spans="2:8" x14ac:dyDescent="0.3">
      <c r="B1252" t="s">
        <v>669</v>
      </c>
      <c r="C1252" t="s">
        <v>4642</v>
      </c>
      <c r="D1252" t="s">
        <v>144</v>
      </c>
      <c r="E1252" t="s">
        <v>8381</v>
      </c>
      <c r="F1252">
        <v>8</v>
      </c>
      <c r="G1252" s="263" t="str" cm="1">
        <f t="array" ref="G1252">IF(Resumen!$D$7="PROC.SWAT",IFERROR(VLOOKUP(BD[[#This Row],[Usunombre]],Equivalencias!W:X,2,FALSE),IFERROR(VLOOKUP(INDEX('BDCF Histórico'!A:A,MATCH(D1252&amp;E1252,'BDCF Histórico'!G:G,0),),Equivalencias!D:F,3,FALSE),"Revisar")),IFERROR(VLOOKUP(INDEX('BDCF Histórico'!A:A,MATCH(D1252&amp;E1252,'BDCF Histórico'!G:G,0),),Equivalencias!D:F,3,FALSE),"Revisar"))</f>
        <v>PROC.SALUD</v>
      </c>
      <c r="H1252" s="263" t="str" cm="1">
        <f t="array" ref="H1252">IFERROR(INDEX(Equivalencias!H:H,MATCH(BD[[#This Row],[PRYINumero]],Equivalencias!I:I,0),),BD[[#This Row],[PRYTcodigo]])</f>
        <v>PROC.ADM</v>
      </c>
    </row>
    <row r="1253" spans="2:8" hidden="1" x14ac:dyDescent="0.3">
      <c r="B1253" t="s">
        <v>669</v>
      </c>
      <c r="C1253" t="s">
        <v>4642</v>
      </c>
      <c r="D1253" t="s">
        <v>1032</v>
      </c>
      <c r="E1253" t="s">
        <v>4640</v>
      </c>
      <c r="F1253">
        <v>35</v>
      </c>
      <c r="G1253" s="263" t="str" cm="1">
        <f t="array" ref="G1253">IF(Resumen!$D$7="PROC.SWAT",IFERROR(VLOOKUP(BD[[#This Row],[Usunombre]],Equivalencias!W:X,2,FALSE),IFERROR(VLOOKUP(INDEX('BDCF Histórico'!A:A,MATCH(D1253&amp;E1253,'BDCF Histórico'!G:G,0),),Equivalencias!D:F,3,FALSE),"Revisar")),IFERROR(VLOOKUP(INDEX('BDCF Histórico'!A:A,MATCH(D1253&amp;E1253,'BDCF Histórico'!G:G,0),),Equivalencias!D:F,3,FALSE),"Revisar"))</f>
        <v>PROC.TELCO</v>
      </c>
      <c r="H1253" s="263" t="str" cm="1">
        <f t="array" ref="H1253">IFERROR(INDEX(Equivalencias!H:H,MATCH(BD[[#This Row],[PRYINumero]],Equivalencias!I:I,0),),BD[[#This Row],[PRYTcodigo]])</f>
        <v>PROC.ADM</v>
      </c>
    </row>
    <row r="1254" spans="2:8" hidden="1" x14ac:dyDescent="0.3">
      <c r="B1254" t="s">
        <v>371</v>
      </c>
      <c r="C1254" t="s">
        <v>4628</v>
      </c>
      <c r="D1254" t="s">
        <v>1032</v>
      </c>
      <c r="E1254" t="s">
        <v>4640</v>
      </c>
      <c r="F1254">
        <v>62.5</v>
      </c>
      <c r="G1254" s="263" t="str" cm="1">
        <f t="array" ref="G1254">IF(Resumen!$D$7="PROC.SWAT",IFERROR(VLOOKUP(BD[[#This Row],[Usunombre]],Equivalencias!W:X,2,FALSE),IFERROR(VLOOKUP(INDEX('BDCF Histórico'!A:A,MATCH(D1254&amp;E1254,'BDCF Histórico'!G:G,0),),Equivalencias!D:F,3,FALSE),"Revisar")),IFERROR(VLOOKUP(INDEX('BDCF Histórico'!A:A,MATCH(D1254&amp;E1254,'BDCF Histórico'!G:G,0),),Equivalencias!D:F,3,FALSE),"Revisar"))</f>
        <v>PROC.TELCO</v>
      </c>
      <c r="H1254" s="263" t="str" cm="1">
        <f t="array" ref="H1254">IFERROR(INDEX(Equivalencias!H:H,MATCH(BD[[#This Row],[PRYINumero]],Equivalencias!I:I,0),),BD[[#This Row],[PRYTcodigo]])</f>
        <v>PROC.TELCO</v>
      </c>
    </row>
    <row r="1255" spans="2:8" x14ac:dyDescent="0.3">
      <c r="B1255" t="s">
        <v>371</v>
      </c>
      <c r="C1255" t="s">
        <v>4628</v>
      </c>
      <c r="D1255" t="s">
        <v>1032</v>
      </c>
      <c r="E1255" t="s">
        <v>8381</v>
      </c>
      <c r="F1255">
        <v>150</v>
      </c>
      <c r="G1255" s="263" t="str" cm="1">
        <f t="array" ref="G1255">IF(Resumen!$D$7="PROC.SWAT",IFERROR(VLOOKUP(BD[[#This Row],[Usunombre]],Equivalencias!W:X,2,FALSE),IFERROR(VLOOKUP(INDEX('BDCF Histórico'!A:A,MATCH(D1255&amp;E1255,'BDCF Histórico'!G:G,0),),Equivalencias!D:F,3,FALSE),"Revisar")),IFERROR(VLOOKUP(INDEX('BDCF Histórico'!A:A,MATCH(D1255&amp;E1255,'BDCF Histórico'!G:G,0),),Equivalencias!D:F,3,FALSE),"Revisar"))</f>
        <v>PROC.TELCO</v>
      </c>
      <c r="H1255" s="263" t="str" cm="1">
        <f t="array" ref="H1255">IFERROR(INDEX(Equivalencias!H:H,MATCH(BD[[#This Row],[PRYINumero]],Equivalencias!I:I,0),),BD[[#This Row],[PRYTcodigo]])</f>
        <v>PROC.TELCO</v>
      </c>
    </row>
    <row r="1256" spans="2:8" hidden="1" x14ac:dyDescent="0.3">
      <c r="B1256" t="s">
        <v>371</v>
      </c>
      <c r="C1256" t="s">
        <v>4629</v>
      </c>
      <c r="D1256" t="s">
        <v>1032</v>
      </c>
      <c r="E1256" t="s">
        <v>4640</v>
      </c>
      <c r="F1256">
        <v>49.5</v>
      </c>
      <c r="G1256" s="263" t="str" cm="1">
        <f t="array" ref="G1256">IF(Resumen!$D$7="PROC.SWAT",IFERROR(VLOOKUP(BD[[#This Row],[Usunombre]],Equivalencias!W:X,2,FALSE),IFERROR(VLOOKUP(INDEX('BDCF Histórico'!A:A,MATCH(D1256&amp;E1256,'BDCF Histórico'!G:G,0),),Equivalencias!D:F,3,FALSE),"Revisar")),IFERROR(VLOOKUP(INDEX('BDCF Histórico'!A:A,MATCH(D1256&amp;E1256,'BDCF Histórico'!G:G,0),),Equivalencias!D:F,3,FALSE),"Revisar"))</f>
        <v>PROC.TELCO</v>
      </c>
      <c r="H1256" s="263" t="str" cm="1">
        <f t="array" ref="H1256">IFERROR(INDEX(Equivalencias!H:H,MATCH(BD[[#This Row],[PRYINumero]],Equivalencias!I:I,0),),BD[[#This Row],[PRYTcodigo]])</f>
        <v>PROC.TELCO</v>
      </c>
    </row>
    <row r="1257" spans="2:8" x14ac:dyDescent="0.3">
      <c r="B1257" t="s">
        <v>371</v>
      </c>
      <c r="C1257" t="s">
        <v>4629</v>
      </c>
      <c r="D1257" t="s">
        <v>1032</v>
      </c>
      <c r="E1257" t="s">
        <v>8381</v>
      </c>
      <c r="F1257">
        <v>1</v>
      </c>
      <c r="G1257" s="263" t="str" cm="1">
        <f t="array" ref="G1257">IF(Resumen!$D$7="PROC.SWAT",IFERROR(VLOOKUP(BD[[#This Row],[Usunombre]],Equivalencias!W:X,2,FALSE),IFERROR(VLOOKUP(INDEX('BDCF Histórico'!A:A,MATCH(D1257&amp;E1257,'BDCF Histórico'!G:G,0),),Equivalencias!D:F,3,FALSE),"Revisar")),IFERROR(VLOOKUP(INDEX('BDCF Histórico'!A:A,MATCH(D1257&amp;E1257,'BDCF Histórico'!G:G,0),),Equivalencias!D:F,3,FALSE),"Revisar"))</f>
        <v>PROC.TELCO</v>
      </c>
      <c r="H1257" s="263" t="str" cm="1">
        <f t="array" ref="H1257">IFERROR(INDEX(Equivalencias!H:H,MATCH(BD[[#This Row],[PRYINumero]],Equivalencias!I:I,0),),BD[[#This Row],[PRYTcodigo]])</f>
        <v>PROC.TELCO</v>
      </c>
    </row>
    <row r="1258" spans="2:8" hidden="1" x14ac:dyDescent="0.3">
      <c r="B1258" t="s">
        <v>371</v>
      </c>
      <c r="C1258" t="s">
        <v>4679</v>
      </c>
      <c r="D1258" t="s">
        <v>1032</v>
      </c>
      <c r="E1258" t="s">
        <v>4640</v>
      </c>
      <c r="F1258">
        <v>15</v>
      </c>
      <c r="G1258" s="263" t="str" cm="1">
        <f t="array" ref="G1258">IF(Resumen!$D$7="PROC.SWAT",IFERROR(VLOOKUP(BD[[#This Row],[Usunombre]],Equivalencias!W:X,2,FALSE),IFERROR(VLOOKUP(INDEX('BDCF Histórico'!A:A,MATCH(D1258&amp;E1258,'BDCF Histórico'!G:G,0),),Equivalencias!D:F,3,FALSE),"Revisar")),IFERROR(VLOOKUP(INDEX('BDCF Histórico'!A:A,MATCH(D1258&amp;E1258,'BDCF Histórico'!G:G,0),),Equivalencias!D:F,3,FALSE),"Revisar"))</f>
        <v>PROC.TELCO</v>
      </c>
      <c r="H1258" s="263" t="str" cm="1">
        <f t="array" ref="H1258">IFERROR(INDEX(Equivalencias!H:H,MATCH(BD[[#This Row],[PRYINumero]],Equivalencias!I:I,0),),BD[[#This Row],[PRYTcodigo]])</f>
        <v>PROC.TELCO</v>
      </c>
    </row>
    <row r="1259" spans="2:8" hidden="1" x14ac:dyDescent="0.3">
      <c r="B1259" t="s">
        <v>371</v>
      </c>
      <c r="C1259" t="s">
        <v>4680</v>
      </c>
      <c r="D1259" t="s">
        <v>1032</v>
      </c>
      <c r="E1259" t="s">
        <v>4640</v>
      </c>
      <c r="F1259">
        <v>6</v>
      </c>
      <c r="G1259" s="263" t="str" cm="1">
        <f t="array" ref="G1259">IF(Resumen!$D$7="PROC.SWAT",IFERROR(VLOOKUP(BD[[#This Row],[Usunombre]],Equivalencias!W:X,2,FALSE),IFERROR(VLOOKUP(INDEX('BDCF Histórico'!A:A,MATCH(D1259&amp;E1259,'BDCF Histórico'!G:G,0),),Equivalencias!D:F,3,FALSE),"Revisar")),IFERROR(VLOOKUP(INDEX('BDCF Histórico'!A:A,MATCH(D1259&amp;E1259,'BDCF Histórico'!G:G,0),),Equivalencias!D:F,3,FALSE),"Revisar"))</f>
        <v>PROC.TELCO</v>
      </c>
      <c r="H1259" s="263" t="str" cm="1">
        <f t="array" ref="H1259">IFERROR(INDEX(Equivalencias!H:H,MATCH(BD[[#This Row],[PRYINumero]],Equivalencias!I:I,0),),BD[[#This Row],[PRYTcodigo]])</f>
        <v>PROC.TELCO</v>
      </c>
    </row>
    <row r="1260" spans="2:8" x14ac:dyDescent="0.3">
      <c r="B1260" t="s">
        <v>371</v>
      </c>
      <c r="C1260" t="s">
        <v>4680</v>
      </c>
      <c r="D1260" t="s">
        <v>1032</v>
      </c>
      <c r="E1260" t="s">
        <v>8381</v>
      </c>
      <c r="F1260">
        <v>9</v>
      </c>
      <c r="G1260" s="263" t="str" cm="1">
        <f t="array" ref="G1260">IF(Resumen!$D$7="PROC.SWAT",IFERROR(VLOOKUP(BD[[#This Row],[Usunombre]],Equivalencias!W:X,2,FALSE),IFERROR(VLOOKUP(INDEX('BDCF Histórico'!A:A,MATCH(D1260&amp;E1260,'BDCF Histórico'!G:G,0),),Equivalencias!D:F,3,FALSE),"Revisar")),IFERROR(VLOOKUP(INDEX('BDCF Histórico'!A:A,MATCH(D1260&amp;E1260,'BDCF Histórico'!G:G,0),),Equivalencias!D:F,3,FALSE),"Revisar"))</f>
        <v>PROC.TELCO</v>
      </c>
      <c r="H1260" s="263" t="str" cm="1">
        <f t="array" ref="H1260">IFERROR(INDEX(Equivalencias!H:H,MATCH(BD[[#This Row],[PRYINumero]],Equivalencias!I:I,0),),BD[[#This Row],[PRYTcodigo]])</f>
        <v>PROC.TELCO</v>
      </c>
    </row>
    <row r="1261" spans="2:8" hidden="1" x14ac:dyDescent="0.3">
      <c r="B1261" t="s">
        <v>669</v>
      </c>
      <c r="C1261" t="s">
        <v>4642</v>
      </c>
      <c r="D1261" t="s">
        <v>244</v>
      </c>
      <c r="E1261" t="s">
        <v>4640</v>
      </c>
      <c r="F1261">
        <v>8</v>
      </c>
      <c r="G1261" s="263" t="str" cm="1">
        <f t="array" ref="G1261">IF(Resumen!$D$7="PROC.SWAT",IFERROR(VLOOKUP(BD[[#This Row],[Usunombre]],Equivalencias!W:X,2,FALSE),IFERROR(VLOOKUP(INDEX('BDCF Histórico'!A:A,MATCH(D1261&amp;E1261,'BDCF Histórico'!G:G,0),),Equivalencias!D:F,3,FALSE),"Revisar")),IFERROR(VLOOKUP(INDEX('BDCF Histórico'!A:A,MATCH(D1261&amp;E1261,'BDCF Histórico'!G:G,0),),Equivalencias!D:F,3,FALSE),"Revisar"))</f>
        <v>PROC.TELCO</v>
      </c>
      <c r="H1261" s="263" t="str" cm="1">
        <f t="array" ref="H1261">IFERROR(INDEX(Equivalencias!H:H,MATCH(BD[[#This Row],[PRYINumero]],Equivalencias!I:I,0),),BD[[#This Row],[PRYTcodigo]])</f>
        <v>PROC.ADM</v>
      </c>
    </row>
    <row r="1262" spans="2:8" hidden="1" x14ac:dyDescent="0.3">
      <c r="B1262" t="s">
        <v>669</v>
      </c>
      <c r="C1262" t="s">
        <v>4194</v>
      </c>
      <c r="D1262" t="s">
        <v>244</v>
      </c>
      <c r="E1262" t="s">
        <v>4640</v>
      </c>
      <c r="F1262">
        <v>8</v>
      </c>
      <c r="G1262" s="263" t="str" cm="1">
        <f t="array" ref="G1262">IF(Resumen!$D$7="PROC.SWAT",IFERROR(VLOOKUP(BD[[#This Row],[Usunombre]],Equivalencias!W:X,2,FALSE),IFERROR(VLOOKUP(INDEX('BDCF Histórico'!A:A,MATCH(D1262&amp;E1262,'BDCF Histórico'!G:G,0),),Equivalencias!D:F,3,FALSE),"Revisar")),IFERROR(VLOOKUP(INDEX('BDCF Histórico'!A:A,MATCH(D1262&amp;E1262,'BDCF Histórico'!G:G,0),),Equivalencias!D:F,3,FALSE),"Revisar"))</f>
        <v>PROC.TELCO</v>
      </c>
      <c r="H1262" s="263" t="str" cm="1">
        <f t="array" ref="H1262">IFERROR(INDEX(Equivalencias!H:H,MATCH(BD[[#This Row],[PRYINumero]],Equivalencias!I:I,0),),BD[[#This Row],[PRYTcodigo]])</f>
        <v>PROC.ADM</v>
      </c>
    </row>
    <row r="1263" spans="2:8" hidden="1" x14ac:dyDescent="0.3">
      <c r="B1263" t="s">
        <v>371</v>
      </c>
      <c r="C1263" t="s">
        <v>4628</v>
      </c>
      <c r="D1263" t="s">
        <v>244</v>
      </c>
      <c r="E1263" t="s">
        <v>4640</v>
      </c>
      <c r="F1263">
        <v>141.25</v>
      </c>
      <c r="G1263" s="263" t="str" cm="1">
        <f t="array" ref="G1263">IF(Resumen!$D$7="PROC.SWAT",IFERROR(VLOOKUP(BD[[#This Row],[Usunombre]],Equivalencias!W:X,2,FALSE),IFERROR(VLOOKUP(INDEX('BDCF Histórico'!A:A,MATCH(D1263&amp;E1263,'BDCF Histórico'!G:G,0),),Equivalencias!D:F,3,FALSE),"Revisar")),IFERROR(VLOOKUP(INDEX('BDCF Histórico'!A:A,MATCH(D1263&amp;E1263,'BDCF Histórico'!G:G,0),),Equivalencias!D:F,3,FALSE),"Revisar"))</f>
        <v>PROC.TELCO</v>
      </c>
      <c r="H1263" s="263" t="str" cm="1">
        <f t="array" ref="H1263">IFERROR(INDEX(Equivalencias!H:H,MATCH(BD[[#This Row],[PRYINumero]],Equivalencias!I:I,0),),BD[[#This Row],[PRYTcodigo]])</f>
        <v>PROC.TELCO</v>
      </c>
    </row>
    <row r="1264" spans="2:8" x14ac:dyDescent="0.3">
      <c r="B1264" t="s">
        <v>371</v>
      </c>
      <c r="C1264" t="s">
        <v>4628</v>
      </c>
      <c r="D1264" t="s">
        <v>244</v>
      </c>
      <c r="E1264" t="s">
        <v>8381</v>
      </c>
      <c r="F1264">
        <v>152.75</v>
      </c>
      <c r="G1264" s="263" t="str" cm="1">
        <f t="array" ref="G1264">IF(Resumen!$D$7="PROC.SWAT",IFERROR(VLOOKUP(BD[[#This Row],[Usunombre]],Equivalencias!W:X,2,FALSE),IFERROR(VLOOKUP(INDEX('BDCF Histórico'!A:A,MATCH(D1264&amp;E1264,'BDCF Histórico'!G:G,0),),Equivalencias!D:F,3,FALSE),"Revisar")),IFERROR(VLOOKUP(INDEX('BDCF Histórico'!A:A,MATCH(D1264&amp;E1264,'BDCF Histórico'!G:G,0),),Equivalencias!D:F,3,FALSE),"Revisar"))</f>
        <v>PROC.TELCO</v>
      </c>
      <c r="H1264" s="263" t="str" cm="1">
        <f t="array" ref="H1264">IFERROR(INDEX(Equivalencias!H:H,MATCH(BD[[#This Row],[PRYINumero]],Equivalencias!I:I,0),),BD[[#This Row],[PRYTcodigo]])</f>
        <v>PROC.TELCO</v>
      </c>
    </row>
    <row r="1265" spans="2:8" hidden="1" x14ac:dyDescent="0.3">
      <c r="B1265" t="s">
        <v>371</v>
      </c>
      <c r="C1265" t="s">
        <v>4629</v>
      </c>
      <c r="D1265" t="s">
        <v>244</v>
      </c>
      <c r="E1265" t="s">
        <v>4640</v>
      </c>
      <c r="F1265">
        <v>10.75</v>
      </c>
      <c r="G1265" s="263" t="str" cm="1">
        <f t="array" ref="G1265">IF(Resumen!$D$7="PROC.SWAT",IFERROR(VLOOKUP(BD[[#This Row],[Usunombre]],Equivalencias!W:X,2,FALSE),IFERROR(VLOOKUP(INDEX('BDCF Histórico'!A:A,MATCH(D1265&amp;E1265,'BDCF Histórico'!G:G,0),),Equivalencias!D:F,3,FALSE),"Revisar")),IFERROR(VLOOKUP(INDEX('BDCF Histórico'!A:A,MATCH(D1265&amp;E1265,'BDCF Histórico'!G:G,0),),Equivalencias!D:F,3,FALSE),"Revisar"))</f>
        <v>PROC.TELCO</v>
      </c>
      <c r="H1265" s="263" t="str" cm="1">
        <f t="array" ref="H1265">IFERROR(INDEX(Equivalencias!H:H,MATCH(BD[[#This Row],[PRYINumero]],Equivalencias!I:I,0),),BD[[#This Row],[PRYTcodigo]])</f>
        <v>PROC.TELCO</v>
      </c>
    </row>
    <row r="1266" spans="2:8" x14ac:dyDescent="0.3">
      <c r="B1266" t="s">
        <v>371</v>
      </c>
      <c r="C1266" t="s">
        <v>4629</v>
      </c>
      <c r="D1266" t="s">
        <v>244</v>
      </c>
      <c r="E1266" t="s">
        <v>8381</v>
      </c>
      <c r="F1266">
        <v>7.25</v>
      </c>
      <c r="G1266" s="263" t="str" cm="1">
        <f t="array" ref="G1266">IF(Resumen!$D$7="PROC.SWAT",IFERROR(VLOOKUP(BD[[#This Row],[Usunombre]],Equivalencias!W:X,2,FALSE),IFERROR(VLOOKUP(INDEX('BDCF Histórico'!A:A,MATCH(D1266&amp;E1266,'BDCF Histórico'!G:G,0),),Equivalencias!D:F,3,FALSE),"Revisar")),IFERROR(VLOOKUP(INDEX('BDCF Histórico'!A:A,MATCH(D1266&amp;E1266,'BDCF Histórico'!G:G,0),),Equivalencias!D:F,3,FALSE),"Revisar"))</f>
        <v>PROC.TELCO</v>
      </c>
      <c r="H1266" s="263" t="str" cm="1">
        <f t="array" ref="H1266">IFERROR(INDEX(Equivalencias!H:H,MATCH(BD[[#This Row],[PRYINumero]],Equivalencias!I:I,0),),BD[[#This Row],[PRYTcodigo]])</f>
        <v>PROC.TELCO</v>
      </c>
    </row>
    <row r="1267" spans="2:8" hidden="1" x14ac:dyDescent="0.3">
      <c r="B1267" t="s">
        <v>669</v>
      </c>
      <c r="C1267" t="s">
        <v>4642</v>
      </c>
      <c r="D1267" t="s">
        <v>1004</v>
      </c>
      <c r="E1267" t="s">
        <v>4640</v>
      </c>
      <c r="F1267">
        <v>24</v>
      </c>
      <c r="G1267" s="263" t="str" cm="1">
        <f t="array" ref="G1267">IF(Resumen!$D$7="PROC.SWAT",IFERROR(VLOOKUP(BD[[#This Row],[Usunombre]],Equivalencias!W:X,2,FALSE),IFERROR(VLOOKUP(INDEX('BDCF Histórico'!A:A,MATCH(D1267&amp;E1267,'BDCF Histórico'!G:G,0),),Equivalencias!D:F,3,FALSE),"Revisar")),IFERROR(VLOOKUP(INDEX('BDCF Histórico'!A:A,MATCH(D1267&amp;E1267,'BDCF Histórico'!G:G,0),),Equivalencias!D:F,3,FALSE),"Revisar"))</f>
        <v>PROC.TELCO</v>
      </c>
      <c r="H1267" s="263" t="str" cm="1">
        <f t="array" ref="H1267">IFERROR(INDEX(Equivalencias!H:H,MATCH(BD[[#This Row],[PRYINumero]],Equivalencias!I:I,0),),BD[[#This Row],[PRYTcodigo]])</f>
        <v>PROC.ADM</v>
      </c>
    </row>
    <row r="1268" spans="2:8" x14ac:dyDescent="0.3">
      <c r="B1268" t="s">
        <v>669</v>
      </c>
      <c r="C1268" t="s">
        <v>4642</v>
      </c>
      <c r="D1268" t="s">
        <v>1004</v>
      </c>
      <c r="E1268" t="s">
        <v>8381</v>
      </c>
      <c r="F1268">
        <v>8</v>
      </c>
      <c r="G1268" s="263" t="str" cm="1">
        <f t="array" ref="G1268">IF(Resumen!$D$7="PROC.SWAT",IFERROR(VLOOKUP(BD[[#This Row],[Usunombre]],Equivalencias!W:X,2,FALSE),IFERROR(VLOOKUP(INDEX('BDCF Histórico'!A:A,MATCH(D1268&amp;E1268,'BDCF Histórico'!G:G,0),),Equivalencias!D:F,3,FALSE),"Revisar")),IFERROR(VLOOKUP(INDEX('BDCF Histórico'!A:A,MATCH(D1268&amp;E1268,'BDCF Histórico'!G:G,0),),Equivalencias!D:F,3,FALSE),"Revisar"))</f>
        <v>PROC.TELCO</v>
      </c>
      <c r="H1268" s="263" t="str" cm="1">
        <f t="array" ref="H1268">IFERROR(INDEX(Equivalencias!H:H,MATCH(BD[[#This Row],[PRYINumero]],Equivalencias!I:I,0),),BD[[#This Row],[PRYTcodigo]])</f>
        <v>PROC.ADM</v>
      </c>
    </row>
    <row r="1269" spans="2:8" hidden="1" x14ac:dyDescent="0.3">
      <c r="B1269" t="s">
        <v>4374</v>
      </c>
      <c r="C1269" t="s">
        <v>4393</v>
      </c>
      <c r="D1269" t="s">
        <v>1004</v>
      </c>
      <c r="E1269" t="s">
        <v>4640</v>
      </c>
      <c r="F1269">
        <v>126.5</v>
      </c>
      <c r="G1269" s="263" t="str" cm="1">
        <f t="array" ref="G1269">IF(Resumen!$D$7="PROC.SWAT",IFERROR(VLOOKUP(BD[[#This Row],[Usunombre]],Equivalencias!W:X,2,FALSE),IFERROR(VLOOKUP(INDEX('BDCF Histórico'!A:A,MATCH(D1269&amp;E1269,'BDCF Histórico'!G:G,0),),Equivalencias!D:F,3,FALSE),"Revisar")),IFERROR(VLOOKUP(INDEX('BDCF Histórico'!A:A,MATCH(D1269&amp;E1269,'BDCF Histórico'!G:G,0),),Equivalencias!D:F,3,FALSE),"Revisar"))</f>
        <v>PROC.TELCO</v>
      </c>
      <c r="H1269" s="263" t="str" cm="1">
        <f t="array" ref="H1269">IFERROR(INDEX(Equivalencias!H:H,MATCH(BD[[#This Row],[PRYINumero]],Equivalencias!I:I,0),),BD[[#This Row],[PRYTcodigo]])</f>
        <v>PROC.PRES</v>
      </c>
    </row>
    <row r="1270" spans="2:8" x14ac:dyDescent="0.3">
      <c r="B1270" t="s">
        <v>4374</v>
      </c>
      <c r="C1270" t="s">
        <v>4393</v>
      </c>
      <c r="D1270" t="s">
        <v>1004</v>
      </c>
      <c r="E1270" t="s">
        <v>8381</v>
      </c>
      <c r="F1270">
        <v>135</v>
      </c>
      <c r="G1270" s="263" t="str" cm="1">
        <f t="array" ref="G1270">IF(Resumen!$D$7="PROC.SWAT",IFERROR(VLOOKUP(BD[[#This Row],[Usunombre]],Equivalencias!W:X,2,FALSE),IFERROR(VLOOKUP(INDEX('BDCF Histórico'!A:A,MATCH(D1270&amp;E1270,'BDCF Histórico'!G:G,0),),Equivalencias!D:F,3,FALSE),"Revisar")),IFERROR(VLOOKUP(INDEX('BDCF Histórico'!A:A,MATCH(D1270&amp;E1270,'BDCF Histórico'!G:G,0),),Equivalencias!D:F,3,FALSE),"Revisar"))</f>
        <v>PROC.TELCO</v>
      </c>
      <c r="H1270" s="263" t="str" cm="1">
        <f t="array" ref="H1270">IFERROR(INDEX(Equivalencias!H:H,MATCH(BD[[#This Row],[PRYINumero]],Equivalencias!I:I,0),),BD[[#This Row],[PRYTcodigo]])</f>
        <v>PROC.PRES</v>
      </c>
    </row>
    <row r="1271" spans="2:8" x14ac:dyDescent="0.3">
      <c r="B1271" t="s">
        <v>354</v>
      </c>
      <c r="C1271" t="s">
        <v>1009</v>
      </c>
      <c r="D1271" t="s">
        <v>1004</v>
      </c>
      <c r="E1271" t="s">
        <v>8381</v>
      </c>
      <c r="F1271">
        <v>5</v>
      </c>
      <c r="G1271" s="263" t="str" cm="1">
        <f t="array" ref="G1271">IF(Resumen!$D$7="PROC.SWAT",IFERROR(VLOOKUP(BD[[#This Row],[Usunombre]],Equivalencias!W:X,2,FALSE),IFERROR(VLOOKUP(INDEX('BDCF Histórico'!A:A,MATCH(D1271&amp;E1271,'BDCF Histórico'!G:G,0),),Equivalencias!D:F,3,FALSE),"Revisar")),IFERROR(VLOOKUP(INDEX('BDCF Histórico'!A:A,MATCH(D1271&amp;E1271,'BDCF Histórico'!G:G,0),),Equivalencias!D:F,3,FALSE),"Revisar"))</f>
        <v>PROC.TELCO</v>
      </c>
      <c r="H1271" s="263" t="str" cm="1">
        <f t="array" ref="H1271">IFERROR(INDEX(Equivalencias!H:H,MATCH(BD[[#This Row],[PRYINumero]],Equivalencias!I:I,0),),BD[[#This Row],[PRYTcodigo]])</f>
        <v>PROC.TAPP</v>
      </c>
    </row>
    <row r="1272" spans="2:8" x14ac:dyDescent="0.3">
      <c r="B1272" t="s">
        <v>371</v>
      </c>
      <c r="C1272" t="s">
        <v>4629</v>
      </c>
      <c r="D1272" t="s">
        <v>1004</v>
      </c>
      <c r="E1272" t="s">
        <v>8381</v>
      </c>
      <c r="F1272">
        <v>12</v>
      </c>
      <c r="G1272" s="263" t="str" cm="1">
        <f t="array" ref="G1272">IF(Resumen!$D$7="PROC.SWAT",IFERROR(VLOOKUP(BD[[#This Row],[Usunombre]],Equivalencias!W:X,2,FALSE),IFERROR(VLOOKUP(INDEX('BDCF Histórico'!A:A,MATCH(D1272&amp;E1272,'BDCF Histórico'!G:G,0),),Equivalencias!D:F,3,FALSE),"Revisar")),IFERROR(VLOOKUP(INDEX('BDCF Histórico'!A:A,MATCH(D1272&amp;E1272,'BDCF Histórico'!G:G,0),),Equivalencias!D:F,3,FALSE),"Revisar"))</f>
        <v>PROC.TELCO</v>
      </c>
      <c r="H1272" s="263" t="str" cm="1">
        <f t="array" ref="H1272">IFERROR(INDEX(Equivalencias!H:H,MATCH(BD[[#This Row],[PRYINumero]],Equivalencias!I:I,0),),BD[[#This Row],[PRYTcodigo]])</f>
        <v>PROC.TELCO</v>
      </c>
    </row>
    <row r="1273" spans="2:8" hidden="1" x14ac:dyDescent="0.3">
      <c r="B1273" t="s">
        <v>371</v>
      </c>
      <c r="C1273" t="s">
        <v>4679</v>
      </c>
      <c r="D1273" t="s">
        <v>1004</v>
      </c>
      <c r="E1273" t="s">
        <v>4640</v>
      </c>
      <c r="F1273">
        <v>17.5</v>
      </c>
      <c r="G1273" s="263" t="str" cm="1">
        <f t="array" ref="G1273">IF(Resumen!$D$7="PROC.SWAT",IFERROR(VLOOKUP(BD[[#This Row],[Usunombre]],Equivalencias!W:X,2,FALSE),IFERROR(VLOOKUP(INDEX('BDCF Histórico'!A:A,MATCH(D1273&amp;E1273,'BDCF Histórico'!G:G,0),),Equivalencias!D:F,3,FALSE),"Revisar")),IFERROR(VLOOKUP(INDEX('BDCF Histórico'!A:A,MATCH(D1273&amp;E1273,'BDCF Histórico'!G:G,0),),Equivalencias!D:F,3,FALSE),"Revisar"))</f>
        <v>PROC.TELCO</v>
      </c>
      <c r="H1273" s="263" t="str" cm="1">
        <f t="array" ref="H1273">IFERROR(INDEX(Equivalencias!H:H,MATCH(BD[[#This Row],[PRYINumero]],Equivalencias!I:I,0),),BD[[#This Row],[PRYTcodigo]])</f>
        <v>PROC.TELCO</v>
      </c>
    </row>
    <row r="1274" spans="2:8" hidden="1" x14ac:dyDescent="0.3">
      <c r="B1274" t="s">
        <v>48</v>
      </c>
      <c r="C1274" t="s">
        <v>4653</v>
      </c>
      <c r="D1274" t="s">
        <v>4561</v>
      </c>
      <c r="E1274" t="s">
        <v>4640</v>
      </c>
      <c r="F1274">
        <v>1.5</v>
      </c>
      <c r="G1274" s="263" t="str" cm="1">
        <f t="array" ref="G1274">IF(Resumen!$D$7="PROC.SWAT",IFERROR(VLOOKUP(BD[[#This Row],[Usunombre]],Equivalencias!W:X,2,FALSE),IFERROR(VLOOKUP(INDEX('BDCF Histórico'!A:A,MATCH(D1274&amp;E1274,'BDCF Histórico'!G:G,0),),Equivalencias!D:F,3,FALSE),"Revisar")),IFERROR(VLOOKUP(INDEX('BDCF Histórico'!A:A,MATCH(D1274&amp;E1274,'BDCF Histórico'!G:G,0),),Equivalencias!D:F,3,FALSE),"Revisar"))</f>
        <v>PROC.RM</v>
      </c>
      <c r="H1274" s="263" t="str" cm="1">
        <f t="array" ref="H1274">IFERROR(INDEX(Equivalencias!H:H,MATCH(BD[[#This Row],[PRYINumero]],Equivalencias!I:I,0),),BD[[#This Row],[PRYTcodigo]])</f>
        <v>PROC.ERP</v>
      </c>
    </row>
    <row r="1275" spans="2:8" x14ac:dyDescent="0.3">
      <c r="B1275" t="s">
        <v>48</v>
      </c>
      <c r="C1275" t="s">
        <v>4653</v>
      </c>
      <c r="D1275" t="s">
        <v>4561</v>
      </c>
      <c r="E1275" t="s">
        <v>8381</v>
      </c>
      <c r="F1275">
        <v>1</v>
      </c>
      <c r="G1275" s="263" t="str" cm="1">
        <f t="array" ref="G1275">IF(Resumen!$D$7="PROC.SWAT",IFERROR(VLOOKUP(BD[[#This Row],[Usunombre]],Equivalencias!W:X,2,FALSE),IFERROR(VLOOKUP(INDEX('BDCF Histórico'!A:A,MATCH(D1275&amp;E1275,'BDCF Histórico'!G:G,0),),Equivalencias!D:F,3,FALSE),"Revisar")),IFERROR(VLOOKUP(INDEX('BDCF Histórico'!A:A,MATCH(D1275&amp;E1275,'BDCF Histórico'!G:G,0),),Equivalencias!D:F,3,FALSE),"Revisar"))</f>
        <v>PROC.RM</v>
      </c>
      <c r="H1275" s="263" t="str" cm="1">
        <f t="array" ref="H1275">IFERROR(INDEX(Equivalencias!H:H,MATCH(BD[[#This Row],[PRYINumero]],Equivalencias!I:I,0),),BD[[#This Row],[PRYTcodigo]])</f>
        <v>PROC.ERP</v>
      </c>
    </row>
    <row r="1276" spans="2:8" x14ac:dyDescent="0.3">
      <c r="B1276" t="s">
        <v>48</v>
      </c>
      <c r="C1276" t="s">
        <v>4656</v>
      </c>
      <c r="D1276" t="s">
        <v>4561</v>
      </c>
      <c r="E1276" t="s">
        <v>8381</v>
      </c>
      <c r="F1276">
        <v>0.5</v>
      </c>
      <c r="G1276" s="263" t="str" cm="1">
        <f t="array" ref="G1276">IF(Resumen!$D$7="PROC.SWAT",IFERROR(VLOOKUP(BD[[#This Row],[Usunombre]],Equivalencias!W:X,2,FALSE),IFERROR(VLOOKUP(INDEX('BDCF Histórico'!A:A,MATCH(D1276&amp;E1276,'BDCF Histórico'!G:G,0),),Equivalencias!D:F,3,FALSE),"Revisar")),IFERROR(VLOOKUP(INDEX('BDCF Histórico'!A:A,MATCH(D1276&amp;E1276,'BDCF Histórico'!G:G,0),),Equivalencias!D:F,3,FALSE),"Revisar"))</f>
        <v>PROC.RM</v>
      </c>
      <c r="H1276" s="263" t="str" cm="1">
        <f t="array" ref="H1276">IFERROR(INDEX(Equivalencias!H:H,MATCH(BD[[#This Row],[PRYINumero]],Equivalencias!I:I,0),),BD[[#This Row],[PRYTcodigo]])</f>
        <v>PROC.ERP</v>
      </c>
    </row>
    <row r="1277" spans="2:8" hidden="1" x14ac:dyDescent="0.3">
      <c r="B1277" t="s">
        <v>48</v>
      </c>
      <c r="C1277" t="s">
        <v>4278</v>
      </c>
      <c r="D1277" t="s">
        <v>4561</v>
      </c>
      <c r="E1277" t="s">
        <v>4640</v>
      </c>
      <c r="F1277">
        <v>1</v>
      </c>
      <c r="G1277" s="263" t="str" cm="1">
        <f t="array" ref="G1277">IF(Resumen!$D$7="PROC.SWAT",IFERROR(VLOOKUP(BD[[#This Row],[Usunombre]],Equivalencias!W:X,2,FALSE),IFERROR(VLOOKUP(INDEX('BDCF Histórico'!A:A,MATCH(D1277&amp;E1277,'BDCF Histórico'!G:G,0),),Equivalencias!D:F,3,FALSE),"Revisar")),IFERROR(VLOOKUP(INDEX('BDCF Histórico'!A:A,MATCH(D1277&amp;E1277,'BDCF Histórico'!G:G,0),),Equivalencias!D:F,3,FALSE),"Revisar"))</f>
        <v>PROC.RM</v>
      </c>
      <c r="H1277" s="263" t="str" cm="1">
        <f t="array" ref="H1277">IFERROR(INDEX(Equivalencias!H:H,MATCH(BD[[#This Row],[PRYINumero]],Equivalencias!I:I,0),),BD[[#This Row],[PRYTcodigo]])</f>
        <v>PROC.ERP</v>
      </c>
    </row>
    <row r="1278" spans="2:8" x14ac:dyDescent="0.3">
      <c r="B1278" t="s">
        <v>48</v>
      </c>
      <c r="C1278" t="s">
        <v>3871</v>
      </c>
      <c r="D1278" t="s">
        <v>4561</v>
      </c>
      <c r="E1278" t="s">
        <v>8381</v>
      </c>
      <c r="F1278">
        <v>3</v>
      </c>
      <c r="G1278" s="263" t="str" cm="1">
        <f t="array" ref="G1278">IF(Resumen!$D$7="PROC.SWAT",IFERROR(VLOOKUP(BD[[#This Row],[Usunombre]],Equivalencias!W:X,2,FALSE),IFERROR(VLOOKUP(INDEX('BDCF Histórico'!A:A,MATCH(D1278&amp;E1278,'BDCF Histórico'!G:G,0),),Equivalencias!D:F,3,FALSE),"Revisar")),IFERROR(VLOOKUP(INDEX('BDCF Histórico'!A:A,MATCH(D1278&amp;E1278,'BDCF Histórico'!G:G,0),),Equivalencias!D:F,3,FALSE),"Revisar"))</f>
        <v>PROC.RM</v>
      </c>
      <c r="H1278" s="263" t="str" cm="1">
        <f t="array" ref="H1278">IFERROR(INDEX(Equivalencias!H:H,MATCH(BD[[#This Row],[PRYINumero]],Equivalencias!I:I,0),),BD[[#This Row],[PRYTcodigo]])</f>
        <v>PROC.ERP</v>
      </c>
    </row>
    <row r="1279" spans="2:8" hidden="1" x14ac:dyDescent="0.3">
      <c r="B1279" t="s">
        <v>48</v>
      </c>
      <c r="C1279" t="s">
        <v>3896</v>
      </c>
      <c r="D1279" t="s">
        <v>4561</v>
      </c>
      <c r="E1279" t="s">
        <v>4640</v>
      </c>
      <c r="F1279">
        <v>3</v>
      </c>
      <c r="G1279" s="263" t="str" cm="1">
        <f t="array" ref="G1279">IF(Resumen!$D$7="PROC.SWAT",IFERROR(VLOOKUP(BD[[#This Row],[Usunombre]],Equivalencias!W:X,2,FALSE),IFERROR(VLOOKUP(INDEX('BDCF Histórico'!A:A,MATCH(D1279&amp;E1279,'BDCF Histórico'!G:G,0),),Equivalencias!D:F,3,FALSE),"Revisar")),IFERROR(VLOOKUP(INDEX('BDCF Histórico'!A:A,MATCH(D1279&amp;E1279,'BDCF Histórico'!G:G,0),),Equivalencias!D:F,3,FALSE),"Revisar"))</f>
        <v>PROC.RM</v>
      </c>
      <c r="H1279" s="263" t="str" cm="1">
        <f t="array" ref="H1279">IFERROR(INDEX(Equivalencias!H:H,MATCH(BD[[#This Row],[PRYINumero]],Equivalencias!I:I,0),),BD[[#This Row],[PRYTcodigo]])</f>
        <v>PROC.ERP</v>
      </c>
    </row>
    <row r="1280" spans="2:8" hidden="1" x14ac:dyDescent="0.3">
      <c r="B1280" t="s">
        <v>48</v>
      </c>
      <c r="C1280" t="s">
        <v>4392</v>
      </c>
      <c r="D1280" t="s">
        <v>4561</v>
      </c>
      <c r="E1280" t="s">
        <v>4640</v>
      </c>
      <c r="F1280">
        <v>8</v>
      </c>
      <c r="G1280" s="263" t="str" cm="1">
        <f t="array" ref="G1280">IF(Resumen!$D$7="PROC.SWAT",IFERROR(VLOOKUP(BD[[#This Row],[Usunombre]],Equivalencias!W:X,2,FALSE),IFERROR(VLOOKUP(INDEX('BDCF Histórico'!A:A,MATCH(D1280&amp;E1280,'BDCF Histórico'!G:G,0),),Equivalencias!D:F,3,FALSE),"Revisar")),IFERROR(VLOOKUP(INDEX('BDCF Histórico'!A:A,MATCH(D1280&amp;E1280,'BDCF Histórico'!G:G,0),),Equivalencias!D:F,3,FALSE),"Revisar"))</f>
        <v>PROC.RM</v>
      </c>
      <c r="H1280" s="263" t="str" cm="1">
        <f t="array" ref="H1280">IFERROR(INDEX(Equivalencias!H:H,MATCH(BD[[#This Row],[PRYINumero]],Equivalencias!I:I,0),),BD[[#This Row],[PRYTcodigo]])</f>
        <v>PROC.ERP</v>
      </c>
    </row>
    <row r="1281" spans="1:8" x14ac:dyDescent="0.3">
      <c r="B1281" t="s">
        <v>48</v>
      </c>
      <c r="C1281" t="s">
        <v>4392</v>
      </c>
      <c r="D1281" t="s">
        <v>4561</v>
      </c>
      <c r="E1281" t="s">
        <v>8381</v>
      </c>
      <c r="F1281">
        <v>23.58</v>
      </c>
      <c r="G1281" s="263" t="str" cm="1">
        <f t="array" ref="G1281">IF(Resumen!$D$7="PROC.SWAT",IFERROR(VLOOKUP(BD[[#This Row],[Usunombre]],Equivalencias!W:X,2,FALSE),IFERROR(VLOOKUP(INDEX('BDCF Histórico'!A:A,MATCH(D1281&amp;E1281,'BDCF Histórico'!G:G,0),),Equivalencias!D:F,3,FALSE),"Revisar")),IFERROR(VLOOKUP(INDEX('BDCF Histórico'!A:A,MATCH(D1281&amp;E1281,'BDCF Histórico'!G:G,0),),Equivalencias!D:F,3,FALSE),"Revisar"))</f>
        <v>PROC.RM</v>
      </c>
      <c r="H1281" s="263" t="str" cm="1">
        <f t="array" ref="H1281">IFERROR(INDEX(Equivalencias!H:H,MATCH(BD[[#This Row],[PRYINumero]],Equivalencias!I:I,0),),BD[[#This Row],[PRYTcodigo]])</f>
        <v>PROC.ERP</v>
      </c>
    </row>
    <row r="1282" spans="1:8" x14ac:dyDescent="0.3">
      <c r="B1282" t="s">
        <v>48</v>
      </c>
      <c r="C1282" t="s">
        <v>4661</v>
      </c>
      <c r="D1282" t="s">
        <v>4561</v>
      </c>
      <c r="E1282" t="s">
        <v>8381</v>
      </c>
      <c r="F1282">
        <v>1</v>
      </c>
      <c r="G1282" s="263" t="str" cm="1">
        <f t="array" ref="G1282">IF(Resumen!$D$7="PROC.SWAT",IFERROR(VLOOKUP(BD[[#This Row],[Usunombre]],Equivalencias!W:X,2,FALSE),IFERROR(VLOOKUP(INDEX('BDCF Histórico'!A:A,MATCH(D1282&amp;E1282,'BDCF Histórico'!G:G,0),),Equivalencias!D:F,3,FALSE),"Revisar")),IFERROR(VLOOKUP(INDEX('BDCF Histórico'!A:A,MATCH(D1282&amp;E1282,'BDCF Histórico'!G:G,0),),Equivalencias!D:F,3,FALSE),"Revisar"))</f>
        <v>PROC.RM</v>
      </c>
      <c r="H1282" s="263" t="str" cm="1">
        <f t="array" ref="H1282">IFERROR(INDEX(Equivalencias!H:H,MATCH(BD[[#This Row],[PRYINumero]],Equivalencias!I:I,0),),BD[[#This Row],[PRYTcodigo]])</f>
        <v>PROC.ERP</v>
      </c>
    </row>
    <row r="1283" spans="1:8" hidden="1" x14ac:dyDescent="0.3">
      <c r="B1283" t="s">
        <v>317</v>
      </c>
      <c r="C1283" t="s">
        <v>4664</v>
      </c>
      <c r="D1283" t="s">
        <v>4561</v>
      </c>
      <c r="E1283" t="s">
        <v>4640</v>
      </c>
      <c r="F1283">
        <v>109.25</v>
      </c>
      <c r="G1283" s="263" t="str" cm="1">
        <f t="array" ref="G1283">IF(Resumen!$D$7="PROC.SWAT",IFERROR(VLOOKUP(BD[[#This Row],[Usunombre]],Equivalencias!W:X,2,FALSE),IFERROR(VLOOKUP(INDEX('BDCF Histórico'!A:A,MATCH(D1283&amp;E1283,'BDCF Histórico'!G:G,0),),Equivalencias!D:F,3,FALSE),"Revisar")),IFERROR(VLOOKUP(INDEX('BDCF Histórico'!A:A,MATCH(D1283&amp;E1283,'BDCF Histórico'!G:G,0),),Equivalencias!D:F,3,FALSE),"Revisar"))</f>
        <v>PROC.RM</v>
      </c>
      <c r="H1283" s="263" t="str" cm="1">
        <f t="array" ref="H1283">IFERROR(INDEX(Equivalencias!H:H,MATCH(BD[[#This Row],[PRYINumero]],Equivalencias!I:I,0),),BD[[#This Row],[PRYTcodigo]])</f>
        <v>PROC.RM</v>
      </c>
    </row>
    <row r="1284" spans="1:8" x14ac:dyDescent="0.3">
      <c r="B1284" t="s">
        <v>317</v>
      </c>
      <c r="C1284" t="s">
        <v>4664</v>
      </c>
      <c r="D1284" t="s">
        <v>4561</v>
      </c>
      <c r="E1284" t="s">
        <v>8381</v>
      </c>
      <c r="F1284">
        <v>82.75</v>
      </c>
      <c r="G1284" s="263" t="str" cm="1">
        <f t="array" ref="G1284">IF(Resumen!$D$7="PROC.SWAT",IFERROR(VLOOKUP(BD[[#This Row],[Usunombre]],Equivalencias!W:X,2,FALSE),IFERROR(VLOOKUP(INDEX('BDCF Histórico'!A:A,MATCH(D1284&amp;E1284,'BDCF Histórico'!G:G,0),),Equivalencias!D:F,3,FALSE),"Revisar")),IFERROR(VLOOKUP(INDEX('BDCF Histórico'!A:A,MATCH(D1284&amp;E1284,'BDCF Histórico'!G:G,0),),Equivalencias!D:F,3,FALSE),"Revisar"))</f>
        <v>PROC.RM</v>
      </c>
      <c r="H1284" s="263" t="str" cm="1">
        <f t="array" ref="H1284">IFERROR(INDEX(Equivalencias!H:H,MATCH(BD[[#This Row],[PRYINumero]],Equivalencias!I:I,0),),BD[[#This Row],[PRYTcodigo]])</f>
        <v>PROC.RM</v>
      </c>
    </row>
    <row r="1285" spans="1:8" x14ac:dyDescent="0.3">
      <c r="A1285" t="s">
        <v>94</v>
      </c>
      <c r="B1285" t="s">
        <v>317</v>
      </c>
      <c r="C1285" t="s">
        <v>4664</v>
      </c>
      <c r="D1285" t="s">
        <v>4561</v>
      </c>
      <c r="E1285" t="s">
        <v>8381</v>
      </c>
      <c r="F1285">
        <v>0.5</v>
      </c>
      <c r="G1285" s="263" t="str" cm="1">
        <f t="array" ref="G1285">IF(Resumen!$D$7="PROC.SWAT",IFERROR(VLOOKUP(BD[[#This Row],[Usunombre]],Equivalencias!W:X,2,FALSE),IFERROR(VLOOKUP(INDEX('BDCF Histórico'!A:A,MATCH(D1285&amp;E1285,'BDCF Histórico'!G:G,0),),Equivalencias!D:F,3,FALSE),"Revisar")),IFERROR(VLOOKUP(INDEX('BDCF Histórico'!A:A,MATCH(D1285&amp;E1285,'BDCF Histórico'!G:G,0),),Equivalencias!D:F,3,FALSE),"Revisar"))</f>
        <v>PROC.RM</v>
      </c>
      <c r="H1285" s="263" t="str" cm="1">
        <f t="array" ref="H1285">IFERROR(INDEX(Equivalencias!H:H,MATCH(BD[[#This Row],[PRYINumero]],Equivalencias!I:I,0),),BD[[#This Row],[PRYTcodigo]])</f>
        <v>PROC.ERP</v>
      </c>
    </row>
    <row r="1286" spans="1:8" x14ac:dyDescent="0.3">
      <c r="B1286" t="s">
        <v>322</v>
      </c>
      <c r="C1286" t="s">
        <v>4203</v>
      </c>
      <c r="D1286" t="s">
        <v>4561</v>
      </c>
      <c r="E1286" t="s">
        <v>8381</v>
      </c>
      <c r="F1286">
        <v>2</v>
      </c>
      <c r="G1286" s="263" t="str" cm="1">
        <f t="array" ref="G1286">IF(Resumen!$D$7="PROC.SWAT",IFERROR(VLOOKUP(BD[[#This Row],[Usunombre]],Equivalencias!W:X,2,FALSE),IFERROR(VLOOKUP(INDEX('BDCF Histórico'!A:A,MATCH(D1286&amp;E1286,'BDCF Histórico'!G:G,0),),Equivalencias!D:F,3,FALSE),"Revisar")),IFERROR(VLOOKUP(INDEX('BDCF Histórico'!A:A,MATCH(D1286&amp;E1286,'BDCF Histórico'!G:G,0),),Equivalencias!D:F,3,FALSE),"Revisar"))</f>
        <v>PROC.RM</v>
      </c>
      <c r="H1286" s="263" t="str" cm="1">
        <f t="array" ref="H1286">IFERROR(INDEX(Equivalencias!H:H,MATCH(BD[[#This Row],[PRYINumero]],Equivalencias!I:I,0),),BD[[#This Row],[PRYTcodigo]])</f>
        <v>PROC.SALUD</v>
      </c>
    </row>
    <row r="1287" spans="1:8" x14ac:dyDescent="0.3">
      <c r="B1287" t="s">
        <v>4307</v>
      </c>
      <c r="C1287" t="s">
        <v>3513</v>
      </c>
      <c r="D1287" t="s">
        <v>4561</v>
      </c>
      <c r="E1287" t="s">
        <v>8381</v>
      </c>
      <c r="F1287">
        <v>1.25</v>
      </c>
      <c r="G1287" s="263" t="str" cm="1">
        <f t="array" ref="G1287">IF(Resumen!$D$7="PROC.SWAT",IFERROR(VLOOKUP(BD[[#This Row],[Usunombre]],Equivalencias!W:X,2,FALSE),IFERROR(VLOOKUP(INDEX('BDCF Histórico'!A:A,MATCH(D1287&amp;E1287,'BDCF Histórico'!G:G,0),),Equivalencias!D:F,3,FALSE),"Revisar")),IFERROR(VLOOKUP(INDEX('BDCF Histórico'!A:A,MATCH(D1287&amp;E1287,'BDCF Histórico'!G:G,0),),Equivalencias!D:F,3,FALSE),"Revisar"))</f>
        <v>PROC.RM</v>
      </c>
      <c r="H1287" s="263" t="str" cm="1">
        <f t="array" ref="H1287">IFERROR(INDEX(Equivalencias!H:H,MATCH(BD[[#This Row],[PRYINumero]],Equivalencias!I:I,0),),BD[[#This Row],[PRYTcodigo]])</f>
        <v>PROC.SAPI</v>
      </c>
    </row>
    <row r="1288" spans="1:8" x14ac:dyDescent="0.3">
      <c r="B1288" t="s">
        <v>4307</v>
      </c>
      <c r="C1288" t="s">
        <v>4437</v>
      </c>
      <c r="D1288" t="s">
        <v>4561</v>
      </c>
      <c r="E1288" t="s">
        <v>8381</v>
      </c>
      <c r="F1288">
        <v>3.5</v>
      </c>
      <c r="G1288" s="263" t="str" cm="1">
        <f t="array" ref="G1288">IF(Resumen!$D$7="PROC.SWAT",IFERROR(VLOOKUP(BD[[#This Row],[Usunombre]],Equivalencias!W:X,2,FALSE),IFERROR(VLOOKUP(INDEX('BDCF Histórico'!A:A,MATCH(D1288&amp;E1288,'BDCF Histórico'!G:G,0),),Equivalencias!D:F,3,FALSE),"Revisar")),IFERROR(VLOOKUP(INDEX('BDCF Histórico'!A:A,MATCH(D1288&amp;E1288,'BDCF Histórico'!G:G,0),),Equivalencias!D:F,3,FALSE),"Revisar"))</f>
        <v>PROC.RM</v>
      </c>
      <c r="H1288" s="263" t="str" cm="1">
        <f t="array" ref="H1288">IFERROR(INDEX(Equivalencias!H:H,MATCH(BD[[#This Row],[PRYINumero]],Equivalencias!I:I,0),),BD[[#This Row],[PRYTcodigo]])</f>
        <v>PROC.SAPI</v>
      </c>
    </row>
    <row r="1289" spans="1:8" hidden="1" x14ac:dyDescent="0.3">
      <c r="B1289" t="s">
        <v>354</v>
      </c>
      <c r="C1289" t="s">
        <v>1009</v>
      </c>
      <c r="D1289" t="s">
        <v>4561</v>
      </c>
      <c r="E1289" t="s">
        <v>4640</v>
      </c>
      <c r="F1289">
        <v>49.33</v>
      </c>
      <c r="G1289" s="263" t="str" cm="1">
        <f t="array" ref="G1289">IF(Resumen!$D$7="PROC.SWAT",IFERROR(VLOOKUP(BD[[#This Row],[Usunombre]],Equivalencias!W:X,2,FALSE),IFERROR(VLOOKUP(INDEX('BDCF Histórico'!A:A,MATCH(D1289&amp;E1289,'BDCF Histórico'!G:G,0),),Equivalencias!D:F,3,FALSE),"Revisar")),IFERROR(VLOOKUP(INDEX('BDCF Histórico'!A:A,MATCH(D1289&amp;E1289,'BDCF Histórico'!G:G,0),),Equivalencias!D:F,3,FALSE),"Revisar"))</f>
        <v>PROC.RM</v>
      </c>
      <c r="H1289" s="263" t="str" cm="1">
        <f t="array" ref="H1289">IFERROR(INDEX(Equivalencias!H:H,MATCH(BD[[#This Row],[PRYINumero]],Equivalencias!I:I,0),),BD[[#This Row],[PRYTcodigo]])</f>
        <v>PROC.TAPP</v>
      </c>
    </row>
    <row r="1290" spans="1:8" x14ac:dyDescent="0.3">
      <c r="B1290" t="s">
        <v>354</v>
      </c>
      <c r="C1290" t="s">
        <v>1009</v>
      </c>
      <c r="D1290" t="s">
        <v>4561</v>
      </c>
      <c r="E1290" t="s">
        <v>8381</v>
      </c>
      <c r="F1290">
        <v>44.5</v>
      </c>
      <c r="G1290" s="263" t="str" cm="1">
        <f t="array" ref="G1290">IF(Resumen!$D$7="PROC.SWAT",IFERROR(VLOOKUP(BD[[#This Row],[Usunombre]],Equivalencias!W:X,2,FALSE),IFERROR(VLOOKUP(INDEX('BDCF Histórico'!A:A,MATCH(D1290&amp;E1290,'BDCF Histórico'!G:G,0),),Equivalencias!D:F,3,FALSE),"Revisar")),IFERROR(VLOOKUP(INDEX('BDCF Histórico'!A:A,MATCH(D1290&amp;E1290,'BDCF Histórico'!G:G,0),),Equivalencias!D:F,3,FALSE),"Revisar"))</f>
        <v>PROC.RM</v>
      </c>
      <c r="H1290" s="263" t="str" cm="1">
        <f t="array" ref="H1290">IFERROR(INDEX(Equivalencias!H:H,MATCH(BD[[#This Row],[PRYINumero]],Equivalencias!I:I,0),),BD[[#This Row],[PRYTcodigo]])</f>
        <v>PROC.TAPP</v>
      </c>
    </row>
    <row r="1291" spans="1:8" hidden="1" x14ac:dyDescent="0.3">
      <c r="B1291" t="s">
        <v>405</v>
      </c>
      <c r="C1291" t="s">
        <v>4439</v>
      </c>
      <c r="D1291" t="s">
        <v>4561</v>
      </c>
      <c r="E1291" t="s">
        <v>4640</v>
      </c>
      <c r="F1291">
        <v>9.25</v>
      </c>
      <c r="G1291" s="263" t="str" cm="1">
        <f t="array" ref="G1291">IF(Resumen!$D$7="PROC.SWAT",IFERROR(VLOOKUP(BD[[#This Row],[Usunombre]],Equivalencias!W:X,2,FALSE),IFERROR(VLOOKUP(INDEX('BDCF Histórico'!A:A,MATCH(D1291&amp;E1291,'BDCF Histórico'!G:G,0),),Equivalencias!D:F,3,FALSE),"Revisar")),IFERROR(VLOOKUP(INDEX('BDCF Histórico'!A:A,MATCH(D1291&amp;E1291,'BDCF Histórico'!G:G,0),),Equivalencias!D:F,3,FALSE),"Revisar"))</f>
        <v>PROC.RM</v>
      </c>
      <c r="H1291" s="263" t="str" cm="1">
        <f t="array" ref="H1291">IFERROR(INDEX(Equivalencias!H:H,MATCH(BD[[#This Row],[PRYINumero]],Equivalencias!I:I,0),),BD[[#This Row],[PRYTcodigo]])</f>
        <v>STR.MGMT</v>
      </c>
    </row>
    <row r="1292" spans="1:8" x14ac:dyDescent="0.3">
      <c r="B1292" t="s">
        <v>405</v>
      </c>
      <c r="C1292" t="s">
        <v>4439</v>
      </c>
      <c r="D1292" t="s">
        <v>4561</v>
      </c>
      <c r="E1292" t="s">
        <v>8381</v>
      </c>
      <c r="F1292">
        <v>13.5</v>
      </c>
      <c r="G1292" s="263" t="str" cm="1">
        <f t="array" ref="G1292">IF(Resumen!$D$7="PROC.SWAT",IFERROR(VLOOKUP(BD[[#This Row],[Usunombre]],Equivalencias!W:X,2,FALSE),IFERROR(VLOOKUP(INDEX('BDCF Histórico'!A:A,MATCH(D1292&amp;E1292,'BDCF Histórico'!G:G,0),),Equivalencias!D:F,3,FALSE),"Revisar")),IFERROR(VLOOKUP(INDEX('BDCF Histórico'!A:A,MATCH(D1292&amp;E1292,'BDCF Histórico'!G:G,0),),Equivalencias!D:F,3,FALSE),"Revisar"))</f>
        <v>PROC.RM</v>
      </c>
      <c r="H1292" s="263" t="str" cm="1">
        <f t="array" ref="H1292">IFERROR(INDEX(Equivalencias!H:H,MATCH(BD[[#This Row],[PRYINumero]],Equivalencias!I:I,0),),BD[[#This Row],[PRYTcodigo]])</f>
        <v>STR.MGMT</v>
      </c>
    </row>
    <row r="1293" spans="1:8" hidden="1" x14ac:dyDescent="0.3">
      <c r="B1293" t="s">
        <v>669</v>
      </c>
      <c r="C1293" t="s">
        <v>4642</v>
      </c>
      <c r="D1293" t="s">
        <v>61</v>
      </c>
      <c r="E1293" t="s">
        <v>4640</v>
      </c>
      <c r="F1293">
        <v>8</v>
      </c>
      <c r="G1293" s="263" t="str" cm="1">
        <f t="array" ref="G1293">IF(Resumen!$D$7="PROC.SWAT",IFERROR(VLOOKUP(BD[[#This Row],[Usunombre]],Equivalencias!W:X,2,FALSE),IFERROR(VLOOKUP(INDEX('BDCF Histórico'!A:A,MATCH(D1293&amp;E1293,'BDCF Histórico'!G:G,0),),Equivalencias!D:F,3,FALSE),"Revisar")),IFERROR(VLOOKUP(INDEX('BDCF Histórico'!A:A,MATCH(D1293&amp;E1293,'BDCF Histórico'!G:G,0),),Equivalencias!D:F,3,FALSE),"Revisar"))</f>
        <v>PROC.PMO</v>
      </c>
      <c r="H1293" s="263" t="str" cm="1">
        <f t="array" ref="H1293">IFERROR(INDEX(Equivalencias!H:H,MATCH(BD[[#This Row],[PRYINumero]],Equivalencias!I:I,0),),BD[[#This Row],[PRYTcodigo]])</f>
        <v>PROC.ADM</v>
      </c>
    </row>
    <row r="1294" spans="1:8" x14ac:dyDescent="0.3">
      <c r="B1294" t="s">
        <v>669</v>
      </c>
      <c r="C1294" t="s">
        <v>4642</v>
      </c>
      <c r="D1294" t="s">
        <v>61</v>
      </c>
      <c r="E1294" t="s">
        <v>8381</v>
      </c>
      <c r="F1294">
        <v>16</v>
      </c>
      <c r="G1294" s="263" t="str" cm="1">
        <f t="array" ref="G1294">IF(Resumen!$D$7="PROC.SWAT",IFERROR(VLOOKUP(BD[[#This Row],[Usunombre]],Equivalencias!W:X,2,FALSE),IFERROR(VLOOKUP(INDEX('BDCF Histórico'!A:A,MATCH(D1294&amp;E1294,'BDCF Histórico'!G:G,0),),Equivalencias!D:F,3,FALSE),"Revisar")),IFERROR(VLOOKUP(INDEX('BDCF Histórico'!A:A,MATCH(D1294&amp;E1294,'BDCF Histórico'!G:G,0),),Equivalencias!D:F,3,FALSE),"Revisar"))</f>
        <v>PROC.PMO</v>
      </c>
      <c r="H1294" s="263" t="str" cm="1">
        <f t="array" ref="H1294">IFERROR(INDEX(Equivalencias!H:H,MATCH(BD[[#This Row],[PRYINumero]],Equivalencias!I:I,0),),BD[[#This Row],[PRYTcodigo]])</f>
        <v>PROC.ADM</v>
      </c>
    </row>
    <row r="1295" spans="1:8" hidden="1" x14ac:dyDescent="0.3">
      <c r="A1295" t="s">
        <v>166</v>
      </c>
      <c r="B1295" t="s">
        <v>161</v>
      </c>
      <c r="C1295" t="s">
        <v>4662</v>
      </c>
      <c r="D1295" t="s">
        <v>61</v>
      </c>
      <c r="E1295" t="s">
        <v>4640</v>
      </c>
      <c r="F1295">
        <v>3</v>
      </c>
      <c r="G1295" s="263" t="str" cm="1">
        <f t="array" ref="G1295">IF(Resumen!$D$7="PROC.SWAT",IFERROR(VLOOKUP(BD[[#This Row],[Usunombre]],Equivalencias!W:X,2,FALSE),IFERROR(VLOOKUP(INDEX('BDCF Histórico'!A:A,MATCH(D1295&amp;E1295,'BDCF Histórico'!G:G,0),),Equivalencias!D:F,3,FALSE),"Revisar")),IFERROR(VLOOKUP(INDEX('BDCF Histórico'!A:A,MATCH(D1295&amp;E1295,'BDCF Histórico'!G:G,0),),Equivalencias!D:F,3,FALSE),"Revisar"))</f>
        <v>PROC.PMO</v>
      </c>
      <c r="H1295" s="263" t="str" cm="1">
        <f t="array" ref="H1295">IFERROR(INDEX(Equivalencias!H:H,MATCH(BD[[#This Row],[PRYINumero]],Equivalencias!I:I,0),),BD[[#This Row],[PRYTcodigo]])</f>
        <v>PROC.PMO</v>
      </c>
    </row>
    <row r="1296" spans="1:8" hidden="1" x14ac:dyDescent="0.3">
      <c r="A1296" t="s">
        <v>169</v>
      </c>
      <c r="B1296" t="s">
        <v>161</v>
      </c>
      <c r="C1296" t="s">
        <v>4662</v>
      </c>
      <c r="D1296" t="s">
        <v>61</v>
      </c>
      <c r="E1296" t="s">
        <v>4640</v>
      </c>
      <c r="F1296">
        <v>156</v>
      </c>
      <c r="G1296" s="263" t="str" cm="1">
        <f t="array" ref="G1296">IF(Resumen!$D$7="PROC.SWAT",IFERROR(VLOOKUP(BD[[#This Row],[Usunombre]],Equivalencias!W:X,2,FALSE),IFERROR(VLOOKUP(INDEX('BDCF Histórico'!A:A,MATCH(D1296&amp;E1296,'BDCF Histórico'!G:G,0),),Equivalencias!D:F,3,FALSE),"Revisar")),IFERROR(VLOOKUP(INDEX('BDCF Histórico'!A:A,MATCH(D1296&amp;E1296,'BDCF Histórico'!G:G,0),),Equivalencias!D:F,3,FALSE),"Revisar"))</f>
        <v>PROC.PMO</v>
      </c>
      <c r="H1296" s="263" t="str" cm="1">
        <f t="array" ref="H1296">IFERROR(INDEX(Equivalencias!H:H,MATCH(BD[[#This Row],[PRYINumero]],Equivalencias!I:I,0),),BD[[#This Row],[PRYTcodigo]])</f>
        <v>PROC.TELCO</v>
      </c>
    </row>
    <row r="1297" spans="1:8" hidden="1" x14ac:dyDescent="0.3">
      <c r="A1297" t="s">
        <v>171</v>
      </c>
      <c r="B1297" t="s">
        <v>161</v>
      </c>
      <c r="C1297" t="s">
        <v>4662</v>
      </c>
      <c r="D1297" t="s">
        <v>61</v>
      </c>
      <c r="E1297" t="s">
        <v>4640</v>
      </c>
      <c r="F1297">
        <v>1</v>
      </c>
      <c r="G1297" s="263" t="str" cm="1">
        <f t="array" ref="G1297">IF(Resumen!$D$7="PROC.SWAT",IFERROR(VLOOKUP(BD[[#This Row],[Usunombre]],Equivalencias!W:X,2,FALSE),IFERROR(VLOOKUP(INDEX('BDCF Histórico'!A:A,MATCH(D1297&amp;E1297,'BDCF Histórico'!G:G,0),),Equivalencias!D:F,3,FALSE),"Revisar")),IFERROR(VLOOKUP(INDEX('BDCF Histórico'!A:A,MATCH(D1297&amp;E1297,'BDCF Histórico'!G:G,0),),Equivalencias!D:F,3,FALSE),"Revisar"))</f>
        <v>PROC.PMO</v>
      </c>
      <c r="H1297" s="263" t="str" cm="1">
        <f t="array" ref="H1297">IFERROR(INDEX(Equivalencias!H:H,MATCH(BD[[#This Row],[PRYINumero]],Equivalencias!I:I,0),),BD[[#This Row],[PRYTcodigo]])</f>
        <v>PROC.TELCO</v>
      </c>
    </row>
    <row r="1298" spans="1:8" x14ac:dyDescent="0.3">
      <c r="A1298" t="s">
        <v>166</v>
      </c>
      <c r="B1298" t="s">
        <v>161</v>
      </c>
      <c r="C1298" t="s">
        <v>4662</v>
      </c>
      <c r="D1298" t="s">
        <v>61</v>
      </c>
      <c r="E1298" t="s">
        <v>8381</v>
      </c>
      <c r="F1298">
        <v>1</v>
      </c>
      <c r="G1298" s="263" t="str" cm="1">
        <f t="array" ref="G1298">IF(Resumen!$D$7="PROC.SWAT",IFERROR(VLOOKUP(BD[[#This Row],[Usunombre]],Equivalencias!W:X,2,FALSE),IFERROR(VLOOKUP(INDEX('BDCF Histórico'!A:A,MATCH(D1298&amp;E1298,'BDCF Histórico'!G:G,0),),Equivalencias!D:F,3,FALSE),"Revisar")),IFERROR(VLOOKUP(INDEX('BDCF Histórico'!A:A,MATCH(D1298&amp;E1298,'BDCF Histórico'!G:G,0),),Equivalencias!D:F,3,FALSE),"Revisar"))</f>
        <v>PROC.PMO</v>
      </c>
      <c r="H1298" s="263" t="str" cm="1">
        <f t="array" ref="H1298">IFERROR(INDEX(Equivalencias!H:H,MATCH(BD[[#This Row],[PRYINumero]],Equivalencias!I:I,0),),BD[[#This Row],[PRYTcodigo]])</f>
        <v>PROC.PMO</v>
      </c>
    </row>
    <row r="1299" spans="1:8" x14ac:dyDescent="0.3">
      <c r="A1299" t="s">
        <v>169</v>
      </c>
      <c r="B1299" t="s">
        <v>161</v>
      </c>
      <c r="C1299" t="s">
        <v>4662</v>
      </c>
      <c r="D1299" t="s">
        <v>61</v>
      </c>
      <c r="E1299" t="s">
        <v>8381</v>
      </c>
      <c r="F1299">
        <v>137</v>
      </c>
      <c r="G1299" s="263" t="str" cm="1">
        <f t="array" ref="G1299">IF(Resumen!$D$7="PROC.SWAT",IFERROR(VLOOKUP(BD[[#This Row],[Usunombre]],Equivalencias!W:X,2,FALSE),IFERROR(VLOOKUP(INDEX('BDCF Histórico'!A:A,MATCH(D1299&amp;E1299,'BDCF Histórico'!G:G,0),),Equivalencias!D:F,3,FALSE),"Revisar")),IFERROR(VLOOKUP(INDEX('BDCF Histórico'!A:A,MATCH(D1299&amp;E1299,'BDCF Histórico'!G:G,0),),Equivalencias!D:F,3,FALSE),"Revisar"))</f>
        <v>PROC.PMO</v>
      </c>
      <c r="H1299" s="263" t="str" cm="1">
        <f t="array" ref="H1299">IFERROR(INDEX(Equivalencias!H:H,MATCH(BD[[#This Row],[PRYINumero]],Equivalencias!I:I,0),),BD[[#This Row],[PRYTcodigo]])</f>
        <v>PROC.TELCO</v>
      </c>
    </row>
    <row r="1300" spans="1:8" x14ac:dyDescent="0.3">
      <c r="A1300" t="s">
        <v>171</v>
      </c>
      <c r="B1300" t="s">
        <v>161</v>
      </c>
      <c r="C1300" t="s">
        <v>4662</v>
      </c>
      <c r="D1300" t="s">
        <v>61</v>
      </c>
      <c r="E1300" t="s">
        <v>8381</v>
      </c>
      <c r="F1300">
        <v>6</v>
      </c>
      <c r="G1300" s="263" t="str" cm="1">
        <f t="array" ref="G1300">IF(Resumen!$D$7="PROC.SWAT",IFERROR(VLOOKUP(BD[[#This Row],[Usunombre]],Equivalencias!W:X,2,FALSE),IFERROR(VLOOKUP(INDEX('BDCF Histórico'!A:A,MATCH(D1300&amp;E1300,'BDCF Histórico'!G:G,0),),Equivalencias!D:F,3,FALSE),"Revisar")),IFERROR(VLOOKUP(INDEX('BDCF Histórico'!A:A,MATCH(D1300&amp;E1300,'BDCF Histórico'!G:G,0),),Equivalencias!D:F,3,FALSE),"Revisar"))</f>
        <v>PROC.PMO</v>
      </c>
      <c r="H1300" s="263" t="str" cm="1">
        <f t="array" ref="H1300">IFERROR(INDEX(Equivalencias!H:H,MATCH(BD[[#This Row],[PRYINumero]],Equivalencias!I:I,0),),BD[[#This Row],[PRYTcodigo]])</f>
        <v>PROC.TELCO</v>
      </c>
    </row>
    <row r="1301" spans="1:8" hidden="1" x14ac:dyDescent="0.3">
      <c r="B1301" t="s">
        <v>3270</v>
      </c>
      <c r="C1301" t="s">
        <v>8367</v>
      </c>
      <c r="D1301" t="s">
        <v>4621</v>
      </c>
      <c r="E1301" t="s">
        <v>4640</v>
      </c>
      <c r="F1301">
        <v>108.25</v>
      </c>
      <c r="G1301" s="263" t="str" cm="1">
        <f t="array" ref="G1301">IF(Resumen!$D$7="PROC.SWAT",IFERROR(VLOOKUP(BD[[#This Row],[Usunombre]],Equivalencias!W:X,2,FALSE),IFERROR(VLOOKUP(INDEX('BDCF Histórico'!A:A,MATCH(D1301&amp;E1301,'BDCF Histórico'!G:G,0),),Equivalencias!D:F,3,FALSE),"Revisar")),IFERROR(VLOOKUP(INDEX('BDCF Histórico'!A:A,MATCH(D1301&amp;E1301,'BDCF Histórico'!G:G,0),),Equivalencias!D:F,3,FALSE),"Revisar"))</f>
        <v>PROC.SWAT</v>
      </c>
      <c r="H1301" s="263" t="str" cm="1">
        <f t="array" ref="H1301">IFERROR(INDEX(Equivalencias!H:H,MATCH(BD[[#This Row],[PRYINumero]],Equivalencias!I:I,0),),BD[[#This Row],[PRYTcodigo]])</f>
        <v>PROC.SWAT</v>
      </c>
    </row>
    <row r="1302" spans="1:8" x14ac:dyDescent="0.3">
      <c r="B1302" t="s">
        <v>3270</v>
      </c>
      <c r="C1302" t="s">
        <v>8367</v>
      </c>
      <c r="D1302" t="s">
        <v>4621</v>
      </c>
      <c r="E1302" t="s">
        <v>8381</v>
      </c>
      <c r="F1302">
        <v>3.5</v>
      </c>
      <c r="G1302" s="263" t="str" cm="1">
        <f t="array" ref="G1302">IF(Resumen!$D$7="PROC.SWAT",IFERROR(VLOOKUP(BD[[#This Row],[Usunombre]],Equivalencias!W:X,2,FALSE),IFERROR(VLOOKUP(INDEX('BDCF Histórico'!A:A,MATCH(D1302&amp;E1302,'BDCF Histórico'!G:G,0),),Equivalencias!D:F,3,FALSE),"Revisar")),IFERROR(VLOOKUP(INDEX('BDCF Histórico'!A:A,MATCH(D1302&amp;E1302,'BDCF Histórico'!G:G,0),),Equivalencias!D:F,3,FALSE),"Revisar"))</f>
        <v>PROC.SWAT</v>
      </c>
      <c r="H1302" s="263" t="str" cm="1">
        <f t="array" ref="H1302">IFERROR(INDEX(Equivalencias!H:H,MATCH(BD[[#This Row],[PRYINumero]],Equivalencias!I:I,0),),BD[[#This Row],[PRYTcodigo]])</f>
        <v>PROC.SWAT</v>
      </c>
    </row>
    <row r="1303" spans="1:8" x14ac:dyDescent="0.3">
      <c r="B1303" t="s">
        <v>3270</v>
      </c>
      <c r="C1303" t="s">
        <v>4678</v>
      </c>
      <c r="D1303" t="s">
        <v>4621</v>
      </c>
      <c r="E1303" t="s">
        <v>8381</v>
      </c>
      <c r="F1303">
        <v>0.25</v>
      </c>
      <c r="G1303" s="263" t="str" cm="1">
        <f t="array" ref="G1303">IF(Resumen!$D$7="PROC.SWAT",IFERROR(VLOOKUP(BD[[#This Row],[Usunombre]],Equivalencias!W:X,2,FALSE),IFERROR(VLOOKUP(INDEX('BDCF Histórico'!A:A,MATCH(D1303&amp;E1303,'BDCF Histórico'!G:G,0),),Equivalencias!D:F,3,FALSE),"Revisar")),IFERROR(VLOOKUP(INDEX('BDCF Histórico'!A:A,MATCH(D1303&amp;E1303,'BDCF Histórico'!G:G,0),),Equivalencias!D:F,3,FALSE),"Revisar"))</f>
        <v>PROC.SWAT</v>
      </c>
      <c r="H1303" s="263" t="str" cm="1">
        <f t="array" ref="H1303">IFERROR(INDEX(Equivalencias!H:H,MATCH(BD[[#This Row],[PRYINumero]],Equivalencias!I:I,0),),BD[[#This Row],[PRYTcodigo]])</f>
        <v>PROC.SWAT</v>
      </c>
    </row>
    <row r="1304" spans="1:8" x14ac:dyDescent="0.3">
      <c r="B1304" t="s">
        <v>354</v>
      </c>
      <c r="C1304" t="s">
        <v>1009</v>
      </c>
      <c r="D1304" t="s">
        <v>4621</v>
      </c>
      <c r="E1304" t="s">
        <v>8381</v>
      </c>
      <c r="F1304">
        <v>119.75</v>
      </c>
      <c r="G1304" s="263" t="str" cm="1">
        <f t="array" ref="G1304">IF(Resumen!$D$7="PROC.SWAT",IFERROR(VLOOKUP(BD[[#This Row],[Usunombre]],Equivalencias!W:X,2,FALSE),IFERROR(VLOOKUP(INDEX('BDCF Histórico'!A:A,MATCH(D1304&amp;E1304,'BDCF Histórico'!G:G,0),),Equivalencias!D:F,3,FALSE),"Revisar")),IFERROR(VLOOKUP(INDEX('BDCF Histórico'!A:A,MATCH(D1304&amp;E1304,'BDCF Histórico'!G:G,0),),Equivalencias!D:F,3,FALSE),"Revisar"))</f>
        <v>PROC.SWAT</v>
      </c>
      <c r="H1304" s="263" t="str" cm="1">
        <f t="array" ref="H1304">IFERROR(INDEX(Equivalencias!H:H,MATCH(BD[[#This Row],[PRYINumero]],Equivalencias!I:I,0),),BD[[#This Row],[PRYTcodigo]])</f>
        <v>PROC.TAPP</v>
      </c>
    </row>
    <row r="1305" spans="1:8" hidden="1" x14ac:dyDescent="0.3">
      <c r="B1305" t="s">
        <v>405</v>
      </c>
      <c r="C1305" t="s">
        <v>3883</v>
      </c>
      <c r="D1305" t="s">
        <v>4621</v>
      </c>
      <c r="E1305" t="s">
        <v>4640</v>
      </c>
      <c r="F1305">
        <v>59.75</v>
      </c>
      <c r="G1305" s="263" t="str" cm="1">
        <f t="array" ref="G1305">IF(Resumen!$D$7="PROC.SWAT",IFERROR(VLOOKUP(BD[[#This Row],[Usunombre]],Equivalencias!W:X,2,FALSE),IFERROR(VLOOKUP(INDEX('BDCF Histórico'!A:A,MATCH(D1305&amp;E1305,'BDCF Histórico'!G:G,0),),Equivalencias!D:F,3,FALSE),"Revisar")),IFERROR(VLOOKUP(INDEX('BDCF Histórico'!A:A,MATCH(D1305&amp;E1305,'BDCF Histórico'!G:G,0),),Equivalencias!D:F,3,FALSE),"Revisar"))</f>
        <v>PROC.SWAT</v>
      </c>
      <c r="H1305" s="263" t="str" cm="1">
        <f t="array" ref="H1305">IFERROR(INDEX(Equivalencias!H:H,MATCH(BD[[#This Row],[PRYINumero]],Equivalencias!I:I,0),),BD[[#This Row],[PRYTcodigo]])</f>
        <v>STR.MGMT</v>
      </c>
    </row>
    <row r="1306" spans="1:8" x14ac:dyDescent="0.3">
      <c r="B1306" t="s">
        <v>405</v>
      </c>
      <c r="C1306" t="s">
        <v>3883</v>
      </c>
      <c r="D1306" t="s">
        <v>4621</v>
      </c>
      <c r="E1306" t="s">
        <v>8381</v>
      </c>
      <c r="F1306">
        <v>36.5</v>
      </c>
      <c r="G1306" s="263" t="str" cm="1">
        <f t="array" ref="G1306">IF(Resumen!$D$7="PROC.SWAT",IFERROR(VLOOKUP(BD[[#This Row],[Usunombre]],Equivalencias!W:X,2,FALSE),IFERROR(VLOOKUP(INDEX('BDCF Histórico'!A:A,MATCH(D1306&amp;E1306,'BDCF Histórico'!G:G,0),),Equivalencias!D:F,3,FALSE),"Revisar")),IFERROR(VLOOKUP(INDEX('BDCF Histórico'!A:A,MATCH(D1306&amp;E1306,'BDCF Histórico'!G:G,0),),Equivalencias!D:F,3,FALSE),"Revisar"))</f>
        <v>PROC.SWAT</v>
      </c>
      <c r="H1306" s="263" t="str" cm="1">
        <f t="array" ref="H1306">IFERROR(INDEX(Equivalencias!H:H,MATCH(BD[[#This Row],[PRYINumero]],Equivalencias!I:I,0),),BD[[#This Row],[PRYTcodigo]])</f>
        <v>STR.MGMT</v>
      </c>
    </row>
    <row r="1307" spans="1:8" x14ac:dyDescent="0.3">
      <c r="B1307" t="s">
        <v>4303</v>
      </c>
      <c r="C1307" t="s">
        <v>4157</v>
      </c>
      <c r="D1307" t="s">
        <v>8387</v>
      </c>
      <c r="E1307" t="s">
        <v>8381</v>
      </c>
      <c r="F1307">
        <v>65.989999999999995</v>
      </c>
      <c r="G1307" s="263" t="str" cm="1">
        <f t="array" ref="G1307">IF(Resumen!$D$7="PROC.SWAT",IFERROR(VLOOKUP(BD[[#This Row],[Usunombre]],Equivalencias!W:X,2,FALSE),IFERROR(VLOOKUP(INDEX('BDCF Histórico'!A:A,MATCH(D1307&amp;E1307,'BDCF Histórico'!G:G,0),),Equivalencias!D:F,3,FALSE),"Revisar")),IFERROR(VLOOKUP(INDEX('BDCF Histórico'!A:A,MATCH(D1307&amp;E1307,'BDCF Histórico'!G:G,0),),Equivalencias!D:F,3,FALSE),"Revisar"))</f>
        <v>SERV.PROF</v>
      </c>
      <c r="H1307" s="263" t="str" cm="1">
        <f t="array" ref="H1307">IFERROR(INDEX(Equivalencias!H:H,MATCH(BD[[#This Row],[PRYINumero]],Equivalencias!I:I,0),),BD[[#This Row],[PRYTcodigo]])</f>
        <v>PROC.PRY-E</v>
      </c>
    </row>
    <row r="1308" spans="1:8" hidden="1" x14ac:dyDescent="0.3">
      <c r="B1308" t="s">
        <v>669</v>
      </c>
      <c r="C1308" t="s">
        <v>4642</v>
      </c>
      <c r="D1308" t="s">
        <v>117</v>
      </c>
      <c r="E1308" t="s">
        <v>4640</v>
      </c>
      <c r="F1308">
        <v>48</v>
      </c>
      <c r="G1308" s="263" t="str" cm="1">
        <f t="array" ref="G1308">IF(Resumen!$D$7="PROC.SWAT",IFERROR(VLOOKUP(BD[[#This Row],[Usunombre]],Equivalencias!W:X,2,FALSE),IFERROR(VLOOKUP(INDEX('BDCF Histórico'!A:A,MATCH(D1308&amp;E1308,'BDCF Histórico'!G:G,0),),Equivalencias!D:F,3,FALSE),"Revisar")),IFERROR(VLOOKUP(INDEX('BDCF Histórico'!A:A,MATCH(D1308&amp;E1308,'BDCF Histórico'!G:G,0),),Equivalencias!D:F,3,FALSE),"Revisar"))</f>
        <v>PROC.SWAT</v>
      </c>
      <c r="H1308" s="263" t="str" cm="1">
        <f t="array" ref="H1308">IFERROR(INDEX(Equivalencias!H:H,MATCH(BD[[#This Row],[PRYINumero]],Equivalencias!I:I,0),),BD[[#This Row],[PRYTcodigo]])</f>
        <v>PROC.ADM</v>
      </c>
    </row>
    <row r="1309" spans="1:8" x14ac:dyDescent="0.3">
      <c r="B1309" t="s">
        <v>669</v>
      </c>
      <c r="C1309" t="s">
        <v>4642</v>
      </c>
      <c r="D1309" t="s">
        <v>117</v>
      </c>
      <c r="E1309" t="s">
        <v>8381</v>
      </c>
      <c r="F1309">
        <v>24</v>
      </c>
      <c r="G1309" s="263" t="str" cm="1">
        <f t="array" ref="G1309">IF(Resumen!$D$7="PROC.SWAT",IFERROR(VLOOKUP(BD[[#This Row],[Usunombre]],Equivalencias!W:X,2,FALSE),IFERROR(VLOOKUP(INDEX('BDCF Histórico'!A:A,MATCH(D1309&amp;E1309,'BDCF Histórico'!G:G,0),),Equivalencias!D:F,3,FALSE),"Revisar")),IFERROR(VLOOKUP(INDEX('BDCF Histórico'!A:A,MATCH(D1309&amp;E1309,'BDCF Histórico'!G:G,0),),Equivalencias!D:F,3,FALSE),"Revisar"))</f>
        <v>PROC.SWAT</v>
      </c>
      <c r="H1309" s="263" t="str" cm="1">
        <f t="array" ref="H1309">IFERROR(INDEX(Equivalencias!H:H,MATCH(BD[[#This Row],[PRYINumero]],Equivalencias!I:I,0),),BD[[#This Row],[PRYTcodigo]])</f>
        <v>PROC.ADM</v>
      </c>
    </row>
    <row r="1310" spans="1:8" hidden="1" x14ac:dyDescent="0.3">
      <c r="A1310" t="s">
        <v>4118</v>
      </c>
      <c r="B1310" t="s">
        <v>3270</v>
      </c>
      <c r="C1310" t="s">
        <v>4566</v>
      </c>
      <c r="D1310" t="s">
        <v>117</v>
      </c>
      <c r="E1310" t="s">
        <v>4640</v>
      </c>
      <c r="F1310">
        <v>2</v>
      </c>
      <c r="G1310" s="263" t="str" cm="1">
        <f t="array" ref="G1310">IF(Resumen!$D$7="PROC.SWAT",IFERROR(VLOOKUP(BD[[#This Row],[Usunombre]],Equivalencias!W:X,2,FALSE),IFERROR(VLOOKUP(INDEX('BDCF Histórico'!A:A,MATCH(D1310&amp;E1310,'BDCF Histórico'!G:G,0),),Equivalencias!D:F,3,FALSE),"Revisar")),IFERROR(VLOOKUP(INDEX('BDCF Histórico'!A:A,MATCH(D1310&amp;E1310,'BDCF Histórico'!G:G,0),),Equivalencias!D:F,3,FALSE),"Revisar"))</f>
        <v>PROC.SWAT</v>
      </c>
      <c r="H1310" s="263" t="str" cm="1">
        <f t="array" ref="H1310">IFERROR(INDEX(Equivalencias!H:H,MATCH(BD[[#This Row],[PRYINumero]],Equivalencias!I:I,0),),BD[[#This Row],[PRYTcodigo]])</f>
        <v>PROC.SWAT</v>
      </c>
    </row>
    <row r="1311" spans="1:8" hidden="1" x14ac:dyDescent="0.3">
      <c r="B1311" t="s">
        <v>360</v>
      </c>
      <c r="C1311" t="s">
        <v>4502</v>
      </c>
      <c r="D1311" t="s">
        <v>117</v>
      </c>
      <c r="E1311" t="s">
        <v>4640</v>
      </c>
      <c r="F1311">
        <v>11</v>
      </c>
      <c r="G1311" s="263" t="str" cm="1">
        <f t="array" ref="G1311">IF(Resumen!$D$7="PROC.SWAT",IFERROR(VLOOKUP(BD[[#This Row],[Usunombre]],Equivalencias!W:X,2,FALSE),IFERROR(VLOOKUP(INDEX('BDCF Histórico'!A:A,MATCH(D1311&amp;E1311,'BDCF Histórico'!G:G,0),),Equivalencias!D:F,3,FALSE),"Revisar")),IFERROR(VLOOKUP(INDEX('BDCF Histórico'!A:A,MATCH(D1311&amp;E1311,'BDCF Histórico'!G:G,0),),Equivalencias!D:F,3,FALSE),"Revisar"))</f>
        <v>PROC.SWAT</v>
      </c>
      <c r="H1311" s="263" t="str" cm="1">
        <f t="array" ref="H1311">IFERROR(INDEX(Equivalencias!H:H,MATCH(BD[[#This Row],[PRYINumero]],Equivalencias!I:I,0),),BD[[#This Row],[PRYTcodigo]])</f>
        <v>PROC.TDIG</v>
      </c>
    </row>
    <row r="1312" spans="1:8" x14ac:dyDescent="0.3">
      <c r="B1312" t="s">
        <v>360</v>
      </c>
      <c r="C1312" t="s">
        <v>4502</v>
      </c>
      <c r="D1312" t="s">
        <v>117</v>
      </c>
      <c r="E1312" t="s">
        <v>8381</v>
      </c>
      <c r="F1312">
        <v>23</v>
      </c>
      <c r="G1312" s="263" t="str" cm="1">
        <f t="array" ref="G1312">IF(Resumen!$D$7="PROC.SWAT",IFERROR(VLOOKUP(BD[[#This Row],[Usunombre]],Equivalencias!W:X,2,FALSE),IFERROR(VLOOKUP(INDEX('BDCF Histórico'!A:A,MATCH(D1312&amp;E1312,'BDCF Histórico'!G:G,0),),Equivalencias!D:F,3,FALSE),"Revisar")),IFERROR(VLOOKUP(INDEX('BDCF Histórico'!A:A,MATCH(D1312&amp;E1312,'BDCF Histórico'!G:G,0),),Equivalencias!D:F,3,FALSE),"Revisar"))</f>
        <v>PROC.SWAT</v>
      </c>
      <c r="H1312" s="263" t="str" cm="1">
        <f t="array" ref="H1312">IFERROR(INDEX(Equivalencias!H:H,MATCH(BD[[#This Row],[PRYINumero]],Equivalencias!I:I,0),),BD[[#This Row],[PRYTcodigo]])</f>
        <v>PROC.TDIG</v>
      </c>
    </row>
    <row r="1313" spans="2:8" hidden="1" x14ac:dyDescent="0.3">
      <c r="B1313" t="s">
        <v>360</v>
      </c>
      <c r="C1313" t="s">
        <v>4504</v>
      </c>
      <c r="D1313" t="s">
        <v>117</v>
      </c>
      <c r="E1313" t="s">
        <v>4640</v>
      </c>
      <c r="F1313">
        <v>27</v>
      </c>
      <c r="G1313" s="263" t="str" cm="1">
        <f t="array" ref="G1313">IF(Resumen!$D$7="PROC.SWAT",IFERROR(VLOOKUP(BD[[#This Row],[Usunombre]],Equivalencias!W:X,2,FALSE),IFERROR(VLOOKUP(INDEX('BDCF Histórico'!A:A,MATCH(D1313&amp;E1313,'BDCF Histórico'!G:G,0),),Equivalencias!D:F,3,FALSE),"Revisar")),IFERROR(VLOOKUP(INDEX('BDCF Histórico'!A:A,MATCH(D1313&amp;E1313,'BDCF Histórico'!G:G,0),),Equivalencias!D:F,3,FALSE),"Revisar"))</f>
        <v>PROC.SWAT</v>
      </c>
      <c r="H1313" s="263" t="str" cm="1">
        <f t="array" ref="H1313">IFERROR(INDEX(Equivalencias!H:H,MATCH(BD[[#This Row],[PRYINumero]],Equivalencias!I:I,0),),BD[[#This Row],[PRYTcodigo]])</f>
        <v>PROC.TDIG</v>
      </c>
    </row>
    <row r="1314" spans="2:8" x14ac:dyDescent="0.3">
      <c r="B1314" t="s">
        <v>360</v>
      </c>
      <c r="C1314" t="s">
        <v>4504</v>
      </c>
      <c r="D1314" t="s">
        <v>117</v>
      </c>
      <c r="E1314" t="s">
        <v>8381</v>
      </c>
      <c r="F1314">
        <v>46.5</v>
      </c>
      <c r="G1314" s="263" t="str" cm="1">
        <f t="array" ref="G1314">IF(Resumen!$D$7="PROC.SWAT",IFERROR(VLOOKUP(BD[[#This Row],[Usunombre]],Equivalencias!W:X,2,FALSE),IFERROR(VLOOKUP(INDEX('BDCF Histórico'!A:A,MATCH(D1314&amp;E1314,'BDCF Histórico'!G:G,0),),Equivalencias!D:F,3,FALSE),"Revisar")),IFERROR(VLOOKUP(INDEX('BDCF Histórico'!A:A,MATCH(D1314&amp;E1314,'BDCF Histórico'!G:G,0),),Equivalencias!D:F,3,FALSE),"Revisar"))</f>
        <v>PROC.SWAT</v>
      </c>
      <c r="H1314" s="263" t="str" cm="1">
        <f t="array" ref="H1314">IFERROR(INDEX(Equivalencias!H:H,MATCH(BD[[#This Row],[PRYINumero]],Equivalencias!I:I,0),),BD[[#This Row],[PRYTcodigo]])</f>
        <v>PROC.TDIG</v>
      </c>
    </row>
    <row r="1315" spans="2:8" hidden="1" x14ac:dyDescent="0.3">
      <c r="B1315" t="s">
        <v>360</v>
      </c>
      <c r="C1315" t="s">
        <v>4506</v>
      </c>
      <c r="D1315" t="s">
        <v>117</v>
      </c>
      <c r="E1315" t="s">
        <v>4640</v>
      </c>
      <c r="F1315">
        <v>81</v>
      </c>
      <c r="G1315" s="263" t="str" cm="1">
        <f t="array" ref="G1315">IF(Resumen!$D$7="PROC.SWAT",IFERROR(VLOOKUP(BD[[#This Row],[Usunombre]],Equivalencias!W:X,2,FALSE),IFERROR(VLOOKUP(INDEX('BDCF Histórico'!A:A,MATCH(D1315&amp;E1315,'BDCF Histórico'!G:G,0),),Equivalencias!D:F,3,FALSE),"Revisar")),IFERROR(VLOOKUP(INDEX('BDCF Histórico'!A:A,MATCH(D1315&amp;E1315,'BDCF Histórico'!G:G,0),),Equivalencias!D:F,3,FALSE),"Revisar"))</f>
        <v>PROC.SWAT</v>
      </c>
      <c r="H1315" s="263" t="str" cm="1">
        <f t="array" ref="H1315">IFERROR(INDEX(Equivalencias!H:H,MATCH(BD[[#This Row],[PRYINumero]],Equivalencias!I:I,0),),BD[[#This Row],[PRYTcodigo]])</f>
        <v>PROC.TDIG</v>
      </c>
    </row>
    <row r="1316" spans="2:8" x14ac:dyDescent="0.3">
      <c r="B1316" t="s">
        <v>360</v>
      </c>
      <c r="C1316" t="s">
        <v>4506</v>
      </c>
      <c r="D1316" t="s">
        <v>117</v>
      </c>
      <c r="E1316" t="s">
        <v>8381</v>
      </c>
      <c r="F1316">
        <v>55.5</v>
      </c>
      <c r="G1316" s="263" t="str" cm="1">
        <f t="array" ref="G1316">IF(Resumen!$D$7="PROC.SWAT",IFERROR(VLOOKUP(BD[[#This Row],[Usunombre]],Equivalencias!W:X,2,FALSE),IFERROR(VLOOKUP(INDEX('BDCF Histórico'!A:A,MATCH(D1316&amp;E1316,'BDCF Histórico'!G:G,0),),Equivalencias!D:F,3,FALSE),"Revisar")),IFERROR(VLOOKUP(INDEX('BDCF Histórico'!A:A,MATCH(D1316&amp;E1316,'BDCF Histórico'!G:G,0),),Equivalencias!D:F,3,FALSE),"Revisar"))</f>
        <v>PROC.SWAT</v>
      </c>
      <c r="H1316" s="263" t="str" cm="1">
        <f t="array" ref="H1316">IFERROR(INDEX(Equivalencias!H:H,MATCH(BD[[#This Row],[PRYINumero]],Equivalencias!I:I,0),),BD[[#This Row],[PRYTcodigo]])</f>
        <v>PROC.TDIG</v>
      </c>
    </row>
    <row r="1317" spans="2:8" hidden="1" x14ac:dyDescent="0.3">
      <c r="B1317" t="s">
        <v>360</v>
      </c>
      <c r="C1317" t="s">
        <v>368</v>
      </c>
      <c r="D1317" t="s">
        <v>117</v>
      </c>
      <c r="E1317" t="s">
        <v>4640</v>
      </c>
      <c r="F1317">
        <v>1</v>
      </c>
      <c r="G1317" s="263" t="str" cm="1">
        <f t="array" ref="G1317">IF(Resumen!$D$7="PROC.SWAT",IFERROR(VLOOKUP(BD[[#This Row],[Usunombre]],Equivalencias!W:X,2,FALSE),IFERROR(VLOOKUP(INDEX('BDCF Histórico'!A:A,MATCH(D1317&amp;E1317,'BDCF Histórico'!G:G,0),),Equivalencias!D:F,3,FALSE),"Revisar")),IFERROR(VLOOKUP(INDEX('BDCF Histórico'!A:A,MATCH(D1317&amp;E1317,'BDCF Histórico'!G:G,0),),Equivalencias!D:F,3,FALSE),"Revisar"))</f>
        <v>PROC.SWAT</v>
      </c>
      <c r="H1317" s="263" t="str" cm="1">
        <f t="array" ref="H1317">IFERROR(INDEX(Equivalencias!H:H,MATCH(BD[[#This Row],[PRYINumero]],Equivalencias!I:I,0),),BD[[#This Row],[PRYTcodigo]])</f>
        <v>PROC.TDIG</v>
      </c>
    </row>
    <row r="1318" spans="2:8" x14ac:dyDescent="0.3">
      <c r="B1318" t="s">
        <v>405</v>
      </c>
      <c r="C1318" t="s">
        <v>8363</v>
      </c>
      <c r="D1318" t="s">
        <v>117</v>
      </c>
      <c r="E1318" t="s">
        <v>8381</v>
      </c>
      <c r="F1318">
        <v>11</v>
      </c>
      <c r="G1318" s="263" t="str" cm="1">
        <f t="array" ref="G1318">IF(Resumen!$D$7="PROC.SWAT",IFERROR(VLOOKUP(BD[[#This Row],[Usunombre]],Equivalencias!W:X,2,FALSE),IFERROR(VLOOKUP(INDEX('BDCF Histórico'!A:A,MATCH(D1318&amp;E1318,'BDCF Histórico'!G:G,0),),Equivalencias!D:F,3,FALSE),"Revisar")),IFERROR(VLOOKUP(INDEX('BDCF Histórico'!A:A,MATCH(D1318&amp;E1318,'BDCF Histórico'!G:G,0),),Equivalencias!D:F,3,FALSE),"Revisar"))</f>
        <v>PROC.SWAT</v>
      </c>
      <c r="H1318" s="263" t="str" cm="1">
        <f t="array" ref="H1318">IFERROR(INDEX(Equivalencias!H:H,MATCH(BD[[#This Row],[PRYINumero]],Equivalencias!I:I,0),),BD[[#This Row],[PRYTcodigo]])</f>
        <v>STR.MGMT</v>
      </c>
    </row>
    <row r="1319" spans="2:8" hidden="1" x14ac:dyDescent="0.3">
      <c r="B1319" t="s">
        <v>669</v>
      </c>
      <c r="C1319" t="s">
        <v>4642</v>
      </c>
      <c r="D1319" t="s">
        <v>4287</v>
      </c>
      <c r="E1319" t="s">
        <v>4640</v>
      </c>
      <c r="F1319">
        <v>8</v>
      </c>
      <c r="G1319" s="263" t="str" cm="1">
        <f t="array" ref="G1319">IF(Resumen!$D$7="PROC.SWAT",IFERROR(VLOOKUP(BD[[#This Row],[Usunombre]],Equivalencias!W:X,2,FALSE),IFERROR(VLOOKUP(INDEX('BDCF Histórico'!A:A,MATCH(D1319&amp;E1319,'BDCF Histórico'!G:G,0),),Equivalencias!D:F,3,FALSE),"Revisar")),IFERROR(VLOOKUP(INDEX('BDCF Histórico'!A:A,MATCH(D1319&amp;E1319,'BDCF Histórico'!G:G,0),),Equivalencias!D:F,3,FALSE),"Revisar"))</f>
        <v>PROC.POOL</v>
      </c>
      <c r="H1319" s="263" t="str" cm="1">
        <f t="array" ref="H1319">IFERROR(INDEX(Equivalencias!H:H,MATCH(BD[[#This Row],[PRYINumero]],Equivalencias!I:I,0),),BD[[#This Row],[PRYTcodigo]])</f>
        <v>PROC.ADM</v>
      </c>
    </row>
    <row r="1320" spans="2:8" hidden="1" x14ac:dyDescent="0.3">
      <c r="B1320" t="s">
        <v>4333</v>
      </c>
      <c r="C1320" t="s">
        <v>4116</v>
      </c>
      <c r="D1320" t="s">
        <v>4287</v>
      </c>
      <c r="E1320" t="s">
        <v>4640</v>
      </c>
      <c r="F1320">
        <v>148.5</v>
      </c>
      <c r="G1320" s="263" t="str" cm="1">
        <f t="array" ref="G1320">IF(Resumen!$D$7="PROC.SWAT",IFERROR(VLOOKUP(BD[[#This Row],[Usunombre]],Equivalencias!W:X,2,FALSE),IFERROR(VLOOKUP(INDEX('BDCF Histórico'!A:A,MATCH(D1320&amp;E1320,'BDCF Histórico'!G:G,0),),Equivalencias!D:F,3,FALSE),"Revisar")),IFERROR(VLOOKUP(INDEX('BDCF Histórico'!A:A,MATCH(D1320&amp;E1320,'BDCF Histórico'!G:G,0),),Equivalencias!D:F,3,FALSE),"Revisar"))</f>
        <v>PROC.POOL</v>
      </c>
      <c r="H1320" s="263" t="str" cm="1">
        <f t="array" ref="H1320">IFERROR(INDEX(Equivalencias!H:H,MATCH(BD[[#This Row],[PRYINumero]],Equivalencias!I:I,0),),BD[[#This Row],[PRYTcodigo]])</f>
        <v>PROC.POOL</v>
      </c>
    </row>
    <row r="1321" spans="2:8" x14ac:dyDescent="0.3">
      <c r="B1321" t="s">
        <v>4333</v>
      </c>
      <c r="C1321" t="s">
        <v>4116</v>
      </c>
      <c r="D1321" t="s">
        <v>4287</v>
      </c>
      <c r="E1321" t="s">
        <v>8381</v>
      </c>
      <c r="F1321">
        <v>96</v>
      </c>
      <c r="G1321" s="263" t="str" cm="1">
        <f t="array" ref="G1321">IF(Resumen!$D$7="PROC.SWAT",IFERROR(VLOOKUP(BD[[#This Row],[Usunombre]],Equivalencias!W:X,2,FALSE),IFERROR(VLOOKUP(INDEX('BDCF Histórico'!A:A,MATCH(D1321&amp;E1321,'BDCF Histórico'!G:G,0),),Equivalencias!D:F,3,FALSE),"Revisar")),IFERROR(VLOOKUP(INDEX('BDCF Histórico'!A:A,MATCH(D1321&amp;E1321,'BDCF Histórico'!G:G,0),),Equivalencias!D:F,3,FALSE),"Revisar"))</f>
        <v>PROC.POOL</v>
      </c>
      <c r="H1321" s="263" t="str" cm="1">
        <f t="array" ref="H1321">IFERROR(INDEX(Equivalencias!H:H,MATCH(BD[[#This Row],[PRYINumero]],Equivalencias!I:I,0),),BD[[#This Row],[PRYTcodigo]])</f>
        <v>PROC.POOL</v>
      </c>
    </row>
    <row r="1322" spans="2:8" hidden="1" x14ac:dyDescent="0.3">
      <c r="B1322" t="s">
        <v>360</v>
      </c>
      <c r="C1322" t="s">
        <v>4506</v>
      </c>
      <c r="D1322" t="s">
        <v>4287</v>
      </c>
      <c r="E1322" t="s">
        <v>4640</v>
      </c>
      <c r="F1322">
        <v>20</v>
      </c>
      <c r="G1322" s="263" t="str" cm="1">
        <f t="array" ref="G1322">IF(Resumen!$D$7="PROC.SWAT",IFERROR(VLOOKUP(BD[[#This Row],[Usunombre]],Equivalencias!W:X,2,FALSE),IFERROR(VLOOKUP(INDEX('BDCF Histórico'!A:A,MATCH(D1322&amp;E1322,'BDCF Histórico'!G:G,0),),Equivalencias!D:F,3,FALSE),"Revisar")),IFERROR(VLOOKUP(INDEX('BDCF Histórico'!A:A,MATCH(D1322&amp;E1322,'BDCF Histórico'!G:G,0),),Equivalencias!D:F,3,FALSE),"Revisar"))</f>
        <v>PROC.POOL</v>
      </c>
      <c r="H1322" s="263" t="str" cm="1">
        <f t="array" ref="H1322">IFERROR(INDEX(Equivalencias!H:H,MATCH(BD[[#This Row],[PRYINumero]],Equivalencias!I:I,0),),BD[[#This Row],[PRYTcodigo]])</f>
        <v>PROC.TDIG</v>
      </c>
    </row>
    <row r="1323" spans="2:8" x14ac:dyDescent="0.3">
      <c r="B1323" t="s">
        <v>360</v>
      </c>
      <c r="C1323" t="s">
        <v>4506</v>
      </c>
      <c r="D1323" t="s">
        <v>4287</v>
      </c>
      <c r="E1323" t="s">
        <v>8381</v>
      </c>
      <c r="F1323">
        <v>64</v>
      </c>
      <c r="G1323" s="263" t="str" cm="1">
        <f t="array" ref="G1323">IF(Resumen!$D$7="PROC.SWAT",IFERROR(VLOOKUP(BD[[#This Row],[Usunombre]],Equivalencias!W:X,2,FALSE),IFERROR(VLOOKUP(INDEX('BDCF Histórico'!A:A,MATCH(D1323&amp;E1323,'BDCF Histórico'!G:G,0),),Equivalencias!D:F,3,FALSE),"Revisar")),IFERROR(VLOOKUP(INDEX('BDCF Histórico'!A:A,MATCH(D1323&amp;E1323,'BDCF Histórico'!G:G,0),),Equivalencias!D:F,3,FALSE),"Revisar"))</f>
        <v>PROC.POOL</v>
      </c>
      <c r="H1323" s="263" t="str" cm="1">
        <f t="array" ref="H1323">IFERROR(INDEX(Equivalencias!H:H,MATCH(BD[[#This Row],[PRYINumero]],Equivalencias!I:I,0),),BD[[#This Row],[PRYTcodigo]])</f>
        <v>PROC.TDIG</v>
      </c>
    </row>
    <row r="1324" spans="2:8" hidden="1" x14ac:dyDescent="0.3">
      <c r="B1324" t="s">
        <v>3270</v>
      </c>
      <c r="C1324" t="s">
        <v>4678</v>
      </c>
      <c r="D1324" t="s">
        <v>4189</v>
      </c>
      <c r="E1324" t="s">
        <v>4640</v>
      </c>
      <c r="F1324">
        <v>0.25</v>
      </c>
      <c r="G1324" s="263" t="str" cm="1">
        <f t="array" ref="G1324">IF(Resumen!$D$7="PROC.SWAT",IFERROR(VLOOKUP(BD[[#This Row],[Usunombre]],Equivalencias!W:X,2,FALSE),IFERROR(VLOOKUP(INDEX('BDCF Histórico'!A:A,MATCH(D1324&amp;E1324,'BDCF Histórico'!G:G,0),),Equivalencias!D:F,3,FALSE),"Revisar")),IFERROR(VLOOKUP(INDEX('BDCF Histórico'!A:A,MATCH(D1324&amp;E1324,'BDCF Histórico'!G:G,0),),Equivalencias!D:F,3,FALSE),"Revisar"))</f>
        <v>PROC.SWAT</v>
      </c>
      <c r="H1324" s="263" t="str" cm="1">
        <f t="array" ref="H1324">IFERROR(INDEX(Equivalencias!H:H,MATCH(BD[[#This Row],[PRYINumero]],Equivalencias!I:I,0),),BD[[#This Row],[PRYTcodigo]])</f>
        <v>PROC.SWAT</v>
      </c>
    </row>
    <row r="1325" spans="2:8" x14ac:dyDescent="0.3">
      <c r="B1325" t="s">
        <v>3270</v>
      </c>
      <c r="C1325" t="s">
        <v>4678</v>
      </c>
      <c r="D1325" t="s">
        <v>4189</v>
      </c>
      <c r="E1325" t="s">
        <v>8381</v>
      </c>
      <c r="F1325">
        <v>1</v>
      </c>
      <c r="G1325" s="263" t="str" cm="1">
        <f t="array" ref="G1325">IF(Resumen!$D$7="PROC.SWAT",IFERROR(VLOOKUP(BD[[#This Row],[Usunombre]],Equivalencias!W:X,2,FALSE),IFERROR(VLOOKUP(INDEX('BDCF Histórico'!A:A,MATCH(D1325&amp;E1325,'BDCF Histórico'!G:G,0),),Equivalencias!D:F,3,FALSE),"Revisar")),IFERROR(VLOOKUP(INDEX('BDCF Histórico'!A:A,MATCH(D1325&amp;E1325,'BDCF Histórico'!G:G,0),),Equivalencias!D:F,3,FALSE),"Revisar"))</f>
        <v>PROC.SWAT</v>
      </c>
      <c r="H1325" s="263" t="str" cm="1">
        <f t="array" ref="H1325">IFERROR(INDEX(Equivalencias!H:H,MATCH(BD[[#This Row],[PRYINumero]],Equivalencias!I:I,0),),BD[[#This Row],[PRYTcodigo]])</f>
        <v>PROC.SWAT</v>
      </c>
    </row>
    <row r="1326" spans="2:8" hidden="1" x14ac:dyDescent="0.3">
      <c r="B1326" t="s">
        <v>354</v>
      </c>
      <c r="C1326" t="s">
        <v>1009</v>
      </c>
      <c r="D1326" t="s">
        <v>4189</v>
      </c>
      <c r="E1326" t="s">
        <v>4640</v>
      </c>
      <c r="F1326">
        <v>172.75</v>
      </c>
      <c r="G1326" s="263" t="str" cm="1">
        <f t="array" ref="G1326">IF(Resumen!$D$7="PROC.SWAT",IFERROR(VLOOKUP(BD[[#This Row],[Usunombre]],Equivalencias!W:X,2,FALSE),IFERROR(VLOOKUP(INDEX('BDCF Histórico'!A:A,MATCH(D1326&amp;E1326,'BDCF Histórico'!G:G,0),),Equivalencias!D:F,3,FALSE),"Revisar")),IFERROR(VLOOKUP(INDEX('BDCF Histórico'!A:A,MATCH(D1326&amp;E1326,'BDCF Histórico'!G:G,0),),Equivalencias!D:F,3,FALSE),"Revisar"))</f>
        <v>PROC.SWAT</v>
      </c>
      <c r="H1326" s="263" t="str" cm="1">
        <f t="array" ref="H1326">IFERROR(INDEX(Equivalencias!H:H,MATCH(BD[[#This Row],[PRYINumero]],Equivalencias!I:I,0),),BD[[#This Row],[PRYTcodigo]])</f>
        <v>PROC.TAPP</v>
      </c>
    </row>
    <row r="1327" spans="2:8" x14ac:dyDescent="0.3">
      <c r="B1327" t="s">
        <v>354</v>
      </c>
      <c r="C1327" t="s">
        <v>1009</v>
      </c>
      <c r="D1327" t="s">
        <v>4189</v>
      </c>
      <c r="E1327" t="s">
        <v>8381</v>
      </c>
      <c r="F1327">
        <v>164.5</v>
      </c>
      <c r="G1327" s="263" t="str" cm="1">
        <f t="array" ref="G1327">IF(Resumen!$D$7="PROC.SWAT",IFERROR(VLOOKUP(BD[[#This Row],[Usunombre]],Equivalencias!W:X,2,FALSE),IFERROR(VLOOKUP(INDEX('BDCF Histórico'!A:A,MATCH(D1327&amp;E1327,'BDCF Histórico'!G:G,0),),Equivalencias!D:F,3,FALSE),"Revisar")),IFERROR(VLOOKUP(INDEX('BDCF Histórico'!A:A,MATCH(D1327&amp;E1327,'BDCF Histórico'!G:G,0),),Equivalencias!D:F,3,FALSE),"Revisar"))</f>
        <v>PROC.SWAT</v>
      </c>
      <c r="H1327" s="263" t="str" cm="1">
        <f t="array" ref="H1327">IFERROR(INDEX(Equivalencias!H:H,MATCH(BD[[#This Row],[PRYINumero]],Equivalencias!I:I,0),),BD[[#This Row],[PRYTcodigo]])</f>
        <v>PROC.TAPP</v>
      </c>
    </row>
    <row r="1328" spans="2:8" hidden="1" x14ac:dyDescent="0.3">
      <c r="B1328" t="s">
        <v>371</v>
      </c>
      <c r="C1328" t="s">
        <v>4626</v>
      </c>
      <c r="D1328" t="s">
        <v>385</v>
      </c>
      <c r="E1328" t="s">
        <v>4640</v>
      </c>
      <c r="F1328">
        <v>1</v>
      </c>
      <c r="G1328" s="263" t="str" cm="1">
        <f t="array" ref="G1328">IF(Resumen!$D$7="PROC.SWAT",IFERROR(VLOOKUP(BD[[#This Row],[Usunombre]],Equivalencias!W:X,2,FALSE),IFERROR(VLOOKUP(INDEX('BDCF Histórico'!A:A,MATCH(D1328&amp;E1328,'BDCF Histórico'!G:G,0),),Equivalencias!D:F,3,FALSE),"Revisar")),IFERROR(VLOOKUP(INDEX('BDCF Histórico'!A:A,MATCH(D1328&amp;E1328,'BDCF Histórico'!G:G,0),),Equivalencias!D:F,3,FALSE),"Revisar"))</f>
        <v>PROC.TELCO</v>
      </c>
      <c r="H1328" s="263" t="str" cm="1">
        <f t="array" ref="H1328">IFERROR(INDEX(Equivalencias!H:H,MATCH(BD[[#This Row],[PRYINumero]],Equivalencias!I:I,0),),BD[[#This Row],[PRYTcodigo]])</f>
        <v>PROC.TELCO</v>
      </c>
    </row>
    <row r="1329" spans="1:8" x14ac:dyDescent="0.3">
      <c r="B1329" t="s">
        <v>371</v>
      </c>
      <c r="C1329" t="s">
        <v>4626</v>
      </c>
      <c r="D1329" t="s">
        <v>385</v>
      </c>
      <c r="E1329" t="s">
        <v>8381</v>
      </c>
      <c r="F1329">
        <v>8</v>
      </c>
      <c r="G1329" s="263" t="str" cm="1">
        <f t="array" ref="G1329">IF(Resumen!$D$7="PROC.SWAT",IFERROR(VLOOKUP(BD[[#This Row],[Usunombre]],Equivalencias!W:X,2,FALSE),IFERROR(VLOOKUP(INDEX('BDCF Histórico'!A:A,MATCH(D1329&amp;E1329,'BDCF Histórico'!G:G,0),),Equivalencias!D:F,3,FALSE),"Revisar")),IFERROR(VLOOKUP(INDEX('BDCF Histórico'!A:A,MATCH(D1329&amp;E1329,'BDCF Histórico'!G:G,0),),Equivalencias!D:F,3,FALSE),"Revisar"))</f>
        <v>PROC.TELCO</v>
      </c>
      <c r="H1329" s="263" t="str" cm="1">
        <f t="array" ref="H1329">IFERROR(INDEX(Equivalencias!H:H,MATCH(BD[[#This Row],[PRYINumero]],Equivalencias!I:I,0),),BD[[#This Row],[PRYTcodigo]])</f>
        <v>PROC.TELCO</v>
      </c>
    </row>
    <row r="1330" spans="1:8" hidden="1" x14ac:dyDescent="0.3">
      <c r="B1330" t="s">
        <v>371</v>
      </c>
      <c r="C1330" t="s">
        <v>4628</v>
      </c>
      <c r="D1330" t="s">
        <v>385</v>
      </c>
      <c r="E1330" t="s">
        <v>4640</v>
      </c>
      <c r="F1330">
        <v>132</v>
      </c>
      <c r="G1330" s="263" t="str" cm="1">
        <f t="array" ref="G1330">IF(Resumen!$D$7="PROC.SWAT",IFERROR(VLOOKUP(BD[[#This Row],[Usunombre]],Equivalencias!W:X,2,FALSE),IFERROR(VLOOKUP(INDEX('BDCF Histórico'!A:A,MATCH(D1330&amp;E1330,'BDCF Histórico'!G:G,0),),Equivalencias!D:F,3,FALSE),"Revisar")),IFERROR(VLOOKUP(INDEX('BDCF Histórico'!A:A,MATCH(D1330&amp;E1330,'BDCF Histórico'!G:G,0),),Equivalencias!D:F,3,FALSE),"Revisar"))</f>
        <v>PROC.TELCO</v>
      </c>
      <c r="H1330" s="263" t="str" cm="1">
        <f t="array" ref="H1330">IFERROR(INDEX(Equivalencias!H:H,MATCH(BD[[#This Row],[PRYINumero]],Equivalencias!I:I,0),),BD[[#This Row],[PRYTcodigo]])</f>
        <v>PROC.TELCO</v>
      </c>
    </row>
    <row r="1331" spans="1:8" x14ac:dyDescent="0.3">
      <c r="B1331" t="s">
        <v>371</v>
      </c>
      <c r="C1331" t="s">
        <v>4628</v>
      </c>
      <c r="D1331" t="s">
        <v>385</v>
      </c>
      <c r="E1331" t="s">
        <v>8381</v>
      </c>
      <c r="F1331">
        <v>121</v>
      </c>
      <c r="G1331" s="263" t="str" cm="1">
        <f t="array" ref="G1331">IF(Resumen!$D$7="PROC.SWAT",IFERROR(VLOOKUP(BD[[#This Row],[Usunombre]],Equivalencias!W:X,2,FALSE),IFERROR(VLOOKUP(INDEX('BDCF Histórico'!A:A,MATCH(D1331&amp;E1331,'BDCF Histórico'!G:G,0),),Equivalencias!D:F,3,FALSE),"Revisar")),IFERROR(VLOOKUP(INDEX('BDCF Histórico'!A:A,MATCH(D1331&amp;E1331,'BDCF Histórico'!G:G,0),),Equivalencias!D:F,3,FALSE),"Revisar"))</f>
        <v>PROC.TELCO</v>
      </c>
      <c r="H1331" s="263" t="str" cm="1">
        <f t="array" ref="H1331">IFERROR(INDEX(Equivalencias!H:H,MATCH(BD[[#This Row],[PRYINumero]],Equivalencias!I:I,0),),BD[[#This Row],[PRYTcodigo]])</f>
        <v>PROC.TELCO</v>
      </c>
    </row>
    <row r="1332" spans="1:8" hidden="1" x14ac:dyDescent="0.3">
      <c r="B1332" t="s">
        <v>371</v>
      </c>
      <c r="C1332" t="s">
        <v>4206</v>
      </c>
      <c r="D1332" t="s">
        <v>385</v>
      </c>
      <c r="E1332" t="s">
        <v>4640</v>
      </c>
      <c r="F1332">
        <v>2</v>
      </c>
      <c r="G1332" s="263" t="str" cm="1">
        <f t="array" ref="G1332">IF(Resumen!$D$7="PROC.SWAT",IFERROR(VLOOKUP(BD[[#This Row],[Usunombre]],Equivalencias!W:X,2,FALSE),IFERROR(VLOOKUP(INDEX('BDCF Histórico'!A:A,MATCH(D1332&amp;E1332,'BDCF Histórico'!G:G,0),),Equivalencias!D:F,3,FALSE),"Revisar")),IFERROR(VLOOKUP(INDEX('BDCF Histórico'!A:A,MATCH(D1332&amp;E1332,'BDCF Histórico'!G:G,0),),Equivalencias!D:F,3,FALSE),"Revisar"))</f>
        <v>PROC.TELCO</v>
      </c>
      <c r="H1332" s="263" t="str" cm="1">
        <f t="array" ref="H1332">IFERROR(INDEX(Equivalencias!H:H,MATCH(BD[[#This Row],[PRYINumero]],Equivalencias!I:I,0),),BD[[#This Row],[PRYTcodigo]])</f>
        <v>PROC.TELCO</v>
      </c>
    </row>
    <row r="1333" spans="1:8" hidden="1" x14ac:dyDescent="0.3">
      <c r="B1333" t="s">
        <v>371</v>
      </c>
      <c r="C1333" t="s">
        <v>4629</v>
      </c>
      <c r="D1333" t="s">
        <v>385</v>
      </c>
      <c r="E1333" t="s">
        <v>4640</v>
      </c>
      <c r="F1333">
        <v>19</v>
      </c>
      <c r="G1333" s="263" t="str" cm="1">
        <f t="array" ref="G1333">IF(Resumen!$D$7="PROC.SWAT",IFERROR(VLOOKUP(BD[[#This Row],[Usunombre]],Equivalencias!W:X,2,FALSE),IFERROR(VLOOKUP(INDEX('BDCF Histórico'!A:A,MATCH(D1333&amp;E1333,'BDCF Histórico'!G:G,0),),Equivalencias!D:F,3,FALSE),"Revisar")),IFERROR(VLOOKUP(INDEX('BDCF Histórico'!A:A,MATCH(D1333&amp;E1333,'BDCF Histórico'!G:G,0),),Equivalencias!D:F,3,FALSE),"Revisar"))</f>
        <v>PROC.TELCO</v>
      </c>
      <c r="H1333" s="263" t="str" cm="1">
        <f t="array" ref="H1333">IFERROR(INDEX(Equivalencias!H:H,MATCH(BD[[#This Row],[PRYINumero]],Equivalencias!I:I,0),),BD[[#This Row],[PRYTcodigo]])</f>
        <v>PROC.TELCO</v>
      </c>
    </row>
    <row r="1334" spans="1:8" x14ac:dyDescent="0.3">
      <c r="B1334" t="s">
        <v>371</v>
      </c>
      <c r="C1334" t="s">
        <v>4629</v>
      </c>
      <c r="D1334" t="s">
        <v>385</v>
      </c>
      <c r="E1334" t="s">
        <v>8381</v>
      </c>
      <c r="F1334">
        <v>15</v>
      </c>
      <c r="G1334" s="263" t="str" cm="1">
        <f t="array" ref="G1334">IF(Resumen!$D$7="PROC.SWAT",IFERROR(VLOOKUP(BD[[#This Row],[Usunombre]],Equivalencias!W:X,2,FALSE),IFERROR(VLOOKUP(INDEX('BDCF Histórico'!A:A,MATCH(D1334&amp;E1334,'BDCF Histórico'!G:G,0),),Equivalencias!D:F,3,FALSE),"Revisar")),IFERROR(VLOOKUP(INDEX('BDCF Histórico'!A:A,MATCH(D1334&amp;E1334,'BDCF Histórico'!G:G,0),),Equivalencias!D:F,3,FALSE),"Revisar"))</f>
        <v>PROC.TELCO</v>
      </c>
      <c r="H1334" s="263" t="str" cm="1">
        <f t="array" ref="H1334">IFERROR(INDEX(Equivalencias!H:H,MATCH(BD[[#This Row],[PRYINumero]],Equivalencias!I:I,0),),BD[[#This Row],[PRYTcodigo]])</f>
        <v>PROC.TELCO</v>
      </c>
    </row>
    <row r="1335" spans="1:8" hidden="1" x14ac:dyDescent="0.3">
      <c r="B1335" t="s">
        <v>371</v>
      </c>
      <c r="C1335" t="s">
        <v>4679</v>
      </c>
      <c r="D1335" t="s">
        <v>385</v>
      </c>
      <c r="E1335" t="s">
        <v>4640</v>
      </c>
      <c r="F1335">
        <v>24</v>
      </c>
      <c r="G1335" s="263" t="str" cm="1">
        <f t="array" ref="G1335">IF(Resumen!$D$7="PROC.SWAT",IFERROR(VLOOKUP(BD[[#This Row],[Usunombre]],Equivalencias!W:X,2,FALSE),IFERROR(VLOOKUP(INDEX('BDCF Histórico'!A:A,MATCH(D1335&amp;E1335,'BDCF Histórico'!G:G,0),),Equivalencias!D:F,3,FALSE),"Revisar")),IFERROR(VLOOKUP(INDEX('BDCF Histórico'!A:A,MATCH(D1335&amp;E1335,'BDCF Histórico'!G:G,0),),Equivalencias!D:F,3,FALSE),"Revisar"))</f>
        <v>PROC.TELCO</v>
      </c>
      <c r="H1335" s="263" t="str" cm="1">
        <f t="array" ref="H1335">IFERROR(INDEX(Equivalencias!H:H,MATCH(BD[[#This Row],[PRYINumero]],Equivalencias!I:I,0),),BD[[#This Row],[PRYTcodigo]])</f>
        <v>PROC.TELCO</v>
      </c>
    </row>
    <row r="1336" spans="1:8" hidden="1" x14ac:dyDescent="0.3">
      <c r="B1336" t="s">
        <v>371</v>
      </c>
      <c r="C1336" t="s">
        <v>4680</v>
      </c>
      <c r="D1336" t="s">
        <v>385</v>
      </c>
      <c r="E1336" t="s">
        <v>4640</v>
      </c>
      <c r="F1336">
        <v>8</v>
      </c>
      <c r="G1336" s="263" t="str" cm="1">
        <f t="array" ref="G1336">IF(Resumen!$D$7="PROC.SWAT",IFERROR(VLOOKUP(BD[[#This Row],[Usunombre]],Equivalencias!W:X,2,FALSE),IFERROR(VLOOKUP(INDEX('BDCF Histórico'!A:A,MATCH(D1336&amp;E1336,'BDCF Histórico'!G:G,0),),Equivalencias!D:F,3,FALSE),"Revisar")),IFERROR(VLOOKUP(INDEX('BDCF Histórico'!A:A,MATCH(D1336&amp;E1336,'BDCF Histórico'!G:G,0),),Equivalencias!D:F,3,FALSE),"Revisar"))</f>
        <v>PROC.TELCO</v>
      </c>
      <c r="H1336" s="263" t="str" cm="1">
        <f t="array" ref="H1336">IFERROR(INDEX(Equivalencias!H:H,MATCH(BD[[#This Row],[PRYINumero]],Equivalencias!I:I,0),),BD[[#This Row],[PRYTcodigo]])</f>
        <v>PROC.TELCO</v>
      </c>
    </row>
    <row r="1337" spans="1:8" x14ac:dyDescent="0.3">
      <c r="B1337" t="s">
        <v>371</v>
      </c>
      <c r="C1337" t="s">
        <v>4680</v>
      </c>
      <c r="D1337" t="s">
        <v>385</v>
      </c>
      <c r="E1337" t="s">
        <v>8381</v>
      </c>
      <c r="F1337">
        <v>47</v>
      </c>
      <c r="G1337" s="263" t="str" cm="1">
        <f t="array" ref="G1337">IF(Resumen!$D$7="PROC.SWAT",IFERROR(VLOOKUP(BD[[#This Row],[Usunombre]],Equivalencias!W:X,2,FALSE),IFERROR(VLOOKUP(INDEX('BDCF Histórico'!A:A,MATCH(D1337&amp;E1337,'BDCF Histórico'!G:G,0),),Equivalencias!D:F,3,FALSE),"Revisar")),IFERROR(VLOOKUP(INDEX('BDCF Histórico'!A:A,MATCH(D1337&amp;E1337,'BDCF Histórico'!G:G,0),),Equivalencias!D:F,3,FALSE),"Revisar"))</f>
        <v>PROC.TELCO</v>
      </c>
      <c r="H1337" s="263" t="str" cm="1">
        <f t="array" ref="H1337">IFERROR(INDEX(Equivalencias!H:H,MATCH(BD[[#This Row],[PRYINumero]],Equivalencias!I:I,0),),BD[[#This Row],[PRYTcodigo]])</f>
        <v>PROC.TELCO</v>
      </c>
    </row>
    <row r="1338" spans="1:8" hidden="1" x14ac:dyDescent="0.3">
      <c r="B1338" t="s">
        <v>669</v>
      </c>
      <c r="C1338" t="s">
        <v>4642</v>
      </c>
      <c r="D1338" t="s">
        <v>119</v>
      </c>
      <c r="E1338" t="s">
        <v>4640</v>
      </c>
      <c r="F1338">
        <v>8</v>
      </c>
      <c r="G1338" s="263" t="str" cm="1">
        <f t="array" ref="G1338">IF(Resumen!$D$7="PROC.SWAT",IFERROR(VLOOKUP(BD[[#This Row],[Usunombre]],Equivalencias!W:X,2,FALSE),IFERROR(VLOOKUP(INDEX('BDCF Histórico'!A:A,MATCH(D1338&amp;E1338,'BDCF Histórico'!G:G,0),),Equivalencias!D:F,3,FALSE),"Revisar")),IFERROR(VLOOKUP(INDEX('BDCF Histórico'!A:A,MATCH(D1338&amp;E1338,'BDCF Histórico'!G:G,0),),Equivalencias!D:F,3,FALSE),"Revisar"))</f>
        <v>PROC.SWAT</v>
      </c>
      <c r="H1338" s="263" t="str" cm="1">
        <f t="array" ref="H1338">IFERROR(INDEX(Equivalencias!H:H,MATCH(BD[[#This Row],[PRYINumero]],Equivalencias!I:I,0),),BD[[#This Row],[PRYTcodigo]])</f>
        <v>PROC.ADM</v>
      </c>
    </row>
    <row r="1339" spans="1:8" x14ac:dyDescent="0.3">
      <c r="B1339" t="s">
        <v>669</v>
      </c>
      <c r="C1339" t="s">
        <v>4642</v>
      </c>
      <c r="D1339" t="s">
        <v>119</v>
      </c>
      <c r="E1339" t="s">
        <v>8381</v>
      </c>
      <c r="F1339">
        <v>8</v>
      </c>
      <c r="G1339" s="263" t="str" cm="1">
        <f t="array" ref="G1339">IF(Resumen!$D$7="PROC.SWAT",IFERROR(VLOOKUP(BD[[#This Row],[Usunombre]],Equivalencias!W:X,2,FALSE),IFERROR(VLOOKUP(INDEX('BDCF Histórico'!A:A,MATCH(D1339&amp;E1339,'BDCF Histórico'!G:G,0),),Equivalencias!D:F,3,FALSE),"Revisar")),IFERROR(VLOOKUP(INDEX('BDCF Histórico'!A:A,MATCH(D1339&amp;E1339,'BDCF Histórico'!G:G,0),),Equivalencias!D:F,3,FALSE),"Revisar"))</f>
        <v>PROC.SWAT</v>
      </c>
      <c r="H1339" s="263" t="str" cm="1">
        <f t="array" ref="H1339">IFERROR(INDEX(Equivalencias!H:H,MATCH(BD[[#This Row],[PRYINumero]],Equivalencias!I:I,0),),BD[[#This Row],[PRYTcodigo]])</f>
        <v>PROC.ADM</v>
      </c>
    </row>
    <row r="1340" spans="1:8" hidden="1" x14ac:dyDescent="0.3">
      <c r="A1340" t="s">
        <v>47</v>
      </c>
      <c r="B1340" t="s">
        <v>3270</v>
      </c>
      <c r="C1340" t="s">
        <v>4564</v>
      </c>
      <c r="D1340" t="s">
        <v>119</v>
      </c>
      <c r="E1340" t="s">
        <v>4640</v>
      </c>
      <c r="F1340">
        <v>14</v>
      </c>
      <c r="G1340" s="263" t="str" cm="1">
        <f t="array" ref="G1340">IF(Resumen!$D$7="PROC.SWAT",IFERROR(VLOOKUP(BD[[#This Row],[Usunombre]],Equivalencias!W:X,2,FALSE),IFERROR(VLOOKUP(INDEX('BDCF Histórico'!A:A,MATCH(D1340&amp;E1340,'BDCF Histórico'!G:G,0),),Equivalencias!D:F,3,FALSE),"Revisar")),IFERROR(VLOOKUP(INDEX('BDCF Histórico'!A:A,MATCH(D1340&amp;E1340,'BDCF Histórico'!G:G,0),),Equivalencias!D:F,3,FALSE),"Revisar"))</f>
        <v>PROC.SWAT</v>
      </c>
      <c r="H1340" s="263" t="str" cm="1">
        <f t="array" ref="H1340">IFERROR(INDEX(Equivalencias!H:H,MATCH(BD[[#This Row],[PRYINumero]],Equivalencias!I:I,0),),BD[[#This Row],[PRYTcodigo]])</f>
        <v>STR.MGMT</v>
      </c>
    </row>
    <row r="1341" spans="1:8" hidden="1" x14ac:dyDescent="0.3">
      <c r="B1341" t="s">
        <v>354</v>
      </c>
      <c r="C1341" t="s">
        <v>1009</v>
      </c>
      <c r="D1341" t="s">
        <v>119</v>
      </c>
      <c r="E1341" t="s">
        <v>4640</v>
      </c>
      <c r="F1341">
        <v>166</v>
      </c>
      <c r="G1341" s="263" t="str" cm="1">
        <f t="array" ref="G1341">IF(Resumen!$D$7="PROC.SWAT",IFERROR(VLOOKUP(BD[[#This Row],[Usunombre]],Equivalencias!W:X,2,FALSE),IFERROR(VLOOKUP(INDEX('BDCF Histórico'!A:A,MATCH(D1341&amp;E1341,'BDCF Histórico'!G:G,0),),Equivalencias!D:F,3,FALSE),"Revisar")),IFERROR(VLOOKUP(INDEX('BDCF Histórico'!A:A,MATCH(D1341&amp;E1341,'BDCF Histórico'!G:G,0),),Equivalencias!D:F,3,FALSE),"Revisar"))</f>
        <v>PROC.SWAT</v>
      </c>
      <c r="H1341" s="263" t="str" cm="1">
        <f t="array" ref="H1341">IFERROR(INDEX(Equivalencias!H:H,MATCH(BD[[#This Row],[PRYINumero]],Equivalencias!I:I,0),),BD[[#This Row],[PRYTcodigo]])</f>
        <v>PROC.TAPP</v>
      </c>
    </row>
    <row r="1342" spans="1:8" x14ac:dyDescent="0.3">
      <c r="B1342" t="s">
        <v>354</v>
      </c>
      <c r="C1342" t="s">
        <v>1009</v>
      </c>
      <c r="D1342" t="s">
        <v>119</v>
      </c>
      <c r="E1342" t="s">
        <v>8381</v>
      </c>
      <c r="F1342">
        <v>185.5</v>
      </c>
      <c r="G1342" s="263" t="str" cm="1">
        <f t="array" ref="G1342">IF(Resumen!$D$7="PROC.SWAT",IFERROR(VLOOKUP(BD[[#This Row],[Usunombre]],Equivalencias!W:X,2,FALSE),IFERROR(VLOOKUP(INDEX('BDCF Histórico'!A:A,MATCH(D1342&amp;E1342,'BDCF Histórico'!G:G,0),),Equivalencias!D:F,3,FALSE),"Revisar")),IFERROR(VLOOKUP(INDEX('BDCF Histórico'!A:A,MATCH(D1342&amp;E1342,'BDCF Histórico'!G:G,0),),Equivalencias!D:F,3,FALSE),"Revisar"))</f>
        <v>PROC.SWAT</v>
      </c>
      <c r="H1342" s="263" t="str" cm="1">
        <f t="array" ref="H1342">IFERROR(INDEX(Equivalencias!H:H,MATCH(BD[[#This Row],[PRYINumero]],Equivalencias!I:I,0),),BD[[#This Row],[PRYTcodigo]])</f>
        <v>PROC.TAPP</v>
      </c>
    </row>
    <row r="1343" spans="1:8" x14ac:dyDescent="0.3">
      <c r="B1343" t="s">
        <v>669</v>
      </c>
      <c r="C1343" t="s">
        <v>4642</v>
      </c>
      <c r="D1343" t="s">
        <v>298</v>
      </c>
      <c r="E1343" t="s">
        <v>8381</v>
      </c>
      <c r="F1343">
        <v>8</v>
      </c>
      <c r="G1343" s="263" t="str" cm="1">
        <f t="array" ref="G1343">IF(Resumen!$D$7="PROC.SWAT",IFERROR(VLOOKUP(BD[[#This Row],[Usunombre]],Equivalencias!W:X,2,FALSE),IFERROR(VLOOKUP(INDEX('BDCF Histórico'!A:A,MATCH(D1343&amp;E1343,'BDCF Histórico'!G:G,0),),Equivalencias!D:F,3,FALSE),"Revisar")),IFERROR(VLOOKUP(INDEX('BDCF Histórico'!A:A,MATCH(D1343&amp;E1343,'BDCF Histórico'!G:G,0),),Equivalencias!D:F,3,FALSE),"Revisar"))</f>
        <v>PROC.T.OPI</v>
      </c>
      <c r="H1343" s="263" t="str" cm="1">
        <f t="array" ref="H1343">IFERROR(INDEX(Equivalencias!H:H,MATCH(BD[[#This Row],[PRYINumero]],Equivalencias!I:I,0),),BD[[#This Row],[PRYTcodigo]])</f>
        <v>PROC.ADM</v>
      </c>
    </row>
    <row r="1344" spans="1:8" hidden="1" x14ac:dyDescent="0.3">
      <c r="B1344" t="s">
        <v>982</v>
      </c>
      <c r="C1344" t="s">
        <v>4291</v>
      </c>
      <c r="D1344" t="s">
        <v>298</v>
      </c>
      <c r="E1344" t="s">
        <v>4640</v>
      </c>
      <c r="F1344">
        <v>180.5</v>
      </c>
      <c r="G1344" s="263" t="str" cm="1">
        <f t="array" ref="G1344">IF(Resumen!$D$7="PROC.SWAT",IFERROR(VLOOKUP(BD[[#This Row],[Usunombre]],Equivalencias!W:X,2,FALSE),IFERROR(VLOOKUP(INDEX('BDCF Histórico'!A:A,MATCH(D1344&amp;E1344,'BDCF Histórico'!G:G,0),),Equivalencias!D:F,3,FALSE),"Revisar")),IFERROR(VLOOKUP(INDEX('BDCF Histórico'!A:A,MATCH(D1344&amp;E1344,'BDCF Histórico'!G:G,0),),Equivalencias!D:F,3,FALSE),"Revisar"))</f>
        <v>PROC.T.OPI</v>
      </c>
      <c r="H1344" s="263" t="str" cm="1">
        <f t="array" ref="H1344">IFERROR(INDEX(Equivalencias!H:H,MATCH(BD[[#This Row],[PRYINumero]],Equivalencias!I:I,0),),BD[[#This Row],[PRYTcodigo]])</f>
        <v>PROC.T.OPI</v>
      </c>
    </row>
    <row r="1345" spans="2:8" x14ac:dyDescent="0.3">
      <c r="B1345" t="s">
        <v>982</v>
      </c>
      <c r="C1345" t="s">
        <v>4291</v>
      </c>
      <c r="D1345" t="s">
        <v>298</v>
      </c>
      <c r="E1345" t="s">
        <v>8381</v>
      </c>
      <c r="F1345">
        <v>164.5</v>
      </c>
      <c r="G1345" s="263" t="str" cm="1">
        <f t="array" ref="G1345">IF(Resumen!$D$7="PROC.SWAT",IFERROR(VLOOKUP(BD[[#This Row],[Usunombre]],Equivalencias!W:X,2,FALSE),IFERROR(VLOOKUP(INDEX('BDCF Histórico'!A:A,MATCH(D1345&amp;E1345,'BDCF Histórico'!G:G,0),),Equivalencias!D:F,3,FALSE),"Revisar")),IFERROR(VLOOKUP(INDEX('BDCF Histórico'!A:A,MATCH(D1345&amp;E1345,'BDCF Histórico'!G:G,0),),Equivalencias!D:F,3,FALSE),"Revisar"))</f>
        <v>PROC.T.OPI</v>
      </c>
      <c r="H1345" s="263" t="str" cm="1">
        <f t="array" ref="H1345">IFERROR(INDEX(Equivalencias!H:H,MATCH(BD[[#This Row],[PRYINumero]],Equivalencias!I:I,0),),BD[[#This Row],[PRYTcodigo]])</f>
        <v>PROC.T.OPI</v>
      </c>
    </row>
    <row r="1346" spans="2:8" hidden="1" x14ac:dyDescent="0.3">
      <c r="B1346" t="s">
        <v>669</v>
      </c>
      <c r="C1346" t="s">
        <v>4642</v>
      </c>
      <c r="D1346" t="s">
        <v>262</v>
      </c>
      <c r="E1346" t="s">
        <v>4640</v>
      </c>
      <c r="F1346">
        <v>8</v>
      </c>
      <c r="G1346" s="263" t="str" cm="1">
        <f t="array" ref="G1346">IF(Resumen!$D$7="PROC.SWAT",IFERROR(VLOOKUP(BD[[#This Row],[Usunombre]],Equivalencias!W:X,2,FALSE),IFERROR(VLOOKUP(INDEX('BDCF Histórico'!A:A,MATCH(D1346&amp;E1346,'BDCF Histórico'!G:G,0),),Equivalencias!D:F,3,FALSE),"Revisar")),IFERROR(VLOOKUP(INDEX('BDCF Histórico'!A:A,MATCH(D1346&amp;E1346,'BDCF Histórico'!G:G,0),),Equivalencias!D:F,3,FALSE),"Revisar"))</f>
        <v>PROC.RM</v>
      </c>
      <c r="H1346" s="263" t="str" cm="1">
        <f t="array" ref="H1346">IFERROR(INDEX(Equivalencias!H:H,MATCH(BD[[#This Row],[PRYINumero]],Equivalencias!I:I,0),),BD[[#This Row],[PRYTcodigo]])</f>
        <v>PROC.ADM</v>
      </c>
    </row>
    <row r="1347" spans="2:8" hidden="1" x14ac:dyDescent="0.3">
      <c r="B1347" t="s">
        <v>48</v>
      </c>
      <c r="C1347" t="s">
        <v>4656</v>
      </c>
      <c r="D1347" t="s">
        <v>262</v>
      </c>
      <c r="E1347" t="s">
        <v>4640</v>
      </c>
      <c r="F1347">
        <v>0.5</v>
      </c>
      <c r="G1347" s="263" t="str" cm="1">
        <f t="array" ref="G1347">IF(Resumen!$D$7="PROC.SWAT",IFERROR(VLOOKUP(BD[[#This Row],[Usunombre]],Equivalencias!W:X,2,FALSE),IFERROR(VLOOKUP(INDEX('BDCF Histórico'!A:A,MATCH(D1347&amp;E1347,'BDCF Histórico'!G:G,0),),Equivalencias!D:F,3,FALSE),"Revisar")),IFERROR(VLOOKUP(INDEX('BDCF Histórico'!A:A,MATCH(D1347&amp;E1347,'BDCF Histórico'!G:G,0),),Equivalencias!D:F,3,FALSE),"Revisar"))</f>
        <v>PROC.RM</v>
      </c>
      <c r="H1347" s="263" t="str" cm="1">
        <f t="array" ref="H1347">IFERROR(INDEX(Equivalencias!H:H,MATCH(BD[[#This Row],[PRYINumero]],Equivalencias!I:I,0),),BD[[#This Row],[PRYTcodigo]])</f>
        <v>PROC.ERP</v>
      </c>
    </row>
    <row r="1348" spans="2:8" hidden="1" x14ac:dyDescent="0.3">
      <c r="B1348" t="s">
        <v>48</v>
      </c>
      <c r="C1348" t="s">
        <v>4278</v>
      </c>
      <c r="D1348" t="s">
        <v>262</v>
      </c>
      <c r="E1348" t="s">
        <v>4640</v>
      </c>
      <c r="F1348">
        <v>1.5</v>
      </c>
      <c r="G1348" s="263" t="str" cm="1">
        <f t="array" ref="G1348">IF(Resumen!$D$7="PROC.SWAT",IFERROR(VLOOKUP(BD[[#This Row],[Usunombre]],Equivalencias!W:X,2,FALSE),IFERROR(VLOOKUP(INDEX('BDCF Histórico'!A:A,MATCH(D1348&amp;E1348,'BDCF Histórico'!G:G,0),),Equivalencias!D:F,3,FALSE),"Revisar")),IFERROR(VLOOKUP(INDEX('BDCF Histórico'!A:A,MATCH(D1348&amp;E1348,'BDCF Histórico'!G:G,0),),Equivalencias!D:F,3,FALSE),"Revisar"))</f>
        <v>PROC.RM</v>
      </c>
      <c r="H1348" s="263" t="str" cm="1">
        <f t="array" ref="H1348">IFERROR(INDEX(Equivalencias!H:H,MATCH(BD[[#This Row],[PRYINumero]],Equivalencias!I:I,0),),BD[[#This Row],[PRYTcodigo]])</f>
        <v>PROC.ERP</v>
      </c>
    </row>
    <row r="1349" spans="2:8" hidden="1" x14ac:dyDescent="0.3">
      <c r="B1349" t="s">
        <v>48</v>
      </c>
      <c r="C1349" t="s">
        <v>3564</v>
      </c>
      <c r="D1349" t="s">
        <v>262</v>
      </c>
      <c r="E1349" t="s">
        <v>4640</v>
      </c>
      <c r="F1349">
        <v>9.75</v>
      </c>
      <c r="G1349" s="263" t="str" cm="1">
        <f t="array" ref="G1349">IF(Resumen!$D$7="PROC.SWAT",IFERROR(VLOOKUP(BD[[#This Row],[Usunombre]],Equivalencias!W:X,2,FALSE),IFERROR(VLOOKUP(INDEX('BDCF Histórico'!A:A,MATCH(D1349&amp;E1349,'BDCF Histórico'!G:G,0),),Equivalencias!D:F,3,FALSE),"Revisar")),IFERROR(VLOOKUP(INDEX('BDCF Histórico'!A:A,MATCH(D1349&amp;E1349,'BDCF Histórico'!G:G,0),),Equivalencias!D:F,3,FALSE),"Revisar"))</f>
        <v>PROC.RM</v>
      </c>
      <c r="H1349" s="263" t="str" cm="1">
        <f t="array" ref="H1349">IFERROR(INDEX(Equivalencias!H:H,MATCH(BD[[#This Row],[PRYINumero]],Equivalencias!I:I,0),),BD[[#This Row],[PRYTcodigo]])</f>
        <v>PROC.ERP</v>
      </c>
    </row>
    <row r="1350" spans="2:8" x14ac:dyDescent="0.3">
      <c r="B1350" t="s">
        <v>48</v>
      </c>
      <c r="C1350" t="s">
        <v>3564</v>
      </c>
      <c r="D1350" t="s">
        <v>262</v>
      </c>
      <c r="E1350" t="s">
        <v>8381</v>
      </c>
      <c r="F1350">
        <v>1</v>
      </c>
      <c r="G1350" s="263" t="str" cm="1">
        <f t="array" ref="G1350">IF(Resumen!$D$7="PROC.SWAT",IFERROR(VLOOKUP(BD[[#This Row],[Usunombre]],Equivalencias!W:X,2,FALSE),IFERROR(VLOOKUP(INDEX('BDCF Histórico'!A:A,MATCH(D1350&amp;E1350,'BDCF Histórico'!G:G,0),),Equivalencias!D:F,3,FALSE),"Revisar")),IFERROR(VLOOKUP(INDEX('BDCF Histórico'!A:A,MATCH(D1350&amp;E1350,'BDCF Histórico'!G:G,0),),Equivalencias!D:F,3,FALSE),"Revisar"))</f>
        <v>PROC.RM</v>
      </c>
      <c r="H1350" s="263" t="str" cm="1">
        <f t="array" ref="H1350">IFERROR(INDEX(Equivalencias!H:H,MATCH(BD[[#This Row],[PRYINumero]],Equivalencias!I:I,0),),BD[[#This Row],[PRYTcodigo]])</f>
        <v>PROC.ERP</v>
      </c>
    </row>
    <row r="1351" spans="2:8" hidden="1" x14ac:dyDescent="0.3">
      <c r="B1351" t="s">
        <v>48</v>
      </c>
      <c r="C1351" t="s">
        <v>4345</v>
      </c>
      <c r="D1351" t="s">
        <v>262</v>
      </c>
      <c r="E1351" t="s">
        <v>4640</v>
      </c>
      <c r="F1351">
        <v>1.25</v>
      </c>
      <c r="G1351" s="263" t="str" cm="1">
        <f t="array" ref="G1351">IF(Resumen!$D$7="PROC.SWAT",IFERROR(VLOOKUP(BD[[#This Row],[Usunombre]],Equivalencias!W:X,2,FALSE),IFERROR(VLOOKUP(INDEX('BDCF Histórico'!A:A,MATCH(D1351&amp;E1351,'BDCF Histórico'!G:G,0),),Equivalencias!D:F,3,FALSE),"Revisar")),IFERROR(VLOOKUP(INDEX('BDCF Histórico'!A:A,MATCH(D1351&amp;E1351,'BDCF Histórico'!G:G,0),),Equivalencias!D:F,3,FALSE),"Revisar"))</f>
        <v>PROC.RM</v>
      </c>
      <c r="H1351" s="263" t="str" cm="1">
        <f t="array" ref="H1351">IFERROR(INDEX(Equivalencias!H:H,MATCH(BD[[#This Row],[PRYINumero]],Equivalencias!I:I,0),),BD[[#This Row],[PRYTcodigo]])</f>
        <v>PROC.ERP</v>
      </c>
    </row>
    <row r="1352" spans="2:8" x14ac:dyDescent="0.3">
      <c r="B1352" t="s">
        <v>48</v>
      </c>
      <c r="C1352" t="s">
        <v>3871</v>
      </c>
      <c r="D1352" t="s">
        <v>262</v>
      </c>
      <c r="E1352" t="s">
        <v>8381</v>
      </c>
      <c r="F1352">
        <v>1.25</v>
      </c>
      <c r="G1352" s="263" t="str" cm="1">
        <f t="array" ref="G1352">IF(Resumen!$D$7="PROC.SWAT",IFERROR(VLOOKUP(BD[[#This Row],[Usunombre]],Equivalencias!W:X,2,FALSE),IFERROR(VLOOKUP(INDEX('BDCF Histórico'!A:A,MATCH(D1352&amp;E1352,'BDCF Histórico'!G:G,0),),Equivalencias!D:F,3,FALSE),"Revisar")),IFERROR(VLOOKUP(INDEX('BDCF Histórico'!A:A,MATCH(D1352&amp;E1352,'BDCF Histórico'!G:G,0),),Equivalencias!D:F,3,FALSE),"Revisar"))</f>
        <v>PROC.RM</v>
      </c>
      <c r="H1352" s="263" t="str" cm="1">
        <f t="array" ref="H1352">IFERROR(INDEX(Equivalencias!H:H,MATCH(BD[[#This Row],[PRYINumero]],Equivalencias!I:I,0),),BD[[#This Row],[PRYTcodigo]])</f>
        <v>PROC.ERP</v>
      </c>
    </row>
    <row r="1353" spans="2:8" hidden="1" x14ac:dyDescent="0.3">
      <c r="B1353" t="s">
        <v>48</v>
      </c>
      <c r="C1353" t="s">
        <v>3896</v>
      </c>
      <c r="D1353" t="s">
        <v>262</v>
      </c>
      <c r="E1353" t="s">
        <v>4640</v>
      </c>
      <c r="F1353">
        <v>5.5</v>
      </c>
      <c r="G1353" s="263" t="str" cm="1">
        <f t="array" ref="G1353">IF(Resumen!$D$7="PROC.SWAT",IFERROR(VLOOKUP(BD[[#This Row],[Usunombre]],Equivalencias!W:X,2,FALSE),IFERROR(VLOOKUP(INDEX('BDCF Histórico'!A:A,MATCH(D1353&amp;E1353,'BDCF Histórico'!G:G,0),),Equivalencias!D:F,3,FALSE),"Revisar")),IFERROR(VLOOKUP(INDEX('BDCF Histórico'!A:A,MATCH(D1353&amp;E1353,'BDCF Histórico'!G:G,0),),Equivalencias!D:F,3,FALSE),"Revisar"))</f>
        <v>PROC.RM</v>
      </c>
      <c r="H1353" s="263" t="str" cm="1">
        <f t="array" ref="H1353">IFERROR(INDEX(Equivalencias!H:H,MATCH(BD[[#This Row],[PRYINumero]],Equivalencias!I:I,0),),BD[[#This Row],[PRYTcodigo]])</f>
        <v>PROC.ERP</v>
      </c>
    </row>
    <row r="1354" spans="2:8" x14ac:dyDescent="0.3">
      <c r="B1354" t="s">
        <v>48</v>
      </c>
      <c r="C1354" t="s">
        <v>3896</v>
      </c>
      <c r="D1354" t="s">
        <v>262</v>
      </c>
      <c r="E1354" t="s">
        <v>8381</v>
      </c>
      <c r="F1354">
        <v>1.5</v>
      </c>
      <c r="G1354" s="263" t="str" cm="1">
        <f t="array" ref="G1354">IF(Resumen!$D$7="PROC.SWAT",IFERROR(VLOOKUP(BD[[#This Row],[Usunombre]],Equivalencias!W:X,2,FALSE),IFERROR(VLOOKUP(INDEX('BDCF Histórico'!A:A,MATCH(D1354&amp;E1354,'BDCF Histórico'!G:G,0),),Equivalencias!D:F,3,FALSE),"Revisar")),IFERROR(VLOOKUP(INDEX('BDCF Histórico'!A:A,MATCH(D1354&amp;E1354,'BDCF Histórico'!G:G,0),),Equivalencias!D:F,3,FALSE),"Revisar"))</f>
        <v>PROC.RM</v>
      </c>
      <c r="H1354" s="263" t="str" cm="1">
        <f t="array" ref="H1354">IFERROR(INDEX(Equivalencias!H:H,MATCH(BD[[#This Row],[PRYINumero]],Equivalencias!I:I,0),),BD[[#This Row],[PRYTcodigo]])</f>
        <v>PROC.ERP</v>
      </c>
    </row>
    <row r="1355" spans="2:8" hidden="1" x14ac:dyDescent="0.3">
      <c r="B1355" t="s">
        <v>48</v>
      </c>
      <c r="C1355" t="s">
        <v>4659</v>
      </c>
      <c r="D1355" t="s">
        <v>262</v>
      </c>
      <c r="E1355" t="s">
        <v>4640</v>
      </c>
      <c r="F1355">
        <v>2.5</v>
      </c>
      <c r="G1355" s="263" t="str" cm="1">
        <f t="array" ref="G1355">IF(Resumen!$D$7="PROC.SWAT",IFERROR(VLOOKUP(BD[[#This Row],[Usunombre]],Equivalencias!W:X,2,FALSE),IFERROR(VLOOKUP(INDEX('BDCF Histórico'!A:A,MATCH(D1355&amp;E1355,'BDCF Histórico'!G:G,0),),Equivalencias!D:F,3,FALSE),"Revisar")),IFERROR(VLOOKUP(INDEX('BDCF Histórico'!A:A,MATCH(D1355&amp;E1355,'BDCF Histórico'!G:G,0),),Equivalencias!D:F,3,FALSE),"Revisar"))</f>
        <v>PROC.RM</v>
      </c>
      <c r="H1355" s="263" t="str" cm="1">
        <f t="array" ref="H1355">IFERROR(INDEX(Equivalencias!H:H,MATCH(BD[[#This Row],[PRYINumero]],Equivalencias!I:I,0),),BD[[#This Row],[PRYTcodigo]])</f>
        <v>PROC.ERP</v>
      </c>
    </row>
    <row r="1356" spans="2:8" hidden="1" x14ac:dyDescent="0.3">
      <c r="B1356" t="s">
        <v>48</v>
      </c>
      <c r="C1356" t="s">
        <v>4251</v>
      </c>
      <c r="D1356" t="s">
        <v>262</v>
      </c>
      <c r="E1356" t="s">
        <v>4640</v>
      </c>
      <c r="F1356">
        <v>0.5</v>
      </c>
      <c r="G1356" s="263" t="str" cm="1">
        <f t="array" ref="G1356">IF(Resumen!$D$7="PROC.SWAT",IFERROR(VLOOKUP(BD[[#This Row],[Usunombre]],Equivalencias!W:X,2,FALSE),IFERROR(VLOOKUP(INDEX('BDCF Histórico'!A:A,MATCH(D1356&amp;E1356,'BDCF Histórico'!G:G,0),),Equivalencias!D:F,3,FALSE),"Revisar")),IFERROR(VLOOKUP(INDEX('BDCF Histórico'!A:A,MATCH(D1356&amp;E1356,'BDCF Histórico'!G:G,0),),Equivalencias!D:F,3,FALSE),"Revisar"))</f>
        <v>PROC.RM</v>
      </c>
      <c r="H1356" s="263" t="str" cm="1">
        <f t="array" ref="H1356">IFERROR(INDEX(Equivalencias!H:H,MATCH(BD[[#This Row],[PRYINumero]],Equivalencias!I:I,0),),BD[[#This Row],[PRYTcodigo]])</f>
        <v>PROC.ERP</v>
      </c>
    </row>
    <row r="1357" spans="2:8" hidden="1" x14ac:dyDescent="0.3">
      <c r="B1357" t="s">
        <v>48</v>
      </c>
      <c r="C1357" t="s">
        <v>4392</v>
      </c>
      <c r="D1357" t="s">
        <v>262</v>
      </c>
      <c r="E1357" t="s">
        <v>4640</v>
      </c>
      <c r="F1357">
        <v>1</v>
      </c>
      <c r="G1357" s="263" t="str" cm="1">
        <f t="array" ref="G1357">IF(Resumen!$D$7="PROC.SWAT",IFERROR(VLOOKUP(BD[[#This Row],[Usunombre]],Equivalencias!W:X,2,FALSE),IFERROR(VLOOKUP(INDEX('BDCF Histórico'!A:A,MATCH(D1357&amp;E1357,'BDCF Histórico'!G:G,0),),Equivalencias!D:F,3,FALSE),"Revisar")),IFERROR(VLOOKUP(INDEX('BDCF Histórico'!A:A,MATCH(D1357&amp;E1357,'BDCF Histórico'!G:G,0),),Equivalencias!D:F,3,FALSE),"Revisar"))</f>
        <v>PROC.RM</v>
      </c>
      <c r="H1357" s="263" t="str" cm="1">
        <f t="array" ref="H1357">IFERROR(INDEX(Equivalencias!H:H,MATCH(BD[[#This Row],[PRYINumero]],Equivalencias!I:I,0),),BD[[#This Row],[PRYTcodigo]])</f>
        <v>PROC.ERP</v>
      </c>
    </row>
    <row r="1358" spans="2:8" hidden="1" x14ac:dyDescent="0.3">
      <c r="B1358" t="s">
        <v>4374</v>
      </c>
      <c r="C1358" t="s">
        <v>4393</v>
      </c>
      <c r="D1358" t="s">
        <v>262</v>
      </c>
      <c r="E1358" t="s">
        <v>4640</v>
      </c>
      <c r="F1358">
        <v>3.25</v>
      </c>
      <c r="G1358" s="263" t="str" cm="1">
        <f t="array" ref="G1358">IF(Resumen!$D$7="PROC.SWAT",IFERROR(VLOOKUP(BD[[#This Row],[Usunombre]],Equivalencias!W:X,2,FALSE),IFERROR(VLOOKUP(INDEX('BDCF Histórico'!A:A,MATCH(D1358&amp;E1358,'BDCF Histórico'!G:G,0),),Equivalencias!D:F,3,FALSE),"Revisar")),IFERROR(VLOOKUP(INDEX('BDCF Histórico'!A:A,MATCH(D1358&amp;E1358,'BDCF Histórico'!G:G,0),),Equivalencias!D:F,3,FALSE),"Revisar"))</f>
        <v>PROC.RM</v>
      </c>
      <c r="H1358" s="263" t="str" cm="1">
        <f t="array" ref="H1358">IFERROR(INDEX(Equivalencias!H:H,MATCH(BD[[#This Row],[PRYINumero]],Equivalencias!I:I,0),),BD[[#This Row],[PRYTcodigo]])</f>
        <v>PROC.PRES</v>
      </c>
    </row>
    <row r="1359" spans="2:8" x14ac:dyDescent="0.3">
      <c r="B1359" t="s">
        <v>4374</v>
      </c>
      <c r="C1359" t="s">
        <v>4393</v>
      </c>
      <c r="D1359" t="s">
        <v>262</v>
      </c>
      <c r="E1359" t="s">
        <v>8381</v>
      </c>
      <c r="F1359">
        <v>3.5</v>
      </c>
      <c r="G1359" s="263" t="str" cm="1">
        <f t="array" ref="G1359">IF(Resumen!$D$7="PROC.SWAT",IFERROR(VLOOKUP(BD[[#This Row],[Usunombre]],Equivalencias!W:X,2,FALSE),IFERROR(VLOOKUP(INDEX('BDCF Histórico'!A:A,MATCH(D1359&amp;E1359,'BDCF Histórico'!G:G,0),),Equivalencias!D:F,3,FALSE),"Revisar")),IFERROR(VLOOKUP(INDEX('BDCF Histórico'!A:A,MATCH(D1359&amp;E1359,'BDCF Histórico'!G:G,0),),Equivalencias!D:F,3,FALSE),"Revisar"))</f>
        <v>PROC.RM</v>
      </c>
      <c r="H1359" s="263" t="str" cm="1">
        <f t="array" ref="H1359">IFERROR(INDEX(Equivalencias!H:H,MATCH(BD[[#This Row],[PRYINumero]],Equivalencias!I:I,0),),BD[[#This Row],[PRYTcodigo]])</f>
        <v>PROC.PRES</v>
      </c>
    </row>
    <row r="1360" spans="2:8" x14ac:dyDescent="0.3">
      <c r="B1360" t="s">
        <v>4374</v>
      </c>
      <c r="C1360" t="s">
        <v>8365</v>
      </c>
      <c r="D1360" t="s">
        <v>262</v>
      </c>
      <c r="E1360" t="s">
        <v>8381</v>
      </c>
      <c r="F1360">
        <v>7</v>
      </c>
      <c r="G1360" s="263" t="str" cm="1">
        <f t="array" ref="G1360">IF(Resumen!$D$7="PROC.SWAT",IFERROR(VLOOKUP(BD[[#This Row],[Usunombre]],Equivalencias!W:X,2,FALSE),IFERROR(VLOOKUP(INDEX('BDCF Histórico'!A:A,MATCH(D1360&amp;E1360,'BDCF Histórico'!G:G,0),),Equivalencias!D:F,3,FALSE),"Revisar")),IFERROR(VLOOKUP(INDEX('BDCF Histórico'!A:A,MATCH(D1360&amp;E1360,'BDCF Histórico'!G:G,0),),Equivalencias!D:F,3,FALSE),"Revisar"))</f>
        <v>PROC.RM</v>
      </c>
      <c r="H1360" s="263" t="str" cm="1">
        <f t="array" ref="H1360">IFERROR(INDEX(Equivalencias!H:H,MATCH(BD[[#This Row],[PRYINumero]],Equivalencias!I:I,0),),BD[[#This Row],[PRYTcodigo]])</f>
        <v>PROC.PRES</v>
      </c>
    </row>
    <row r="1361" spans="1:8" hidden="1" x14ac:dyDescent="0.3">
      <c r="B1361" t="s">
        <v>4374</v>
      </c>
      <c r="C1361" t="s">
        <v>4127</v>
      </c>
      <c r="D1361" t="s">
        <v>262</v>
      </c>
      <c r="E1361" t="s">
        <v>4640</v>
      </c>
      <c r="F1361">
        <v>2.5</v>
      </c>
      <c r="G1361" s="263" t="str" cm="1">
        <f t="array" ref="G1361">IF(Resumen!$D$7="PROC.SWAT",IFERROR(VLOOKUP(BD[[#This Row],[Usunombre]],Equivalencias!W:X,2,FALSE),IFERROR(VLOOKUP(INDEX('BDCF Histórico'!A:A,MATCH(D1361&amp;E1361,'BDCF Histórico'!G:G,0),),Equivalencias!D:F,3,FALSE),"Revisar")),IFERROR(VLOOKUP(INDEX('BDCF Histórico'!A:A,MATCH(D1361&amp;E1361,'BDCF Histórico'!G:G,0),),Equivalencias!D:F,3,FALSE),"Revisar"))</f>
        <v>PROC.RM</v>
      </c>
      <c r="H1361" s="263" t="str" cm="1">
        <f t="array" ref="H1361">IFERROR(INDEX(Equivalencias!H:H,MATCH(BD[[#This Row],[PRYINumero]],Equivalencias!I:I,0),),BD[[#This Row],[PRYTcodigo]])</f>
        <v>PROC.PRES</v>
      </c>
    </row>
    <row r="1362" spans="1:8" x14ac:dyDescent="0.3">
      <c r="B1362" t="s">
        <v>4374</v>
      </c>
      <c r="C1362" t="s">
        <v>4127</v>
      </c>
      <c r="D1362" t="s">
        <v>262</v>
      </c>
      <c r="E1362" t="s">
        <v>8381</v>
      </c>
      <c r="F1362">
        <v>0.75</v>
      </c>
      <c r="G1362" s="263" t="str" cm="1">
        <f t="array" ref="G1362">IF(Resumen!$D$7="PROC.SWAT",IFERROR(VLOOKUP(BD[[#This Row],[Usunombre]],Equivalencias!W:X,2,FALSE),IFERROR(VLOOKUP(INDEX('BDCF Histórico'!A:A,MATCH(D1362&amp;E1362,'BDCF Histórico'!G:G,0),),Equivalencias!D:F,3,FALSE),"Revisar")),IFERROR(VLOOKUP(INDEX('BDCF Histórico'!A:A,MATCH(D1362&amp;E1362,'BDCF Histórico'!G:G,0),),Equivalencias!D:F,3,FALSE),"Revisar"))</f>
        <v>PROC.RM</v>
      </c>
      <c r="H1362" s="263" t="str" cm="1">
        <f t="array" ref="H1362">IFERROR(INDEX(Equivalencias!H:H,MATCH(BD[[#This Row],[PRYINumero]],Equivalencias!I:I,0),),BD[[#This Row],[PRYTcodigo]])</f>
        <v>PROC.PRES</v>
      </c>
    </row>
    <row r="1363" spans="1:8" hidden="1" x14ac:dyDescent="0.3">
      <c r="B1363" t="s">
        <v>4303</v>
      </c>
      <c r="C1363" t="s">
        <v>4157</v>
      </c>
      <c r="D1363" t="s">
        <v>262</v>
      </c>
      <c r="E1363" t="s">
        <v>4640</v>
      </c>
      <c r="F1363">
        <v>2.25</v>
      </c>
      <c r="G1363" s="263" t="str" cm="1">
        <f t="array" ref="G1363">IF(Resumen!$D$7="PROC.SWAT",IFERROR(VLOOKUP(BD[[#This Row],[Usunombre]],Equivalencias!W:X,2,FALSE),IFERROR(VLOOKUP(INDEX('BDCF Histórico'!A:A,MATCH(D1363&amp;E1363,'BDCF Histórico'!G:G,0),),Equivalencias!D:F,3,FALSE),"Revisar")),IFERROR(VLOOKUP(INDEX('BDCF Histórico'!A:A,MATCH(D1363&amp;E1363,'BDCF Histórico'!G:G,0),),Equivalencias!D:F,3,FALSE),"Revisar"))</f>
        <v>PROC.RM</v>
      </c>
      <c r="H1363" s="263" t="str" cm="1">
        <f t="array" ref="H1363">IFERROR(INDEX(Equivalencias!H:H,MATCH(BD[[#This Row],[PRYINumero]],Equivalencias!I:I,0),),BD[[#This Row],[PRYTcodigo]])</f>
        <v>PROC.PRY-E</v>
      </c>
    </row>
    <row r="1364" spans="1:8" x14ac:dyDescent="0.3">
      <c r="B1364" t="s">
        <v>4303</v>
      </c>
      <c r="C1364" t="s">
        <v>4157</v>
      </c>
      <c r="D1364" t="s">
        <v>262</v>
      </c>
      <c r="E1364" t="s">
        <v>8381</v>
      </c>
      <c r="F1364">
        <v>0.75</v>
      </c>
      <c r="G1364" s="263" t="str" cm="1">
        <f t="array" ref="G1364">IF(Resumen!$D$7="PROC.SWAT",IFERROR(VLOOKUP(BD[[#This Row],[Usunombre]],Equivalencias!W:X,2,FALSE),IFERROR(VLOOKUP(INDEX('BDCF Histórico'!A:A,MATCH(D1364&amp;E1364,'BDCF Histórico'!G:G,0),),Equivalencias!D:F,3,FALSE),"Revisar")),IFERROR(VLOOKUP(INDEX('BDCF Histórico'!A:A,MATCH(D1364&amp;E1364,'BDCF Histórico'!G:G,0),),Equivalencias!D:F,3,FALSE),"Revisar"))</f>
        <v>PROC.RM</v>
      </c>
      <c r="H1364" s="263" t="str" cm="1">
        <f t="array" ref="H1364">IFERROR(INDEX(Equivalencias!H:H,MATCH(BD[[#This Row],[PRYINumero]],Equivalencias!I:I,0),),BD[[#This Row],[PRYTcodigo]])</f>
        <v>PROC.PRY-E</v>
      </c>
    </row>
    <row r="1365" spans="1:8" hidden="1" x14ac:dyDescent="0.3">
      <c r="B1365" t="s">
        <v>317</v>
      </c>
      <c r="C1365" t="s">
        <v>4664</v>
      </c>
      <c r="D1365" t="s">
        <v>262</v>
      </c>
      <c r="E1365" t="s">
        <v>4640</v>
      </c>
      <c r="F1365">
        <v>51.75</v>
      </c>
      <c r="G1365" s="263" t="str" cm="1">
        <f t="array" ref="G1365">IF(Resumen!$D$7="PROC.SWAT",IFERROR(VLOOKUP(BD[[#This Row],[Usunombre]],Equivalencias!W:X,2,FALSE),IFERROR(VLOOKUP(INDEX('BDCF Histórico'!A:A,MATCH(D1365&amp;E1365,'BDCF Histórico'!G:G,0),),Equivalencias!D:F,3,FALSE),"Revisar")),IFERROR(VLOOKUP(INDEX('BDCF Histórico'!A:A,MATCH(D1365&amp;E1365,'BDCF Histórico'!G:G,0),),Equivalencias!D:F,3,FALSE),"Revisar"))</f>
        <v>PROC.RM</v>
      </c>
      <c r="H1365" s="263" t="str" cm="1">
        <f t="array" ref="H1365">IFERROR(INDEX(Equivalencias!H:H,MATCH(BD[[#This Row],[PRYINumero]],Equivalencias!I:I,0),),BD[[#This Row],[PRYTcodigo]])</f>
        <v>PROC.RM</v>
      </c>
    </row>
    <row r="1366" spans="1:8" hidden="1" x14ac:dyDescent="0.3">
      <c r="A1366" t="s">
        <v>94</v>
      </c>
      <c r="B1366" t="s">
        <v>317</v>
      </c>
      <c r="C1366" t="s">
        <v>4664</v>
      </c>
      <c r="D1366" t="s">
        <v>262</v>
      </c>
      <c r="E1366" t="s">
        <v>4640</v>
      </c>
      <c r="F1366">
        <v>0.5</v>
      </c>
      <c r="G1366" s="263" t="str" cm="1">
        <f t="array" ref="G1366">IF(Resumen!$D$7="PROC.SWAT",IFERROR(VLOOKUP(BD[[#This Row],[Usunombre]],Equivalencias!W:X,2,FALSE),IFERROR(VLOOKUP(INDEX('BDCF Histórico'!A:A,MATCH(D1366&amp;E1366,'BDCF Histórico'!G:G,0),),Equivalencias!D:F,3,FALSE),"Revisar")),IFERROR(VLOOKUP(INDEX('BDCF Histórico'!A:A,MATCH(D1366&amp;E1366,'BDCF Histórico'!G:G,0),),Equivalencias!D:F,3,FALSE),"Revisar"))</f>
        <v>PROC.RM</v>
      </c>
      <c r="H1366" s="263" t="str" cm="1">
        <f t="array" ref="H1366">IFERROR(INDEX(Equivalencias!H:H,MATCH(BD[[#This Row],[PRYINumero]],Equivalencias!I:I,0),),BD[[#This Row],[PRYTcodigo]])</f>
        <v>PROC.ERP</v>
      </c>
    </row>
    <row r="1367" spans="1:8" hidden="1" x14ac:dyDescent="0.3">
      <c r="A1367" t="s">
        <v>4118</v>
      </c>
      <c r="B1367" t="s">
        <v>317</v>
      </c>
      <c r="C1367" t="s">
        <v>4664</v>
      </c>
      <c r="D1367" t="s">
        <v>262</v>
      </c>
      <c r="E1367" t="s">
        <v>4640</v>
      </c>
      <c r="F1367">
        <v>5.75</v>
      </c>
      <c r="G1367" s="263" t="str" cm="1">
        <f t="array" ref="G1367">IF(Resumen!$D$7="PROC.SWAT",IFERROR(VLOOKUP(BD[[#This Row],[Usunombre]],Equivalencias!W:X,2,FALSE),IFERROR(VLOOKUP(INDEX('BDCF Histórico'!A:A,MATCH(D1367&amp;E1367,'BDCF Histórico'!G:G,0),),Equivalencias!D:F,3,FALSE),"Revisar")),IFERROR(VLOOKUP(INDEX('BDCF Histórico'!A:A,MATCH(D1367&amp;E1367,'BDCF Histórico'!G:G,0),),Equivalencias!D:F,3,FALSE),"Revisar"))</f>
        <v>PROC.RM</v>
      </c>
      <c r="H1367" s="263" t="str" cm="1">
        <f t="array" ref="H1367">IFERROR(INDEX(Equivalencias!H:H,MATCH(BD[[#This Row],[PRYINumero]],Equivalencias!I:I,0),),BD[[#This Row],[PRYTcodigo]])</f>
        <v>PROC.SWAT</v>
      </c>
    </row>
    <row r="1368" spans="1:8" hidden="1" x14ac:dyDescent="0.3">
      <c r="A1368" t="s">
        <v>47</v>
      </c>
      <c r="B1368" t="s">
        <v>317</v>
      </c>
      <c r="C1368" t="s">
        <v>4664</v>
      </c>
      <c r="D1368" t="s">
        <v>262</v>
      </c>
      <c r="E1368" t="s">
        <v>4640</v>
      </c>
      <c r="F1368">
        <v>6</v>
      </c>
      <c r="G1368" s="263" t="str" cm="1">
        <f t="array" ref="G1368">IF(Resumen!$D$7="PROC.SWAT",IFERROR(VLOOKUP(BD[[#This Row],[Usunombre]],Equivalencias!W:X,2,FALSE),IFERROR(VLOOKUP(INDEX('BDCF Histórico'!A:A,MATCH(D1368&amp;E1368,'BDCF Histórico'!G:G,0),),Equivalencias!D:F,3,FALSE),"Revisar")),IFERROR(VLOOKUP(INDEX('BDCF Histórico'!A:A,MATCH(D1368&amp;E1368,'BDCF Histórico'!G:G,0),),Equivalencias!D:F,3,FALSE),"Revisar"))</f>
        <v>PROC.RM</v>
      </c>
      <c r="H1368" s="263" t="str" cm="1">
        <f t="array" ref="H1368">IFERROR(INDEX(Equivalencias!H:H,MATCH(BD[[#This Row],[PRYINumero]],Equivalencias!I:I,0),),BD[[#This Row],[PRYTcodigo]])</f>
        <v>STR.MGMT</v>
      </c>
    </row>
    <row r="1369" spans="1:8" hidden="1" x14ac:dyDescent="0.3">
      <c r="A1369" t="s">
        <v>175</v>
      </c>
      <c r="B1369" t="s">
        <v>317</v>
      </c>
      <c r="C1369" t="s">
        <v>4664</v>
      </c>
      <c r="D1369" t="s">
        <v>262</v>
      </c>
      <c r="E1369" t="s">
        <v>4640</v>
      </c>
      <c r="F1369">
        <v>5</v>
      </c>
      <c r="G1369" s="263" t="str" cm="1">
        <f t="array" ref="G1369">IF(Resumen!$D$7="PROC.SWAT",IFERROR(VLOOKUP(BD[[#This Row],[Usunombre]],Equivalencias!W:X,2,FALSE),IFERROR(VLOOKUP(INDEX('BDCF Histórico'!A:A,MATCH(D1369&amp;E1369,'BDCF Histórico'!G:G,0),),Equivalencias!D:F,3,FALSE),"Revisar")),IFERROR(VLOOKUP(INDEX('BDCF Histórico'!A:A,MATCH(D1369&amp;E1369,'BDCF Histórico'!G:G,0),),Equivalencias!D:F,3,FALSE),"Revisar"))</f>
        <v>PROC.RM</v>
      </c>
      <c r="H1369" s="263" t="str" cm="1">
        <f t="array" ref="H1369">IFERROR(INDEX(Equivalencias!H:H,MATCH(BD[[#This Row],[PRYINumero]],Equivalencias!I:I,0),),BD[[#This Row],[PRYTcodigo]])</f>
        <v>PROC.RM</v>
      </c>
    </row>
    <row r="1370" spans="1:8" x14ac:dyDescent="0.3">
      <c r="B1370" t="s">
        <v>317</v>
      </c>
      <c r="C1370" t="s">
        <v>4664</v>
      </c>
      <c r="D1370" t="s">
        <v>262</v>
      </c>
      <c r="E1370" t="s">
        <v>8381</v>
      </c>
      <c r="F1370">
        <v>34.75</v>
      </c>
      <c r="G1370" s="263" t="str" cm="1">
        <f t="array" ref="G1370">IF(Resumen!$D$7="PROC.SWAT",IFERROR(VLOOKUP(BD[[#This Row],[Usunombre]],Equivalencias!W:X,2,FALSE),IFERROR(VLOOKUP(INDEX('BDCF Histórico'!A:A,MATCH(D1370&amp;E1370,'BDCF Histórico'!G:G,0),),Equivalencias!D:F,3,FALSE),"Revisar")),IFERROR(VLOOKUP(INDEX('BDCF Histórico'!A:A,MATCH(D1370&amp;E1370,'BDCF Histórico'!G:G,0),),Equivalencias!D:F,3,FALSE),"Revisar"))</f>
        <v>PROC.RM</v>
      </c>
      <c r="H1370" s="263" t="str" cm="1">
        <f t="array" ref="H1370">IFERROR(INDEX(Equivalencias!H:H,MATCH(BD[[#This Row],[PRYINumero]],Equivalencias!I:I,0),),BD[[#This Row],[PRYTcodigo]])</f>
        <v>PROC.RM</v>
      </c>
    </row>
    <row r="1371" spans="1:8" x14ac:dyDescent="0.3">
      <c r="A1371" t="s">
        <v>4118</v>
      </c>
      <c r="B1371" t="s">
        <v>317</v>
      </c>
      <c r="C1371" t="s">
        <v>4664</v>
      </c>
      <c r="D1371" t="s">
        <v>262</v>
      </c>
      <c r="E1371" t="s">
        <v>8381</v>
      </c>
      <c r="F1371">
        <v>1.25</v>
      </c>
      <c r="G1371" s="263" t="str" cm="1">
        <f t="array" ref="G1371">IF(Resumen!$D$7="PROC.SWAT",IFERROR(VLOOKUP(BD[[#This Row],[Usunombre]],Equivalencias!W:X,2,FALSE),IFERROR(VLOOKUP(INDEX('BDCF Histórico'!A:A,MATCH(D1371&amp;E1371,'BDCF Histórico'!G:G,0),),Equivalencias!D:F,3,FALSE),"Revisar")),IFERROR(VLOOKUP(INDEX('BDCF Histórico'!A:A,MATCH(D1371&amp;E1371,'BDCF Histórico'!G:G,0),),Equivalencias!D:F,3,FALSE),"Revisar"))</f>
        <v>PROC.RM</v>
      </c>
      <c r="H1371" s="263" t="str" cm="1">
        <f t="array" ref="H1371">IFERROR(INDEX(Equivalencias!H:H,MATCH(BD[[#This Row],[PRYINumero]],Equivalencias!I:I,0),),BD[[#This Row],[PRYTcodigo]])</f>
        <v>PROC.SWAT</v>
      </c>
    </row>
    <row r="1372" spans="1:8" x14ac:dyDescent="0.3">
      <c r="A1372" t="s">
        <v>4259</v>
      </c>
      <c r="B1372" t="s">
        <v>317</v>
      </c>
      <c r="C1372" t="s">
        <v>4664</v>
      </c>
      <c r="D1372" t="s">
        <v>262</v>
      </c>
      <c r="E1372" t="s">
        <v>8381</v>
      </c>
      <c r="F1372">
        <v>1.5</v>
      </c>
      <c r="G1372" s="263" t="str" cm="1">
        <f t="array" ref="G1372">IF(Resumen!$D$7="PROC.SWAT",IFERROR(VLOOKUP(BD[[#This Row],[Usunombre]],Equivalencias!W:X,2,FALSE),IFERROR(VLOOKUP(INDEX('BDCF Histórico'!A:A,MATCH(D1372&amp;E1372,'BDCF Histórico'!G:G,0),),Equivalencias!D:F,3,FALSE),"Revisar")),IFERROR(VLOOKUP(INDEX('BDCF Histórico'!A:A,MATCH(D1372&amp;E1372,'BDCF Histórico'!G:G,0),),Equivalencias!D:F,3,FALSE),"Revisar"))</f>
        <v>PROC.RM</v>
      </c>
      <c r="H1372" s="263" t="str" cm="1">
        <f t="array" ref="H1372">IFERROR(INDEX(Equivalencias!H:H,MATCH(BD[[#This Row],[PRYINumero]],Equivalencias!I:I,0),),BD[[#This Row],[PRYTcodigo]])</f>
        <v>PROC.SEDI</v>
      </c>
    </row>
    <row r="1373" spans="1:8" x14ac:dyDescent="0.3">
      <c r="A1373" t="s">
        <v>175</v>
      </c>
      <c r="B1373" t="s">
        <v>317</v>
      </c>
      <c r="C1373" t="s">
        <v>4664</v>
      </c>
      <c r="D1373" t="s">
        <v>262</v>
      </c>
      <c r="E1373" t="s">
        <v>8381</v>
      </c>
      <c r="F1373">
        <v>4.25</v>
      </c>
      <c r="G1373" s="263" t="str" cm="1">
        <f t="array" ref="G1373">IF(Resumen!$D$7="PROC.SWAT",IFERROR(VLOOKUP(BD[[#This Row],[Usunombre]],Equivalencias!W:X,2,FALSE),IFERROR(VLOOKUP(INDEX('BDCF Histórico'!A:A,MATCH(D1373&amp;E1373,'BDCF Histórico'!G:G,0),),Equivalencias!D:F,3,FALSE),"Revisar")),IFERROR(VLOOKUP(INDEX('BDCF Histórico'!A:A,MATCH(D1373&amp;E1373,'BDCF Histórico'!G:G,0),),Equivalencias!D:F,3,FALSE),"Revisar"))</f>
        <v>PROC.RM</v>
      </c>
      <c r="H1373" s="263" t="str" cm="1">
        <f t="array" ref="H1373">IFERROR(INDEX(Equivalencias!H:H,MATCH(BD[[#This Row],[PRYINumero]],Equivalencias!I:I,0),),BD[[#This Row],[PRYTcodigo]])</f>
        <v>PROC.RM</v>
      </c>
    </row>
    <row r="1374" spans="1:8" hidden="1" x14ac:dyDescent="0.3">
      <c r="B1374" t="s">
        <v>322</v>
      </c>
      <c r="C1374" t="s">
        <v>325</v>
      </c>
      <c r="D1374" t="s">
        <v>262</v>
      </c>
      <c r="E1374" t="s">
        <v>4640</v>
      </c>
      <c r="F1374">
        <v>1.75</v>
      </c>
      <c r="G1374" s="263" t="str" cm="1">
        <f t="array" ref="G1374">IF(Resumen!$D$7="PROC.SWAT",IFERROR(VLOOKUP(BD[[#This Row],[Usunombre]],Equivalencias!W:X,2,FALSE),IFERROR(VLOOKUP(INDEX('BDCF Histórico'!A:A,MATCH(D1374&amp;E1374,'BDCF Histórico'!G:G,0),),Equivalencias!D:F,3,FALSE),"Revisar")),IFERROR(VLOOKUP(INDEX('BDCF Histórico'!A:A,MATCH(D1374&amp;E1374,'BDCF Histórico'!G:G,0),),Equivalencias!D:F,3,FALSE),"Revisar"))</f>
        <v>PROC.RM</v>
      </c>
      <c r="H1374" s="263" t="str" cm="1">
        <f t="array" ref="H1374">IFERROR(INDEX(Equivalencias!H:H,MATCH(BD[[#This Row],[PRYINumero]],Equivalencias!I:I,0),),BD[[#This Row],[PRYTcodigo]])</f>
        <v>PROC.SALUD</v>
      </c>
    </row>
    <row r="1375" spans="1:8" x14ac:dyDescent="0.3">
      <c r="B1375" t="s">
        <v>322</v>
      </c>
      <c r="C1375" t="s">
        <v>325</v>
      </c>
      <c r="D1375" t="s">
        <v>262</v>
      </c>
      <c r="E1375" t="s">
        <v>8381</v>
      </c>
      <c r="F1375">
        <v>1.5</v>
      </c>
      <c r="G1375" s="263" t="str" cm="1">
        <f t="array" ref="G1375">IF(Resumen!$D$7="PROC.SWAT",IFERROR(VLOOKUP(BD[[#This Row],[Usunombre]],Equivalencias!W:X,2,FALSE),IFERROR(VLOOKUP(INDEX('BDCF Histórico'!A:A,MATCH(D1375&amp;E1375,'BDCF Histórico'!G:G,0),),Equivalencias!D:F,3,FALSE),"Revisar")),IFERROR(VLOOKUP(INDEX('BDCF Histórico'!A:A,MATCH(D1375&amp;E1375,'BDCF Histórico'!G:G,0),),Equivalencias!D:F,3,FALSE),"Revisar"))</f>
        <v>PROC.RM</v>
      </c>
      <c r="H1375" s="263" t="str" cm="1">
        <f t="array" ref="H1375">IFERROR(INDEX(Equivalencias!H:H,MATCH(BD[[#This Row],[PRYINumero]],Equivalencias!I:I,0),),BD[[#This Row],[PRYTcodigo]])</f>
        <v>PROC.SALUD</v>
      </c>
    </row>
    <row r="1376" spans="1:8" hidden="1" x14ac:dyDescent="0.3">
      <c r="B1376" t="s">
        <v>322</v>
      </c>
      <c r="C1376" t="s">
        <v>4203</v>
      </c>
      <c r="D1376" t="s">
        <v>262</v>
      </c>
      <c r="E1376" t="s">
        <v>4640</v>
      </c>
      <c r="F1376">
        <v>5.5</v>
      </c>
      <c r="G1376" s="263" t="str" cm="1">
        <f t="array" ref="G1376">IF(Resumen!$D$7="PROC.SWAT",IFERROR(VLOOKUP(BD[[#This Row],[Usunombre]],Equivalencias!W:X,2,FALSE),IFERROR(VLOOKUP(INDEX('BDCF Histórico'!A:A,MATCH(D1376&amp;E1376,'BDCF Histórico'!G:G,0),),Equivalencias!D:F,3,FALSE),"Revisar")),IFERROR(VLOOKUP(INDEX('BDCF Histórico'!A:A,MATCH(D1376&amp;E1376,'BDCF Histórico'!G:G,0),),Equivalencias!D:F,3,FALSE),"Revisar"))</f>
        <v>PROC.RM</v>
      </c>
      <c r="H1376" s="263" t="str" cm="1">
        <f t="array" ref="H1376">IFERROR(INDEX(Equivalencias!H:H,MATCH(BD[[#This Row],[PRYINumero]],Equivalencias!I:I,0),),BD[[#This Row],[PRYTcodigo]])</f>
        <v>PROC.SALUD</v>
      </c>
    </row>
    <row r="1377" spans="2:8" x14ac:dyDescent="0.3">
      <c r="B1377" t="s">
        <v>322</v>
      </c>
      <c r="C1377" t="s">
        <v>4203</v>
      </c>
      <c r="D1377" t="s">
        <v>262</v>
      </c>
      <c r="E1377" t="s">
        <v>8381</v>
      </c>
      <c r="F1377">
        <v>4.75</v>
      </c>
      <c r="G1377" s="263" t="str" cm="1">
        <f t="array" ref="G1377">IF(Resumen!$D$7="PROC.SWAT",IFERROR(VLOOKUP(BD[[#This Row],[Usunombre]],Equivalencias!W:X,2,FALSE),IFERROR(VLOOKUP(INDEX('BDCF Histórico'!A:A,MATCH(D1377&amp;E1377,'BDCF Histórico'!G:G,0),),Equivalencias!D:F,3,FALSE),"Revisar")),IFERROR(VLOOKUP(INDEX('BDCF Histórico'!A:A,MATCH(D1377&amp;E1377,'BDCF Histórico'!G:G,0),),Equivalencias!D:F,3,FALSE),"Revisar"))</f>
        <v>PROC.RM</v>
      </c>
      <c r="H1377" s="263" t="str" cm="1">
        <f t="array" ref="H1377">IFERROR(INDEX(Equivalencias!H:H,MATCH(BD[[#This Row],[PRYINumero]],Equivalencias!I:I,0),),BD[[#This Row],[PRYTcodigo]])</f>
        <v>PROC.SALUD</v>
      </c>
    </row>
    <row r="1378" spans="2:8" hidden="1" x14ac:dyDescent="0.3">
      <c r="B1378" t="s">
        <v>322</v>
      </c>
      <c r="C1378" t="s">
        <v>369</v>
      </c>
      <c r="D1378" t="s">
        <v>262</v>
      </c>
      <c r="E1378" t="s">
        <v>4640</v>
      </c>
      <c r="F1378">
        <v>1.25</v>
      </c>
      <c r="G1378" s="263" t="str" cm="1">
        <f t="array" ref="G1378">IF(Resumen!$D$7="PROC.SWAT",IFERROR(VLOOKUP(BD[[#This Row],[Usunombre]],Equivalencias!W:X,2,FALSE),IFERROR(VLOOKUP(INDEX('BDCF Histórico'!A:A,MATCH(D1378&amp;E1378,'BDCF Histórico'!G:G,0),),Equivalencias!D:F,3,FALSE),"Revisar")),IFERROR(VLOOKUP(INDEX('BDCF Histórico'!A:A,MATCH(D1378&amp;E1378,'BDCF Histórico'!G:G,0),),Equivalencias!D:F,3,FALSE),"Revisar"))</f>
        <v>PROC.RM</v>
      </c>
      <c r="H1378" s="263" t="str" cm="1">
        <f t="array" ref="H1378">IFERROR(INDEX(Equivalencias!H:H,MATCH(BD[[#This Row],[PRYINumero]],Equivalencias!I:I,0),),BD[[#This Row],[PRYTcodigo]])</f>
        <v>PROC.SALUD</v>
      </c>
    </row>
    <row r="1379" spans="2:8" x14ac:dyDescent="0.3">
      <c r="B1379" t="s">
        <v>322</v>
      </c>
      <c r="C1379" t="s">
        <v>369</v>
      </c>
      <c r="D1379" t="s">
        <v>262</v>
      </c>
      <c r="E1379" t="s">
        <v>8381</v>
      </c>
      <c r="F1379">
        <v>1.75</v>
      </c>
      <c r="G1379" s="263" t="str" cm="1">
        <f t="array" ref="G1379">IF(Resumen!$D$7="PROC.SWAT",IFERROR(VLOOKUP(BD[[#This Row],[Usunombre]],Equivalencias!W:X,2,FALSE),IFERROR(VLOOKUP(INDEX('BDCF Histórico'!A:A,MATCH(D1379&amp;E1379,'BDCF Histórico'!G:G,0),),Equivalencias!D:F,3,FALSE),"Revisar")),IFERROR(VLOOKUP(INDEX('BDCF Histórico'!A:A,MATCH(D1379&amp;E1379,'BDCF Histórico'!G:G,0),),Equivalencias!D:F,3,FALSE),"Revisar"))</f>
        <v>PROC.RM</v>
      </c>
      <c r="H1379" s="263" t="str" cm="1">
        <f t="array" ref="H1379">IFERROR(INDEX(Equivalencias!H:H,MATCH(BD[[#This Row],[PRYINumero]],Equivalencias!I:I,0),),BD[[#This Row],[PRYTcodigo]])</f>
        <v>PROC.SALUD</v>
      </c>
    </row>
    <row r="1380" spans="2:8" x14ac:dyDescent="0.3">
      <c r="B1380" t="s">
        <v>4307</v>
      </c>
      <c r="C1380" t="s">
        <v>3975</v>
      </c>
      <c r="D1380" t="s">
        <v>262</v>
      </c>
      <c r="E1380" t="s">
        <v>8381</v>
      </c>
      <c r="F1380">
        <v>0.5</v>
      </c>
      <c r="G1380" s="263" t="str" cm="1">
        <f t="array" ref="G1380">IF(Resumen!$D$7="PROC.SWAT",IFERROR(VLOOKUP(BD[[#This Row],[Usunombre]],Equivalencias!W:X,2,FALSE),IFERROR(VLOOKUP(INDEX('BDCF Histórico'!A:A,MATCH(D1380&amp;E1380,'BDCF Histórico'!G:G,0),),Equivalencias!D:F,3,FALSE),"Revisar")),IFERROR(VLOOKUP(INDEX('BDCF Histórico'!A:A,MATCH(D1380&amp;E1380,'BDCF Histórico'!G:G,0),),Equivalencias!D:F,3,FALSE),"Revisar"))</f>
        <v>PROC.RM</v>
      </c>
      <c r="H1380" s="263" t="str" cm="1">
        <f t="array" ref="H1380">IFERROR(INDEX(Equivalencias!H:H,MATCH(BD[[#This Row],[PRYINumero]],Equivalencias!I:I,0),),BD[[#This Row],[PRYTcodigo]])</f>
        <v>PROC.SAPI</v>
      </c>
    </row>
    <row r="1381" spans="2:8" hidden="1" x14ac:dyDescent="0.3">
      <c r="B1381" t="s">
        <v>4307</v>
      </c>
      <c r="C1381" t="s">
        <v>3965</v>
      </c>
      <c r="D1381" t="s">
        <v>262</v>
      </c>
      <c r="E1381" t="s">
        <v>4640</v>
      </c>
      <c r="F1381">
        <v>3</v>
      </c>
      <c r="G1381" s="263" t="str" cm="1">
        <f t="array" ref="G1381">IF(Resumen!$D$7="PROC.SWAT",IFERROR(VLOOKUP(BD[[#This Row],[Usunombre]],Equivalencias!W:X,2,FALSE),IFERROR(VLOOKUP(INDEX('BDCF Histórico'!A:A,MATCH(D1381&amp;E1381,'BDCF Histórico'!G:G,0),),Equivalencias!D:F,3,FALSE),"Revisar")),IFERROR(VLOOKUP(INDEX('BDCF Histórico'!A:A,MATCH(D1381&amp;E1381,'BDCF Histórico'!G:G,0),),Equivalencias!D:F,3,FALSE),"Revisar"))</f>
        <v>PROC.RM</v>
      </c>
      <c r="H1381" s="263" t="str" cm="1">
        <f t="array" ref="H1381">IFERROR(INDEX(Equivalencias!H:H,MATCH(BD[[#This Row],[PRYINumero]],Equivalencias!I:I,0),),BD[[#This Row],[PRYTcodigo]])</f>
        <v>PROC.SAPI</v>
      </c>
    </row>
    <row r="1382" spans="2:8" hidden="1" x14ac:dyDescent="0.3">
      <c r="B1382" t="s">
        <v>4307</v>
      </c>
      <c r="C1382" t="s">
        <v>3513</v>
      </c>
      <c r="D1382" t="s">
        <v>262</v>
      </c>
      <c r="E1382" t="s">
        <v>4640</v>
      </c>
      <c r="F1382">
        <v>7.25</v>
      </c>
      <c r="G1382" s="263" t="str" cm="1">
        <f t="array" ref="G1382">IF(Resumen!$D$7="PROC.SWAT",IFERROR(VLOOKUP(BD[[#This Row],[Usunombre]],Equivalencias!W:X,2,FALSE),IFERROR(VLOOKUP(INDEX('BDCF Histórico'!A:A,MATCH(D1382&amp;E1382,'BDCF Histórico'!G:G,0),),Equivalencias!D:F,3,FALSE),"Revisar")),IFERROR(VLOOKUP(INDEX('BDCF Histórico'!A:A,MATCH(D1382&amp;E1382,'BDCF Histórico'!G:G,0),),Equivalencias!D:F,3,FALSE),"Revisar"))</f>
        <v>PROC.RM</v>
      </c>
      <c r="H1382" s="263" t="str" cm="1">
        <f t="array" ref="H1382">IFERROR(INDEX(Equivalencias!H:H,MATCH(BD[[#This Row],[PRYINumero]],Equivalencias!I:I,0),),BD[[#This Row],[PRYTcodigo]])</f>
        <v>PROC.SAPI</v>
      </c>
    </row>
    <row r="1383" spans="2:8" x14ac:dyDescent="0.3">
      <c r="B1383" t="s">
        <v>4307</v>
      </c>
      <c r="C1383" t="s">
        <v>3513</v>
      </c>
      <c r="D1383" t="s">
        <v>262</v>
      </c>
      <c r="E1383" t="s">
        <v>8381</v>
      </c>
      <c r="F1383">
        <v>8.5</v>
      </c>
      <c r="G1383" s="263" t="str" cm="1">
        <f t="array" ref="G1383">IF(Resumen!$D$7="PROC.SWAT",IFERROR(VLOOKUP(BD[[#This Row],[Usunombre]],Equivalencias!W:X,2,FALSE),IFERROR(VLOOKUP(INDEX('BDCF Histórico'!A:A,MATCH(D1383&amp;E1383,'BDCF Histórico'!G:G,0),),Equivalencias!D:F,3,FALSE),"Revisar")),IFERROR(VLOOKUP(INDEX('BDCF Histórico'!A:A,MATCH(D1383&amp;E1383,'BDCF Histórico'!G:G,0),),Equivalencias!D:F,3,FALSE),"Revisar"))</f>
        <v>PROC.RM</v>
      </c>
      <c r="H1383" s="263" t="str" cm="1">
        <f t="array" ref="H1383">IFERROR(INDEX(Equivalencias!H:H,MATCH(BD[[#This Row],[PRYINumero]],Equivalencias!I:I,0),),BD[[#This Row],[PRYTcodigo]])</f>
        <v>PROC.SAPI</v>
      </c>
    </row>
    <row r="1384" spans="2:8" hidden="1" x14ac:dyDescent="0.3">
      <c r="B1384" t="s">
        <v>4307</v>
      </c>
      <c r="C1384" t="s">
        <v>4437</v>
      </c>
      <c r="D1384" t="s">
        <v>262</v>
      </c>
      <c r="E1384" t="s">
        <v>4640</v>
      </c>
      <c r="F1384">
        <v>1.25</v>
      </c>
      <c r="G1384" s="263" t="str" cm="1">
        <f t="array" ref="G1384">IF(Resumen!$D$7="PROC.SWAT",IFERROR(VLOOKUP(BD[[#This Row],[Usunombre]],Equivalencias!W:X,2,FALSE),IFERROR(VLOOKUP(INDEX('BDCF Histórico'!A:A,MATCH(D1384&amp;E1384,'BDCF Histórico'!G:G,0),),Equivalencias!D:F,3,FALSE),"Revisar")),IFERROR(VLOOKUP(INDEX('BDCF Histórico'!A:A,MATCH(D1384&amp;E1384,'BDCF Histórico'!G:G,0),),Equivalencias!D:F,3,FALSE),"Revisar"))</f>
        <v>PROC.RM</v>
      </c>
      <c r="H1384" s="263" t="str" cm="1">
        <f t="array" ref="H1384">IFERROR(INDEX(Equivalencias!H:H,MATCH(BD[[#This Row],[PRYINumero]],Equivalencias!I:I,0),),BD[[#This Row],[PRYTcodigo]])</f>
        <v>PROC.SAPI</v>
      </c>
    </row>
    <row r="1385" spans="2:8" hidden="1" x14ac:dyDescent="0.3">
      <c r="B1385" t="s">
        <v>354</v>
      </c>
      <c r="C1385" t="s">
        <v>1009</v>
      </c>
      <c r="D1385" t="s">
        <v>262</v>
      </c>
      <c r="E1385" t="s">
        <v>4640</v>
      </c>
      <c r="F1385">
        <v>26.75</v>
      </c>
      <c r="G1385" s="263" t="str" cm="1">
        <f t="array" ref="G1385">IF(Resumen!$D$7="PROC.SWAT",IFERROR(VLOOKUP(BD[[#This Row],[Usunombre]],Equivalencias!W:X,2,FALSE),IFERROR(VLOOKUP(INDEX('BDCF Histórico'!A:A,MATCH(D1385&amp;E1385,'BDCF Histórico'!G:G,0),),Equivalencias!D:F,3,FALSE),"Revisar")),IFERROR(VLOOKUP(INDEX('BDCF Histórico'!A:A,MATCH(D1385&amp;E1385,'BDCF Histórico'!G:G,0),),Equivalencias!D:F,3,FALSE),"Revisar"))</f>
        <v>PROC.RM</v>
      </c>
      <c r="H1385" s="263" t="str" cm="1">
        <f t="array" ref="H1385">IFERROR(INDEX(Equivalencias!H:H,MATCH(BD[[#This Row],[PRYINumero]],Equivalencias!I:I,0),),BD[[#This Row],[PRYTcodigo]])</f>
        <v>PROC.TAPP</v>
      </c>
    </row>
    <row r="1386" spans="2:8" x14ac:dyDescent="0.3">
      <c r="B1386" t="s">
        <v>354</v>
      </c>
      <c r="C1386" t="s">
        <v>1009</v>
      </c>
      <c r="D1386" t="s">
        <v>262</v>
      </c>
      <c r="E1386" t="s">
        <v>8381</v>
      </c>
      <c r="F1386">
        <v>71.25</v>
      </c>
      <c r="G1386" s="263" t="str" cm="1">
        <f t="array" ref="G1386">IF(Resumen!$D$7="PROC.SWAT",IFERROR(VLOOKUP(BD[[#This Row],[Usunombre]],Equivalencias!W:X,2,FALSE),IFERROR(VLOOKUP(INDEX('BDCF Histórico'!A:A,MATCH(D1386&amp;E1386,'BDCF Histórico'!G:G,0),),Equivalencias!D:F,3,FALSE),"Revisar")),IFERROR(VLOOKUP(INDEX('BDCF Histórico'!A:A,MATCH(D1386&amp;E1386,'BDCF Histórico'!G:G,0),),Equivalencias!D:F,3,FALSE),"Revisar"))</f>
        <v>PROC.RM</v>
      </c>
      <c r="H1386" s="263" t="str" cm="1">
        <f t="array" ref="H1386">IFERROR(INDEX(Equivalencias!H:H,MATCH(BD[[#This Row],[PRYINumero]],Equivalencias!I:I,0),),BD[[#This Row],[PRYTcodigo]])</f>
        <v>PROC.TAPP</v>
      </c>
    </row>
    <row r="1387" spans="2:8" hidden="1" x14ac:dyDescent="0.3">
      <c r="B1387" t="s">
        <v>360</v>
      </c>
      <c r="C1387" t="s">
        <v>3991</v>
      </c>
      <c r="D1387" t="s">
        <v>262</v>
      </c>
      <c r="E1387" t="s">
        <v>4640</v>
      </c>
      <c r="F1387">
        <v>4.25</v>
      </c>
      <c r="G1387" s="263" t="str" cm="1">
        <f t="array" ref="G1387">IF(Resumen!$D$7="PROC.SWAT",IFERROR(VLOOKUP(BD[[#This Row],[Usunombre]],Equivalencias!W:X,2,FALSE),IFERROR(VLOOKUP(INDEX('BDCF Histórico'!A:A,MATCH(D1387&amp;E1387,'BDCF Histórico'!G:G,0),),Equivalencias!D:F,3,FALSE),"Revisar")),IFERROR(VLOOKUP(INDEX('BDCF Histórico'!A:A,MATCH(D1387&amp;E1387,'BDCF Histórico'!G:G,0),),Equivalencias!D:F,3,FALSE),"Revisar"))</f>
        <v>PROC.RM</v>
      </c>
      <c r="H1387" s="263" t="str" cm="1">
        <f t="array" ref="H1387">IFERROR(INDEX(Equivalencias!H:H,MATCH(BD[[#This Row],[PRYINumero]],Equivalencias!I:I,0),),BD[[#This Row],[PRYTcodigo]])</f>
        <v>PROC.TDIG</v>
      </c>
    </row>
    <row r="1388" spans="2:8" x14ac:dyDescent="0.3">
      <c r="B1388" t="s">
        <v>360</v>
      </c>
      <c r="C1388" t="s">
        <v>3991</v>
      </c>
      <c r="D1388" t="s">
        <v>262</v>
      </c>
      <c r="E1388" t="s">
        <v>8381</v>
      </c>
      <c r="F1388">
        <v>4.75</v>
      </c>
      <c r="G1388" s="263" t="str" cm="1">
        <f t="array" ref="G1388">IF(Resumen!$D$7="PROC.SWAT",IFERROR(VLOOKUP(BD[[#This Row],[Usunombre]],Equivalencias!W:X,2,FALSE),IFERROR(VLOOKUP(INDEX('BDCF Histórico'!A:A,MATCH(D1388&amp;E1388,'BDCF Histórico'!G:G,0),),Equivalencias!D:F,3,FALSE),"Revisar")),IFERROR(VLOOKUP(INDEX('BDCF Histórico'!A:A,MATCH(D1388&amp;E1388,'BDCF Histórico'!G:G,0),),Equivalencias!D:F,3,FALSE),"Revisar"))</f>
        <v>PROC.RM</v>
      </c>
      <c r="H1388" s="263" t="str" cm="1">
        <f t="array" ref="H1388">IFERROR(INDEX(Equivalencias!H:H,MATCH(BD[[#This Row],[PRYINumero]],Equivalencias!I:I,0),),BD[[#This Row],[PRYTcodigo]])</f>
        <v>PROC.TDIG</v>
      </c>
    </row>
    <row r="1389" spans="2:8" hidden="1" x14ac:dyDescent="0.3">
      <c r="B1389" t="s">
        <v>360</v>
      </c>
      <c r="C1389" t="s">
        <v>362</v>
      </c>
      <c r="D1389" t="s">
        <v>262</v>
      </c>
      <c r="E1389" t="s">
        <v>4640</v>
      </c>
      <c r="F1389">
        <v>5</v>
      </c>
      <c r="G1389" s="263" t="str" cm="1">
        <f t="array" ref="G1389">IF(Resumen!$D$7="PROC.SWAT",IFERROR(VLOOKUP(BD[[#This Row],[Usunombre]],Equivalencias!W:X,2,FALSE),IFERROR(VLOOKUP(INDEX('BDCF Histórico'!A:A,MATCH(D1389&amp;E1389,'BDCF Histórico'!G:G,0),),Equivalencias!D:F,3,FALSE),"Revisar")),IFERROR(VLOOKUP(INDEX('BDCF Histórico'!A:A,MATCH(D1389&amp;E1389,'BDCF Histórico'!G:G,0),),Equivalencias!D:F,3,FALSE),"Revisar"))</f>
        <v>PROC.RM</v>
      </c>
      <c r="H1389" s="263" t="str" cm="1">
        <f t="array" ref="H1389">IFERROR(INDEX(Equivalencias!H:H,MATCH(BD[[#This Row],[PRYINumero]],Equivalencias!I:I,0),),BD[[#This Row],[PRYTcodigo]])</f>
        <v>PROC.TDIG</v>
      </c>
    </row>
    <row r="1390" spans="2:8" x14ac:dyDescent="0.3">
      <c r="B1390" t="s">
        <v>360</v>
      </c>
      <c r="C1390" t="s">
        <v>362</v>
      </c>
      <c r="D1390" t="s">
        <v>262</v>
      </c>
      <c r="E1390" t="s">
        <v>8381</v>
      </c>
      <c r="F1390">
        <v>2.75</v>
      </c>
      <c r="G1390" s="263" t="str" cm="1">
        <f t="array" ref="G1390">IF(Resumen!$D$7="PROC.SWAT",IFERROR(VLOOKUP(BD[[#This Row],[Usunombre]],Equivalencias!W:X,2,FALSE),IFERROR(VLOOKUP(INDEX('BDCF Histórico'!A:A,MATCH(D1390&amp;E1390,'BDCF Histórico'!G:G,0),),Equivalencias!D:F,3,FALSE),"Revisar")),IFERROR(VLOOKUP(INDEX('BDCF Histórico'!A:A,MATCH(D1390&amp;E1390,'BDCF Histórico'!G:G,0),),Equivalencias!D:F,3,FALSE),"Revisar"))</f>
        <v>PROC.RM</v>
      </c>
      <c r="H1390" s="263" t="str" cm="1">
        <f t="array" ref="H1390">IFERROR(INDEX(Equivalencias!H:H,MATCH(BD[[#This Row],[PRYINumero]],Equivalencias!I:I,0),),BD[[#This Row],[PRYTcodigo]])</f>
        <v>PROC.TDIG</v>
      </c>
    </row>
    <row r="1391" spans="2:8" hidden="1" x14ac:dyDescent="0.3">
      <c r="B1391" t="s">
        <v>360</v>
      </c>
      <c r="C1391" t="s">
        <v>4502</v>
      </c>
      <c r="D1391" t="s">
        <v>262</v>
      </c>
      <c r="E1391" t="s">
        <v>4640</v>
      </c>
      <c r="F1391">
        <v>0.75</v>
      </c>
      <c r="G1391" s="263" t="str" cm="1">
        <f t="array" ref="G1391">IF(Resumen!$D$7="PROC.SWAT",IFERROR(VLOOKUP(BD[[#This Row],[Usunombre]],Equivalencias!W:X,2,FALSE),IFERROR(VLOOKUP(INDEX('BDCF Histórico'!A:A,MATCH(D1391&amp;E1391,'BDCF Histórico'!G:G,0),),Equivalencias!D:F,3,FALSE),"Revisar")),IFERROR(VLOOKUP(INDEX('BDCF Histórico'!A:A,MATCH(D1391&amp;E1391,'BDCF Histórico'!G:G,0),),Equivalencias!D:F,3,FALSE),"Revisar"))</f>
        <v>PROC.RM</v>
      </c>
      <c r="H1391" s="263" t="str" cm="1">
        <f t="array" ref="H1391">IFERROR(INDEX(Equivalencias!H:H,MATCH(BD[[#This Row],[PRYINumero]],Equivalencias!I:I,0),),BD[[#This Row],[PRYTcodigo]])</f>
        <v>PROC.TDIG</v>
      </c>
    </row>
    <row r="1392" spans="2:8" x14ac:dyDescent="0.3">
      <c r="B1392" t="s">
        <v>360</v>
      </c>
      <c r="C1392" t="s">
        <v>4502</v>
      </c>
      <c r="D1392" t="s">
        <v>262</v>
      </c>
      <c r="E1392" t="s">
        <v>8381</v>
      </c>
      <c r="F1392">
        <v>5.5</v>
      </c>
      <c r="G1392" s="263" t="str" cm="1">
        <f t="array" ref="G1392">IF(Resumen!$D$7="PROC.SWAT",IFERROR(VLOOKUP(BD[[#This Row],[Usunombre]],Equivalencias!W:X,2,FALSE),IFERROR(VLOOKUP(INDEX('BDCF Histórico'!A:A,MATCH(D1392&amp;E1392,'BDCF Histórico'!G:G,0),),Equivalencias!D:F,3,FALSE),"Revisar")),IFERROR(VLOOKUP(INDEX('BDCF Histórico'!A:A,MATCH(D1392&amp;E1392,'BDCF Histórico'!G:G,0),),Equivalencias!D:F,3,FALSE),"Revisar"))</f>
        <v>PROC.RM</v>
      </c>
      <c r="H1392" s="263" t="str" cm="1">
        <f t="array" ref="H1392">IFERROR(INDEX(Equivalencias!H:H,MATCH(BD[[#This Row],[PRYINumero]],Equivalencias!I:I,0),),BD[[#This Row],[PRYTcodigo]])</f>
        <v>PROC.TDIG</v>
      </c>
    </row>
    <row r="1393" spans="1:8" hidden="1" x14ac:dyDescent="0.3">
      <c r="B1393" t="s">
        <v>360</v>
      </c>
      <c r="C1393" t="s">
        <v>4506</v>
      </c>
      <c r="D1393" t="s">
        <v>262</v>
      </c>
      <c r="E1393" t="s">
        <v>4640</v>
      </c>
      <c r="F1393">
        <v>3.75</v>
      </c>
      <c r="G1393" s="263" t="str" cm="1">
        <f t="array" ref="G1393">IF(Resumen!$D$7="PROC.SWAT",IFERROR(VLOOKUP(BD[[#This Row],[Usunombre]],Equivalencias!W:X,2,FALSE),IFERROR(VLOOKUP(INDEX('BDCF Histórico'!A:A,MATCH(D1393&amp;E1393,'BDCF Histórico'!G:G,0),),Equivalencias!D:F,3,FALSE),"Revisar")),IFERROR(VLOOKUP(INDEX('BDCF Histórico'!A:A,MATCH(D1393&amp;E1393,'BDCF Histórico'!G:G,0),),Equivalencias!D:F,3,FALSE),"Revisar"))</f>
        <v>PROC.RM</v>
      </c>
      <c r="H1393" s="263" t="str" cm="1">
        <f t="array" ref="H1393">IFERROR(INDEX(Equivalencias!H:H,MATCH(BD[[#This Row],[PRYINumero]],Equivalencias!I:I,0),),BD[[#This Row],[PRYTcodigo]])</f>
        <v>PROC.TDIG</v>
      </c>
    </row>
    <row r="1394" spans="1:8" x14ac:dyDescent="0.3">
      <c r="B1394" t="s">
        <v>360</v>
      </c>
      <c r="C1394" t="s">
        <v>4506</v>
      </c>
      <c r="D1394" t="s">
        <v>262</v>
      </c>
      <c r="E1394" t="s">
        <v>8381</v>
      </c>
      <c r="F1394">
        <v>0.75</v>
      </c>
      <c r="G1394" s="263" t="str" cm="1">
        <f t="array" ref="G1394">IF(Resumen!$D$7="PROC.SWAT",IFERROR(VLOOKUP(BD[[#This Row],[Usunombre]],Equivalencias!W:X,2,FALSE),IFERROR(VLOOKUP(INDEX('BDCF Histórico'!A:A,MATCH(D1394&amp;E1394,'BDCF Histórico'!G:G,0),),Equivalencias!D:F,3,FALSE),"Revisar")),IFERROR(VLOOKUP(INDEX('BDCF Histórico'!A:A,MATCH(D1394&amp;E1394,'BDCF Histórico'!G:G,0),),Equivalencias!D:F,3,FALSE),"Revisar"))</f>
        <v>PROC.RM</v>
      </c>
      <c r="H1394" s="263" t="str" cm="1">
        <f t="array" ref="H1394">IFERROR(INDEX(Equivalencias!H:H,MATCH(BD[[#This Row],[PRYINumero]],Equivalencias!I:I,0),),BD[[#This Row],[PRYTcodigo]])</f>
        <v>PROC.TDIG</v>
      </c>
    </row>
    <row r="1395" spans="1:8" x14ac:dyDescent="0.3">
      <c r="B1395" t="s">
        <v>405</v>
      </c>
      <c r="C1395" t="s">
        <v>4439</v>
      </c>
      <c r="D1395" t="s">
        <v>262</v>
      </c>
      <c r="E1395" t="s">
        <v>8381</v>
      </c>
      <c r="F1395">
        <v>4.25</v>
      </c>
      <c r="G1395" s="263" t="str" cm="1">
        <f t="array" ref="G1395">IF(Resumen!$D$7="PROC.SWAT",IFERROR(VLOOKUP(BD[[#This Row],[Usunombre]],Equivalencias!W:X,2,FALSE),IFERROR(VLOOKUP(INDEX('BDCF Histórico'!A:A,MATCH(D1395&amp;E1395,'BDCF Histórico'!G:G,0),),Equivalencias!D:F,3,FALSE),"Revisar")),IFERROR(VLOOKUP(INDEX('BDCF Histórico'!A:A,MATCH(D1395&amp;E1395,'BDCF Histórico'!G:G,0),),Equivalencias!D:F,3,FALSE),"Revisar"))</f>
        <v>PROC.RM</v>
      </c>
      <c r="H1395" s="263" t="str" cm="1">
        <f t="array" ref="H1395">IFERROR(INDEX(Equivalencias!H:H,MATCH(BD[[#This Row],[PRYINumero]],Equivalencias!I:I,0),),BD[[#This Row],[PRYTcodigo]])</f>
        <v>STR.MGMT</v>
      </c>
    </row>
    <row r="1396" spans="1:8" hidden="1" x14ac:dyDescent="0.3">
      <c r="B1396" t="s">
        <v>405</v>
      </c>
      <c r="C1396" t="s">
        <v>4440</v>
      </c>
      <c r="D1396" t="s">
        <v>262</v>
      </c>
      <c r="E1396" t="s">
        <v>4640</v>
      </c>
      <c r="F1396">
        <v>0.25</v>
      </c>
      <c r="G1396" s="263" t="str" cm="1">
        <f t="array" ref="G1396">IF(Resumen!$D$7="PROC.SWAT",IFERROR(VLOOKUP(BD[[#This Row],[Usunombre]],Equivalencias!W:X,2,FALSE),IFERROR(VLOOKUP(INDEX('BDCF Histórico'!A:A,MATCH(D1396&amp;E1396,'BDCF Histórico'!G:G,0),),Equivalencias!D:F,3,FALSE),"Revisar")),IFERROR(VLOOKUP(INDEX('BDCF Histórico'!A:A,MATCH(D1396&amp;E1396,'BDCF Histórico'!G:G,0),),Equivalencias!D:F,3,FALSE),"Revisar"))</f>
        <v>PROC.RM</v>
      </c>
      <c r="H1396" s="263" t="str" cm="1">
        <f t="array" ref="H1396">IFERROR(INDEX(Equivalencias!H:H,MATCH(BD[[#This Row],[PRYINumero]],Equivalencias!I:I,0),),BD[[#This Row],[PRYTcodigo]])</f>
        <v>STR.MGMT</v>
      </c>
    </row>
    <row r="1397" spans="1:8" x14ac:dyDescent="0.3">
      <c r="B1397" t="s">
        <v>405</v>
      </c>
      <c r="C1397" t="s">
        <v>4440</v>
      </c>
      <c r="D1397" t="s">
        <v>262</v>
      </c>
      <c r="E1397" t="s">
        <v>8381</v>
      </c>
      <c r="F1397">
        <v>1</v>
      </c>
      <c r="G1397" s="263" t="str" cm="1">
        <f t="array" ref="G1397">IF(Resumen!$D$7="PROC.SWAT",IFERROR(VLOOKUP(BD[[#This Row],[Usunombre]],Equivalencias!W:X,2,FALSE),IFERROR(VLOOKUP(INDEX('BDCF Histórico'!A:A,MATCH(D1397&amp;E1397,'BDCF Histórico'!G:G,0),),Equivalencias!D:F,3,FALSE),"Revisar")),IFERROR(VLOOKUP(INDEX('BDCF Histórico'!A:A,MATCH(D1397&amp;E1397,'BDCF Histórico'!G:G,0),),Equivalencias!D:F,3,FALSE),"Revisar"))</f>
        <v>PROC.RM</v>
      </c>
      <c r="H1397" s="263" t="str" cm="1">
        <f t="array" ref="H1397">IFERROR(INDEX(Equivalencias!H:H,MATCH(BD[[#This Row],[PRYINumero]],Equivalencias!I:I,0),),BD[[#This Row],[PRYTcodigo]])</f>
        <v>STR.MGMT</v>
      </c>
    </row>
    <row r="1398" spans="1:8" hidden="1" x14ac:dyDescent="0.3">
      <c r="B1398" t="s">
        <v>669</v>
      </c>
      <c r="C1398" t="s">
        <v>4642</v>
      </c>
      <c r="D1398" t="s">
        <v>230</v>
      </c>
      <c r="E1398" t="s">
        <v>4640</v>
      </c>
      <c r="F1398">
        <v>8</v>
      </c>
      <c r="G1398" s="263" t="str" cm="1">
        <f t="array" ref="G1398">IF(Resumen!$D$7="PROC.SWAT",IFERROR(VLOOKUP(BD[[#This Row],[Usunombre]],Equivalencias!W:X,2,FALSE),IFERROR(VLOOKUP(INDEX('BDCF Histórico'!A:A,MATCH(D1398&amp;E1398,'BDCF Histórico'!G:G,0),),Equivalencias!D:F,3,FALSE),"Revisar")),IFERROR(VLOOKUP(INDEX('BDCF Histórico'!A:A,MATCH(D1398&amp;E1398,'BDCF Histórico'!G:G,0),),Equivalencias!D:F,3,FALSE),"Revisar"))</f>
        <v>PROC.PRY-E</v>
      </c>
      <c r="H1398" s="263" t="str" cm="1">
        <f t="array" ref="H1398">IFERROR(INDEX(Equivalencias!H:H,MATCH(BD[[#This Row],[PRYINumero]],Equivalencias!I:I,0),),BD[[#This Row],[PRYTcodigo]])</f>
        <v>PROC.ADM</v>
      </c>
    </row>
    <row r="1399" spans="1:8" hidden="1" x14ac:dyDescent="0.3">
      <c r="B1399" t="s">
        <v>669</v>
      </c>
      <c r="C1399" t="s">
        <v>4642</v>
      </c>
      <c r="D1399" t="s">
        <v>163</v>
      </c>
      <c r="E1399" t="s">
        <v>4640</v>
      </c>
      <c r="F1399">
        <v>32</v>
      </c>
      <c r="G1399" s="263" t="str" cm="1">
        <f t="array" ref="G1399">IF(Resumen!$D$7="PROC.SWAT",IFERROR(VLOOKUP(BD[[#This Row],[Usunombre]],Equivalencias!W:X,2,FALSE),IFERROR(VLOOKUP(INDEX('BDCF Histórico'!A:A,MATCH(D1399&amp;E1399,'BDCF Histórico'!G:G,0),),Equivalencias!D:F,3,FALSE),"Revisar")),IFERROR(VLOOKUP(INDEX('BDCF Histórico'!A:A,MATCH(D1399&amp;E1399,'BDCF Histórico'!G:G,0),),Equivalencias!D:F,3,FALSE),"Revisar"))</f>
        <v>PROC.PMO</v>
      </c>
      <c r="H1399" s="263" t="str" cm="1">
        <f t="array" ref="H1399">IFERROR(INDEX(Equivalencias!H:H,MATCH(BD[[#This Row],[PRYINumero]],Equivalencias!I:I,0),),BD[[#This Row],[PRYTcodigo]])</f>
        <v>PROC.ADM</v>
      </c>
    </row>
    <row r="1400" spans="1:8" hidden="1" x14ac:dyDescent="0.3">
      <c r="A1400" t="s">
        <v>166</v>
      </c>
      <c r="B1400" t="s">
        <v>161</v>
      </c>
      <c r="C1400" t="s">
        <v>4662</v>
      </c>
      <c r="D1400" t="s">
        <v>163</v>
      </c>
      <c r="E1400" t="s">
        <v>4640</v>
      </c>
      <c r="F1400">
        <v>46</v>
      </c>
      <c r="G1400" s="263" t="str" cm="1">
        <f t="array" ref="G1400">IF(Resumen!$D$7="PROC.SWAT",IFERROR(VLOOKUP(BD[[#This Row],[Usunombre]],Equivalencias!W:X,2,FALSE),IFERROR(VLOOKUP(INDEX('BDCF Histórico'!A:A,MATCH(D1400&amp;E1400,'BDCF Histórico'!G:G,0),),Equivalencias!D:F,3,FALSE),"Revisar")),IFERROR(VLOOKUP(INDEX('BDCF Histórico'!A:A,MATCH(D1400&amp;E1400,'BDCF Histórico'!G:G,0),),Equivalencias!D:F,3,FALSE),"Revisar"))</f>
        <v>PROC.PMO</v>
      </c>
      <c r="H1400" s="263" t="str" cm="1">
        <f t="array" ref="H1400">IFERROR(INDEX(Equivalencias!H:H,MATCH(BD[[#This Row],[PRYINumero]],Equivalencias!I:I,0),),BD[[#This Row],[PRYTcodigo]])</f>
        <v>PROC.PMO</v>
      </c>
    </row>
    <row r="1401" spans="1:8" hidden="1" x14ac:dyDescent="0.3">
      <c r="A1401" t="s">
        <v>4118</v>
      </c>
      <c r="B1401" t="s">
        <v>161</v>
      </c>
      <c r="C1401" t="s">
        <v>4662</v>
      </c>
      <c r="D1401" t="s">
        <v>163</v>
      </c>
      <c r="E1401" t="s">
        <v>4640</v>
      </c>
      <c r="F1401">
        <v>46.5</v>
      </c>
      <c r="G1401" s="263" t="str" cm="1">
        <f t="array" ref="G1401">IF(Resumen!$D$7="PROC.SWAT",IFERROR(VLOOKUP(BD[[#This Row],[Usunombre]],Equivalencias!W:X,2,FALSE),IFERROR(VLOOKUP(INDEX('BDCF Histórico'!A:A,MATCH(D1401&amp;E1401,'BDCF Histórico'!G:G,0),),Equivalencias!D:F,3,FALSE),"Revisar")),IFERROR(VLOOKUP(INDEX('BDCF Histórico'!A:A,MATCH(D1401&amp;E1401,'BDCF Histórico'!G:G,0),),Equivalencias!D:F,3,FALSE),"Revisar"))</f>
        <v>PROC.PMO</v>
      </c>
      <c r="H1401" s="263" t="str" cm="1">
        <f t="array" ref="H1401">IFERROR(INDEX(Equivalencias!H:H,MATCH(BD[[#This Row],[PRYINumero]],Equivalencias!I:I,0),),BD[[#This Row],[PRYTcodigo]])</f>
        <v>PROC.SWAT</v>
      </c>
    </row>
    <row r="1402" spans="1:8" x14ac:dyDescent="0.3">
      <c r="A1402" t="s">
        <v>166</v>
      </c>
      <c r="B1402" t="s">
        <v>161</v>
      </c>
      <c r="C1402" t="s">
        <v>4662</v>
      </c>
      <c r="D1402" t="s">
        <v>163</v>
      </c>
      <c r="E1402" t="s">
        <v>8381</v>
      </c>
      <c r="F1402">
        <v>49.5</v>
      </c>
      <c r="G1402" s="263" t="str" cm="1">
        <f t="array" ref="G1402">IF(Resumen!$D$7="PROC.SWAT",IFERROR(VLOOKUP(BD[[#This Row],[Usunombre]],Equivalencias!W:X,2,FALSE),IFERROR(VLOOKUP(INDEX('BDCF Histórico'!A:A,MATCH(D1402&amp;E1402,'BDCF Histórico'!G:G,0),),Equivalencias!D:F,3,FALSE),"Revisar")),IFERROR(VLOOKUP(INDEX('BDCF Histórico'!A:A,MATCH(D1402&amp;E1402,'BDCF Histórico'!G:G,0),),Equivalencias!D:F,3,FALSE),"Revisar"))</f>
        <v>PROC.PMO</v>
      </c>
      <c r="H1402" s="263" t="str" cm="1">
        <f t="array" ref="H1402">IFERROR(INDEX(Equivalencias!H:H,MATCH(BD[[#This Row],[PRYINumero]],Equivalencias!I:I,0),),BD[[#This Row],[PRYTcodigo]])</f>
        <v>PROC.PMO</v>
      </c>
    </row>
    <row r="1403" spans="1:8" x14ac:dyDescent="0.3">
      <c r="A1403" t="s">
        <v>4118</v>
      </c>
      <c r="B1403" t="s">
        <v>161</v>
      </c>
      <c r="C1403" t="s">
        <v>4662</v>
      </c>
      <c r="D1403" t="s">
        <v>163</v>
      </c>
      <c r="E1403" t="s">
        <v>8381</v>
      </c>
      <c r="F1403">
        <v>48.5</v>
      </c>
      <c r="G1403" s="263" t="str" cm="1">
        <f t="array" ref="G1403">IF(Resumen!$D$7="PROC.SWAT",IFERROR(VLOOKUP(BD[[#This Row],[Usunombre]],Equivalencias!W:X,2,FALSE),IFERROR(VLOOKUP(INDEX('BDCF Histórico'!A:A,MATCH(D1403&amp;E1403,'BDCF Histórico'!G:G,0),),Equivalencias!D:F,3,FALSE),"Revisar")),IFERROR(VLOOKUP(INDEX('BDCF Histórico'!A:A,MATCH(D1403&amp;E1403,'BDCF Histórico'!G:G,0),),Equivalencias!D:F,3,FALSE),"Revisar"))</f>
        <v>PROC.PMO</v>
      </c>
      <c r="H1403" s="263" t="str" cm="1">
        <f t="array" ref="H1403">IFERROR(INDEX(Equivalencias!H:H,MATCH(BD[[#This Row],[PRYINumero]],Equivalencias!I:I,0),),BD[[#This Row],[PRYTcodigo]])</f>
        <v>PROC.SWAT</v>
      </c>
    </row>
    <row r="1404" spans="1:8" hidden="1" x14ac:dyDescent="0.3">
      <c r="B1404" t="s">
        <v>4374</v>
      </c>
      <c r="C1404" t="s">
        <v>4393</v>
      </c>
      <c r="D1404" t="s">
        <v>163</v>
      </c>
      <c r="E1404" t="s">
        <v>4640</v>
      </c>
      <c r="F1404">
        <v>16</v>
      </c>
      <c r="G1404" s="263" t="str" cm="1">
        <f t="array" ref="G1404">IF(Resumen!$D$7="PROC.SWAT",IFERROR(VLOOKUP(BD[[#This Row],[Usunombre]],Equivalencias!W:X,2,FALSE),IFERROR(VLOOKUP(INDEX('BDCF Histórico'!A:A,MATCH(D1404&amp;E1404,'BDCF Histórico'!G:G,0),),Equivalencias!D:F,3,FALSE),"Revisar")),IFERROR(VLOOKUP(INDEX('BDCF Histórico'!A:A,MATCH(D1404&amp;E1404,'BDCF Histórico'!G:G,0),),Equivalencias!D:F,3,FALSE),"Revisar"))</f>
        <v>PROC.PMO</v>
      </c>
      <c r="H1404" s="263" t="str" cm="1">
        <f t="array" ref="H1404">IFERROR(INDEX(Equivalencias!H:H,MATCH(BD[[#This Row],[PRYINumero]],Equivalencias!I:I,0),),BD[[#This Row],[PRYTcodigo]])</f>
        <v>PROC.PRES</v>
      </c>
    </row>
    <row r="1405" spans="1:8" x14ac:dyDescent="0.3">
      <c r="B1405" t="s">
        <v>4374</v>
      </c>
      <c r="C1405" t="s">
        <v>4393</v>
      </c>
      <c r="D1405" t="s">
        <v>163</v>
      </c>
      <c r="E1405" t="s">
        <v>8381</v>
      </c>
      <c r="F1405">
        <v>10</v>
      </c>
      <c r="G1405" s="263" t="str" cm="1">
        <f t="array" ref="G1405">IF(Resumen!$D$7="PROC.SWAT",IFERROR(VLOOKUP(BD[[#This Row],[Usunombre]],Equivalencias!W:X,2,FALSE),IFERROR(VLOOKUP(INDEX('BDCF Histórico'!A:A,MATCH(D1405&amp;E1405,'BDCF Histórico'!G:G,0),),Equivalencias!D:F,3,FALSE),"Revisar")),IFERROR(VLOOKUP(INDEX('BDCF Histórico'!A:A,MATCH(D1405&amp;E1405,'BDCF Histórico'!G:G,0),),Equivalencias!D:F,3,FALSE),"Revisar"))</f>
        <v>PROC.PMO</v>
      </c>
      <c r="H1405" s="263" t="str" cm="1">
        <f t="array" ref="H1405">IFERROR(INDEX(Equivalencias!H:H,MATCH(BD[[#This Row],[PRYINumero]],Equivalencias!I:I,0),),BD[[#This Row],[PRYTcodigo]])</f>
        <v>PROC.PRES</v>
      </c>
    </row>
    <row r="1406" spans="1:8" x14ac:dyDescent="0.3">
      <c r="B1406" t="s">
        <v>4374</v>
      </c>
      <c r="C1406" t="s">
        <v>8365</v>
      </c>
      <c r="D1406" t="s">
        <v>163</v>
      </c>
      <c r="E1406" t="s">
        <v>8381</v>
      </c>
      <c r="F1406">
        <v>24</v>
      </c>
      <c r="G1406" s="263" t="str" cm="1">
        <f t="array" ref="G1406">IF(Resumen!$D$7="PROC.SWAT",IFERROR(VLOOKUP(BD[[#This Row],[Usunombre]],Equivalencias!W:X,2,FALSE),IFERROR(VLOOKUP(INDEX('BDCF Histórico'!A:A,MATCH(D1406&amp;E1406,'BDCF Histórico'!G:G,0),),Equivalencias!D:F,3,FALSE),"Revisar")),IFERROR(VLOOKUP(INDEX('BDCF Histórico'!A:A,MATCH(D1406&amp;E1406,'BDCF Histórico'!G:G,0),),Equivalencias!D:F,3,FALSE),"Revisar"))</f>
        <v>PROC.PMO</v>
      </c>
      <c r="H1406" s="263" t="str" cm="1">
        <f t="array" ref="H1406">IFERROR(INDEX(Equivalencias!H:H,MATCH(BD[[#This Row],[PRYINumero]],Equivalencias!I:I,0),),BD[[#This Row],[PRYTcodigo]])</f>
        <v>PROC.PRES</v>
      </c>
    </row>
    <row r="1407" spans="1:8" hidden="1" x14ac:dyDescent="0.3">
      <c r="B1407" t="s">
        <v>3270</v>
      </c>
      <c r="C1407" t="s">
        <v>8367</v>
      </c>
      <c r="D1407" t="s">
        <v>163</v>
      </c>
      <c r="E1407" t="s">
        <v>4640</v>
      </c>
      <c r="F1407">
        <v>2.5</v>
      </c>
      <c r="G1407" s="263" t="str" cm="1">
        <f t="array" ref="G1407">IF(Resumen!$D$7="PROC.SWAT",IFERROR(VLOOKUP(BD[[#This Row],[Usunombre]],Equivalencias!W:X,2,FALSE),IFERROR(VLOOKUP(INDEX('BDCF Histórico'!A:A,MATCH(D1407&amp;E1407,'BDCF Histórico'!G:G,0),),Equivalencias!D:F,3,FALSE),"Revisar")),IFERROR(VLOOKUP(INDEX('BDCF Histórico'!A:A,MATCH(D1407&amp;E1407,'BDCF Histórico'!G:G,0),),Equivalencias!D:F,3,FALSE),"Revisar"))</f>
        <v>PROC.PMO</v>
      </c>
      <c r="H1407" s="263" t="str" cm="1">
        <f t="array" ref="H1407">IFERROR(INDEX(Equivalencias!H:H,MATCH(BD[[#This Row],[PRYINumero]],Equivalencias!I:I,0),),BD[[#This Row],[PRYTcodigo]])</f>
        <v>PROC.SWAT</v>
      </c>
    </row>
    <row r="1408" spans="1:8" hidden="1" x14ac:dyDescent="0.3">
      <c r="B1408" t="s">
        <v>360</v>
      </c>
      <c r="C1408" t="s">
        <v>4502</v>
      </c>
      <c r="D1408" t="s">
        <v>163</v>
      </c>
      <c r="E1408" t="s">
        <v>4640</v>
      </c>
      <c r="F1408">
        <v>7.5</v>
      </c>
      <c r="G1408" s="263" t="str" cm="1">
        <f t="array" ref="G1408">IF(Resumen!$D$7="PROC.SWAT",IFERROR(VLOOKUP(BD[[#This Row],[Usunombre]],Equivalencias!W:X,2,FALSE),IFERROR(VLOOKUP(INDEX('BDCF Histórico'!A:A,MATCH(D1408&amp;E1408,'BDCF Histórico'!G:G,0),),Equivalencias!D:F,3,FALSE),"Revisar")),IFERROR(VLOOKUP(INDEX('BDCF Histórico'!A:A,MATCH(D1408&amp;E1408,'BDCF Histórico'!G:G,0),),Equivalencias!D:F,3,FALSE),"Revisar"))</f>
        <v>PROC.PMO</v>
      </c>
      <c r="H1408" s="263" t="str" cm="1">
        <f t="array" ref="H1408">IFERROR(INDEX(Equivalencias!H:H,MATCH(BD[[#This Row],[PRYINumero]],Equivalencias!I:I,0),),BD[[#This Row],[PRYTcodigo]])</f>
        <v>PROC.TDIG</v>
      </c>
    </row>
    <row r="1409" spans="2:8" x14ac:dyDescent="0.3">
      <c r="B1409" t="s">
        <v>360</v>
      </c>
      <c r="C1409" t="s">
        <v>4502</v>
      </c>
      <c r="D1409" t="s">
        <v>163</v>
      </c>
      <c r="E1409" t="s">
        <v>8381</v>
      </c>
      <c r="F1409">
        <v>7.5</v>
      </c>
      <c r="G1409" s="263" t="str" cm="1">
        <f t="array" ref="G1409">IF(Resumen!$D$7="PROC.SWAT",IFERROR(VLOOKUP(BD[[#This Row],[Usunombre]],Equivalencias!W:X,2,FALSE),IFERROR(VLOOKUP(INDEX('BDCF Histórico'!A:A,MATCH(D1409&amp;E1409,'BDCF Histórico'!G:G,0),),Equivalencias!D:F,3,FALSE),"Revisar")),IFERROR(VLOOKUP(INDEX('BDCF Histórico'!A:A,MATCH(D1409&amp;E1409,'BDCF Histórico'!G:G,0),),Equivalencias!D:F,3,FALSE),"Revisar"))</f>
        <v>PROC.PMO</v>
      </c>
      <c r="H1409" s="263" t="str" cm="1">
        <f t="array" ref="H1409">IFERROR(INDEX(Equivalencias!H:H,MATCH(BD[[#This Row],[PRYINumero]],Equivalencias!I:I,0),),BD[[#This Row],[PRYTcodigo]])</f>
        <v>PROC.TDIG</v>
      </c>
    </row>
    <row r="1410" spans="2:8" hidden="1" x14ac:dyDescent="0.3">
      <c r="B1410" t="s">
        <v>360</v>
      </c>
      <c r="C1410" t="s">
        <v>4504</v>
      </c>
      <c r="D1410" t="s">
        <v>163</v>
      </c>
      <c r="E1410" t="s">
        <v>4640</v>
      </c>
      <c r="F1410">
        <v>6</v>
      </c>
      <c r="G1410" s="263" t="str" cm="1">
        <f t="array" ref="G1410">IF(Resumen!$D$7="PROC.SWAT",IFERROR(VLOOKUP(BD[[#This Row],[Usunombre]],Equivalencias!W:X,2,FALSE),IFERROR(VLOOKUP(INDEX('BDCF Histórico'!A:A,MATCH(D1410&amp;E1410,'BDCF Histórico'!G:G,0),),Equivalencias!D:F,3,FALSE),"Revisar")),IFERROR(VLOOKUP(INDEX('BDCF Histórico'!A:A,MATCH(D1410&amp;E1410,'BDCF Histórico'!G:G,0),),Equivalencias!D:F,3,FALSE),"Revisar"))</f>
        <v>PROC.PMO</v>
      </c>
      <c r="H1410" s="263" t="str" cm="1">
        <f t="array" ref="H1410">IFERROR(INDEX(Equivalencias!H:H,MATCH(BD[[#This Row],[PRYINumero]],Equivalencias!I:I,0),),BD[[#This Row],[PRYTcodigo]])</f>
        <v>PROC.TDIG</v>
      </c>
    </row>
    <row r="1411" spans="2:8" x14ac:dyDescent="0.3">
      <c r="B1411" t="s">
        <v>360</v>
      </c>
      <c r="C1411" t="s">
        <v>4504</v>
      </c>
      <c r="D1411" t="s">
        <v>163</v>
      </c>
      <c r="E1411" t="s">
        <v>8381</v>
      </c>
      <c r="F1411">
        <v>9</v>
      </c>
      <c r="G1411" s="263" t="str" cm="1">
        <f t="array" ref="G1411">IF(Resumen!$D$7="PROC.SWAT",IFERROR(VLOOKUP(BD[[#This Row],[Usunombre]],Equivalencias!W:X,2,FALSE),IFERROR(VLOOKUP(INDEX('BDCF Histórico'!A:A,MATCH(D1411&amp;E1411,'BDCF Histórico'!G:G,0),),Equivalencias!D:F,3,FALSE),"Revisar")),IFERROR(VLOOKUP(INDEX('BDCF Histórico'!A:A,MATCH(D1411&amp;E1411,'BDCF Histórico'!G:G,0),),Equivalencias!D:F,3,FALSE),"Revisar"))</f>
        <v>PROC.PMO</v>
      </c>
      <c r="H1411" s="263" t="str" cm="1">
        <f t="array" ref="H1411">IFERROR(INDEX(Equivalencias!H:H,MATCH(BD[[#This Row],[PRYINumero]],Equivalencias!I:I,0),),BD[[#This Row],[PRYTcodigo]])</f>
        <v>PROC.TDIG</v>
      </c>
    </row>
    <row r="1412" spans="2:8" hidden="1" x14ac:dyDescent="0.3">
      <c r="B1412" t="s">
        <v>360</v>
      </c>
      <c r="C1412" t="s">
        <v>4506</v>
      </c>
      <c r="D1412" t="s">
        <v>163</v>
      </c>
      <c r="E1412" t="s">
        <v>4640</v>
      </c>
      <c r="F1412">
        <v>10</v>
      </c>
      <c r="G1412" s="263" t="str" cm="1">
        <f t="array" ref="G1412">IF(Resumen!$D$7="PROC.SWAT",IFERROR(VLOOKUP(BD[[#This Row],[Usunombre]],Equivalencias!W:X,2,FALSE),IFERROR(VLOOKUP(INDEX('BDCF Histórico'!A:A,MATCH(D1412&amp;E1412,'BDCF Histórico'!G:G,0),),Equivalencias!D:F,3,FALSE),"Revisar")),IFERROR(VLOOKUP(INDEX('BDCF Histórico'!A:A,MATCH(D1412&amp;E1412,'BDCF Histórico'!G:G,0),),Equivalencias!D:F,3,FALSE),"Revisar"))</f>
        <v>PROC.PMO</v>
      </c>
      <c r="H1412" s="263" t="str" cm="1">
        <f t="array" ref="H1412">IFERROR(INDEX(Equivalencias!H:H,MATCH(BD[[#This Row],[PRYINumero]],Equivalencias!I:I,0),),BD[[#This Row],[PRYTcodigo]])</f>
        <v>PROC.TDIG</v>
      </c>
    </row>
    <row r="1413" spans="2:8" x14ac:dyDescent="0.3">
      <c r="B1413" t="s">
        <v>360</v>
      </c>
      <c r="C1413" t="s">
        <v>4506</v>
      </c>
      <c r="D1413" t="s">
        <v>163</v>
      </c>
      <c r="E1413" t="s">
        <v>8381</v>
      </c>
      <c r="F1413">
        <v>10</v>
      </c>
      <c r="G1413" s="263" t="str" cm="1">
        <f t="array" ref="G1413">IF(Resumen!$D$7="PROC.SWAT",IFERROR(VLOOKUP(BD[[#This Row],[Usunombre]],Equivalencias!W:X,2,FALSE),IFERROR(VLOOKUP(INDEX('BDCF Histórico'!A:A,MATCH(D1413&amp;E1413,'BDCF Histórico'!G:G,0),),Equivalencias!D:F,3,FALSE),"Revisar")),IFERROR(VLOOKUP(INDEX('BDCF Histórico'!A:A,MATCH(D1413&amp;E1413,'BDCF Histórico'!G:G,0),),Equivalencias!D:F,3,FALSE),"Revisar"))</f>
        <v>PROC.PMO</v>
      </c>
      <c r="H1413" s="263" t="str" cm="1">
        <f t="array" ref="H1413">IFERROR(INDEX(Equivalencias!H:H,MATCH(BD[[#This Row],[PRYINumero]],Equivalencias!I:I,0),),BD[[#This Row],[PRYTcodigo]])</f>
        <v>PROC.TDIG</v>
      </c>
    </row>
    <row r="1414" spans="2:8" hidden="1" x14ac:dyDescent="0.3">
      <c r="B1414" t="s">
        <v>405</v>
      </c>
      <c r="C1414" t="s">
        <v>4439</v>
      </c>
      <c r="D1414" t="s">
        <v>163</v>
      </c>
      <c r="E1414" t="s">
        <v>4640</v>
      </c>
      <c r="F1414">
        <v>3.5</v>
      </c>
      <c r="G1414" s="263" t="str" cm="1">
        <f t="array" ref="G1414">IF(Resumen!$D$7="PROC.SWAT",IFERROR(VLOOKUP(BD[[#This Row],[Usunombre]],Equivalencias!W:X,2,FALSE),IFERROR(VLOOKUP(INDEX('BDCF Histórico'!A:A,MATCH(D1414&amp;E1414,'BDCF Histórico'!G:G,0),),Equivalencias!D:F,3,FALSE),"Revisar")),IFERROR(VLOOKUP(INDEX('BDCF Histórico'!A:A,MATCH(D1414&amp;E1414,'BDCF Histórico'!G:G,0),),Equivalencias!D:F,3,FALSE),"Revisar"))</f>
        <v>PROC.PMO</v>
      </c>
      <c r="H1414" s="263" t="str" cm="1">
        <f t="array" ref="H1414">IFERROR(INDEX(Equivalencias!H:H,MATCH(BD[[#This Row],[PRYINumero]],Equivalencias!I:I,0),),BD[[#This Row],[PRYTcodigo]])</f>
        <v>STR.MGMT</v>
      </c>
    </row>
    <row r="1415" spans="2:8" x14ac:dyDescent="0.3">
      <c r="B1415" t="s">
        <v>405</v>
      </c>
      <c r="C1415" t="s">
        <v>4439</v>
      </c>
      <c r="D1415" t="s">
        <v>163</v>
      </c>
      <c r="E1415" t="s">
        <v>8381</v>
      </c>
      <c r="F1415">
        <v>1.5</v>
      </c>
      <c r="G1415" s="263" t="str" cm="1">
        <f t="array" ref="G1415">IF(Resumen!$D$7="PROC.SWAT",IFERROR(VLOOKUP(BD[[#This Row],[Usunombre]],Equivalencias!W:X,2,FALSE),IFERROR(VLOOKUP(INDEX('BDCF Histórico'!A:A,MATCH(D1415&amp;E1415,'BDCF Histórico'!G:G,0),),Equivalencias!D:F,3,FALSE),"Revisar")),IFERROR(VLOOKUP(INDEX('BDCF Histórico'!A:A,MATCH(D1415&amp;E1415,'BDCF Histórico'!G:G,0),),Equivalencias!D:F,3,FALSE),"Revisar"))</f>
        <v>PROC.PMO</v>
      </c>
      <c r="H1415" s="263" t="str" cm="1">
        <f t="array" ref="H1415">IFERROR(INDEX(Equivalencias!H:H,MATCH(BD[[#This Row],[PRYINumero]],Equivalencias!I:I,0),),BD[[#This Row],[PRYTcodigo]])</f>
        <v>STR.MGMT</v>
      </c>
    </row>
    <row r="1416" spans="2:8" hidden="1" x14ac:dyDescent="0.3">
      <c r="B1416" t="s">
        <v>669</v>
      </c>
      <c r="C1416" t="s">
        <v>4642</v>
      </c>
      <c r="D1416" t="s">
        <v>3283</v>
      </c>
      <c r="E1416" t="s">
        <v>4640</v>
      </c>
      <c r="F1416">
        <v>8</v>
      </c>
      <c r="G1416" s="263" t="str" cm="1">
        <f t="array" ref="G1416">IF(Resumen!$D$7="PROC.SWAT",IFERROR(VLOOKUP(BD[[#This Row],[Usunombre]],Equivalencias!W:X,2,FALSE),IFERROR(VLOOKUP(INDEX('BDCF Histórico'!A:A,MATCH(D1416&amp;E1416,'BDCF Histórico'!G:G,0),),Equivalencias!D:F,3,FALSE),"Revisar")),IFERROR(VLOOKUP(INDEX('BDCF Histórico'!A:A,MATCH(D1416&amp;E1416,'BDCF Histórico'!G:G,0),),Equivalencias!D:F,3,FALSE),"Revisar"))</f>
        <v>PROC.SWAT</v>
      </c>
      <c r="H1416" s="263" t="str" cm="1">
        <f t="array" ref="H1416">IFERROR(INDEX(Equivalencias!H:H,MATCH(BD[[#This Row],[PRYINumero]],Equivalencias!I:I,0),),BD[[#This Row],[PRYTcodigo]])</f>
        <v>PROC.ADM</v>
      </c>
    </row>
    <row r="1417" spans="2:8" x14ac:dyDescent="0.3">
      <c r="B1417" t="s">
        <v>4374</v>
      </c>
      <c r="C1417" t="s">
        <v>8365</v>
      </c>
      <c r="D1417" t="s">
        <v>3283</v>
      </c>
      <c r="E1417" t="s">
        <v>8381</v>
      </c>
      <c r="F1417">
        <v>134.25</v>
      </c>
      <c r="G1417" s="263" t="str" cm="1">
        <f t="array" ref="G1417">IF(Resumen!$D$7="PROC.SWAT",IFERROR(VLOOKUP(BD[[#This Row],[Usunombre]],Equivalencias!W:X,2,FALSE),IFERROR(VLOOKUP(INDEX('BDCF Histórico'!A:A,MATCH(D1417&amp;E1417,'BDCF Histórico'!G:G,0),),Equivalencias!D:F,3,FALSE),"Revisar")),IFERROR(VLOOKUP(INDEX('BDCF Histórico'!A:A,MATCH(D1417&amp;E1417,'BDCF Histórico'!G:G,0),),Equivalencias!D:F,3,FALSE),"Revisar"))</f>
        <v>PROC.SWAT</v>
      </c>
      <c r="H1417" s="263" t="str" cm="1">
        <f t="array" ref="H1417">IFERROR(INDEX(Equivalencias!H:H,MATCH(BD[[#This Row],[PRYINumero]],Equivalencias!I:I,0),),BD[[#This Row],[PRYTcodigo]])</f>
        <v>PROC.PRES</v>
      </c>
    </row>
    <row r="1418" spans="2:8" hidden="1" x14ac:dyDescent="0.3">
      <c r="B1418" t="s">
        <v>3270</v>
      </c>
      <c r="C1418" t="s">
        <v>4234</v>
      </c>
      <c r="D1418" t="s">
        <v>3283</v>
      </c>
      <c r="E1418" t="s">
        <v>4640</v>
      </c>
      <c r="F1418">
        <v>0.25</v>
      </c>
      <c r="G1418" s="263" t="str" cm="1">
        <f t="array" ref="G1418">IF(Resumen!$D$7="PROC.SWAT",IFERROR(VLOOKUP(BD[[#This Row],[Usunombre]],Equivalencias!W:X,2,FALSE),IFERROR(VLOOKUP(INDEX('BDCF Histórico'!A:A,MATCH(D1418&amp;E1418,'BDCF Histórico'!G:G,0),),Equivalencias!D:F,3,FALSE),"Revisar")),IFERROR(VLOOKUP(INDEX('BDCF Histórico'!A:A,MATCH(D1418&amp;E1418,'BDCF Histórico'!G:G,0),),Equivalencias!D:F,3,FALSE),"Revisar"))</f>
        <v>PROC.SWAT</v>
      </c>
      <c r="H1418" s="263" t="str" cm="1">
        <f t="array" ref="H1418">IFERROR(INDEX(Equivalencias!H:H,MATCH(BD[[#This Row],[PRYINumero]],Equivalencias!I:I,0),),BD[[#This Row],[PRYTcodigo]])</f>
        <v>PROC.SWAT</v>
      </c>
    </row>
    <row r="1419" spans="2:8" hidden="1" x14ac:dyDescent="0.3">
      <c r="B1419" t="s">
        <v>3270</v>
      </c>
      <c r="C1419" t="s">
        <v>4678</v>
      </c>
      <c r="D1419" t="s">
        <v>3283</v>
      </c>
      <c r="E1419" t="s">
        <v>4640</v>
      </c>
      <c r="F1419">
        <v>0.25</v>
      </c>
      <c r="G1419" s="263" t="str" cm="1">
        <f t="array" ref="G1419">IF(Resumen!$D$7="PROC.SWAT",IFERROR(VLOOKUP(BD[[#This Row],[Usunombre]],Equivalencias!W:X,2,FALSE),IFERROR(VLOOKUP(INDEX('BDCF Histórico'!A:A,MATCH(D1419&amp;E1419,'BDCF Histórico'!G:G,0),),Equivalencias!D:F,3,FALSE),"Revisar")),IFERROR(VLOOKUP(INDEX('BDCF Histórico'!A:A,MATCH(D1419&amp;E1419,'BDCF Histórico'!G:G,0),),Equivalencias!D:F,3,FALSE),"Revisar"))</f>
        <v>PROC.SWAT</v>
      </c>
      <c r="H1419" s="263" t="str" cm="1">
        <f t="array" ref="H1419">IFERROR(INDEX(Equivalencias!H:H,MATCH(BD[[#This Row],[PRYINumero]],Equivalencias!I:I,0),),BD[[#This Row],[PRYTcodigo]])</f>
        <v>PROC.SWAT</v>
      </c>
    </row>
    <row r="1420" spans="2:8" x14ac:dyDescent="0.3">
      <c r="B1420" t="s">
        <v>3270</v>
      </c>
      <c r="C1420" t="s">
        <v>4678</v>
      </c>
      <c r="D1420" t="s">
        <v>3283</v>
      </c>
      <c r="E1420" t="s">
        <v>8381</v>
      </c>
      <c r="F1420">
        <v>0.75</v>
      </c>
      <c r="G1420" s="263" t="str" cm="1">
        <f t="array" ref="G1420">IF(Resumen!$D$7="PROC.SWAT",IFERROR(VLOOKUP(BD[[#This Row],[Usunombre]],Equivalencias!W:X,2,FALSE),IFERROR(VLOOKUP(INDEX('BDCF Histórico'!A:A,MATCH(D1420&amp;E1420,'BDCF Histórico'!G:G,0),),Equivalencias!D:F,3,FALSE),"Revisar")),IFERROR(VLOOKUP(INDEX('BDCF Histórico'!A:A,MATCH(D1420&amp;E1420,'BDCF Histórico'!G:G,0),),Equivalencias!D:F,3,FALSE),"Revisar"))</f>
        <v>PROC.SWAT</v>
      </c>
      <c r="H1420" s="263" t="str" cm="1">
        <f t="array" ref="H1420">IFERROR(INDEX(Equivalencias!H:H,MATCH(BD[[#This Row],[PRYINumero]],Equivalencias!I:I,0),),BD[[#This Row],[PRYTcodigo]])</f>
        <v>PROC.SWAT</v>
      </c>
    </row>
    <row r="1421" spans="2:8" hidden="1" x14ac:dyDescent="0.3">
      <c r="B1421" t="s">
        <v>354</v>
      </c>
      <c r="C1421" t="s">
        <v>1009</v>
      </c>
      <c r="D1421" t="s">
        <v>3283</v>
      </c>
      <c r="E1421" t="s">
        <v>4640</v>
      </c>
      <c r="F1421">
        <v>110.5</v>
      </c>
      <c r="G1421" s="263" t="str" cm="1">
        <f t="array" ref="G1421">IF(Resumen!$D$7="PROC.SWAT",IFERROR(VLOOKUP(BD[[#This Row],[Usunombre]],Equivalencias!W:X,2,FALSE),IFERROR(VLOOKUP(INDEX('BDCF Histórico'!A:A,MATCH(D1421&amp;E1421,'BDCF Histórico'!G:G,0),),Equivalencias!D:F,3,FALSE),"Revisar")),IFERROR(VLOOKUP(INDEX('BDCF Histórico'!A:A,MATCH(D1421&amp;E1421,'BDCF Histórico'!G:G,0),),Equivalencias!D:F,3,FALSE),"Revisar"))</f>
        <v>PROC.SWAT</v>
      </c>
      <c r="H1421" s="263" t="str" cm="1">
        <f t="array" ref="H1421">IFERROR(INDEX(Equivalencias!H:H,MATCH(BD[[#This Row],[PRYINumero]],Equivalencias!I:I,0),),BD[[#This Row],[PRYTcodigo]])</f>
        <v>PROC.TAPP</v>
      </c>
    </row>
    <row r="1422" spans="2:8" x14ac:dyDescent="0.3">
      <c r="B1422" t="s">
        <v>354</v>
      </c>
      <c r="C1422" t="s">
        <v>1009</v>
      </c>
      <c r="D1422" t="s">
        <v>3283</v>
      </c>
      <c r="E1422" t="s">
        <v>8381</v>
      </c>
      <c r="F1422">
        <v>22</v>
      </c>
      <c r="G1422" s="263" t="str" cm="1">
        <f t="array" ref="G1422">IF(Resumen!$D$7="PROC.SWAT",IFERROR(VLOOKUP(BD[[#This Row],[Usunombre]],Equivalencias!W:X,2,FALSE),IFERROR(VLOOKUP(INDEX('BDCF Histórico'!A:A,MATCH(D1422&amp;E1422,'BDCF Histórico'!G:G,0),),Equivalencias!D:F,3,FALSE),"Revisar")),IFERROR(VLOOKUP(INDEX('BDCF Histórico'!A:A,MATCH(D1422&amp;E1422,'BDCF Histórico'!G:G,0),),Equivalencias!D:F,3,FALSE),"Revisar"))</f>
        <v>PROC.SWAT</v>
      </c>
      <c r="H1422" s="263" t="str" cm="1">
        <f t="array" ref="H1422">IFERROR(INDEX(Equivalencias!H:H,MATCH(BD[[#This Row],[PRYINumero]],Equivalencias!I:I,0),),BD[[#This Row],[PRYTcodigo]])</f>
        <v>PROC.TAPP</v>
      </c>
    </row>
    <row r="1423" spans="2:8" hidden="1" x14ac:dyDescent="0.3">
      <c r="B1423" t="s">
        <v>405</v>
      </c>
      <c r="C1423" t="s">
        <v>4439</v>
      </c>
      <c r="D1423" t="s">
        <v>3283</v>
      </c>
      <c r="E1423" t="s">
        <v>4640</v>
      </c>
      <c r="F1423">
        <v>46</v>
      </c>
      <c r="G1423" s="263" t="str" cm="1">
        <f t="array" ref="G1423">IF(Resumen!$D$7="PROC.SWAT",IFERROR(VLOOKUP(BD[[#This Row],[Usunombre]],Equivalencias!W:X,2,FALSE),IFERROR(VLOOKUP(INDEX('BDCF Histórico'!A:A,MATCH(D1423&amp;E1423,'BDCF Histórico'!G:G,0),),Equivalencias!D:F,3,FALSE),"Revisar")),IFERROR(VLOOKUP(INDEX('BDCF Histórico'!A:A,MATCH(D1423&amp;E1423,'BDCF Histórico'!G:G,0),),Equivalencias!D:F,3,FALSE),"Revisar"))</f>
        <v>PROC.SWAT</v>
      </c>
      <c r="H1423" s="263" t="str" cm="1">
        <f t="array" ref="H1423">IFERROR(INDEX(Equivalencias!H:H,MATCH(BD[[#This Row],[PRYINumero]],Equivalencias!I:I,0),),BD[[#This Row],[PRYTcodigo]])</f>
        <v>STR.MGMT</v>
      </c>
    </row>
    <row r="1424" spans="2:8" hidden="1" x14ac:dyDescent="0.3">
      <c r="B1424" t="s">
        <v>405</v>
      </c>
      <c r="C1424" t="s">
        <v>3883</v>
      </c>
      <c r="D1424" t="s">
        <v>3283</v>
      </c>
      <c r="E1424" t="s">
        <v>4640</v>
      </c>
      <c r="F1424">
        <v>8</v>
      </c>
      <c r="G1424" s="263" t="str" cm="1">
        <f t="array" ref="G1424">IF(Resumen!$D$7="PROC.SWAT",IFERROR(VLOOKUP(BD[[#This Row],[Usunombre]],Equivalencias!W:X,2,FALSE),IFERROR(VLOOKUP(INDEX('BDCF Histórico'!A:A,MATCH(D1424&amp;E1424,'BDCF Histórico'!G:G,0),),Equivalencias!D:F,3,FALSE),"Revisar")),IFERROR(VLOOKUP(INDEX('BDCF Histórico'!A:A,MATCH(D1424&amp;E1424,'BDCF Histórico'!G:G,0),),Equivalencias!D:F,3,FALSE),"Revisar"))</f>
        <v>PROC.SWAT</v>
      </c>
      <c r="H1424" s="263" t="str" cm="1">
        <f t="array" ref="H1424">IFERROR(INDEX(Equivalencias!H:H,MATCH(BD[[#This Row],[PRYINumero]],Equivalencias!I:I,0),),BD[[#This Row],[PRYTcodigo]])</f>
        <v>STR.MGMT</v>
      </c>
    </row>
    <row r="1425" spans="2:8" x14ac:dyDescent="0.3">
      <c r="B1425" t="s">
        <v>405</v>
      </c>
      <c r="C1425" t="s">
        <v>8363</v>
      </c>
      <c r="D1425" t="s">
        <v>3283</v>
      </c>
      <c r="E1425" t="s">
        <v>8381</v>
      </c>
      <c r="F1425">
        <v>3</v>
      </c>
      <c r="G1425" s="263" t="str" cm="1">
        <f t="array" ref="G1425">IF(Resumen!$D$7="PROC.SWAT",IFERROR(VLOOKUP(BD[[#This Row],[Usunombre]],Equivalencias!W:X,2,FALSE),IFERROR(VLOOKUP(INDEX('BDCF Histórico'!A:A,MATCH(D1425&amp;E1425,'BDCF Histórico'!G:G,0),),Equivalencias!D:F,3,FALSE),"Revisar")),IFERROR(VLOOKUP(INDEX('BDCF Histórico'!A:A,MATCH(D1425&amp;E1425,'BDCF Histórico'!G:G,0),),Equivalencias!D:F,3,FALSE),"Revisar"))</f>
        <v>PROC.SWAT</v>
      </c>
      <c r="H1425" s="263" t="str" cm="1">
        <f t="array" ref="H1425">IFERROR(INDEX(Equivalencias!H:H,MATCH(BD[[#This Row],[PRYINumero]],Equivalencias!I:I,0),),BD[[#This Row],[PRYTcodigo]])</f>
        <v>STR.MGMT</v>
      </c>
    </row>
    <row r="1426" spans="2:8" hidden="1" x14ac:dyDescent="0.3">
      <c r="B1426" t="s">
        <v>669</v>
      </c>
      <c r="C1426" t="s">
        <v>4642</v>
      </c>
      <c r="D1426" t="s">
        <v>249</v>
      </c>
      <c r="E1426" t="s">
        <v>4640</v>
      </c>
      <c r="F1426">
        <v>17</v>
      </c>
      <c r="G1426" s="263" t="str" cm="1">
        <f t="array" ref="G1426">IF(Resumen!$D$7="PROC.SWAT",IFERROR(VLOOKUP(BD[[#This Row],[Usunombre]],Equivalencias!W:X,2,FALSE),IFERROR(VLOOKUP(INDEX('BDCF Histórico'!A:A,MATCH(D1426&amp;E1426,'BDCF Histórico'!G:G,0),),Equivalencias!D:F,3,FALSE),"Revisar")),IFERROR(VLOOKUP(INDEX('BDCF Histórico'!A:A,MATCH(D1426&amp;E1426,'BDCF Histórico'!G:G,0),),Equivalencias!D:F,3,FALSE),"Revisar"))</f>
        <v>PROC.T.MW</v>
      </c>
      <c r="H1426" s="263" t="str" cm="1">
        <f t="array" ref="H1426">IFERROR(INDEX(Equivalencias!H:H,MATCH(BD[[#This Row],[PRYINumero]],Equivalencias!I:I,0),),BD[[#This Row],[PRYTcodigo]])</f>
        <v>PROC.ADM</v>
      </c>
    </row>
    <row r="1427" spans="2:8" x14ac:dyDescent="0.3">
      <c r="B1427" t="s">
        <v>669</v>
      </c>
      <c r="C1427" t="s">
        <v>4642</v>
      </c>
      <c r="D1427" t="s">
        <v>249</v>
      </c>
      <c r="E1427" t="s">
        <v>8381</v>
      </c>
      <c r="F1427">
        <v>40.75</v>
      </c>
      <c r="G1427" s="263" t="str" cm="1">
        <f t="array" ref="G1427">IF(Resumen!$D$7="PROC.SWAT",IFERROR(VLOOKUP(BD[[#This Row],[Usunombre]],Equivalencias!W:X,2,FALSE),IFERROR(VLOOKUP(INDEX('BDCF Histórico'!A:A,MATCH(D1427&amp;E1427,'BDCF Histórico'!G:G,0),),Equivalencias!D:F,3,FALSE),"Revisar")),IFERROR(VLOOKUP(INDEX('BDCF Histórico'!A:A,MATCH(D1427&amp;E1427,'BDCF Histórico'!G:G,0),),Equivalencias!D:F,3,FALSE),"Revisar"))</f>
        <v>PROC.T.MW</v>
      </c>
      <c r="H1427" s="263" t="str" cm="1">
        <f t="array" ref="H1427">IFERROR(INDEX(Equivalencias!H:H,MATCH(BD[[#This Row],[PRYINumero]],Equivalencias!I:I,0),),BD[[#This Row],[PRYTcodigo]])</f>
        <v>PROC.ADM</v>
      </c>
    </row>
    <row r="1428" spans="2:8" hidden="1" x14ac:dyDescent="0.3">
      <c r="B1428" t="s">
        <v>981</v>
      </c>
      <c r="C1428" t="s">
        <v>4293</v>
      </c>
      <c r="D1428" t="s">
        <v>249</v>
      </c>
      <c r="E1428" t="s">
        <v>4640</v>
      </c>
      <c r="F1428">
        <v>138.5</v>
      </c>
      <c r="G1428" s="263" t="str" cm="1">
        <f t="array" ref="G1428">IF(Resumen!$D$7="PROC.SWAT",IFERROR(VLOOKUP(BD[[#This Row],[Usunombre]],Equivalencias!W:X,2,FALSE),IFERROR(VLOOKUP(INDEX('BDCF Histórico'!A:A,MATCH(D1428&amp;E1428,'BDCF Histórico'!G:G,0),),Equivalencias!D:F,3,FALSE),"Revisar")),IFERROR(VLOOKUP(INDEX('BDCF Histórico'!A:A,MATCH(D1428&amp;E1428,'BDCF Histórico'!G:G,0),),Equivalencias!D:F,3,FALSE),"Revisar"))</f>
        <v>PROC.T.MW</v>
      </c>
      <c r="H1428" s="263" t="str" cm="1">
        <f t="array" ref="H1428">IFERROR(INDEX(Equivalencias!H:H,MATCH(BD[[#This Row],[PRYINumero]],Equivalencias!I:I,0),),BD[[#This Row],[PRYTcodigo]])</f>
        <v>PROC.T.MW</v>
      </c>
    </row>
    <row r="1429" spans="2:8" x14ac:dyDescent="0.3">
      <c r="B1429" t="s">
        <v>981</v>
      </c>
      <c r="C1429" t="s">
        <v>4293</v>
      </c>
      <c r="D1429" t="s">
        <v>249</v>
      </c>
      <c r="E1429" t="s">
        <v>8381</v>
      </c>
      <c r="F1429">
        <v>101.25</v>
      </c>
      <c r="G1429" s="263" t="str" cm="1">
        <f t="array" ref="G1429">IF(Resumen!$D$7="PROC.SWAT",IFERROR(VLOOKUP(BD[[#This Row],[Usunombre]],Equivalencias!W:X,2,FALSE),IFERROR(VLOOKUP(INDEX('BDCF Histórico'!A:A,MATCH(D1429&amp;E1429,'BDCF Histórico'!G:G,0),),Equivalencias!D:F,3,FALSE),"Revisar")),IFERROR(VLOOKUP(INDEX('BDCF Histórico'!A:A,MATCH(D1429&amp;E1429,'BDCF Histórico'!G:G,0),),Equivalencias!D:F,3,FALSE),"Revisar"))</f>
        <v>PROC.T.MW</v>
      </c>
      <c r="H1429" s="263" t="str" cm="1">
        <f t="array" ref="H1429">IFERROR(INDEX(Equivalencias!H:H,MATCH(BD[[#This Row],[PRYINumero]],Equivalencias!I:I,0),),BD[[#This Row],[PRYTcodigo]])</f>
        <v>PROC.T.MW</v>
      </c>
    </row>
    <row r="1430" spans="2:8" hidden="1" x14ac:dyDescent="0.3">
      <c r="B1430" t="s">
        <v>981</v>
      </c>
      <c r="C1430" t="s">
        <v>4294</v>
      </c>
      <c r="D1430" t="s">
        <v>249</v>
      </c>
      <c r="E1430" t="s">
        <v>4640</v>
      </c>
      <c r="F1430">
        <v>4.5</v>
      </c>
      <c r="G1430" s="263" t="str" cm="1">
        <f t="array" ref="G1430">IF(Resumen!$D$7="PROC.SWAT",IFERROR(VLOOKUP(BD[[#This Row],[Usunombre]],Equivalencias!W:X,2,FALSE),IFERROR(VLOOKUP(INDEX('BDCF Histórico'!A:A,MATCH(D1430&amp;E1430,'BDCF Histórico'!G:G,0),),Equivalencias!D:F,3,FALSE),"Revisar")),IFERROR(VLOOKUP(INDEX('BDCF Histórico'!A:A,MATCH(D1430&amp;E1430,'BDCF Histórico'!G:G,0),),Equivalencias!D:F,3,FALSE),"Revisar"))</f>
        <v>PROC.T.MW</v>
      </c>
      <c r="H1430" s="263" t="str" cm="1">
        <f t="array" ref="H1430">IFERROR(INDEX(Equivalencias!H:H,MATCH(BD[[#This Row],[PRYINumero]],Equivalencias!I:I,0),),BD[[#This Row],[PRYTcodigo]])</f>
        <v>PROC.T.MW</v>
      </c>
    </row>
    <row r="1431" spans="2:8" x14ac:dyDescent="0.3">
      <c r="B1431" t="s">
        <v>981</v>
      </c>
      <c r="C1431" t="s">
        <v>4294</v>
      </c>
      <c r="D1431" t="s">
        <v>249</v>
      </c>
      <c r="E1431" t="s">
        <v>8381</v>
      </c>
      <c r="F1431">
        <v>4</v>
      </c>
      <c r="G1431" s="263" t="str" cm="1">
        <f t="array" ref="G1431">IF(Resumen!$D$7="PROC.SWAT",IFERROR(VLOOKUP(BD[[#This Row],[Usunombre]],Equivalencias!W:X,2,FALSE),IFERROR(VLOOKUP(INDEX('BDCF Histórico'!A:A,MATCH(D1431&amp;E1431,'BDCF Histórico'!G:G,0),),Equivalencias!D:F,3,FALSE),"Revisar")),IFERROR(VLOOKUP(INDEX('BDCF Histórico'!A:A,MATCH(D1431&amp;E1431,'BDCF Histórico'!G:G,0),),Equivalencias!D:F,3,FALSE),"Revisar"))</f>
        <v>PROC.T.MW</v>
      </c>
      <c r="H1431" s="263" t="str" cm="1">
        <f t="array" ref="H1431">IFERROR(INDEX(Equivalencias!H:H,MATCH(BD[[#This Row],[PRYINumero]],Equivalencias!I:I,0),),BD[[#This Row],[PRYTcodigo]])</f>
        <v>PROC.T.MW</v>
      </c>
    </row>
    <row r="1432" spans="2:8" hidden="1" x14ac:dyDescent="0.3">
      <c r="B1432" t="s">
        <v>669</v>
      </c>
      <c r="C1432" t="s">
        <v>4642</v>
      </c>
      <c r="D1432" t="s">
        <v>1017</v>
      </c>
      <c r="E1432" t="s">
        <v>4640</v>
      </c>
      <c r="F1432">
        <v>8</v>
      </c>
      <c r="G1432" s="263" t="str" cm="1">
        <f t="array" ref="G1432">IF(Resumen!$D$7="PROC.SWAT",IFERROR(VLOOKUP(BD[[#This Row],[Usunombre]],Equivalencias!W:X,2,FALSE),IFERROR(VLOOKUP(INDEX('BDCF Histórico'!A:A,MATCH(D1432&amp;E1432,'BDCF Histórico'!G:G,0),),Equivalencias!D:F,3,FALSE),"Revisar")),IFERROR(VLOOKUP(INDEX('BDCF Histórico'!A:A,MATCH(D1432&amp;E1432,'BDCF Histórico'!G:G,0),),Equivalencias!D:F,3,FALSE),"Revisar"))</f>
        <v>PROC.SAPI</v>
      </c>
      <c r="H1432" s="263" t="str" cm="1">
        <f t="array" ref="H1432">IFERROR(INDEX(Equivalencias!H:H,MATCH(BD[[#This Row],[PRYINumero]],Equivalencias!I:I,0),),BD[[#This Row],[PRYTcodigo]])</f>
        <v>PROC.ADM</v>
      </c>
    </row>
    <row r="1433" spans="2:8" hidden="1" x14ac:dyDescent="0.3">
      <c r="B1433" t="s">
        <v>48</v>
      </c>
      <c r="C1433" t="s">
        <v>4649</v>
      </c>
      <c r="D1433" t="s">
        <v>1017</v>
      </c>
      <c r="E1433" t="s">
        <v>4640</v>
      </c>
      <c r="F1433">
        <v>8</v>
      </c>
      <c r="G1433" s="263" t="str" cm="1">
        <f t="array" ref="G1433">IF(Resumen!$D$7="PROC.SWAT",IFERROR(VLOOKUP(BD[[#This Row],[Usunombre]],Equivalencias!W:X,2,FALSE),IFERROR(VLOOKUP(INDEX('BDCF Histórico'!A:A,MATCH(D1433&amp;E1433,'BDCF Histórico'!G:G,0),),Equivalencias!D:F,3,FALSE),"Revisar")),IFERROR(VLOOKUP(INDEX('BDCF Histórico'!A:A,MATCH(D1433&amp;E1433,'BDCF Histórico'!G:G,0),),Equivalencias!D:F,3,FALSE),"Revisar"))</f>
        <v>PROC.SAPI</v>
      </c>
      <c r="H1433" s="263" t="str" cm="1">
        <f t="array" ref="H1433">IFERROR(INDEX(Equivalencias!H:H,MATCH(BD[[#This Row],[PRYINumero]],Equivalencias!I:I,0),),BD[[#This Row],[PRYTcodigo]])</f>
        <v>PROC.ERP</v>
      </c>
    </row>
    <row r="1434" spans="2:8" hidden="1" x14ac:dyDescent="0.3">
      <c r="B1434" t="s">
        <v>4307</v>
      </c>
      <c r="C1434" t="s">
        <v>4639</v>
      </c>
      <c r="D1434" t="s">
        <v>1017</v>
      </c>
      <c r="E1434" t="s">
        <v>4640</v>
      </c>
      <c r="F1434">
        <v>8</v>
      </c>
      <c r="G1434" s="263" t="str" cm="1">
        <f t="array" ref="G1434">IF(Resumen!$D$7="PROC.SWAT",IFERROR(VLOOKUP(BD[[#This Row],[Usunombre]],Equivalencias!W:X,2,FALSE),IFERROR(VLOOKUP(INDEX('BDCF Histórico'!A:A,MATCH(D1434&amp;E1434,'BDCF Histórico'!G:G,0),),Equivalencias!D:F,3,FALSE),"Revisar")),IFERROR(VLOOKUP(INDEX('BDCF Histórico'!A:A,MATCH(D1434&amp;E1434,'BDCF Histórico'!G:G,0),),Equivalencias!D:F,3,FALSE),"Revisar"))</f>
        <v>PROC.SAPI</v>
      </c>
      <c r="H1434" s="263" t="str" cm="1">
        <f t="array" ref="H1434">IFERROR(INDEX(Equivalencias!H:H,MATCH(BD[[#This Row],[PRYINumero]],Equivalencias!I:I,0),),BD[[#This Row],[PRYTcodigo]])</f>
        <v>PROC.SAPI</v>
      </c>
    </row>
    <row r="1435" spans="2:8" x14ac:dyDescent="0.3">
      <c r="B1435" t="s">
        <v>4307</v>
      </c>
      <c r="C1435" t="s">
        <v>4639</v>
      </c>
      <c r="D1435" t="s">
        <v>1017</v>
      </c>
      <c r="E1435" t="s">
        <v>8381</v>
      </c>
      <c r="F1435">
        <v>6</v>
      </c>
      <c r="G1435" s="263" t="str" cm="1">
        <f t="array" ref="G1435">IF(Resumen!$D$7="PROC.SWAT",IFERROR(VLOOKUP(BD[[#This Row],[Usunombre]],Equivalencias!W:X,2,FALSE),IFERROR(VLOOKUP(INDEX('BDCF Histórico'!A:A,MATCH(D1435&amp;E1435,'BDCF Histórico'!G:G,0),),Equivalencias!D:F,3,FALSE),"Revisar")),IFERROR(VLOOKUP(INDEX('BDCF Histórico'!A:A,MATCH(D1435&amp;E1435,'BDCF Histórico'!G:G,0),),Equivalencias!D:F,3,FALSE),"Revisar"))</f>
        <v>PROC.SAPI</v>
      </c>
      <c r="H1435" s="263" t="str" cm="1">
        <f t="array" ref="H1435">IFERROR(INDEX(Equivalencias!H:H,MATCH(BD[[#This Row],[PRYINumero]],Equivalencias!I:I,0),),BD[[#This Row],[PRYTcodigo]])</f>
        <v>PROC.SAPI</v>
      </c>
    </row>
    <row r="1436" spans="2:8" hidden="1" x14ac:dyDescent="0.3">
      <c r="B1436" t="s">
        <v>4307</v>
      </c>
      <c r="C1436" t="s">
        <v>4672</v>
      </c>
      <c r="D1436" t="s">
        <v>1017</v>
      </c>
      <c r="E1436" t="s">
        <v>4640</v>
      </c>
      <c r="F1436">
        <v>8</v>
      </c>
      <c r="G1436" s="263" t="str" cm="1">
        <f t="array" ref="G1436">IF(Resumen!$D$7="PROC.SWAT",IFERROR(VLOOKUP(BD[[#This Row],[Usunombre]],Equivalencias!W:X,2,FALSE),IFERROR(VLOOKUP(INDEX('BDCF Histórico'!A:A,MATCH(D1436&amp;E1436,'BDCF Histórico'!G:G,0),),Equivalencias!D:F,3,FALSE),"Revisar")),IFERROR(VLOOKUP(INDEX('BDCF Histórico'!A:A,MATCH(D1436&amp;E1436,'BDCF Histórico'!G:G,0),),Equivalencias!D:F,3,FALSE),"Revisar"))</f>
        <v>PROC.SAPI</v>
      </c>
      <c r="H1436" s="263" t="str" cm="1">
        <f t="array" ref="H1436">IFERROR(INDEX(Equivalencias!H:H,MATCH(BD[[#This Row],[PRYINumero]],Equivalencias!I:I,0),),BD[[#This Row],[PRYTcodigo]])</f>
        <v>PROC.SAPI</v>
      </c>
    </row>
    <row r="1437" spans="2:8" hidden="1" x14ac:dyDescent="0.3">
      <c r="B1437" t="s">
        <v>4307</v>
      </c>
      <c r="C1437" t="s">
        <v>4674</v>
      </c>
      <c r="D1437" t="s">
        <v>1017</v>
      </c>
      <c r="E1437" t="s">
        <v>4640</v>
      </c>
      <c r="F1437">
        <v>24</v>
      </c>
      <c r="G1437" s="263" t="str" cm="1">
        <f t="array" ref="G1437">IF(Resumen!$D$7="PROC.SWAT",IFERROR(VLOOKUP(BD[[#This Row],[Usunombre]],Equivalencias!W:X,2,FALSE),IFERROR(VLOOKUP(INDEX('BDCF Histórico'!A:A,MATCH(D1437&amp;E1437,'BDCF Histórico'!G:G,0),),Equivalencias!D:F,3,FALSE),"Revisar")),IFERROR(VLOOKUP(INDEX('BDCF Histórico'!A:A,MATCH(D1437&amp;E1437,'BDCF Histórico'!G:G,0),),Equivalencias!D:F,3,FALSE),"Revisar"))</f>
        <v>PROC.SAPI</v>
      </c>
      <c r="H1437" s="263" t="str" cm="1">
        <f t="array" ref="H1437">IFERROR(INDEX(Equivalencias!H:H,MATCH(BD[[#This Row],[PRYINumero]],Equivalencias!I:I,0),),BD[[#This Row],[PRYTcodigo]])</f>
        <v>PROC.SAPI</v>
      </c>
    </row>
    <row r="1438" spans="2:8" x14ac:dyDescent="0.3">
      <c r="B1438" t="s">
        <v>4307</v>
      </c>
      <c r="C1438" t="s">
        <v>4674</v>
      </c>
      <c r="D1438" t="s">
        <v>1017</v>
      </c>
      <c r="E1438" t="s">
        <v>8381</v>
      </c>
      <c r="F1438">
        <v>28</v>
      </c>
      <c r="G1438" s="263" t="str" cm="1">
        <f t="array" ref="G1438">IF(Resumen!$D$7="PROC.SWAT",IFERROR(VLOOKUP(BD[[#This Row],[Usunombre]],Equivalencias!W:X,2,FALSE),IFERROR(VLOOKUP(INDEX('BDCF Histórico'!A:A,MATCH(D1438&amp;E1438,'BDCF Histórico'!G:G,0),),Equivalencias!D:F,3,FALSE),"Revisar")),IFERROR(VLOOKUP(INDEX('BDCF Histórico'!A:A,MATCH(D1438&amp;E1438,'BDCF Histórico'!G:G,0),),Equivalencias!D:F,3,FALSE),"Revisar"))</f>
        <v>PROC.SAPI</v>
      </c>
      <c r="H1438" s="263" t="str" cm="1">
        <f t="array" ref="H1438">IFERROR(INDEX(Equivalencias!H:H,MATCH(BD[[#This Row],[PRYINumero]],Equivalencias!I:I,0),),BD[[#This Row],[PRYTcodigo]])</f>
        <v>PROC.SAPI</v>
      </c>
    </row>
    <row r="1439" spans="2:8" hidden="1" x14ac:dyDescent="0.3">
      <c r="B1439" t="s">
        <v>4307</v>
      </c>
      <c r="C1439" t="s">
        <v>4437</v>
      </c>
      <c r="D1439" t="s">
        <v>1017</v>
      </c>
      <c r="E1439" t="s">
        <v>4640</v>
      </c>
      <c r="F1439">
        <v>112</v>
      </c>
      <c r="G1439" s="263" t="str" cm="1">
        <f t="array" ref="G1439">IF(Resumen!$D$7="PROC.SWAT",IFERROR(VLOOKUP(BD[[#This Row],[Usunombre]],Equivalencias!W:X,2,FALSE),IFERROR(VLOOKUP(INDEX('BDCF Histórico'!A:A,MATCH(D1439&amp;E1439,'BDCF Histórico'!G:G,0),),Equivalencias!D:F,3,FALSE),"Revisar")),IFERROR(VLOOKUP(INDEX('BDCF Histórico'!A:A,MATCH(D1439&amp;E1439,'BDCF Histórico'!G:G,0),),Equivalencias!D:F,3,FALSE),"Revisar"))</f>
        <v>PROC.SAPI</v>
      </c>
      <c r="H1439" s="263" t="str" cm="1">
        <f t="array" ref="H1439">IFERROR(INDEX(Equivalencias!H:H,MATCH(BD[[#This Row],[PRYINumero]],Equivalencias!I:I,0),),BD[[#This Row],[PRYTcodigo]])</f>
        <v>PROC.SAPI</v>
      </c>
    </row>
    <row r="1440" spans="2:8" x14ac:dyDescent="0.3">
      <c r="B1440" t="s">
        <v>4307</v>
      </c>
      <c r="C1440" t="s">
        <v>4437</v>
      </c>
      <c r="D1440" t="s">
        <v>1017</v>
      </c>
      <c r="E1440" t="s">
        <v>8381</v>
      </c>
      <c r="F1440">
        <v>30</v>
      </c>
      <c r="G1440" s="263" t="str" cm="1">
        <f t="array" ref="G1440">IF(Resumen!$D$7="PROC.SWAT",IFERROR(VLOOKUP(BD[[#This Row],[Usunombre]],Equivalencias!W:X,2,FALSE),IFERROR(VLOOKUP(INDEX('BDCF Histórico'!A:A,MATCH(D1440&amp;E1440,'BDCF Histórico'!G:G,0),),Equivalencias!D:F,3,FALSE),"Revisar")),IFERROR(VLOOKUP(INDEX('BDCF Histórico'!A:A,MATCH(D1440&amp;E1440,'BDCF Histórico'!G:G,0),),Equivalencias!D:F,3,FALSE),"Revisar"))</f>
        <v>PROC.SAPI</v>
      </c>
      <c r="H1440" s="263" t="str" cm="1">
        <f t="array" ref="H1440">IFERROR(INDEX(Equivalencias!H:H,MATCH(BD[[#This Row],[PRYINumero]],Equivalencias!I:I,0),),BD[[#This Row],[PRYTcodigo]])</f>
        <v>PROC.SAPI</v>
      </c>
    </row>
    <row r="1441" spans="2:8" x14ac:dyDescent="0.3">
      <c r="B1441" t="s">
        <v>4307</v>
      </c>
      <c r="C1441" t="s">
        <v>4347</v>
      </c>
      <c r="D1441" t="s">
        <v>1017</v>
      </c>
      <c r="E1441" t="s">
        <v>8381</v>
      </c>
      <c r="F1441">
        <v>16</v>
      </c>
      <c r="G1441" s="263" t="str" cm="1">
        <f t="array" ref="G1441">IF(Resumen!$D$7="PROC.SWAT",IFERROR(VLOOKUP(BD[[#This Row],[Usunombre]],Equivalencias!W:X,2,FALSE),IFERROR(VLOOKUP(INDEX('BDCF Histórico'!A:A,MATCH(D1441&amp;E1441,'BDCF Histórico'!G:G,0),),Equivalencias!D:F,3,FALSE),"Revisar")),IFERROR(VLOOKUP(INDEX('BDCF Histórico'!A:A,MATCH(D1441&amp;E1441,'BDCF Histórico'!G:G,0),),Equivalencias!D:F,3,FALSE),"Revisar"))</f>
        <v>PROC.SAPI</v>
      </c>
      <c r="H1441" s="263" t="str" cm="1">
        <f t="array" ref="H1441">IFERROR(INDEX(Equivalencias!H:H,MATCH(BD[[#This Row],[PRYINumero]],Equivalencias!I:I,0),),BD[[#This Row],[PRYTcodigo]])</f>
        <v>PROC.SAPI</v>
      </c>
    </row>
    <row r="1442" spans="2:8" hidden="1" x14ac:dyDescent="0.3">
      <c r="B1442" t="s">
        <v>669</v>
      </c>
      <c r="C1442" t="s">
        <v>4642</v>
      </c>
      <c r="D1442" t="s">
        <v>337</v>
      </c>
      <c r="E1442" t="s">
        <v>4640</v>
      </c>
      <c r="F1442">
        <v>16</v>
      </c>
      <c r="G1442" s="263" t="str" cm="1">
        <f t="array" ref="G1442">IF(Resumen!$D$7="PROC.SWAT",IFERROR(VLOOKUP(BD[[#This Row],[Usunombre]],Equivalencias!W:X,2,FALSE),IFERROR(VLOOKUP(INDEX('BDCF Histórico'!A:A,MATCH(D1442&amp;E1442,'BDCF Histórico'!G:G,0),),Equivalencias!D:F,3,FALSE),"Revisar")),IFERROR(VLOOKUP(INDEX('BDCF Histórico'!A:A,MATCH(D1442&amp;E1442,'BDCF Histórico'!G:G,0),),Equivalencias!D:F,3,FALSE),"Revisar"))</f>
        <v>PROC.SALUD</v>
      </c>
      <c r="H1442" s="263" t="str" cm="1">
        <f t="array" ref="H1442">IFERROR(INDEX(Equivalencias!H:H,MATCH(BD[[#This Row],[PRYINumero]],Equivalencias!I:I,0),),BD[[#This Row],[PRYTcodigo]])</f>
        <v>PROC.ADM</v>
      </c>
    </row>
    <row r="1443" spans="2:8" hidden="1" x14ac:dyDescent="0.3">
      <c r="B1443" t="s">
        <v>669</v>
      </c>
      <c r="C1443" t="s">
        <v>4642</v>
      </c>
      <c r="D1443" t="s">
        <v>4497</v>
      </c>
      <c r="E1443" t="s">
        <v>4640</v>
      </c>
      <c r="F1443">
        <v>8</v>
      </c>
      <c r="G1443" s="263" t="str" cm="1">
        <f t="array" ref="G1443">IF(Resumen!$D$7="PROC.SWAT",IFERROR(VLOOKUP(BD[[#This Row],[Usunombre]],Equivalencias!W:X,2,FALSE),IFERROR(VLOOKUP(INDEX('BDCF Histórico'!A:A,MATCH(D1443&amp;E1443,'BDCF Histórico'!G:G,0),),Equivalencias!D:F,3,FALSE),"Revisar")),IFERROR(VLOOKUP(INDEX('BDCF Histórico'!A:A,MATCH(D1443&amp;E1443,'BDCF Histórico'!G:G,0),),Equivalencias!D:F,3,FALSE),"Revisar"))</f>
        <v>PROC.SWAT</v>
      </c>
      <c r="H1443" s="263" t="str" cm="1">
        <f t="array" ref="H1443">IFERROR(INDEX(Equivalencias!H:H,MATCH(BD[[#This Row],[PRYINumero]],Equivalencias!I:I,0),),BD[[#This Row],[PRYTcodigo]])</f>
        <v>PROC.ADM</v>
      </c>
    </row>
    <row r="1444" spans="2:8" hidden="1" x14ac:dyDescent="0.3">
      <c r="B1444" t="s">
        <v>354</v>
      </c>
      <c r="C1444" t="s">
        <v>1009</v>
      </c>
      <c r="D1444" t="s">
        <v>4497</v>
      </c>
      <c r="E1444" t="s">
        <v>4640</v>
      </c>
      <c r="F1444">
        <v>122.75</v>
      </c>
      <c r="G1444" s="263" t="str" cm="1">
        <f t="array" ref="G1444">IF(Resumen!$D$7="PROC.SWAT",IFERROR(VLOOKUP(BD[[#This Row],[Usunombre]],Equivalencias!W:X,2,FALSE),IFERROR(VLOOKUP(INDEX('BDCF Histórico'!A:A,MATCH(D1444&amp;E1444,'BDCF Histórico'!G:G,0),),Equivalencias!D:F,3,FALSE),"Revisar")),IFERROR(VLOOKUP(INDEX('BDCF Histórico'!A:A,MATCH(D1444&amp;E1444,'BDCF Histórico'!G:G,0),),Equivalencias!D:F,3,FALSE),"Revisar"))</f>
        <v>PROC.SWAT</v>
      </c>
      <c r="H1444" s="263" t="str" cm="1">
        <f t="array" ref="H1444">IFERROR(INDEX(Equivalencias!H:H,MATCH(BD[[#This Row],[PRYINumero]],Equivalencias!I:I,0),),BD[[#This Row],[PRYTcodigo]])</f>
        <v>PROC.TAPP</v>
      </c>
    </row>
    <row r="1445" spans="2:8" x14ac:dyDescent="0.3">
      <c r="B1445" t="s">
        <v>354</v>
      </c>
      <c r="C1445" t="s">
        <v>1009</v>
      </c>
      <c r="D1445" t="s">
        <v>4497</v>
      </c>
      <c r="E1445" t="s">
        <v>8381</v>
      </c>
      <c r="F1445">
        <v>33.25</v>
      </c>
      <c r="G1445" s="263" t="str" cm="1">
        <f t="array" ref="G1445">IF(Resumen!$D$7="PROC.SWAT",IFERROR(VLOOKUP(BD[[#This Row],[Usunombre]],Equivalencias!W:X,2,FALSE),IFERROR(VLOOKUP(INDEX('BDCF Histórico'!A:A,MATCH(D1445&amp;E1445,'BDCF Histórico'!G:G,0),),Equivalencias!D:F,3,FALSE),"Revisar")),IFERROR(VLOOKUP(INDEX('BDCF Histórico'!A:A,MATCH(D1445&amp;E1445,'BDCF Histórico'!G:G,0),),Equivalencias!D:F,3,FALSE),"Revisar"))</f>
        <v>PROC.SWAT</v>
      </c>
      <c r="H1445" s="263" t="str" cm="1">
        <f t="array" ref="H1445">IFERROR(INDEX(Equivalencias!H:H,MATCH(BD[[#This Row],[PRYINumero]],Equivalencias!I:I,0),),BD[[#This Row],[PRYTcodigo]])</f>
        <v>PROC.TAPP</v>
      </c>
    </row>
    <row r="1446" spans="2:8" hidden="1" x14ac:dyDescent="0.3">
      <c r="B1446" t="s">
        <v>360</v>
      </c>
      <c r="C1446" t="s">
        <v>4502</v>
      </c>
      <c r="D1446" t="s">
        <v>4497</v>
      </c>
      <c r="E1446" t="s">
        <v>4640</v>
      </c>
      <c r="F1446">
        <v>6.25</v>
      </c>
      <c r="G1446" s="263" t="str" cm="1">
        <f t="array" ref="G1446">IF(Resumen!$D$7="PROC.SWAT",IFERROR(VLOOKUP(BD[[#This Row],[Usunombre]],Equivalencias!W:X,2,FALSE),IFERROR(VLOOKUP(INDEX('BDCF Histórico'!A:A,MATCH(D1446&amp;E1446,'BDCF Histórico'!G:G,0),),Equivalencias!D:F,3,FALSE),"Revisar")),IFERROR(VLOOKUP(INDEX('BDCF Histórico'!A:A,MATCH(D1446&amp;E1446,'BDCF Histórico'!G:G,0),),Equivalencias!D:F,3,FALSE),"Revisar"))</f>
        <v>PROC.SWAT</v>
      </c>
      <c r="H1446" s="263" t="str" cm="1">
        <f t="array" ref="H1446">IFERROR(INDEX(Equivalencias!H:H,MATCH(BD[[#This Row],[PRYINumero]],Equivalencias!I:I,0),),BD[[#This Row],[PRYTcodigo]])</f>
        <v>PROC.TDIG</v>
      </c>
    </row>
    <row r="1447" spans="2:8" x14ac:dyDescent="0.3">
      <c r="B1447" t="s">
        <v>360</v>
      </c>
      <c r="C1447" t="s">
        <v>4502</v>
      </c>
      <c r="D1447" t="s">
        <v>4497</v>
      </c>
      <c r="E1447" t="s">
        <v>8381</v>
      </c>
      <c r="F1447">
        <v>9</v>
      </c>
      <c r="G1447" s="263" t="str" cm="1">
        <f t="array" ref="G1447">IF(Resumen!$D$7="PROC.SWAT",IFERROR(VLOOKUP(BD[[#This Row],[Usunombre]],Equivalencias!W:X,2,FALSE),IFERROR(VLOOKUP(INDEX('BDCF Histórico'!A:A,MATCH(D1447&amp;E1447,'BDCF Histórico'!G:G,0),),Equivalencias!D:F,3,FALSE),"Revisar")),IFERROR(VLOOKUP(INDEX('BDCF Histórico'!A:A,MATCH(D1447&amp;E1447,'BDCF Histórico'!G:G,0),),Equivalencias!D:F,3,FALSE),"Revisar"))</f>
        <v>PROC.SWAT</v>
      </c>
      <c r="H1447" s="263" t="str" cm="1">
        <f t="array" ref="H1447">IFERROR(INDEX(Equivalencias!H:H,MATCH(BD[[#This Row],[PRYINumero]],Equivalencias!I:I,0),),BD[[#This Row],[PRYTcodigo]])</f>
        <v>PROC.TDIG</v>
      </c>
    </row>
    <row r="1448" spans="2:8" hidden="1" x14ac:dyDescent="0.3">
      <c r="B1448" t="s">
        <v>360</v>
      </c>
      <c r="C1448" t="s">
        <v>4504</v>
      </c>
      <c r="D1448" t="s">
        <v>4497</v>
      </c>
      <c r="E1448" t="s">
        <v>4640</v>
      </c>
      <c r="F1448">
        <v>9.25</v>
      </c>
      <c r="G1448" s="263" t="str" cm="1">
        <f t="array" ref="G1448">IF(Resumen!$D$7="PROC.SWAT",IFERROR(VLOOKUP(BD[[#This Row],[Usunombre]],Equivalencias!W:X,2,FALSE),IFERROR(VLOOKUP(INDEX('BDCF Histórico'!A:A,MATCH(D1448&amp;E1448,'BDCF Histórico'!G:G,0),),Equivalencias!D:F,3,FALSE),"Revisar")),IFERROR(VLOOKUP(INDEX('BDCF Histórico'!A:A,MATCH(D1448&amp;E1448,'BDCF Histórico'!G:G,0),),Equivalencias!D:F,3,FALSE),"Revisar"))</f>
        <v>PROC.SWAT</v>
      </c>
      <c r="H1448" s="263" t="str" cm="1">
        <f t="array" ref="H1448">IFERROR(INDEX(Equivalencias!H:H,MATCH(BD[[#This Row],[PRYINumero]],Equivalencias!I:I,0),),BD[[#This Row],[PRYTcodigo]])</f>
        <v>PROC.TDIG</v>
      </c>
    </row>
    <row r="1449" spans="2:8" x14ac:dyDescent="0.3">
      <c r="B1449" t="s">
        <v>360</v>
      </c>
      <c r="C1449" t="s">
        <v>4504</v>
      </c>
      <c r="D1449" t="s">
        <v>4497</v>
      </c>
      <c r="E1449" t="s">
        <v>8381</v>
      </c>
      <c r="F1449">
        <v>44.25</v>
      </c>
      <c r="G1449" s="263" t="str" cm="1">
        <f t="array" ref="G1449">IF(Resumen!$D$7="PROC.SWAT",IFERROR(VLOOKUP(BD[[#This Row],[Usunombre]],Equivalencias!W:X,2,FALSE),IFERROR(VLOOKUP(INDEX('BDCF Histórico'!A:A,MATCH(D1449&amp;E1449,'BDCF Histórico'!G:G,0),),Equivalencias!D:F,3,FALSE),"Revisar")),IFERROR(VLOOKUP(INDEX('BDCF Histórico'!A:A,MATCH(D1449&amp;E1449,'BDCF Histórico'!G:G,0),),Equivalencias!D:F,3,FALSE),"Revisar"))</f>
        <v>PROC.SWAT</v>
      </c>
      <c r="H1449" s="263" t="str" cm="1">
        <f t="array" ref="H1449">IFERROR(INDEX(Equivalencias!H:H,MATCH(BD[[#This Row],[PRYINumero]],Equivalencias!I:I,0),),BD[[#This Row],[PRYTcodigo]])</f>
        <v>PROC.TDIG</v>
      </c>
    </row>
    <row r="1450" spans="2:8" hidden="1" x14ac:dyDescent="0.3">
      <c r="B1450" t="s">
        <v>360</v>
      </c>
      <c r="C1450" t="s">
        <v>4506</v>
      </c>
      <c r="D1450" t="s">
        <v>4497</v>
      </c>
      <c r="E1450" t="s">
        <v>4640</v>
      </c>
      <c r="F1450">
        <v>21.75</v>
      </c>
      <c r="G1450" s="263" t="str" cm="1">
        <f t="array" ref="G1450">IF(Resumen!$D$7="PROC.SWAT",IFERROR(VLOOKUP(BD[[#This Row],[Usunombre]],Equivalencias!W:X,2,FALSE),IFERROR(VLOOKUP(INDEX('BDCF Histórico'!A:A,MATCH(D1450&amp;E1450,'BDCF Histórico'!G:G,0),),Equivalencias!D:F,3,FALSE),"Revisar")),IFERROR(VLOOKUP(INDEX('BDCF Histórico'!A:A,MATCH(D1450&amp;E1450,'BDCF Histórico'!G:G,0),),Equivalencias!D:F,3,FALSE),"Revisar"))</f>
        <v>PROC.SWAT</v>
      </c>
      <c r="H1450" s="263" t="str" cm="1">
        <f t="array" ref="H1450">IFERROR(INDEX(Equivalencias!H:H,MATCH(BD[[#This Row],[PRYINumero]],Equivalencias!I:I,0),),BD[[#This Row],[PRYTcodigo]])</f>
        <v>PROC.TDIG</v>
      </c>
    </row>
    <row r="1451" spans="2:8" x14ac:dyDescent="0.3">
      <c r="B1451" t="s">
        <v>360</v>
      </c>
      <c r="C1451" t="s">
        <v>4506</v>
      </c>
      <c r="D1451" t="s">
        <v>4497</v>
      </c>
      <c r="E1451" t="s">
        <v>8381</v>
      </c>
      <c r="F1451">
        <v>79.5</v>
      </c>
      <c r="G1451" s="263" t="str" cm="1">
        <f t="array" ref="G1451">IF(Resumen!$D$7="PROC.SWAT",IFERROR(VLOOKUP(BD[[#This Row],[Usunombre]],Equivalencias!W:X,2,FALSE),IFERROR(VLOOKUP(INDEX('BDCF Histórico'!A:A,MATCH(D1451&amp;E1451,'BDCF Histórico'!G:G,0),),Equivalencias!D:F,3,FALSE),"Revisar")),IFERROR(VLOOKUP(INDEX('BDCF Histórico'!A:A,MATCH(D1451&amp;E1451,'BDCF Histórico'!G:G,0),),Equivalencias!D:F,3,FALSE),"Revisar"))</f>
        <v>PROC.SWAT</v>
      </c>
      <c r="H1451" s="263" t="str" cm="1">
        <f t="array" ref="H1451">IFERROR(INDEX(Equivalencias!H:H,MATCH(BD[[#This Row],[PRYINumero]],Equivalencias!I:I,0),),BD[[#This Row],[PRYTcodigo]])</f>
        <v>PROC.TDIG</v>
      </c>
    </row>
    <row r="1452" spans="2:8" hidden="1" x14ac:dyDescent="0.3">
      <c r="B1452" t="s">
        <v>669</v>
      </c>
      <c r="C1452" t="s">
        <v>4642</v>
      </c>
      <c r="D1452" t="s">
        <v>248</v>
      </c>
      <c r="E1452" t="s">
        <v>4640</v>
      </c>
      <c r="F1452">
        <v>17</v>
      </c>
      <c r="G1452" s="263" t="str" cm="1">
        <f t="array" ref="G1452">IF(Resumen!$D$7="PROC.SWAT",IFERROR(VLOOKUP(BD[[#This Row],[Usunombre]],Equivalencias!W:X,2,FALSE),IFERROR(VLOOKUP(INDEX('BDCF Histórico'!A:A,MATCH(D1452&amp;E1452,'BDCF Histórico'!G:G,0),),Equivalencias!D:F,3,FALSE),"Revisar")),IFERROR(VLOOKUP(INDEX('BDCF Histórico'!A:A,MATCH(D1452&amp;E1452,'BDCF Histórico'!G:G,0),),Equivalencias!D:F,3,FALSE),"Revisar"))</f>
        <v>PROC.TELCO</v>
      </c>
      <c r="H1452" s="263" t="str" cm="1">
        <f t="array" ref="H1452">IFERROR(INDEX(Equivalencias!H:H,MATCH(BD[[#This Row],[PRYINumero]],Equivalencias!I:I,0),),BD[[#This Row],[PRYTcodigo]])</f>
        <v>PROC.ADM</v>
      </c>
    </row>
    <row r="1453" spans="2:8" hidden="1" x14ac:dyDescent="0.3">
      <c r="B1453" t="s">
        <v>371</v>
      </c>
      <c r="C1453" t="s">
        <v>4628</v>
      </c>
      <c r="D1453" t="s">
        <v>248</v>
      </c>
      <c r="E1453" t="s">
        <v>4640</v>
      </c>
      <c r="F1453">
        <v>134</v>
      </c>
      <c r="G1453" s="263" t="str" cm="1">
        <f t="array" ref="G1453">IF(Resumen!$D$7="PROC.SWAT",IFERROR(VLOOKUP(BD[[#This Row],[Usunombre]],Equivalencias!W:X,2,FALSE),IFERROR(VLOOKUP(INDEX('BDCF Histórico'!A:A,MATCH(D1453&amp;E1453,'BDCF Histórico'!G:G,0),),Equivalencias!D:F,3,FALSE),"Revisar")),IFERROR(VLOOKUP(INDEX('BDCF Histórico'!A:A,MATCH(D1453&amp;E1453,'BDCF Histórico'!G:G,0),),Equivalencias!D:F,3,FALSE),"Revisar"))</f>
        <v>PROC.TELCO</v>
      </c>
      <c r="H1453" s="263" t="str" cm="1">
        <f t="array" ref="H1453">IFERROR(INDEX(Equivalencias!H:H,MATCH(BD[[#This Row],[PRYINumero]],Equivalencias!I:I,0),),BD[[#This Row],[PRYTcodigo]])</f>
        <v>PROC.TELCO</v>
      </c>
    </row>
    <row r="1454" spans="2:8" x14ac:dyDescent="0.3">
      <c r="B1454" t="s">
        <v>371</v>
      </c>
      <c r="C1454" t="s">
        <v>4628</v>
      </c>
      <c r="D1454" t="s">
        <v>248</v>
      </c>
      <c r="E1454" t="s">
        <v>8381</v>
      </c>
      <c r="F1454">
        <v>116</v>
      </c>
      <c r="G1454" s="263" t="str" cm="1">
        <f t="array" ref="G1454">IF(Resumen!$D$7="PROC.SWAT",IFERROR(VLOOKUP(BD[[#This Row],[Usunombre]],Equivalencias!W:X,2,FALSE),IFERROR(VLOOKUP(INDEX('BDCF Histórico'!A:A,MATCH(D1454&amp;E1454,'BDCF Histórico'!G:G,0),),Equivalencias!D:F,3,FALSE),"Revisar")),IFERROR(VLOOKUP(INDEX('BDCF Histórico'!A:A,MATCH(D1454&amp;E1454,'BDCF Histórico'!G:G,0),),Equivalencias!D:F,3,FALSE),"Revisar"))</f>
        <v>PROC.TELCO</v>
      </c>
      <c r="H1454" s="263" t="str" cm="1">
        <f t="array" ref="H1454">IFERROR(INDEX(Equivalencias!H:H,MATCH(BD[[#This Row],[PRYINumero]],Equivalencias!I:I,0),),BD[[#This Row],[PRYTcodigo]])</f>
        <v>PROC.TELCO</v>
      </c>
    </row>
    <row r="1455" spans="2:8" hidden="1" x14ac:dyDescent="0.3">
      <c r="B1455" t="s">
        <v>371</v>
      </c>
      <c r="C1455" t="s">
        <v>4629</v>
      </c>
      <c r="D1455" t="s">
        <v>248</v>
      </c>
      <c r="E1455" t="s">
        <v>4640</v>
      </c>
      <c r="F1455">
        <v>7</v>
      </c>
      <c r="G1455" s="263" t="str" cm="1">
        <f t="array" ref="G1455">IF(Resumen!$D$7="PROC.SWAT",IFERROR(VLOOKUP(BD[[#This Row],[Usunombre]],Equivalencias!W:X,2,FALSE),IFERROR(VLOOKUP(INDEX('BDCF Histórico'!A:A,MATCH(D1455&amp;E1455,'BDCF Histórico'!G:G,0),),Equivalencias!D:F,3,FALSE),"Revisar")),IFERROR(VLOOKUP(INDEX('BDCF Histórico'!A:A,MATCH(D1455&amp;E1455,'BDCF Histórico'!G:G,0),),Equivalencias!D:F,3,FALSE),"Revisar"))</f>
        <v>PROC.TELCO</v>
      </c>
      <c r="H1455" s="263" t="str" cm="1">
        <f t="array" ref="H1455">IFERROR(INDEX(Equivalencias!H:H,MATCH(BD[[#This Row],[PRYINumero]],Equivalencias!I:I,0),),BD[[#This Row],[PRYTcodigo]])</f>
        <v>PROC.TELCO</v>
      </c>
    </row>
    <row r="1456" spans="2:8" hidden="1" x14ac:dyDescent="0.3">
      <c r="B1456" t="s">
        <v>371</v>
      </c>
      <c r="C1456" t="s">
        <v>4679</v>
      </c>
      <c r="D1456" t="s">
        <v>248</v>
      </c>
      <c r="E1456" t="s">
        <v>4640</v>
      </c>
      <c r="F1456">
        <v>13</v>
      </c>
      <c r="G1456" s="263" t="str" cm="1">
        <f t="array" ref="G1456">IF(Resumen!$D$7="PROC.SWAT",IFERROR(VLOOKUP(BD[[#This Row],[Usunombre]],Equivalencias!W:X,2,FALSE),IFERROR(VLOOKUP(INDEX('BDCF Histórico'!A:A,MATCH(D1456&amp;E1456,'BDCF Histórico'!G:G,0),),Equivalencias!D:F,3,FALSE),"Revisar")),IFERROR(VLOOKUP(INDEX('BDCF Histórico'!A:A,MATCH(D1456&amp;E1456,'BDCF Histórico'!G:G,0),),Equivalencias!D:F,3,FALSE),"Revisar"))</f>
        <v>PROC.TELCO</v>
      </c>
      <c r="H1456" s="263" t="str" cm="1">
        <f t="array" ref="H1456">IFERROR(INDEX(Equivalencias!H:H,MATCH(BD[[#This Row],[PRYINumero]],Equivalencias!I:I,0),),BD[[#This Row],[PRYTcodigo]])</f>
        <v>PROC.TELCO</v>
      </c>
    </row>
    <row r="1457" spans="2:8" x14ac:dyDescent="0.3">
      <c r="B1457" t="s">
        <v>371</v>
      </c>
      <c r="C1457" t="s">
        <v>4680</v>
      </c>
      <c r="D1457" t="s">
        <v>248</v>
      </c>
      <c r="E1457" t="s">
        <v>8381</v>
      </c>
      <c r="F1457">
        <v>44</v>
      </c>
      <c r="G1457" s="263" t="str" cm="1">
        <f t="array" ref="G1457">IF(Resumen!$D$7="PROC.SWAT",IFERROR(VLOOKUP(BD[[#This Row],[Usunombre]],Equivalencias!W:X,2,FALSE),IFERROR(VLOOKUP(INDEX('BDCF Histórico'!A:A,MATCH(D1457&amp;E1457,'BDCF Histórico'!G:G,0),),Equivalencias!D:F,3,FALSE),"Revisar")),IFERROR(VLOOKUP(INDEX('BDCF Histórico'!A:A,MATCH(D1457&amp;E1457,'BDCF Histórico'!G:G,0),),Equivalencias!D:F,3,FALSE),"Revisar"))</f>
        <v>PROC.TELCO</v>
      </c>
      <c r="H1457" s="263" t="str" cm="1">
        <f t="array" ref="H1457">IFERROR(INDEX(Equivalencias!H:H,MATCH(BD[[#This Row],[PRYINumero]],Equivalencias!I:I,0),),BD[[#This Row],[PRYTcodigo]])</f>
        <v>PROC.TELCO</v>
      </c>
    </row>
    <row r="1458" spans="2:8" hidden="1" x14ac:dyDescent="0.3">
      <c r="B1458" t="s">
        <v>669</v>
      </c>
      <c r="C1458" t="s">
        <v>4642</v>
      </c>
      <c r="D1458" t="s">
        <v>237</v>
      </c>
      <c r="E1458" t="s">
        <v>4640</v>
      </c>
      <c r="F1458">
        <v>8</v>
      </c>
      <c r="G1458" s="263" t="str" cm="1">
        <f t="array" ref="G1458">IF(Resumen!$D$7="PROC.SWAT",IFERROR(VLOOKUP(BD[[#This Row],[Usunombre]],Equivalencias!W:X,2,FALSE),IFERROR(VLOOKUP(INDEX('BDCF Histórico'!A:A,MATCH(D1458&amp;E1458,'BDCF Histórico'!G:G,0),),Equivalencias!D:F,3,FALSE),"Revisar")),IFERROR(VLOOKUP(INDEX('BDCF Histórico'!A:A,MATCH(D1458&amp;E1458,'BDCF Histórico'!G:G,0),),Equivalencias!D:F,3,FALSE),"Revisar"))</f>
        <v>PROC.BI</v>
      </c>
      <c r="H1458" s="263" t="str" cm="1">
        <f t="array" ref="H1458">IFERROR(INDEX(Equivalencias!H:H,MATCH(BD[[#This Row],[PRYINumero]],Equivalencias!I:I,0),),BD[[#This Row],[PRYTcodigo]])</f>
        <v>PROC.ADM</v>
      </c>
    </row>
    <row r="1459" spans="2:8" hidden="1" x14ac:dyDescent="0.3">
      <c r="B1459" t="s">
        <v>12</v>
      </c>
      <c r="C1459" t="s">
        <v>3894</v>
      </c>
      <c r="D1459" t="s">
        <v>237</v>
      </c>
      <c r="E1459" t="s">
        <v>4640</v>
      </c>
      <c r="F1459">
        <v>194</v>
      </c>
      <c r="G1459" s="263" t="str" cm="1">
        <f t="array" ref="G1459">IF(Resumen!$D$7="PROC.SWAT",IFERROR(VLOOKUP(BD[[#This Row],[Usunombre]],Equivalencias!W:X,2,FALSE),IFERROR(VLOOKUP(INDEX('BDCF Histórico'!A:A,MATCH(D1459&amp;E1459,'BDCF Histórico'!G:G,0),),Equivalencias!D:F,3,FALSE),"Revisar")),IFERROR(VLOOKUP(INDEX('BDCF Histórico'!A:A,MATCH(D1459&amp;E1459,'BDCF Histórico'!G:G,0),),Equivalencias!D:F,3,FALSE),"Revisar"))</f>
        <v>PROC.BI</v>
      </c>
      <c r="H1459" s="263" t="str" cm="1">
        <f t="array" ref="H1459">IFERROR(INDEX(Equivalencias!H:H,MATCH(BD[[#This Row],[PRYINumero]],Equivalencias!I:I,0),),BD[[#This Row],[PRYTcodigo]])</f>
        <v>PROC.BI</v>
      </c>
    </row>
    <row r="1460" spans="2:8" x14ac:dyDescent="0.3">
      <c r="B1460" t="s">
        <v>12</v>
      </c>
      <c r="C1460" t="s">
        <v>3894</v>
      </c>
      <c r="D1460" t="s">
        <v>237</v>
      </c>
      <c r="E1460" t="s">
        <v>8381</v>
      </c>
      <c r="F1460">
        <v>160</v>
      </c>
      <c r="G1460" s="263" t="str" cm="1">
        <f t="array" ref="G1460">IF(Resumen!$D$7="PROC.SWAT",IFERROR(VLOOKUP(BD[[#This Row],[Usunombre]],Equivalencias!W:X,2,FALSE),IFERROR(VLOOKUP(INDEX('BDCF Histórico'!A:A,MATCH(D1460&amp;E1460,'BDCF Histórico'!G:G,0),),Equivalencias!D:F,3,FALSE),"Revisar")),IFERROR(VLOOKUP(INDEX('BDCF Histórico'!A:A,MATCH(D1460&amp;E1460,'BDCF Histórico'!G:G,0),),Equivalencias!D:F,3,FALSE),"Revisar"))</f>
        <v>PROC.BI</v>
      </c>
      <c r="H1460" s="263" t="str" cm="1">
        <f t="array" ref="H1460">IFERROR(INDEX(Equivalencias!H:H,MATCH(BD[[#This Row],[PRYINumero]],Equivalencias!I:I,0),),BD[[#This Row],[PRYTcodigo]])</f>
        <v>PROC.BI</v>
      </c>
    </row>
    <row r="1461" spans="2:8" hidden="1" x14ac:dyDescent="0.3">
      <c r="B1461" t="s">
        <v>669</v>
      </c>
      <c r="C1461" t="s">
        <v>4642</v>
      </c>
      <c r="D1461" t="s">
        <v>3815</v>
      </c>
      <c r="E1461" t="s">
        <v>4640</v>
      </c>
      <c r="F1461">
        <v>48</v>
      </c>
      <c r="G1461" s="263" t="str" cm="1">
        <f t="array" ref="G1461">IF(Resumen!$D$7="PROC.SWAT",IFERROR(VLOOKUP(BD[[#This Row],[Usunombre]],Equivalencias!W:X,2,FALSE),IFERROR(VLOOKUP(INDEX('BDCF Histórico'!A:A,MATCH(D1461&amp;E1461,'BDCF Histórico'!G:G,0),),Equivalencias!D:F,3,FALSE),"Revisar")),IFERROR(VLOOKUP(INDEX('BDCF Histórico'!A:A,MATCH(D1461&amp;E1461,'BDCF Histórico'!G:G,0),),Equivalencias!D:F,3,FALSE),"Revisar"))</f>
        <v>PROC.SALUD</v>
      </c>
      <c r="H1461" s="263" t="str" cm="1">
        <f t="array" ref="H1461">IFERROR(INDEX(Equivalencias!H:H,MATCH(BD[[#This Row],[PRYINumero]],Equivalencias!I:I,0),),BD[[#This Row],[PRYTcodigo]])</f>
        <v>PROC.ADM</v>
      </c>
    </row>
    <row r="1462" spans="2:8" hidden="1" x14ac:dyDescent="0.3">
      <c r="B1462" t="s">
        <v>669</v>
      </c>
      <c r="C1462" t="s">
        <v>4642</v>
      </c>
      <c r="D1462" t="s">
        <v>232</v>
      </c>
      <c r="E1462" t="s">
        <v>4640</v>
      </c>
      <c r="F1462">
        <v>56</v>
      </c>
      <c r="G1462" s="263" t="str" cm="1">
        <f t="array" ref="G1462">IF(Resumen!$D$7="PROC.SWAT",IFERROR(VLOOKUP(BD[[#This Row],[Usunombre]],Equivalencias!W:X,2,FALSE),IFERROR(VLOOKUP(INDEX('BDCF Histórico'!A:A,MATCH(D1462&amp;E1462,'BDCF Histórico'!G:G,0),),Equivalencias!D:F,3,FALSE),"Revisar")),IFERROR(VLOOKUP(INDEX('BDCF Histórico'!A:A,MATCH(D1462&amp;E1462,'BDCF Histórico'!G:G,0),),Equivalencias!D:F,3,FALSE),"Revisar"))</f>
        <v>PROC.T.MW</v>
      </c>
      <c r="H1462" s="263" t="str" cm="1">
        <f t="array" ref="H1462">IFERROR(INDEX(Equivalencias!H:H,MATCH(BD[[#This Row],[PRYINumero]],Equivalencias!I:I,0),),BD[[#This Row],[PRYTcodigo]])</f>
        <v>PROC.ADM</v>
      </c>
    </row>
    <row r="1463" spans="2:8" hidden="1" x14ac:dyDescent="0.3">
      <c r="B1463" t="s">
        <v>981</v>
      </c>
      <c r="C1463" t="s">
        <v>4293</v>
      </c>
      <c r="D1463" t="s">
        <v>232</v>
      </c>
      <c r="E1463" t="s">
        <v>4640</v>
      </c>
      <c r="F1463">
        <v>111.5</v>
      </c>
      <c r="G1463" s="263" t="str" cm="1">
        <f t="array" ref="G1463">IF(Resumen!$D$7="PROC.SWAT",IFERROR(VLOOKUP(BD[[#This Row],[Usunombre]],Equivalencias!W:X,2,FALSE),IFERROR(VLOOKUP(INDEX('BDCF Histórico'!A:A,MATCH(D1463&amp;E1463,'BDCF Histórico'!G:G,0),),Equivalencias!D:F,3,FALSE),"Revisar")),IFERROR(VLOOKUP(INDEX('BDCF Histórico'!A:A,MATCH(D1463&amp;E1463,'BDCF Histórico'!G:G,0),),Equivalencias!D:F,3,FALSE),"Revisar"))</f>
        <v>PROC.T.MW</v>
      </c>
      <c r="H1463" s="263" t="str" cm="1">
        <f t="array" ref="H1463">IFERROR(INDEX(Equivalencias!H:H,MATCH(BD[[#This Row],[PRYINumero]],Equivalencias!I:I,0),),BD[[#This Row],[PRYTcodigo]])</f>
        <v>PROC.T.MW</v>
      </c>
    </row>
    <row r="1464" spans="2:8" x14ac:dyDescent="0.3">
      <c r="B1464" t="s">
        <v>981</v>
      </c>
      <c r="C1464" t="s">
        <v>4293</v>
      </c>
      <c r="D1464" t="s">
        <v>232</v>
      </c>
      <c r="E1464" t="s">
        <v>8381</v>
      </c>
      <c r="F1464">
        <v>157.75</v>
      </c>
      <c r="G1464" s="263" t="str" cm="1">
        <f t="array" ref="G1464">IF(Resumen!$D$7="PROC.SWAT",IFERROR(VLOOKUP(BD[[#This Row],[Usunombre]],Equivalencias!W:X,2,FALSE),IFERROR(VLOOKUP(INDEX('BDCF Histórico'!A:A,MATCH(D1464&amp;E1464,'BDCF Histórico'!G:G,0),),Equivalencias!D:F,3,FALSE),"Revisar")),IFERROR(VLOOKUP(INDEX('BDCF Histórico'!A:A,MATCH(D1464&amp;E1464,'BDCF Histórico'!G:G,0),),Equivalencias!D:F,3,FALSE),"Revisar"))</f>
        <v>PROC.T.MW</v>
      </c>
      <c r="H1464" s="263" t="str" cm="1">
        <f t="array" ref="H1464">IFERROR(INDEX(Equivalencias!H:H,MATCH(BD[[#This Row],[PRYINumero]],Equivalencias!I:I,0),),BD[[#This Row],[PRYTcodigo]])</f>
        <v>PROC.T.MW</v>
      </c>
    </row>
    <row r="1465" spans="2:8" hidden="1" x14ac:dyDescent="0.3">
      <c r="B1465" t="s">
        <v>981</v>
      </c>
      <c r="C1465" t="s">
        <v>4294</v>
      </c>
      <c r="D1465" t="s">
        <v>232</v>
      </c>
      <c r="E1465" t="s">
        <v>4640</v>
      </c>
      <c r="F1465">
        <v>6.75</v>
      </c>
      <c r="G1465" s="263" t="str" cm="1">
        <f t="array" ref="G1465">IF(Resumen!$D$7="PROC.SWAT",IFERROR(VLOOKUP(BD[[#This Row],[Usunombre]],Equivalencias!W:X,2,FALSE),IFERROR(VLOOKUP(INDEX('BDCF Histórico'!A:A,MATCH(D1465&amp;E1465,'BDCF Histórico'!G:G,0),),Equivalencias!D:F,3,FALSE),"Revisar")),IFERROR(VLOOKUP(INDEX('BDCF Histórico'!A:A,MATCH(D1465&amp;E1465,'BDCF Histórico'!G:G,0),),Equivalencias!D:F,3,FALSE),"Revisar"))</f>
        <v>PROC.T.MW</v>
      </c>
      <c r="H1465" s="263" t="str" cm="1">
        <f t="array" ref="H1465">IFERROR(INDEX(Equivalencias!H:H,MATCH(BD[[#This Row],[PRYINumero]],Equivalencias!I:I,0),),BD[[#This Row],[PRYTcodigo]])</f>
        <v>PROC.T.MW</v>
      </c>
    </row>
    <row r="1466" spans="2:8" x14ac:dyDescent="0.3">
      <c r="B1466" t="s">
        <v>981</v>
      </c>
      <c r="C1466" t="s">
        <v>4294</v>
      </c>
      <c r="D1466" t="s">
        <v>232</v>
      </c>
      <c r="E1466" t="s">
        <v>8381</v>
      </c>
      <c r="F1466">
        <v>7.25</v>
      </c>
      <c r="G1466" s="263" t="str" cm="1">
        <f t="array" ref="G1466">IF(Resumen!$D$7="PROC.SWAT",IFERROR(VLOOKUP(BD[[#This Row],[Usunombre]],Equivalencias!W:X,2,FALSE),IFERROR(VLOOKUP(INDEX('BDCF Histórico'!A:A,MATCH(D1466&amp;E1466,'BDCF Histórico'!G:G,0),),Equivalencias!D:F,3,FALSE),"Revisar")),IFERROR(VLOOKUP(INDEX('BDCF Histórico'!A:A,MATCH(D1466&amp;E1466,'BDCF Histórico'!G:G,0),),Equivalencias!D:F,3,FALSE),"Revisar"))</f>
        <v>PROC.T.MW</v>
      </c>
      <c r="H1466" s="263" t="str" cm="1">
        <f t="array" ref="H1466">IFERROR(INDEX(Equivalencias!H:H,MATCH(BD[[#This Row],[PRYINumero]],Equivalencias!I:I,0),),BD[[#This Row],[PRYTcodigo]])</f>
        <v>PROC.T.MW</v>
      </c>
    </row>
    <row r="1467" spans="2:8" hidden="1" x14ac:dyDescent="0.3">
      <c r="B1467" t="s">
        <v>371</v>
      </c>
      <c r="C1467" t="s">
        <v>4628</v>
      </c>
      <c r="D1467" t="s">
        <v>384</v>
      </c>
      <c r="E1467" t="s">
        <v>4640</v>
      </c>
      <c r="F1467">
        <v>136</v>
      </c>
      <c r="G1467" s="263" t="str" cm="1">
        <f t="array" ref="G1467">IF(Resumen!$D$7="PROC.SWAT",IFERROR(VLOOKUP(BD[[#This Row],[Usunombre]],Equivalencias!W:X,2,FALSE),IFERROR(VLOOKUP(INDEX('BDCF Histórico'!A:A,MATCH(D1467&amp;E1467,'BDCF Histórico'!G:G,0),),Equivalencias!D:F,3,FALSE),"Revisar")),IFERROR(VLOOKUP(INDEX('BDCF Histórico'!A:A,MATCH(D1467&amp;E1467,'BDCF Histórico'!G:G,0),),Equivalencias!D:F,3,FALSE),"Revisar"))</f>
        <v>PROC.TELCO</v>
      </c>
      <c r="H1467" s="263" t="str" cm="1">
        <f t="array" ref="H1467">IFERROR(INDEX(Equivalencias!H:H,MATCH(BD[[#This Row],[PRYINumero]],Equivalencias!I:I,0),),BD[[#This Row],[PRYTcodigo]])</f>
        <v>PROC.TELCO</v>
      </c>
    </row>
    <row r="1468" spans="2:8" x14ac:dyDescent="0.3">
      <c r="B1468" t="s">
        <v>371</v>
      </c>
      <c r="C1468" t="s">
        <v>4628</v>
      </c>
      <c r="D1468" t="s">
        <v>384</v>
      </c>
      <c r="E1468" t="s">
        <v>8381</v>
      </c>
      <c r="F1468">
        <v>128</v>
      </c>
      <c r="G1468" s="263" t="str" cm="1">
        <f t="array" ref="G1468">IF(Resumen!$D$7="PROC.SWAT",IFERROR(VLOOKUP(BD[[#This Row],[Usunombre]],Equivalencias!W:X,2,FALSE),IFERROR(VLOOKUP(INDEX('BDCF Histórico'!A:A,MATCH(D1468&amp;E1468,'BDCF Histórico'!G:G,0),),Equivalencias!D:F,3,FALSE),"Revisar")),IFERROR(VLOOKUP(INDEX('BDCF Histórico'!A:A,MATCH(D1468&amp;E1468,'BDCF Histórico'!G:G,0),),Equivalencias!D:F,3,FALSE),"Revisar"))</f>
        <v>PROC.TELCO</v>
      </c>
      <c r="H1468" s="263" t="str" cm="1">
        <f t="array" ref="H1468">IFERROR(INDEX(Equivalencias!H:H,MATCH(BD[[#This Row],[PRYINumero]],Equivalencias!I:I,0),),BD[[#This Row],[PRYTcodigo]])</f>
        <v>PROC.TELCO</v>
      </c>
    </row>
    <row r="1469" spans="2:8" hidden="1" x14ac:dyDescent="0.3">
      <c r="B1469" t="s">
        <v>371</v>
      </c>
      <c r="C1469" t="s">
        <v>4206</v>
      </c>
      <c r="D1469" t="s">
        <v>384</v>
      </c>
      <c r="E1469" t="s">
        <v>4640</v>
      </c>
      <c r="F1469">
        <v>4</v>
      </c>
      <c r="G1469" s="263" t="str" cm="1">
        <f t="array" ref="G1469">IF(Resumen!$D$7="PROC.SWAT",IFERROR(VLOOKUP(BD[[#This Row],[Usunombre]],Equivalencias!W:X,2,FALSE),IFERROR(VLOOKUP(INDEX('BDCF Histórico'!A:A,MATCH(D1469&amp;E1469,'BDCF Histórico'!G:G,0),),Equivalencias!D:F,3,FALSE),"Revisar")),IFERROR(VLOOKUP(INDEX('BDCF Histórico'!A:A,MATCH(D1469&amp;E1469,'BDCF Histórico'!G:G,0),),Equivalencias!D:F,3,FALSE),"Revisar"))</f>
        <v>PROC.TELCO</v>
      </c>
      <c r="H1469" s="263" t="str" cm="1">
        <f t="array" ref="H1469">IFERROR(INDEX(Equivalencias!H:H,MATCH(BD[[#This Row],[PRYINumero]],Equivalencias!I:I,0),),BD[[#This Row],[PRYTcodigo]])</f>
        <v>PROC.TELCO</v>
      </c>
    </row>
    <row r="1470" spans="2:8" hidden="1" x14ac:dyDescent="0.3">
      <c r="B1470" t="s">
        <v>371</v>
      </c>
      <c r="C1470" t="s">
        <v>4679</v>
      </c>
      <c r="D1470" t="s">
        <v>384</v>
      </c>
      <c r="E1470" t="s">
        <v>4640</v>
      </c>
      <c r="F1470">
        <v>28</v>
      </c>
      <c r="G1470" s="263" t="str" cm="1">
        <f t="array" ref="G1470">IF(Resumen!$D$7="PROC.SWAT",IFERROR(VLOOKUP(BD[[#This Row],[Usunombre]],Equivalencias!W:X,2,FALSE),IFERROR(VLOOKUP(INDEX('BDCF Histórico'!A:A,MATCH(D1470&amp;E1470,'BDCF Histórico'!G:G,0),),Equivalencias!D:F,3,FALSE),"Revisar")),IFERROR(VLOOKUP(INDEX('BDCF Histórico'!A:A,MATCH(D1470&amp;E1470,'BDCF Histórico'!G:G,0),),Equivalencias!D:F,3,FALSE),"Revisar"))</f>
        <v>PROC.TELCO</v>
      </c>
      <c r="H1470" s="263" t="str" cm="1">
        <f t="array" ref="H1470">IFERROR(INDEX(Equivalencias!H:H,MATCH(BD[[#This Row],[PRYINumero]],Equivalencias!I:I,0),),BD[[#This Row],[PRYTcodigo]])</f>
        <v>PROC.TELCO</v>
      </c>
    </row>
    <row r="1471" spans="2:8" x14ac:dyDescent="0.3">
      <c r="B1471" t="s">
        <v>371</v>
      </c>
      <c r="C1471" t="s">
        <v>4680</v>
      </c>
      <c r="D1471" t="s">
        <v>384</v>
      </c>
      <c r="E1471" t="s">
        <v>8381</v>
      </c>
      <c r="F1471">
        <v>32</v>
      </c>
      <c r="G1471" s="263" t="str" cm="1">
        <f t="array" ref="G1471">IF(Resumen!$D$7="PROC.SWAT",IFERROR(VLOOKUP(BD[[#This Row],[Usunombre]],Equivalencias!W:X,2,FALSE),IFERROR(VLOOKUP(INDEX('BDCF Histórico'!A:A,MATCH(D1471&amp;E1471,'BDCF Histórico'!G:G,0),),Equivalencias!D:F,3,FALSE),"Revisar")),IFERROR(VLOOKUP(INDEX('BDCF Histórico'!A:A,MATCH(D1471&amp;E1471,'BDCF Histórico'!G:G,0),),Equivalencias!D:F,3,FALSE),"Revisar"))</f>
        <v>PROC.TELCO</v>
      </c>
      <c r="H1471" s="263" t="str" cm="1">
        <f t="array" ref="H1471">IFERROR(INDEX(Equivalencias!H:H,MATCH(BD[[#This Row],[PRYINumero]],Equivalencias!I:I,0),),BD[[#This Row],[PRYTcodigo]])</f>
        <v>PROC.TELCO</v>
      </c>
    </row>
    <row r="1472" spans="2:8" hidden="1" x14ac:dyDescent="0.3">
      <c r="B1472" t="s">
        <v>669</v>
      </c>
      <c r="C1472" t="s">
        <v>4642</v>
      </c>
      <c r="D1472" t="s">
        <v>223</v>
      </c>
      <c r="E1472" t="s">
        <v>4640</v>
      </c>
      <c r="F1472">
        <v>1</v>
      </c>
      <c r="G1472" s="263" t="str" cm="1">
        <f t="array" ref="G1472">IF(Resumen!$D$7="PROC.SWAT",IFERROR(VLOOKUP(BD[[#This Row],[Usunombre]],Equivalencias!W:X,2,FALSE),IFERROR(VLOOKUP(INDEX('BDCF Histórico'!A:A,MATCH(D1472&amp;E1472,'BDCF Histórico'!G:G,0),),Equivalencias!D:F,3,FALSE),"Revisar")),IFERROR(VLOOKUP(INDEX('BDCF Histórico'!A:A,MATCH(D1472&amp;E1472,'BDCF Histórico'!G:G,0),),Equivalencias!D:F,3,FALSE),"Revisar"))</f>
        <v>PROC.TELCO</v>
      </c>
      <c r="H1472" s="263" t="str" cm="1">
        <f t="array" ref="H1472">IFERROR(INDEX(Equivalencias!H:H,MATCH(BD[[#This Row],[PRYINumero]],Equivalencias!I:I,0),),BD[[#This Row],[PRYTcodigo]])</f>
        <v>PROC.ADM</v>
      </c>
    </row>
    <row r="1473" spans="2:8" x14ac:dyDescent="0.3">
      <c r="B1473" t="s">
        <v>669</v>
      </c>
      <c r="C1473" t="s">
        <v>4642</v>
      </c>
      <c r="D1473" t="s">
        <v>223</v>
      </c>
      <c r="E1473" t="s">
        <v>8381</v>
      </c>
      <c r="F1473">
        <v>3</v>
      </c>
      <c r="G1473" s="263" t="str" cm="1">
        <f t="array" ref="G1473">IF(Resumen!$D$7="PROC.SWAT",IFERROR(VLOOKUP(BD[[#This Row],[Usunombre]],Equivalencias!W:X,2,FALSE),IFERROR(VLOOKUP(INDEX('BDCF Histórico'!A:A,MATCH(D1473&amp;E1473,'BDCF Histórico'!G:G,0),),Equivalencias!D:F,3,FALSE),"Revisar")),IFERROR(VLOOKUP(INDEX('BDCF Histórico'!A:A,MATCH(D1473&amp;E1473,'BDCF Histórico'!G:G,0),),Equivalencias!D:F,3,FALSE),"Revisar"))</f>
        <v>PROC.TELCO</v>
      </c>
      <c r="H1473" s="263" t="str" cm="1">
        <f t="array" ref="H1473">IFERROR(INDEX(Equivalencias!H:H,MATCH(BD[[#This Row],[PRYINumero]],Equivalencias!I:I,0),),BD[[#This Row],[PRYTcodigo]])</f>
        <v>PROC.ADM</v>
      </c>
    </row>
    <row r="1474" spans="2:8" hidden="1" x14ac:dyDescent="0.3">
      <c r="B1474" t="s">
        <v>669</v>
      </c>
      <c r="C1474" t="s">
        <v>4644</v>
      </c>
      <c r="D1474" t="s">
        <v>223</v>
      </c>
      <c r="E1474" t="s">
        <v>4640</v>
      </c>
      <c r="F1474">
        <v>16</v>
      </c>
      <c r="G1474" s="263" t="str" cm="1">
        <f t="array" ref="G1474">IF(Resumen!$D$7="PROC.SWAT",IFERROR(VLOOKUP(BD[[#This Row],[Usunombre]],Equivalencias!W:X,2,FALSE),IFERROR(VLOOKUP(INDEX('BDCF Histórico'!A:A,MATCH(D1474&amp;E1474,'BDCF Histórico'!G:G,0),),Equivalencias!D:F,3,FALSE),"Revisar")),IFERROR(VLOOKUP(INDEX('BDCF Histórico'!A:A,MATCH(D1474&amp;E1474,'BDCF Histórico'!G:G,0),),Equivalencias!D:F,3,FALSE),"Revisar"))</f>
        <v>PROC.TELCO</v>
      </c>
      <c r="H1474" s="263" t="str" cm="1">
        <f t="array" ref="H1474">IFERROR(INDEX(Equivalencias!H:H,MATCH(BD[[#This Row],[PRYINumero]],Equivalencias!I:I,0),),BD[[#This Row],[PRYTcodigo]])</f>
        <v>PROC.ADM</v>
      </c>
    </row>
    <row r="1475" spans="2:8" x14ac:dyDescent="0.3">
      <c r="B1475" t="s">
        <v>669</v>
      </c>
      <c r="C1475" t="s">
        <v>4644</v>
      </c>
      <c r="D1475" t="s">
        <v>223</v>
      </c>
      <c r="E1475" t="s">
        <v>8381</v>
      </c>
      <c r="F1475">
        <v>16</v>
      </c>
      <c r="G1475" s="263" t="str" cm="1">
        <f t="array" ref="G1475">IF(Resumen!$D$7="PROC.SWAT",IFERROR(VLOOKUP(BD[[#This Row],[Usunombre]],Equivalencias!W:X,2,FALSE),IFERROR(VLOOKUP(INDEX('BDCF Histórico'!A:A,MATCH(D1475&amp;E1475,'BDCF Histórico'!G:G,0),),Equivalencias!D:F,3,FALSE),"Revisar")),IFERROR(VLOOKUP(INDEX('BDCF Histórico'!A:A,MATCH(D1475&amp;E1475,'BDCF Histórico'!G:G,0),),Equivalencias!D:F,3,FALSE),"Revisar"))</f>
        <v>PROC.TELCO</v>
      </c>
      <c r="H1475" s="263" t="str" cm="1">
        <f t="array" ref="H1475">IFERROR(INDEX(Equivalencias!H:H,MATCH(BD[[#This Row],[PRYINumero]],Equivalencias!I:I,0),),BD[[#This Row],[PRYTcodigo]])</f>
        <v>PROC.ADM</v>
      </c>
    </row>
    <row r="1476" spans="2:8" hidden="1" x14ac:dyDescent="0.3">
      <c r="B1476" t="s">
        <v>371</v>
      </c>
      <c r="C1476" t="s">
        <v>4626</v>
      </c>
      <c r="D1476" t="s">
        <v>223</v>
      </c>
      <c r="E1476" t="s">
        <v>4640</v>
      </c>
      <c r="F1476">
        <v>6.5</v>
      </c>
      <c r="G1476" s="263" t="str" cm="1">
        <f t="array" ref="G1476">IF(Resumen!$D$7="PROC.SWAT",IFERROR(VLOOKUP(BD[[#This Row],[Usunombre]],Equivalencias!W:X,2,FALSE),IFERROR(VLOOKUP(INDEX('BDCF Histórico'!A:A,MATCH(D1476&amp;E1476,'BDCF Histórico'!G:G,0),),Equivalencias!D:F,3,FALSE),"Revisar")),IFERROR(VLOOKUP(INDEX('BDCF Histórico'!A:A,MATCH(D1476&amp;E1476,'BDCF Histórico'!G:G,0),),Equivalencias!D:F,3,FALSE),"Revisar"))</f>
        <v>PROC.TELCO</v>
      </c>
      <c r="H1476" s="263" t="str" cm="1">
        <f t="array" ref="H1476">IFERROR(INDEX(Equivalencias!H:H,MATCH(BD[[#This Row],[PRYINumero]],Equivalencias!I:I,0),),BD[[#This Row],[PRYTcodigo]])</f>
        <v>PROC.TELCO</v>
      </c>
    </row>
    <row r="1477" spans="2:8" x14ac:dyDescent="0.3">
      <c r="B1477" t="s">
        <v>371</v>
      </c>
      <c r="C1477" t="s">
        <v>4626</v>
      </c>
      <c r="D1477" t="s">
        <v>223</v>
      </c>
      <c r="E1477" t="s">
        <v>8381</v>
      </c>
      <c r="F1477">
        <v>11.5</v>
      </c>
      <c r="G1477" s="263" t="str" cm="1">
        <f t="array" ref="G1477">IF(Resumen!$D$7="PROC.SWAT",IFERROR(VLOOKUP(BD[[#This Row],[Usunombre]],Equivalencias!W:X,2,FALSE),IFERROR(VLOOKUP(INDEX('BDCF Histórico'!A:A,MATCH(D1477&amp;E1477,'BDCF Histórico'!G:G,0),),Equivalencias!D:F,3,FALSE),"Revisar")),IFERROR(VLOOKUP(INDEX('BDCF Histórico'!A:A,MATCH(D1477&amp;E1477,'BDCF Histórico'!G:G,0),),Equivalencias!D:F,3,FALSE),"Revisar"))</f>
        <v>PROC.TELCO</v>
      </c>
      <c r="H1477" s="263" t="str" cm="1">
        <f t="array" ref="H1477">IFERROR(INDEX(Equivalencias!H:H,MATCH(BD[[#This Row],[PRYINumero]],Equivalencias!I:I,0),),BD[[#This Row],[PRYTcodigo]])</f>
        <v>PROC.TELCO</v>
      </c>
    </row>
    <row r="1478" spans="2:8" hidden="1" x14ac:dyDescent="0.3">
      <c r="B1478" t="s">
        <v>371</v>
      </c>
      <c r="C1478" t="s">
        <v>4628</v>
      </c>
      <c r="D1478" t="s">
        <v>223</v>
      </c>
      <c r="E1478" t="s">
        <v>4640</v>
      </c>
      <c r="F1478">
        <v>164</v>
      </c>
      <c r="G1478" s="263" t="str" cm="1">
        <f t="array" ref="G1478">IF(Resumen!$D$7="PROC.SWAT",IFERROR(VLOOKUP(BD[[#This Row],[Usunombre]],Equivalencias!W:X,2,FALSE),IFERROR(VLOOKUP(INDEX('BDCF Histórico'!A:A,MATCH(D1478&amp;E1478,'BDCF Histórico'!G:G,0),),Equivalencias!D:F,3,FALSE),"Revisar")),IFERROR(VLOOKUP(INDEX('BDCF Histórico'!A:A,MATCH(D1478&amp;E1478,'BDCF Histórico'!G:G,0),),Equivalencias!D:F,3,FALSE),"Revisar"))</f>
        <v>PROC.TELCO</v>
      </c>
      <c r="H1478" s="263" t="str" cm="1">
        <f t="array" ref="H1478">IFERROR(INDEX(Equivalencias!H:H,MATCH(BD[[#This Row],[PRYINumero]],Equivalencias!I:I,0),),BD[[#This Row],[PRYTcodigo]])</f>
        <v>PROC.TELCO</v>
      </c>
    </row>
    <row r="1479" spans="2:8" x14ac:dyDescent="0.3">
      <c r="B1479" t="s">
        <v>371</v>
      </c>
      <c r="C1479" t="s">
        <v>4628</v>
      </c>
      <c r="D1479" t="s">
        <v>223</v>
      </c>
      <c r="E1479" t="s">
        <v>8381</v>
      </c>
      <c r="F1479">
        <v>102</v>
      </c>
      <c r="G1479" s="263" t="str" cm="1">
        <f t="array" ref="G1479">IF(Resumen!$D$7="PROC.SWAT",IFERROR(VLOOKUP(BD[[#This Row],[Usunombre]],Equivalencias!W:X,2,FALSE),IFERROR(VLOOKUP(INDEX('BDCF Histórico'!A:A,MATCH(D1479&amp;E1479,'BDCF Histórico'!G:G,0),),Equivalencias!D:F,3,FALSE),"Revisar")),IFERROR(VLOOKUP(INDEX('BDCF Histórico'!A:A,MATCH(D1479&amp;E1479,'BDCF Histórico'!G:G,0),),Equivalencias!D:F,3,FALSE),"Revisar"))</f>
        <v>PROC.TELCO</v>
      </c>
      <c r="H1479" s="263" t="str" cm="1">
        <f t="array" ref="H1479">IFERROR(INDEX(Equivalencias!H:H,MATCH(BD[[#This Row],[PRYINumero]],Equivalencias!I:I,0),),BD[[#This Row],[PRYTcodigo]])</f>
        <v>PROC.TELCO</v>
      </c>
    </row>
    <row r="1480" spans="2:8" hidden="1" x14ac:dyDescent="0.3">
      <c r="B1480" t="s">
        <v>371</v>
      </c>
      <c r="C1480" t="s">
        <v>4206</v>
      </c>
      <c r="D1480" t="s">
        <v>223</v>
      </c>
      <c r="E1480" t="s">
        <v>4640</v>
      </c>
      <c r="F1480">
        <v>8</v>
      </c>
      <c r="G1480" s="263" t="str" cm="1">
        <f t="array" ref="G1480">IF(Resumen!$D$7="PROC.SWAT",IFERROR(VLOOKUP(BD[[#This Row],[Usunombre]],Equivalencias!W:X,2,FALSE),IFERROR(VLOOKUP(INDEX('BDCF Histórico'!A:A,MATCH(D1480&amp;E1480,'BDCF Histórico'!G:G,0),),Equivalencias!D:F,3,FALSE),"Revisar")),IFERROR(VLOOKUP(INDEX('BDCF Histórico'!A:A,MATCH(D1480&amp;E1480,'BDCF Histórico'!G:G,0),),Equivalencias!D:F,3,FALSE),"Revisar"))</f>
        <v>PROC.TELCO</v>
      </c>
      <c r="H1480" s="263" t="str" cm="1">
        <f t="array" ref="H1480">IFERROR(INDEX(Equivalencias!H:H,MATCH(BD[[#This Row],[PRYINumero]],Equivalencias!I:I,0),),BD[[#This Row],[PRYTcodigo]])</f>
        <v>PROC.TELCO</v>
      </c>
    </row>
    <row r="1481" spans="2:8" hidden="1" x14ac:dyDescent="0.3">
      <c r="B1481" t="s">
        <v>371</v>
      </c>
      <c r="C1481" t="s">
        <v>4629</v>
      </c>
      <c r="D1481" t="s">
        <v>223</v>
      </c>
      <c r="E1481" t="s">
        <v>4640</v>
      </c>
      <c r="F1481">
        <v>4</v>
      </c>
      <c r="G1481" s="263" t="str" cm="1">
        <f t="array" ref="G1481">IF(Resumen!$D$7="PROC.SWAT",IFERROR(VLOOKUP(BD[[#This Row],[Usunombre]],Equivalencias!W:X,2,FALSE),IFERROR(VLOOKUP(INDEX('BDCF Histórico'!A:A,MATCH(D1481&amp;E1481,'BDCF Histórico'!G:G,0),),Equivalencias!D:F,3,FALSE),"Revisar")),IFERROR(VLOOKUP(INDEX('BDCF Histórico'!A:A,MATCH(D1481&amp;E1481,'BDCF Histórico'!G:G,0),),Equivalencias!D:F,3,FALSE),"Revisar"))</f>
        <v>PROC.TELCO</v>
      </c>
      <c r="H1481" s="263" t="str" cm="1">
        <f t="array" ref="H1481">IFERROR(INDEX(Equivalencias!H:H,MATCH(BD[[#This Row],[PRYINumero]],Equivalencias!I:I,0),),BD[[#This Row],[PRYTcodigo]])</f>
        <v>PROC.TELCO</v>
      </c>
    </row>
    <row r="1482" spans="2:8" x14ac:dyDescent="0.3">
      <c r="B1482" t="s">
        <v>371</v>
      </c>
      <c r="C1482" t="s">
        <v>4629</v>
      </c>
      <c r="D1482" t="s">
        <v>223</v>
      </c>
      <c r="E1482" t="s">
        <v>8381</v>
      </c>
      <c r="F1482">
        <v>8</v>
      </c>
      <c r="G1482" s="263" t="str" cm="1">
        <f t="array" ref="G1482">IF(Resumen!$D$7="PROC.SWAT",IFERROR(VLOOKUP(BD[[#This Row],[Usunombre]],Equivalencias!W:X,2,FALSE),IFERROR(VLOOKUP(INDEX('BDCF Histórico'!A:A,MATCH(D1482&amp;E1482,'BDCF Histórico'!G:G,0),),Equivalencias!D:F,3,FALSE),"Revisar")),IFERROR(VLOOKUP(INDEX('BDCF Histórico'!A:A,MATCH(D1482&amp;E1482,'BDCF Histórico'!G:G,0),),Equivalencias!D:F,3,FALSE),"Revisar"))</f>
        <v>PROC.TELCO</v>
      </c>
      <c r="H1482" s="263" t="str" cm="1">
        <f t="array" ref="H1482">IFERROR(INDEX(Equivalencias!H:H,MATCH(BD[[#This Row],[PRYINumero]],Equivalencias!I:I,0),),BD[[#This Row],[PRYTcodigo]])</f>
        <v>PROC.TELCO</v>
      </c>
    </row>
    <row r="1483" spans="2:8" x14ac:dyDescent="0.3">
      <c r="B1483" t="s">
        <v>371</v>
      </c>
      <c r="C1483" t="s">
        <v>4680</v>
      </c>
      <c r="D1483" t="s">
        <v>223</v>
      </c>
      <c r="E1483" t="s">
        <v>8381</v>
      </c>
      <c r="F1483">
        <v>22</v>
      </c>
      <c r="G1483" s="263" t="str" cm="1">
        <f t="array" ref="G1483">IF(Resumen!$D$7="PROC.SWAT",IFERROR(VLOOKUP(BD[[#This Row],[Usunombre]],Equivalencias!W:X,2,FALSE),IFERROR(VLOOKUP(INDEX('BDCF Histórico'!A:A,MATCH(D1483&amp;E1483,'BDCF Histórico'!G:G,0),),Equivalencias!D:F,3,FALSE),"Revisar")),IFERROR(VLOOKUP(INDEX('BDCF Histórico'!A:A,MATCH(D1483&amp;E1483,'BDCF Histórico'!G:G,0),),Equivalencias!D:F,3,FALSE),"Revisar"))</f>
        <v>PROC.TELCO</v>
      </c>
      <c r="H1483" s="263" t="str" cm="1">
        <f t="array" ref="H1483">IFERROR(INDEX(Equivalencias!H:H,MATCH(BD[[#This Row],[PRYINumero]],Equivalencias!I:I,0),),BD[[#This Row],[PRYTcodigo]])</f>
        <v>PROC.TELCO</v>
      </c>
    </row>
    <row r="1484" spans="2:8" hidden="1" x14ac:dyDescent="0.3">
      <c r="B1484" t="s">
        <v>669</v>
      </c>
      <c r="C1484" t="s">
        <v>4642</v>
      </c>
      <c r="D1484" t="s">
        <v>69</v>
      </c>
      <c r="E1484" t="s">
        <v>4640</v>
      </c>
      <c r="F1484">
        <v>24</v>
      </c>
      <c r="G1484" s="263" t="str" cm="1">
        <f t="array" ref="G1484">IF(Resumen!$D$7="PROC.SWAT",IFERROR(VLOOKUP(BD[[#This Row],[Usunombre]],Equivalencias!W:X,2,FALSE),IFERROR(VLOOKUP(INDEX('BDCF Histórico'!A:A,MATCH(D1484&amp;E1484,'BDCF Histórico'!G:G,0),),Equivalencias!D:F,3,FALSE),"Revisar")),IFERROR(VLOOKUP(INDEX('BDCF Histórico'!A:A,MATCH(D1484&amp;E1484,'BDCF Histórico'!G:G,0),),Equivalencias!D:F,3,FALSE),"Revisar"))</f>
        <v>PROC.ERP</v>
      </c>
      <c r="H1484" s="263" t="str" cm="1">
        <f t="array" ref="H1484">IFERROR(INDEX(Equivalencias!H:H,MATCH(BD[[#This Row],[PRYINumero]],Equivalencias!I:I,0),),BD[[#This Row],[PRYTcodigo]])</f>
        <v>PROC.ADM</v>
      </c>
    </row>
    <row r="1485" spans="2:8" x14ac:dyDescent="0.3">
      <c r="B1485" t="s">
        <v>48</v>
      </c>
      <c r="C1485" t="s">
        <v>4648</v>
      </c>
      <c r="D1485" t="s">
        <v>69</v>
      </c>
      <c r="E1485" t="s">
        <v>8381</v>
      </c>
      <c r="F1485">
        <v>62</v>
      </c>
      <c r="G1485" s="263" t="str" cm="1">
        <f t="array" ref="G1485">IF(Resumen!$D$7="PROC.SWAT",IFERROR(VLOOKUP(BD[[#This Row],[Usunombre]],Equivalencias!W:X,2,FALSE),IFERROR(VLOOKUP(INDEX('BDCF Histórico'!A:A,MATCH(D1485&amp;E1485,'BDCF Histórico'!G:G,0),),Equivalencias!D:F,3,FALSE),"Revisar")),IFERROR(VLOOKUP(INDEX('BDCF Histórico'!A:A,MATCH(D1485&amp;E1485,'BDCF Histórico'!G:G,0),),Equivalencias!D:F,3,FALSE),"Revisar"))</f>
        <v>PROC.ERP</v>
      </c>
      <c r="H1485" s="263" t="str" cm="1">
        <f t="array" ref="H1485">IFERROR(INDEX(Equivalencias!H:H,MATCH(BD[[#This Row],[PRYINumero]],Equivalencias!I:I,0),),BD[[#This Row],[PRYTcodigo]])</f>
        <v>PROC.ERP</v>
      </c>
    </row>
    <row r="1486" spans="2:8" hidden="1" x14ac:dyDescent="0.3">
      <c r="B1486" t="s">
        <v>48</v>
      </c>
      <c r="C1486" t="s">
        <v>4649</v>
      </c>
      <c r="D1486" t="s">
        <v>69</v>
      </c>
      <c r="E1486" t="s">
        <v>4640</v>
      </c>
      <c r="F1486">
        <v>25.5</v>
      </c>
      <c r="G1486" s="263" t="str" cm="1">
        <f t="array" ref="G1486">IF(Resumen!$D$7="PROC.SWAT",IFERROR(VLOOKUP(BD[[#This Row],[Usunombre]],Equivalencias!W:X,2,FALSE),IFERROR(VLOOKUP(INDEX('BDCF Histórico'!A:A,MATCH(D1486&amp;E1486,'BDCF Histórico'!G:G,0),),Equivalencias!D:F,3,FALSE),"Revisar")),IFERROR(VLOOKUP(INDEX('BDCF Histórico'!A:A,MATCH(D1486&amp;E1486,'BDCF Histórico'!G:G,0),),Equivalencias!D:F,3,FALSE),"Revisar"))</f>
        <v>PROC.ERP</v>
      </c>
      <c r="H1486" s="263" t="str" cm="1">
        <f t="array" ref="H1486">IFERROR(INDEX(Equivalencias!H:H,MATCH(BD[[#This Row],[PRYINumero]],Equivalencias!I:I,0),),BD[[#This Row],[PRYTcodigo]])</f>
        <v>PROC.ERP</v>
      </c>
    </row>
    <row r="1487" spans="2:8" x14ac:dyDescent="0.3">
      <c r="B1487" t="s">
        <v>48</v>
      </c>
      <c r="C1487" t="s">
        <v>4649</v>
      </c>
      <c r="D1487" t="s">
        <v>69</v>
      </c>
      <c r="E1487" t="s">
        <v>8381</v>
      </c>
      <c r="F1487">
        <v>5.5</v>
      </c>
      <c r="G1487" s="263" t="str" cm="1">
        <f t="array" ref="G1487">IF(Resumen!$D$7="PROC.SWAT",IFERROR(VLOOKUP(BD[[#This Row],[Usunombre]],Equivalencias!W:X,2,FALSE),IFERROR(VLOOKUP(INDEX('BDCF Histórico'!A:A,MATCH(D1487&amp;E1487,'BDCF Histórico'!G:G,0),),Equivalencias!D:F,3,FALSE),"Revisar")),IFERROR(VLOOKUP(INDEX('BDCF Histórico'!A:A,MATCH(D1487&amp;E1487,'BDCF Histórico'!G:G,0),),Equivalencias!D:F,3,FALSE),"Revisar"))</f>
        <v>PROC.ERP</v>
      </c>
      <c r="H1487" s="263" t="str" cm="1">
        <f t="array" ref="H1487">IFERROR(INDEX(Equivalencias!H:H,MATCH(BD[[#This Row],[PRYINumero]],Equivalencias!I:I,0),),BD[[#This Row],[PRYTcodigo]])</f>
        <v>PROC.ERP</v>
      </c>
    </row>
    <row r="1488" spans="2:8" hidden="1" x14ac:dyDescent="0.3">
      <c r="B1488" t="s">
        <v>48</v>
      </c>
      <c r="C1488" t="s">
        <v>56</v>
      </c>
      <c r="D1488" t="s">
        <v>69</v>
      </c>
      <c r="E1488" t="s">
        <v>4640</v>
      </c>
      <c r="F1488">
        <v>32</v>
      </c>
      <c r="G1488" s="263" t="str" cm="1">
        <f t="array" ref="G1488">IF(Resumen!$D$7="PROC.SWAT",IFERROR(VLOOKUP(BD[[#This Row],[Usunombre]],Equivalencias!W:X,2,FALSE),IFERROR(VLOOKUP(INDEX('BDCF Histórico'!A:A,MATCH(D1488&amp;E1488,'BDCF Histórico'!G:G,0),),Equivalencias!D:F,3,FALSE),"Revisar")),IFERROR(VLOOKUP(INDEX('BDCF Histórico'!A:A,MATCH(D1488&amp;E1488,'BDCF Histórico'!G:G,0),),Equivalencias!D:F,3,FALSE),"Revisar"))</f>
        <v>PROC.ERP</v>
      </c>
      <c r="H1488" s="263" t="str" cm="1">
        <f t="array" ref="H1488">IFERROR(INDEX(Equivalencias!H:H,MATCH(BD[[#This Row],[PRYINumero]],Equivalencias!I:I,0),),BD[[#This Row],[PRYTcodigo]])</f>
        <v>PROC.ERP</v>
      </c>
    </row>
    <row r="1489" spans="2:8" x14ac:dyDescent="0.3">
      <c r="B1489" t="s">
        <v>48</v>
      </c>
      <c r="C1489" t="s">
        <v>56</v>
      </c>
      <c r="D1489" t="s">
        <v>69</v>
      </c>
      <c r="E1489" t="s">
        <v>8381</v>
      </c>
      <c r="F1489">
        <v>23</v>
      </c>
      <c r="G1489" s="263" t="str" cm="1">
        <f t="array" ref="G1489">IF(Resumen!$D$7="PROC.SWAT",IFERROR(VLOOKUP(BD[[#This Row],[Usunombre]],Equivalencias!W:X,2,FALSE),IFERROR(VLOOKUP(INDEX('BDCF Histórico'!A:A,MATCH(D1489&amp;E1489,'BDCF Histórico'!G:G,0),),Equivalencias!D:F,3,FALSE),"Revisar")),IFERROR(VLOOKUP(INDEX('BDCF Histórico'!A:A,MATCH(D1489&amp;E1489,'BDCF Histórico'!G:G,0),),Equivalencias!D:F,3,FALSE),"Revisar"))</f>
        <v>PROC.ERP</v>
      </c>
      <c r="H1489" s="263" t="str" cm="1">
        <f t="array" ref="H1489">IFERROR(INDEX(Equivalencias!H:H,MATCH(BD[[#This Row],[PRYINumero]],Equivalencias!I:I,0),),BD[[#This Row],[PRYTcodigo]])</f>
        <v>PROC.ERP</v>
      </c>
    </row>
    <row r="1490" spans="2:8" hidden="1" x14ac:dyDescent="0.3">
      <c r="B1490" t="s">
        <v>48</v>
      </c>
      <c r="C1490" t="s">
        <v>4651</v>
      </c>
      <c r="D1490" t="s">
        <v>69</v>
      </c>
      <c r="E1490" t="s">
        <v>4640</v>
      </c>
      <c r="F1490">
        <v>1</v>
      </c>
      <c r="G1490" s="263" t="str" cm="1">
        <f t="array" ref="G1490">IF(Resumen!$D$7="PROC.SWAT",IFERROR(VLOOKUP(BD[[#This Row],[Usunombre]],Equivalencias!W:X,2,FALSE),IFERROR(VLOOKUP(INDEX('BDCF Histórico'!A:A,MATCH(D1490&amp;E1490,'BDCF Histórico'!G:G,0),),Equivalencias!D:F,3,FALSE),"Revisar")),IFERROR(VLOOKUP(INDEX('BDCF Histórico'!A:A,MATCH(D1490&amp;E1490,'BDCF Histórico'!G:G,0),),Equivalencias!D:F,3,FALSE),"Revisar"))</f>
        <v>PROC.ERP</v>
      </c>
      <c r="H1490" s="263" t="str" cm="1">
        <f t="array" ref="H1490">IFERROR(INDEX(Equivalencias!H:H,MATCH(BD[[#This Row],[PRYINumero]],Equivalencias!I:I,0),),BD[[#This Row],[PRYTcodigo]])</f>
        <v>PROC.ERP</v>
      </c>
    </row>
    <row r="1491" spans="2:8" x14ac:dyDescent="0.3">
      <c r="B1491" t="s">
        <v>48</v>
      </c>
      <c r="C1491" t="s">
        <v>4652</v>
      </c>
      <c r="D1491" t="s">
        <v>69</v>
      </c>
      <c r="E1491" t="s">
        <v>8381</v>
      </c>
      <c r="F1491">
        <v>6</v>
      </c>
      <c r="G1491" s="263" t="str" cm="1">
        <f t="array" ref="G1491">IF(Resumen!$D$7="PROC.SWAT",IFERROR(VLOOKUP(BD[[#This Row],[Usunombre]],Equivalencias!W:X,2,FALSE),IFERROR(VLOOKUP(INDEX('BDCF Histórico'!A:A,MATCH(D1491&amp;E1491,'BDCF Histórico'!G:G,0),),Equivalencias!D:F,3,FALSE),"Revisar")),IFERROR(VLOOKUP(INDEX('BDCF Histórico'!A:A,MATCH(D1491&amp;E1491,'BDCF Histórico'!G:G,0),),Equivalencias!D:F,3,FALSE),"Revisar"))</f>
        <v>PROC.ERP</v>
      </c>
      <c r="H1491" s="263" t="str" cm="1">
        <f t="array" ref="H1491">IFERROR(INDEX(Equivalencias!H:H,MATCH(BD[[#This Row],[PRYINumero]],Equivalencias!I:I,0),),BD[[#This Row],[PRYTcodigo]])</f>
        <v>PROC.ERP</v>
      </c>
    </row>
    <row r="1492" spans="2:8" hidden="1" x14ac:dyDescent="0.3">
      <c r="B1492" t="s">
        <v>48</v>
      </c>
      <c r="C1492" t="s">
        <v>4653</v>
      </c>
      <c r="D1492" t="s">
        <v>69</v>
      </c>
      <c r="E1492" t="s">
        <v>4640</v>
      </c>
      <c r="F1492">
        <v>23</v>
      </c>
      <c r="G1492" s="263" t="str" cm="1">
        <f t="array" ref="G1492">IF(Resumen!$D$7="PROC.SWAT",IFERROR(VLOOKUP(BD[[#This Row],[Usunombre]],Equivalencias!W:X,2,FALSE),IFERROR(VLOOKUP(INDEX('BDCF Histórico'!A:A,MATCH(D1492&amp;E1492,'BDCF Histórico'!G:G,0),),Equivalencias!D:F,3,FALSE),"Revisar")),IFERROR(VLOOKUP(INDEX('BDCF Histórico'!A:A,MATCH(D1492&amp;E1492,'BDCF Histórico'!G:G,0),),Equivalencias!D:F,3,FALSE),"Revisar"))</f>
        <v>PROC.ERP</v>
      </c>
      <c r="H1492" s="263" t="str" cm="1">
        <f t="array" ref="H1492">IFERROR(INDEX(Equivalencias!H:H,MATCH(BD[[#This Row],[PRYINumero]],Equivalencias!I:I,0),),BD[[#This Row],[PRYTcodigo]])</f>
        <v>PROC.ERP</v>
      </c>
    </row>
    <row r="1493" spans="2:8" x14ac:dyDescent="0.3">
      <c r="B1493" t="s">
        <v>48</v>
      </c>
      <c r="C1493" t="s">
        <v>4653</v>
      </c>
      <c r="D1493" t="s">
        <v>69</v>
      </c>
      <c r="E1493" t="s">
        <v>8381</v>
      </c>
      <c r="F1493">
        <v>9</v>
      </c>
      <c r="G1493" s="263" t="str" cm="1">
        <f t="array" ref="G1493">IF(Resumen!$D$7="PROC.SWAT",IFERROR(VLOOKUP(BD[[#This Row],[Usunombre]],Equivalencias!W:X,2,FALSE),IFERROR(VLOOKUP(INDEX('BDCF Histórico'!A:A,MATCH(D1493&amp;E1493,'BDCF Histórico'!G:G,0),),Equivalencias!D:F,3,FALSE),"Revisar")),IFERROR(VLOOKUP(INDEX('BDCF Histórico'!A:A,MATCH(D1493&amp;E1493,'BDCF Histórico'!G:G,0),),Equivalencias!D:F,3,FALSE),"Revisar"))</f>
        <v>PROC.ERP</v>
      </c>
      <c r="H1493" s="263" t="str" cm="1">
        <f t="array" ref="H1493">IFERROR(INDEX(Equivalencias!H:H,MATCH(BD[[#This Row],[PRYINumero]],Equivalencias!I:I,0),),BD[[#This Row],[PRYTcodigo]])</f>
        <v>PROC.ERP</v>
      </c>
    </row>
    <row r="1494" spans="2:8" hidden="1" x14ac:dyDescent="0.3">
      <c r="B1494" t="s">
        <v>48</v>
      </c>
      <c r="C1494" t="s">
        <v>4654</v>
      </c>
      <c r="D1494" t="s">
        <v>69</v>
      </c>
      <c r="E1494" t="s">
        <v>4640</v>
      </c>
      <c r="F1494">
        <v>6</v>
      </c>
      <c r="G1494" s="263" t="str" cm="1">
        <f t="array" ref="G1494">IF(Resumen!$D$7="PROC.SWAT",IFERROR(VLOOKUP(BD[[#This Row],[Usunombre]],Equivalencias!W:X,2,FALSE),IFERROR(VLOOKUP(INDEX('BDCF Histórico'!A:A,MATCH(D1494&amp;E1494,'BDCF Histórico'!G:G,0),),Equivalencias!D:F,3,FALSE),"Revisar")),IFERROR(VLOOKUP(INDEX('BDCF Histórico'!A:A,MATCH(D1494&amp;E1494,'BDCF Histórico'!G:G,0),),Equivalencias!D:F,3,FALSE),"Revisar"))</f>
        <v>PROC.ERP</v>
      </c>
      <c r="H1494" s="263" t="str" cm="1">
        <f t="array" ref="H1494">IFERROR(INDEX(Equivalencias!H:H,MATCH(BD[[#This Row],[PRYINumero]],Equivalencias!I:I,0),),BD[[#This Row],[PRYTcodigo]])</f>
        <v>PROC.ERP</v>
      </c>
    </row>
    <row r="1495" spans="2:8" x14ac:dyDescent="0.3">
      <c r="B1495" t="s">
        <v>48</v>
      </c>
      <c r="C1495" t="s">
        <v>4655</v>
      </c>
      <c r="D1495" t="s">
        <v>69</v>
      </c>
      <c r="E1495" t="s">
        <v>8381</v>
      </c>
      <c r="F1495">
        <v>3</v>
      </c>
      <c r="G1495" s="263" t="str" cm="1">
        <f t="array" ref="G1495">IF(Resumen!$D$7="PROC.SWAT",IFERROR(VLOOKUP(BD[[#This Row],[Usunombre]],Equivalencias!W:X,2,FALSE),IFERROR(VLOOKUP(INDEX('BDCF Histórico'!A:A,MATCH(D1495&amp;E1495,'BDCF Histórico'!G:G,0),),Equivalencias!D:F,3,FALSE),"Revisar")),IFERROR(VLOOKUP(INDEX('BDCF Histórico'!A:A,MATCH(D1495&amp;E1495,'BDCF Histórico'!G:G,0),),Equivalencias!D:F,3,FALSE),"Revisar"))</f>
        <v>PROC.ERP</v>
      </c>
      <c r="H1495" s="263" t="str" cm="1">
        <f t="array" ref="H1495">IFERROR(INDEX(Equivalencias!H:H,MATCH(BD[[#This Row],[PRYINumero]],Equivalencias!I:I,0),),BD[[#This Row],[PRYTcodigo]])</f>
        <v>PROC.ERP</v>
      </c>
    </row>
    <row r="1496" spans="2:8" x14ac:dyDescent="0.3">
      <c r="B1496" t="s">
        <v>48</v>
      </c>
      <c r="C1496" t="s">
        <v>4656</v>
      </c>
      <c r="D1496" t="s">
        <v>69</v>
      </c>
      <c r="E1496" t="s">
        <v>8381</v>
      </c>
      <c r="F1496">
        <v>3</v>
      </c>
      <c r="G1496" s="263" t="str" cm="1">
        <f t="array" ref="G1496">IF(Resumen!$D$7="PROC.SWAT",IFERROR(VLOOKUP(BD[[#This Row],[Usunombre]],Equivalencias!W:X,2,FALSE),IFERROR(VLOOKUP(INDEX('BDCF Histórico'!A:A,MATCH(D1496&amp;E1496,'BDCF Histórico'!G:G,0),),Equivalencias!D:F,3,FALSE),"Revisar")),IFERROR(VLOOKUP(INDEX('BDCF Histórico'!A:A,MATCH(D1496&amp;E1496,'BDCF Histórico'!G:G,0),),Equivalencias!D:F,3,FALSE),"Revisar"))</f>
        <v>PROC.ERP</v>
      </c>
      <c r="H1496" s="263" t="str" cm="1">
        <f t="array" ref="H1496">IFERROR(INDEX(Equivalencias!H:H,MATCH(BD[[#This Row],[PRYINumero]],Equivalencias!I:I,0),),BD[[#This Row],[PRYTcodigo]])</f>
        <v>PROC.ERP</v>
      </c>
    </row>
    <row r="1497" spans="2:8" hidden="1" x14ac:dyDescent="0.3">
      <c r="B1497" t="s">
        <v>48</v>
      </c>
      <c r="C1497" t="s">
        <v>3564</v>
      </c>
      <c r="D1497" t="s">
        <v>69</v>
      </c>
      <c r="E1497" t="s">
        <v>4640</v>
      </c>
      <c r="F1497">
        <v>8</v>
      </c>
      <c r="G1497" s="263" t="str" cm="1">
        <f t="array" ref="G1497">IF(Resumen!$D$7="PROC.SWAT",IFERROR(VLOOKUP(BD[[#This Row],[Usunombre]],Equivalencias!W:X,2,FALSE),IFERROR(VLOOKUP(INDEX('BDCF Histórico'!A:A,MATCH(D1497&amp;E1497,'BDCF Histórico'!G:G,0),),Equivalencias!D:F,3,FALSE),"Revisar")),IFERROR(VLOOKUP(INDEX('BDCF Histórico'!A:A,MATCH(D1497&amp;E1497,'BDCF Histórico'!G:G,0),),Equivalencias!D:F,3,FALSE),"Revisar"))</f>
        <v>PROC.ERP</v>
      </c>
      <c r="H1497" s="263" t="str" cm="1">
        <f t="array" ref="H1497">IFERROR(INDEX(Equivalencias!H:H,MATCH(BD[[#This Row],[PRYINumero]],Equivalencias!I:I,0),),BD[[#This Row],[PRYTcodigo]])</f>
        <v>PROC.ERP</v>
      </c>
    </row>
    <row r="1498" spans="2:8" x14ac:dyDescent="0.3">
      <c r="B1498" t="s">
        <v>48</v>
      </c>
      <c r="C1498" t="s">
        <v>8323</v>
      </c>
      <c r="D1498" t="s">
        <v>69</v>
      </c>
      <c r="E1498" t="s">
        <v>8381</v>
      </c>
      <c r="F1498">
        <v>2.5</v>
      </c>
      <c r="G1498" s="263" t="str" cm="1">
        <f t="array" ref="G1498">IF(Resumen!$D$7="PROC.SWAT",IFERROR(VLOOKUP(BD[[#This Row],[Usunombre]],Equivalencias!W:X,2,FALSE),IFERROR(VLOOKUP(INDEX('BDCF Histórico'!A:A,MATCH(D1498&amp;E1498,'BDCF Histórico'!G:G,0),),Equivalencias!D:F,3,FALSE),"Revisar")),IFERROR(VLOOKUP(INDEX('BDCF Histórico'!A:A,MATCH(D1498&amp;E1498,'BDCF Histórico'!G:G,0),),Equivalencias!D:F,3,FALSE),"Revisar"))</f>
        <v>PROC.ERP</v>
      </c>
      <c r="H1498" s="263" t="str" cm="1">
        <f t="array" ref="H1498">IFERROR(INDEX(Equivalencias!H:H,MATCH(BD[[#This Row],[PRYINumero]],Equivalencias!I:I,0),),BD[[#This Row],[PRYTcodigo]])</f>
        <v>PROC.ERP</v>
      </c>
    </row>
    <row r="1499" spans="2:8" hidden="1" x14ac:dyDescent="0.3">
      <c r="B1499" t="s">
        <v>48</v>
      </c>
      <c r="C1499" t="s">
        <v>4659</v>
      </c>
      <c r="D1499" t="s">
        <v>69</v>
      </c>
      <c r="E1499" t="s">
        <v>4640</v>
      </c>
      <c r="F1499">
        <v>2</v>
      </c>
      <c r="G1499" s="263" t="str" cm="1">
        <f t="array" ref="G1499">IF(Resumen!$D$7="PROC.SWAT",IFERROR(VLOOKUP(BD[[#This Row],[Usunombre]],Equivalencias!W:X,2,FALSE),IFERROR(VLOOKUP(INDEX('BDCF Histórico'!A:A,MATCH(D1499&amp;E1499,'BDCF Histórico'!G:G,0),),Equivalencias!D:F,3,FALSE),"Revisar")),IFERROR(VLOOKUP(INDEX('BDCF Histórico'!A:A,MATCH(D1499&amp;E1499,'BDCF Histórico'!G:G,0),),Equivalencias!D:F,3,FALSE),"Revisar"))</f>
        <v>PROC.ERP</v>
      </c>
      <c r="H1499" s="263" t="str" cm="1">
        <f t="array" ref="H1499">IFERROR(INDEX(Equivalencias!H:H,MATCH(BD[[#This Row],[PRYINumero]],Equivalencias!I:I,0),),BD[[#This Row],[PRYTcodigo]])</f>
        <v>PROC.ERP</v>
      </c>
    </row>
    <row r="1500" spans="2:8" x14ac:dyDescent="0.3">
      <c r="B1500" t="s">
        <v>48</v>
      </c>
      <c r="C1500" t="s">
        <v>4659</v>
      </c>
      <c r="D1500" t="s">
        <v>69</v>
      </c>
      <c r="E1500" t="s">
        <v>8381</v>
      </c>
      <c r="F1500">
        <v>13</v>
      </c>
      <c r="G1500" s="263" t="str" cm="1">
        <f t="array" ref="G1500">IF(Resumen!$D$7="PROC.SWAT",IFERROR(VLOOKUP(BD[[#This Row],[Usunombre]],Equivalencias!W:X,2,FALSE),IFERROR(VLOOKUP(INDEX('BDCF Histórico'!A:A,MATCH(D1500&amp;E1500,'BDCF Histórico'!G:G,0),),Equivalencias!D:F,3,FALSE),"Revisar")),IFERROR(VLOOKUP(INDEX('BDCF Histórico'!A:A,MATCH(D1500&amp;E1500,'BDCF Histórico'!G:G,0),),Equivalencias!D:F,3,FALSE),"Revisar"))</f>
        <v>PROC.ERP</v>
      </c>
      <c r="H1500" s="263" t="str" cm="1">
        <f t="array" ref="H1500">IFERROR(INDEX(Equivalencias!H:H,MATCH(BD[[#This Row],[PRYINumero]],Equivalencias!I:I,0),),BD[[#This Row],[PRYTcodigo]])</f>
        <v>PROC.ERP</v>
      </c>
    </row>
    <row r="1501" spans="2:8" hidden="1" x14ac:dyDescent="0.3">
      <c r="B1501" t="s">
        <v>48</v>
      </c>
      <c r="C1501" t="s">
        <v>4265</v>
      </c>
      <c r="D1501" t="s">
        <v>69</v>
      </c>
      <c r="E1501" t="s">
        <v>4640</v>
      </c>
      <c r="F1501">
        <v>13</v>
      </c>
      <c r="G1501" s="263" t="str" cm="1">
        <f t="array" ref="G1501">IF(Resumen!$D$7="PROC.SWAT",IFERROR(VLOOKUP(BD[[#This Row],[Usunombre]],Equivalencias!W:X,2,FALSE),IFERROR(VLOOKUP(INDEX('BDCF Histórico'!A:A,MATCH(D1501&amp;E1501,'BDCF Histórico'!G:G,0),),Equivalencias!D:F,3,FALSE),"Revisar")),IFERROR(VLOOKUP(INDEX('BDCF Histórico'!A:A,MATCH(D1501&amp;E1501,'BDCF Histórico'!G:G,0),),Equivalencias!D:F,3,FALSE),"Revisar"))</f>
        <v>PROC.ERP</v>
      </c>
      <c r="H1501" s="263" t="str" cm="1">
        <f t="array" ref="H1501">IFERROR(INDEX(Equivalencias!H:H,MATCH(BD[[#This Row],[PRYINumero]],Equivalencias!I:I,0),),BD[[#This Row],[PRYTcodigo]])</f>
        <v>PROC.ERP</v>
      </c>
    </row>
    <row r="1502" spans="2:8" x14ac:dyDescent="0.3">
      <c r="B1502" t="s">
        <v>48</v>
      </c>
      <c r="C1502" t="s">
        <v>4265</v>
      </c>
      <c r="D1502" t="s">
        <v>69</v>
      </c>
      <c r="E1502" t="s">
        <v>8381</v>
      </c>
      <c r="F1502">
        <v>4</v>
      </c>
      <c r="G1502" s="263" t="str" cm="1">
        <f t="array" ref="G1502">IF(Resumen!$D$7="PROC.SWAT",IFERROR(VLOOKUP(BD[[#This Row],[Usunombre]],Equivalencias!W:X,2,FALSE),IFERROR(VLOOKUP(INDEX('BDCF Histórico'!A:A,MATCH(D1502&amp;E1502,'BDCF Histórico'!G:G,0),),Equivalencias!D:F,3,FALSE),"Revisar")),IFERROR(VLOOKUP(INDEX('BDCF Histórico'!A:A,MATCH(D1502&amp;E1502,'BDCF Histórico'!G:G,0),),Equivalencias!D:F,3,FALSE),"Revisar"))</f>
        <v>PROC.ERP</v>
      </c>
      <c r="H1502" s="263" t="str" cm="1">
        <f t="array" ref="H1502">IFERROR(INDEX(Equivalencias!H:H,MATCH(BD[[#This Row],[PRYINumero]],Equivalencias!I:I,0),),BD[[#This Row],[PRYTcodigo]])</f>
        <v>PROC.ERP</v>
      </c>
    </row>
    <row r="1503" spans="2:8" hidden="1" x14ac:dyDescent="0.3">
      <c r="B1503" t="s">
        <v>48</v>
      </c>
      <c r="C1503" t="s">
        <v>4696</v>
      </c>
      <c r="D1503" t="s">
        <v>69</v>
      </c>
      <c r="E1503" t="s">
        <v>4640</v>
      </c>
      <c r="F1503">
        <v>6</v>
      </c>
      <c r="G1503" s="263" t="str" cm="1">
        <f t="array" ref="G1503">IF(Resumen!$D$7="PROC.SWAT",IFERROR(VLOOKUP(BD[[#This Row],[Usunombre]],Equivalencias!W:X,2,FALSE),IFERROR(VLOOKUP(INDEX('BDCF Histórico'!A:A,MATCH(D1503&amp;E1503,'BDCF Histórico'!G:G,0),),Equivalencias!D:F,3,FALSE),"Revisar")),IFERROR(VLOOKUP(INDEX('BDCF Histórico'!A:A,MATCH(D1503&amp;E1503,'BDCF Histórico'!G:G,0),),Equivalencias!D:F,3,FALSE),"Revisar"))</f>
        <v>PROC.ERP</v>
      </c>
      <c r="H1503" s="263" t="str" cm="1">
        <f t="array" ref="H1503">IFERROR(INDEX(Equivalencias!H:H,MATCH(BD[[#This Row],[PRYINumero]],Equivalencias!I:I,0),),BD[[#This Row],[PRYTcodigo]])</f>
        <v>PROC.ERP</v>
      </c>
    </row>
    <row r="1504" spans="2:8" x14ac:dyDescent="0.3">
      <c r="B1504" t="s">
        <v>48</v>
      </c>
      <c r="C1504" t="s">
        <v>8343</v>
      </c>
      <c r="D1504" t="s">
        <v>69</v>
      </c>
      <c r="E1504" t="s">
        <v>8381</v>
      </c>
      <c r="F1504">
        <v>4</v>
      </c>
      <c r="G1504" s="263" t="str" cm="1">
        <f t="array" ref="G1504">IF(Resumen!$D$7="PROC.SWAT",IFERROR(VLOOKUP(BD[[#This Row],[Usunombre]],Equivalencias!W:X,2,FALSE),IFERROR(VLOOKUP(INDEX('BDCF Histórico'!A:A,MATCH(D1504&amp;E1504,'BDCF Histórico'!G:G,0),),Equivalencias!D:F,3,FALSE),"Revisar")),IFERROR(VLOOKUP(INDEX('BDCF Histórico'!A:A,MATCH(D1504&amp;E1504,'BDCF Histórico'!G:G,0),),Equivalencias!D:F,3,FALSE),"Revisar"))</f>
        <v>PROC.ERP</v>
      </c>
      <c r="H1504" s="263" t="str" cm="1">
        <f t="array" ref="H1504">IFERROR(INDEX(Equivalencias!H:H,MATCH(BD[[#This Row],[PRYINumero]],Equivalencias!I:I,0),),BD[[#This Row],[PRYTcodigo]])</f>
        <v>PROC.ERP</v>
      </c>
    </row>
    <row r="1505" spans="2:8" hidden="1" x14ac:dyDescent="0.3">
      <c r="B1505" t="s">
        <v>48</v>
      </c>
      <c r="C1505" t="s">
        <v>4660</v>
      </c>
      <c r="D1505" t="s">
        <v>69</v>
      </c>
      <c r="E1505" t="s">
        <v>4640</v>
      </c>
      <c r="F1505">
        <v>14</v>
      </c>
      <c r="G1505" s="263" t="str" cm="1">
        <f t="array" ref="G1505">IF(Resumen!$D$7="PROC.SWAT",IFERROR(VLOOKUP(BD[[#This Row],[Usunombre]],Equivalencias!W:X,2,FALSE),IFERROR(VLOOKUP(INDEX('BDCF Histórico'!A:A,MATCH(D1505&amp;E1505,'BDCF Histórico'!G:G,0),),Equivalencias!D:F,3,FALSE),"Revisar")),IFERROR(VLOOKUP(INDEX('BDCF Histórico'!A:A,MATCH(D1505&amp;E1505,'BDCF Histórico'!G:G,0),),Equivalencias!D:F,3,FALSE),"Revisar"))</f>
        <v>PROC.ERP</v>
      </c>
      <c r="H1505" s="263" t="str" cm="1">
        <f t="array" ref="H1505">IFERROR(INDEX(Equivalencias!H:H,MATCH(BD[[#This Row],[PRYINumero]],Equivalencias!I:I,0),),BD[[#This Row],[PRYTcodigo]])</f>
        <v>PROC.ERP</v>
      </c>
    </row>
    <row r="1506" spans="2:8" x14ac:dyDescent="0.3">
      <c r="B1506" t="s">
        <v>48</v>
      </c>
      <c r="C1506" t="s">
        <v>4660</v>
      </c>
      <c r="D1506" t="s">
        <v>69</v>
      </c>
      <c r="E1506" t="s">
        <v>8381</v>
      </c>
      <c r="F1506">
        <v>2</v>
      </c>
      <c r="G1506" s="263" t="str" cm="1">
        <f t="array" ref="G1506">IF(Resumen!$D$7="PROC.SWAT",IFERROR(VLOOKUP(BD[[#This Row],[Usunombre]],Equivalencias!W:X,2,FALSE),IFERROR(VLOOKUP(INDEX('BDCF Histórico'!A:A,MATCH(D1506&amp;E1506,'BDCF Histórico'!G:G,0),),Equivalencias!D:F,3,FALSE),"Revisar")),IFERROR(VLOOKUP(INDEX('BDCF Histórico'!A:A,MATCH(D1506&amp;E1506,'BDCF Histórico'!G:G,0),),Equivalencias!D:F,3,FALSE),"Revisar"))</f>
        <v>PROC.ERP</v>
      </c>
      <c r="H1506" s="263" t="str" cm="1">
        <f t="array" ref="H1506">IFERROR(INDEX(Equivalencias!H:H,MATCH(BD[[#This Row],[PRYINumero]],Equivalencias!I:I,0),),BD[[#This Row],[PRYTcodigo]])</f>
        <v>PROC.ERP</v>
      </c>
    </row>
    <row r="1507" spans="2:8" x14ac:dyDescent="0.3">
      <c r="B1507" t="s">
        <v>48</v>
      </c>
      <c r="C1507" t="s">
        <v>6326</v>
      </c>
      <c r="D1507" t="s">
        <v>69</v>
      </c>
      <c r="E1507" t="s">
        <v>8381</v>
      </c>
      <c r="F1507">
        <v>1</v>
      </c>
      <c r="G1507" s="263" t="str" cm="1">
        <f t="array" ref="G1507">IF(Resumen!$D$7="PROC.SWAT",IFERROR(VLOOKUP(BD[[#This Row],[Usunombre]],Equivalencias!W:X,2,FALSE),IFERROR(VLOOKUP(INDEX('BDCF Histórico'!A:A,MATCH(D1507&amp;E1507,'BDCF Histórico'!G:G,0),),Equivalencias!D:F,3,FALSE),"Revisar")),IFERROR(VLOOKUP(INDEX('BDCF Histórico'!A:A,MATCH(D1507&amp;E1507,'BDCF Histórico'!G:G,0),),Equivalencias!D:F,3,FALSE),"Revisar"))</f>
        <v>PROC.ERP</v>
      </c>
      <c r="H1507" s="263" t="str" cm="1">
        <f t="array" ref="H1507">IFERROR(INDEX(Equivalencias!H:H,MATCH(BD[[#This Row],[PRYINumero]],Equivalencias!I:I,0),),BD[[#This Row],[PRYTcodigo]])</f>
        <v>PROC.ERP</v>
      </c>
    </row>
    <row r="1508" spans="2:8" hidden="1" x14ac:dyDescent="0.3">
      <c r="B1508" t="s">
        <v>48</v>
      </c>
      <c r="C1508" t="s">
        <v>4661</v>
      </c>
      <c r="D1508" t="s">
        <v>69</v>
      </c>
      <c r="E1508" t="s">
        <v>4640</v>
      </c>
      <c r="F1508">
        <v>11</v>
      </c>
      <c r="G1508" s="263" t="str" cm="1">
        <f t="array" ref="G1508">IF(Resumen!$D$7="PROC.SWAT",IFERROR(VLOOKUP(BD[[#This Row],[Usunombre]],Equivalencias!W:X,2,FALSE),IFERROR(VLOOKUP(INDEX('BDCF Histórico'!A:A,MATCH(D1508&amp;E1508,'BDCF Histórico'!G:G,0),),Equivalencias!D:F,3,FALSE),"Revisar")),IFERROR(VLOOKUP(INDEX('BDCF Histórico'!A:A,MATCH(D1508&amp;E1508,'BDCF Histórico'!G:G,0),),Equivalencias!D:F,3,FALSE),"Revisar"))</f>
        <v>PROC.ERP</v>
      </c>
      <c r="H1508" s="263" t="str" cm="1">
        <f t="array" ref="H1508">IFERROR(INDEX(Equivalencias!H:H,MATCH(BD[[#This Row],[PRYINumero]],Equivalencias!I:I,0),),BD[[#This Row],[PRYTcodigo]])</f>
        <v>PROC.ERP</v>
      </c>
    </row>
    <row r="1509" spans="2:8" x14ac:dyDescent="0.3">
      <c r="B1509" t="s">
        <v>48</v>
      </c>
      <c r="C1509" t="s">
        <v>4661</v>
      </c>
      <c r="D1509" t="s">
        <v>69</v>
      </c>
      <c r="E1509" t="s">
        <v>8381</v>
      </c>
      <c r="F1509">
        <v>4</v>
      </c>
      <c r="G1509" s="263" t="str" cm="1">
        <f t="array" ref="G1509">IF(Resumen!$D$7="PROC.SWAT",IFERROR(VLOOKUP(BD[[#This Row],[Usunombre]],Equivalencias!W:X,2,FALSE),IFERROR(VLOOKUP(INDEX('BDCF Histórico'!A:A,MATCH(D1509&amp;E1509,'BDCF Histórico'!G:G,0),),Equivalencias!D:F,3,FALSE),"Revisar")),IFERROR(VLOOKUP(INDEX('BDCF Histórico'!A:A,MATCH(D1509&amp;E1509,'BDCF Histórico'!G:G,0),),Equivalencias!D:F,3,FALSE),"Revisar"))</f>
        <v>PROC.ERP</v>
      </c>
      <c r="H1509" s="263" t="str" cm="1">
        <f t="array" ref="H1509">IFERROR(INDEX(Equivalencias!H:H,MATCH(BD[[#This Row],[PRYINumero]],Equivalencias!I:I,0),),BD[[#This Row],[PRYTcodigo]])</f>
        <v>PROC.ERP</v>
      </c>
    </row>
    <row r="1510" spans="2:8" x14ac:dyDescent="0.3">
      <c r="B1510" t="s">
        <v>48</v>
      </c>
      <c r="C1510" t="s">
        <v>8312</v>
      </c>
      <c r="D1510" t="s">
        <v>69</v>
      </c>
      <c r="E1510" t="s">
        <v>8381</v>
      </c>
      <c r="F1510">
        <v>2</v>
      </c>
      <c r="G1510" s="263" t="str" cm="1">
        <f t="array" ref="G1510">IF(Resumen!$D$7="PROC.SWAT",IFERROR(VLOOKUP(BD[[#This Row],[Usunombre]],Equivalencias!W:X,2,FALSE),IFERROR(VLOOKUP(INDEX('BDCF Histórico'!A:A,MATCH(D1510&amp;E1510,'BDCF Histórico'!G:G,0),),Equivalencias!D:F,3,FALSE),"Revisar")),IFERROR(VLOOKUP(INDEX('BDCF Histórico'!A:A,MATCH(D1510&amp;E1510,'BDCF Histórico'!G:G,0),),Equivalencias!D:F,3,FALSE),"Revisar"))</f>
        <v>PROC.ERP</v>
      </c>
      <c r="H1510" s="263" t="str" cm="1">
        <f t="array" ref="H1510">IFERROR(INDEX(Equivalencias!H:H,MATCH(BD[[#This Row],[PRYINumero]],Equivalencias!I:I,0),),BD[[#This Row],[PRYTcodigo]])</f>
        <v>PROC.ERP</v>
      </c>
    </row>
    <row r="1511" spans="2:8" hidden="1" x14ac:dyDescent="0.3">
      <c r="B1511" t="s">
        <v>48</v>
      </c>
      <c r="C1511" t="s">
        <v>4614</v>
      </c>
      <c r="D1511" t="s">
        <v>69</v>
      </c>
      <c r="E1511" t="s">
        <v>4640</v>
      </c>
      <c r="F1511">
        <v>2.5</v>
      </c>
      <c r="G1511" s="263" t="str" cm="1">
        <f t="array" ref="G1511">IF(Resumen!$D$7="PROC.SWAT",IFERROR(VLOOKUP(BD[[#This Row],[Usunombre]],Equivalencias!W:X,2,FALSE),IFERROR(VLOOKUP(INDEX('BDCF Histórico'!A:A,MATCH(D1511&amp;E1511,'BDCF Histórico'!G:G,0),),Equivalencias!D:F,3,FALSE),"Revisar")),IFERROR(VLOOKUP(INDEX('BDCF Histórico'!A:A,MATCH(D1511&amp;E1511,'BDCF Histórico'!G:G,0),),Equivalencias!D:F,3,FALSE),"Revisar"))</f>
        <v>PROC.ERP</v>
      </c>
      <c r="H1511" s="263" t="str" cm="1">
        <f t="array" ref="H1511">IFERROR(INDEX(Equivalencias!H:H,MATCH(BD[[#This Row],[PRYINumero]],Equivalencias!I:I,0),),BD[[#This Row],[PRYTcodigo]])</f>
        <v>PROC.ERP</v>
      </c>
    </row>
    <row r="1512" spans="2:8" x14ac:dyDescent="0.3">
      <c r="B1512" t="s">
        <v>48</v>
      </c>
      <c r="C1512" t="s">
        <v>4614</v>
      </c>
      <c r="D1512" t="s">
        <v>69</v>
      </c>
      <c r="E1512" t="s">
        <v>8381</v>
      </c>
      <c r="F1512">
        <v>16</v>
      </c>
      <c r="G1512" s="263" t="str" cm="1">
        <f t="array" ref="G1512">IF(Resumen!$D$7="PROC.SWAT",IFERROR(VLOOKUP(BD[[#This Row],[Usunombre]],Equivalencias!W:X,2,FALSE),IFERROR(VLOOKUP(INDEX('BDCF Histórico'!A:A,MATCH(D1512&amp;E1512,'BDCF Histórico'!G:G,0),),Equivalencias!D:F,3,FALSE),"Revisar")),IFERROR(VLOOKUP(INDEX('BDCF Histórico'!A:A,MATCH(D1512&amp;E1512,'BDCF Histórico'!G:G,0),),Equivalencias!D:F,3,FALSE),"Revisar"))</f>
        <v>PROC.ERP</v>
      </c>
      <c r="H1512" s="263" t="str" cm="1">
        <f t="array" ref="H1512">IFERROR(INDEX(Equivalencias!H:H,MATCH(BD[[#This Row],[PRYINumero]],Equivalencias!I:I,0),),BD[[#This Row],[PRYTcodigo]])</f>
        <v>PROC.ERP</v>
      </c>
    </row>
    <row r="1513" spans="2:8" x14ac:dyDescent="0.3">
      <c r="B1513" t="s">
        <v>669</v>
      </c>
      <c r="C1513" t="s">
        <v>4642</v>
      </c>
      <c r="D1513" t="s">
        <v>28</v>
      </c>
      <c r="E1513" t="s">
        <v>8381</v>
      </c>
      <c r="F1513">
        <v>8</v>
      </c>
      <c r="G1513" s="263" t="str" cm="1">
        <f t="array" ref="G1513">IF(Resumen!$D$7="PROC.SWAT",IFERROR(VLOOKUP(BD[[#This Row],[Usunombre]],Equivalencias!W:X,2,FALSE),IFERROR(VLOOKUP(INDEX('BDCF Histórico'!A:A,MATCH(D1513&amp;E1513,'BDCF Histórico'!G:G,0),),Equivalencias!D:F,3,FALSE),"Revisar")),IFERROR(VLOOKUP(INDEX('BDCF Histórico'!A:A,MATCH(D1513&amp;E1513,'BDCF Histórico'!G:G,0),),Equivalencias!D:F,3,FALSE),"Revisar"))</f>
        <v>PROC.BI</v>
      </c>
      <c r="H1513" s="263" t="str" cm="1">
        <f t="array" ref="H1513">IFERROR(INDEX(Equivalencias!H:H,MATCH(BD[[#This Row],[PRYINumero]],Equivalencias!I:I,0),),BD[[#This Row],[PRYTcodigo]])</f>
        <v>PROC.ADM</v>
      </c>
    </row>
    <row r="1514" spans="2:8" hidden="1" x14ac:dyDescent="0.3">
      <c r="B1514" t="s">
        <v>12</v>
      </c>
      <c r="C1514" t="s">
        <v>3894</v>
      </c>
      <c r="D1514" t="s">
        <v>28</v>
      </c>
      <c r="E1514" t="s">
        <v>4640</v>
      </c>
      <c r="F1514">
        <v>120</v>
      </c>
      <c r="G1514" s="263" t="str" cm="1">
        <f t="array" ref="G1514">IF(Resumen!$D$7="PROC.SWAT",IFERROR(VLOOKUP(BD[[#This Row],[Usunombre]],Equivalencias!W:X,2,FALSE),IFERROR(VLOOKUP(INDEX('BDCF Histórico'!A:A,MATCH(D1514&amp;E1514,'BDCF Histórico'!G:G,0),),Equivalencias!D:F,3,FALSE),"Revisar")),IFERROR(VLOOKUP(INDEX('BDCF Histórico'!A:A,MATCH(D1514&amp;E1514,'BDCF Histórico'!G:G,0),),Equivalencias!D:F,3,FALSE),"Revisar"))</f>
        <v>PROC.BI</v>
      </c>
      <c r="H1514" s="263" t="str" cm="1">
        <f t="array" ref="H1514">IFERROR(INDEX(Equivalencias!H:H,MATCH(BD[[#This Row],[PRYINumero]],Equivalencias!I:I,0),),BD[[#This Row],[PRYTcodigo]])</f>
        <v>PROC.BI</v>
      </c>
    </row>
    <row r="1515" spans="2:8" x14ac:dyDescent="0.3">
      <c r="B1515" t="s">
        <v>12</v>
      </c>
      <c r="C1515" t="s">
        <v>3894</v>
      </c>
      <c r="D1515" t="s">
        <v>28</v>
      </c>
      <c r="E1515" t="s">
        <v>8381</v>
      </c>
      <c r="F1515">
        <v>88</v>
      </c>
      <c r="G1515" s="263" t="str" cm="1">
        <f t="array" ref="G1515">IF(Resumen!$D$7="PROC.SWAT",IFERROR(VLOOKUP(BD[[#This Row],[Usunombre]],Equivalencias!W:X,2,FALSE),IFERROR(VLOOKUP(INDEX('BDCF Histórico'!A:A,MATCH(D1515&amp;E1515,'BDCF Histórico'!G:G,0),),Equivalencias!D:F,3,FALSE),"Revisar")),IFERROR(VLOOKUP(INDEX('BDCF Histórico'!A:A,MATCH(D1515&amp;E1515,'BDCF Histórico'!G:G,0),),Equivalencias!D:F,3,FALSE),"Revisar"))</f>
        <v>PROC.BI</v>
      </c>
      <c r="H1515" s="263" t="str" cm="1">
        <f t="array" ref="H1515">IFERROR(INDEX(Equivalencias!H:H,MATCH(BD[[#This Row],[PRYINumero]],Equivalencias!I:I,0),),BD[[#This Row],[PRYTcodigo]])</f>
        <v>PROC.BI</v>
      </c>
    </row>
    <row r="1516" spans="2:8" hidden="1" x14ac:dyDescent="0.3">
      <c r="B1516" t="s">
        <v>4303</v>
      </c>
      <c r="C1516" t="s">
        <v>4157</v>
      </c>
      <c r="D1516" t="s">
        <v>28</v>
      </c>
      <c r="E1516" t="s">
        <v>4640</v>
      </c>
      <c r="F1516">
        <v>48</v>
      </c>
      <c r="G1516" s="263" t="str" cm="1">
        <f t="array" ref="G1516">IF(Resumen!$D$7="PROC.SWAT",IFERROR(VLOOKUP(BD[[#This Row],[Usunombre]],Equivalencias!W:X,2,FALSE),IFERROR(VLOOKUP(INDEX('BDCF Histórico'!A:A,MATCH(D1516&amp;E1516,'BDCF Histórico'!G:G,0),),Equivalencias!D:F,3,FALSE),"Revisar")),IFERROR(VLOOKUP(INDEX('BDCF Histórico'!A:A,MATCH(D1516&amp;E1516,'BDCF Histórico'!G:G,0),),Equivalencias!D:F,3,FALSE),"Revisar"))</f>
        <v>PROC.BI</v>
      </c>
      <c r="H1516" s="263" t="str" cm="1">
        <f t="array" ref="H1516">IFERROR(INDEX(Equivalencias!H:H,MATCH(BD[[#This Row],[PRYINumero]],Equivalencias!I:I,0),),BD[[#This Row],[PRYTcodigo]])</f>
        <v>PROC.PRY-E</v>
      </c>
    </row>
    <row r="1517" spans="2:8" x14ac:dyDescent="0.3">
      <c r="B1517" t="s">
        <v>4303</v>
      </c>
      <c r="C1517" t="s">
        <v>4157</v>
      </c>
      <c r="D1517" t="s">
        <v>28</v>
      </c>
      <c r="E1517" t="s">
        <v>8381</v>
      </c>
      <c r="F1517">
        <v>64</v>
      </c>
      <c r="G1517" s="263" t="str" cm="1">
        <f t="array" ref="G1517">IF(Resumen!$D$7="PROC.SWAT",IFERROR(VLOOKUP(BD[[#This Row],[Usunombre]],Equivalencias!W:X,2,FALSE),IFERROR(VLOOKUP(INDEX('BDCF Histórico'!A:A,MATCH(D1517&amp;E1517,'BDCF Histórico'!G:G,0),),Equivalencias!D:F,3,FALSE),"Revisar")),IFERROR(VLOOKUP(INDEX('BDCF Histórico'!A:A,MATCH(D1517&amp;E1517,'BDCF Histórico'!G:G,0),),Equivalencias!D:F,3,FALSE),"Revisar"))</f>
        <v>PROC.BI</v>
      </c>
      <c r="H1517" s="263" t="str" cm="1">
        <f t="array" ref="H1517">IFERROR(INDEX(Equivalencias!H:H,MATCH(BD[[#This Row],[PRYINumero]],Equivalencias!I:I,0),),BD[[#This Row],[PRYTcodigo]])</f>
        <v>PROC.PRY-E</v>
      </c>
    </row>
    <row r="1518" spans="2:8" x14ac:dyDescent="0.3">
      <c r="B1518" t="s">
        <v>4374</v>
      </c>
      <c r="C1518" t="s">
        <v>8365</v>
      </c>
      <c r="D1518" t="s">
        <v>4611</v>
      </c>
      <c r="E1518" t="s">
        <v>8381</v>
      </c>
      <c r="F1518">
        <v>73.75</v>
      </c>
      <c r="G1518" s="263" t="str" cm="1">
        <f t="array" ref="G1518">IF(Resumen!$D$7="PROC.SWAT",IFERROR(VLOOKUP(BD[[#This Row],[Usunombre]],Equivalencias!W:X,2,FALSE),IFERROR(VLOOKUP(INDEX('BDCF Histórico'!A:A,MATCH(D1518&amp;E1518,'BDCF Histórico'!G:G,0),),Equivalencias!D:F,3,FALSE),"Revisar")),IFERROR(VLOOKUP(INDEX('BDCF Histórico'!A:A,MATCH(D1518&amp;E1518,'BDCF Histórico'!G:G,0),),Equivalencias!D:F,3,FALSE),"Revisar"))</f>
        <v>PROC.SWAT</v>
      </c>
      <c r="H1518" s="263" t="str" cm="1">
        <f t="array" ref="H1518">IFERROR(INDEX(Equivalencias!H:H,MATCH(BD[[#This Row],[PRYINumero]],Equivalencias!I:I,0),),BD[[#This Row],[PRYTcodigo]])</f>
        <v>PROC.PRES</v>
      </c>
    </row>
    <row r="1519" spans="2:8" hidden="1" x14ac:dyDescent="0.3">
      <c r="B1519" t="s">
        <v>3270</v>
      </c>
      <c r="C1519" t="s">
        <v>8367</v>
      </c>
      <c r="D1519" t="s">
        <v>4611</v>
      </c>
      <c r="E1519" t="s">
        <v>4640</v>
      </c>
      <c r="F1519">
        <v>78.75</v>
      </c>
      <c r="G1519" s="263" t="str" cm="1">
        <f t="array" ref="G1519">IF(Resumen!$D$7="PROC.SWAT",IFERROR(VLOOKUP(BD[[#This Row],[Usunombre]],Equivalencias!W:X,2,FALSE),IFERROR(VLOOKUP(INDEX('BDCF Histórico'!A:A,MATCH(D1519&amp;E1519,'BDCF Histórico'!G:G,0),),Equivalencias!D:F,3,FALSE),"Revisar")),IFERROR(VLOOKUP(INDEX('BDCF Histórico'!A:A,MATCH(D1519&amp;E1519,'BDCF Histórico'!G:G,0),),Equivalencias!D:F,3,FALSE),"Revisar"))</f>
        <v>PROC.SWAT</v>
      </c>
      <c r="H1519" s="263" t="str" cm="1">
        <f t="array" ref="H1519">IFERROR(INDEX(Equivalencias!H:H,MATCH(BD[[#This Row],[PRYINumero]],Equivalencias!I:I,0),),BD[[#This Row],[PRYTcodigo]])</f>
        <v>PROC.SWAT</v>
      </c>
    </row>
    <row r="1520" spans="2:8" hidden="1" x14ac:dyDescent="0.3">
      <c r="B1520" t="s">
        <v>3270</v>
      </c>
      <c r="C1520" t="s">
        <v>4678</v>
      </c>
      <c r="D1520" t="s">
        <v>4611</v>
      </c>
      <c r="E1520" t="s">
        <v>4640</v>
      </c>
      <c r="F1520">
        <v>38.5</v>
      </c>
      <c r="G1520" s="263" t="str" cm="1">
        <f t="array" ref="G1520">IF(Resumen!$D$7="PROC.SWAT",IFERROR(VLOOKUP(BD[[#This Row],[Usunombre]],Equivalencias!W:X,2,FALSE),IFERROR(VLOOKUP(INDEX('BDCF Histórico'!A:A,MATCH(D1520&amp;E1520,'BDCF Histórico'!G:G,0),),Equivalencias!D:F,3,FALSE),"Revisar")),IFERROR(VLOOKUP(INDEX('BDCF Histórico'!A:A,MATCH(D1520&amp;E1520,'BDCF Histórico'!G:G,0),),Equivalencias!D:F,3,FALSE),"Revisar"))</f>
        <v>PROC.SWAT</v>
      </c>
      <c r="H1520" s="263" t="str" cm="1">
        <f t="array" ref="H1520">IFERROR(INDEX(Equivalencias!H:H,MATCH(BD[[#This Row],[PRYINumero]],Equivalencias!I:I,0),),BD[[#This Row],[PRYTcodigo]])</f>
        <v>PROC.SWAT</v>
      </c>
    </row>
    <row r="1521" spans="2:8" x14ac:dyDescent="0.3">
      <c r="B1521" t="s">
        <v>3270</v>
      </c>
      <c r="C1521" t="s">
        <v>4678</v>
      </c>
      <c r="D1521" t="s">
        <v>4611</v>
      </c>
      <c r="E1521" t="s">
        <v>8381</v>
      </c>
      <c r="F1521">
        <v>7.5</v>
      </c>
      <c r="G1521" s="263" t="str" cm="1">
        <f t="array" ref="G1521">IF(Resumen!$D$7="PROC.SWAT",IFERROR(VLOOKUP(BD[[#This Row],[Usunombre]],Equivalencias!W:X,2,FALSE),IFERROR(VLOOKUP(INDEX('BDCF Histórico'!A:A,MATCH(D1521&amp;E1521,'BDCF Histórico'!G:G,0),),Equivalencias!D:F,3,FALSE),"Revisar")),IFERROR(VLOOKUP(INDEX('BDCF Histórico'!A:A,MATCH(D1521&amp;E1521,'BDCF Histórico'!G:G,0),),Equivalencias!D:F,3,FALSE),"Revisar"))</f>
        <v>PROC.SWAT</v>
      </c>
      <c r="H1521" s="263" t="str" cm="1">
        <f t="array" ref="H1521">IFERROR(INDEX(Equivalencias!H:H,MATCH(BD[[#This Row],[PRYINumero]],Equivalencias!I:I,0),),BD[[#This Row],[PRYTcodigo]])</f>
        <v>PROC.SWAT</v>
      </c>
    </row>
    <row r="1522" spans="2:8" hidden="1" x14ac:dyDescent="0.3">
      <c r="B1522" t="s">
        <v>354</v>
      </c>
      <c r="C1522" t="s">
        <v>1009</v>
      </c>
      <c r="D1522" t="s">
        <v>4611</v>
      </c>
      <c r="E1522" t="s">
        <v>4640</v>
      </c>
      <c r="F1522">
        <v>22.25</v>
      </c>
      <c r="G1522" s="263" t="str" cm="1">
        <f t="array" ref="G1522">IF(Resumen!$D$7="PROC.SWAT",IFERROR(VLOOKUP(BD[[#This Row],[Usunombre]],Equivalencias!W:X,2,FALSE),IFERROR(VLOOKUP(INDEX('BDCF Histórico'!A:A,MATCH(D1522&amp;E1522,'BDCF Histórico'!G:G,0),),Equivalencias!D:F,3,FALSE),"Revisar")),IFERROR(VLOOKUP(INDEX('BDCF Histórico'!A:A,MATCH(D1522&amp;E1522,'BDCF Histórico'!G:G,0),),Equivalencias!D:F,3,FALSE),"Revisar"))</f>
        <v>PROC.SWAT</v>
      </c>
      <c r="H1522" s="263" t="str" cm="1">
        <f t="array" ref="H1522">IFERROR(INDEX(Equivalencias!H:H,MATCH(BD[[#This Row],[PRYINumero]],Equivalencias!I:I,0),),BD[[#This Row],[PRYTcodigo]])</f>
        <v>PROC.TAPP</v>
      </c>
    </row>
    <row r="1523" spans="2:8" x14ac:dyDescent="0.3">
      <c r="B1523" t="s">
        <v>354</v>
      </c>
      <c r="C1523" t="s">
        <v>1009</v>
      </c>
      <c r="D1523" t="s">
        <v>4611</v>
      </c>
      <c r="E1523" t="s">
        <v>8381</v>
      </c>
      <c r="F1523">
        <v>31.25</v>
      </c>
      <c r="G1523" s="263" t="str" cm="1">
        <f t="array" ref="G1523">IF(Resumen!$D$7="PROC.SWAT",IFERROR(VLOOKUP(BD[[#This Row],[Usunombre]],Equivalencias!W:X,2,FALSE),IFERROR(VLOOKUP(INDEX('BDCF Histórico'!A:A,MATCH(D1523&amp;E1523,'BDCF Histórico'!G:G,0),),Equivalencias!D:F,3,FALSE),"Revisar")),IFERROR(VLOOKUP(INDEX('BDCF Histórico'!A:A,MATCH(D1523&amp;E1523,'BDCF Histórico'!G:G,0),),Equivalencias!D:F,3,FALSE),"Revisar"))</f>
        <v>PROC.SWAT</v>
      </c>
      <c r="H1523" s="263" t="str" cm="1">
        <f t="array" ref="H1523">IFERROR(INDEX(Equivalencias!H:H,MATCH(BD[[#This Row],[PRYINumero]],Equivalencias!I:I,0),),BD[[#This Row],[PRYTcodigo]])</f>
        <v>PROC.TAPP</v>
      </c>
    </row>
    <row r="1524" spans="2:8" x14ac:dyDescent="0.3">
      <c r="B1524" t="s">
        <v>405</v>
      </c>
      <c r="C1524" t="s">
        <v>4439</v>
      </c>
      <c r="D1524" t="s">
        <v>4611</v>
      </c>
      <c r="E1524" t="s">
        <v>8381</v>
      </c>
      <c r="F1524">
        <v>45</v>
      </c>
      <c r="G1524" s="263" t="str" cm="1">
        <f t="array" ref="G1524">IF(Resumen!$D$7="PROC.SWAT",IFERROR(VLOOKUP(BD[[#This Row],[Usunombre]],Equivalencias!W:X,2,FALSE),IFERROR(VLOOKUP(INDEX('BDCF Histórico'!A:A,MATCH(D1524&amp;E1524,'BDCF Histórico'!G:G,0),),Equivalencias!D:F,3,FALSE),"Revisar")),IFERROR(VLOOKUP(INDEX('BDCF Histórico'!A:A,MATCH(D1524&amp;E1524,'BDCF Histórico'!G:G,0),),Equivalencias!D:F,3,FALSE),"Revisar"))</f>
        <v>PROC.SWAT</v>
      </c>
      <c r="H1524" s="263" t="str" cm="1">
        <f t="array" ref="H1524">IFERROR(INDEX(Equivalencias!H:H,MATCH(BD[[#This Row],[PRYINumero]],Equivalencias!I:I,0),),BD[[#This Row],[PRYTcodigo]])</f>
        <v>STR.MGMT</v>
      </c>
    </row>
    <row r="1525" spans="2:8" hidden="1" x14ac:dyDescent="0.3">
      <c r="B1525" t="s">
        <v>405</v>
      </c>
      <c r="C1525" t="s">
        <v>3883</v>
      </c>
      <c r="D1525" t="s">
        <v>4611</v>
      </c>
      <c r="E1525" t="s">
        <v>4640</v>
      </c>
      <c r="F1525">
        <v>32.5</v>
      </c>
      <c r="G1525" s="263" t="str" cm="1">
        <f t="array" ref="G1525">IF(Resumen!$D$7="PROC.SWAT",IFERROR(VLOOKUP(BD[[#This Row],[Usunombre]],Equivalencias!W:X,2,FALSE),IFERROR(VLOOKUP(INDEX('BDCF Histórico'!A:A,MATCH(D1525&amp;E1525,'BDCF Histórico'!G:G,0),),Equivalencias!D:F,3,FALSE),"Revisar")),IFERROR(VLOOKUP(INDEX('BDCF Histórico'!A:A,MATCH(D1525&amp;E1525,'BDCF Histórico'!G:G,0),),Equivalencias!D:F,3,FALSE),"Revisar"))</f>
        <v>PROC.SWAT</v>
      </c>
      <c r="H1525" s="263" t="str" cm="1">
        <f t="array" ref="H1525">IFERROR(INDEX(Equivalencias!H:H,MATCH(BD[[#This Row],[PRYINumero]],Equivalencias!I:I,0),),BD[[#This Row],[PRYTcodigo]])</f>
        <v>STR.MGMT</v>
      </c>
    </row>
    <row r="1526" spans="2:8" x14ac:dyDescent="0.3">
      <c r="B1526" t="s">
        <v>405</v>
      </c>
      <c r="C1526" t="s">
        <v>3883</v>
      </c>
      <c r="D1526" t="s">
        <v>4611</v>
      </c>
      <c r="E1526" t="s">
        <v>8381</v>
      </c>
      <c r="F1526">
        <v>9</v>
      </c>
      <c r="G1526" s="263" t="str" cm="1">
        <f t="array" ref="G1526">IF(Resumen!$D$7="PROC.SWAT",IFERROR(VLOOKUP(BD[[#This Row],[Usunombre]],Equivalencias!W:X,2,FALSE),IFERROR(VLOOKUP(INDEX('BDCF Histórico'!A:A,MATCH(D1526&amp;E1526,'BDCF Histórico'!G:G,0),),Equivalencias!D:F,3,FALSE),"Revisar")),IFERROR(VLOOKUP(INDEX('BDCF Histórico'!A:A,MATCH(D1526&amp;E1526,'BDCF Histórico'!G:G,0),),Equivalencias!D:F,3,FALSE),"Revisar"))</f>
        <v>PROC.SWAT</v>
      </c>
      <c r="H1526" s="263" t="str" cm="1">
        <f t="array" ref="H1526">IFERROR(INDEX(Equivalencias!H:H,MATCH(BD[[#This Row],[PRYINumero]],Equivalencias!I:I,0),),BD[[#This Row],[PRYTcodigo]])</f>
        <v>STR.MGMT</v>
      </c>
    </row>
    <row r="1527" spans="2:8" x14ac:dyDescent="0.3">
      <c r="B1527" t="s">
        <v>669</v>
      </c>
      <c r="C1527" t="s">
        <v>4642</v>
      </c>
      <c r="D1527" t="s">
        <v>366</v>
      </c>
      <c r="E1527" t="s">
        <v>8381</v>
      </c>
      <c r="F1527">
        <v>64</v>
      </c>
      <c r="G1527" s="263" t="str" cm="1">
        <f t="array" ref="G1527">IF(Resumen!$D$7="PROC.SWAT",IFERROR(VLOOKUP(BD[[#This Row],[Usunombre]],Equivalencias!W:X,2,FALSE),IFERROR(VLOOKUP(INDEX('BDCF Histórico'!A:A,MATCH(D1527&amp;E1527,'BDCF Histórico'!G:G,0),),Equivalencias!D:F,3,FALSE),"Revisar")),IFERROR(VLOOKUP(INDEX('BDCF Histórico'!A:A,MATCH(D1527&amp;E1527,'BDCF Histórico'!G:G,0),),Equivalencias!D:F,3,FALSE),"Revisar"))</f>
        <v>PROC.TDIG</v>
      </c>
      <c r="H1527" s="263" t="str" cm="1">
        <f t="array" ref="H1527">IFERROR(INDEX(Equivalencias!H:H,MATCH(BD[[#This Row],[PRYINumero]],Equivalencias!I:I,0),),BD[[#This Row],[PRYTcodigo]])</f>
        <v>PROC.ADM</v>
      </c>
    </row>
    <row r="1528" spans="2:8" hidden="1" x14ac:dyDescent="0.3">
      <c r="B1528" t="s">
        <v>360</v>
      </c>
      <c r="C1528" t="s">
        <v>4067</v>
      </c>
      <c r="D1528" t="s">
        <v>366</v>
      </c>
      <c r="E1528" t="s">
        <v>4640</v>
      </c>
      <c r="F1528">
        <v>160</v>
      </c>
      <c r="G1528" s="263" t="str" cm="1">
        <f t="array" ref="G1528">IF(Resumen!$D$7="PROC.SWAT",IFERROR(VLOOKUP(BD[[#This Row],[Usunombre]],Equivalencias!W:X,2,FALSE),IFERROR(VLOOKUP(INDEX('BDCF Histórico'!A:A,MATCH(D1528&amp;E1528,'BDCF Histórico'!G:G,0),),Equivalencias!D:F,3,FALSE),"Revisar")),IFERROR(VLOOKUP(INDEX('BDCF Histórico'!A:A,MATCH(D1528&amp;E1528,'BDCF Histórico'!G:G,0),),Equivalencias!D:F,3,FALSE),"Revisar"))</f>
        <v>PROC.TDIG</v>
      </c>
      <c r="H1528" s="263" t="str" cm="1">
        <f t="array" ref="H1528">IFERROR(INDEX(Equivalencias!H:H,MATCH(BD[[#This Row],[PRYINumero]],Equivalencias!I:I,0),),BD[[#This Row],[PRYTcodigo]])</f>
        <v>PROC.TDIG</v>
      </c>
    </row>
    <row r="1529" spans="2:8" x14ac:dyDescent="0.3">
      <c r="B1529" t="s">
        <v>360</v>
      </c>
      <c r="C1529" t="s">
        <v>4067</v>
      </c>
      <c r="D1529" t="s">
        <v>366</v>
      </c>
      <c r="E1529" t="s">
        <v>8381</v>
      </c>
      <c r="F1529">
        <v>96</v>
      </c>
      <c r="G1529" s="263" t="str" cm="1">
        <f t="array" ref="G1529">IF(Resumen!$D$7="PROC.SWAT",IFERROR(VLOOKUP(BD[[#This Row],[Usunombre]],Equivalencias!W:X,2,FALSE),IFERROR(VLOOKUP(INDEX('BDCF Histórico'!A:A,MATCH(D1529&amp;E1529,'BDCF Histórico'!G:G,0),),Equivalencias!D:F,3,FALSE),"Revisar")),IFERROR(VLOOKUP(INDEX('BDCF Histórico'!A:A,MATCH(D1529&amp;E1529,'BDCF Histórico'!G:G,0),),Equivalencias!D:F,3,FALSE),"Revisar"))</f>
        <v>PROC.TDIG</v>
      </c>
      <c r="H1529" s="263" t="str" cm="1">
        <f t="array" ref="H1529">IFERROR(INDEX(Equivalencias!H:H,MATCH(BD[[#This Row],[PRYINumero]],Equivalencias!I:I,0),),BD[[#This Row],[PRYTcodigo]])</f>
        <v>PROC.TDIG</v>
      </c>
    </row>
    <row r="1530" spans="2:8" hidden="1" x14ac:dyDescent="0.3">
      <c r="B1530" t="s">
        <v>669</v>
      </c>
      <c r="C1530" t="s">
        <v>4642</v>
      </c>
      <c r="D1530" t="s">
        <v>4187</v>
      </c>
      <c r="E1530" t="s">
        <v>4640</v>
      </c>
      <c r="F1530">
        <v>32</v>
      </c>
      <c r="G1530" s="263" t="str" cm="1">
        <f t="array" ref="G1530">IF(Resumen!$D$7="PROC.SWAT",IFERROR(VLOOKUP(BD[[#This Row],[Usunombre]],Equivalencias!W:X,2,FALSE),IFERROR(VLOOKUP(INDEX('BDCF Histórico'!A:A,MATCH(D1530&amp;E1530,'BDCF Histórico'!G:G,0),),Equivalencias!D:F,3,FALSE),"Revisar")),IFERROR(VLOOKUP(INDEX('BDCF Histórico'!A:A,MATCH(D1530&amp;E1530,'BDCF Histórico'!G:G,0),),Equivalencias!D:F,3,FALSE),"Revisar"))</f>
        <v>PROC.SEDI</v>
      </c>
      <c r="H1530" s="263" t="str" cm="1">
        <f t="array" ref="H1530">IFERROR(INDEX(Equivalencias!H:H,MATCH(BD[[#This Row],[PRYINumero]],Equivalencias!I:I,0),),BD[[#This Row],[PRYTcodigo]])</f>
        <v>PROC.ADM</v>
      </c>
    </row>
    <row r="1531" spans="2:8" x14ac:dyDescent="0.3">
      <c r="B1531" t="s">
        <v>669</v>
      </c>
      <c r="C1531" t="s">
        <v>4642</v>
      </c>
      <c r="D1531" t="s">
        <v>4187</v>
      </c>
      <c r="E1531" t="s">
        <v>8381</v>
      </c>
      <c r="F1531">
        <v>8</v>
      </c>
      <c r="G1531" s="263" t="str" cm="1">
        <f t="array" ref="G1531">IF(Resumen!$D$7="PROC.SWAT",IFERROR(VLOOKUP(BD[[#This Row],[Usunombre]],Equivalencias!W:X,2,FALSE),IFERROR(VLOOKUP(INDEX('BDCF Histórico'!A:A,MATCH(D1531&amp;E1531,'BDCF Histórico'!G:G,0),),Equivalencias!D:F,3,FALSE),"Revisar")),IFERROR(VLOOKUP(INDEX('BDCF Histórico'!A:A,MATCH(D1531&amp;E1531,'BDCF Histórico'!G:G,0),),Equivalencias!D:F,3,FALSE),"Revisar"))</f>
        <v>PROC.SEDI</v>
      </c>
      <c r="H1531" s="263" t="str" cm="1">
        <f t="array" ref="H1531">IFERROR(INDEX(Equivalencias!H:H,MATCH(BD[[#This Row],[PRYINumero]],Equivalencias!I:I,0),),BD[[#This Row],[PRYTcodigo]])</f>
        <v>PROC.ADM</v>
      </c>
    </row>
    <row r="1532" spans="2:8" hidden="1" x14ac:dyDescent="0.3">
      <c r="B1532" t="s">
        <v>4332</v>
      </c>
      <c r="C1532" t="s">
        <v>4160</v>
      </c>
      <c r="D1532" t="s">
        <v>4187</v>
      </c>
      <c r="E1532" t="s">
        <v>4640</v>
      </c>
      <c r="F1532">
        <v>136</v>
      </c>
      <c r="G1532" s="263" t="str" cm="1">
        <f t="array" ref="G1532">IF(Resumen!$D$7="PROC.SWAT",IFERROR(VLOOKUP(BD[[#This Row],[Usunombre]],Equivalencias!W:X,2,FALSE),IFERROR(VLOOKUP(INDEX('BDCF Histórico'!A:A,MATCH(D1532&amp;E1532,'BDCF Histórico'!G:G,0),),Equivalencias!D:F,3,FALSE),"Revisar")),IFERROR(VLOOKUP(INDEX('BDCF Histórico'!A:A,MATCH(D1532&amp;E1532,'BDCF Histórico'!G:G,0),),Equivalencias!D:F,3,FALSE),"Revisar"))</f>
        <v>PROC.SEDI</v>
      </c>
      <c r="H1532" s="263" t="str" cm="1">
        <f t="array" ref="H1532">IFERROR(INDEX(Equivalencias!H:H,MATCH(BD[[#This Row],[PRYINumero]],Equivalencias!I:I,0),),BD[[#This Row],[PRYTcodigo]])</f>
        <v>PROC.SEDI</v>
      </c>
    </row>
    <row r="1533" spans="2:8" x14ac:dyDescent="0.3">
      <c r="B1533" t="s">
        <v>4332</v>
      </c>
      <c r="C1533" t="s">
        <v>4160</v>
      </c>
      <c r="D1533" t="s">
        <v>4187</v>
      </c>
      <c r="E1533" t="s">
        <v>8381</v>
      </c>
      <c r="F1533">
        <v>152</v>
      </c>
      <c r="G1533" s="263" t="str" cm="1">
        <f t="array" ref="G1533">IF(Resumen!$D$7="PROC.SWAT",IFERROR(VLOOKUP(BD[[#This Row],[Usunombre]],Equivalencias!W:X,2,FALSE),IFERROR(VLOOKUP(INDEX('BDCF Histórico'!A:A,MATCH(D1533&amp;E1533,'BDCF Histórico'!G:G,0),),Equivalencias!D:F,3,FALSE),"Revisar")),IFERROR(VLOOKUP(INDEX('BDCF Histórico'!A:A,MATCH(D1533&amp;E1533,'BDCF Histórico'!G:G,0),),Equivalencias!D:F,3,FALSE),"Revisar"))</f>
        <v>PROC.SEDI</v>
      </c>
      <c r="H1533" s="263" t="str" cm="1">
        <f t="array" ref="H1533">IFERROR(INDEX(Equivalencias!H:H,MATCH(BD[[#This Row],[PRYINumero]],Equivalencias!I:I,0),),BD[[#This Row],[PRYTcodigo]])</f>
        <v>PROC.SEDI</v>
      </c>
    </row>
    <row r="1534" spans="2:8" hidden="1" x14ac:dyDescent="0.3">
      <c r="B1534" t="s">
        <v>669</v>
      </c>
      <c r="C1534" t="s">
        <v>4642</v>
      </c>
      <c r="D1534" t="s">
        <v>3467</v>
      </c>
      <c r="E1534" t="s">
        <v>4640</v>
      </c>
      <c r="F1534">
        <v>11</v>
      </c>
      <c r="G1534" s="263" t="str" cm="1">
        <f t="array" ref="G1534">IF(Resumen!$D$7="PROC.SWAT",IFERROR(VLOOKUP(BD[[#This Row],[Usunombre]],Equivalencias!W:X,2,FALSE),IFERROR(VLOOKUP(INDEX('BDCF Histórico'!A:A,MATCH(D1534&amp;E1534,'BDCF Histórico'!G:G,0),),Equivalencias!D:F,3,FALSE),"Revisar")),IFERROR(VLOOKUP(INDEX('BDCF Histórico'!A:A,MATCH(D1534&amp;E1534,'BDCF Histórico'!G:G,0),),Equivalencias!D:F,3,FALSE),"Revisar"))</f>
        <v>PROC.TELCO</v>
      </c>
      <c r="H1534" s="263" t="str" cm="1">
        <f t="array" ref="H1534">IFERROR(INDEX(Equivalencias!H:H,MATCH(BD[[#This Row],[PRYINumero]],Equivalencias!I:I,0),),BD[[#This Row],[PRYTcodigo]])</f>
        <v>PROC.ADM</v>
      </c>
    </row>
    <row r="1535" spans="2:8" x14ac:dyDescent="0.3">
      <c r="B1535" t="s">
        <v>669</v>
      </c>
      <c r="C1535" t="s">
        <v>4642</v>
      </c>
      <c r="D1535" t="s">
        <v>3467</v>
      </c>
      <c r="E1535" t="s">
        <v>8381</v>
      </c>
      <c r="F1535">
        <v>8</v>
      </c>
      <c r="G1535" s="263" t="str" cm="1">
        <f t="array" ref="G1535">IF(Resumen!$D$7="PROC.SWAT",IFERROR(VLOOKUP(BD[[#This Row],[Usunombre]],Equivalencias!W:X,2,FALSE),IFERROR(VLOOKUP(INDEX('BDCF Histórico'!A:A,MATCH(D1535&amp;E1535,'BDCF Histórico'!G:G,0),),Equivalencias!D:F,3,FALSE),"Revisar")),IFERROR(VLOOKUP(INDEX('BDCF Histórico'!A:A,MATCH(D1535&amp;E1535,'BDCF Histórico'!G:G,0),),Equivalencias!D:F,3,FALSE),"Revisar"))</f>
        <v>PROC.TELCO</v>
      </c>
      <c r="H1535" s="263" t="str" cm="1">
        <f t="array" ref="H1535">IFERROR(INDEX(Equivalencias!H:H,MATCH(BD[[#This Row],[PRYINumero]],Equivalencias!I:I,0),),BD[[#This Row],[PRYTcodigo]])</f>
        <v>PROC.ADM</v>
      </c>
    </row>
    <row r="1536" spans="2:8" hidden="1" x14ac:dyDescent="0.3">
      <c r="B1536" t="s">
        <v>371</v>
      </c>
      <c r="C1536" t="s">
        <v>4628</v>
      </c>
      <c r="D1536" t="s">
        <v>3467</v>
      </c>
      <c r="E1536" t="s">
        <v>4640</v>
      </c>
      <c r="F1536">
        <v>42</v>
      </c>
      <c r="G1536" s="263" t="str" cm="1">
        <f t="array" ref="G1536">IF(Resumen!$D$7="PROC.SWAT",IFERROR(VLOOKUP(BD[[#This Row],[Usunombre]],Equivalencias!W:X,2,FALSE),IFERROR(VLOOKUP(INDEX('BDCF Histórico'!A:A,MATCH(D1536&amp;E1536,'BDCF Histórico'!G:G,0),),Equivalencias!D:F,3,FALSE),"Revisar")),IFERROR(VLOOKUP(INDEX('BDCF Histórico'!A:A,MATCH(D1536&amp;E1536,'BDCF Histórico'!G:G,0),),Equivalencias!D:F,3,FALSE),"Revisar"))</f>
        <v>PROC.TELCO</v>
      </c>
      <c r="H1536" s="263" t="str" cm="1">
        <f t="array" ref="H1536">IFERROR(INDEX(Equivalencias!H:H,MATCH(BD[[#This Row],[PRYINumero]],Equivalencias!I:I,0),),BD[[#This Row],[PRYTcodigo]])</f>
        <v>PROC.TELCO</v>
      </c>
    </row>
    <row r="1537" spans="1:8" x14ac:dyDescent="0.3">
      <c r="B1537" t="s">
        <v>371</v>
      </c>
      <c r="C1537" t="s">
        <v>4628</v>
      </c>
      <c r="D1537" t="s">
        <v>3467</v>
      </c>
      <c r="E1537" t="s">
        <v>8381</v>
      </c>
      <c r="F1537">
        <v>121</v>
      </c>
      <c r="G1537" s="263" t="str" cm="1">
        <f t="array" ref="G1537">IF(Resumen!$D$7="PROC.SWAT",IFERROR(VLOOKUP(BD[[#This Row],[Usunombre]],Equivalencias!W:X,2,FALSE),IFERROR(VLOOKUP(INDEX('BDCF Histórico'!A:A,MATCH(D1537&amp;E1537,'BDCF Histórico'!G:G,0),),Equivalencias!D:F,3,FALSE),"Revisar")),IFERROR(VLOOKUP(INDEX('BDCF Histórico'!A:A,MATCH(D1537&amp;E1537,'BDCF Histórico'!G:G,0),),Equivalencias!D:F,3,FALSE),"Revisar"))</f>
        <v>PROC.TELCO</v>
      </c>
      <c r="H1537" s="263" t="str" cm="1">
        <f t="array" ref="H1537">IFERROR(INDEX(Equivalencias!H:H,MATCH(BD[[#This Row],[PRYINumero]],Equivalencias!I:I,0),),BD[[#This Row],[PRYTcodigo]])</f>
        <v>PROC.TELCO</v>
      </c>
    </row>
    <row r="1538" spans="1:8" hidden="1" x14ac:dyDescent="0.3">
      <c r="B1538" t="s">
        <v>371</v>
      </c>
      <c r="C1538" t="s">
        <v>4629</v>
      </c>
      <c r="D1538" t="s">
        <v>3467</v>
      </c>
      <c r="E1538" t="s">
        <v>4640</v>
      </c>
      <c r="F1538">
        <v>115</v>
      </c>
      <c r="G1538" s="263" t="str" cm="1">
        <f t="array" ref="G1538">IF(Resumen!$D$7="PROC.SWAT",IFERROR(VLOOKUP(BD[[#This Row],[Usunombre]],Equivalencias!W:X,2,FALSE),IFERROR(VLOOKUP(INDEX('BDCF Histórico'!A:A,MATCH(D1538&amp;E1538,'BDCF Histórico'!G:G,0),),Equivalencias!D:F,3,FALSE),"Revisar")),IFERROR(VLOOKUP(INDEX('BDCF Histórico'!A:A,MATCH(D1538&amp;E1538,'BDCF Histórico'!G:G,0),),Equivalencias!D:F,3,FALSE),"Revisar"))</f>
        <v>PROC.TELCO</v>
      </c>
      <c r="H1538" s="263" t="str" cm="1">
        <f t="array" ref="H1538">IFERROR(INDEX(Equivalencias!H:H,MATCH(BD[[#This Row],[PRYINumero]],Equivalencias!I:I,0),),BD[[#This Row],[PRYTcodigo]])</f>
        <v>PROC.TELCO</v>
      </c>
    </row>
    <row r="1539" spans="1:8" x14ac:dyDescent="0.3">
      <c r="B1539" t="s">
        <v>371</v>
      </c>
      <c r="C1539" t="s">
        <v>4629</v>
      </c>
      <c r="D1539" t="s">
        <v>3467</v>
      </c>
      <c r="E1539" t="s">
        <v>8381</v>
      </c>
      <c r="F1539">
        <v>31</v>
      </c>
      <c r="G1539" s="263" t="str" cm="1">
        <f t="array" ref="G1539">IF(Resumen!$D$7="PROC.SWAT",IFERROR(VLOOKUP(BD[[#This Row],[Usunombre]],Equivalencias!W:X,2,FALSE),IFERROR(VLOOKUP(INDEX('BDCF Histórico'!A:A,MATCH(D1539&amp;E1539,'BDCF Histórico'!G:G,0),),Equivalencias!D:F,3,FALSE),"Revisar")),IFERROR(VLOOKUP(INDEX('BDCF Histórico'!A:A,MATCH(D1539&amp;E1539,'BDCF Histórico'!G:G,0),),Equivalencias!D:F,3,FALSE),"Revisar"))</f>
        <v>PROC.TELCO</v>
      </c>
      <c r="H1539" s="263" t="str" cm="1">
        <f t="array" ref="H1539">IFERROR(INDEX(Equivalencias!H:H,MATCH(BD[[#This Row],[PRYINumero]],Equivalencias!I:I,0),),BD[[#This Row],[PRYTcodigo]])</f>
        <v>PROC.TELCO</v>
      </c>
    </row>
    <row r="1540" spans="1:8" hidden="1" x14ac:dyDescent="0.3">
      <c r="B1540" t="s">
        <v>669</v>
      </c>
      <c r="C1540" t="s">
        <v>4642</v>
      </c>
      <c r="D1540" t="s">
        <v>172</v>
      </c>
      <c r="E1540" t="s">
        <v>4640</v>
      </c>
      <c r="F1540">
        <v>88</v>
      </c>
      <c r="G1540" s="263" t="str" cm="1">
        <f t="array" ref="G1540">IF(Resumen!$D$7="PROC.SWAT",IFERROR(VLOOKUP(BD[[#This Row],[Usunombre]],Equivalencias!W:X,2,FALSE),IFERROR(VLOOKUP(INDEX('BDCF Histórico'!A:A,MATCH(D1540&amp;E1540,'BDCF Histórico'!G:G,0),),Equivalencias!D:F,3,FALSE),"Revisar")),IFERROR(VLOOKUP(INDEX('BDCF Histórico'!A:A,MATCH(D1540&amp;E1540,'BDCF Histórico'!G:G,0),),Equivalencias!D:F,3,FALSE),"Revisar"))</f>
        <v>PROC.PMO</v>
      </c>
      <c r="H1540" s="263" t="str" cm="1">
        <f t="array" ref="H1540">IFERROR(INDEX(Equivalencias!H:H,MATCH(BD[[#This Row],[PRYINumero]],Equivalencias!I:I,0),),BD[[#This Row],[PRYTcodigo]])</f>
        <v>PROC.ADM</v>
      </c>
    </row>
    <row r="1541" spans="1:8" hidden="1" x14ac:dyDescent="0.3">
      <c r="A1541" t="s">
        <v>169</v>
      </c>
      <c r="B1541" t="s">
        <v>161</v>
      </c>
      <c r="C1541" t="s">
        <v>4662</v>
      </c>
      <c r="D1541" t="s">
        <v>172</v>
      </c>
      <c r="E1541" t="s">
        <v>4640</v>
      </c>
      <c r="F1541">
        <v>72</v>
      </c>
      <c r="G1541" s="263" t="str" cm="1">
        <f t="array" ref="G1541">IF(Resumen!$D$7="PROC.SWAT",IFERROR(VLOOKUP(BD[[#This Row],[Usunombre]],Equivalencias!W:X,2,FALSE),IFERROR(VLOOKUP(INDEX('BDCF Histórico'!A:A,MATCH(D1541&amp;E1541,'BDCF Histórico'!G:G,0),),Equivalencias!D:F,3,FALSE),"Revisar")),IFERROR(VLOOKUP(INDEX('BDCF Histórico'!A:A,MATCH(D1541&amp;E1541,'BDCF Histórico'!G:G,0),),Equivalencias!D:F,3,FALSE),"Revisar"))</f>
        <v>PROC.PMO</v>
      </c>
      <c r="H1541" s="263" t="str" cm="1">
        <f t="array" ref="H1541">IFERROR(INDEX(Equivalencias!H:H,MATCH(BD[[#This Row],[PRYINumero]],Equivalencias!I:I,0),),BD[[#This Row],[PRYTcodigo]])</f>
        <v>PROC.TELCO</v>
      </c>
    </row>
    <row r="1542" spans="1:8" hidden="1" x14ac:dyDescent="0.3">
      <c r="B1542" t="s">
        <v>405</v>
      </c>
      <c r="C1542" t="s">
        <v>4209</v>
      </c>
      <c r="D1542" t="s">
        <v>172</v>
      </c>
      <c r="E1542" t="s">
        <v>4640</v>
      </c>
      <c r="F1542">
        <v>8</v>
      </c>
      <c r="G1542" s="263" t="str" cm="1">
        <f t="array" ref="G1542">IF(Resumen!$D$7="PROC.SWAT",IFERROR(VLOOKUP(BD[[#This Row],[Usunombre]],Equivalencias!W:X,2,FALSE),IFERROR(VLOOKUP(INDEX('BDCF Histórico'!A:A,MATCH(D1542&amp;E1542,'BDCF Histórico'!G:G,0),),Equivalencias!D:F,3,FALSE),"Revisar")),IFERROR(VLOOKUP(INDEX('BDCF Histórico'!A:A,MATCH(D1542&amp;E1542,'BDCF Histórico'!G:G,0),),Equivalencias!D:F,3,FALSE),"Revisar"))</f>
        <v>PROC.PMO</v>
      </c>
      <c r="H1542" s="263" t="str" cm="1">
        <f t="array" ref="H1542">IFERROR(INDEX(Equivalencias!H:H,MATCH(BD[[#This Row],[PRYINumero]],Equivalencias!I:I,0),),BD[[#This Row],[PRYTcodigo]])</f>
        <v>STR.MGMT</v>
      </c>
    </row>
    <row r="1543" spans="1:8" hidden="1" x14ac:dyDescent="0.3">
      <c r="B1543" t="s">
        <v>669</v>
      </c>
      <c r="C1543" t="s">
        <v>4642</v>
      </c>
      <c r="D1543" t="s">
        <v>271</v>
      </c>
      <c r="E1543" t="s">
        <v>4640</v>
      </c>
      <c r="F1543">
        <v>24</v>
      </c>
      <c r="G1543" s="263" t="str" cm="1">
        <f t="array" ref="G1543">IF(Resumen!$D$7="PROC.SWAT",IFERROR(VLOOKUP(BD[[#This Row],[Usunombre]],Equivalencias!W:X,2,FALSE),IFERROR(VLOOKUP(INDEX('BDCF Histórico'!A:A,MATCH(D1543&amp;E1543,'BDCF Histórico'!G:G,0),),Equivalencias!D:F,3,FALSE),"Revisar")),IFERROR(VLOOKUP(INDEX('BDCF Histórico'!A:A,MATCH(D1543&amp;E1543,'BDCF Histórico'!G:G,0),),Equivalencias!D:F,3,FALSE),"Revisar"))</f>
        <v>PROC.TELCO</v>
      </c>
      <c r="H1543" s="263" t="str" cm="1">
        <f t="array" ref="H1543">IFERROR(INDEX(Equivalencias!H:H,MATCH(BD[[#This Row],[PRYINumero]],Equivalencias!I:I,0),),BD[[#This Row],[PRYTcodigo]])</f>
        <v>PROC.ADM</v>
      </c>
    </row>
    <row r="1544" spans="1:8" hidden="1" x14ac:dyDescent="0.3">
      <c r="B1544" t="s">
        <v>669</v>
      </c>
      <c r="C1544" t="s">
        <v>4644</v>
      </c>
      <c r="D1544" t="s">
        <v>271</v>
      </c>
      <c r="E1544" t="s">
        <v>4640</v>
      </c>
      <c r="F1544">
        <v>5</v>
      </c>
      <c r="G1544" s="263" t="str" cm="1">
        <f t="array" ref="G1544">IF(Resumen!$D$7="PROC.SWAT",IFERROR(VLOOKUP(BD[[#This Row],[Usunombre]],Equivalencias!W:X,2,FALSE),IFERROR(VLOOKUP(INDEX('BDCF Histórico'!A:A,MATCH(D1544&amp;E1544,'BDCF Histórico'!G:G,0),),Equivalencias!D:F,3,FALSE),"Revisar")),IFERROR(VLOOKUP(INDEX('BDCF Histórico'!A:A,MATCH(D1544&amp;E1544,'BDCF Histórico'!G:G,0),),Equivalencias!D:F,3,FALSE),"Revisar"))</f>
        <v>PROC.TELCO</v>
      </c>
      <c r="H1544" s="263" t="str" cm="1">
        <f t="array" ref="H1544">IFERROR(INDEX(Equivalencias!H:H,MATCH(BD[[#This Row],[PRYINumero]],Equivalencias!I:I,0),),BD[[#This Row],[PRYTcodigo]])</f>
        <v>PROC.ADM</v>
      </c>
    </row>
    <row r="1545" spans="1:8" x14ac:dyDescent="0.3">
      <c r="B1545" t="s">
        <v>669</v>
      </c>
      <c r="C1545" t="s">
        <v>4644</v>
      </c>
      <c r="D1545" t="s">
        <v>271</v>
      </c>
      <c r="E1545" t="s">
        <v>8381</v>
      </c>
      <c r="F1545">
        <v>1</v>
      </c>
      <c r="G1545" s="263" t="str" cm="1">
        <f t="array" ref="G1545">IF(Resumen!$D$7="PROC.SWAT",IFERROR(VLOOKUP(BD[[#This Row],[Usunombre]],Equivalencias!W:X,2,FALSE),IFERROR(VLOOKUP(INDEX('BDCF Histórico'!A:A,MATCH(D1545&amp;E1545,'BDCF Histórico'!G:G,0),),Equivalencias!D:F,3,FALSE),"Revisar")),IFERROR(VLOOKUP(INDEX('BDCF Histórico'!A:A,MATCH(D1545&amp;E1545,'BDCF Histórico'!G:G,0),),Equivalencias!D:F,3,FALSE),"Revisar"))</f>
        <v>PROC.TELCO</v>
      </c>
      <c r="H1545" s="263" t="str" cm="1">
        <f t="array" ref="H1545">IFERROR(INDEX(Equivalencias!H:H,MATCH(BD[[#This Row],[PRYINumero]],Equivalencias!I:I,0),),BD[[#This Row],[PRYTcodigo]])</f>
        <v>PROC.ADM</v>
      </c>
    </row>
    <row r="1546" spans="1:8" x14ac:dyDescent="0.3">
      <c r="B1546" t="s">
        <v>371</v>
      </c>
      <c r="C1546" t="s">
        <v>4626</v>
      </c>
      <c r="D1546" t="s">
        <v>271</v>
      </c>
      <c r="E1546" t="s">
        <v>8381</v>
      </c>
      <c r="F1546">
        <v>4</v>
      </c>
      <c r="G1546" s="263" t="str" cm="1">
        <f t="array" ref="G1546">IF(Resumen!$D$7="PROC.SWAT",IFERROR(VLOOKUP(BD[[#This Row],[Usunombre]],Equivalencias!W:X,2,FALSE),IFERROR(VLOOKUP(INDEX('BDCF Histórico'!A:A,MATCH(D1546&amp;E1546,'BDCF Histórico'!G:G,0),),Equivalencias!D:F,3,FALSE),"Revisar")),IFERROR(VLOOKUP(INDEX('BDCF Histórico'!A:A,MATCH(D1546&amp;E1546,'BDCF Histórico'!G:G,0),),Equivalencias!D:F,3,FALSE),"Revisar"))</f>
        <v>PROC.TELCO</v>
      </c>
      <c r="H1546" s="263" t="str" cm="1">
        <f t="array" ref="H1546">IFERROR(INDEX(Equivalencias!H:H,MATCH(BD[[#This Row],[PRYINumero]],Equivalencias!I:I,0),),BD[[#This Row],[PRYTcodigo]])</f>
        <v>PROC.TELCO</v>
      </c>
    </row>
    <row r="1547" spans="1:8" hidden="1" x14ac:dyDescent="0.3">
      <c r="B1547" t="s">
        <v>371</v>
      </c>
      <c r="C1547" t="s">
        <v>4628</v>
      </c>
      <c r="D1547" t="s">
        <v>271</v>
      </c>
      <c r="E1547" t="s">
        <v>4640</v>
      </c>
      <c r="F1547">
        <v>159.5</v>
      </c>
      <c r="G1547" s="263" t="str" cm="1">
        <f t="array" ref="G1547">IF(Resumen!$D$7="PROC.SWAT",IFERROR(VLOOKUP(BD[[#This Row],[Usunombre]],Equivalencias!W:X,2,FALSE),IFERROR(VLOOKUP(INDEX('BDCF Histórico'!A:A,MATCH(D1547&amp;E1547,'BDCF Histórico'!G:G,0),),Equivalencias!D:F,3,FALSE),"Revisar")),IFERROR(VLOOKUP(INDEX('BDCF Histórico'!A:A,MATCH(D1547&amp;E1547,'BDCF Histórico'!G:G,0),),Equivalencias!D:F,3,FALSE),"Revisar"))</f>
        <v>PROC.TELCO</v>
      </c>
      <c r="H1547" s="263" t="str" cm="1">
        <f t="array" ref="H1547">IFERROR(INDEX(Equivalencias!H:H,MATCH(BD[[#This Row],[PRYINumero]],Equivalencias!I:I,0),),BD[[#This Row],[PRYTcodigo]])</f>
        <v>PROC.TELCO</v>
      </c>
    </row>
    <row r="1548" spans="1:8" x14ac:dyDescent="0.3">
      <c r="B1548" t="s">
        <v>371</v>
      </c>
      <c r="C1548" t="s">
        <v>4628</v>
      </c>
      <c r="D1548" t="s">
        <v>271</v>
      </c>
      <c r="E1548" t="s">
        <v>8381</v>
      </c>
      <c r="F1548">
        <v>165.5</v>
      </c>
      <c r="G1548" s="263" t="str" cm="1">
        <f t="array" ref="G1548">IF(Resumen!$D$7="PROC.SWAT",IFERROR(VLOOKUP(BD[[#This Row],[Usunombre]],Equivalencias!W:X,2,FALSE),IFERROR(VLOOKUP(INDEX('BDCF Histórico'!A:A,MATCH(D1548&amp;E1548,'BDCF Histórico'!G:G,0),),Equivalencias!D:F,3,FALSE),"Revisar")),IFERROR(VLOOKUP(INDEX('BDCF Histórico'!A:A,MATCH(D1548&amp;E1548,'BDCF Histórico'!G:G,0),),Equivalencias!D:F,3,FALSE),"Revisar"))</f>
        <v>PROC.TELCO</v>
      </c>
      <c r="H1548" s="263" t="str" cm="1">
        <f t="array" ref="H1548">IFERROR(INDEX(Equivalencias!H:H,MATCH(BD[[#This Row],[PRYINumero]],Equivalencias!I:I,0),),BD[[#This Row],[PRYTcodigo]])</f>
        <v>PROC.TELCO</v>
      </c>
    </row>
    <row r="1549" spans="1:8" hidden="1" x14ac:dyDescent="0.3">
      <c r="B1549" t="s">
        <v>371</v>
      </c>
      <c r="C1549" t="s">
        <v>4629</v>
      </c>
      <c r="D1549" t="s">
        <v>271</v>
      </c>
      <c r="E1549" t="s">
        <v>4640</v>
      </c>
      <c r="F1549">
        <v>14</v>
      </c>
      <c r="G1549" s="263" t="str" cm="1">
        <f t="array" ref="G1549">IF(Resumen!$D$7="PROC.SWAT",IFERROR(VLOOKUP(BD[[#This Row],[Usunombre]],Equivalencias!W:X,2,FALSE),IFERROR(VLOOKUP(INDEX('BDCF Histórico'!A:A,MATCH(D1549&amp;E1549,'BDCF Histórico'!G:G,0),),Equivalencias!D:F,3,FALSE),"Revisar")),IFERROR(VLOOKUP(INDEX('BDCF Histórico'!A:A,MATCH(D1549&amp;E1549,'BDCF Histórico'!G:G,0),),Equivalencias!D:F,3,FALSE),"Revisar"))</f>
        <v>PROC.TELCO</v>
      </c>
      <c r="H1549" s="263" t="str" cm="1">
        <f t="array" ref="H1549">IFERROR(INDEX(Equivalencias!H:H,MATCH(BD[[#This Row],[PRYINumero]],Equivalencias!I:I,0),),BD[[#This Row],[PRYTcodigo]])</f>
        <v>PROC.TELCO</v>
      </c>
    </row>
    <row r="1550" spans="1:8" x14ac:dyDescent="0.3">
      <c r="B1550" t="s">
        <v>371</v>
      </c>
      <c r="C1550" t="s">
        <v>4629</v>
      </c>
      <c r="D1550" t="s">
        <v>271</v>
      </c>
      <c r="E1550" t="s">
        <v>8381</v>
      </c>
      <c r="F1550">
        <v>46</v>
      </c>
      <c r="G1550" s="263" t="str" cm="1">
        <f t="array" ref="G1550">IF(Resumen!$D$7="PROC.SWAT",IFERROR(VLOOKUP(BD[[#This Row],[Usunombre]],Equivalencias!W:X,2,FALSE),IFERROR(VLOOKUP(INDEX('BDCF Histórico'!A:A,MATCH(D1550&amp;E1550,'BDCF Histórico'!G:G,0),),Equivalencias!D:F,3,FALSE),"Revisar")),IFERROR(VLOOKUP(INDEX('BDCF Histórico'!A:A,MATCH(D1550&amp;E1550,'BDCF Histórico'!G:G,0),),Equivalencias!D:F,3,FALSE),"Revisar"))</f>
        <v>PROC.TELCO</v>
      </c>
      <c r="H1550" s="263" t="str" cm="1">
        <f t="array" ref="H1550">IFERROR(INDEX(Equivalencias!H:H,MATCH(BD[[#This Row],[PRYINumero]],Equivalencias!I:I,0),),BD[[#This Row],[PRYTcodigo]])</f>
        <v>PROC.TELCO</v>
      </c>
    </row>
    <row r="1551" spans="1:8" x14ac:dyDescent="0.3">
      <c r="B1551" t="s">
        <v>12</v>
      </c>
      <c r="C1551" t="s">
        <v>3893</v>
      </c>
      <c r="D1551" t="s">
        <v>32</v>
      </c>
      <c r="E1551" t="s">
        <v>8381</v>
      </c>
      <c r="F1551">
        <v>8</v>
      </c>
      <c r="G1551" s="263" t="str" cm="1">
        <f t="array" ref="G1551">IF(Resumen!$D$7="PROC.SWAT",IFERROR(VLOOKUP(BD[[#This Row],[Usunombre]],Equivalencias!W:X,2,FALSE),IFERROR(VLOOKUP(INDEX('BDCF Histórico'!A:A,MATCH(D1551&amp;E1551,'BDCF Histórico'!G:G,0),),Equivalencias!D:F,3,FALSE),"Revisar")),IFERROR(VLOOKUP(INDEX('BDCF Histórico'!A:A,MATCH(D1551&amp;E1551,'BDCF Histórico'!G:G,0),),Equivalencias!D:F,3,FALSE),"Revisar"))</f>
        <v>PROC.BI</v>
      </c>
      <c r="H1551" s="263" t="str" cm="1">
        <f t="array" ref="H1551">IFERROR(INDEX(Equivalencias!H:H,MATCH(BD[[#This Row],[PRYINumero]],Equivalencias!I:I,0),),BD[[#This Row],[PRYTcodigo]])</f>
        <v>PROC.BI</v>
      </c>
    </row>
    <row r="1552" spans="1:8" hidden="1" x14ac:dyDescent="0.3">
      <c r="B1552" t="s">
        <v>12</v>
      </c>
      <c r="C1552" t="s">
        <v>3894</v>
      </c>
      <c r="D1552" t="s">
        <v>32</v>
      </c>
      <c r="E1552" t="s">
        <v>4640</v>
      </c>
      <c r="F1552">
        <v>215</v>
      </c>
      <c r="G1552" s="263" t="str" cm="1">
        <f t="array" ref="G1552">IF(Resumen!$D$7="PROC.SWAT",IFERROR(VLOOKUP(BD[[#This Row],[Usunombre]],Equivalencias!W:X,2,FALSE),IFERROR(VLOOKUP(INDEX('BDCF Histórico'!A:A,MATCH(D1552&amp;E1552,'BDCF Histórico'!G:G,0),),Equivalencias!D:F,3,FALSE),"Revisar")),IFERROR(VLOOKUP(INDEX('BDCF Histórico'!A:A,MATCH(D1552&amp;E1552,'BDCF Histórico'!G:G,0),),Equivalencias!D:F,3,FALSE),"Revisar"))</f>
        <v>PROC.BI</v>
      </c>
      <c r="H1552" s="263" t="str" cm="1">
        <f t="array" ref="H1552">IFERROR(INDEX(Equivalencias!H:H,MATCH(BD[[#This Row],[PRYINumero]],Equivalencias!I:I,0),),BD[[#This Row],[PRYTcodigo]])</f>
        <v>PROC.BI</v>
      </c>
    </row>
    <row r="1553" spans="2:8" x14ac:dyDescent="0.3">
      <c r="B1553" t="s">
        <v>12</v>
      </c>
      <c r="C1553" t="s">
        <v>3894</v>
      </c>
      <c r="D1553" t="s">
        <v>32</v>
      </c>
      <c r="E1553" t="s">
        <v>8381</v>
      </c>
      <c r="F1553">
        <v>152</v>
      </c>
      <c r="G1553" s="263" t="str" cm="1">
        <f t="array" ref="G1553">IF(Resumen!$D$7="PROC.SWAT",IFERROR(VLOOKUP(BD[[#This Row],[Usunombre]],Equivalencias!W:X,2,FALSE),IFERROR(VLOOKUP(INDEX('BDCF Histórico'!A:A,MATCH(D1553&amp;E1553,'BDCF Histórico'!G:G,0),),Equivalencias!D:F,3,FALSE),"Revisar")),IFERROR(VLOOKUP(INDEX('BDCF Histórico'!A:A,MATCH(D1553&amp;E1553,'BDCF Histórico'!G:G,0),),Equivalencias!D:F,3,FALSE),"Revisar"))</f>
        <v>PROC.BI</v>
      </c>
      <c r="H1553" s="263" t="str" cm="1">
        <f t="array" ref="H1553">IFERROR(INDEX(Equivalencias!H:H,MATCH(BD[[#This Row],[PRYINumero]],Equivalencias!I:I,0),),BD[[#This Row],[PRYTcodigo]])</f>
        <v>PROC.BI</v>
      </c>
    </row>
    <row r="1554" spans="2:8" x14ac:dyDescent="0.3">
      <c r="B1554" t="s">
        <v>669</v>
      </c>
      <c r="C1554" t="s">
        <v>4642</v>
      </c>
      <c r="D1554" t="s">
        <v>284</v>
      </c>
      <c r="E1554" t="s">
        <v>8381</v>
      </c>
      <c r="F1554">
        <v>16</v>
      </c>
      <c r="G1554" s="263" t="str" cm="1">
        <f t="array" ref="G1554">IF(Resumen!$D$7="PROC.SWAT",IFERROR(VLOOKUP(BD[[#This Row],[Usunombre]],Equivalencias!W:X,2,FALSE),IFERROR(VLOOKUP(INDEX('BDCF Histórico'!A:A,MATCH(D1554&amp;E1554,'BDCF Histórico'!G:G,0),),Equivalencias!D:F,3,FALSE),"Revisar")),IFERROR(VLOOKUP(INDEX('BDCF Histórico'!A:A,MATCH(D1554&amp;E1554,'BDCF Histórico'!G:G,0),),Equivalencias!D:F,3,FALSE),"Revisar"))</f>
        <v>PROC.TDIG</v>
      </c>
      <c r="H1554" s="263" t="str" cm="1">
        <f t="array" ref="H1554">IFERROR(INDEX(Equivalencias!H:H,MATCH(BD[[#This Row],[PRYINumero]],Equivalencias!I:I,0),),BD[[#This Row],[PRYTcodigo]])</f>
        <v>PROC.ADM</v>
      </c>
    </row>
    <row r="1555" spans="2:8" hidden="1" x14ac:dyDescent="0.3">
      <c r="B1555" t="s">
        <v>360</v>
      </c>
      <c r="C1555" t="s">
        <v>361</v>
      </c>
      <c r="D1555" t="s">
        <v>284</v>
      </c>
      <c r="E1555" t="s">
        <v>4640</v>
      </c>
      <c r="F1555">
        <v>64</v>
      </c>
      <c r="G1555" s="263" t="str" cm="1">
        <f t="array" ref="G1555">IF(Resumen!$D$7="PROC.SWAT",IFERROR(VLOOKUP(BD[[#This Row],[Usunombre]],Equivalencias!W:X,2,FALSE),IFERROR(VLOOKUP(INDEX('BDCF Histórico'!A:A,MATCH(D1555&amp;E1555,'BDCF Histórico'!G:G,0),),Equivalencias!D:F,3,FALSE),"Revisar")),IFERROR(VLOOKUP(INDEX('BDCF Histórico'!A:A,MATCH(D1555&amp;E1555,'BDCF Histórico'!G:G,0),),Equivalencias!D:F,3,FALSE),"Revisar"))</f>
        <v>PROC.TDIG</v>
      </c>
      <c r="H1555" s="263" t="str" cm="1">
        <f t="array" ref="H1555">IFERROR(INDEX(Equivalencias!H:H,MATCH(BD[[#This Row],[PRYINumero]],Equivalencias!I:I,0),),BD[[#This Row],[PRYTcodigo]])</f>
        <v>PROC.TDIG</v>
      </c>
    </row>
    <row r="1556" spans="2:8" x14ac:dyDescent="0.3">
      <c r="B1556" t="s">
        <v>360</v>
      </c>
      <c r="C1556" t="s">
        <v>361</v>
      </c>
      <c r="D1556" t="s">
        <v>284</v>
      </c>
      <c r="E1556" t="s">
        <v>8381</v>
      </c>
      <c r="F1556">
        <v>49</v>
      </c>
      <c r="G1556" s="263" t="str" cm="1">
        <f t="array" ref="G1556">IF(Resumen!$D$7="PROC.SWAT",IFERROR(VLOOKUP(BD[[#This Row],[Usunombre]],Equivalencias!W:X,2,FALSE),IFERROR(VLOOKUP(INDEX('BDCF Histórico'!A:A,MATCH(D1556&amp;E1556,'BDCF Histórico'!G:G,0),),Equivalencias!D:F,3,FALSE),"Revisar")),IFERROR(VLOOKUP(INDEX('BDCF Histórico'!A:A,MATCH(D1556&amp;E1556,'BDCF Histórico'!G:G,0),),Equivalencias!D:F,3,FALSE),"Revisar"))</f>
        <v>PROC.TDIG</v>
      </c>
      <c r="H1556" s="263" t="str" cm="1">
        <f t="array" ref="H1556">IFERROR(INDEX(Equivalencias!H:H,MATCH(BD[[#This Row],[PRYINumero]],Equivalencias!I:I,0),),BD[[#This Row],[PRYTcodigo]])</f>
        <v>PROC.TDIG</v>
      </c>
    </row>
    <row r="1557" spans="2:8" hidden="1" x14ac:dyDescent="0.3">
      <c r="B1557" t="s">
        <v>360</v>
      </c>
      <c r="C1557" t="s">
        <v>4067</v>
      </c>
      <c r="D1557" t="s">
        <v>284</v>
      </c>
      <c r="E1557" t="s">
        <v>4640</v>
      </c>
      <c r="F1557">
        <v>104</v>
      </c>
      <c r="G1557" s="263" t="str" cm="1">
        <f t="array" ref="G1557">IF(Resumen!$D$7="PROC.SWAT",IFERROR(VLOOKUP(BD[[#This Row],[Usunombre]],Equivalencias!W:X,2,FALSE),IFERROR(VLOOKUP(INDEX('BDCF Histórico'!A:A,MATCH(D1557&amp;E1557,'BDCF Histórico'!G:G,0),),Equivalencias!D:F,3,FALSE),"Revisar")),IFERROR(VLOOKUP(INDEX('BDCF Histórico'!A:A,MATCH(D1557&amp;E1557,'BDCF Histórico'!G:G,0),),Equivalencias!D:F,3,FALSE),"Revisar"))</f>
        <v>PROC.TDIG</v>
      </c>
      <c r="H1557" s="263" t="str" cm="1">
        <f t="array" ref="H1557">IFERROR(INDEX(Equivalencias!H:H,MATCH(BD[[#This Row],[PRYINumero]],Equivalencias!I:I,0),),BD[[#This Row],[PRYTcodigo]])</f>
        <v>PROC.TDIG</v>
      </c>
    </row>
    <row r="1558" spans="2:8" x14ac:dyDescent="0.3">
      <c r="B1558" t="s">
        <v>360</v>
      </c>
      <c r="C1558" t="s">
        <v>4067</v>
      </c>
      <c r="D1558" t="s">
        <v>284</v>
      </c>
      <c r="E1558" t="s">
        <v>8381</v>
      </c>
      <c r="F1558">
        <v>95</v>
      </c>
      <c r="G1558" s="263" t="str" cm="1">
        <f t="array" ref="G1558">IF(Resumen!$D$7="PROC.SWAT",IFERROR(VLOOKUP(BD[[#This Row],[Usunombre]],Equivalencias!W:X,2,FALSE),IFERROR(VLOOKUP(INDEX('BDCF Histórico'!A:A,MATCH(D1558&amp;E1558,'BDCF Histórico'!G:G,0),),Equivalencias!D:F,3,FALSE),"Revisar")),IFERROR(VLOOKUP(INDEX('BDCF Histórico'!A:A,MATCH(D1558&amp;E1558,'BDCF Histórico'!G:G,0),),Equivalencias!D:F,3,FALSE),"Revisar"))</f>
        <v>PROC.TDIG</v>
      </c>
      <c r="H1558" s="263" t="str" cm="1">
        <f t="array" ref="H1558">IFERROR(INDEX(Equivalencias!H:H,MATCH(BD[[#This Row],[PRYINumero]],Equivalencias!I:I,0),),BD[[#This Row],[PRYTcodigo]])</f>
        <v>PROC.TDIG</v>
      </c>
    </row>
    <row r="1559" spans="2:8" hidden="1" x14ac:dyDescent="0.3">
      <c r="B1559" t="s">
        <v>669</v>
      </c>
      <c r="C1559" t="s">
        <v>4642</v>
      </c>
      <c r="D1559" t="s">
        <v>417</v>
      </c>
      <c r="E1559" t="s">
        <v>4640</v>
      </c>
      <c r="F1559">
        <v>8</v>
      </c>
      <c r="G1559" s="263" t="str" cm="1">
        <f t="array" ref="G1559">IF(Resumen!$D$7="PROC.SWAT",IFERROR(VLOOKUP(BD[[#This Row],[Usunombre]],Equivalencias!W:X,2,FALSE),IFERROR(VLOOKUP(INDEX('BDCF Histórico'!A:A,MATCH(D1559&amp;E1559,'BDCF Histórico'!G:G,0),),Equivalencias!D:F,3,FALSE),"Revisar")),IFERROR(VLOOKUP(INDEX('BDCF Histórico'!A:A,MATCH(D1559&amp;E1559,'BDCF Histórico'!G:G,0),),Equivalencias!D:F,3,FALSE),"Revisar"))</f>
        <v>PROC.CONTA</v>
      </c>
      <c r="H1559" s="263" t="str" cm="1">
        <f t="array" ref="H1559">IFERROR(INDEX(Equivalencias!H:H,MATCH(BD[[#This Row],[PRYINumero]],Equivalencias!I:I,0),),BD[[#This Row],[PRYTcodigo]])</f>
        <v>PROC.ADM</v>
      </c>
    </row>
    <row r="1560" spans="2:8" x14ac:dyDescent="0.3">
      <c r="B1560" t="s">
        <v>669</v>
      </c>
      <c r="C1560" t="s">
        <v>4642</v>
      </c>
      <c r="D1560" t="s">
        <v>417</v>
      </c>
      <c r="E1560" t="s">
        <v>8381</v>
      </c>
      <c r="F1560">
        <v>8</v>
      </c>
      <c r="G1560" s="263" t="str" cm="1">
        <f t="array" ref="G1560">IF(Resumen!$D$7="PROC.SWAT",IFERROR(VLOOKUP(BD[[#This Row],[Usunombre]],Equivalencias!W:X,2,FALSE),IFERROR(VLOOKUP(INDEX('BDCF Histórico'!A:A,MATCH(D1560&amp;E1560,'BDCF Histórico'!G:G,0),),Equivalencias!D:F,3,FALSE),"Revisar")),IFERROR(VLOOKUP(INDEX('BDCF Histórico'!A:A,MATCH(D1560&amp;E1560,'BDCF Histórico'!G:G,0),),Equivalencias!D:F,3,FALSE),"Revisar"))</f>
        <v>PROC.CONTA</v>
      </c>
      <c r="H1560" s="263" t="str" cm="1">
        <f t="array" ref="H1560">IFERROR(INDEX(Equivalencias!H:H,MATCH(BD[[#This Row],[PRYINumero]],Equivalencias!I:I,0),),BD[[#This Row],[PRYTcodigo]])</f>
        <v>PROC.ADM</v>
      </c>
    </row>
    <row r="1561" spans="2:8" hidden="1" x14ac:dyDescent="0.3">
      <c r="B1561" t="s">
        <v>669</v>
      </c>
      <c r="C1561" t="s">
        <v>4642</v>
      </c>
      <c r="D1561" t="s">
        <v>193</v>
      </c>
      <c r="E1561" t="s">
        <v>4640</v>
      </c>
      <c r="F1561">
        <v>18</v>
      </c>
      <c r="G1561" s="263" t="str" cm="1">
        <f t="array" ref="G1561">IF(Resumen!$D$7="PROC.SWAT",IFERROR(VLOOKUP(BD[[#This Row],[Usunombre]],Equivalencias!W:X,2,FALSE),IFERROR(VLOOKUP(INDEX('BDCF Histórico'!A:A,MATCH(D1561&amp;E1561,'BDCF Histórico'!G:G,0),),Equivalencias!D:F,3,FALSE),"Revisar")),IFERROR(VLOOKUP(INDEX('BDCF Histórico'!A:A,MATCH(D1561&amp;E1561,'BDCF Histórico'!G:G,0),),Equivalencias!D:F,3,FALSE),"Revisar"))</f>
        <v>PROC.QA</v>
      </c>
      <c r="H1561" s="263" t="str" cm="1">
        <f t="array" ref="H1561">IFERROR(INDEX(Equivalencias!H:H,MATCH(BD[[#This Row],[PRYINumero]],Equivalencias!I:I,0),),BD[[#This Row],[PRYTcodigo]])</f>
        <v>PROC.ADM</v>
      </c>
    </row>
    <row r="1562" spans="2:8" x14ac:dyDescent="0.3">
      <c r="B1562" t="s">
        <v>669</v>
      </c>
      <c r="C1562" t="s">
        <v>4642</v>
      </c>
      <c r="D1562" t="s">
        <v>193</v>
      </c>
      <c r="E1562" t="s">
        <v>8381</v>
      </c>
      <c r="F1562">
        <v>8</v>
      </c>
      <c r="G1562" s="263" t="str" cm="1">
        <f t="array" ref="G1562">IF(Resumen!$D$7="PROC.SWAT",IFERROR(VLOOKUP(BD[[#This Row],[Usunombre]],Equivalencias!W:X,2,FALSE),IFERROR(VLOOKUP(INDEX('BDCF Histórico'!A:A,MATCH(D1562&amp;E1562,'BDCF Histórico'!G:G,0),),Equivalencias!D:F,3,FALSE),"Revisar")),IFERROR(VLOOKUP(INDEX('BDCF Histórico'!A:A,MATCH(D1562&amp;E1562,'BDCF Histórico'!G:G,0),),Equivalencias!D:F,3,FALSE),"Revisar"))</f>
        <v>PROC.QA</v>
      </c>
      <c r="H1562" s="263" t="str" cm="1">
        <f t="array" ref="H1562">IFERROR(INDEX(Equivalencias!H:H,MATCH(BD[[#This Row],[PRYINumero]],Equivalencias!I:I,0),),BD[[#This Row],[PRYTcodigo]])</f>
        <v>PROC.ADM</v>
      </c>
    </row>
    <row r="1563" spans="2:8" hidden="1" x14ac:dyDescent="0.3">
      <c r="B1563" t="s">
        <v>669</v>
      </c>
      <c r="C1563" t="s">
        <v>4644</v>
      </c>
      <c r="D1563" t="s">
        <v>193</v>
      </c>
      <c r="E1563" t="s">
        <v>4640</v>
      </c>
      <c r="F1563">
        <v>1</v>
      </c>
      <c r="G1563" s="263" t="str" cm="1">
        <f t="array" ref="G1563">IF(Resumen!$D$7="PROC.SWAT",IFERROR(VLOOKUP(BD[[#This Row],[Usunombre]],Equivalencias!W:X,2,FALSE),IFERROR(VLOOKUP(INDEX('BDCF Histórico'!A:A,MATCH(D1563&amp;E1563,'BDCF Histórico'!G:G,0),),Equivalencias!D:F,3,FALSE),"Revisar")),IFERROR(VLOOKUP(INDEX('BDCF Histórico'!A:A,MATCH(D1563&amp;E1563,'BDCF Histórico'!G:G,0),),Equivalencias!D:F,3,FALSE),"Revisar"))</f>
        <v>PROC.QA</v>
      </c>
      <c r="H1563" s="263" t="str" cm="1">
        <f t="array" ref="H1563">IFERROR(INDEX(Equivalencias!H:H,MATCH(BD[[#This Row],[PRYINumero]],Equivalencias!I:I,0),),BD[[#This Row],[PRYTcodigo]])</f>
        <v>PROC.ADM</v>
      </c>
    </row>
    <row r="1564" spans="2:8" hidden="1" x14ac:dyDescent="0.3">
      <c r="B1564" t="s">
        <v>177</v>
      </c>
      <c r="C1564" t="s">
        <v>4199</v>
      </c>
      <c r="D1564" t="s">
        <v>193</v>
      </c>
      <c r="E1564" t="s">
        <v>4640</v>
      </c>
      <c r="F1564">
        <v>11.5</v>
      </c>
      <c r="G1564" s="263" t="str" cm="1">
        <f t="array" ref="G1564">IF(Resumen!$D$7="PROC.SWAT",IFERROR(VLOOKUP(BD[[#This Row],[Usunombre]],Equivalencias!W:X,2,FALSE),IFERROR(VLOOKUP(INDEX('BDCF Histórico'!A:A,MATCH(D1564&amp;E1564,'BDCF Histórico'!G:G,0),),Equivalencias!D:F,3,FALSE),"Revisar")),IFERROR(VLOOKUP(INDEX('BDCF Histórico'!A:A,MATCH(D1564&amp;E1564,'BDCF Histórico'!G:G,0),),Equivalencias!D:F,3,FALSE),"Revisar"))</f>
        <v>PROC.QA</v>
      </c>
      <c r="H1564" s="263" t="str" cm="1">
        <f t="array" ref="H1564">IFERROR(INDEX(Equivalencias!H:H,MATCH(BD[[#This Row],[PRYINumero]],Equivalencias!I:I,0),),BD[[#This Row],[PRYTcodigo]])</f>
        <v>PROC.QA</v>
      </c>
    </row>
    <row r="1565" spans="2:8" hidden="1" x14ac:dyDescent="0.3">
      <c r="B1565" t="s">
        <v>177</v>
      </c>
      <c r="C1565" t="s">
        <v>4663</v>
      </c>
      <c r="D1565" t="s">
        <v>193</v>
      </c>
      <c r="E1565" t="s">
        <v>4640</v>
      </c>
      <c r="F1565">
        <v>52.5</v>
      </c>
      <c r="G1565" s="263" t="str" cm="1">
        <f t="array" ref="G1565">IF(Resumen!$D$7="PROC.SWAT",IFERROR(VLOOKUP(BD[[#This Row],[Usunombre]],Equivalencias!W:X,2,FALSE),IFERROR(VLOOKUP(INDEX('BDCF Histórico'!A:A,MATCH(D1565&amp;E1565,'BDCF Histórico'!G:G,0),),Equivalencias!D:F,3,FALSE),"Revisar")),IFERROR(VLOOKUP(INDEX('BDCF Histórico'!A:A,MATCH(D1565&amp;E1565,'BDCF Histórico'!G:G,0),),Equivalencias!D:F,3,FALSE),"Revisar"))</f>
        <v>PROC.QA</v>
      </c>
      <c r="H1565" s="263" t="str" cm="1">
        <f t="array" ref="H1565">IFERROR(INDEX(Equivalencias!H:H,MATCH(BD[[#This Row],[PRYINumero]],Equivalencias!I:I,0),),BD[[#This Row],[PRYTcodigo]])</f>
        <v>PROC.QA</v>
      </c>
    </row>
    <row r="1566" spans="2:8" x14ac:dyDescent="0.3">
      <c r="B1566" t="s">
        <v>177</v>
      </c>
      <c r="C1566" t="s">
        <v>4663</v>
      </c>
      <c r="D1566" t="s">
        <v>193</v>
      </c>
      <c r="E1566" t="s">
        <v>8381</v>
      </c>
      <c r="F1566">
        <v>5</v>
      </c>
      <c r="G1566" s="263" t="str" cm="1">
        <f t="array" ref="G1566">IF(Resumen!$D$7="PROC.SWAT",IFERROR(VLOOKUP(BD[[#This Row],[Usunombre]],Equivalencias!W:X,2,FALSE),IFERROR(VLOOKUP(INDEX('BDCF Histórico'!A:A,MATCH(D1566&amp;E1566,'BDCF Histórico'!G:G,0),),Equivalencias!D:F,3,FALSE),"Revisar")),IFERROR(VLOOKUP(INDEX('BDCF Histórico'!A:A,MATCH(D1566&amp;E1566,'BDCF Histórico'!G:G,0),),Equivalencias!D:F,3,FALSE),"Revisar"))</f>
        <v>PROC.QA</v>
      </c>
      <c r="H1566" s="263" t="str" cm="1">
        <f t="array" ref="H1566">IFERROR(INDEX(Equivalencias!H:H,MATCH(BD[[#This Row],[PRYINumero]],Equivalencias!I:I,0),),BD[[#This Row],[PRYTcodigo]])</f>
        <v>PROC.QA</v>
      </c>
    </row>
    <row r="1567" spans="2:8" hidden="1" x14ac:dyDescent="0.3">
      <c r="B1567" t="s">
        <v>371</v>
      </c>
      <c r="C1567" t="s">
        <v>4628</v>
      </c>
      <c r="D1567" t="s">
        <v>193</v>
      </c>
      <c r="E1567" t="s">
        <v>4640</v>
      </c>
      <c r="F1567">
        <v>82</v>
      </c>
      <c r="G1567" s="263" t="str" cm="1">
        <f t="array" ref="G1567">IF(Resumen!$D$7="PROC.SWAT",IFERROR(VLOOKUP(BD[[#This Row],[Usunombre]],Equivalencias!W:X,2,FALSE),IFERROR(VLOOKUP(INDEX('BDCF Histórico'!A:A,MATCH(D1567&amp;E1567,'BDCF Histórico'!G:G,0),),Equivalencias!D:F,3,FALSE),"Revisar")),IFERROR(VLOOKUP(INDEX('BDCF Histórico'!A:A,MATCH(D1567&amp;E1567,'BDCF Histórico'!G:G,0),),Equivalencias!D:F,3,FALSE),"Revisar"))</f>
        <v>PROC.QA</v>
      </c>
      <c r="H1567" s="263" t="str" cm="1">
        <f t="array" ref="H1567">IFERROR(INDEX(Equivalencias!H:H,MATCH(BD[[#This Row],[PRYINumero]],Equivalencias!I:I,0),),BD[[#This Row],[PRYTcodigo]])</f>
        <v>PROC.TELCO</v>
      </c>
    </row>
    <row r="1568" spans="2:8" x14ac:dyDescent="0.3">
      <c r="B1568" t="s">
        <v>371</v>
      </c>
      <c r="C1568" t="s">
        <v>4628</v>
      </c>
      <c r="D1568" t="s">
        <v>193</v>
      </c>
      <c r="E1568" t="s">
        <v>8381</v>
      </c>
      <c r="F1568">
        <v>144</v>
      </c>
      <c r="G1568" s="263" t="str" cm="1">
        <f t="array" ref="G1568">IF(Resumen!$D$7="PROC.SWAT",IFERROR(VLOOKUP(BD[[#This Row],[Usunombre]],Equivalencias!W:X,2,FALSE),IFERROR(VLOOKUP(INDEX('BDCF Histórico'!A:A,MATCH(D1568&amp;E1568,'BDCF Histórico'!G:G,0),),Equivalencias!D:F,3,FALSE),"Revisar")),IFERROR(VLOOKUP(INDEX('BDCF Histórico'!A:A,MATCH(D1568&amp;E1568,'BDCF Histórico'!G:G,0),),Equivalencias!D:F,3,FALSE),"Revisar"))</f>
        <v>PROC.QA</v>
      </c>
      <c r="H1568" s="263" t="str" cm="1">
        <f t="array" ref="H1568">IFERROR(INDEX(Equivalencias!H:H,MATCH(BD[[#This Row],[PRYINumero]],Equivalencias!I:I,0),),BD[[#This Row],[PRYTcodigo]])</f>
        <v>PROC.TELCO</v>
      </c>
    </row>
    <row r="1569" spans="2:8" hidden="1" x14ac:dyDescent="0.3">
      <c r="B1569" t="s">
        <v>371</v>
      </c>
      <c r="C1569" t="s">
        <v>4206</v>
      </c>
      <c r="D1569" t="s">
        <v>193</v>
      </c>
      <c r="E1569" t="s">
        <v>4640</v>
      </c>
      <c r="F1569">
        <v>3</v>
      </c>
      <c r="G1569" s="263" t="str" cm="1">
        <f t="array" ref="G1569">IF(Resumen!$D$7="PROC.SWAT",IFERROR(VLOOKUP(BD[[#This Row],[Usunombre]],Equivalencias!W:X,2,FALSE),IFERROR(VLOOKUP(INDEX('BDCF Histórico'!A:A,MATCH(D1569&amp;E1569,'BDCF Histórico'!G:G,0),),Equivalencias!D:F,3,FALSE),"Revisar")),IFERROR(VLOOKUP(INDEX('BDCF Histórico'!A:A,MATCH(D1569&amp;E1569,'BDCF Histórico'!G:G,0),),Equivalencias!D:F,3,FALSE),"Revisar"))</f>
        <v>PROC.QA</v>
      </c>
      <c r="H1569" s="263" t="str" cm="1">
        <f t="array" ref="H1569">IFERROR(INDEX(Equivalencias!H:H,MATCH(BD[[#This Row],[PRYINumero]],Equivalencias!I:I,0),),BD[[#This Row],[PRYTcodigo]])</f>
        <v>PROC.TELCO</v>
      </c>
    </row>
    <row r="1570" spans="2:8" x14ac:dyDescent="0.3">
      <c r="B1570" t="s">
        <v>371</v>
      </c>
      <c r="C1570" t="s">
        <v>4680</v>
      </c>
      <c r="D1570" t="s">
        <v>193</v>
      </c>
      <c r="E1570" t="s">
        <v>8381</v>
      </c>
      <c r="F1570">
        <v>3</v>
      </c>
      <c r="G1570" s="263" t="str" cm="1">
        <f t="array" ref="G1570">IF(Resumen!$D$7="PROC.SWAT",IFERROR(VLOOKUP(BD[[#This Row],[Usunombre]],Equivalencias!W:X,2,FALSE),IFERROR(VLOOKUP(INDEX('BDCF Histórico'!A:A,MATCH(D1570&amp;E1570,'BDCF Histórico'!G:G,0),),Equivalencias!D:F,3,FALSE),"Revisar")),IFERROR(VLOOKUP(INDEX('BDCF Histórico'!A:A,MATCH(D1570&amp;E1570,'BDCF Histórico'!G:G,0),),Equivalencias!D:F,3,FALSE),"Revisar"))</f>
        <v>PROC.QA</v>
      </c>
      <c r="H1570" s="263" t="str" cm="1">
        <f t="array" ref="H1570">IFERROR(INDEX(Equivalencias!H:H,MATCH(BD[[#This Row],[PRYINumero]],Equivalencias!I:I,0),),BD[[#This Row],[PRYTcodigo]])</f>
        <v>PROC.TELCO</v>
      </c>
    </row>
    <row r="1571" spans="2:8" hidden="1" x14ac:dyDescent="0.3">
      <c r="B1571" t="s">
        <v>48</v>
      </c>
      <c r="C1571" t="s">
        <v>4653</v>
      </c>
      <c r="D1571" t="s">
        <v>4123</v>
      </c>
      <c r="E1571" t="s">
        <v>4640</v>
      </c>
      <c r="F1571">
        <v>8</v>
      </c>
      <c r="G1571" s="263" t="str" cm="1">
        <f t="array" ref="G1571">IF(Resumen!$D$7="PROC.SWAT",IFERROR(VLOOKUP(BD[[#This Row],[Usunombre]],Equivalencias!W:X,2,FALSE),IFERROR(VLOOKUP(INDEX('BDCF Histórico'!A:A,MATCH(D1571&amp;E1571,'BDCF Histórico'!G:G,0),),Equivalencias!D:F,3,FALSE),"Revisar")),IFERROR(VLOOKUP(INDEX('BDCF Histórico'!A:A,MATCH(D1571&amp;E1571,'BDCF Histórico'!G:G,0),),Equivalencias!D:F,3,FALSE),"Revisar"))</f>
        <v>PROC.RM</v>
      </c>
      <c r="H1571" s="263" t="str" cm="1">
        <f t="array" ref="H1571">IFERROR(INDEX(Equivalencias!H:H,MATCH(BD[[#This Row],[PRYINumero]],Equivalencias!I:I,0),),BD[[#This Row],[PRYTcodigo]])</f>
        <v>PROC.ERP</v>
      </c>
    </row>
    <row r="1572" spans="2:8" x14ac:dyDescent="0.3">
      <c r="B1572" t="s">
        <v>48</v>
      </c>
      <c r="C1572" t="s">
        <v>4653</v>
      </c>
      <c r="D1572" t="s">
        <v>4123</v>
      </c>
      <c r="E1572" t="s">
        <v>8381</v>
      </c>
      <c r="F1572">
        <v>8</v>
      </c>
      <c r="G1572" s="263" t="str" cm="1">
        <f t="array" ref="G1572">IF(Resumen!$D$7="PROC.SWAT",IFERROR(VLOOKUP(BD[[#This Row],[Usunombre]],Equivalencias!W:X,2,FALSE),IFERROR(VLOOKUP(INDEX('BDCF Histórico'!A:A,MATCH(D1572&amp;E1572,'BDCF Histórico'!G:G,0),),Equivalencias!D:F,3,FALSE),"Revisar")),IFERROR(VLOOKUP(INDEX('BDCF Histórico'!A:A,MATCH(D1572&amp;E1572,'BDCF Histórico'!G:G,0),),Equivalencias!D:F,3,FALSE),"Revisar"))</f>
        <v>PROC.RM</v>
      </c>
      <c r="H1572" s="263" t="str" cm="1">
        <f t="array" ref="H1572">IFERROR(INDEX(Equivalencias!H:H,MATCH(BD[[#This Row],[PRYINumero]],Equivalencias!I:I,0),),BD[[#This Row],[PRYTcodigo]])</f>
        <v>PROC.ERP</v>
      </c>
    </row>
    <row r="1573" spans="2:8" hidden="1" x14ac:dyDescent="0.3">
      <c r="B1573" t="s">
        <v>48</v>
      </c>
      <c r="C1573" t="s">
        <v>4656</v>
      </c>
      <c r="D1573" t="s">
        <v>4123</v>
      </c>
      <c r="E1573" t="s">
        <v>4640</v>
      </c>
      <c r="F1573">
        <v>9</v>
      </c>
      <c r="G1573" s="263" t="str" cm="1">
        <f t="array" ref="G1573">IF(Resumen!$D$7="PROC.SWAT",IFERROR(VLOOKUP(BD[[#This Row],[Usunombre]],Equivalencias!W:X,2,FALSE),IFERROR(VLOOKUP(INDEX('BDCF Histórico'!A:A,MATCH(D1573&amp;E1573,'BDCF Histórico'!G:G,0),),Equivalencias!D:F,3,FALSE),"Revisar")),IFERROR(VLOOKUP(INDEX('BDCF Histórico'!A:A,MATCH(D1573&amp;E1573,'BDCF Histórico'!G:G,0),),Equivalencias!D:F,3,FALSE),"Revisar"))</f>
        <v>PROC.RM</v>
      </c>
      <c r="H1573" s="263" t="str" cm="1">
        <f t="array" ref="H1573">IFERROR(INDEX(Equivalencias!H:H,MATCH(BD[[#This Row],[PRYINumero]],Equivalencias!I:I,0),),BD[[#This Row],[PRYTcodigo]])</f>
        <v>PROC.ERP</v>
      </c>
    </row>
    <row r="1574" spans="2:8" x14ac:dyDescent="0.3">
      <c r="B1574" t="s">
        <v>48</v>
      </c>
      <c r="C1574" t="s">
        <v>4656</v>
      </c>
      <c r="D1574" t="s">
        <v>4123</v>
      </c>
      <c r="E1574" t="s">
        <v>8381</v>
      </c>
      <c r="F1574">
        <v>2</v>
      </c>
      <c r="G1574" s="263" t="str" cm="1">
        <f t="array" ref="G1574">IF(Resumen!$D$7="PROC.SWAT",IFERROR(VLOOKUP(BD[[#This Row],[Usunombre]],Equivalencias!W:X,2,FALSE),IFERROR(VLOOKUP(INDEX('BDCF Histórico'!A:A,MATCH(D1574&amp;E1574,'BDCF Histórico'!G:G,0),),Equivalencias!D:F,3,FALSE),"Revisar")),IFERROR(VLOOKUP(INDEX('BDCF Histórico'!A:A,MATCH(D1574&amp;E1574,'BDCF Histórico'!G:G,0),),Equivalencias!D:F,3,FALSE),"Revisar"))</f>
        <v>PROC.RM</v>
      </c>
      <c r="H1574" s="263" t="str" cm="1">
        <f t="array" ref="H1574">IFERROR(INDEX(Equivalencias!H:H,MATCH(BD[[#This Row],[PRYINumero]],Equivalencias!I:I,0),),BD[[#This Row],[PRYTcodigo]])</f>
        <v>PROC.ERP</v>
      </c>
    </row>
    <row r="1575" spans="2:8" hidden="1" x14ac:dyDescent="0.3">
      <c r="B1575" t="s">
        <v>48</v>
      </c>
      <c r="C1575" t="s">
        <v>4278</v>
      </c>
      <c r="D1575" t="s">
        <v>4123</v>
      </c>
      <c r="E1575" t="s">
        <v>4640</v>
      </c>
      <c r="F1575">
        <v>10</v>
      </c>
      <c r="G1575" s="263" t="str" cm="1">
        <f t="array" ref="G1575">IF(Resumen!$D$7="PROC.SWAT",IFERROR(VLOOKUP(BD[[#This Row],[Usunombre]],Equivalencias!W:X,2,FALSE),IFERROR(VLOOKUP(INDEX('BDCF Histórico'!A:A,MATCH(D1575&amp;E1575,'BDCF Histórico'!G:G,0),),Equivalencias!D:F,3,FALSE),"Revisar")),IFERROR(VLOOKUP(INDEX('BDCF Histórico'!A:A,MATCH(D1575&amp;E1575,'BDCF Histórico'!G:G,0),),Equivalencias!D:F,3,FALSE),"Revisar"))</f>
        <v>PROC.RM</v>
      </c>
      <c r="H1575" s="263" t="str" cm="1">
        <f t="array" ref="H1575">IFERROR(INDEX(Equivalencias!H:H,MATCH(BD[[#This Row],[PRYINumero]],Equivalencias!I:I,0),),BD[[#This Row],[PRYTcodigo]])</f>
        <v>PROC.ERP</v>
      </c>
    </row>
    <row r="1576" spans="2:8" x14ac:dyDescent="0.3">
      <c r="B1576" t="s">
        <v>48</v>
      </c>
      <c r="C1576" t="s">
        <v>4278</v>
      </c>
      <c r="D1576" t="s">
        <v>4123</v>
      </c>
      <c r="E1576" t="s">
        <v>8381</v>
      </c>
      <c r="F1576">
        <v>8</v>
      </c>
      <c r="G1576" s="263" t="str" cm="1">
        <f t="array" ref="G1576">IF(Resumen!$D$7="PROC.SWAT",IFERROR(VLOOKUP(BD[[#This Row],[Usunombre]],Equivalencias!W:X,2,FALSE),IFERROR(VLOOKUP(INDEX('BDCF Histórico'!A:A,MATCH(D1576&amp;E1576,'BDCF Histórico'!G:G,0),),Equivalencias!D:F,3,FALSE),"Revisar")),IFERROR(VLOOKUP(INDEX('BDCF Histórico'!A:A,MATCH(D1576&amp;E1576,'BDCF Histórico'!G:G,0),),Equivalencias!D:F,3,FALSE),"Revisar"))</f>
        <v>PROC.RM</v>
      </c>
      <c r="H1576" s="263" t="str" cm="1">
        <f t="array" ref="H1576">IFERROR(INDEX(Equivalencias!H:H,MATCH(BD[[#This Row],[PRYINumero]],Equivalencias!I:I,0),),BD[[#This Row],[PRYTcodigo]])</f>
        <v>PROC.ERP</v>
      </c>
    </row>
    <row r="1577" spans="2:8" hidden="1" x14ac:dyDescent="0.3">
      <c r="B1577" t="s">
        <v>48</v>
      </c>
      <c r="C1577" t="s">
        <v>3564</v>
      </c>
      <c r="D1577" t="s">
        <v>4123</v>
      </c>
      <c r="E1577" t="s">
        <v>4640</v>
      </c>
      <c r="F1577">
        <v>2</v>
      </c>
      <c r="G1577" s="263" t="str" cm="1">
        <f t="array" ref="G1577">IF(Resumen!$D$7="PROC.SWAT",IFERROR(VLOOKUP(BD[[#This Row],[Usunombre]],Equivalencias!W:X,2,FALSE),IFERROR(VLOOKUP(INDEX('BDCF Histórico'!A:A,MATCH(D1577&amp;E1577,'BDCF Histórico'!G:G,0),),Equivalencias!D:F,3,FALSE),"Revisar")),IFERROR(VLOOKUP(INDEX('BDCF Histórico'!A:A,MATCH(D1577&amp;E1577,'BDCF Histórico'!G:G,0),),Equivalencias!D:F,3,FALSE),"Revisar"))</f>
        <v>PROC.RM</v>
      </c>
      <c r="H1577" s="263" t="str" cm="1">
        <f t="array" ref="H1577">IFERROR(INDEX(Equivalencias!H:H,MATCH(BD[[#This Row],[PRYINumero]],Equivalencias!I:I,0),),BD[[#This Row],[PRYTcodigo]])</f>
        <v>PROC.ERP</v>
      </c>
    </row>
    <row r="1578" spans="2:8" x14ac:dyDescent="0.3">
      <c r="B1578" t="s">
        <v>48</v>
      </c>
      <c r="C1578" t="s">
        <v>3564</v>
      </c>
      <c r="D1578" t="s">
        <v>4123</v>
      </c>
      <c r="E1578" t="s">
        <v>8381</v>
      </c>
      <c r="F1578">
        <v>8</v>
      </c>
      <c r="G1578" s="263" t="str" cm="1">
        <f t="array" ref="G1578">IF(Resumen!$D$7="PROC.SWAT",IFERROR(VLOOKUP(BD[[#This Row],[Usunombre]],Equivalencias!W:X,2,FALSE),IFERROR(VLOOKUP(INDEX('BDCF Histórico'!A:A,MATCH(D1578&amp;E1578,'BDCF Histórico'!G:G,0),),Equivalencias!D:F,3,FALSE),"Revisar")),IFERROR(VLOOKUP(INDEX('BDCF Histórico'!A:A,MATCH(D1578&amp;E1578,'BDCF Histórico'!G:G,0),),Equivalencias!D:F,3,FALSE),"Revisar"))</f>
        <v>PROC.RM</v>
      </c>
      <c r="H1578" s="263" t="str" cm="1">
        <f t="array" ref="H1578">IFERROR(INDEX(Equivalencias!H:H,MATCH(BD[[#This Row],[PRYINumero]],Equivalencias!I:I,0),),BD[[#This Row],[PRYTcodigo]])</f>
        <v>PROC.ERP</v>
      </c>
    </row>
    <row r="1579" spans="2:8" hidden="1" x14ac:dyDescent="0.3">
      <c r="B1579" t="s">
        <v>48</v>
      </c>
      <c r="C1579" t="s">
        <v>4345</v>
      </c>
      <c r="D1579" t="s">
        <v>4123</v>
      </c>
      <c r="E1579" t="s">
        <v>4640</v>
      </c>
      <c r="F1579">
        <v>7</v>
      </c>
      <c r="G1579" s="263" t="str" cm="1">
        <f t="array" ref="G1579">IF(Resumen!$D$7="PROC.SWAT",IFERROR(VLOOKUP(BD[[#This Row],[Usunombre]],Equivalencias!W:X,2,FALSE),IFERROR(VLOOKUP(INDEX('BDCF Histórico'!A:A,MATCH(D1579&amp;E1579,'BDCF Histórico'!G:G,0),),Equivalencias!D:F,3,FALSE),"Revisar")),IFERROR(VLOOKUP(INDEX('BDCF Histórico'!A:A,MATCH(D1579&amp;E1579,'BDCF Histórico'!G:G,0),),Equivalencias!D:F,3,FALSE),"Revisar"))</f>
        <v>PROC.RM</v>
      </c>
      <c r="H1579" s="263" t="str" cm="1">
        <f t="array" ref="H1579">IFERROR(INDEX(Equivalencias!H:H,MATCH(BD[[#This Row],[PRYINumero]],Equivalencias!I:I,0),),BD[[#This Row],[PRYTcodigo]])</f>
        <v>PROC.ERP</v>
      </c>
    </row>
    <row r="1580" spans="2:8" x14ac:dyDescent="0.3">
      <c r="B1580" t="s">
        <v>48</v>
      </c>
      <c r="C1580" t="s">
        <v>3871</v>
      </c>
      <c r="D1580" t="s">
        <v>4123</v>
      </c>
      <c r="E1580" t="s">
        <v>8381</v>
      </c>
      <c r="F1580">
        <v>27</v>
      </c>
      <c r="G1580" s="263" t="str" cm="1">
        <f t="array" ref="G1580">IF(Resumen!$D$7="PROC.SWAT",IFERROR(VLOOKUP(BD[[#This Row],[Usunombre]],Equivalencias!W:X,2,FALSE),IFERROR(VLOOKUP(INDEX('BDCF Histórico'!A:A,MATCH(D1580&amp;E1580,'BDCF Histórico'!G:G,0),),Equivalencias!D:F,3,FALSE),"Revisar")),IFERROR(VLOOKUP(INDEX('BDCF Histórico'!A:A,MATCH(D1580&amp;E1580,'BDCF Histórico'!G:G,0),),Equivalencias!D:F,3,FALSE),"Revisar"))</f>
        <v>PROC.RM</v>
      </c>
      <c r="H1580" s="263" t="str" cm="1">
        <f t="array" ref="H1580">IFERROR(INDEX(Equivalencias!H:H,MATCH(BD[[#This Row],[PRYINumero]],Equivalencias!I:I,0),),BD[[#This Row],[PRYTcodigo]])</f>
        <v>PROC.ERP</v>
      </c>
    </row>
    <row r="1581" spans="2:8" hidden="1" x14ac:dyDescent="0.3">
      <c r="B1581" t="s">
        <v>48</v>
      </c>
      <c r="C1581" t="s">
        <v>3896</v>
      </c>
      <c r="D1581" t="s">
        <v>4123</v>
      </c>
      <c r="E1581" t="s">
        <v>4640</v>
      </c>
      <c r="F1581">
        <v>28</v>
      </c>
      <c r="G1581" s="263" t="str" cm="1">
        <f t="array" ref="G1581">IF(Resumen!$D$7="PROC.SWAT",IFERROR(VLOOKUP(BD[[#This Row],[Usunombre]],Equivalencias!W:X,2,FALSE),IFERROR(VLOOKUP(INDEX('BDCF Histórico'!A:A,MATCH(D1581&amp;E1581,'BDCF Histórico'!G:G,0),),Equivalencias!D:F,3,FALSE),"Revisar")),IFERROR(VLOOKUP(INDEX('BDCF Histórico'!A:A,MATCH(D1581&amp;E1581,'BDCF Histórico'!G:G,0),),Equivalencias!D:F,3,FALSE),"Revisar"))</f>
        <v>PROC.RM</v>
      </c>
      <c r="H1581" s="263" t="str" cm="1">
        <f t="array" ref="H1581">IFERROR(INDEX(Equivalencias!H:H,MATCH(BD[[#This Row],[PRYINumero]],Equivalencias!I:I,0),),BD[[#This Row],[PRYTcodigo]])</f>
        <v>PROC.ERP</v>
      </c>
    </row>
    <row r="1582" spans="2:8" x14ac:dyDescent="0.3">
      <c r="B1582" t="s">
        <v>48</v>
      </c>
      <c r="C1582" t="s">
        <v>3896</v>
      </c>
      <c r="D1582" t="s">
        <v>4123</v>
      </c>
      <c r="E1582" t="s">
        <v>8381</v>
      </c>
      <c r="F1582">
        <v>4</v>
      </c>
      <c r="G1582" s="263" t="str" cm="1">
        <f t="array" ref="G1582">IF(Resumen!$D$7="PROC.SWAT",IFERROR(VLOOKUP(BD[[#This Row],[Usunombre]],Equivalencias!W:X,2,FALSE),IFERROR(VLOOKUP(INDEX('BDCF Histórico'!A:A,MATCH(D1582&amp;E1582,'BDCF Histórico'!G:G,0),),Equivalencias!D:F,3,FALSE),"Revisar")),IFERROR(VLOOKUP(INDEX('BDCF Histórico'!A:A,MATCH(D1582&amp;E1582,'BDCF Histórico'!G:G,0),),Equivalencias!D:F,3,FALSE),"Revisar"))</f>
        <v>PROC.RM</v>
      </c>
      <c r="H1582" s="263" t="str" cm="1">
        <f t="array" ref="H1582">IFERROR(INDEX(Equivalencias!H:H,MATCH(BD[[#This Row],[PRYINumero]],Equivalencias!I:I,0),),BD[[#This Row],[PRYTcodigo]])</f>
        <v>PROC.ERP</v>
      </c>
    </row>
    <row r="1583" spans="2:8" hidden="1" x14ac:dyDescent="0.3">
      <c r="B1583" t="s">
        <v>48</v>
      </c>
      <c r="C1583" t="s">
        <v>4660</v>
      </c>
      <c r="D1583" t="s">
        <v>4123</v>
      </c>
      <c r="E1583" t="s">
        <v>4640</v>
      </c>
      <c r="F1583">
        <v>4</v>
      </c>
      <c r="G1583" s="263" t="str" cm="1">
        <f t="array" ref="G1583">IF(Resumen!$D$7="PROC.SWAT",IFERROR(VLOOKUP(BD[[#This Row],[Usunombre]],Equivalencias!W:X,2,FALSE),IFERROR(VLOOKUP(INDEX('BDCF Histórico'!A:A,MATCH(D1583&amp;E1583,'BDCF Histórico'!G:G,0),),Equivalencias!D:F,3,FALSE),"Revisar")),IFERROR(VLOOKUP(INDEX('BDCF Histórico'!A:A,MATCH(D1583&amp;E1583,'BDCF Histórico'!G:G,0),),Equivalencias!D:F,3,FALSE),"Revisar"))</f>
        <v>PROC.RM</v>
      </c>
      <c r="H1583" s="263" t="str" cm="1">
        <f t="array" ref="H1583">IFERROR(INDEX(Equivalencias!H:H,MATCH(BD[[#This Row],[PRYINumero]],Equivalencias!I:I,0),),BD[[#This Row],[PRYTcodigo]])</f>
        <v>PROC.ERP</v>
      </c>
    </row>
    <row r="1584" spans="2:8" x14ac:dyDescent="0.3">
      <c r="B1584" t="s">
        <v>48</v>
      </c>
      <c r="C1584" t="s">
        <v>4660</v>
      </c>
      <c r="D1584" t="s">
        <v>4123</v>
      </c>
      <c r="E1584" t="s">
        <v>8381</v>
      </c>
      <c r="F1584">
        <v>8</v>
      </c>
      <c r="G1584" s="263" t="str" cm="1">
        <f t="array" ref="G1584">IF(Resumen!$D$7="PROC.SWAT",IFERROR(VLOOKUP(BD[[#This Row],[Usunombre]],Equivalencias!W:X,2,FALSE),IFERROR(VLOOKUP(INDEX('BDCF Histórico'!A:A,MATCH(D1584&amp;E1584,'BDCF Histórico'!G:G,0),),Equivalencias!D:F,3,FALSE),"Revisar")),IFERROR(VLOOKUP(INDEX('BDCF Histórico'!A:A,MATCH(D1584&amp;E1584,'BDCF Histórico'!G:G,0),),Equivalencias!D:F,3,FALSE),"Revisar"))</f>
        <v>PROC.RM</v>
      </c>
      <c r="H1584" s="263" t="str" cm="1">
        <f t="array" ref="H1584">IFERROR(INDEX(Equivalencias!H:H,MATCH(BD[[#This Row],[PRYINumero]],Equivalencias!I:I,0),),BD[[#This Row],[PRYTcodigo]])</f>
        <v>PROC.ERP</v>
      </c>
    </row>
    <row r="1585" spans="2:8" hidden="1" x14ac:dyDescent="0.3">
      <c r="B1585" t="s">
        <v>48</v>
      </c>
      <c r="C1585" t="s">
        <v>4392</v>
      </c>
      <c r="D1585" t="s">
        <v>4123</v>
      </c>
      <c r="E1585" t="s">
        <v>4640</v>
      </c>
      <c r="F1585">
        <v>5</v>
      </c>
      <c r="G1585" s="263" t="str" cm="1">
        <f t="array" ref="G1585">IF(Resumen!$D$7="PROC.SWAT",IFERROR(VLOOKUP(BD[[#This Row],[Usunombre]],Equivalencias!W:X,2,FALSE),IFERROR(VLOOKUP(INDEX('BDCF Histórico'!A:A,MATCH(D1585&amp;E1585,'BDCF Histórico'!G:G,0),),Equivalencias!D:F,3,FALSE),"Revisar")),IFERROR(VLOOKUP(INDEX('BDCF Histórico'!A:A,MATCH(D1585&amp;E1585,'BDCF Histórico'!G:G,0),),Equivalencias!D:F,3,FALSE),"Revisar"))</f>
        <v>PROC.RM</v>
      </c>
      <c r="H1585" s="263" t="str" cm="1">
        <f t="array" ref="H1585">IFERROR(INDEX(Equivalencias!H:H,MATCH(BD[[#This Row],[PRYINumero]],Equivalencias!I:I,0),),BD[[#This Row],[PRYTcodigo]])</f>
        <v>PROC.ERP</v>
      </c>
    </row>
    <row r="1586" spans="2:8" x14ac:dyDescent="0.3">
      <c r="B1586" t="s">
        <v>48</v>
      </c>
      <c r="C1586" t="s">
        <v>4392</v>
      </c>
      <c r="D1586" t="s">
        <v>4123</v>
      </c>
      <c r="E1586" t="s">
        <v>8381</v>
      </c>
      <c r="F1586">
        <v>14</v>
      </c>
      <c r="G1586" s="263" t="str" cm="1">
        <f t="array" ref="G1586">IF(Resumen!$D$7="PROC.SWAT",IFERROR(VLOOKUP(BD[[#This Row],[Usunombre]],Equivalencias!W:X,2,FALSE),IFERROR(VLOOKUP(INDEX('BDCF Histórico'!A:A,MATCH(D1586&amp;E1586,'BDCF Histórico'!G:G,0),),Equivalencias!D:F,3,FALSE),"Revisar")),IFERROR(VLOOKUP(INDEX('BDCF Histórico'!A:A,MATCH(D1586&amp;E1586,'BDCF Histórico'!G:G,0),),Equivalencias!D:F,3,FALSE),"Revisar"))</f>
        <v>PROC.RM</v>
      </c>
      <c r="H1586" s="263" t="str" cm="1">
        <f t="array" ref="H1586">IFERROR(INDEX(Equivalencias!H:H,MATCH(BD[[#This Row],[PRYINumero]],Equivalencias!I:I,0),),BD[[#This Row],[PRYTcodigo]])</f>
        <v>PROC.ERP</v>
      </c>
    </row>
    <row r="1587" spans="2:8" hidden="1" x14ac:dyDescent="0.3">
      <c r="B1587" t="s">
        <v>48</v>
      </c>
      <c r="C1587" t="s">
        <v>4661</v>
      </c>
      <c r="D1587" t="s">
        <v>4123</v>
      </c>
      <c r="E1587" t="s">
        <v>4640</v>
      </c>
      <c r="F1587">
        <v>2</v>
      </c>
      <c r="G1587" s="263" t="str" cm="1">
        <f t="array" ref="G1587">IF(Resumen!$D$7="PROC.SWAT",IFERROR(VLOOKUP(BD[[#This Row],[Usunombre]],Equivalencias!W:X,2,FALSE),IFERROR(VLOOKUP(INDEX('BDCF Histórico'!A:A,MATCH(D1587&amp;E1587,'BDCF Histórico'!G:G,0),),Equivalencias!D:F,3,FALSE),"Revisar")),IFERROR(VLOOKUP(INDEX('BDCF Histórico'!A:A,MATCH(D1587&amp;E1587,'BDCF Histórico'!G:G,0),),Equivalencias!D:F,3,FALSE),"Revisar"))</f>
        <v>PROC.RM</v>
      </c>
      <c r="H1587" s="263" t="str" cm="1">
        <f t="array" ref="H1587">IFERROR(INDEX(Equivalencias!H:H,MATCH(BD[[#This Row],[PRYINumero]],Equivalencias!I:I,0),),BD[[#This Row],[PRYTcodigo]])</f>
        <v>PROC.ERP</v>
      </c>
    </row>
    <row r="1588" spans="2:8" x14ac:dyDescent="0.3">
      <c r="B1588" t="s">
        <v>48</v>
      </c>
      <c r="C1588" t="s">
        <v>4661</v>
      </c>
      <c r="D1588" t="s">
        <v>4123</v>
      </c>
      <c r="E1588" t="s">
        <v>8381</v>
      </c>
      <c r="F1588">
        <v>6</v>
      </c>
      <c r="G1588" s="263" t="str" cm="1">
        <f t="array" ref="G1588">IF(Resumen!$D$7="PROC.SWAT",IFERROR(VLOOKUP(BD[[#This Row],[Usunombre]],Equivalencias!W:X,2,FALSE),IFERROR(VLOOKUP(INDEX('BDCF Histórico'!A:A,MATCH(D1588&amp;E1588,'BDCF Histórico'!G:G,0),),Equivalencias!D:F,3,FALSE),"Revisar")),IFERROR(VLOOKUP(INDEX('BDCF Histórico'!A:A,MATCH(D1588&amp;E1588,'BDCF Histórico'!G:G,0),),Equivalencias!D:F,3,FALSE),"Revisar"))</f>
        <v>PROC.RM</v>
      </c>
      <c r="H1588" s="263" t="str" cm="1">
        <f t="array" ref="H1588">IFERROR(INDEX(Equivalencias!H:H,MATCH(BD[[#This Row],[PRYINumero]],Equivalencias!I:I,0),),BD[[#This Row],[PRYTcodigo]])</f>
        <v>PROC.ERP</v>
      </c>
    </row>
    <row r="1589" spans="2:8" hidden="1" x14ac:dyDescent="0.3">
      <c r="B1589" t="s">
        <v>317</v>
      </c>
      <c r="C1589" t="s">
        <v>4664</v>
      </c>
      <c r="D1589" t="s">
        <v>4123</v>
      </c>
      <c r="E1589" t="s">
        <v>4640</v>
      </c>
      <c r="F1589">
        <v>3</v>
      </c>
      <c r="G1589" s="263" t="str" cm="1">
        <f t="array" ref="G1589">IF(Resumen!$D$7="PROC.SWAT",IFERROR(VLOOKUP(BD[[#This Row],[Usunombre]],Equivalencias!W:X,2,FALSE),IFERROR(VLOOKUP(INDEX('BDCF Histórico'!A:A,MATCH(D1589&amp;E1589,'BDCF Histórico'!G:G,0),),Equivalencias!D:F,3,FALSE),"Revisar")),IFERROR(VLOOKUP(INDEX('BDCF Histórico'!A:A,MATCH(D1589&amp;E1589,'BDCF Histórico'!G:G,0),),Equivalencias!D:F,3,FALSE),"Revisar"))</f>
        <v>PROC.RM</v>
      </c>
      <c r="H1589" s="263" t="str" cm="1">
        <f t="array" ref="H1589">IFERROR(INDEX(Equivalencias!H:H,MATCH(BD[[#This Row],[PRYINumero]],Equivalencias!I:I,0),),BD[[#This Row],[PRYTcodigo]])</f>
        <v>PROC.RM</v>
      </c>
    </row>
    <row r="1590" spans="2:8" x14ac:dyDescent="0.3">
      <c r="B1590" t="s">
        <v>317</v>
      </c>
      <c r="C1590" t="s">
        <v>4664</v>
      </c>
      <c r="D1590" t="s">
        <v>4123</v>
      </c>
      <c r="E1590" t="s">
        <v>8381</v>
      </c>
      <c r="F1590">
        <v>10</v>
      </c>
      <c r="G1590" s="263" t="str" cm="1">
        <f t="array" ref="G1590">IF(Resumen!$D$7="PROC.SWAT",IFERROR(VLOOKUP(BD[[#This Row],[Usunombre]],Equivalencias!W:X,2,FALSE),IFERROR(VLOOKUP(INDEX('BDCF Histórico'!A:A,MATCH(D1590&amp;E1590,'BDCF Histórico'!G:G,0),),Equivalencias!D:F,3,FALSE),"Revisar")),IFERROR(VLOOKUP(INDEX('BDCF Histórico'!A:A,MATCH(D1590&amp;E1590,'BDCF Histórico'!G:G,0),),Equivalencias!D:F,3,FALSE),"Revisar"))</f>
        <v>PROC.RM</v>
      </c>
      <c r="H1590" s="263" t="str" cm="1">
        <f t="array" ref="H1590">IFERROR(INDEX(Equivalencias!H:H,MATCH(BD[[#This Row],[PRYINumero]],Equivalencias!I:I,0),),BD[[#This Row],[PRYTcodigo]])</f>
        <v>PROC.RM</v>
      </c>
    </row>
    <row r="1591" spans="2:8" hidden="1" x14ac:dyDescent="0.3">
      <c r="B1591" t="s">
        <v>322</v>
      </c>
      <c r="C1591" t="s">
        <v>4203</v>
      </c>
      <c r="D1591" t="s">
        <v>4123</v>
      </c>
      <c r="E1591" t="s">
        <v>4640</v>
      </c>
      <c r="F1591">
        <v>18</v>
      </c>
      <c r="G1591" s="263" t="str" cm="1">
        <f t="array" ref="G1591">IF(Resumen!$D$7="PROC.SWAT",IFERROR(VLOOKUP(BD[[#This Row],[Usunombre]],Equivalencias!W:X,2,FALSE),IFERROR(VLOOKUP(INDEX('BDCF Histórico'!A:A,MATCH(D1591&amp;E1591,'BDCF Histórico'!G:G,0),),Equivalencias!D:F,3,FALSE),"Revisar")),IFERROR(VLOOKUP(INDEX('BDCF Histórico'!A:A,MATCH(D1591&amp;E1591,'BDCF Histórico'!G:G,0),),Equivalencias!D:F,3,FALSE),"Revisar"))</f>
        <v>PROC.RM</v>
      </c>
      <c r="H1591" s="263" t="str" cm="1">
        <f t="array" ref="H1591">IFERROR(INDEX(Equivalencias!H:H,MATCH(BD[[#This Row],[PRYINumero]],Equivalencias!I:I,0),),BD[[#This Row],[PRYTcodigo]])</f>
        <v>PROC.SALUD</v>
      </c>
    </row>
    <row r="1592" spans="2:8" x14ac:dyDescent="0.3">
      <c r="B1592" t="s">
        <v>322</v>
      </c>
      <c r="C1592" t="s">
        <v>4203</v>
      </c>
      <c r="D1592" t="s">
        <v>4123</v>
      </c>
      <c r="E1592" t="s">
        <v>8381</v>
      </c>
      <c r="F1592">
        <v>6</v>
      </c>
      <c r="G1592" s="263" t="str" cm="1">
        <f t="array" ref="G1592">IF(Resumen!$D$7="PROC.SWAT",IFERROR(VLOOKUP(BD[[#This Row],[Usunombre]],Equivalencias!W:X,2,FALSE),IFERROR(VLOOKUP(INDEX('BDCF Histórico'!A:A,MATCH(D1592&amp;E1592,'BDCF Histórico'!G:G,0),),Equivalencias!D:F,3,FALSE),"Revisar")),IFERROR(VLOOKUP(INDEX('BDCF Histórico'!A:A,MATCH(D1592&amp;E1592,'BDCF Histórico'!G:G,0),),Equivalencias!D:F,3,FALSE),"Revisar"))</f>
        <v>PROC.RM</v>
      </c>
      <c r="H1592" s="263" t="str" cm="1">
        <f t="array" ref="H1592">IFERROR(INDEX(Equivalencias!H:H,MATCH(BD[[#This Row],[PRYINumero]],Equivalencias!I:I,0),),BD[[#This Row],[PRYTcodigo]])</f>
        <v>PROC.SALUD</v>
      </c>
    </row>
    <row r="1593" spans="2:8" hidden="1" x14ac:dyDescent="0.3">
      <c r="B1593" t="s">
        <v>322</v>
      </c>
      <c r="C1593" t="s">
        <v>369</v>
      </c>
      <c r="D1593" t="s">
        <v>4123</v>
      </c>
      <c r="E1593" t="s">
        <v>4640</v>
      </c>
      <c r="F1593">
        <v>8</v>
      </c>
      <c r="G1593" s="263" t="str" cm="1">
        <f t="array" ref="G1593">IF(Resumen!$D$7="PROC.SWAT",IFERROR(VLOOKUP(BD[[#This Row],[Usunombre]],Equivalencias!W:X,2,FALSE),IFERROR(VLOOKUP(INDEX('BDCF Histórico'!A:A,MATCH(D1593&amp;E1593,'BDCF Histórico'!G:G,0),),Equivalencias!D:F,3,FALSE),"Revisar")),IFERROR(VLOOKUP(INDEX('BDCF Histórico'!A:A,MATCH(D1593&amp;E1593,'BDCF Histórico'!G:G,0),),Equivalencias!D:F,3,FALSE),"Revisar"))</f>
        <v>PROC.RM</v>
      </c>
      <c r="H1593" s="263" t="str" cm="1">
        <f t="array" ref="H1593">IFERROR(INDEX(Equivalencias!H:H,MATCH(BD[[#This Row],[PRYINumero]],Equivalencias!I:I,0),),BD[[#This Row],[PRYTcodigo]])</f>
        <v>PROC.SALUD</v>
      </c>
    </row>
    <row r="1594" spans="2:8" x14ac:dyDescent="0.3">
      <c r="B1594" t="s">
        <v>322</v>
      </c>
      <c r="C1594" t="s">
        <v>369</v>
      </c>
      <c r="D1594" t="s">
        <v>4123</v>
      </c>
      <c r="E1594" t="s">
        <v>8381</v>
      </c>
      <c r="F1594">
        <v>19</v>
      </c>
      <c r="G1594" s="263" t="str" cm="1">
        <f t="array" ref="G1594">IF(Resumen!$D$7="PROC.SWAT",IFERROR(VLOOKUP(BD[[#This Row],[Usunombre]],Equivalencias!W:X,2,FALSE),IFERROR(VLOOKUP(INDEX('BDCF Histórico'!A:A,MATCH(D1594&amp;E1594,'BDCF Histórico'!G:G,0),),Equivalencias!D:F,3,FALSE),"Revisar")),IFERROR(VLOOKUP(INDEX('BDCF Histórico'!A:A,MATCH(D1594&amp;E1594,'BDCF Histórico'!G:G,0),),Equivalencias!D:F,3,FALSE),"Revisar"))</f>
        <v>PROC.RM</v>
      </c>
      <c r="H1594" s="263" t="str" cm="1">
        <f t="array" ref="H1594">IFERROR(INDEX(Equivalencias!H:H,MATCH(BD[[#This Row],[PRYINumero]],Equivalencias!I:I,0),),BD[[#This Row],[PRYTcodigo]])</f>
        <v>PROC.SALUD</v>
      </c>
    </row>
    <row r="1595" spans="2:8" hidden="1" x14ac:dyDescent="0.3">
      <c r="B1595" t="s">
        <v>322</v>
      </c>
      <c r="C1595" t="s">
        <v>335</v>
      </c>
      <c r="D1595" t="s">
        <v>4123</v>
      </c>
      <c r="E1595" t="s">
        <v>4640</v>
      </c>
      <c r="F1595">
        <v>22</v>
      </c>
      <c r="G1595" s="263" t="str" cm="1">
        <f t="array" ref="G1595">IF(Resumen!$D$7="PROC.SWAT",IFERROR(VLOOKUP(BD[[#This Row],[Usunombre]],Equivalencias!W:X,2,FALSE),IFERROR(VLOOKUP(INDEX('BDCF Histórico'!A:A,MATCH(D1595&amp;E1595,'BDCF Histórico'!G:G,0),),Equivalencias!D:F,3,FALSE),"Revisar")),IFERROR(VLOOKUP(INDEX('BDCF Histórico'!A:A,MATCH(D1595&amp;E1595,'BDCF Histórico'!G:G,0),),Equivalencias!D:F,3,FALSE),"Revisar"))</f>
        <v>PROC.RM</v>
      </c>
      <c r="H1595" s="263" t="str" cm="1">
        <f t="array" ref="H1595">IFERROR(INDEX(Equivalencias!H:H,MATCH(BD[[#This Row],[PRYINumero]],Equivalencias!I:I,0),),BD[[#This Row],[PRYTcodigo]])</f>
        <v>PROC.SALUD</v>
      </c>
    </row>
    <row r="1596" spans="2:8" x14ac:dyDescent="0.3">
      <c r="B1596" t="s">
        <v>322</v>
      </c>
      <c r="C1596" t="s">
        <v>335</v>
      </c>
      <c r="D1596" t="s">
        <v>4123</v>
      </c>
      <c r="E1596" t="s">
        <v>8381</v>
      </c>
      <c r="F1596">
        <v>6</v>
      </c>
      <c r="G1596" s="263" t="str" cm="1">
        <f t="array" ref="G1596">IF(Resumen!$D$7="PROC.SWAT",IFERROR(VLOOKUP(BD[[#This Row],[Usunombre]],Equivalencias!W:X,2,FALSE),IFERROR(VLOOKUP(INDEX('BDCF Histórico'!A:A,MATCH(D1596&amp;E1596,'BDCF Histórico'!G:G,0),),Equivalencias!D:F,3,FALSE),"Revisar")),IFERROR(VLOOKUP(INDEX('BDCF Histórico'!A:A,MATCH(D1596&amp;E1596,'BDCF Histórico'!G:G,0),),Equivalencias!D:F,3,FALSE),"Revisar"))</f>
        <v>PROC.RM</v>
      </c>
      <c r="H1596" s="263" t="str" cm="1">
        <f t="array" ref="H1596">IFERROR(INDEX(Equivalencias!H:H,MATCH(BD[[#This Row],[PRYINumero]],Equivalencias!I:I,0),),BD[[#This Row],[PRYTcodigo]])</f>
        <v>PROC.SALUD</v>
      </c>
    </row>
    <row r="1597" spans="2:8" hidden="1" x14ac:dyDescent="0.3">
      <c r="B1597" t="s">
        <v>4307</v>
      </c>
      <c r="C1597" t="s">
        <v>3965</v>
      </c>
      <c r="D1597" t="s">
        <v>4123</v>
      </c>
      <c r="E1597" t="s">
        <v>4640</v>
      </c>
      <c r="F1597">
        <v>2</v>
      </c>
      <c r="G1597" s="263" t="str" cm="1">
        <f t="array" ref="G1597">IF(Resumen!$D$7="PROC.SWAT",IFERROR(VLOOKUP(BD[[#This Row],[Usunombre]],Equivalencias!W:X,2,FALSE),IFERROR(VLOOKUP(INDEX('BDCF Histórico'!A:A,MATCH(D1597&amp;E1597,'BDCF Histórico'!G:G,0),),Equivalencias!D:F,3,FALSE),"Revisar")),IFERROR(VLOOKUP(INDEX('BDCF Histórico'!A:A,MATCH(D1597&amp;E1597,'BDCF Histórico'!G:G,0),),Equivalencias!D:F,3,FALSE),"Revisar"))</f>
        <v>PROC.RM</v>
      </c>
      <c r="H1597" s="263" t="str" cm="1">
        <f t="array" ref="H1597">IFERROR(INDEX(Equivalencias!H:H,MATCH(BD[[#This Row],[PRYINumero]],Equivalencias!I:I,0),),BD[[#This Row],[PRYTcodigo]])</f>
        <v>PROC.SAPI</v>
      </c>
    </row>
    <row r="1598" spans="2:8" hidden="1" x14ac:dyDescent="0.3">
      <c r="B1598" t="s">
        <v>4307</v>
      </c>
      <c r="C1598" t="s">
        <v>3513</v>
      </c>
      <c r="D1598" t="s">
        <v>4123</v>
      </c>
      <c r="E1598" t="s">
        <v>4640</v>
      </c>
      <c r="F1598">
        <v>7</v>
      </c>
      <c r="G1598" s="263" t="str" cm="1">
        <f t="array" ref="G1598">IF(Resumen!$D$7="PROC.SWAT",IFERROR(VLOOKUP(BD[[#This Row],[Usunombre]],Equivalencias!W:X,2,FALSE),IFERROR(VLOOKUP(INDEX('BDCF Histórico'!A:A,MATCH(D1598&amp;E1598,'BDCF Histórico'!G:G,0),),Equivalencias!D:F,3,FALSE),"Revisar")),IFERROR(VLOOKUP(INDEX('BDCF Histórico'!A:A,MATCH(D1598&amp;E1598,'BDCF Histórico'!G:G,0),),Equivalencias!D:F,3,FALSE),"Revisar"))</f>
        <v>PROC.RM</v>
      </c>
      <c r="H1598" s="263" t="str" cm="1">
        <f t="array" ref="H1598">IFERROR(INDEX(Equivalencias!H:H,MATCH(BD[[#This Row],[PRYINumero]],Equivalencias!I:I,0),),BD[[#This Row],[PRYTcodigo]])</f>
        <v>PROC.SAPI</v>
      </c>
    </row>
    <row r="1599" spans="2:8" x14ac:dyDescent="0.3">
      <c r="B1599" t="s">
        <v>4307</v>
      </c>
      <c r="C1599" t="s">
        <v>3513</v>
      </c>
      <c r="D1599" t="s">
        <v>4123</v>
      </c>
      <c r="E1599" t="s">
        <v>8381</v>
      </c>
      <c r="F1599">
        <v>2</v>
      </c>
      <c r="G1599" s="263" t="str" cm="1">
        <f t="array" ref="G1599">IF(Resumen!$D$7="PROC.SWAT",IFERROR(VLOOKUP(BD[[#This Row],[Usunombre]],Equivalencias!W:X,2,FALSE),IFERROR(VLOOKUP(INDEX('BDCF Histórico'!A:A,MATCH(D1599&amp;E1599,'BDCF Histórico'!G:G,0),),Equivalencias!D:F,3,FALSE),"Revisar")),IFERROR(VLOOKUP(INDEX('BDCF Histórico'!A:A,MATCH(D1599&amp;E1599,'BDCF Histórico'!G:G,0),),Equivalencias!D:F,3,FALSE),"Revisar"))</f>
        <v>PROC.RM</v>
      </c>
      <c r="H1599" s="263" t="str" cm="1">
        <f t="array" ref="H1599">IFERROR(INDEX(Equivalencias!H:H,MATCH(BD[[#This Row],[PRYINumero]],Equivalencias!I:I,0),),BD[[#This Row],[PRYTcodigo]])</f>
        <v>PROC.SAPI</v>
      </c>
    </row>
    <row r="1600" spans="2:8" hidden="1" x14ac:dyDescent="0.3">
      <c r="B1600" t="s">
        <v>354</v>
      </c>
      <c r="C1600" t="s">
        <v>1009</v>
      </c>
      <c r="D1600" t="s">
        <v>4123</v>
      </c>
      <c r="E1600" t="s">
        <v>4640</v>
      </c>
      <c r="F1600">
        <v>2</v>
      </c>
      <c r="G1600" s="263" t="str" cm="1">
        <f t="array" ref="G1600">IF(Resumen!$D$7="PROC.SWAT",IFERROR(VLOOKUP(BD[[#This Row],[Usunombre]],Equivalencias!W:X,2,FALSE),IFERROR(VLOOKUP(INDEX('BDCF Histórico'!A:A,MATCH(D1600&amp;E1600,'BDCF Histórico'!G:G,0),),Equivalencias!D:F,3,FALSE),"Revisar")),IFERROR(VLOOKUP(INDEX('BDCF Histórico'!A:A,MATCH(D1600&amp;E1600,'BDCF Histórico'!G:G,0),),Equivalencias!D:F,3,FALSE),"Revisar"))</f>
        <v>PROC.RM</v>
      </c>
      <c r="H1600" s="263" t="str" cm="1">
        <f t="array" ref="H1600">IFERROR(INDEX(Equivalencias!H:H,MATCH(BD[[#This Row],[PRYINumero]],Equivalencias!I:I,0),),BD[[#This Row],[PRYTcodigo]])</f>
        <v>PROC.TAPP</v>
      </c>
    </row>
    <row r="1601" spans="2:8" x14ac:dyDescent="0.3">
      <c r="B1601" t="s">
        <v>354</v>
      </c>
      <c r="C1601" t="s">
        <v>1009</v>
      </c>
      <c r="D1601" t="s">
        <v>4123</v>
      </c>
      <c r="E1601" t="s">
        <v>8381</v>
      </c>
      <c r="F1601">
        <v>23.48</v>
      </c>
      <c r="G1601" s="263" t="str" cm="1">
        <f t="array" ref="G1601">IF(Resumen!$D$7="PROC.SWAT",IFERROR(VLOOKUP(BD[[#This Row],[Usunombre]],Equivalencias!W:X,2,FALSE),IFERROR(VLOOKUP(INDEX('BDCF Histórico'!A:A,MATCH(D1601&amp;E1601,'BDCF Histórico'!G:G,0),),Equivalencias!D:F,3,FALSE),"Revisar")),IFERROR(VLOOKUP(INDEX('BDCF Histórico'!A:A,MATCH(D1601&amp;E1601,'BDCF Histórico'!G:G,0),),Equivalencias!D:F,3,FALSE),"Revisar"))</f>
        <v>PROC.RM</v>
      </c>
      <c r="H1601" s="263" t="str" cm="1">
        <f t="array" ref="H1601">IFERROR(INDEX(Equivalencias!H:H,MATCH(BD[[#This Row],[PRYINumero]],Equivalencias!I:I,0),),BD[[#This Row],[PRYTcodigo]])</f>
        <v>PROC.TAPP</v>
      </c>
    </row>
    <row r="1602" spans="2:8" hidden="1" x14ac:dyDescent="0.3">
      <c r="B1602" t="s">
        <v>360</v>
      </c>
      <c r="C1602" t="s">
        <v>3991</v>
      </c>
      <c r="D1602" t="s">
        <v>4123</v>
      </c>
      <c r="E1602" t="s">
        <v>4640</v>
      </c>
      <c r="F1602">
        <v>7</v>
      </c>
      <c r="G1602" s="263" t="str" cm="1">
        <f t="array" ref="G1602">IF(Resumen!$D$7="PROC.SWAT",IFERROR(VLOOKUP(BD[[#This Row],[Usunombre]],Equivalencias!W:X,2,FALSE),IFERROR(VLOOKUP(INDEX('BDCF Histórico'!A:A,MATCH(D1602&amp;E1602,'BDCF Histórico'!G:G,0),),Equivalencias!D:F,3,FALSE),"Revisar")),IFERROR(VLOOKUP(INDEX('BDCF Histórico'!A:A,MATCH(D1602&amp;E1602,'BDCF Histórico'!G:G,0),),Equivalencias!D:F,3,FALSE),"Revisar"))</f>
        <v>PROC.RM</v>
      </c>
      <c r="H1602" s="263" t="str" cm="1">
        <f t="array" ref="H1602">IFERROR(INDEX(Equivalencias!H:H,MATCH(BD[[#This Row],[PRYINumero]],Equivalencias!I:I,0),),BD[[#This Row],[PRYTcodigo]])</f>
        <v>PROC.TDIG</v>
      </c>
    </row>
    <row r="1603" spans="2:8" x14ac:dyDescent="0.3">
      <c r="B1603" t="s">
        <v>360</v>
      </c>
      <c r="C1603" t="s">
        <v>3991</v>
      </c>
      <c r="D1603" t="s">
        <v>4123</v>
      </c>
      <c r="E1603" t="s">
        <v>8381</v>
      </c>
      <c r="F1603">
        <v>6</v>
      </c>
      <c r="G1603" s="263" t="str" cm="1">
        <f t="array" ref="G1603">IF(Resumen!$D$7="PROC.SWAT",IFERROR(VLOOKUP(BD[[#This Row],[Usunombre]],Equivalencias!W:X,2,FALSE),IFERROR(VLOOKUP(INDEX('BDCF Histórico'!A:A,MATCH(D1603&amp;E1603,'BDCF Histórico'!G:G,0),),Equivalencias!D:F,3,FALSE),"Revisar")),IFERROR(VLOOKUP(INDEX('BDCF Histórico'!A:A,MATCH(D1603&amp;E1603,'BDCF Histórico'!G:G,0),),Equivalencias!D:F,3,FALSE),"Revisar"))</f>
        <v>PROC.RM</v>
      </c>
      <c r="H1603" s="263" t="str" cm="1">
        <f t="array" ref="H1603">IFERROR(INDEX(Equivalencias!H:H,MATCH(BD[[#This Row],[PRYINumero]],Equivalencias!I:I,0),),BD[[#This Row],[PRYTcodigo]])</f>
        <v>PROC.TDIG</v>
      </c>
    </row>
    <row r="1604" spans="2:8" x14ac:dyDescent="0.3">
      <c r="B1604" t="s">
        <v>360</v>
      </c>
      <c r="C1604" t="s">
        <v>4504</v>
      </c>
      <c r="D1604" t="s">
        <v>4123</v>
      </c>
      <c r="E1604" t="s">
        <v>8381</v>
      </c>
      <c r="F1604">
        <v>4</v>
      </c>
      <c r="G1604" s="263" t="str" cm="1">
        <f t="array" ref="G1604">IF(Resumen!$D$7="PROC.SWAT",IFERROR(VLOOKUP(BD[[#This Row],[Usunombre]],Equivalencias!W:X,2,FALSE),IFERROR(VLOOKUP(INDEX('BDCF Histórico'!A:A,MATCH(D1604&amp;E1604,'BDCF Histórico'!G:G,0),),Equivalencias!D:F,3,FALSE),"Revisar")),IFERROR(VLOOKUP(INDEX('BDCF Histórico'!A:A,MATCH(D1604&amp;E1604,'BDCF Histórico'!G:G,0),),Equivalencias!D:F,3,FALSE),"Revisar"))</f>
        <v>PROC.RM</v>
      </c>
      <c r="H1604" s="263" t="str" cm="1">
        <f t="array" ref="H1604">IFERROR(INDEX(Equivalencias!H:H,MATCH(BD[[#This Row],[PRYINumero]],Equivalencias!I:I,0),),BD[[#This Row],[PRYTcodigo]])</f>
        <v>PROC.TDIG</v>
      </c>
    </row>
    <row r="1605" spans="2:8" hidden="1" x14ac:dyDescent="0.3">
      <c r="B1605" t="s">
        <v>360</v>
      </c>
      <c r="C1605" t="s">
        <v>4506</v>
      </c>
      <c r="D1605" t="s">
        <v>4123</v>
      </c>
      <c r="E1605" t="s">
        <v>4640</v>
      </c>
      <c r="F1605">
        <v>26</v>
      </c>
      <c r="G1605" s="263" t="str" cm="1">
        <f t="array" ref="G1605">IF(Resumen!$D$7="PROC.SWAT",IFERROR(VLOOKUP(BD[[#This Row],[Usunombre]],Equivalencias!W:X,2,FALSE),IFERROR(VLOOKUP(INDEX('BDCF Histórico'!A:A,MATCH(D1605&amp;E1605,'BDCF Histórico'!G:G,0),),Equivalencias!D:F,3,FALSE),"Revisar")),IFERROR(VLOOKUP(INDEX('BDCF Histórico'!A:A,MATCH(D1605&amp;E1605,'BDCF Histórico'!G:G,0),),Equivalencias!D:F,3,FALSE),"Revisar"))</f>
        <v>PROC.RM</v>
      </c>
      <c r="H1605" s="263" t="str" cm="1">
        <f t="array" ref="H1605">IFERROR(INDEX(Equivalencias!H:H,MATCH(BD[[#This Row],[PRYINumero]],Equivalencias!I:I,0),),BD[[#This Row],[PRYTcodigo]])</f>
        <v>PROC.TDIG</v>
      </c>
    </row>
    <row r="1606" spans="2:8" x14ac:dyDescent="0.3">
      <c r="B1606" t="s">
        <v>360</v>
      </c>
      <c r="C1606" t="s">
        <v>4506</v>
      </c>
      <c r="D1606" t="s">
        <v>4123</v>
      </c>
      <c r="E1606" t="s">
        <v>8381</v>
      </c>
      <c r="F1606">
        <v>2</v>
      </c>
      <c r="G1606" s="263" t="str" cm="1">
        <f t="array" ref="G1606">IF(Resumen!$D$7="PROC.SWAT",IFERROR(VLOOKUP(BD[[#This Row],[Usunombre]],Equivalencias!W:X,2,FALSE),IFERROR(VLOOKUP(INDEX('BDCF Histórico'!A:A,MATCH(D1606&amp;E1606,'BDCF Histórico'!G:G,0),),Equivalencias!D:F,3,FALSE),"Revisar")),IFERROR(VLOOKUP(INDEX('BDCF Histórico'!A:A,MATCH(D1606&amp;E1606,'BDCF Histórico'!G:G,0),),Equivalencias!D:F,3,FALSE),"Revisar"))</f>
        <v>PROC.RM</v>
      </c>
      <c r="H1606" s="263" t="str" cm="1">
        <f t="array" ref="H1606">IFERROR(INDEX(Equivalencias!H:H,MATCH(BD[[#This Row],[PRYINumero]],Equivalencias!I:I,0),),BD[[#This Row],[PRYTcodigo]])</f>
        <v>PROC.TDIG</v>
      </c>
    </row>
    <row r="1607" spans="2:8" x14ac:dyDescent="0.3">
      <c r="B1607" t="s">
        <v>360</v>
      </c>
      <c r="C1607" t="s">
        <v>368</v>
      </c>
      <c r="D1607" t="s">
        <v>4123</v>
      </c>
      <c r="E1607" t="s">
        <v>8381</v>
      </c>
      <c r="F1607">
        <v>4</v>
      </c>
      <c r="G1607" s="263" t="str" cm="1">
        <f t="array" ref="G1607">IF(Resumen!$D$7="PROC.SWAT",IFERROR(VLOOKUP(BD[[#This Row],[Usunombre]],Equivalencias!W:X,2,FALSE),IFERROR(VLOOKUP(INDEX('BDCF Histórico'!A:A,MATCH(D1607&amp;E1607,'BDCF Histórico'!G:G,0),),Equivalencias!D:F,3,FALSE),"Revisar")),IFERROR(VLOOKUP(INDEX('BDCF Histórico'!A:A,MATCH(D1607&amp;E1607,'BDCF Histórico'!G:G,0),),Equivalencias!D:F,3,FALSE),"Revisar"))</f>
        <v>PROC.RM</v>
      </c>
      <c r="H1607" s="263" t="str" cm="1">
        <f t="array" ref="H1607">IFERROR(INDEX(Equivalencias!H:H,MATCH(BD[[#This Row],[PRYINumero]],Equivalencias!I:I,0),),BD[[#This Row],[PRYTcodigo]])</f>
        <v>PROC.TDIG</v>
      </c>
    </row>
    <row r="1608" spans="2:8" hidden="1" x14ac:dyDescent="0.3">
      <c r="B1608" t="s">
        <v>669</v>
      </c>
      <c r="C1608" t="s">
        <v>4642</v>
      </c>
      <c r="D1608" t="s">
        <v>4137</v>
      </c>
      <c r="E1608" t="s">
        <v>4640</v>
      </c>
      <c r="F1608">
        <v>24</v>
      </c>
      <c r="G1608" s="263" t="str" cm="1">
        <f t="array" ref="G1608">IF(Resumen!$D$7="PROC.SWAT",IFERROR(VLOOKUP(BD[[#This Row],[Usunombre]],Equivalencias!W:X,2,FALSE),IFERROR(VLOOKUP(INDEX('BDCF Histórico'!A:A,MATCH(D1608&amp;E1608,'BDCF Histórico'!G:G,0),),Equivalencias!D:F,3,FALSE),"Revisar")),IFERROR(VLOOKUP(INDEX('BDCF Histórico'!A:A,MATCH(D1608&amp;E1608,'BDCF Histórico'!G:G,0),),Equivalencias!D:F,3,FALSE),"Revisar"))</f>
        <v>PROC.TELCO</v>
      </c>
      <c r="H1608" s="263" t="str" cm="1">
        <f t="array" ref="H1608">IFERROR(INDEX(Equivalencias!H:H,MATCH(BD[[#This Row],[PRYINumero]],Equivalencias!I:I,0),),BD[[#This Row],[PRYTcodigo]])</f>
        <v>PROC.ADM</v>
      </c>
    </row>
    <row r="1609" spans="2:8" x14ac:dyDescent="0.3">
      <c r="B1609" t="s">
        <v>669</v>
      </c>
      <c r="C1609" t="s">
        <v>4642</v>
      </c>
      <c r="D1609" t="s">
        <v>4137</v>
      </c>
      <c r="E1609" t="s">
        <v>8381</v>
      </c>
      <c r="F1609">
        <v>8</v>
      </c>
      <c r="G1609" s="263" t="str" cm="1">
        <f t="array" ref="G1609">IF(Resumen!$D$7="PROC.SWAT",IFERROR(VLOOKUP(BD[[#This Row],[Usunombre]],Equivalencias!W:X,2,FALSE),IFERROR(VLOOKUP(INDEX('BDCF Histórico'!A:A,MATCH(D1609&amp;E1609,'BDCF Histórico'!G:G,0),),Equivalencias!D:F,3,FALSE),"Revisar")),IFERROR(VLOOKUP(INDEX('BDCF Histórico'!A:A,MATCH(D1609&amp;E1609,'BDCF Histórico'!G:G,0),),Equivalencias!D:F,3,FALSE),"Revisar"))</f>
        <v>PROC.TELCO</v>
      </c>
      <c r="H1609" s="263" t="str" cm="1">
        <f t="array" ref="H1609">IFERROR(INDEX(Equivalencias!H:H,MATCH(BD[[#This Row],[PRYINumero]],Equivalencias!I:I,0),),BD[[#This Row],[PRYTcodigo]])</f>
        <v>PROC.ADM</v>
      </c>
    </row>
    <row r="1610" spans="2:8" hidden="1" x14ac:dyDescent="0.3">
      <c r="B1610" t="s">
        <v>371</v>
      </c>
      <c r="C1610" t="s">
        <v>4628</v>
      </c>
      <c r="D1610" t="s">
        <v>4137</v>
      </c>
      <c r="E1610" t="s">
        <v>4640</v>
      </c>
      <c r="F1610">
        <v>45</v>
      </c>
      <c r="G1610" s="263" t="str" cm="1">
        <f t="array" ref="G1610">IF(Resumen!$D$7="PROC.SWAT",IFERROR(VLOOKUP(BD[[#This Row],[Usunombre]],Equivalencias!W:X,2,FALSE),IFERROR(VLOOKUP(INDEX('BDCF Histórico'!A:A,MATCH(D1610&amp;E1610,'BDCF Histórico'!G:G,0),),Equivalencias!D:F,3,FALSE),"Revisar")),IFERROR(VLOOKUP(INDEX('BDCF Histórico'!A:A,MATCH(D1610&amp;E1610,'BDCF Histórico'!G:G,0),),Equivalencias!D:F,3,FALSE),"Revisar"))</f>
        <v>PROC.TELCO</v>
      </c>
      <c r="H1610" s="263" t="str" cm="1">
        <f t="array" ref="H1610">IFERROR(INDEX(Equivalencias!H:H,MATCH(BD[[#This Row],[PRYINumero]],Equivalencias!I:I,0),),BD[[#This Row],[PRYTcodigo]])</f>
        <v>PROC.TELCO</v>
      </c>
    </row>
    <row r="1611" spans="2:8" x14ac:dyDescent="0.3">
      <c r="B1611" t="s">
        <v>371</v>
      </c>
      <c r="C1611" t="s">
        <v>4628</v>
      </c>
      <c r="D1611" t="s">
        <v>4137</v>
      </c>
      <c r="E1611" t="s">
        <v>8381</v>
      </c>
      <c r="F1611">
        <v>59</v>
      </c>
      <c r="G1611" s="263" t="str" cm="1">
        <f t="array" ref="G1611">IF(Resumen!$D$7="PROC.SWAT",IFERROR(VLOOKUP(BD[[#This Row],[Usunombre]],Equivalencias!W:X,2,FALSE),IFERROR(VLOOKUP(INDEX('BDCF Histórico'!A:A,MATCH(D1611&amp;E1611,'BDCF Histórico'!G:G,0),),Equivalencias!D:F,3,FALSE),"Revisar")),IFERROR(VLOOKUP(INDEX('BDCF Histórico'!A:A,MATCH(D1611&amp;E1611,'BDCF Histórico'!G:G,0),),Equivalencias!D:F,3,FALSE),"Revisar"))</f>
        <v>PROC.TELCO</v>
      </c>
      <c r="H1611" s="263" t="str" cm="1">
        <f t="array" ref="H1611">IFERROR(INDEX(Equivalencias!H:H,MATCH(BD[[#This Row],[PRYINumero]],Equivalencias!I:I,0),),BD[[#This Row],[PRYTcodigo]])</f>
        <v>PROC.TELCO</v>
      </c>
    </row>
    <row r="1612" spans="2:8" hidden="1" x14ac:dyDescent="0.3">
      <c r="B1612" t="s">
        <v>371</v>
      </c>
      <c r="C1612" t="s">
        <v>4679</v>
      </c>
      <c r="D1612" t="s">
        <v>4137</v>
      </c>
      <c r="E1612" t="s">
        <v>4640</v>
      </c>
      <c r="F1612">
        <v>79.5</v>
      </c>
      <c r="G1612" s="263" t="str" cm="1">
        <f t="array" ref="G1612">IF(Resumen!$D$7="PROC.SWAT",IFERROR(VLOOKUP(BD[[#This Row],[Usunombre]],Equivalencias!W:X,2,FALSE),IFERROR(VLOOKUP(INDEX('BDCF Histórico'!A:A,MATCH(D1612&amp;E1612,'BDCF Histórico'!G:G,0),),Equivalencias!D:F,3,FALSE),"Revisar")),IFERROR(VLOOKUP(INDEX('BDCF Histórico'!A:A,MATCH(D1612&amp;E1612,'BDCF Histórico'!G:G,0),),Equivalencias!D:F,3,FALSE),"Revisar"))</f>
        <v>PROC.TELCO</v>
      </c>
      <c r="H1612" s="263" t="str" cm="1">
        <f t="array" ref="H1612">IFERROR(INDEX(Equivalencias!H:H,MATCH(BD[[#This Row],[PRYINumero]],Equivalencias!I:I,0),),BD[[#This Row],[PRYTcodigo]])</f>
        <v>PROC.TELCO</v>
      </c>
    </row>
    <row r="1613" spans="2:8" hidden="1" x14ac:dyDescent="0.3">
      <c r="B1613" t="s">
        <v>371</v>
      </c>
      <c r="C1613" t="s">
        <v>4680</v>
      </c>
      <c r="D1613" t="s">
        <v>4137</v>
      </c>
      <c r="E1613" t="s">
        <v>4640</v>
      </c>
      <c r="F1613">
        <v>19.5</v>
      </c>
      <c r="G1613" s="263" t="str" cm="1">
        <f t="array" ref="G1613">IF(Resumen!$D$7="PROC.SWAT",IFERROR(VLOOKUP(BD[[#This Row],[Usunombre]],Equivalencias!W:X,2,FALSE),IFERROR(VLOOKUP(INDEX('BDCF Histórico'!A:A,MATCH(D1613&amp;E1613,'BDCF Histórico'!G:G,0),),Equivalencias!D:F,3,FALSE),"Revisar")),IFERROR(VLOOKUP(INDEX('BDCF Histórico'!A:A,MATCH(D1613&amp;E1613,'BDCF Histórico'!G:G,0),),Equivalencias!D:F,3,FALSE),"Revisar"))</f>
        <v>PROC.TELCO</v>
      </c>
      <c r="H1613" s="263" t="str" cm="1">
        <f t="array" ref="H1613">IFERROR(INDEX(Equivalencias!H:H,MATCH(BD[[#This Row],[PRYINumero]],Equivalencias!I:I,0),),BD[[#This Row],[PRYTcodigo]])</f>
        <v>PROC.TELCO</v>
      </c>
    </row>
    <row r="1614" spans="2:8" x14ac:dyDescent="0.3">
      <c r="B1614" t="s">
        <v>371</v>
      </c>
      <c r="C1614" t="s">
        <v>4680</v>
      </c>
      <c r="D1614" t="s">
        <v>4137</v>
      </c>
      <c r="E1614" t="s">
        <v>8381</v>
      </c>
      <c r="F1614">
        <v>93</v>
      </c>
      <c r="G1614" s="263" t="str" cm="1">
        <f t="array" ref="G1614">IF(Resumen!$D$7="PROC.SWAT",IFERROR(VLOOKUP(BD[[#This Row],[Usunombre]],Equivalencias!W:X,2,FALSE),IFERROR(VLOOKUP(INDEX('BDCF Histórico'!A:A,MATCH(D1614&amp;E1614,'BDCF Histórico'!G:G,0),),Equivalencias!D:F,3,FALSE),"Revisar")),IFERROR(VLOOKUP(INDEX('BDCF Histórico'!A:A,MATCH(D1614&amp;E1614,'BDCF Histórico'!G:G,0),),Equivalencias!D:F,3,FALSE),"Revisar"))</f>
        <v>PROC.TELCO</v>
      </c>
      <c r="H1614" s="263" t="str" cm="1">
        <f t="array" ref="H1614">IFERROR(INDEX(Equivalencias!H:H,MATCH(BD[[#This Row],[PRYINumero]],Equivalencias!I:I,0),),BD[[#This Row],[PRYTcodigo]])</f>
        <v>PROC.TELCO</v>
      </c>
    </row>
    <row r="1615" spans="2:8" hidden="1" x14ac:dyDescent="0.3">
      <c r="B1615" t="s">
        <v>669</v>
      </c>
      <c r="C1615" t="s">
        <v>4642</v>
      </c>
      <c r="D1615" t="s">
        <v>63</v>
      </c>
      <c r="E1615" t="s">
        <v>4640</v>
      </c>
      <c r="F1615">
        <v>8</v>
      </c>
      <c r="G1615" s="263" t="str" cm="1">
        <f t="array" ref="G1615">IF(Resumen!$D$7="PROC.SWAT",IFERROR(VLOOKUP(BD[[#This Row],[Usunombre]],Equivalencias!W:X,2,FALSE),IFERROR(VLOOKUP(INDEX('BDCF Histórico'!A:A,MATCH(D1615&amp;E1615,'BDCF Histórico'!G:G,0),),Equivalencias!D:F,3,FALSE),"Revisar")),IFERROR(VLOOKUP(INDEX('BDCF Histórico'!A:A,MATCH(D1615&amp;E1615,'BDCF Histórico'!G:G,0),),Equivalencias!D:F,3,FALSE),"Revisar"))</f>
        <v>PROC.ERP</v>
      </c>
      <c r="H1615" s="263" t="str" cm="1">
        <f t="array" ref="H1615">IFERROR(INDEX(Equivalencias!H:H,MATCH(BD[[#This Row],[PRYINumero]],Equivalencias!I:I,0),),BD[[#This Row],[PRYTcodigo]])</f>
        <v>PROC.ADM</v>
      </c>
    </row>
    <row r="1616" spans="2:8" x14ac:dyDescent="0.3">
      <c r="B1616" t="s">
        <v>48</v>
      </c>
      <c r="C1616" t="s">
        <v>4648</v>
      </c>
      <c r="D1616" t="s">
        <v>63</v>
      </c>
      <c r="E1616" t="s">
        <v>8381</v>
      </c>
      <c r="F1616">
        <v>2</v>
      </c>
      <c r="G1616" s="263" t="str" cm="1">
        <f t="array" ref="G1616">IF(Resumen!$D$7="PROC.SWAT",IFERROR(VLOOKUP(BD[[#This Row],[Usunombre]],Equivalencias!W:X,2,FALSE),IFERROR(VLOOKUP(INDEX('BDCF Histórico'!A:A,MATCH(D1616&amp;E1616,'BDCF Histórico'!G:G,0),),Equivalencias!D:F,3,FALSE),"Revisar")),IFERROR(VLOOKUP(INDEX('BDCF Histórico'!A:A,MATCH(D1616&amp;E1616,'BDCF Histórico'!G:G,0),),Equivalencias!D:F,3,FALSE),"Revisar"))</f>
        <v>PROC.ERP</v>
      </c>
      <c r="H1616" s="263" t="str" cm="1">
        <f t="array" ref="H1616">IFERROR(INDEX(Equivalencias!H:H,MATCH(BD[[#This Row],[PRYINumero]],Equivalencias!I:I,0),),BD[[#This Row],[PRYTcodigo]])</f>
        <v>PROC.ERP</v>
      </c>
    </row>
    <row r="1617" spans="2:8" hidden="1" x14ac:dyDescent="0.3">
      <c r="B1617" t="s">
        <v>48</v>
      </c>
      <c r="C1617" t="s">
        <v>4649</v>
      </c>
      <c r="D1617" t="s">
        <v>63</v>
      </c>
      <c r="E1617" t="s">
        <v>4640</v>
      </c>
      <c r="F1617">
        <v>8</v>
      </c>
      <c r="G1617" s="263" t="str" cm="1">
        <f t="array" ref="G1617">IF(Resumen!$D$7="PROC.SWAT",IFERROR(VLOOKUP(BD[[#This Row],[Usunombre]],Equivalencias!W:X,2,FALSE),IFERROR(VLOOKUP(INDEX('BDCF Histórico'!A:A,MATCH(D1617&amp;E1617,'BDCF Histórico'!G:G,0),),Equivalencias!D:F,3,FALSE),"Revisar")),IFERROR(VLOOKUP(INDEX('BDCF Histórico'!A:A,MATCH(D1617&amp;E1617,'BDCF Histórico'!G:G,0),),Equivalencias!D:F,3,FALSE),"Revisar"))</f>
        <v>PROC.ERP</v>
      </c>
      <c r="H1617" s="263" t="str" cm="1">
        <f t="array" ref="H1617">IFERROR(INDEX(Equivalencias!H:H,MATCH(BD[[#This Row],[PRYINumero]],Equivalencias!I:I,0),),BD[[#This Row],[PRYTcodigo]])</f>
        <v>PROC.ERP</v>
      </c>
    </row>
    <row r="1618" spans="2:8" x14ac:dyDescent="0.3">
      <c r="B1618" t="s">
        <v>48</v>
      </c>
      <c r="C1618" t="s">
        <v>4649</v>
      </c>
      <c r="D1618" t="s">
        <v>63</v>
      </c>
      <c r="E1618" t="s">
        <v>8381</v>
      </c>
      <c r="F1618">
        <v>2.5</v>
      </c>
      <c r="G1618" s="263" t="str" cm="1">
        <f t="array" ref="G1618">IF(Resumen!$D$7="PROC.SWAT",IFERROR(VLOOKUP(BD[[#This Row],[Usunombre]],Equivalencias!W:X,2,FALSE),IFERROR(VLOOKUP(INDEX('BDCF Histórico'!A:A,MATCH(D1618&amp;E1618,'BDCF Histórico'!G:G,0),),Equivalencias!D:F,3,FALSE),"Revisar")),IFERROR(VLOOKUP(INDEX('BDCF Histórico'!A:A,MATCH(D1618&amp;E1618,'BDCF Histórico'!G:G,0),),Equivalencias!D:F,3,FALSE),"Revisar"))</f>
        <v>PROC.ERP</v>
      </c>
      <c r="H1618" s="263" t="str" cm="1">
        <f t="array" ref="H1618">IFERROR(INDEX(Equivalencias!H:H,MATCH(BD[[#This Row],[PRYINumero]],Equivalencias!I:I,0),),BD[[#This Row],[PRYTcodigo]])</f>
        <v>PROC.ERP</v>
      </c>
    </row>
    <row r="1619" spans="2:8" hidden="1" x14ac:dyDescent="0.3">
      <c r="B1619" t="s">
        <v>48</v>
      </c>
      <c r="C1619" t="s">
        <v>56</v>
      </c>
      <c r="D1619" t="s">
        <v>63</v>
      </c>
      <c r="E1619" t="s">
        <v>4640</v>
      </c>
      <c r="F1619">
        <v>5.5</v>
      </c>
      <c r="G1619" s="263" t="str" cm="1">
        <f t="array" ref="G1619">IF(Resumen!$D$7="PROC.SWAT",IFERROR(VLOOKUP(BD[[#This Row],[Usunombre]],Equivalencias!W:X,2,FALSE),IFERROR(VLOOKUP(INDEX('BDCF Histórico'!A:A,MATCH(D1619&amp;E1619,'BDCF Histórico'!G:G,0),),Equivalencias!D:F,3,FALSE),"Revisar")),IFERROR(VLOOKUP(INDEX('BDCF Histórico'!A:A,MATCH(D1619&amp;E1619,'BDCF Histórico'!G:G,0),),Equivalencias!D:F,3,FALSE),"Revisar"))</f>
        <v>PROC.ERP</v>
      </c>
      <c r="H1619" s="263" t="str" cm="1">
        <f t="array" ref="H1619">IFERROR(INDEX(Equivalencias!H:H,MATCH(BD[[#This Row],[PRYINumero]],Equivalencias!I:I,0),),BD[[#This Row],[PRYTcodigo]])</f>
        <v>PROC.ERP</v>
      </c>
    </row>
    <row r="1620" spans="2:8" x14ac:dyDescent="0.3">
      <c r="B1620" t="s">
        <v>48</v>
      </c>
      <c r="C1620" t="s">
        <v>5059</v>
      </c>
      <c r="D1620" t="s">
        <v>63</v>
      </c>
      <c r="E1620" t="s">
        <v>8381</v>
      </c>
      <c r="F1620">
        <v>0.5</v>
      </c>
      <c r="G1620" s="263" t="str" cm="1">
        <f t="array" ref="G1620">IF(Resumen!$D$7="PROC.SWAT",IFERROR(VLOOKUP(BD[[#This Row],[Usunombre]],Equivalencias!W:X,2,FALSE),IFERROR(VLOOKUP(INDEX('BDCF Histórico'!A:A,MATCH(D1620&amp;E1620,'BDCF Histórico'!G:G,0),),Equivalencias!D:F,3,FALSE),"Revisar")),IFERROR(VLOOKUP(INDEX('BDCF Histórico'!A:A,MATCH(D1620&amp;E1620,'BDCF Histórico'!G:G,0),),Equivalencias!D:F,3,FALSE),"Revisar"))</f>
        <v>PROC.ERP</v>
      </c>
      <c r="H1620" s="263" t="str" cm="1">
        <f t="array" ref="H1620">IFERROR(INDEX(Equivalencias!H:H,MATCH(BD[[#This Row],[PRYINumero]],Equivalencias!I:I,0),),BD[[#This Row],[PRYTcodigo]])</f>
        <v>PROC.ERP</v>
      </c>
    </row>
    <row r="1621" spans="2:8" hidden="1" x14ac:dyDescent="0.3">
      <c r="B1621" t="s">
        <v>48</v>
      </c>
      <c r="C1621" t="s">
        <v>4653</v>
      </c>
      <c r="D1621" t="s">
        <v>63</v>
      </c>
      <c r="E1621" t="s">
        <v>4640</v>
      </c>
      <c r="F1621">
        <v>9</v>
      </c>
      <c r="G1621" s="263" t="str" cm="1">
        <f t="array" ref="G1621">IF(Resumen!$D$7="PROC.SWAT",IFERROR(VLOOKUP(BD[[#This Row],[Usunombre]],Equivalencias!W:X,2,FALSE),IFERROR(VLOOKUP(INDEX('BDCF Histórico'!A:A,MATCH(D1621&amp;E1621,'BDCF Histórico'!G:G,0),),Equivalencias!D:F,3,FALSE),"Revisar")),IFERROR(VLOOKUP(INDEX('BDCF Histórico'!A:A,MATCH(D1621&amp;E1621,'BDCF Histórico'!G:G,0),),Equivalencias!D:F,3,FALSE),"Revisar"))</f>
        <v>PROC.ERP</v>
      </c>
      <c r="H1621" s="263" t="str" cm="1">
        <f t="array" ref="H1621">IFERROR(INDEX(Equivalencias!H:H,MATCH(BD[[#This Row],[PRYINumero]],Equivalencias!I:I,0),),BD[[#This Row],[PRYTcodigo]])</f>
        <v>PROC.ERP</v>
      </c>
    </row>
    <row r="1622" spans="2:8" hidden="1" x14ac:dyDescent="0.3">
      <c r="B1622" t="s">
        <v>48</v>
      </c>
      <c r="C1622" t="s">
        <v>4654</v>
      </c>
      <c r="D1622" t="s">
        <v>63</v>
      </c>
      <c r="E1622" t="s">
        <v>4640</v>
      </c>
      <c r="F1622">
        <v>6</v>
      </c>
      <c r="G1622" s="263" t="str" cm="1">
        <f t="array" ref="G1622">IF(Resumen!$D$7="PROC.SWAT",IFERROR(VLOOKUP(BD[[#This Row],[Usunombre]],Equivalencias!W:X,2,FALSE),IFERROR(VLOOKUP(INDEX('BDCF Histórico'!A:A,MATCH(D1622&amp;E1622,'BDCF Histórico'!G:G,0),),Equivalencias!D:F,3,FALSE),"Revisar")),IFERROR(VLOOKUP(INDEX('BDCF Histórico'!A:A,MATCH(D1622&amp;E1622,'BDCF Histórico'!G:G,0),),Equivalencias!D:F,3,FALSE),"Revisar"))</f>
        <v>PROC.ERP</v>
      </c>
      <c r="H1622" s="263" t="str" cm="1">
        <f t="array" ref="H1622">IFERROR(INDEX(Equivalencias!H:H,MATCH(BD[[#This Row],[PRYINumero]],Equivalencias!I:I,0),),BD[[#This Row],[PRYTcodigo]])</f>
        <v>PROC.ERP</v>
      </c>
    </row>
    <row r="1623" spans="2:8" x14ac:dyDescent="0.3">
      <c r="B1623" t="s">
        <v>48</v>
      </c>
      <c r="C1623" t="s">
        <v>4654</v>
      </c>
      <c r="D1623" t="s">
        <v>63</v>
      </c>
      <c r="E1623" t="s">
        <v>8381</v>
      </c>
      <c r="F1623">
        <v>13.5</v>
      </c>
      <c r="G1623" s="263" t="str" cm="1">
        <f t="array" ref="G1623">IF(Resumen!$D$7="PROC.SWAT",IFERROR(VLOOKUP(BD[[#This Row],[Usunombre]],Equivalencias!W:X,2,FALSE),IFERROR(VLOOKUP(INDEX('BDCF Histórico'!A:A,MATCH(D1623&amp;E1623,'BDCF Histórico'!G:G,0),),Equivalencias!D:F,3,FALSE),"Revisar")),IFERROR(VLOOKUP(INDEX('BDCF Histórico'!A:A,MATCH(D1623&amp;E1623,'BDCF Histórico'!G:G,0),),Equivalencias!D:F,3,FALSE),"Revisar"))</f>
        <v>PROC.ERP</v>
      </c>
      <c r="H1623" s="263" t="str" cm="1">
        <f t="array" ref="H1623">IFERROR(INDEX(Equivalencias!H:H,MATCH(BD[[#This Row],[PRYINumero]],Equivalencias!I:I,0),),BD[[#This Row],[PRYTcodigo]])</f>
        <v>PROC.ERP</v>
      </c>
    </row>
    <row r="1624" spans="2:8" hidden="1" x14ac:dyDescent="0.3">
      <c r="B1624" t="s">
        <v>48</v>
      </c>
      <c r="C1624" t="s">
        <v>3564</v>
      </c>
      <c r="D1624" t="s">
        <v>63</v>
      </c>
      <c r="E1624" t="s">
        <v>4640</v>
      </c>
      <c r="F1624">
        <v>83</v>
      </c>
      <c r="G1624" s="263" t="str" cm="1">
        <f t="array" ref="G1624">IF(Resumen!$D$7="PROC.SWAT",IFERROR(VLOOKUP(BD[[#This Row],[Usunombre]],Equivalencias!W:X,2,FALSE),IFERROR(VLOOKUP(INDEX('BDCF Histórico'!A:A,MATCH(D1624&amp;E1624,'BDCF Histórico'!G:G,0),),Equivalencias!D:F,3,FALSE),"Revisar")),IFERROR(VLOOKUP(INDEX('BDCF Histórico'!A:A,MATCH(D1624&amp;E1624,'BDCF Histórico'!G:G,0),),Equivalencias!D:F,3,FALSE),"Revisar"))</f>
        <v>PROC.ERP</v>
      </c>
      <c r="H1624" s="263" t="str" cm="1">
        <f t="array" ref="H1624">IFERROR(INDEX(Equivalencias!H:H,MATCH(BD[[#This Row],[PRYINumero]],Equivalencias!I:I,0),),BD[[#This Row],[PRYTcodigo]])</f>
        <v>PROC.ERP</v>
      </c>
    </row>
    <row r="1625" spans="2:8" x14ac:dyDescent="0.3">
      <c r="B1625" t="s">
        <v>48</v>
      </c>
      <c r="C1625" t="s">
        <v>3564</v>
      </c>
      <c r="D1625" t="s">
        <v>63</v>
      </c>
      <c r="E1625" t="s">
        <v>8381</v>
      </c>
      <c r="F1625">
        <v>80.5</v>
      </c>
      <c r="G1625" s="263" t="str" cm="1">
        <f t="array" ref="G1625">IF(Resumen!$D$7="PROC.SWAT",IFERROR(VLOOKUP(BD[[#This Row],[Usunombre]],Equivalencias!W:X,2,FALSE),IFERROR(VLOOKUP(INDEX('BDCF Histórico'!A:A,MATCH(D1625&amp;E1625,'BDCF Histórico'!G:G,0),),Equivalencias!D:F,3,FALSE),"Revisar")),IFERROR(VLOOKUP(INDEX('BDCF Histórico'!A:A,MATCH(D1625&amp;E1625,'BDCF Histórico'!G:G,0),),Equivalencias!D:F,3,FALSE),"Revisar"))</f>
        <v>PROC.ERP</v>
      </c>
      <c r="H1625" s="263" t="str" cm="1">
        <f t="array" ref="H1625">IFERROR(INDEX(Equivalencias!H:H,MATCH(BD[[#This Row],[PRYINumero]],Equivalencias!I:I,0),),BD[[#This Row],[PRYTcodigo]])</f>
        <v>PROC.ERP</v>
      </c>
    </row>
    <row r="1626" spans="2:8" hidden="1" x14ac:dyDescent="0.3">
      <c r="B1626" t="s">
        <v>48</v>
      </c>
      <c r="C1626" t="s">
        <v>4657</v>
      </c>
      <c r="D1626" t="s">
        <v>63</v>
      </c>
      <c r="E1626" t="s">
        <v>4640</v>
      </c>
      <c r="F1626">
        <v>9</v>
      </c>
      <c r="G1626" s="263" t="str" cm="1">
        <f t="array" ref="G1626">IF(Resumen!$D$7="PROC.SWAT",IFERROR(VLOOKUP(BD[[#This Row],[Usunombre]],Equivalencias!W:X,2,FALSE),IFERROR(VLOOKUP(INDEX('BDCF Histórico'!A:A,MATCH(D1626&amp;E1626,'BDCF Histórico'!G:G,0),),Equivalencias!D:F,3,FALSE),"Revisar")),IFERROR(VLOOKUP(INDEX('BDCF Histórico'!A:A,MATCH(D1626&amp;E1626,'BDCF Histórico'!G:G,0),),Equivalencias!D:F,3,FALSE),"Revisar"))</f>
        <v>PROC.ERP</v>
      </c>
      <c r="H1626" s="263" t="str" cm="1">
        <f t="array" ref="H1626">IFERROR(INDEX(Equivalencias!H:H,MATCH(BD[[#This Row],[PRYINumero]],Equivalencias!I:I,0),),BD[[#This Row],[PRYTcodigo]])</f>
        <v>PROC.ERP</v>
      </c>
    </row>
    <row r="1627" spans="2:8" x14ac:dyDescent="0.3">
      <c r="B1627" t="s">
        <v>48</v>
      </c>
      <c r="C1627" t="s">
        <v>4657</v>
      </c>
      <c r="D1627" t="s">
        <v>63</v>
      </c>
      <c r="E1627" t="s">
        <v>8381</v>
      </c>
      <c r="F1627">
        <v>24.9</v>
      </c>
      <c r="G1627" s="263" t="str" cm="1">
        <f t="array" ref="G1627">IF(Resumen!$D$7="PROC.SWAT",IFERROR(VLOOKUP(BD[[#This Row],[Usunombre]],Equivalencias!W:X,2,FALSE),IFERROR(VLOOKUP(INDEX('BDCF Histórico'!A:A,MATCH(D1627&amp;E1627,'BDCF Histórico'!G:G,0),),Equivalencias!D:F,3,FALSE),"Revisar")),IFERROR(VLOOKUP(INDEX('BDCF Histórico'!A:A,MATCH(D1627&amp;E1627,'BDCF Histórico'!G:G,0),),Equivalencias!D:F,3,FALSE),"Revisar"))</f>
        <v>PROC.ERP</v>
      </c>
      <c r="H1627" s="263" t="str" cm="1">
        <f t="array" ref="H1627">IFERROR(INDEX(Equivalencias!H:H,MATCH(BD[[#This Row],[PRYINumero]],Equivalencias!I:I,0),),BD[[#This Row],[PRYTcodigo]])</f>
        <v>PROC.ERP</v>
      </c>
    </row>
    <row r="1628" spans="2:8" hidden="1" x14ac:dyDescent="0.3">
      <c r="B1628" t="s">
        <v>48</v>
      </c>
      <c r="C1628" t="s">
        <v>96</v>
      </c>
      <c r="D1628" t="s">
        <v>63</v>
      </c>
      <c r="E1628" t="s">
        <v>4640</v>
      </c>
      <c r="F1628">
        <v>10.5</v>
      </c>
      <c r="G1628" s="263" t="str" cm="1">
        <f t="array" ref="G1628">IF(Resumen!$D$7="PROC.SWAT",IFERROR(VLOOKUP(BD[[#This Row],[Usunombre]],Equivalencias!W:X,2,FALSE),IFERROR(VLOOKUP(INDEX('BDCF Histórico'!A:A,MATCH(D1628&amp;E1628,'BDCF Histórico'!G:G,0),),Equivalencias!D:F,3,FALSE),"Revisar")),IFERROR(VLOOKUP(INDEX('BDCF Histórico'!A:A,MATCH(D1628&amp;E1628,'BDCF Histórico'!G:G,0),),Equivalencias!D:F,3,FALSE),"Revisar"))</f>
        <v>PROC.ERP</v>
      </c>
      <c r="H1628" s="263" t="str" cm="1">
        <f t="array" ref="H1628">IFERROR(INDEX(Equivalencias!H:H,MATCH(BD[[#This Row],[PRYINumero]],Equivalencias!I:I,0),),BD[[#This Row],[PRYTcodigo]])</f>
        <v>PROC.ERP</v>
      </c>
    </row>
    <row r="1629" spans="2:8" hidden="1" x14ac:dyDescent="0.3">
      <c r="B1629" t="s">
        <v>48</v>
      </c>
      <c r="C1629" t="s">
        <v>3871</v>
      </c>
      <c r="D1629" t="s">
        <v>63</v>
      </c>
      <c r="E1629" t="s">
        <v>4640</v>
      </c>
      <c r="F1629">
        <v>2.5</v>
      </c>
      <c r="G1629" s="263" t="str" cm="1">
        <f t="array" ref="G1629">IF(Resumen!$D$7="PROC.SWAT",IFERROR(VLOOKUP(BD[[#This Row],[Usunombre]],Equivalencias!W:X,2,FALSE),IFERROR(VLOOKUP(INDEX('BDCF Histórico'!A:A,MATCH(D1629&amp;E1629,'BDCF Histórico'!G:G,0),),Equivalencias!D:F,3,FALSE),"Revisar")),IFERROR(VLOOKUP(INDEX('BDCF Histórico'!A:A,MATCH(D1629&amp;E1629,'BDCF Histórico'!G:G,0),),Equivalencias!D:F,3,FALSE),"Revisar"))</f>
        <v>PROC.ERP</v>
      </c>
      <c r="H1629" s="263" t="str" cm="1">
        <f t="array" ref="H1629">IFERROR(INDEX(Equivalencias!H:H,MATCH(BD[[#This Row],[PRYINumero]],Equivalencias!I:I,0),),BD[[#This Row],[PRYTcodigo]])</f>
        <v>PROC.ERP</v>
      </c>
    </row>
    <row r="1630" spans="2:8" x14ac:dyDescent="0.3">
      <c r="B1630" t="s">
        <v>48</v>
      </c>
      <c r="C1630" t="s">
        <v>3871</v>
      </c>
      <c r="D1630" t="s">
        <v>63</v>
      </c>
      <c r="E1630" t="s">
        <v>8381</v>
      </c>
      <c r="F1630">
        <v>18.600000000000001</v>
      </c>
      <c r="G1630" s="263" t="str" cm="1">
        <f t="array" ref="G1630">IF(Resumen!$D$7="PROC.SWAT",IFERROR(VLOOKUP(BD[[#This Row],[Usunombre]],Equivalencias!W:X,2,FALSE),IFERROR(VLOOKUP(INDEX('BDCF Histórico'!A:A,MATCH(D1630&amp;E1630,'BDCF Histórico'!G:G,0),),Equivalencias!D:F,3,FALSE),"Revisar")),IFERROR(VLOOKUP(INDEX('BDCF Histórico'!A:A,MATCH(D1630&amp;E1630,'BDCF Histórico'!G:G,0),),Equivalencias!D:F,3,FALSE),"Revisar"))</f>
        <v>PROC.ERP</v>
      </c>
      <c r="H1630" s="263" t="str" cm="1">
        <f t="array" ref="H1630">IFERROR(INDEX(Equivalencias!H:H,MATCH(BD[[#This Row],[PRYINumero]],Equivalencias!I:I,0),),BD[[#This Row],[PRYTcodigo]])</f>
        <v>PROC.ERP</v>
      </c>
    </row>
    <row r="1631" spans="2:8" hidden="1" x14ac:dyDescent="0.3">
      <c r="B1631" t="s">
        <v>48</v>
      </c>
      <c r="C1631" t="s">
        <v>4658</v>
      </c>
      <c r="D1631" t="s">
        <v>63</v>
      </c>
      <c r="E1631" t="s">
        <v>4640</v>
      </c>
      <c r="F1631">
        <v>2</v>
      </c>
      <c r="G1631" s="263" t="str" cm="1">
        <f t="array" ref="G1631">IF(Resumen!$D$7="PROC.SWAT",IFERROR(VLOOKUP(BD[[#This Row],[Usunombre]],Equivalencias!W:X,2,FALSE),IFERROR(VLOOKUP(INDEX('BDCF Histórico'!A:A,MATCH(D1631&amp;E1631,'BDCF Histórico'!G:G,0),),Equivalencias!D:F,3,FALSE),"Revisar")),IFERROR(VLOOKUP(INDEX('BDCF Histórico'!A:A,MATCH(D1631&amp;E1631,'BDCF Histórico'!G:G,0),),Equivalencias!D:F,3,FALSE),"Revisar"))</f>
        <v>PROC.ERP</v>
      </c>
      <c r="H1631" s="263" t="str" cm="1">
        <f t="array" ref="H1631">IFERROR(INDEX(Equivalencias!H:H,MATCH(BD[[#This Row],[PRYINumero]],Equivalencias!I:I,0),),BD[[#This Row],[PRYTcodigo]])</f>
        <v>PROC.ERP</v>
      </c>
    </row>
    <row r="1632" spans="2:8" x14ac:dyDescent="0.3">
      <c r="B1632" t="s">
        <v>48</v>
      </c>
      <c r="C1632" t="s">
        <v>4658</v>
      </c>
      <c r="D1632" t="s">
        <v>63</v>
      </c>
      <c r="E1632" t="s">
        <v>8381</v>
      </c>
      <c r="F1632">
        <v>10.5</v>
      </c>
      <c r="G1632" s="263" t="str" cm="1">
        <f t="array" ref="G1632">IF(Resumen!$D$7="PROC.SWAT",IFERROR(VLOOKUP(BD[[#This Row],[Usunombre]],Equivalencias!W:X,2,FALSE),IFERROR(VLOOKUP(INDEX('BDCF Histórico'!A:A,MATCH(D1632&amp;E1632,'BDCF Histórico'!G:G,0),),Equivalencias!D:F,3,FALSE),"Revisar")),IFERROR(VLOOKUP(INDEX('BDCF Histórico'!A:A,MATCH(D1632&amp;E1632,'BDCF Histórico'!G:G,0),),Equivalencias!D:F,3,FALSE),"Revisar"))</f>
        <v>PROC.ERP</v>
      </c>
      <c r="H1632" s="263" t="str" cm="1">
        <f t="array" ref="H1632">IFERROR(INDEX(Equivalencias!H:H,MATCH(BD[[#This Row],[PRYINumero]],Equivalencias!I:I,0),),BD[[#This Row],[PRYTcodigo]])</f>
        <v>PROC.ERP</v>
      </c>
    </row>
    <row r="1633" spans="2:8" hidden="1" x14ac:dyDescent="0.3">
      <c r="B1633" t="s">
        <v>48</v>
      </c>
      <c r="C1633" t="s">
        <v>4659</v>
      </c>
      <c r="D1633" t="s">
        <v>63</v>
      </c>
      <c r="E1633" t="s">
        <v>4640</v>
      </c>
      <c r="F1633">
        <v>2</v>
      </c>
      <c r="G1633" s="263" t="str" cm="1">
        <f t="array" ref="G1633">IF(Resumen!$D$7="PROC.SWAT",IFERROR(VLOOKUP(BD[[#This Row],[Usunombre]],Equivalencias!W:X,2,FALSE),IFERROR(VLOOKUP(INDEX('BDCF Histórico'!A:A,MATCH(D1633&amp;E1633,'BDCF Histórico'!G:G,0),),Equivalencias!D:F,3,FALSE),"Revisar")),IFERROR(VLOOKUP(INDEX('BDCF Histórico'!A:A,MATCH(D1633&amp;E1633,'BDCF Histórico'!G:G,0),),Equivalencias!D:F,3,FALSE),"Revisar"))</f>
        <v>PROC.ERP</v>
      </c>
      <c r="H1633" s="263" t="str" cm="1">
        <f t="array" ref="H1633">IFERROR(INDEX(Equivalencias!H:H,MATCH(BD[[#This Row],[PRYINumero]],Equivalencias!I:I,0),),BD[[#This Row],[PRYTcodigo]])</f>
        <v>PROC.ERP</v>
      </c>
    </row>
    <row r="1634" spans="2:8" x14ac:dyDescent="0.3">
      <c r="B1634" t="s">
        <v>48</v>
      </c>
      <c r="C1634" t="s">
        <v>4264</v>
      </c>
      <c r="D1634" t="s">
        <v>63</v>
      </c>
      <c r="E1634" t="s">
        <v>8381</v>
      </c>
      <c r="F1634">
        <v>6</v>
      </c>
      <c r="G1634" s="263" t="str" cm="1">
        <f t="array" ref="G1634">IF(Resumen!$D$7="PROC.SWAT",IFERROR(VLOOKUP(BD[[#This Row],[Usunombre]],Equivalencias!W:X,2,FALSE),IFERROR(VLOOKUP(INDEX('BDCF Histórico'!A:A,MATCH(D1634&amp;E1634,'BDCF Histórico'!G:G,0),),Equivalencias!D:F,3,FALSE),"Revisar")),IFERROR(VLOOKUP(INDEX('BDCF Histórico'!A:A,MATCH(D1634&amp;E1634,'BDCF Histórico'!G:G,0),),Equivalencias!D:F,3,FALSE),"Revisar"))</f>
        <v>PROC.ERP</v>
      </c>
      <c r="H1634" s="263" t="str" cm="1">
        <f t="array" ref="H1634">IFERROR(INDEX(Equivalencias!H:H,MATCH(BD[[#This Row],[PRYINumero]],Equivalencias!I:I,0),),BD[[#This Row],[PRYTcodigo]])</f>
        <v>PROC.ERP</v>
      </c>
    </row>
    <row r="1635" spans="2:8" x14ac:dyDescent="0.3">
      <c r="B1635" t="s">
        <v>48</v>
      </c>
      <c r="C1635" t="s">
        <v>8293</v>
      </c>
      <c r="D1635" t="s">
        <v>63</v>
      </c>
      <c r="E1635" t="s">
        <v>8381</v>
      </c>
      <c r="F1635">
        <v>1</v>
      </c>
      <c r="G1635" s="263" t="str" cm="1">
        <f t="array" ref="G1635">IF(Resumen!$D$7="PROC.SWAT",IFERROR(VLOOKUP(BD[[#This Row],[Usunombre]],Equivalencias!W:X,2,FALSE),IFERROR(VLOOKUP(INDEX('BDCF Histórico'!A:A,MATCH(D1635&amp;E1635,'BDCF Histórico'!G:G,0),),Equivalencias!D:F,3,FALSE),"Revisar")),IFERROR(VLOOKUP(INDEX('BDCF Histórico'!A:A,MATCH(D1635&amp;E1635,'BDCF Histórico'!G:G,0),),Equivalencias!D:F,3,FALSE),"Revisar"))</f>
        <v>PROC.ERP</v>
      </c>
      <c r="H1635" s="263" t="str" cm="1">
        <f t="array" ref="H1635">IFERROR(INDEX(Equivalencias!H:H,MATCH(BD[[#This Row],[PRYINumero]],Equivalencias!I:I,0),),BD[[#This Row],[PRYTcodigo]])</f>
        <v>PROC.ERP</v>
      </c>
    </row>
    <row r="1636" spans="2:8" hidden="1" x14ac:dyDescent="0.3">
      <c r="B1636" t="s">
        <v>48</v>
      </c>
      <c r="C1636" t="s">
        <v>4661</v>
      </c>
      <c r="D1636" t="s">
        <v>63</v>
      </c>
      <c r="E1636" t="s">
        <v>4640</v>
      </c>
      <c r="F1636">
        <v>19.5</v>
      </c>
      <c r="G1636" s="263" t="str" cm="1">
        <f t="array" ref="G1636">IF(Resumen!$D$7="PROC.SWAT",IFERROR(VLOOKUP(BD[[#This Row],[Usunombre]],Equivalencias!W:X,2,FALSE),IFERROR(VLOOKUP(INDEX('BDCF Histórico'!A:A,MATCH(D1636&amp;E1636,'BDCF Histórico'!G:G,0),),Equivalencias!D:F,3,FALSE),"Revisar")),IFERROR(VLOOKUP(INDEX('BDCF Histórico'!A:A,MATCH(D1636&amp;E1636,'BDCF Histórico'!G:G,0),),Equivalencias!D:F,3,FALSE),"Revisar"))</f>
        <v>PROC.ERP</v>
      </c>
      <c r="H1636" s="263" t="str" cm="1">
        <f t="array" ref="H1636">IFERROR(INDEX(Equivalencias!H:H,MATCH(BD[[#This Row],[PRYINumero]],Equivalencias!I:I,0),),BD[[#This Row],[PRYTcodigo]])</f>
        <v>PROC.ERP</v>
      </c>
    </row>
    <row r="1637" spans="2:8" hidden="1" x14ac:dyDescent="0.3">
      <c r="B1637" t="s">
        <v>48</v>
      </c>
      <c r="C1637" t="s">
        <v>4614</v>
      </c>
      <c r="D1637" t="s">
        <v>63</v>
      </c>
      <c r="E1637" t="s">
        <v>4640</v>
      </c>
      <c r="F1637">
        <v>3</v>
      </c>
      <c r="G1637" s="263" t="str" cm="1">
        <f t="array" ref="G1637">IF(Resumen!$D$7="PROC.SWAT",IFERROR(VLOOKUP(BD[[#This Row],[Usunombre]],Equivalencias!W:X,2,FALSE),IFERROR(VLOOKUP(INDEX('BDCF Histórico'!A:A,MATCH(D1637&amp;E1637,'BDCF Histórico'!G:G,0),),Equivalencias!D:F,3,FALSE),"Revisar")),IFERROR(VLOOKUP(INDEX('BDCF Histórico'!A:A,MATCH(D1637&amp;E1637,'BDCF Histórico'!G:G,0),),Equivalencias!D:F,3,FALSE),"Revisar"))</f>
        <v>PROC.ERP</v>
      </c>
      <c r="H1637" s="263" t="str" cm="1">
        <f t="array" ref="H1637">IFERROR(INDEX(Equivalencias!H:H,MATCH(BD[[#This Row],[PRYINumero]],Equivalencias!I:I,0),),BD[[#This Row],[PRYTcodigo]])</f>
        <v>PROC.ERP</v>
      </c>
    </row>
    <row r="1638" spans="2:8" hidden="1" x14ac:dyDescent="0.3">
      <c r="B1638" t="s">
        <v>354</v>
      </c>
      <c r="C1638" t="s">
        <v>1009</v>
      </c>
      <c r="D1638" t="s">
        <v>4193</v>
      </c>
      <c r="E1638" t="s">
        <v>4640</v>
      </c>
      <c r="F1638">
        <v>185</v>
      </c>
      <c r="G1638" s="263" t="str" cm="1">
        <f t="array" ref="G1638">IF(Resumen!$D$7="PROC.SWAT",IFERROR(VLOOKUP(BD[[#This Row],[Usunombre]],Equivalencias!W:X,2,FALSE),IFERROR(VLOOKUP(INDEX('BDCF Histórico'!A:A,MATCH(D1638&amp;E1638,'BDCF Histórico'!G:G,0),),Equivalencias!D:F,3,FALSE),"Revisar")),IFERROR(VLOOKUP(INDEX('BDCF Histórico'!A:A,MATCH(D1638&amp;E1638,'BDCF Histórico'!G:G,0),),Equivalencias!D:F,3,FALSE),"Revisar"))</f>
        <v>PROC.SWAT</v>
      </c>
      <c r="H1638" s="263" t="str" cm="1">
        <f t="array" ref="H1638">IFERROR(INDEX(Equivalencias!H:H,MATCH(BD[[#This Row],[PRYINumero]],Equivalencias!I:I,0),),BD[[#This Row],[PRYTcodigo]])</f>
        <v>PROC.TAPP</v>
      </c>
    </row>
    <row r="1639" spans="2:8" x14ac:dyDescent="0.3">
      <c r="B1639" t="s">
        <v>354</v>
      </c>
      <c r="C1639" t="s">
        <v>1009</v>
      </c>
      <c r="D1639" t="s">
        <v>4193</v>
      </c>
      <c r="E1639" t="s">
        <v>8381</v>
      </c>
      <c r="F1639">
        <v>195</v>
      </c>
      <c r="G1639" s="263" t="str" cm="1">
        <f t="array" ref="G1639">IF(Resumen!$D$7="PROC.SWAT",IFERROR(VLOOKUP(BD[[#This Row],[Usunombre]],Equivalencias!W:X,2,FALSE),IFERROR(VLOOKUP(INDEX('BDCF Histórico'!A:A,MATCH(D1639&amp;E1639,'BDCF Histórico'!G:G,0),),Equivalencias!D:F,3,FALSE),"Revisar")),IFERROR(VLOOKUP(INDEX('BDCF Histórico'!A:A,MATCH(D1639&amp;E1639,'BDCF Histórico'!G:G,0),),Equivalencias!D:F,3,FALSE),"Revisar"))</f>
        <v>PROC.SWAT</v>
      </c>
      <c r="H1639" s="263" t="str" cm="1">
        <f t="array" ref="H1639">IFERROR(INDEX(Equivalencias!H:H,MATCH(BD[[#This Row],[PRYINumero]],Equivalencias!I:I,0),),BD[[#This Row],[PRYTcodigo]])</f>
        <v>PROC.TAPP</v>
      </c>
    </row>
    <row r="1640" spans="2:8" x14ac:dyDescent="0.3">
      <c r="B1640" t="s">
        <v>669</v>
      </c>
      <c r="C1640" t="s">
        <v>4642</v>
      </c>
      <c r="D1640" t="s">
        <v>3561</v>
      </c>
      <c r="E1640" t="s">
        <v>8381</v>
      </c>
      <c r="F1640">
        <v>3</v>
      </c>
      <c r="G1640" s="263" t="str" cm="1">
        <f t="array" ref="G1640">IF(Resumen!$D$7="PROC.SWAT",IFERROR(VLOOKUP(BD[[#This Row],[Usunombre]],Equivalencias!W:X,2,FALSE),IFERROR(VLOOKUP(INDEX('BDCF Histórico'!A:A,MATCH(D1640&amp;E1640,'BDCF Histórico'!G:G,0),),Equivalencias!D:F,3,FALSE),"Revisar")),IFERROR(VLOOKUP(INDEX('BDCF Histórico'!A:A,MATCH(D1640&amp;E1640,'BDCF Histórico'!G:G,0),),Equivalencias!D:F,3,FALSE),"Revisar"))</f>
        <v>PROC.SAPI</v>
      </c>
      <c r="H1640" s="263" t="str" cm="1">
        <f t="array" ref="H1640">IFERROR(INDEX(Equivalencias!H:H,MATCH(BD[[#This Row],[PRYINumero]],Equivalencias!I:I,0),),BD[[#This Row],[PRYTcodigo]])</f>
        <v>PROC.ADM</v>
      </c>
    </row>
    <row r="1641" spans="2:8" hidden="1" x14ac:dyDescent="0.3">
      <c r="B1641" t="s">
        <v>4303</v>
      </c>
      <c r="C1641" t="s">
        <v>4157</v>
      </c>
      <c r="D1641" t="s">
        <v>3561</v>
      </c>
      <c r="E1641" t="s">
        <v>4640</v>
      </c>
      <c r="F1641">
        <v>62</v>
      </c>
      <c r="G1641" s="263" t="str" cm="1">
        <f t="array" ref="G1641">IF(Resumen!$D$7="PROC.SWAT",IFERROR(VLOOKUP(BD[[#This Row],[Usunombre]],Equivalencias!W:X,2,FALSE),IFERROR(VLOOKUP(INDEX('BDCF Histórico'!A:A,MATCH(D1641&amp;E1641,'BDCF Histórico'!G:G,0),),Equivalencias!D:F,3,FALSE),"Revisar")),IFERROR(VLOOKUP(INDEX('BDCF Histórico'!A:A,MATCH(D1641&amp;E1641,'BDCF Histórico'!G:G,0),),Equivalencias!D:F,3,FALSE),"Revisar"))</f>
        <v>PROC.SAPI</v>
      </c>
      <c r="H1641" s="263" t="str" cm="1">
        <f t="array" ref="H1641">IFERROR(INDEX(Equivalencias!H:H,MATCH(BD[[#This Row],[PRYINumero]],Equivalencias!I:I,0),),BD[[#This Row],[PRYTcodigo]])</f>
        <v>PROC.PRY-E</v>
      </c>
    </row>
    <row r="1642" spans="2:8" x14ac:dyDescent="0.3">
      <c r="B1642" t="s">
        <v>4303</v>
      </c>
      <c r="C1642" t="s">
        <v>4157</v>
      </c>
      <c r="D1642" t="s">
        <v>3561</v>
      </c>
      <c r="E1642" t="s">
        <v>8381</v>
      </c>
      <c r="F1642">
        <v>16</v>
      </c>
      <c r="G1642" s="263" t="str" cm="1">
        <f t="array" ref="G1642">IF(Resumen!$D$7="PROC.SWAT",IFERROR(VLOOKUP(BD[[#This Row],[Usunombre]],Equivalencias!W:X,2,FALSE),IFERROR(VLOOKUP(INDEX('BDCF Histórico'!A:A,MATCH(D1642&amp;E1642,'BDCF Histórico'!G:G,0),),Equivalencias!D:F,3,FALSE),"Revisar")),IFERROR(VLOOKUP(INDEX('BDCF Histórico'!A:A,MATCH(D1642&amp;E1642,'BDCF Histórico'!G:G,0),),Equivalencias!D:F,3,FALSE),"Revisar"))</f>
        <v>PROC.SAPI</v>
      </c>
      <c r="H1642" s="263" t="str" cm="1">
        <f t="array" ref="H1642">IFERROR(INDEX(Equivalencias!H:H,MATCH(BD[[#This Row],[PRYINumero]],Equivalencias!I:I,0),),BD[[#This Row],[PRYTcodigo]])</f>
        <v>PROC.PRY-E</v>
      </c>
    </row>
    <row r="1643" spans="2:8" hidden="1" x14ac:dyDescent="0.3">
      <c r="B1643" t="s">
        <v>4307</v>
      </c>
      <c r="C1643" t="s">
        <v>3975</v>
      </c>
      <c r="D1643" t="s">
        <v>3561</v>
      </c>
      <c r="E1643" t="s">
        <v>4640</v>
      </c>
      <c r="F1643">
        <v>11</v>
      </c>
      <c r="G1643" s="263" t="str" cm="1">
        <f t="array" ref="G1643">IF(Resumen!$D$7="PROC.SWAT",IFERROR(VLOOKUP(BD[[#This Row],[Usunombre]],Equivalencias!W:X,2,FALSE),IFERROR(VLOOKUP(INDEX('BDCF Histórico'!A:A,MATCH(D1643&amp;E1643,'BDCF Histórico'!G:G,0),),Equivalencias!D:F,3,FALSE),"Revisar")),IFERROR(VLOOKUP(INDEX('BDCF Histórico'!A:A,MATCH(D1643&amp;E1643,'BDCF Histórico'!G:G,0),),Equivalencias!D:F,3,FALSE),"Revisar"))</f>
        <v>PROC.SAPI</v>
      </c>
      <c r="H1643" s="263" t="str" cm="1">
        <f t="array" ref="H1643">IFERROR(INDEX(Equivalencias!H:H,MATCH(BD[[#This Row],[PRYINumero]],Equivalencias!I:I,0),),BD[[#This Row],[PRYTcodigo]])</f>
        <v>PROC.SAPI</v>
      </c>
    </row>
    <row r="1644" spans="2:8" x14ac:dyDescent="0.3">
      <c r="B1644" t="s">
        <v>4307</v>
      </c>
      <c r="C1644" t="s">
        <v>3975</v>
      </c>
      <c r="D1644" t="s">
        <v>3561</v>
      </c>
      <c r="E1644" t="s">
        <v>8381</v>
      </c>
      <c r="F1644">
        <v>11</v>
      </c>
      <c r="G1644" s="263" t="str" cm="1">
        <f t="array" ref="G1644">IF(Resumen!$D$7="PROC.SWAT",IFERROR(VLOOKUP(BD[[#This Row],[Usunombre]],Equivalencias!W:X,2,FALSE),IFERROR(VLOOKUP(INDEX('BDCF Histórico'!A:A,MATCH(D1644&amp;E1644,'BDCF Histórico'!G:G,0),),Equivalencias!D:F,3,FALSE),"Revisar")),IFERROR(VLOOKUP(INDEX('BDCF Histórico'!A:A,MATCH(D1644&amp;E1644,'BDCF Histórico'!G:G,0),),Equivalencias!D:F,3,FALSE),"Revisar"))</f>
        <v>PROC.SAPI</v>
      </c>
      <c r="H1644" s="263" t="str" cm="1">
        <f t="array" ref="H1644">IFERROR(INDEX(Equivalencias!H:H,MATCH(BD[[#This Row],[PRYINumero]],Equivalencias!I:I,0),),BD[[#This Row],[PRYTcodigo]])</f>
        <v>PROC.SAPI</v>
      </c>
    </row>
    <row r="1645" spans="2:8" x14ac:dyDescent="0.3">
      <c r="B1645" t="s">
        <v>4307</v>
      </c>
      <c r="C1645" t="s">
        <v>4671</v>
      </c>
      <c r="D1645" t="s">
        <v>3561</v>
      </c>
      <c r="E1645" t="s">
        <v>8381</v>
      </c>
      <c r="F1645">
        <v>3</v>
      </c>
      <c r="G1645" s="263" t="str" cm="1">
        <f t="array" ref="G1645">IF(Resumen!$D$7="PROC.SWAT",IFERROR(VLOOKUP(BD[[#This Row],[Usunombre]],Equivalencias!W:X,2,FALSE),IFERROR(VLOOKUP(INDEX('BDCF Histórico'!A:A,MATCH(D1645&amp;E1645,'BDCF Histórico'!G:G,0),),Equivalencias!D:F,3,FALSE),"Revisar")),IFERROR(VLOOKUP(INDEX('BDCF Histórico'!A:A,MATCH(D1645&amp;E1645,'BDCF Histórico'!G:G,0),),Equivalencias!D:F,3,FALSE),"Revisar"))</f>
        <v>PROC.SAPI</v>
      </c>
      <c r="H1645" s="263" t="str" cm="1">
        <f t="array" ref="H1645">IFERROR(INDEX(Equivalencias!H:H,MATCH(BD[[#This Row],[PRYINumero]],Equivalencias!I:I,0),),BD[[#This Row],[PRYTcodigo]])</f>
        <v>PROC.SAPI</v>
      </c>
    </row>
    <row r="1646" spans="2:8" hidden="1" x14ac:dyDescent="0.3">
      <c r="B1646" t="s">
        <v>4307</v>
      </c>
      <c r="C1646" t="s">
        <v>3513</v>
      </c>
      <c r="D1646" t="s">
        <v>3561</v>
      </c>
      <c r="E1646" t="s">
        <v>4640</v>
      </c>
      <c r="F1646">
        <v>87</v>
      </c>
      <c r="G1646" s="263" t="str" cm="1">
        <f t="array" ref="G1646">IF(Resumen!$D$7="PROC.SWAT",IFERROR(VLOOKUP(BD[[#This Row],[Usunombre]],Equivalencias!W:X,2,FALSE),IFERROR(VLOOKUP(INDEX('BDCF Histórico'!A:A,MATCH(D1646&amp;E1646,'BDCF Histórico'!G:G,0),),Equivalencias!D:F,3,FALSE),"Revisar")),IFERROR(VLOOKUP(INDEX('BDCF Histórico'!A:A,MATCH(D1646&amp;E1646,'BDCF Histórico'!G:G,0),),Equivalencias!D:F,3,FALSE),"Revisar"))</f>
        <v>PROC.SAPI</v>
      </c>
      <c r="H1646" s="263" t="str" cm="1">
        <f t="array" ref="H1646">IFERROR(INDEX(Equivalencias!H:H,MATCH(BD[[#This Row],[PRYINumero]],Equivalencias!I:I,0),),BD[[#This Row],[PRYTcodigo]])</f>
        <v>PROC.SAPI</v>
      </c>
    </row>
    <row r="1647" spans="2:8" x14ac:dyDescent="0.3">
      <c r="B1647" t="s">
        <v>4307</v>
      </c>
      <c r="C1647" t="s">
        <v>3513</v>
      </c>
      <c r="D1647" t="s">
        <v>3561</v>
      </c>
      <c r="E1647" t="s">
        <v>8381</v>
      </c>
      <c r="F1647">
        <v>87</v>
      </c>
      <c r="G1647" s="263" t="str" cm="1">
        <f t="array" ref="G1647">IF(Resumen!$D$7="PROC.SWAT",IFERROR(VLOOKUP(BD[[#This Row],[Usunombre]],Equivalencias!W:X,2,FALSE),IFERROR(VLOOKUP(INDEX('BDCF Histórico'!A:A,MATCH(D1647&amp;E1647,'BDCF Histórico'!G:G,0),),Equivalencias!D:F,3,FALSE),"Revisar")),IFERROR(VLOOKUP(INDEX('BDCF Histórico'!A:A,MATCH(D1647&amp;E1647,'BDCF Histórico'!G:G,0),),Equivalencias!D:F,3,FALSE),"Revisar"))</f>
        <v>PROC.SAPI</v>
      </c>
      <c r="H1647" s="263" t="str" cm="1">
        <f t="array" ref="H1647">IFERROR(INDEX(Equivalencias!H:H,MATCH(BD[[#This Row],[PRYINumero]],Equivalencias!I:I,0),),BD[[#This Row],[PRYTcodigo]])</f>
        <v>PROC.SAPI</v>
      </c>
    </row>
    <row r="1648" spans="2:8" hidden="1" x14ac:dyDescent="0.3">
      <c r="B1648" t="s">
        <v>669</v>
      </c>
      <c r="C1648" t="s">
        <v>4644</v>
      </c>
      <c r="D1648" t="s">
        <v>4645</v>
      </c>
      <c r="E1648" t="s">
        <v>4640</v>
      </c>
      <c r="F1648">
        <v>50</v>
      </c>
      <c r="G1648" s="263" t="str" cm="1">
        <f t="array" ref="G1648">IF(Resumen!$D$7="PROC.SWAT",IFERROR(VLOOKUP(BD[[#This Row],[Usunombre]],Equivalencias!W:X,2,FALSE),IFERROR(VLOOKUP(INDEX('BDCF Histórico'!A:A,MATCH(D1648&amp;E1648,'BDCF Histórico'!G:G,0),),Equivalencias!D:F,3,FALSE),"Revisar")),IFERROR(VLOOKUP(INDEX('BDCF Histórico'!A:A,MATCH(D1648&amp;E1648,'BDCF Histórico'!G:G,0),),Equivalencias!D:F,3,FALSE),"Revisar"))</f>
        <v>PROC.ERP</v>
      </c>
      <c r="H1648" s="263" t="str" cm="1">
        <f t="array" ref="H1648">IFERROR(INDEX(Equivalencias!H:H,MATCH(BD[[#This Row],[PRYINumero]],Equivalencias!I:I,0),),BD[[#This Row],[PRYTcodigo]])</f>
        <v>PROC.ADM</v>
      </c>
    </row>
    <row r="1649" spans="2:8" hidden="1" x14ac:dyDescent="0.3">
      <c r="B1649" t="s">
        <v>48</v>
      </c>
      <c r="C1649" t="s">
        <v>4653</v>
      </c>
      <c r="D1649" t="s">
        <v>4645</v>
      </c>
      <c r="E1649" t="s">
        <v>4640</v>
      </c>
      <c r="F1649">
        <v>8</v>
      </c>
      <c r="G1649" s="263" t="str" cm="1">
        <f t="array" ref="G1649">IF(Resumen!$D$7="PROC.SWAT",IFERROR(VLOOKUP(BD[[#This Row],[Usunombre]],Equivalencias!W:X,2,FALSE),IFERROR(VLOOKUP(INDEX('BDCF Histórico'!A:A,MATCH(D1649&amp;E1649,'BDCF Histórico'!G:G,0),),Equivalencias!D:F,3,FALSE),"Revisar")),IFERROR(VLOOKUP(INDEX('BDCF Histórico'!A:A,MATCH(D1649&amp;E1649,'BDCF Histórico'!G:G,0),),Equivalencias!D:F,3,FALSE),"Revisar"))</f>
        <v>PROC.ERP</v>
      </c>
      <c r="H1649" s="263" t="str" cm="1">
        <f t="array" ref="H1649">IFERROR(INDEX(Equivalencias!H:H,MATCH(BD[[#This Row],[PRYINumero]],Equivalencias!I:I,0),),BD[[#This Row],[PRYTcodigo]])</f>
        <v>PROC.ERP</v>
      </c>
    </row>
    <row r="1650" spans="2:8" hidden="1" x14ac:dyDescent="0.3">
      <c r="B1650" t="s">
        <v>48</v>
      </c>
      <c r="C1650" t="s">
        <v>3564</v>
      </c>
      <c r="D1650" t="s">
        <v>4645</v>
      </c>
      <c r="E1650" t="s">
        <v>4640</v>
      </c>
      <c r="F1650">
        <v>54</v>
      </c>
      <c r="G1650" s="263" t="str" cm="1">
        <f t="array" ref="G1650">IF(Resumen!$D$7="PROC.SWAT",IFERROR(VLOOKUP(BD[[#This Row],[Usunombre]],Equivalencias!W:X,2,FALSE),IFERROR(VLOOKUP(INDEX('BDCF Histórico'!A:A,MATCH(D1650&amp;E1650,'BDCF Histórico'!G:G,0),),Equivalencias!D:F,3,FALSE),"Revisar")),IFERROR(VLOOKUP(INDEX('BDCF Histórico'!A:A,MATCH(D1650&amp;E1650,'BDCF Histórico'!G:G,0),),Equivalencias!D:F,3,FALSE),"Revisar"))</f>
        <v>PROC.ERP</v>
      </c>
      <c r="H1650" s="263" t="str" cm="1">
        <f t="array" ref="H1650">IFERROR(INDEX(Equivalencias!H:H,MATCH(BD[[#This Row],[PRYINumero]],Equivalencias!I:I,0),),BD[[#This Row],[PRYTcodigo]])</f>
        <v>PROC.ERP</v>
      </c>
    </row>
    <row r="1651" spans="2:8" x14ac:dyDescent="0.3">
      <c r="B1651" t="s">
        <v>48</v>
      </c>
      <c r="C1651" t="s">
        <v>3564</v>
      </c>
      <c r="D1651" t="s">
        <v>4645</v>
      </c>
      <c r="E1651" t="s">
        <v>8381</v>
      </c>
      <c r="F1651">
        <v>143</v>
      </c>
      <c r="G1651" s="263" t="str" cm="1">
        <f t="array" ref="G1651">IF(Resumen!$D$7="PROC.SWAT",IFERROR(VLOOKUP(BD[[#This Row],[Usunombre]],Equivalencias!W:X,2,FALSE),IFERROR(VLOOKUP(INDEX('BDCF Histórico'!A:A,MATCH(D1651&amp;E1651,'BDCF Histórico'!G:G,0),),Equivalencias!D:F,3,FALSE),"Revisar")),IFERROR(VLOOKUP(INDEX('BDCF Histórico'!A:A,MATCH(D1651&amp;E1651,'BDCF Histórico'!G:G,0),),Equivalencias!D:F,3,FALSE),"Revisar"))</f>
        <v>PROC.ERP</v>
      </c>
      <c r="H1651" s="263" t="str" cm="1">
        <f t="array" ref="H1651">IFERROR(INDEX(Equivalencias!H:H,MATCH(BD[[#This Row],[PRYINumero]],Equivalencias!I:I,0),),BD[[#This Row],[PRYTcodigo]])</f>
        <v>PROC.ERP</v>
      </c>
    </row>
    <row r="1652" spans="2:8" hidden="1" x14ac:dyDescent="0.3">
      <c r="B1652" t="s">
        <v>48</v>
      </c>
      <c r="C1652" t="s">
        <v>4658</v>
      </c>
      <c r="D1652" t="s">
        <v>4645</v>
      </c>
      <c r="E1652" t="s">
        <v>4640</v>
      </c>
      <c r="F1652">
        <v>53</v>
      </c>
      <c r="G1652" s="263" t="str" cm="1">
        <f t="array" ref="G1652">IF(Resumen!$D$7="PROC.SWAT",IFERROR(VLOOKUP(BD[[#This Row],[Usunombre]],Equivalencias!W:X,2,FALSE),IFERROR(VLOOKUP(INDEX('BDCF Histórico'!A:A,MATCH(D1652&amp;E1652,'BDCF Histórico'!G:G,0),),Equivalencias!D:F,3,FALSE),"Revisar")),IFERROR(VLOOKUP(INDEX('BDCF Histórico'!A:A,MATCH(D1652&amp;E1652,'BDCF Histórico'!G:G,0),),Equivalencias!D:F,3,FALSE),"Revisar"))</f>
        <v>PROC.ERP</v>
      </c>
      <c r="H1652" s="263" t="str" cm="1">
        <f t="array" ref="H1652">IFERROR(INDEX(Equivalencias!H:H,MATCH(BD[[#This Row],[PRYINumero]],Equivalencias!I:I,0),),BD[[#This Row],[PRYTcodigo]])</f>
        <v>PROC.ERP</v>
      </c>
    </row>
    <row r="1653" spans="2:8" x14ac:dyDescent="0.3">
      <c r="B1653" t="s">
        <v>48</v>
      </c>
      <c r="C1653" t="s">
        <v>5823</v>
      </c>
      <c r="D1653" t="s">
        <v>4645</v>
      </c>
      <c r="E1653" t="s">
        <v>8381</v>
      </c>
      <c r="F1653">
        <v>17</v>
      </c>
      <c r="G1653" s="263" t="str" cm="1">
        <f t="array" ref="G1653">IF(Resumen!$D$7="PROC.SWAT",IFERROR(VLOOKUP(BD[[#This Row],[Usunombre]],Equivalencias!W:X,2,FALSE),IFERROR(VLOOKUP(INDEX('BDCF Histórico'!A:A,MATCH(D1653&amp;E1653,'BDCF Histórico'!G:G,0),),Equivalencias!D:F,3,FALSE),"Revisar")),IFERROR(VLOOKUP(INDEX('BDCF Histórico'!A:A,MATCH(D1653&amp;E1653,'BDCF Histórico'!G:G,0),),Equivalencias!D:F,3,FALSE),"Revisar"))</f>
        <v>PROC.ERP</v>
      </c>
      <c r="H1653" s="263" t="str" cm="1">
        <f t="array" ref="H1653">IFERROR(INDEX(Equivalencias!H:H,MATCH(BD[[#This Row],[PRYINumero]],Equivalencias!I:I,0),),BD[[#This Row],[PRYTcodigo]])</f>
        <v>PROC.ERP</v>
      </c>
    </row>
    <row r="1654" spans="2:8" hidden="1" x14ac:dyDescent="0.3">
      <c r="B1654" t="s">
        <v>48</v>
      </c>
      <c r="C1654" t="s">
        <v>4696</v>
      </c>
      <c r="D1654" t="s">
        <v>4645</v>
      </c>
      <c r="E1654" t="s">
        <v>4640</v>
      </c>
      <c r="F1654">
        <v>3</v>
      </c>
      <c r="G1654" s="263" t="str" cm="1">
        <f t="array" ref="G1654">IF(Resumen!$D$7="PROC.SWAT",IFERROR(VLOOKUP(BD[[#This Row],[Usunombre]],Equivalencias!W:X,2,FALSE),IFERROR(VLOOKUP(INDEX('BDCF Histórico'!A:A,MATCH(D1654&amp;E1654,'BDCF Histórico'!G:G,0),),Equivalencias!D:F,3,FALSE),"Revisar")),IFERROR(VLOOKUP(INDEX('BDCF Histórico'!A:A,MATCH(D1654&amp;E1654,'BDCF Histórico'!G:G,0),),Equivalencias!D:F,3,FALSE),"Revisar"))</f>
        <v>PROC.ERP</v>
      </c>
      <c r="H1654" s="263" t="str" cm="1">
        <f t="array" ref="H1654">IFERROR(INDEX(Equivalencias!H:H,MATCH(BD[[#This Row],[PRYINumero]],Equivalencias!I:I,0),),BD[[#This Row],[PRYTcodigo]])</f>
        <v>PROC.ERP</v>
      </c>
    </row>
    <row r="1655" spans="2:8" hidden="1" x14ac:dyDescent="0.3">
      <c r="B1655" t="s">
        <v>669</v>
      </c>
      <c r="C1655" t="s">
        <v>4642</v>
      </c>
      <c r="D1655" t="s">
        <v>4436</v>
      </c>
      <c r="E1655" t="s">
        <v>4640</v>
      </c>
      <c r="F1655">
        <v>8</v>
      </c>
      <c r="G1655" s="263" t="str" cm="1">
        <f t="array" ref="G1655">IF(Resumen!$D$7="PROC.SWAT",IFERROR(VLOOKUP(BD[[#This Row],[Usunombre]],Equivalencias!W:X,2,FALSE),IFERROR(VLOOKUP(INDEX('BDCF Histórico'!A:A,MATCH(D1655&amp;E1655,'BDCF Histórico'!G:G,0),),Equivalencias!D:F,3,FALSE),"Revisar")),IFERROR(VLOOKUP(INDEX('BDCF Histórico'!A:A,MATCH(D1655&amp;E1655,'BDCF Histórico'!G:G,0),),Equivalencias!D:F,3,FALSE),"Revisar"))</f>
        <v>PROC.ERP</v>
      </c>
      <c r="H1655" s="263" t="str" cm="1">
        <f t="array" ref="H1655">IFERROR(INDEX(Equivalencias!H:H,MATCH(BD[[#This Row],[PRYINumero]],Equivalencias!I:I,0),),BD[[#This Row],[PRYTcodigo]])</f>
        <v>PROC.ADM</v>
      </c>
    </row>
    <row r="1656" spans="2:8" x14ac:dyDescent="0.3">
      <c r="B1656" t="s">
        <v>48</v>
      </c>
      <c r="C1656" t="s">
        <v>4652</v>
      </c>
      <c r="D1656" t="s">
        <v>4436</v>
      </c>
      <c r="E1656" t="s">
        <v>8381</v>
      </c>
      <c r="F1656">
        <v>8</v>
      </c>
      <c r="G1656" s="263" t="str" cm="1">
        <f t="array" ref="G1656">IF(Resumen!$D$7="PROC.SWAT",IFERROR(VLOOKUP(BD[[#This Row],[Usunombre]],Equivalencias!W:X,2,FALSE),IFERROR(VLOOKUP(INDEX('BDCF Histórico'!A:A,MATCH(D1656&amp;E1656,'BDCF Histórico'!G:G,0),),Equivalencias!D:F,3,FALSE),"Revisar")),IFERROR(VLOOKUP(INDEX('BDCF Histórico'!A:A,MATCH(D1656&amp;E1656,'BDCF Histórico'!G:G,0),),Equivalencias!D:F,3,FALSE),"Revisar"))</f>
        <v>PROC.ERP</v>
      </c>
      <c r="H1656" s="263" t="str" cm="1">
        <f t="array" ref="H1656">IFERROR(INDEX(Equivalencias!H:H,MATCH(BD[[#This Row],[PRYINumero]],Equivalencias!I:I,0),),BD[[#This Row],[PRYTcodigo]])</f>
        <v>PROC.ERP</v>
      </c>
    </row>
    <row r="1657" spans="2:8" hidden="1" x14ac:dyDescent="0.3">
      <c r="B1657" t="s">
        <v>48</v>
      </c>
      <c r="C1657" t="s">
        <v>4657</v>
      </c>
      <c r="D1657" t="s">
        <v>4436</v>
      </c>
      <c r="E1657" t="s">
        <v>4640</v>
      </c>
      <c r="F1657">
        <v>160</v>
      </c>
      <c r="G1657" s="263" t="str" cm="1">
        <f t="array" ref="G1657">IF(Resumen!$D$7="PROC.SWAT",IFERROR(VLOOKUP(BD[[#This Row],[Usunombre]],Equivalencias!W:X,2,FALSE),IFERROR(VLOOKUP(INDEX('BDCF Histórico'!A:A,MATCH(D1657&amp;E1657,'BDCF Histórico'!G:G,0),),Equivalencias!D:F,3,FALSE),"Revisar")),IFERROR(VLOOKUP(INDEX('BDCF Histórico'!A:A,MATCH(D1657&amp;E1657,'BDCF Histórico'!G:G,0),),Equivalencias!D:F,3,FALSE),"Revisar"))</f>
        <v>PROC.ERP</v>
      </c>
      <c r="H1657" s="263" t="str" cm="1">
        <f t="array" ref="H1657">IFERROR(INDEX(Equivalencias!H:H,MATCH(BD[[#This Row],[PRYINumero]],Equivalencias!I:I,0),),BD[[#This Row],[PRYTcodigo]])</f>
        <v>PROC.ERP</v>
      </c>
    </row>
    <row r="1658" spans="2:8" x14ac:dyDescent="0.3">
      <c r="B1658" t="s">
        <v>48</v>
      </c>
      <c r="C1658" t="s">
        <v>4264</v>
      </c>
      <c r="D1658" t="s">
        <v>4436</v>
      </c>
      <c r="E1658" t="s">
        <v>8381</v>
      </c>
      <c r="F1658">
        <v>8</v>
      </c>
      <c r="G1658" s="263" t="str" cm="1">
        <f t="array" ref="G1658">IF(Resumen!$D$7="PROC.SWAT",IFERROR(VLOOKUP(BD[[#This Row],[Usunombre]],Equivalencias!W:X,2,FALSE),IFERROR(VLOOKUP(INDEX('BDCF Histórico'!A:A,MATCH(D1658&amp;E1658,'BDCF Histórico'!G:G,0),),Equivalencias!D:F,3,FALSE),"Revisar")),IFERROR(VLOOKUP(INDEX('BDCF Histórico'!A:A,MATCH(D1658&amp;E1658,'BDCF Histórico'!G:G,0),),Equivalencias!D:F,3,FALSE),"Revisar"))</f>
        <v>PROC.ERP</v>
      </c>
      <c r="H1658" s="263" t="str" cm="1">
        <f t="array" ref="H1658">IFERROR(INDEX(Equivalencias!H:H,MATCH(BD[[#This Row],[PRYINumero]],Equivalencias!I:I,0),),BD[[#This Row],[PRYTcodigo]])</f>
        <v>PROC.ERP</v>
      </c>
    </row>
    <row r="1659" spans="2:8" x14ac:dyDescent="0.3">
      <c r="B1659" t="s">
        <v>48</v>
      </c>
      <c r="C1659" t="s">
        <v>8293</v>
      </c>
      <c r="D1659" t="s">
        <v>4436</v>
      </c>
      <c r="E1659" t="s">
        <v>8381</v>
      </c>
      <c r="F1659">
        <v>8</v>
      </c>
      <c r="G1659" s="263" t="str" cm="1">
        <f t="array" ref="G1659">IF(Resumen!$D$7="PROC.SWAT",IFERROR(VLOOKUP(BD[[#This Row],[Usunombre]],Equivalencias!W:X,2,FALSE),IFERROR(VLOOKUP(INDEX('BDCF Histórico'!A:A,MATCH(D1659&amp;E1659,'BDCF Histórico'!G:G,0),),Equivalencias!D:F,3,FALSE),"Revisar")),IFERROR(VLOOKUP(INDEX('BDCF Histórico'!A:A,MATCH(D1659&amp;E1659,'BDCF Histórico'!G:G,0),),Equivalencias!D:F,3,FALSE),"Revisar"))</f>
        <v>PROC.ERP</v>
      </c>
      <c r="H1659" s="263" t="str" cm="1">
        <f t="array" ref="H1659">IFERROR(INDEX(Equivalencias!H:H,MATCH(BD[[#This Row],[PRYINumero]],Equivalencias!I:I,0),),BD[[#This Row],[PRYTcodigo]])</f>
        <v>PROC.ERP</v>
      </c>
    </row>
    <row r="1660" spans="2:8" x14ac:dyDescent="0.3">
      <c r="B1660" t="s">
        <v>48</v>
      </c>
      <c r="C1660" t="s">
        <v>8343</v>
      </c>
      <c r="D1660" t="s">
        <v>4436</v>
      </c>
      <c r="E1660" t="s">
        <v>8381</v>
      </c>
      <c r="F1660">
        <v>16</v>
      </c>
      <c r="G1660" s="263" t="str" cm="1">
        <f t="array" ref="G1660">IF(Resumen!$D$7="PROC.SWAT",IFERROR(VLOOKUP(BD[[#This Row],[Usunombre]],Equivalencias!W:X,2,FALSE),IFERROR(VLOOKUP(INDEX('BDCF Histórico'!A:A,MATCH(D1660&amp;E1660,'BDCF Histórico'!G:G,0),),Equivalencias!D:F,3,FALSE),"Revisar")),IFERROR(VLOOKUP(INDEX('BDCF Histórico'!A:A,MATCH(D1660&amp;E1660,'BDCF Histórico'!G:G,0),),Equivalencias!D:F,3,FALSE),"Revisar"))</f>
        <v>PROC.ERP</v>
      </c>
      <c r="H1660" s="263" t="str" cm="1">
        <f t="array" ref="H1660">IFERROR(INDEX(Equivalencias!H:H,MATCH(BD[[#This Row],[PRYINumero]],Equivalencias!I:I,0),),BD[[#This Row],[PRYTcodigo]])</f>
        <v>PROC.ERP</v>
      </c>
    </row>
    <row r="1661" spans="2:8" x14ac:dyDescent="0.3">
      <c r="B1661" t="s">
        <v>669</v>
      </c>
      <c r="C1661" t="s">
        <v>4642</v>
      </c>
      <c r="D1661" t="s">
        <v>4155</v>
      </c>
      <c r="E1661" t="s">
        <v>8381</v>
      </c>
      <c r="F1661">
        <v>8</v>
      </c>
      <c r="G1661" s="263" t="str" cm="1">
        <f t="array" ref="G1661">IF(Resumen!$D$7="PROC.SWAT",IFERROR(VLOOKUP(BD[[#This Row],[Usunombre]],Equivalencias!W:X,2,FALSE),IFERROR(VLOOKUP(INDEX('BDCF Histórico'!A:A,MATCH(D1661&amp;E1661,'BDCF Histórico'!G:G,0),),Equivalencias!D:F,3,FALSE),"Revisar")),IFERROR(VLOOKUP(INDEX('BDCF Histórico'!A:A,MATCH(D1661&amp;E1661,'BDCF Histórico'!G:G,0),),Equivalencias!D:F,3,FALSE),"Revisar"))</f>
        <v>PROC.SEDI</v>
      </c>
      <c r="H1661" s="263" t="str" cm="1">
        <f t="array" ref="H1661">IFERROR(INDEX(Equivalencias!H:H,MATCH(BD[[#This Row],[PRYINumero]],Equivalencias!I:I,0),),BD[[#This Row],[PRYTcodigo]])</f>
        <v>PROC.ADM</v>
      </c>
    </row>
    <row r="1662" spans="2:8" hidden="1" x14ac:dyDescent="0.3">
      <c r="B1662" t="s">
        <v>4332</v>
      </c>
      <c r="C1662" t="s">
        <v>4160</v>
      </c>
      <c r="D1662" t="s">
        <v>4155</v>
      </c>
      <c r="E1662" t="s">
        <v>4640</v>
      </c>
      <c r="F1662">
        <v>168</v>
      </c>
      <c r="G1662" s="263" t="str" cm="1">
        <f t="array" ref="G1662">IF(Resumen!$D$7="PROC.SWAT",IFERROR(VLOOKUP(BD[[#This Row],[Usunombre]],Equivalencias!W:X,2,FALSE),IFERROR(VLOOKUP(INDEX('BDCF Histórico'!A:A,MATCH(D1662&amp;E1662,'BDCF Histórico'!G:G,0),),Equivalencias!D:F,3,FALSE),"Revisar")),IFERROR(VLOOKUP(INDEX('BDCF Histórico'!A:A,MATCH(D1662&amp;E1662,'BDCF Histórico'!G:G,0),),Equivalencias!D:F,3,FALSE),"Revisar"))</f>
        <v>PROC.SEDI</v>
      </c>
      <c r="H1662" s="263" t="str" cm="1">
        <f t="array" ref="H1662">IFERROR(INDEX(Equivalencias!H:H,MATCH(BD[[#This Row],[PRYINumero]],Equivalencias!I:I,0),),BD[[#This Row],[PRYTcodigo]])</f>
        <v>PROC.SEDI</v>
      </c>
    </row>
    <row r="1663" spans="2:8" x14ac:dyDescent="0.3">
      <c r="B1663" t="s">
        <v>4332</v>
      </c>
      <c r="C1663" t="s">
        <v>4160</v>
      </c>
      <c r="D1663" t="s">
        <v>4155</v>
      </c>
      <c r="E1663" t="s">
        <v>8381</v>
      </c>
      <c r="F1663">
        <v>152</v>
      </c>
      <c r="G1663" s="263" t="str" cm="1">
        <f t="array" ref="G1663">IF(Resumen!$D$7="PROC.SWAT",IFERROR(VLOOKUP(BD[[#This Row],[Usunombre]],Equivalencias!W:X,2,FALSE),IFERROR(VLOOKUP(INDEX('BDCF Histórico'!A:A,MATCH(D1663&amp;E1663,'BDCF Histórico'!G:G,0),),Equivalencias!D:F,3,FALSE),"Revisar")),IFERROR(VLOOKUP(INDEX('BDCF Histórico'!A:A,MATCH(D1663&amp;E1663,'BDCF Histórico'!G:G,0),),Equivalencias!D:F,3,FALSE),"Revisar"))</f>
        <v>PROC.SEDI</v>
      </c>
      <c r="H1663" s="263" t="str" cm="1">
        <f t="array" ref="H1663">IFERROR(INDEX(Equivalencias!H:H,MATCH(BD[[#This Row],[PRYINumero]],Equivalencias!I:I,0),),BD[[#This Row],[PRYTcodigo]])</f>
        <v>PROC.SEDI</v>
      </c>
    </row>
    <row r="1664" spans="2:8" hidden="1" x14ac:dyDescent="0.3">
      <c r="B1664" t="s">
        <v>669</v>
      </c>
      <c r="C1664" t="s">
        <v>4642</v>
      </c>
      <c r="D1664" t="s">
        <v>133</v>
      </c>
      <c r="E1664" t="s">
        <v>4640</v>
      </c>
      <c r="F1664">
        <v>24</v>
      </c>
      <c r="G1664" s="263" t="str" cm="1">
        <f t="array" ref="G1664">IF(Resumen!$D$7="PROC.SWAT",IFERROR(VLOOKUP(BD[[#This Row],[Usunombre]],Equivalencias!W:X,2,FALSE),IFERROR(VLOOKUP(INDEX('BDCF Histórico'!A:A,MATCH(D1664&amp;E1664,'BDCF Histórico'!G:G,0),),Equivalencias!D:F,3,FALSE),"Revisar")),IFERROR(VLOOKUP(INDEX('BDCF Histórico'!A:A,MATCH(D1664&amp;E1664,'BDCF Histórico'!G:G,0),),Equivalencias!D:F,3,FALSE),"Revisar"))</f>
        <v>PROC.SWAT</v>
      </c>
      <c r="H1664" s="263" t="str" cm="1">
        <f t="array" ref="H1664">IFERROR(INDEX(Equivalencias!H:H,MATCH(BD[[#This Row],[PRYINumero]],Equivalencias!I:I,0),),BD[[#This Row],[PRYTcodigo]])</f>
        <v>PROC.ADM</v>
      </c>
    </row>
    <row r="1665" spans="1:8" hidden="1" x14ac:dyDescent="0.3">
      <c r="B1665" t="s">
        <v>48</v>
      </c>
      <c r="C1665" t="s">
        <v>3564</v>
      </c>
      <c r="D1665" t="s">
        <v>133</v>
      </c>
      <c r="E1665" t="s">
        <v>4640</v>
      </c>
      <c r="F1665">
        <v>0.5</v>
      </c>
      <c r="G1665" s="263" t="str" cm="1">
        <f t="array" ref="G1665">IF(Resumen!$D$7="PROC.SWAT",IFERROR(VLOOKUP(BD[[#This Row],[Usunombre]],Equivalencias!W:X,2,FALSE),IFERROR(VLOOKUP(INDEX('BDCF Histórico'!A:A,MATCH(D1665&amp;E1665,'BDCF Histórico'!G:G,0),),Equivalencias!D:F,3,FALSE),"Revisar")),IFERROR(VLOOKUP(INDEX('BDCF Histórico'!A:A,MATCH(D1665&amp;E1665,'BDCF Histórico'!G:G,0),),Equivalencias!D:F,3,FALSE),"Revisar"))</f>
        <v>PROC.SWAT</v>
      </c>
      <c r="H1665" s="263" t="str" cm="1">
        <f t="array" ref="H1665">IFERROR(INDEX(Equivalencias!H:H,MATCH(BD[[#This Row],[PRYINumero]],Equivalencias!I:I,0),),BD[[#This Row],[PRYTcodigo]])</f>
        <v>PROC.ERP</v>
      </c>
    </row>
    <row r="1666" spans="1:8" hidden="1" x14ac:dyDescent="0.3">
      <c r="A1666" t="s">
        <v>174</v>
      </c>
      <c r="B1666" t="s">
        <v>3270</v>
      </c>
      <c r="C1666" t="s">
        <v>4566</v>
      </c>
      <c r="D1666" t="s">
        <v>133</v>
      </c>
      <c r="E1666" t="s">
        <v>4640</v>
      </c>
      <c r="F1666">
        <v>5</v>
      </c>
      <c r="G1666" s="263" t="str" cm="1">
        <f t="array" ref="G1666">IF(Resumen!$D$7="PROC.SWAT",IFERROR(VLOOKUP(BD[[#This Row],[Usunombre]],Equivalencias!W:X,2,FALSE),IFERROR(VLOOKUP(INDEX('BDCF Histórico'!A:A,MATCH(D1666&amp;E1666,'BDCF Histórico'!G:G,0),),Equivalencias!D:F,3,FALSE),"Revisar")),IFERROR(VLOOKUP(INDEX('BDCF Histórico'!A:A,MATCH(D1666&amp;E1666,'BDCF Histórico'!G:G,0),),Equivalencias!D:F,3,FALSE),"Revisar"))</f>
        <v>PROC.SWAT</v>
      </c>
      <c r="H1666" s="263" t="str" cm="1">
        <f t="array" ref="H1666">IFERROR(INDEX(Equivalencias!H:H,MATCH(BD[[#This Row],[PRYINumero]],Equivalencias!I:I,0),),BD[[#This Row],[PRYTcodigo]])</f>
        <v>PROC.TDIG</v>
      </c>
    </row>
    <row r="1667" spans="1:8" x14ac:dyDescent="0.3">
      <c r="A1667" t="s">
        <v>174</v>
      </c>
      <c r="B1667" t="s">
        <v>3270</v>
      </c>
      <c r="C1667" t="s">
        <v>4566</v>
      </c>
      <c r="D1667" t="s">
        <v>133</v>
      </c>
      <c r="E1667" t="s">
        <v>8381</v>
      </c>
      <c r="F1667">
        <v>1.5</v>
      </c>
      <c r="G1667" s="263" t="str" cm="1">
        <f t="array" ref="G1667">IF(Resumen!$D$7="PROC.SWAT",IFERROR(VLOOKUP(BD[[#This Row],[Usunombre]],Equivalencias!W:X,2,FALSE),IFERROR(VLOOKUP(INDEX('BDCF Histórico'!A:A,MATCH(D1667&amp;E1667,'BDCF Histórico'!G:G,0),),Equivalencias!D:F,3,FALSE),"Revisar")),IFERROR(VLOOKUP(INDEX('BDCF Histórico'!A:A,MATCH(D1667&amp;E1667,'BDCF Histórico'!G:G,0),),Equivalencias!D:F,3,FALSE),"Revisar"))</f>
        <v>PROC.SWAT</v>
      </c>
      <c r="H1667" s="263" t="str" cm="1">
        <f t="array" ref="H1667">IFERROR(INDEX(Equivalencias!H:H,MATCH(BD[[#This Row],[PRYINumero]],Equivalencias!I:I,0),),BD[[#This Row],[PRYTcodigo]])</f>
        <v>PROC.TDIG</v>
      </c>
    </row>
    <row r="1668" spans="1:8" hidden="1" x14ac:dyDescent="0.3">
      <c r="B1668" t="s">
        <v>3270</v>
      </c>
      <c r="C1668" t="s">
        <v>4234</v>
      </c>
      <c r="D1668" t="s">
        <v>133</v>
      </c>
      <c r="E1668" t="s">
        <v>4640</v>
      </c>
      <c r="F1668">
        <v>1</v>
      </c>
      <c r="G1668" s="263" t="str" cm="1">
        <f t="array" ref="G1668">IF(Resumen!$D$7="PROC.SWAT",IFERROR(VLOOKUP(BD[[#This Row],[Usunombre]],Equivalencias!W:X,2,FALSE),IFERROR(VLOOKUP(INDEX('BDCF Histórico'!A:A,MATCH(D1668&amp;E1668,'BDCF Histórico'!G:G,0),),Equivalencias!D:F,3,FALSE),"Revisar")),IFERROR(VLOOKUP(INDEX('BDCF Histórico'!A:A,MATCH(D1668&amp;E1668,'BDCF Histórico'!G:G,0),),Equivalencias!D:F,3,FALSE),"Revisar"))</f>
        <v>PROC.SWAT</v>
      </c>
      <c r="H1668" s="263" t="str" cm="1">
        <f t="array" ref="H1668">IFERROR(INDEX(Equivalencias!H:H,MATCH(BD[[#This Row],[PRYINumero]],Equivalencias!I:I,0),),BD[[#This Row],[PRYTcodigo]])</f>
        <v>PROC.SWAT</v>
      </c>
    </row>
    <row r="1669" spans="1:8" hidden="1" x14ac:dyDescent="0.3">
      <c r="B1669" t="s">
        <v>3270</v>
      </c>
      <c r="C1669" t="s">
        <v>4678</v>
      </c>
      <c r="D1669" t="s">
        <v>133</v>
      </c>
      <c r="E1669" t="s">
        <v>4640</v>
      </c>
      <c r="F1669">
        <v>38</v>
      </c>
      <c r="G1669" s="263" t="str" cm="1">
        <f t="array" ref="G1669">IF(Resumen!$D$7="PROC.SWAT",IFERROR(VLOOKUP(BD[[#This Row],[Usunombre]],Equivalencias!W:X,2,FALSE),IFERROR(VLOOKUP(INDEX('BDCF Histórico'!A:A,MATCH(D1669&amp;E1669,'BDCF Histórico'!G:G,0),),Equivalencias!D:F,3,FALSE),"Revisar")),IFERROR(VLOOKUP(INDEX('BDCF Histórico'!A:A,MATCH(D1669&amp;E1669,'BDCF Histórico'!G:G,0),),Equivalencias!D:F,3,FALSE),"Revisar"))</f>
        <v>PROC.SWAT</v>
      </c>
      <c r="H1669" s="263" t="str" cm="1">
        <f t="array" ref="H1669">IFERROR(INDEX(Equivalencias!H:H,MATCH(BD[[#This Row],[PRYINumero]],Equivalencias!I:I,0),),BD[[#This Row],[PRYTcodigo]])</f>
        <v>PROC.SWAT</v>
      </c>
    </row>
    <row r="1670" spans="1:8" x14ac:dyDescent="0.3">
      <c r="B1670" t="s">
        <v>3270</v>
      </c>
      <c r="C1670" t="s">
        <v>4678</v>
      </c>
      <c r="D1670" t="s">
        <v>133</v>
      </c>
      <c r="E1670" t="s">
        <v>8381</v>
      </c>
      <c r="F1670">
        <v>30</v>
      </c>
      <c r="G1670" s="263" t="str" cm="1">
        <f t="array" ref="G1670">IF(Resumen!$D$7="PROC.SWAT",IFERROR(VLOOKUP(BD[[#This Row],[Usunombre]],Equivalencias!W:X,2,FALSE),IFERROR(VLOOKUP(INDEX('BDCF Histórico'!A:A,MATCH(D1670&amp;E1670,'BDCF Histórico'!G:G,0),),Equivalencias!D:F,3,FALSE),"Revisar")),IFERROR(VLOOKUP(INDEX('BDCF Histórico'!A:A,MATCH(D1670&amp;E1670,'BDCF Histórico'!G:G,0),),Equivalencias!D:F,3,FALSE),"Revisar"))</f>
        <v>PROC.SWAT</v>
      </c>
      <c r="H1670" s="263" t="str" cm="1">
        <f t="array" ref="H1670">IFERROR(INDEX(Equivalencias!H:H,MATCH(BD[[#This Row],[PRYINumero]],Equivalencias!I:I,0),),BD[[#This Row],[PRYTcodigo]])</f>
        <v>PROC.SWAT</v>
      </c>
    </row>
    <row r="1671" spans="1:8" x14ac:dyDescent="0.3">
      <c r="B1671" t="s">
        <v>360</v>
      </c>
      <c r="C1671" t="s">
        <v>3991</v>
      </c>
      <c r="D1671" t="s">
        <v>133</v>
      </c>
      <c r="E1671" t="s">
        <v>8381</v>
      </c>
      <c r="F1671">
        <v>2.25</v>
      </c>
      <c r="G1671" s="263" t="str" cm="1">
        <f t="array" ref="G1671">IF(Resumen!$D$7="PROC.SWAT",IFERROR(VLOOKUP(BD[[#This Row],[Usunombre]],Equivalencias!W:X,2,FALSE),IFERROR(VLOOKUP(INDEX('BDCF Histórico'!A:A,MATCH(D1671&amp;E1671,'BDCF Histórico'!G:G,0),),Equivalencias!D:F,3,FALSE),"Revisar")),IFERROR(VLOOKUP(INDEX('BDCF Histórico'!A:A,MATCH(D1671&amp;E1671,'BDCF Histórico'!G:G,0),),Equivalencias!D:F,3,FALSE),"Revisar"))</f>
        <v>PROC.SWAT</v>
      </c>
      <c r="H1671" s="263" t="str" cm="1">
        <f t="array" ref="H1671">IFERROR(INDEX(Equivalencias!H:H,MATCH(BD[[#This Row],[PRYINumero]],Equivalencias!I:I,0),),BD[[#This Row],[PRYTcodigo]])</f>
        <v>PROC.TDIG</v>
      </c>
    </row>
    <row r="1672" spans="1:8" hidden="1" x14ac:dyDescent="0.3">
      <c r="B1672" t="s">
        <v>360</v>
      </c>
      <c r="C1672" t="s">
        <v>4502</v>
      </c>
      <c r="D1672" t="s">
        <v>133</v>
      </c>
      <c r="E1672" t="s">
        <v>4640</v>
      </c>
      <c r="F1672">
        <v>2.25</v>
      </c>
      <c r="G1672" s="263" t="str" cm="1">
        <f t="array" ref="G1672">IF(Resumen!$D$7="PROC.SWAT",IFERROR(VLOOKUP(BD[[#This Row],[Usunombre]],Equivalencias!W:X,2,FALSE),IFERROR(VLOOKUP(INDEX('BDCF Histórico'!A:A,MATCH(D1672&amp;E1672,'BDCF Histórico'!G:G,0),),Equivalencias!D:F,3,FALSE),"Revisar")),IFERROR(VLOOKUP(INDEX('BDCF Histórico'!A:A,MATCH(D1672&amp;E1672,'BDCF Histórico'!G:G,0),),Equivalencias!D:F,3,FALSE),"Revisar"))</f>
        <v>PROC.SWAT</v>
      </c>
      <c r="H1672" s="263" t="str" cm="1">
        <f t="array" ref="H1672">IFERROR(INDEX(Equivalencias!H:H,MATCH(BD[[#This Row],[PRYINumero]],Equivalencias!I:I,0),),BD[[#This Row],[PRYTcodigo]])</f>
        <v>PROC.TDIG</v>
      </c>
    </row>
    <row r="1673" spans="1:8" x14ac:dyDescent="0.3">
      <c r="B1673" t="s">
        <v>360</v>
      </c>
      <c r="C1673" t="s">
        <v>4502</v>
      </c>
      <c r="D1673" t="s">
        <v>133</v>
      </c>
      <c r="E1673" t="s">
        <v>8381</v>
      </c>
      <c r="F1673">
        <v>7.75</v>
      </c>
      <c r="G1673" s="263" t="str" cm="1">
        <f t="array" ref="G1673">IF(Resumen!$D$7="PROC.SWAT",IFERROR(VLOOKUP(BD[[#This Row],[Usunombre]],Equivalencias!W:X,2,FALSE),IFERROR(VLOOKUP(INDEX('BDCF Histórico'!A:A,MATCH(D1673&amp;E1673,'BDCF Histórico'!G:G,0),),Equivalencias!D:F,3,FALSE),"Revisar")),IFERROR(VLOOKUP(INDEX('BDCF Histórico'!A:A,MATCH(D1673&amp;E1673,'BDCF Histórico'!G:G,0),),Equivalencias!D:F,3,FALSE),"Revisar"))</f>
        <v>PROC.SWAT</v>
      </c>
      <c r="H1673" s="263" t="str" cm="1">
        <f t="array" ref="H1673">IFERROR(INDEX(Equivalencias!H:H,MATCH(BD[[#This Row],[PRYINumero]],Equivalencias!I:I,0),),BD[[#This Row],[PRYTcodigo]])</f>
        <v>PROC.TDIG</v>
      </c>
    </row>
    <row r="1674" spans="1:8" hidden="1" x14ac:dyDescent="0.3">
      <c r="B1674" t="s">
        <v>360</v>
      </c>
      <c r="C1674" t="s">
        <v>4504</v>
      </c>
      <c r="D1674" t="s">
        <v>133</v>
      </c>
      <c r="E1674" t="s">
        <v>4640</v>
      </c>
      <c r="F1674">
        <v>6.5</v>
      </c>
      <c r="G1674" s="263" t="str" cm="1">
        <f t="array" ref="G1674">IF(Resumen!$D$7="PROC.SWAT",IFERROR(VLOOKUP(BD[[#This Row],[Usunombre]],Equivalencias!W:X,2,FALSE),IFERROR(VLOOKUP(INDEX('BDCF Histórico'!A:A,MATCH(D1674&amp;E1674,'BDCF Histórico'!G:G,0),),Equivalencias!D:F,3,FALSE),"Revisar")),IFERROR(VLOOKUP(INDEX('BDCF Histórico'!A:A,MATCH(D1674&amp;E1674,'BDCF Histórico'!G:G,0),),Equivalencias!D:F,3,FALSE),"Revisar"))</f>
        <v>PROC.SWAT</v>
      </c>
      <c r="H1674" s="263" t="str" cm="1">
        <f t="array" ref="H1674">IFERROR(INDEX(Equivalencias!H:H,MATCH(BD[[#This Row],[PRYINumero]],Equivalencias!I:I,0),),BD[[#This Row],[PRYTcodigo]])</f>
        <v>PROC.TDIG</v>
      </c>
    </row>
    <row r="1675" spans="1:8" x14ac:dyDescent="0.3">
      <c r="B1675" t="s">
        <v>360</v>
      </c>
      <c r="C1675" t="s">
        <v>4504</v>
      </c>
      <c r="D1675" t="s">
        <v>133</v>
      </c>
      <c r="E1675" t="s">
        <v>8381</v>
      </c>
      <c r="F1675">
        <v>7</v>
      </c>
      <c r="G1675" s="263" t="str" cm="1">
        <f t="array" ref="G1675">IF(Resumen!$D$7="PROC.SWAT",IFERROR(VLOOKUP(BD[[#This Row],[Usunombre]],Equivalencias!W:X,2,FALSE),IFERROR(VLOOKUP(INDEX('BDCF Histórico'!A:A,MATCH(D1675&amp;E1675,'BDCF Histórico'!G:G,0),),Equivalencias!D:F,3,FALSE),"Revisar")),IFERROR(VLOOKUP(INDEX('BDCF Histórico'!A:A,MATCH(D1675&amp;E1675,'BDCF Histórico'!G:G,0),),Equivalencias!D:F,3,FALSE),"Revisar"))</f>
        <v>PROC.SWAT</v>
      </c>
      <c r="H1675" s="263" t="str" cm="1">
        <f t="array" ref="H1675">IFERROR(INDEX(Equivalencias!H:H,MATCH(BD[[#This Row],[PRYINumero]],Equivalencias!I:I,0),),BD[[#This Row],[PRYTcodigo]])</f>
        <v>PROC.TDIG</v>
      </c>
    </row>
    <row r="1676" spans="1:8" hidden="1" x14ac:dyDescent="0.3">
      <c r="B1676" t="s">
        <v>360</v>
      </c>
      <c r="C1676" t="s">
        <v>4506</v>
      </c>
      <c r="D1676" t="s">
        <v>133</v>
      </c>
      <c r="E1676" t="s">
        <v>4640</v>
      </c>
      <c r="F1676">
        <v>91.25</v>
      </c>
      <c r="G1676" s="263" t="str" cm="1">
        <f t="array" ref="G1676">IF(Resumen!$D$7="PROC.SWAT",IFERROR(VLOOKUP(BD[[#This Row],[Usunombre]],Equivalencias!W:X,2,FALSE),IFERROR(VLOOKUP(INDEX('BDCF Histórico'!A:A,MATCH(D1676&amp;E1676,'BDCF Histórico'!G:G,0),),Equivalencias!D:F,3,FALSE),"Revisar")),IFERROR(VLOOKUP(INDEX('BDCF Histórico'!A:A,MATCH(D1676&amp;E1676,'BDCF Histórico'!G:G,0),),Equivalencias!D:F,3,FALSE),"Revisar"))</f>
        <v>PROC.SWAT</v>
      </c>
      <c r="H1676" s="263" t="str" cm="1">
        <f t="array" ref="H1676">IFERROR(INDEX(Equivalencias!H:H,MATCH(BD[[#This Row],[PRYINumero]],Equivalencias!I:I,0),),BD[[#This Row],[PRYTcodigo]])</f>
        <v>PROC.TDIG</v>
      </c>
    </row>
    <row r="1677" spans="1:8" x14ac:dyDescent="0.3">
      <c r="B1677" t="s">
        <v>360</v>
      </c>
      <c r="C1677" t="s">
        <v>4506</v>
      </c>
      <c r="D1677" t="s">
        <v>133</v>
      </c>
      <c r="E1677" t="s">
        <v>8381</v>
      </c>
      <c r="F1677">
        <v>111.5</v>
      </c>
      <c r="G1677" s="263" t="str" cm="1">
        <f t="array" ref="G1677">IF(Resumen!$D$7="PROC.SWAT",IFERROR(VLOOKUP(BD[[#This Row],[Usunombre]],Equivalencias!W:X,2,FALSE),IFERROR(VLOOKUP(INDEX('BDCF Histórico'!A:A,MATCH(D1677&amp;E1677,'BDCF Histórico'!G:G,0),),Equivalencias!D:F,3,FALSE),"Revisar")),IFERROR(VLOOKUP(INDEX('BDCF Histórico'!A:A,MATCH(D1677&amp;E1677,'BDCF Histórico'!G:G,0),),Equivalencias!D:F,3,FALSE),"Revisar"))</f>
        <v>PROC.SWAT</v>
      </c>
      <c r="H1677" s="263" t="str" cm="1">
        <f t="array" ref="H1677">IFERROR(INDEX(Equivalencias!H:H,MATCH(BD[[#This Row],[PRYINumero]],Equivalencias!I:I,0),),BD[[#This Row],[PRYTcodigo]])</f>
        <v>PROC.TDIG</v>
      </c>
    </row>
    <row r="1678" spans="1:8" x14ac:dyDescent="0.3">
      <c r="B1678" t="s">
        <v>669</v>
      </c>
      <c r="C1678" t="s">
        <v>4642</v>
      </c>
      <c r="D1678" t="s">
        <v>3959</v>
      </c>
      <c r="E1678" t="s">
        <v>8381</v>
      </c>
      <c r="F1678">
        <v>16</v>
      </c>
      <c r="G1678" s="263" t="str" cm="1">
        <f t="array" ref="G1678">IF(Resumen!$D$7="PROC.SWAT",IFERROR(VLOOKUP(BD[[#This Row],[Usunombre]],Equivalencias!W:X,2,FALSE),IFERROR(VLOOKUP(INDEX('BDCF Histórico'!A:A,MATCH(D1678&amp;E1678,'BDCF Histórico'!G:G,0),),Equivalencias!D:F,3,FALSE),"Revisar")),IFERROR(VLOOKUP(INDEX('BDCF Histórico'!A:A,MATCH(D1678&amp;E1678,'BDCF Histórico'!G:G,0),),Equivalencias!D:F,3,FALSE),"Revisar"))</f>
        <v>PROC.T.MW</v>
      </c>
      <c r="H1678" s="263" t="str" cm="1">
        <f t="array" ref="H1678">IFERROR(INDEX(Equivalencias!H:H,MATCH(BD[[#This Row],[PRYINumero]],Equivalencias!I:I,0),),BD[[#This Row],[PRYTcodigo]])</f>
        <v>PROC.ADM</v>
      </c>
    </row>
    <row r="1679" spans="1:8" hidden="1" x14ac:dyDescent="0.3">
      <c r="B1679" t="s">
        <v>981</v>
      </c>
      <c r="C1679" t="s">
        <v>4293</v>
      </c>
      <c r="D1679" t="s">
        <v>3959</v>
      </c>
      <c r="E1679" t="s">
        <v>4640</v>
      </c>
      <c r="F1679">
        <v>170.25</v>
      </c>
      <c r="G1679" s="263" t="str" cm="1">
        <f t="array" ref="G1679">IF(Resumen!$D$7="PROC.SWAT",IFERROR(VLOOKUP(BD[[#This Row],[Usunombre]],Equivalencias!W:X,2,FALSE),IFERROR(VLOOKUP(INDEX('BDCF Histórico'!A:A,MATCH(D1679&amp;E1679,'BDCF Histórico'!G:G,0),),Equivalencias!D:F,3,FALSE),"Revisar")),IFERROR(VLOOKUP(INDEX('BDCF Histórico'!A:A,MATCH(D1679&amp;E1679,'BDCF Histórico'!G:G,0),),Equivalencias!D:F,3,FALSE),"Revisar"))</f>
        <v>PROC.T.MW</v>
      </c>
      <c r="H1679" s="263" t="str" cm="1">
        <f t="array" ref="H1679">IFERROR(INDEX(Equivalencias!H:H,MATCH(BD[[#This Row],[PRYINumero]],Equivalencias!I:I,0),),BD[[#This Row],[PRYTcodigo]])</f>
        <v>PROC.T.MW</v>
      </c>
    </row>
    <row r="1680" spans="1:8" x14ac:dyDescent="0.3">
      <c r="B1680" t="s">
        <v>981</v>
      </c>
      <c r="C1680" t="s">
        <v>4293</v>
      </c>
      <c r="D1680" t="s">
        <v>3959</v>
      </c>
      <c r="E1680" t="s">
        <v>8381</v>
      </c>
      <c r="F1680">
        <v>140.25</v>
      </c>
      <c r="G1680" s="263" t="str" cm="1">
        <f t="array" ref="G1680">IF(Resumen!$D$7="PROC.SWAT",IFERROR(VLOOKUP(BD[[#This Row],[Usunombre]],Equivalencias!W:X,2,FALSE),IFERROR(VLOOKUP(INDEX('BDCF Histórico'!A:A,MATCH(D1680&amp;E1680,'BDCF Histórico'!G:G,0),),Equivalencias!D:F,3,FALSE),"Revisar")),IFERROR(VLOOKUP(INDEX('BDCF Histórico'!A:A,MATCH(D1680&amp;E1680,'BDCF Histórico'!G:G,0),),Equivalencias!D:F,3,FALSE),"Revisar"))</f>
        <v>PROC.T.MW</v>
      </c>
      <c r="H1680" s="263" t="str" cm="1">
        <f t="array" ref="H1680">IFERROR(INDEX(Equivalencias!H:H,MATCH(BD[[#This Row],[PRYINumero]],Equivalencias!I:I,0),),BD[[#This Row],[PRYTcodigo]])</f>
        <v>PROC.T.MW</v>
      </c>
    </row>
    <row r="1681" spans="2:8" hidden="1" x14ac:dyDescent="0.3">
      <c r="B1681" t="s">
        <v>981</v>
      </c>
      <c r="C1681" t="s">
        <v>4294</v>
      </c>
      <c r="D1681" t="s">
        <v>3959</v>
      </c>
      <c r="E1681" t="s">
        <v>4640</v>
      </c>
      <c r="F1681">
        <v>6.25</v>
      </c>
      <c r="G1681" s="263" t="str" cm="1">
        <f t="array" ref="G1681">IF(Resumen!$D$7="PROC.SWAT",IFERROR(VLOOKUP(BD[[#This Row],[Usunombre]],Equivalencias!W:X,2,FALSE),IFERROR(VLOOKUP(INDEX('BDCF Histórico'!A:A,MATCH(D1681&amp;E1681,'BDCF Histórico'!G:G,0),),Equivalencias!D:F,3,FALSE),"Revisar")),IFERROR(VLOOKUP(INDEX('BDCF Histórico'!A:A,MATCH(D1681&amp;E1681,'BDCF Histórico'!G:G,0),),Equivalencias!D:F,3,FALSE),"Revisar"))</f>
        <v>PROC.T.MW</v>
      </c>
      <c r="H1681" s="263" t="str" cm="1">
        <f t="array" ref="H1681">IFERROR(INDEX(Equivalencias!H:H,MATCH(BD[[#This Row],[PRYINumero]],Equivalencias!I:I,0),),BD[[#This Row],[PRYTcodigo]])</f>
        <v>PROC.T.MW</v>
      </c>
    </row>
    <row r="1682" spans="2:8" x14ac:dyDescent="0.3">
      <c r="B1682" t="s">
        <v>981</v>
      </c>
      <c r="C1682" t="s">
        <v>4294</v>
      </c>
      <c r="D1682" t="s">
        <v>3959</v>
      </c>
      <c r="E1682" t="s">
        <v>8381</v>
      </c>
      <c r="F1682">
        <v>6.25</v>
      </c>
      <c r="G1682" s="263" t="str" cm="1">
        <f t="array" ref="G1682">IF(Resumen!$D$7="PROC.SWAT",IFERROR(VLOOKUP(BD[[#This Row],[Usunombre]],Equivalencias!W:X,2,FALSE),IFERROR(VLOOKUP(INDEX('BDCF Histórico'!A:A,MATCH(D1682&amp;E1682,'BDCF Histórico'!G:G,0),),Equivalencias!D:F,3,FALSE),"Revisar")),IFERROR(VLOOKUP(INDEX('BDCF Histórico'!A:A,MATCH(D1682&amp;E1682,'BDCF Histórico'!G:G,0),),Equivalencias!D:F,3,FALSE),"Revisar"))</f>
        <v>PROC.T.MW</v>
      </c>
      <c r="H1682" s="263" t="str" cm="1">
        <f t="array" ref="H1682">IFERROR(INDEX(Equivalencias!H:H,MATCH(BD[[#This Row],[PRYINumero]],Equivalencias!I:I,0),),BD[[#This Row],[PRYTcodigo]])</f>
        <v>PROC.T.MW</v>
      </c>
    </row>
    <row r="1683" spans="2:8" x14ac:dyDescent="0.3">
      <c r="B1683" t="s">
        <v>371</v>
      </c>
      <c r="C1683" t="s">
        <v>4628</v>
      </c>
      <c r="D1683" t="s">
        <v>1027</v>
      </c>
      <c r="E1683" t="s">
        <v>8381</v>
      </c>
      <c r="F1683">
        <v>16</v>
      </c>
      <c r="G1683" s="263" t="str" cm="1">
        <f t="array" ref="G1683">IF(Resumen!$D$7="PROC.SWAT",IFERROR(VLOOKUP(BD[[#This Row],[Usunombre]],Equivalencias!W:X,2,FALSE),IFERROR(VLOOKUP(INDEX('BDCF Histórico'!A:A,MATCH(D1683&amp;E1683,'BDCF Histórico'!G:G,0),),Equivalencias!D:F,3,FALSE),"Revisar")),IFERROR(VLOOKUP(INDEX('BDCF Histórico'!A:A,MATCH(D1683&amp;E1683,'BDCF Histórico'!G:G,0),),Equivalencias!D:F,3,FALSE),"Revisar"))</f>
        <v>SERV.PROF</v>
      </c>
      <c r="H1683" s="263" t="str" cm="1">
        <f t="array" ref="H1683">IFERROR(INDEX(Equivalencias!H:H,MATCH(BD[[#This Row],[PRYINumero]],Equivalencias!I:I,0),),BD[[#This Row],[PRYTcodigo]])</f>
        <v>PROC.TELCO</v>
      </c>
    </row>
    <row r="1684" spans="2:8" x14ac:dyDescent="0.3">
      <c r="B1684" t="s">
        <v>669</v>
      </c>
      <c r="C1684" t="s">
        <v>4642</v>
      </c>
      <c r="D1684" t="s">
        <v>3972</v>
      </c>
      <c r="E1684" t="s">
        <v>8381</v>
      </c>
      <c r="F1684">
        <v>40</v>
      </c>
      <c r="G1684" s="263" t="str" cm="1">
        <f t="array" ref="G1684">IF(Resumen!$D$7="PROC.SWAT",IFERROR(VLOOKUP(BD[[#This Row],[Usunombre]],Equivalencias!W:X,2,FALSE),IFERROR(VLOOKUP(INDEX('BDCF Histórico'!A:A,MATCH(D1684&amp;E1684,'BDCF Histórico'!G:G,0),),Equivalencias!D:F,3,FALSE),"Revisar")),IFERROR(VLOOKUP(INDEX('BDCF Histórico'!A:A,MATCH(D1684&amp;E1684,'BDCF Histórico'!G:G,0),),Equivalencias!D:F,3,FALSE),"Revisar"))</f>
        <v>PROC.ERP</v>
      </c>
      <c r="H1684" s="263" t="str" cm="1">
        <f t="array" ref="H1684">IFERROR(INDEX(Equivalencias!H:H,MATCH(BD[[#This Row],[PRYINumero]],Equivalencias!I:I,0),),BD[[#This Row],[PRYTcodigo]])</f>
        <v>PROC.ADM</v>
      </c>
    </row>
    <row r="1685" spans="2:8" hidden="1" x14ac:dyDescent="0.3">
      <c r="B1685" t="s">
        <v>48</v>
      </c>
      <c r="C1685" t="s">
        <v>4648</v>
      </c>
      <c r="D1685" t="s">
        <v>3972</v>
      </c>
      <c r="E1685" t="s">
        <v>4640</v>
      </c>
      <c r="F1685">
        <v>24</v>
      </c>
      <c r="G1685" s="263" t="str" cm="1">
        <f t="array" ref="G1685">IF(Resumen!$D$7="PROC.SWAT",IFERROR(VLOOKUP(BD[[#This Row],[Usunombre]],Equivalencias!W:X,2,FALSE),IFERROR(VLOOKUP(INDEX('BDCF Histórico'!A:A,MATCH(D1685&amp;E1685,'BDCF Histórico'!G:G,0),),Equivalencias!D:F,3,FALSE),"Revisar")),IFERROR(VLOOKUP(INDEX('BDCF Histórico'!A:A,MATCH(D1685&amp;E1685,'BDCF Histórico'!G:G,0),),Equivalencias!D:F,3,FALSE),"Revisar"))</f>
        <v>PROC.ERP</v>
      </c>
      <c r="H1685" s="263" t="str" cm="1">
        <f t="array" ref="H1685">IFERROR(INDEX(Equivalencias!H:H,MATCH(BD[[#This Row],[PRYINumero]],Equivalencias!I:I,0),),BD[[#This Row],[PRYTcodigo]])</f>
        <v>PROC.ERP</v>
      </c>
    </row>
    <row r="1686" spans="2:8" x14ac:dyDescent="0.3">
      <c r="B1686" t="s">
        <v>48</v>
      </c>
      <c r="C1686" t="s">
        <v>4648</v>
      </c>
      <c r="D1686" t="s">
        <v>3972</v>
      </c>
      <c r="E1686" t="s">
        <v>8381</v>
      </c>
      <c r="F1686">
        <v>36</v>
      </c>
      <c r="G1686" s="263" t="str" cm="1">
        <f t="array" ref="G1686">IF(Resumen!$D$7="PROC.SWAT",IFERROR(VLOOKUP(BD[[#This Row],[Usunombre]],Equivalencias!W:X,2,FALSE),IFERROR(VLOOKUP(INDEX('BDCF Histórico'!A:A,MATCH(D1686&amp;E1686,'BDCF Histórico'!G:G,0),),Equivalencias!D:F,3,FALSE),"Revisar")),IFERROR(VLOOKUP(INDEX('BDCF Histórico'!A:A,MATCH(D1686&amp;E1686,'BDCF Histórico'!G:G,0),),Equivalencias!D:F,3,FALSE),"Revisar"))</f>
        <v>PROC.ERP</v>
      </c>
      <c r="H1686" s="263" t="str" cm="1">
        <f t="array" ref="H1686">IFERROR(INDEX(Equivalencias!H:H,MATCH(BD[[#This Row],[PRYINumero]],Equivalencias!I:I,0),),BD[[#This Row],[PRYTcodigo]])</f>
        <v>PROC.ERP</v>
      </c>
    </row>
    <row r="1687" spans="2:8" hidden="1" x14ac:dyDescent="0.3">
      <c r="B1687" t="s">
        <v>48</v>
      </c>
      <c r="C1687" t="s">
        <v>4652</v>
      </c>
      <c r="D1687" t="s">
        <v>3972</v>
      </c>
      <c r="E1687" t="s">
        <v>4640</v>
      </c>
      <c r="F1687">
        <v>24</v>
      </c>
      <c r="G1687" s="263" t="str" cm="1">
        <f t="array" ref="G1687">IF(Resumen!$D$7="PROC.SWAT",IFERROR(VLOOKUP(BD[[#This Row],[Usunombre]],Equivalencias!W:X,2,FALSE),IFERROR(VLOOKUP(INDEX('BDCF Histórico'!A:A,MATCH(D1687&amp;E1687,'BDCF Histórico'!G:G,0),),Equivalencias!D:F,3,FALSE),"Revisar")),IFERROR(VLOOKUP(INDEX('BDCF Histórico'!A:A,MATCH(D1687&amp;E1687,'BDCF Histórico'!G:G,0),),Equivalencias!D:F,3,FALSE),"Revisar"))</f>
        <v>PROC.ERP</v>
      </c>
      <c r="H1687" s="263" t="str" cm="1">
        <f t="array" ref="H1687">IFERROR(INDEX(Equivalencias!H:H,MATCH(BD[[#This Row],[PRYINumero]],Equivalencias!I:I,0),),BD[[#This Row],[PRYTcodigo]])</f>
        <v>PROC.ERP</v>
      </c>
    </row>
    <row r="1688" spans="2:8" x14ac:dyDescent="0.3">
      <c r="B1688" t="s">
        <v>48</v>
      </c>
      <c r="C1688" t="s">
        <v>4652</v>
      </c>
      <c r="D1688" t="s">
        <v>3972</v>
      </c>
      <c r="E1688" t="s">
        <v>8381</v>
      </c>
      <c r="F1688">
        <v>4</v>
      </c>
      <c r="G1688" s="263" t="str" cm="1">
        <f t="array" ref="G1688">IF(Resumen!$D$7="PROC.SWAT",IFERROR(VLOOKUP(BD[[#This Row],[Usunombre]],Equivalencias!W:X,2,FALSE),IFERROR(VLOOKUP(INDEX('BDCF Histórico'!A:A,MATCH(D1688&amp;E1688,'BDCF Histórico'!G:G,0),),Equivalencias!D:F,3,FALSE),"Revisar")),IFERROR(VLOOKUP(INDEX('BDCF Histórico'!A:A,MATCH(D1688&amp;E1688,'BDCF Histórico'!G:G,0),),Equivalencias!D:F,3,FALSE),"Revisar"))</f>
        <v>PROC.ERP</v>
      </c>
      <c r="H1688" s="263" t="str" cm="1">
        <f t="array" ref="H1688">IFERROR(INDEX(Equivalencias!H:H,MATCH(BD[[#This Row],[PRYINumero]],Equivalencias!I:I,0),),BD[[#This Row],[PRYTcodigo]])</f>
        <v>PROC.ERP</v>
      </c>
    </row>
    <row r="1689" spans="2:8" hidden="1" x14ac:dyDescent="0.3">
      <c r="B1689" t="s">
        <v>48</v>
      </c>
      <c r="C1689" t="s">
        <v>4653</v>
      </c>
      <c r="D1689" t="s">
        <v>3972</v>
      </c>
      <c r="E1689" t="s">
        <v>4640</v>
      </c>
      <c r="F1689">
        <v>16</v>
      </c>
      <c r="G1689" s="263" t="str" cm="1">
        <f t="array" ref="G1689">IF(Resumen!$D$7="PROC.SWAT",IFERROR(VLOOKUP(BD[[#This Row],[Usunombre]],Equivalencias!W:X,2,FALSE),IFERROR(VLOOKUP(INDEX('BDCF Histórico'!A:A,MATCH(D1689&amp;E1689,'BDCF Histórico'!G:G,0),),Equivalencias!D:F,3,FALSE),"Revisar")),IFERROR(VLOOKUP(INDEX('BDCF Histórico'!A:A,MATCH(D1689&amp;E1689,'BDCF Histórico'!G:G,0),),Equivalencias!D:F,3,FALSE),"Revisar"))</f>
        <v>PROC.ERP</v>
      </c>
      <c r="H1689" s="263" t="str" cm="1">
        <f t="array" ref="H1689">IFERROR(INDEX(Equivalencias!H:H,MATCH(BD[[#This Row],[PRYINumero]],Equivalencias!I:I,0),),BD[[#This Row],[PRYTcodigo]])</f>
        <v>PROC.ERP</v>
      </c>
    </row>
    <row r="1690" spans="2:8" hidden="1" x14ac:dyDescent="0.3">
      <c r="B1690" t="s">
        <v>48</v>
      </c>
      <c r="C1690" t="s">
        <v>4655</v>
      </c>
      <c r="D1690" t="s">
        <v>3972</v>
      </c>
      <c r="E1690" t="s">
        <v>4640</v>
      </c>
      <c r="F1690">
        <v>40</v>
      </c>
      <c r="G1690" s="263" t="str" cm="1">
        <f t="array" ref="G1690">IF(Resumen!$D$7="PROC.SWAT",IFERROR(VLOOKUP(BD[[#This Row],[Usunombre]],Equivalencias!W:X,2,FALSE),IFERROR(VLOOKUP(INDEX('BDCF Histórico'!A:A,MATCH(D1690&amp;E1690,'BDCF Histórico'!G:G,0),),Equivalencias!D:F,3,FALSE),"Revisar")),IFERROR(VLOOKUP(INDEX('BDCF Histórico'!A:A,MATCH(D1690&amp;E1690,'BDCF Histórico'!G:G,0),),Equivalencias!D:F,3,FALSE),"Revisar"))</f>
        <v>PROC.ERP</v>
      </c>
      <c r="H1690" s="263" t="str" cm="1">
        <f t="array" ref="H1690">IFERROR(INDEX(Equivalencias!H:H,MATCH(BD[[#This Row],[PRYINumero]],Equivalencias!I:I,0),),BD[[#This Row],[PRYTcodigo]])</f>
        <v>PROC.ERP</v>
      </c>
    </row>
    <row r="1691" spans="2:8" x14ac:dyDescent="0.3">
      <c r="B1691" t="s">
        <v>48</v>
      </c>
      <c r="C1691" t="s">
        <v>4655</v>
      </c>
      <c r="D1691" t="s">
        <v>3972</v>
      </c>
      <c r="E1691" t="s">
        <v>8381</v>
      </c>
      <c r="F1691">
        <v>8</v>
      </c>
      <c r="G1691" s="263" t="str" cm="1">
        <f t="array" ref="G1691">IF(Resumen!$D$7="PROC.SWAT",IFERROR(VLOOKUP(BD[[#This Row],[Usunombre]],Equivalencias!W:X,2,FALSE),IFERROR(VLOOKUP(INDEX('BDCF Histórico'!A:A,MATCH(D1691&amp;E1691,'BDCF Histórico'!G:G,0),),Equivalencias!D:F,3,FALSE),"Revisar")),IFERROR(VLOOKUP(INDEX('BDCF Histórico'!A:A,MATCH(D1691&amp;E1691,'BDCF Histórico'!G:G,0),),Equivalencias!D:F,3,FALSE),"Revisar"))</f>
        <v>PROC.ERP</v>
      </c>
      <c r="H1691" s="263" t="str" cm="1">
        <f t="array" ref="H1691">IFERROR(INDEX(Equivalencias!H:H,MATCH(BD[[#This Row],[PRYINumero]],Equivalencias!I:I,0),),BD[[#This Row],[PRYTcodigo]])</f>
        <v>PROC.ERP</v>
      </c>
    </row>
    <row r="1692" spans="2:8" hidden="1" x14ac:dyDescent="0.3">
      <c r="B1692" t="s">
        <v>48</v>
      </c>
      <c r="C1692" t="s">
        <v>4126</v>
      </c>
      <c r="D1692" t="s">
        <v>3972</v>
      </c>
      <c r="E1692" t="s">
        <v>4640</v>
      </c>
      <c r="F1692">
        <v>48</v>
      </c>
      <c r="G1692" s="263" t="str" cm="1">
        <f t="array" ref="G1692">IF(Resumen!$D$7="PROC.SWAT",IFERROR(VLOOKUP(BD[[#This Row],[Usunombre]],Equivalencias!W:X,2,FALSE),IFERROR(VLOOKUP(INDEX('BDCF Histórico'!A:A,MATCH(D1692&amp;E1692,'BDCF Histórico'!G:G,0),),Equivalencias!D:F,3,FALSE),"Revisar")),IFERROR(VLOOKUP(INDEX('BDCF Histórico'!A:A,MATCH(D1692&amp;E1692,'BDCF Histórico'!G:G,0),),Equivalencias!D:F,3,FALSE),"Revisar"))</f>
        <v>PROC.ERP</v>
      </c>
      <c r="H1692" s="263" t="str" cm="1">
        <f t="array" ref="H1692">IFERROR(INDEX(Equivalencias!H:H,MATCH(BD[[#This Row],[PRYINumero]],Equivalencias!I:I,0),),BD[[#This Row],[PRYTcodigo]])</f>
        <v>PROC.ERP</v>
      </c>
    </row>
    <row r="1693" spans="2:8" x14ac:dyDescent="0.3">
      <c r="B1693" t="s">
        <v>48</v>
      </c>
      <c r="C1693" t="s">
        <v>4126</v>
      </c>
      <c r="D1693" t="s">
        <v>3972</v>
      </c>
      <c r="E1693" t="s">
        <v>8381</v>
      </c>
      <c r="F1693">
        <v>20</v>
      </c>
      <c r="G1693" s="263" t="str" cm="1">
        <f t="array" ref="G1693">IF(Resumen!$D$7="PROC.SWAT",IFERROR(VLOOKUP(BD[[#This Row],[Usunombre]],Equivalencias!W:X,2,FALSE),IFERROR(VLOOKUP(INDEX('BDCF Histórico'!A:A,MATCH(D1693&amp;E1693,'BDCF Histórico'!G:G,0),),Equivalencias!D:F,3,FALSE),"Revisar")),IFERROR(VLOOKUP(INDEX('BDCF Histórico'!A:A,MATCH(D1693&amp;E1693,'BDCF Histórico'!G:G,0),),Equivalencias!D:F,3,FALSE),"Revisar"))</f>
        <v>PROC.ERP</v>
      </c>
      <c r="H1693" s="263" t="str" cm="1">
        <f t="array" ref="H1693">IFERROR(INDEX(Equivalencias!H:H,MATCH(BD[[#This Row],[PRYINumero]],Equivalencias!I:I,0),),BD[[#This Row],[PRYTcodigo]])</f>
        <v>PROC.ERP</v>
      </c>
    </row>
    <row r="1694" spans="2:8" x14ac:dyDescent="0.3">
      <c r="B1694" t="s">
        <v>48</v>
      </c>
      <c r="C1694" t="s">
        <v>4264</v>
      </c>
      <c r="D1694" t="s">
        <v>3972</v>
      </c>
      <c r="E1694" t="s">
        <v>8381</v>
      </c>
      <c r="F1694">
        <v>4</v>
      </c>
      <c r="G1694" s="263" t="str" cm="1">
        <f t="array" ref="G1694">IF(Resumen!$D$7="PROC.SWAT",IFERROR(VLOOKUP(BD[[#This Row],[Usunombre]],Equivalencias!W:X,2,FALSE),IFERROR(VLOOKUP(INDEX('BDCF Histórico'!A:A,MATCH(D1694&amp;E1694,'BDCF Histórico'!G:G,0),),Equivalencias!D:F,3,FALSE),"Revisar")),IFERROR(VLOOKUP(INDEX('BDCF Histórico'!A:A,MATCH(D1694&amp;E1694,'BDCF Histórico'!G:G,0),),Equivalencias!D:F,3,FALSE),"Revisar"))</f>
        <v>PROC.ERP</v>
      </c>
      <c r="H1694" s="263" t="str" cm="1">
        <f t="array" ref="H1694">IFERROR(INDEX(Equivalencias!H:H,MATCH(BD[[#This Row],[PRYINumero]],Equivalencias!I:I,0),),BD[[#This Row],[PRYTcodigo]])</f>
        <v>PROC.ERP</v>
      </c>
    </row>
    <row r="1695" spans="2:8" x14ac:dyDescent="0.3">
      <c r="B1695" t="s">
        <v>48</v>
      </c>
      <c r="C1695" t="s">
        <v>8343</v>
      </c>
      <c r="D1695" t="s">
        <v>3972</v>
      </c>
      <c r="E1695" t="s">
        <v>8381</v>
      </c>
      <c r="F1695">
        <v>40</v>
      </c>
      <c r="G1695" s="263" t="str" cm="1">
        <f t="array" ref="G1695">IF(Resumen!$D$7="PROC.SWAT",IFERROR(VLOOKUP(BD[[#This Row],[Usunombre]],Equivalencias!W:X,2,FALSE),IFERROR(VLOOKUP(INDEX('BDCF Histórico'!A:A,MATCH(D1695&amp;E1695,'BDCF Histórico'!G:G,0),),Equivalencias!D:F,3,FALSE),"Revisar")),IFERROR(VLOOKUP(INDEX('BDCF Histórico'!A:A,MATCH(D1695&amp;E1695,'BDCF Histórico'!G:G,0),),Equivalencias!D:F,3,FALSE),"Revisar"))</f>
        <v>PROC.ERP</v>
      </c>
      <c r="H1695" s="263" t="str" cm="1">
        <f t="array" ref="H1695">IFERROR(INDEX(Equivalencias!H:H,MATCH(BD[[#This Row],[PRYINumero]],Equivalencias!I:I,0),),BD[[#This Row],[PRYTcodigo]])</f>
        <v>PROC.ERP</v>
      </c>
    </row>
    <row r="1696" spans="2:8" hidden="1" x14ac:dyDescent="0.3">
      <c r="B1696" t="s">
        <v>48</v>
      </c>
      <c r="C1696" t="s">
        <v>4660</v>
      </c>
      <c r="D1696" t="s">
        <v>3972</v>
      </c>
      <c r="E1696" t="s">
        <v>4640</v>
      </c>
      <c r="F1696">
        <v>16</v>
      </c>
      <c r="G1696" s="263" t="str" cm="1">
        <f t="array" ref="G1696">IF(Resumen!$D$7="PROC.SWAT",IFERROR(VLOOKUP(BD[[#This Row],[Usunombre]],Equivalencias!W:X,2,FALSE),IFERROR(VLOOKUP(INDEX('BDCF Histórico'!A:A,MATCH(D1696&amp;E1696,'BDCF Histórico'!G:G,0),),Equivalencias!D:F,3,FALSE),"Revisar")),IFERROR(VLOOKUP(INDEX('BDCF Histórico'!A:A,MATCH(D1696&amp;E1696,'BDCF Histórico'!G:G,0),),Equivalencias!D:F,3,FALSE),"Revisar"))</f>
        <v>PROC.ERP</v>
      </c>
      <c r="H1696" s="263" t="str" cm="1">
        <f t="array" ref="H1696">IFERROR(INDEX(Equivalencias!H:H,MATCH(BD[[#This Row],[PRYINumero]],Equivalencias!I:I,0),),BD[[#This Row],[PRYTcodigo]])</f>
        <v>PROC.ERP</v>
      </c>
    </row>
    <row r="1697" spans="2:8" x14ac:dyDescent="0.3">
      <c r="B1697" t="s">
        <v>48</v>
      </c>
      <c r="C1697" t="s">
        <v>6350</v>
      </c>
      <c r="D1697" t="s">
        <v>3972</v>
      </c>
      <c r="E1697" t="s">
        <v>8381</v>
      </c>
      <c r="F1697">
        <v>8</v>
      </c>
      <c r="G1697" s="263" t="str" cm="1">
        <f t="array" ref="G1697">IF(Resumen!$D$7="PROC.SWAT",IFERROR(VLOOKUP(BD[[#This Row],[Usunombre]],Equivalencias!W:X,2,FALSE),IFERROR(VLOOKUP(INDEX('BDCF Histórico'!A:A,MATCH(D1697&amp;E1697,'BDCF Histórico'!G:G,0),),Equivalencias!D:F,3,FALSE),"Revisar")),IFERROR(VLOOKUP(INDEX('BDCF Histórico'!A:A,MATCH(D1697&amp;E1697,'BDCF Histórico'!G:G,0),),Equivalencias!D:F,3,FALSE),"Revisar"))</f>
        <v>PROC.ERP</v>
      </c>
      <c r="H1697" s="263" t="str" cm="1">
        <f t="array" ref="H1697">IFERROR(INDEX(Equivalencias!H:H,MATCH(BD[[#This Row],[PRYINumero]],Equivalencias!I:I,0),),BD[[#This Row],[PRYTcodigo]])</f>
        <v>PROC.ERP</v>
      </c>
    </row>
    <row r="1698" spans="2:8" hidden="1" x14ac:dyDescent="0.3">
      <c r="B1698" t="s">
        <v>669</v>
      </c>
      <c r="C1698" t="s">
        <v>4642</v>
      </c>
      <c r="D1698" t="s">
        <v>3556</v>
      </c>
      <c r="E1698" t="s">
        <v>4640</v>
      </c>
      <c r="F1698">
        <v>40</v>
      </c>
      <c r="G1698" s="263" t="str" cm="1">
        <f t="array" ref="G1698">IF(Resumen!$D$7="PROC.SWAT",IFERROR(VLOOKUP(BD[[#This Row],[Usunombre]],Equivalencias!W:X,2,FALSE),IFERROR(VLOOKUP(INDEX('BDCF Histórico'!A:A,MATCH(D1698&amp;E1698,'BDCF Histórico'!G:G,0),),Equivalencias!D:F,3,FALSE),"Revisar")),IFERROR(VLOOKUP(INDEX('BDCF Histórico'!A:A,MATCH(D1698&amp;E1698,'BDCF Histórico'!G:G,0),),Equivalencias!D:F,3,FALSE),"Revisar"))</f>
        <v>PROC.QA</v>
      </c>
      <c r="H1698" s="263" t="str" cm="1">
        <f t="array" ref="H1698">IFERROR(INDEX(Equivalencias!H:H,MATCH(BD[[#This Row],[PRYINumero]],Equivalencias!I:I,0),),BD[[#This Row],[PRYTcodigo]])</f>
        <v>PROC.ADM</v>
      </c>
    </row>
    <row r="1699" spans="2:8" x14ac:dyDescent="0.3">
      <c r="B1699" t="s">
        <v>669</v>
      </c>
      <c r="C1699" t="s">
        <v>4642</v>
      </c>
      <c r="D1699" t="s">
        <v>3556</v>
      </c>
      <c r="E1699" t="s">
        <v>8381</v>
      </c>
      <c r="F1699">
        <v>16</v>
      </c>
      <c r="G1699" s="263" t="str" cm="1">
        <f t="array" ref="G1699">IF(Resumen!$D$7="PROC.SWAT",IFERROR(VLOOKUP(BD[[#This Row],[Usunombre]],Equivalencias!W:X,2,FALSE),IFERROR(VLOOKUP(INDEX('BDCF Histórico'!A:A,MATCH(D1699&amp;E1699,'BDCF Histórico'!G:G,0),),Equivalencias!D:F,3,FALSE),"Revisar")),IFERROR(VLOOKUP(INDEX('BDCF Histórico'!A:A,MATCH(D1699&amp;E1699,'BDCF Histórico'!G:G,0),),Equivalencias!D:F,3,FALSE),"Revisar"))</f>
        <v>PROC.QA</v>
      </c>
      <c r="H1699" s="263" t="str" cm="1">
        <f t="array" ref="H1699">IFERROR(INDEX(Equivalencias!H:H,MATCH(BD[[#This Row],[PRYINumero]],Equivalencias!I:I,0),),BD[[#This Row],[PRYTcodigo]])</f>
        <v>PROC.ADM</v>
      </c>
    </row>
    <row r="1700" spans="2:8" hidden="1" x14ac:dyDescent="0.3">
      <c r="B1700" t="s">
        <v>177</v>
      </c>
      <c r="C1700" t="s">
        <v>204</v>
      </c>
      <c r="D1700" t="s">
        <v>3556</v>
      </c>
      <c r="E1700" t="s">
        <v>4640</v>
      </c>
      <c r="F1700">
        <v>128</v>
      </c>
      <c r="G1700" s="263" t="str" cm="1">
        <f t="array" ref="G1700">IF(Resumen!$D$7="PROC.SWAT",IFERROR(VLOOKUP(BD[[#This Row],[Usunombre]],Equivalencias!W:X,2,FALSE),IFERROR(VLOOKUP(INDEX('BDCF Histórico'!A:A,MATCH(D1700&amp;E1700,'BDCF Histórico'!G:G,0),),Equivalencias!D:F,3,FALSE),"Revisar")),IFERROR(VLOOKUP(INDEX('BDCF Histórico'!A:A,MATCH(D1700&amp;E1700,'BDCF Histórico'!G:G,0),),Equivalencias!D:F,3,FALSE),"Revisar"))</f>
        <v>PROC.QA</v>
      </c>
      <c r="H1700" s="263" t="str" cm="1">
        <f t="array" ref="H1700">IFERROR(INDEX(Equivalencias!H:H,MATCH(BD[[#This Row],[PRYINumero]],Equivalencias!I:I,0),),BD[[#This Row],[PRYTcodigo]])</f>
        <v>PROC.QA</v>
      </c>
    </row>
    <row r="1701" spans="2:8" x14ac:dyDescent="0.3">
      <c r="B1701" t="s">
        <v>177</v>
      </c>
      <c r="C1701" t="s">
        <v>204</v>
      </c>
      <c r="D1701" t="s">
        <v>3556</v>
      </c>
      <c r="E1701" t="s">
        <v>8381</v>
      </c>
      <c r="F1701">
        <v>113.25</v>
      </c>
      <c r="G1701" s="263" t="str" cm="1">
        <f t="array" ref="G1701">IF(Resumen!$D$7="PROC.SWAT",IFERROR(VLOOKUP(BD[[#This Row],[Usunombre]],Equivalencias!W:X,2,FALSE),IFERROR(VLOOKUP(INDEX('BDCF Histórico'!A:A,MATCH(D1701&amp;E1701,'BDCF Histórico'!G:G,0),),Equivalencias!D:F,3,FALSE),"Revisar")),IFERROR(VLOOKUP(INDEX('BDCF Histórico'!A:A,MATCH(D1701&amp;E1701,'BDCF Histórico'!G:G,0),),Equivalencias!D:F,3,FALSE),"Revisar"))</f>
        <v>PROC.QA</v>
      </c>
      <c r="H1701" s="263" t="str" cm="1">
        <f t="array" ref="H1701">IFERROR(INDEX(Equivalencias!H:H,MATCH(BD[[#This Row],[PRYINumero]],Equivalencias!I:I,0),),BD[[#This Row],[PRYTcodigo]])</f>
        <v>PROC.QA</v>
      </c>
    </row>
    <row r="1702" spans="2:8" x14ac:dyDescent="0.3">
      <c r="B1702" t="s">
        <v>371</v>
      </c>
      <c r="C1702" t="s">
        <v>4628</v>
      </c>
      <c r="D1702" t="s">
        <v>3556</v>
      </c>
      <c r="E1702" t="s">
        <v>8381</v>
      </c>
      <c r="F1702">
        <v>30.75</v>
      </c>
      <c r="G1702" s="263" t="str" cm="1">
        <f t="array" ref="G1702">IF(Resumen!$D$7="PROC.SWAT",IFERROR(VLOOKUP(BD[[#This Row],[Usunombre]],Equivalencias!W:X,2,FALSE),IFERROR(VLOOKUP(INDEX('BDCF Histórico'!A:A,MATCH(D1702&amp;E1702,'BDCF Histórico'!G:G,0),),Equivalencias!D:F,3,FALSE),"Revisar")),IFERROR(VLOOKUP(INDEX('BDCF Histórico'!A:A,MATCH(D1702&amp;E1702,'BDCF Histórico'!G:G,0),),Equivalencias!D:F,3,FALSE),"Revisar"))</f>
        <v>PROC.QA</v>
      </c>
      <c r="H1702" s="263" t="str" cm="1">
        <f t="array" ref="H1702">IFERROR(INDEX(Equivalencias!H:H,MATCH(BD[[#This Row],[PRYINumero]],Equivalencias!I:I,0),),BD[[#This Row],[PRYTcodigo]])</f>
        <v>PROC.TELCO</v>
      </c>
    </row>
    <row r="1703" spans="2:8" hidden="1" x14ac:dyDescent="0.3">
      <c r="B1703" t="s">
        <v>371</v>
      </c>
      <c r="C1703" t="s">
        <v>4626</v>
      </c>
      <c r="D1703" t="s">
        <v>219</v>
      </c>
      <c r="E1703" t="s">
        <v>4640</v>
      </c>
      <c r="F1703">
        <v>4</v>
      </c>
      <c r="G1703" s="263" t="str" cm="1">
        <f t="array" ref="G1703">IF(Resumen!$D$7="PROC.SWAT",IFERROR(VLOOKUP(BD[[#This Row],[Usunombre]],Equivalencias!W:X,2,FALSE),IFERROR(VLOOKUP(INDEX('BDCF Histórico'!A:A,MATCH(D1703&amp;E1703,'BDCF Histórico'!G:G,0),),Equivalencias!D:F,3,FALSE),"Revisar")),IFERROR(VLOOKUP(INDEX('BDCF Histórico'!A:A,MATCH(D1703&amp;E1703,'BDCF Histórico'!G:G,0),),Equivalencias!D:F,3,FALSE),"Revisar"))</f>
        <v>PROC.TELCO</v>
      </c>
      <c r="H1703" s="263" t="str" cm="1">
        <f t="array" ref="H1703">IFERROR(INDEX(Equivalencias!H:H,MATCH(BD[[#This Row],[PRYINumero]],Equivalencias!I:I,0),),BD[[#This Row],[PRYTcodigo]])</f>
        <v>PROC.TELCO</v>
      </c>
    </row>
    <row r="1704" spans="2:8" x14ac:dyDescent="0.3">
      <c r="B1704" t="s">
        <v>371</v>
      </c>
      <c r="C1704" t="s">
        <v>4626</v>
      </c>
      <c r="D1704" t="s">
        <v>219</v>
      </c>
      <c r="E1704" t="s">
        <v>8381</v>
      </c>
      <c r="F1704">
        <v>10</v>
      </c>
      <c r="G1704" s="263" t="str" cm="1">
        <f t="array" ref="G1704">IF(Resumen!$D$7="PROC.SWAT",IFERROR(VLOOKUP(BD[[#This Row],[Usunombre]],Equivalencias!W:X,2,FALSE),IFERROR(VLOOKUP(INDEX('BDCF Histórico'!A:A,MATCH(D1704&amp;E1704,'BDCF Histórico'!G:G,0),),Equivalencias!D:F,3,FALSE),"Revisar")),IFERROR(VLOOKUP(INDEX('BDCF Histórico'!A:A,MATCH(D1704&amp;E1704,'BDCF Histórico'!G:G,0),),Equivalencias!D:F,3,FALSE),"Revisar"))</f>
        <v>PROC.TELCO</v>
      </c>
      <c r="H1704" s="263" t="str" cm="1">
        <f t="array" ref="H1704">IFERROR(INDEX(Equivalencias!H:H,MATCH(BD[[#This Row],[PRYINumero]],Equivalencias!I:I,0),),BD[[#This Row],[PRYTcodigo]])</f>
        <v>PROC.TELCO</v>
      </c>
    </row>
    <row r="1705" spans="2:8" hidden="1" x14ac:dyDescent="0.3">
      <c r="B1705" t="s">
        <v>371</v>
      </c>
      <c r="C1705" t="s">
        <v>4628</v>
      </c>
      <c r="D1705" t="s">
        <v>219</v>
      </c>
      <c r="E1705" t="s">
        <v>4640</v>
      </c>
      <c r="F1705">
        <v>115.5</v>
      </c>
      <c r="G1705" s="263" t="str" cm="1">
        <f t="array" ref="G1705">IF(Resumen!$D$7="PROC.SWAT",IFERROR(VLOOKUP(BD[[#This Row],[Usunombre]],Equivalencias!W:X,2,FALSE),IFERROR(VLOOKUP(INDEX('BDCF Histórico'!A:A,MATCH(D1705&amp;E1705,'BDCF Histórico'!G:G,0),),Equivalencias!D:F,3,FALSE),"Revisar")),IFERROR(VLOOKUP(INDEX('BDCF Histórico'!A:A,MATCH(D1705&amp;E1705,'BDCF Histórico'!G:G,0),),Equivalencias!D:F,3,FALSE),"Revisar"))</f>
        <v>PROC.TELCO</v>
      </c>
      <c r="H1705" s="263" t="str" cm="1">
        <f t="array" ref="H1705">IFERROR(INDEX(Equivalencias!H:H,MATCH(BD[[#This Row],[PRYINumero]],Equivalencias!I:I,0),),BD[[#This Row],[PRYTcodigo]])</f>
        <v>PROC.TELCO</v>
      </c>
    </row>
    <row r="1706" spans="2:8" x14ac:dyDescent="0.3">
      <c r="B1706" t="s">
        <v>371</v>
      </c>
      <c r="C1706" t="s">
        <v>4628</v>
      </c>
      <c r="D1706" t="s">
        <v>219</v>
      </c>
      <c r="E1706" t="s">
        <v>8381</v>
      </c>
      <c r="F1706">
        <v>148</v>
      </c>
      <c r="G1706" s="263" t="str" cm="1">
        <f t="array" ref="G1706">IF(Resumen!$D$7="PROC.SWAT",IFERROR(VLOOKUP(BD[[#This Row],[Usunombre]],Equivalencias!W:X,2,FALSE),IFERROR(VLOOKUP(INDEX('BDCF Histórico'!A:A,MATCH(D1706&amp;E1706,'BDCF Histórico'!G:G,0),),Equivalencias!D:F,3,FALSE),"Revisar")),IFERROR(VLOOKUP(INDEX('BDCF Histórico'!A:A,MATCH(D1706&amp;E1706,'BDCF Histórico'!G:G,0),),Equivalencias!D:F,3,FALSE),"Revisar"))</f>
        <v>PROC.TELCO</v>
      </c>
      <c r="H1706" s="263" t="str" cm="1">
        <f t="array" ref="H1706">IFERROR(INDEX(Equivalencias!H:H,MATCH(BD[[#This Row],[PRYINumero]],Equivalencias!I:I,0),),BD[[#This Row],[PRYTcodigo]])</f>
        <v>PROC.TELCO</v>
      </c>
    </row>
    <row r="1707" spans="2:8" hidden="1" x14ac:dyDescent="0.3">
      <c r="B1707" t="s">
        <v>371</v>
      </c>
      <c r="C1707" t="s">
        <v>4629</v>
      </c>
      <c r="D1707" t="s">
        <v>219</v>
      </c>
      <c r="E1707" t="s">
        <v>4640</v>
      </c>
      <c r="F1707">
        <v>48.5</v>
      </c>
      <c r="G1707" s="263" t="str" cm="1">
        <f t="array" ref="G1707">IF(Resumen!$D$7="PROC.SWAT",IFERROR(VLOOKUP(BD[[#This Row],[Usunombre]],Equivalencias!W:X,2,FALSE),IFERROR(VLOOKUP(INDEX('BDCF Histórico'!A:A,MATCH(D1707&amp;E1707,'BDCF Histórico'!G:G,0),),Equivalencias!D:F,3,FALSE),"Revisar")),IFERROR(VLOOKUP(INDEX('BDCF Histórico'!A:A,MATCH(D1707&amp;E1707,'BDCF Histórico'!G:G,0),),Equivalencias!D:F,3,FALSE),"Revisar"))</f>
        <v>PROC.TELCO</v>
      </c>
      <c r="H1707" s="263" t="str" cm="1">
        <f t="array" ref="H1707">IFERROR(INDEX(Equivalencias!H:H,MATCH(BD[[#This Row],[PRYINumero]],Equivalencias!I:I,0),),BD[[#This Row],[PRYTcodigo]])</f>
        <v>PROC.TELCO</v>
      </c>
    </row>
    <row r="1708" spans="2:8" x14ac:dyDescent="0.3">
      <c r="B1708" t="s">
        <v>371</v>
      </c>
      <c r="C1708" t="s">
        <v>4629</v>
      </c>
      <c r="D1708" t="s">
        <v>219</v>
      </c>
      <c r="E1708" t="s">
        <v>8381</v>
      </c>
      <c r="F1708">
        <v>2</v>
      </c>
      <c r="G1708" s="263" t="str" cm="1">
        <f t="array" ref="G1708">IF(Resumen!$D$7="PROC.SWAT",IFERROR(VLOOKUP(BD[[#This Row],[Usunombre]],Equivalencias!W:X,2,FALSE),IFERROR(VLOOKUP(INDEX('BDCF Histórico'!A:A,MATCH(D1708&amp;E1708,'BDCF Histórico'!G:G,0),),Equivalencias!D:F,3,FALSE),"Revisar")),IFERROR(VLOOKUP(INDEX('BDCF Histórico'!A:A,MATCH(D1708&amp;E1708,'BDCF Histórico'!G:G,0),),Equivalencias!D:F,3,FALSE),"Revisar"))</f>
        <v>PROC.TELCO</v>
      </c>
      <c r="H1708" s="263" t="str" cm="1">
        <f t="array" ref="H1708">IFERROR(INDEX(Equivalencias!H:H,MATCH(BD[[#This Row],[PRYINumero]],Equivalencias!I:I,0),),BD[[#This Row],[PRYTcodigo]])</f>
        <v>PROC.TELCO</v>
      </c>
    </row>
    <row r="1709" spans="2:8" hidden="1" x14ac:dyDescent="0.3">
      <c r="B1709" t="s">
        <v>669</v>
      </c>
      <c r="C1709" t="s">
        <v>4642</v>
      </c>
      <c r="D1709" t="s">
        <v>3462</v>
      </c>
      <c r="E1709" t="s">
        <v>4640</v>
      </c>
      <c r="F1709">
        <v>24</v>
      </c>
      <c r="G1709" s="263" t="str" cm="1">
        <f t="array" ref="G1709">IF(Resumen!$D$7="PROC.SWAT",IFERROR(VLOOKUP(BD[[#This Row],[Usunombre]],Equivalencias!W:X,2,FALSE),IFERROR(VLOOKUP(INDEX('BDCF Histórico'!A:A,MATCH(D1709&amp;E1709,'BDCF Histórico'!G:G,0),),Equivalencias!D:F,3,FALSE),"Revisar")),IFERROR(VLOOKUP(INDEX('BDCF Histórico'!A:A,MATCH(D1709&amp;E1709,'BDCF Histórico'!G:G,0),),Equivalencias!D:F,3,FALSE),"Revisar"))</f>
        <v>PROC.TELCO</v>
      </c>
      <c r="H1709" s="263" t="str" cm="1">
        <f t="array" ref="H1709">IFERROR(INDEX(Equivalencias!H:H,MATCH(BD[[#This Row],[PRYINumero]],Equivalencias!I:I,0),),BD[[#This Row],[PRYTcodigo]])</f>
        <v>PROC.ADM</v>
      </c>
    </row>
    <row r="1710" spans="2:8" x14ac:dyDescent="0.3">
      <c r="B1710" t="s">
        <v>669</v>
      </c>
      <c r="C1710" t="s">
        <v>4642</v>
      </c>
      <c r="D1710" t="s">
        <v>3462</v>
      </c>
      <c r="E1710" t="s">
        <v>8381</v>
      </c>
      <c r="F1710">
        <v>16</v>
      </c>
      <c r="G1710" s="263" t="str" cm="1">
        <f t="array" ref="G1710">IF(Resumen!$D$7="PROC.SWAT",IFERROR(VLOOKUP(BD[[#This Row],[Usunombre]],Equivalencias!W:X,2,FALSE),IFERROR(VLOOKUP(INDEX('BDCF Histórico'!A:A,MATCH(D1710&amp;E1710,'BDCF Histórico'!G:G,0),),Equivalencias!D:F,3,FALSE),"Revisar")),IFERROR(VLOOKUP(INDEX('BDCF Histórico'!A:A,MATCH(D1710&amp;E1710,'BDCF Histórico'!G:G,0),),Equivalencias!D:F,3,FALSE),"Revisar"))</f>
        <v>PROC.TELCO</v>
      </c>
      <c r="H1710" s="263" t="str" cm="1">
        <f t="array" ref="H1710">IFERROR(INDEX(Equivalencias!H:H,MATCH(BD[[#This Row],[PRYINumero]],Equivalencias!I:I,0),),BD[[#This Row],[PRYTcodigo]])</f>
        <v>PROC.ADM</v>
      </c>
    </row>
    <row r="1711" spans="2:8" hidden="1" x14ac:dyDescent="0.3">
      <c r="B1711" t="s">
        <v>317</v>
      </c>
      <c r="C1711" t="s">
        <v>318</v>
      </c>
      <c r="D1711" t="s">
        <v>3462</v>
      </c>
      <c r="E1711" t="s">
        <v>4640</v>
      </c>
      <c r="F1711">
        <v>45.5</v>
      </c>
      <c r="G1711" s="263" t="str" cm="1">
        <f t="array" ref="G1711">IF(Resumen!$D$7="PROC.SWAT",IFERROR(VLOOKUP(BD[[#This Row],[Usunombre]],Equivalencias!W:X,2,FALSE),IFERROR(VLOOKUP(INDEX('BDCF Histórico'!A:A,MATCH(D1711&amp;E1711,'BDCF Histórico'!G:G,0),),Equivalencias!D:F,3,FALSE),"Revisar")),IFERROR(VLOOKUP(INDEX('BDCF Histórico'!A:A,MATCH(D1711&amp;E1711,'BDCF Histórico'!G:G,0),),Equivalencias!D:F,3,FALSE),"Revisar"))</f>
        <v>PROC.TELCO</v>
      </c>
      <c r="H1711" s="263" t="str" cm="1">
        <f t="array" ref="H1711">IFERROR(INDEX(Equivalencias!H:H,MATCH(BD[[#This Row],[PRYINumero]],Equivalencias!I:I,0),),BD[[#This Row],[PRYTcodigo]])</f>
        <v>PROC.RM</v>
      </c>
    </row>
    <row r="1712" spans="2:8" x14ac:dyDescent="0.3">
      <c r="B1712" t="s">
        <v>317</v>
      </c>
      <c r="C1712" t="s">
        <v>318</v>
      </c>
      <c r="D1712" t="s">
        <v>3462</v>
      </c>
      <c r="E1712" t="s">
        <v>8381</v>
      </c>
      <c r="F1712">
        <v>1</v>
      </c>
      <c r="G1712" s="263" t="str" cm="1">
        <f t="array" ref="G1712">IF(Resumen!$D$7="PROC.SWAT",IFERROR(VLOOKUP(BD[[#This Row],[Usunombre]],Equivalencias!W:X,2,FALSE),IFERROR(VLOOKUP(INDEX('BDCF Histórico'!A:A,MATCH(D1712&amp;E1712,'BDCF Histórico'!G:G,0),),Equivalencias!D:F,3,FALSE),"Revisar")),IFERROR(VLOOKUP(INDEX('BDCF Histórico'!A:A,MATCH(D1712&amp;E1712,'BDCF Histórico'!G:G,0),),Equivalencias!D:F,3,FALSE),"Revisar"))</f>
        <v>PROC.TELCO</v>
      </c>
      <c r="H1712" s="263" t="str" cm="1">
        <f t="array" ref="H1712">IFERROR(INDEX(Equivalencias!H:H,MATCH(BD[[#This Row],[PRYINumero]],Equivalencias!I:I,0),),BD[[#This Row],[PRYTcodigo]])</f>
        <v>PROC.RM</v>
      </c>
    </row>
    <row r="1713" spans="2:8" hidden="1" x14ac:dyDescent="0.3">
      <c r="B1713" t="s">
        <v>371</v>
      </c>
      <c r="C1713" t="s">
        <v>4628</v>
      </c>
      <c r="D1713" t="s">
        <v>3462</v>
      </c>
      <c r="E1713" t="s">
        <v>4640</v>
      </c>
      <c r="F1713">
        <v>28.5</v>
      </c>
      <c r="G1713" s="263" t="str" cm="1">
        <f t="array" ref="G1713">IF(Resumen!$D$7="PROC.SWAT",IFERROR(VLOOKUP(BD[[#This Row],[Usunombre]],Equivalencias!W:X,2,FALSE),IFERROR(VLOOKUP(INDEX('BDCF Histórico'!A:A,MATCH(D1713&amp;E1713,'BDCF Histórico'!G:G,0),),Equivalencias!D:F,3,FALSE),"Revisar")),IFERROR(VLOOKUP(INDEX('BDCF Histórico'!A:A,MATCH(D1713&amp;E1713,'BDCF Histórico'!G:G,0),),Equivalencias!D:F,3,FALSE),"Revisar"))</f>
        <v>PROC.TELCO</v>
      </c>
      <c r="H1713" s="263" t="str" cm="1">
        <f t="array" ref="H1713">IFERROR(INDEX(Equivalencias!H:H,MATCH(BD[[#This Row],[PRYINumero]],Equivalencias!I:I,0),),BD[[#This Row],[PRYTcodigo]])</f>
        <v>PROC.TELCO</v>
      </c>
    </row>
    <row r="1714" spans="2:8" x14ac:dyDescent="0.3">
      <c r="B1714" t="s">
        <v>371</v>
      </c>
      <c r="C1714" t="s">
        <v>4628</v>
      </c>
      <c r="D1714" t="s">
        <v>3462</v>
      </c>
      <c r="E1714" t="s">
        <v>8381</v>
      </c>
      <c r="F1714">
        <v>104</v>
      </c>
      <c r="G1714" s="263" t="str" cm="1">
        <f t="array" ref="G1714">IF(Resumen!$D$7="PROC.SWAT",IFERROR(VLOOKUP(BD[[#This Row],[Usunombre]],Equivalencias!W:X,2,FALSE),IFERROR(VLOOKUP(INDEX('BDCF Histórico'!A:A,MATCH(D1714&amp;E1714,'BDCF Histórico'!G:G,0),),Equivalencias!D:F,3,FALSE),"Revisar")),IFERROR(VLOOKUP(INDEX('BDCF Histórico'!A:A,MATCH(D1714&amp;E1714,'BDCF Histórico'!G:G,0),),Equivalencias!D:F,3,FALSE),"Revisar"))</f>
        <v>PROC.TELCO</v>
      </c>
      <c r="H1714" s="263" t="str" cm="1">
        <f t="array" ref="H1714">IFERROR(INDEX(Equivalencias!H:H,MATCH(BD[[#This Row],[PRYINumero]],Equivalencias!I:I,0),),BD[[#This Row],[PRYTcodigo]])</f>
        <v>PROC.TELCO</v>
      </c>
    </row>
    <row r="1715" spans="2:8" hidden="1" x14ac:dyDescent="0.3">
      <c r="B1715" t="s">
        <v>371</v>
      </c>
      <c r="C1715" t="s">
        <v>4629</v>
      </c>
      <c r="D1715" t="s">
        <v>3462</v>
      </c>
      <c r="E1715" t="s">
        <v>4640</v>
      </c>
      <c r="F1715">
        <v>70</v>
      </c>
      <c r="G1715" s="263" t="str" cm="1">
        <f t="array" ref="G1715">IF(Resumen!$D$7="PROC.SWAT",IFERROR(VLOOKUP(BD[[#This Row],[Usunombre]],Equivalencias!W:X,2,FALSE),IFERROR(VLOOKUP(INDEX('BDCF Histórico'!A:A,MATCH(D1715&amp;E1715,'BDCF Histórico'!G:G,0),),Equivalencias!D:F,3,FALSE),"Revisar")),IFERROR(VLOOKUP(INDEX('BDCF Histórico'!A:A,MATCH(D1715&amp;E1715,'BDCF Histórico'!G:G,0),),Equivalencias!D:F,3,FALSE),"Revisar"))</f>
        <v>PROC.TELCO</v>
      </c>
      <c r="H1715" s="263" t="str" cm="1">
        <f t="array" ref="H1715">IFERROR(INDEX(Equivalencias!H:H,MATCH(BD[[#This Row],[PRYINumero]],Equivalencias!I:I,0),),BD[[#This Row],[PRYTcodigo]])</f>
        <v>PROC.TELCO</v>
      </c>
    </row>
    <row r="1716" spans="2:8" x14ac:dyDescent="0.3">
      <c r="B1716" t="s">
        <v>371</v>
      </c>
      <c r="C1716" t="s">
        <v>4629</v>
      </c>
      <c r="D1716" t="s">
        <v>3462</v>
      </c>
      <c r="E1716" t="s">
        <v>8381</v>
      </c>
      <c r="F1716">
        <v>39</v>
      </c>
      <c r="G1716" s="263" t="str" cm="1">
        <f t="array" ref="G1716">IF(Resumen!$D$7="PROC.SWAT",IFERROR(VLOOKUP(BD[[#This Row],[Usunombre]],Equivalencias!W:X,2,FALSE),IFERROR(VLOOKUP(INDEX('BDCF Histórico'!A:A,MATCH(D1716&amp;E1716,'BDCF Histórico'!G:G,0),),Equivalencias!D:F,3,FALSE),"Revisar")),IFERROR(VLOOKUP(INDEX('BDCF Histórico'!A:A,MATCH(D1716&amp;E1716,'BDCF Histórico'!G:G,0),),Equivalencias!D:F,3,FALSE),"Revisar"))</f>
        <v>PROC.TELCO</v>
      </c>
      <c r="H1716" s="263" t="str" cm="1">
        <f t="array" ref="H1716">IFERROR(INDEX(Equivalencias!H:H,MATCH(BD[[#This Row],[PRYINumero]],Equivalencias!I:I,0),),BD[[#This Row],[PRYTcodigo]])</f>
        <v>PROC.TELCO</v>
      </c>
    </row>
    <row r="1717" spans="2:8" hidden="1" x14ac:dyDescent="0.3">
      <c r="B1717" t="s">
        <v>669</v>
      </c>
      <c r="C1717" t="s">
        <v>4642</v>
      </c>
      <c r="D1717" t="s">
        <v>243</v>
      </c>
      <c r="E1717" t="s">
        <v>4640</v>
      </c>
      <c r="F1717">
        <v>40</v>
      </c>
      <c r="G1717" s="263" t="str" cm="1">
        <f t="array" ref="G1717">IF(Resumen!$D$7="PROC.SWAT",IFERROR(VLOOKUP(BD[[#This Row],[Usunombre]],Equivalencias!W:X,2,FALSE),IFERROR(VLOOKUP(INDEX('BDCF Histórico'!A:A,MATCH(D1717&amp;E1717,'BDCF Histórico'!G:G,0),),Equivalencias!D:F,3,FALSE),"Revisar")),IFERROR(VLOOKUP(INDEX('BDCF Histórico'!A:A,MATCH(D1717&amp;E1717,'BDCF Histórico'!G:G,0),),Equivalencias!D:F,3,FALSE),"Revisar"))</f>
        <v>PROC.TELCO</v>
      </c>
      <c r="H1717" s="263" t="str" cm="1">
        <f t="array" ref="H1717">IFERROR(INDEX(Equivalencias!H:H,MATCH(BD[[#This Row],[PRYINumero]],Equivalencias!I:I,0),),BD[[#This Row],[PRYTcodigo]])</f>
        <v>PROC.ADM</v>
      </c>
    </row>
    <row r="1718" spans="2:8" x14ac:dyDescent="0.3">
      <c r="B1718" t="s">
        <v>669</v>
      </c>
      <c r="C1718" t="s">
        <v>4642</v>
      </c>
      <c r="D1718" t="s">
        <v>243</v>
      </c>
      <c r="E1718" t="s">
        <v>8381</v>
      </c>
      <c r="F1718">
        <v>40</v>
      </c>
      <c r="G1718" s="263" t="str" cm="1">
        <f t="array" ref="G1718">IF(Resumen!$D$7="PROC.SWAT",IFERROR(VLOOKUP(BD[[#This Row],[Usunombre]],Equivalencias!W:X,2,FALSE),IFERROR(VLOOKUP(INDEX('BDCF Histórico'!A:A,MATCH(D1718&amp;E1718,'BDCF Histórico'!G:G,0),),Equivalencias!D:F,3,FALSE),"Revisar")),IFERROR(VLOOKUP(INDEX('BDCF Histórico'!A:A,MATCH(D1718&amp;E1718,'BDCF Histórico'!G:G,0),),Equivalencias!D:F,3,FALSE),"Revisar"))</f>
        <v>PROC.TELCO</v>
      </c>
      <c r="H1718" s="263" t="str" cm="1">
        <f t="array" ref="H1718">IFERROR(INDEX(Equivalencias!H:H,MATCH(BD[[#This Row],[PRYINumero]],Equivalencias!I:I,0),),BD[[#This Row],[PRYTcodigo]])</f>
        <v>PROC.ADM</v>
      </c>
    </row>
    <row r="1719" spans="2:8" hidden="1" x14ac:dyDescent="0.3">
      <c r="B1719" t="s">
        <v>371</v>
      </c>
      <c r="C1719" t="s">
        <v>4628</v>
      </c>
      <c r="D1719" t="s">
        <v>243</v>
      </c>
      <c r="E1719" t="s">
        <v>4640</v>
      </c>
      <c r="F1719">
        <v>21.5</v>
      </c>
      <c r="G1719" s="263" t="str" cm="1">
        <f t="array" ref="G1719">IF(Resumen!$D$7="PROC.SWAT",IFERROR(VLOOKUP(BD[[#This Row],[Usunombre]],Equivalencias!W:X,2,FALSE),IFERROR(VLOOKUP(INDEX('BDCF Histórico'!A:A,MATCH(D1719&amp;E1719,'BDCF Histórico'!G:G,0),),Equivalencias!D:F,3,FALSE),"Revisar")),IFERROR(VLOOKUP(INDEX('BDCF Histórico'!A:A,MATCH(D1719&amp;E1719,'BDCF Histórico'!G:G,0),),Equivalencias!D:F,3,FALSE),"Revisar"))</f>
        <v>PROC.TELCO</v>
      </c>
      <c r="H1719" s="263" t="str" cm="1">
        <f t="array" ref="H1719">IFERROR(INDEX(Equivalencias!H:H,MATCH(BD[[#This Row],[PRYINumero]],Equivalencias!I:I,0),),BD[[#This Row],[PRYTcodigo]])</f>
        <v>PROC.TELCO</v>
      </c>
    </row>
    <row r="1720" spans="2:8" x14ac:dyDescent="0.3">
      <c r="B1720" t="s">
        <v>371</v>
      </c>
      <c r="C1720" t="s">
        <v>4628</v>
      </c>
      <c r="D1720" t="s">
        <v>243</v>
      </c>
      <c r="E1720" t="s">
        <v>8381</v>
      </c>
      <c r="F1720">
        <v>39.25</v>
      </c>
      <c r="G1720" s="263" t="str" cm="1">
        <f t="array" ref="G1720">IF(Resumen!$D$7="PROC.SWAT",IFERROR(VLOOKUP(BD[[#This Row],[Usunombre]],Equivalencias!W:X,2,FALSE),IFERROR(VLOOKUP(INDEX('BDCF Histórico'!A:A,MATCH(D1720&amp;E1720,'BDCF Histórico'!G:G,0),),Equivalencias!D:F,3,FALSE),"Revisar")),IFERROR(VLOOKUP(INDEX('BDCF Histórico'!A:A,MATCH(D1720&amp;E1720,'BDCF Histórico'!G:G,0),),Equivalencias!D:F,3,FALSE),"Revisar"))</f>
        <v>PROC.TELCO</v>
      </c>
      <c r="H1720" s="263" t="str" cm="1">
        <f t="array" ref="H1720">IFERROR(INDEX(Equivalencias!H:H,MATCH(BD[[#This Row],[PRYINumero]],Equivalencias!I:I,0),),BD[[#This Row],[PRYTcodigo]])</f>
        <v>PROC.TELCO</v>
      </c>
    </row>
    <row r="1721" spans="2:8" hidden="1" x14ac:dyDescent="0.3">
      <c r="B1721" t="s">
        <v>371</v>
      </c>
      <c r="C1721" t="s">
        <v>4206</v>
      </c>
      <c r="D1721" t="s">
        <v>243</v>
      </c>
      <c r="E1721" t="s">
        <v>4640</v>
      </c>
      <c r="F1721">
        <v>8</v>
      </c>
      <c r="G1721" s="263" t="str" cm="1">
        <f t="array" ref="G1721">IF(Resumen!$D$7="PROC.SWAT",IFERROR(VLOOKUP(BD[[#This Row],[Usunombre]],Equivalencias!W:X,2,FALSE),IFERROR(VLOOKUP(INDEX('BDCF Histórico'!A:A,MATCH(D1721&amp;E1721,'BDCF Histórico'!G:G,0),),Equivalencias!D:F,3,FALSE),"Revisar")),IFERROR(VLOOKUP(INDEX('BDCF Histórico'!A:A,MATCH(D1721&amp;E1721,'BDCF Histórico'!G:G,0),),Equivalencias!D:F,3,FALSE),"Revisar"))</f>
        <v>PROC.TELCO</v>
      </c>
      <c r="H1721" s="263" t="str" cm="1">
        <f t="array" ref="H1721">IFERROR(INDEX(Equivalencias!H:H,MATCH(BD[[#This Row],[PRYINumero]],Equivalencias!I:I,0),),BD[[#This Row],[PRYTcodigo]])</f>
        <v>PROC.TELCO</v>
      </c>
    </row>
    <row r="1722" spans="2:8" hidden="1" x14ac:dyDescent="0.3">
      <c r="B1722" t="s">
        <v>371</v>
      </c>
      <c r="C1722" t="s">
        <v>4629</v>
      </c>
      <c r="D1722" t="s">
        <v>243</v>
      </c>
      <c r="E1722" t="s">
        <v>4640</v>
      </c>
      <c r="F1722">
        <v>98.5</v>
      </c>
      <c r="G1722" s="263" t="str" cm="1">
        <f t="array" ref="G1722">IF(Resumen!$D$7="PROC.SWAT",IFERROR(VLOOKUP(BD[[#This Row],[Usunombre]],Equivalencias!W:X,2,FALSE),IFERROR(VLOOKUP(INDEX('BDCF Histórico'!A:A,MATCH(D1722&amp;E1722,'BDCF Histórico'!G:G,0),),Equivalencias!D:F,3,FALSE),"Revisar")),IFERROR(VLOOKUP(INDEX('BDCF Histórico'!A:A,MATCH(D1722&amp;E1722,'BDCF Histórico'!G:G,0),),Equivalencias!D:F,3,FALSE),"Revisar"))</f>
        <v>PROC.TELCO</v>
      </c>
      <c r="H1722" s="263" t="str" cm="1">
        <f t="array" ref="H1722">IFERROR(INDEX(Equivalencias!H:H,MATCH(BD[[#This Row],[PRYINumero]],Equivalencias!I:I,0),),BD[[#This Row],[PRYTcodigo]])</f>
        <v>PROC.TELCO</v>
      </c>
    </row>
    <row r="1723" spans="2:8" x14ac:dyDescent="0.3">
      <c r="B1723" t="s">
        <v>371</v>
      </c>
      <c r="C1723" t="s">
        <v>4629</v>
      </c>
      <c r="D1723" t="s">
        <v>243</v>
      </c>
      <c r="E1723" t="s">
        <v>8381</v>
      </c>
      <c r="F1723">
        <v>80.75</v>
      </c>
      <c r="G1723" s="263" t="str" cm="1">
        <f t="array" ref="G1723">IF(Resumen!$D$7="PROC.SWAT",IFERROR(VLOOKUP(BD[[#This Row],[Usunombre]],Equivalencias!W:X,2,FALSE),IFERROR(VLOOKUP(INDEX('BDCF Histórico'!A:A,MATCH(D1723&amp;E1723,'BDCF Histórico'!G:G,0),),Equivalencias!D:F,3,FALSE),"Revisar")),IFERROR(VLOOKUP(INDEX('BDCF Histórico'!A:A,MATCH(D1723&amp;E1723,'BDCF Histórico'!G:G,0),),Equivalencias!D:F,3,FALSE),"Revisar"))</f>
        <v>PROC.TELCO</v>
      </c>
      <c r="H1723" s="263" t="str" cm="1">
        <f t="array" ref="H1723">IFERROR(INDEX(Equivalencias!H:H,MATCH(BD[[#This Row],[PRYINumero]],Equivalencias!I:I,0),),BD[[#This Row],[PRYTcodigo]])</f>
        <v>PROC.TELCO</v>
      </c>
    </row>
    <row r="1724" spans="2:8" hidden="1" x14ac:dyDescent="0.3">
      <c r="B1724" t="s">
        <v>669</v>
      </c>
      <c r="C1724" t="s">
        <v>4642</v>
      </c>
      <c r="D1724" t="s">
        <v>3814</v>
      </c>
      <c r="E1724" t="s">
        <v>4640</v>
      </c>
      <c r="F1724">
        <v>56</v>
      </c>
      <c r="G1724" s="263" t="str" cm="1">
        <f t="array" ref="G1724">IF(Resumen!$D$7="PROC.SWAT",IFERROR(VLOOKUP(BD[[#This Row],[Usunombre]],Equivalencias!W:X,2,FALSE),IFERROR(VLOOKUP(INDEX('BDCF Histórico'!A:A,MATCH(D1724&amp;E1724,'BDCF Histórico'!G:G,0),),Equivalencias!D:F,3,FALSE),"Revisar")),IFERROR(VLOOKUP(INDEX('BDCF Histórico'!A:A,MATCH(D1724&amp;E1724,'BDCF Histórico'!G:G,0),),Equivalencias!D:F,3,FALSE),"Revisar"))</f>
        <v>PROC.SALUD</v>
      </c>
      <c r="H1724" s="263" t="str" cm="1">
        <f t="array" ref="H1724">IFERROR(INDEX(Equivalencias!H:H,MATCH(BD[[#This Row],[PRYINumero]],Equivalencias!I:I,0),),BD[[#This Row],[PRYTcodigo]])</f>
        <v>PROC.ADM</v>
      </c>
    </row>
    <row r="1725" spans="2:8" hidden="1" x14ac:dyDescent="0.3">
      <c r="B1725" t="s">
        <v>669</v>
      </c>
      <c r="C1725" t="s">
        <v>4642</v>
      </c>
      <c r="D1725" t="s">
        <v>309</v>
      </c>
      <c r="E1725" t="s">
        <v>4640</v>
      </c>
      <c r="F1725">
        <v>32</v>
      </c>
      <c r="G1725" s="263" t="str" cm="1">
        <f t="array" ref="G1725">IF(Resumen!$D$7="PROC.SWAT",IFERROR(VLOOKUP(BD[[#This Row],[Usunombre]],Equivalencias!W:X,2,FALSE),IFERROR(VLOOKUP(INDEX('BDCF Histórico'!A:A,MATCH(D1725&amp;E1725,'BDCF Histórico'!G:G,0),),Equivalencias!D:F,3,FALSE),"Revisar")),IFERROR(VLOOKUP(INDEX('BDCF Histórico'!A:A,MATCH(D1725&amp;E1725,'BDCF Histórico'!G:G,0),),Equivalencias!D:F,3,FALSE),"Revisar"))</f>
        <v>PROC.RM</v>
      </c>
      <c r="H1725" s="263" t="str" cm="1">
        <f t="array" ref="H1725">IFERROR(INDEX(Equivalencias!H:H,MATCH(BD[[#This Row],[PRYINumero]],Equivalencias!I:I,0),),BD[[#This Row],[PRYTcodigo]])</f>
        <v>PROC.ADM</v>
      </c>
    </row>
    <row r="1726" spans="2:8" x14ac:dyDescent="0.3">
      <c r="B1726" t="s">
        <v>669</v>
      </c>
      <c r="C1726" t="s">
        <v>4642</v>
      </c>
      <c r="D1726" t="s">
        <v>309</v>
      </c>
      <c r="E1726" t="s">
        <v>8381</v>
      </c>
      <c r="F1726">
        <v>8</v>
      </c>
      <c r="G1726" s="263" t="str" cm="1">
        <f t="array" ref="G1726">IF(Resumen!$D$7="PROC.SWAT",IFERROR(VLOOKUP(BD[[#This Row],[Usunombre]],Equivalencias!W:X,2,FALSE),IFERROR(VLOOKUP(INDEX('BDCF Histórico'!A:A,MATCH(D1726&amp;E1726,'BDCF Histórico'!G:G,0),),Equivalencias!D:F,3,FALSE),"Revisar")),IFERROR(VLOOKUP(INDEX('BDCF Histórico'!A:A,MATCH(D1726&amp;E1726,'BDCF Histórico'!G:G,0),),Equivalencias!D:F,3,FALSE),"Revisar"))</f>
        <v>PROC.RM</v>
      </c>
      <c r="H1726" s="263" t="str" cm="1">
        <f t="array" ref="H1726">IFERROR(INDEX(Equivalencias!H:H,MATCH(BD[[#This Row],[PRYINumero]],Equivalencias!I:I,0),),BD[[#This Row],[PRYTcodigo]])</f>
        <v>PROC.ADM</v>
      </c>
    </row>
    <row r="1727" spans="2:8" hidden="1" x14ac:dyDescent="0.3">
      <c r="B1727" t="s">
        <v>48</v>
      </c>
      <c r="C1727" t="s">
        <v>4653</v>
      </c>
      <c r="D1727" t="s">
        <v>309</v>
      </c>
      <c r="E1727" t="s">
        <v>4640</v>
      </c>
      <c r="F1727">
        <v>11</v>
      </c>
      <c r="G1727" s="263" t="str" cm="1">
        <f t="array" ref="G1727">IF(Resumen!$D$7="PROC.SWAT",IFERROR(VLOOKUP(BD[[#This Row],[Usunombre]],Equivalencias!W:X,2,FALSE),IFERROR(VLOOKUP(INDEX('BDCF Histórico'!A:A,MATCH(D1727&amp;E1727,'BDCF Histórico'!G:G,0),),Equivalencias!D:F,3,FALSE),"Revisar")),IFERROR(VLOOKUP(INDEX('BDCF Histórico'!A:A,MATCH(D1727&amp;E1727,'BDCF Histórico'!G:G,0),),Equivalencias!D:F,3,FALSE),"Revisar"))</f>
        <v>PROC.RM</v>
      </c>
      <c r="H1727" s="263" t="str" cm="1">
        <f t="array" ref="H1727">IFERROR(INDEX(Equivalencias!H:H,MATCH(BD[[#This Row],[PRYINumero]],Equivalencias!I:I,0),),BD[[#This Row],[PRYTcodigo]])</f>
        <v>PROC.ERP</v>
      </c>
    </row>
    <row r="1728" spans="2:8" x14ac:dyDescent="0.3">
      <c r="B1728" t="s">
        <v>48</v>
      </c>
      <c r="C1728" t="s">
        <v>4653</v>
      </c>
      <c r="D1728" t="s">
        <v>309</v>
      </c>
      <c r="E1728" t="s">
        <v>8381</v>
      </c>
      <c r="F1728">
        <v>4</v>
      </c>
      <c r="G1728" s="263" t="str" cm="1">
        <f t="array" ref="G1728">IF(Resumen!$D$7="PROC.SWAT",IFERROR(VLOOKUP(BD[[#This Row],[Usunombre]],Equivalencias!W:X,2,FALSE),IFERROR(VLOOKUP(INDEX('BDCF Histórico'!A:A,MATCH(D1728&amp;E1728,'BDCF Histórico'!G:G,0),),Equivalencias!D:F,3,FALSE),"Revisar")),IFERROR(VLOOKUP(INDEX('BDCF Histórico'!A:A,MATCH(D1728&amp;E1728,'BDCF Histórico'!G:G,0),),Equivalencias!D:F,3,FALSE),"Revisar"))</f>
        <v>PROC.RM</v>
      </c>
      <c r="H1728" s="263" t="str" cm="1">
        <f t="array" ref="H1728">IFERROR(INDEX(Equivalencias!H:H,MATCH(BD[[#This Row],[PRYINumero]],Equivalencias!I:I,0),),BD[[#This Row],[PRYTcodigo]])</f>
        <v>PROC.ERP</v>
      </c>
    </row>
    <row r="1729" spans="1:8" hidden="1" x14ac:dyDescent="0.3">
      <c r="B1729" t="s">
        <v>48</v>
      </c>
      <c r="C1729" t="s">
        <v>4656</v>
      </c>
      <c r="D1729" t="s">
        <v>309</v>
      </c>
      <c r="E1729" t="s">
        <v>4640</v>
      </c>
      <c r="F1729">
        <v>2</v>
      </c>
      <c r="G1729" s="263" t="str" cm="1">
        <f t="array" ref="G1729">IF(Resumen!$D$7="PROC.SWAT",IFERROR(VLOOKUP(BD[[#This Row],[Usunombre]],Equivalencias!W:X,2,FALSE),IFERROR(VLOOKUP(INDEX('BDCF Histórico'!A:A,MATCH(D1729&amp;E1729,'BDCF Histórico'!G:G,0),),Equivalencias!D:F,3,FALSE),"Revisar")),IFERROR(VLOOKUP(INDEX('BDCF Histórico'!A:A,MATCH(D1729&amp;E1729,'BDCF Histórico'!G:G,0),),Equivalencias!D:F,3,FALSE),"Revisar"))</f>
        <v>PROC.RM</v>
      </c>
      <c r="H1729" s="263" t="str" cm="1">
        <f t="array" ref="H1729">IFERROR(INDEX(Equivalencias!H:H,MATCH(BD[[#This Row],[PRYINumero]],Equivalencias!I:I,0),),BD[[#This Row],[PRYTcodigo]])</f>
        <v>PROC.ERP</v>
      </c>
    </row>
    <row r="1730" spans="1:8" x14ac:dyDescent="0.3">
      <c r="B1730" t="s">
        <v>48</v>
      </c>
      <c r="C1730" t="s">
        <v>4656</v>
      </c>
      <c r="D1730" t="s">
        <v>309</v>
      </c>
      <c r="E1730" t="s">
        <v>8381</v>
      </c>
      <c r="F1730">
        <v>6</v>
      </c>
      <c r="G1730" s="263" t="str" cm="1">
        <f t="array" ref="G1730">IF(Resumen!$D$7="PROC.SWAT",IFERROR(VLOOKUP(BD[[#This Row],[Usunombre]],Equivalencias!W:X,2,FALSE),IFERROR(VLOOKUP(INDEX('BDCF Histórico'!A:A,MATCH(D1730&amp;E1730,'BDCF Histórico'!G:G,0),),Equivalencias!D:F,3,FALSE),"Revisar")),IFERROR(VLOOKUP(INDEX('BDCF Histórico'!A:A,MATCH(D1730&amp;E1730,'BDCF Histórico'!G:G,0),),Equivalencias!D:F,3,FALSE),"Revisar"))</f>
        <v>PROC.RM</v>
      </c>
      <c r="H1730" s="263" t="str" cm="1">
        <f t="array" ref="H1730">IFERROR(INDEX(Equivalencias!H:H,MATCH(BD[[#This Row],[PRYINumero]],Equivalencias!I:I,0),),BD[[#This Row],[PRYTcodigo]])</f>
        <v>PROC.ERP</v>
      </c>
    </row>
    <row r="1731" spans="1:8" hidden="1" x14ac:dyDescent="0.3">
      <c r="B1731" t="s">
        <v>48</v>
      </c>
      <c r="C1731" t="s">
        <v>4278</v>
      </c>
      <c r="D1731" t="s">
        <v>309</v>
      </c>
      <c r="E1731" t="s">
        <v>4640</v>
      </c>
      <c r="F1731">
        <v>9</v>
      </c>
      <c r="G1731" s="263" t="str" cm="1">
        <f t="array" ref="G1731">IF(Resumen!$D$7="PROC.SWAT",IFERROR(VLOOKUP(BD[[#This Row],[Usunombre]],Equivalencias!W:X,2,FALSE),IFERROR(VLOOKUP(INDEX('BDCF Histórico'!A:A,MATCH(D1731&amp;E1731,'BDCF Histórico'!G:G,0),),Equivalencias!D:F,3,FALSE),"Revisar")),IFERROR(VLOOKUP(INDEX('BDCF Histórico'!A:A,MATCH(D1731&amp;E1731,'BDCF Histórico'!G:G,0),),Equivalencias!D:F,3,FALSE),"Revisar"))</f>
        <v>PROC.RM</v>
      </c>
      <c r="H1731" s="263" t="str" cm="1">
        <f t="array" ref="H1731">IFERROR(INDEX(Equivalencias!H:H,MATCH(BD[[#This Row],[PRYINumero]],Equivalencias!I:I,0),),BD[[#This Row],[PRYTcodigo]])</f>
        <v>PROC.ERP</v>
      </c>
    </row>
    <row r="1732" spans="1:8" x14ac:dyDescent="0.3">
      <c r="B1732" t="s">
        <v>48</v>
      </c>
      <c r="C1732" t="s">
        <v>4278</v>
      </c>
      <c r="D1732" t="s">
        <v>309</v>
      </c>
      <c r="E1732" t="s">
        <v>8381</v>
      </c>
      <c r="F1732">
        <v>1</v>
      </c>
      <c r="G1732" s="263" t="str" cm="1">
        <f t="array" ref="G1732">IF(Resumen!$D$7="PROC.SWAT",IFERROR(VLOOKUP(BD[[#This Row],[Usunombre]],Equivalencias!W:X,2,FALSE),IFERROR(VLOOKUP(INDEX('BDCF Histórico'!A:A,MATCH(D1732&amp;E1732,'BDCF Histórico'!G:G,0),),Equivalencias!D:F,3,FALSE),"Revisar")),IFERROR(VLOOKUP(INDEX('BDCF Histórico'!A:A,MATCH(D1732&amp;E1732,'BDCF Histórico'!G:G,0),),Equivalencias!D:F,3,FALSE),"Revisar"))</f>
        <v>PROC.RM</v>
      </c>
      <c r="H1732" s="263" t="str" cm="1">
        <f t="array" ref="H1732">IFERROR(INDEX(Equivalencias!H:H,MATCH(BD[[#This Row],[PRYINumero]],Equivalencias!I:I,0),),BD[[#This Row],[PRYTcodigo]])</f>
        <v>PROC.ERP</v>
      </c>
    </row>
    <row r="1733" spans="1:8" hidden="1" x14ac:dyDescent="0.3">
      <c r="B1733" t="s">
        <v>48</v>
      </c>
      <c r="C1733" t="s">
        <v>3564</v>
      </c>
      <c r="D1733" t="s">
        <v>309</v>
      </c>
      <c r="E1733" t="s">
        <v>4640</v>
      </c>
      <c r="F1733">
        <v>2</v>
      </c>
      <c r="G1733" s="263" t="str" cm="1">
        <f t="array" ref="G1733">IF(Resumen!$D$7="PROC.SWAT",IFERROR(VLOOKUP(BD[[#This Row],[Usunombre]],Equivalencias!W:X,2,FALSE),IFERROR(VLOOKUP(INDEX('BDCF Histórico'!A:A,MATCH(D1733&amp;E1733,'BDCF Histórico'!G:G,0),),Equivalencias!D:F,3,FALSE),"Revisar")),IFERROR(VLOOKUP(INDEX('BDCF Histórico'!A:A,MATCH(D1733&amp;E1733,'BDCF Histórico'!G:G,0),),Equivalencias!D:F,3,FALSE),"Revisar"))</f>
        <v>PROC.RM</v>
      </c>
      <c r="H1733" s="263" t="str" cm="1">
        <f t="array" ref="H1733">IFERROR(INDEX(Equivalencias!H:H,MATCH(BD[[#This Row],[PRYINumero]],Equivalencias!I:I,0),),BD[[#This Row],[PRYTcodigo]])</f>
        <v>PROC.ERP</v>
      </c>
    </row>
    <row r="1734" spans="1:8" x14ac:dyDescent="0.3">
      <c r="B1734" t="s">
        <v>48</v>
      </c>
      <c r="C1734" t="s">
        <v>3564</v>
      </c>
      <c r="D1734" t="s">
        <v>309</v>
      </c>
      <c r="E1734" t="s">
        <v>8381</v>
      </c>
      <c r="F1734">
        <v>25</v>
      </c>
      <c r="G1734" s="263" t="str" cm="1">
        <f t="array" ref="G1734">IF(Resumen!$D$7="PROC.SWAT",IFERROR(VLOOKUP(BD[[#This Row],[Usunombre]],Equivalencias!W:X,2,FALSE),IFERROR(VLOOKUP(INDEX('BDCF Histórico'!A:A,MATCH(D1734&amp;E1734,'BDCF Histórico'!G:G,0),),Equivalencias!D:F,3,FALSE),"Revisar")),IFERROR(VLOOKUP(INDEX('BDCF Histórico'!A:A,MATCH(D1734&amp;E1734,'BDCF Histórico'!G:G,0),),Equivalencias!D:F,3,FALSE),"Revisar"))</f>
        <v>PROC.RM</v>
      </c>
      <c r="H1734" s="263" t="str" cm="1">
        <f t="array" ref="H1734">IFERROR(INDEX(Equivalencias!H:H,MATCH(BD[[#This Row],[PRYINumero]],Equivalencias!I:I,0),),BD[[#This Row],[PRYTcodigo]])</f>
        <v>PROC.ERP</v>
      </c>
    </row>
    <row r="1735" spans="1:8" x14ac:dyDescent="0.3">
      <c r="B1735" t="s">
        <v>48</v>
      </c>
      <c r="C1735" t="s">
        <v>3871</v>
      </c>
      <c r="D1735" t="s">
        <v>309</v>
      </c>
      <c r="E1735" t="s">
        <v>8381</v>
      </c>
      <c r="F1735">
        <v>13</v>
      </c>
      <c r="G1735" s="263" t="str" cm="1">
        <f t="array" ref="G1735">IF(Resumen!$D$7="PROC.SWAT",IFERROR(VLOOKUP(BD[[#This Row],[Usunombre]],Equivalencias!W:X,2,FALSE),IFERROR(VLOOKUP(INDEX('BDCF Histórico'!A:A,MATCH(D1735&amp;E1735,'BDCF Histórico'!G:G,0),),Equivalencias!D:F,3,FALSE),"Revisar")),IFERROR(VLOOKUP(INDEX('BDCF Histórico'!A:A,MATCH(D1735&amp;E1735,'BDCF Histórico'!G:G,0),),Equivalencias!D:F,3,FALSE),"Revisar"))</f>
        <v>PROC.RM</v>
      </c>
      <c r="H1735" s="263" t="str" cm="1">
        <f t="array" ref="H1735">IFERROR(INDEX(Equivalencias!H:H,MATCH(BD[[#This Row],[PRYINumero]],Equivalencias!I:I,0),),BD[[#This Row],[PRYTcodigo]])</f>
        <v>PROC.ERP</v>
      </c>
    </row>
    <row r="1736" spans="1:8" hidden="1" x14ac:dyDescent="0.3">
      <c r="B1736" t="s">
        <v>48</v>
      </c>
      <c r="C1736" t="s">
        <v>4660</v>
      </c>
      <c r="D1736" t="s">
        <v>309</v>
      </c>
      <c r="E1736" t="s">
        <v>4640</v>
      </c>
      <c r="F1736">
        <v>1</v>
      </c>
      <c r="G1736" s="263" t="str" cm="1">
        <f t="array" ref="G1736">IF(Resumen!$D$7="PROC.SWAT",IFERROR(VLOOKUP(BD[[#This Row],[Usunombre]],Equivalencias!W:X,2,FALSE),IFERROR(VLOOKUP(INDEX('BDCF Histórico'!A:A,MATCH(D1736&amp;E1736,'BDCF Histórico'!G:G,0),),Equivalencias!D:F,3,FALSE),"Revisar")),IFERROR(VLOOKUP(INDEX('BDCF Histórico'!A:A,MATCH(D1736&amp;E1736,'BDCF Histórico'!G:G,0),),Equivalencias!D:F,3,FALSE),"Revisar"))</f>
        <v>PROC.RM</v>
      </c>
      <c r="H1736" s="263" t="str" cm="1">
        <f t="array" ref="H1736">IFERROR(INDEX(Equivalencias!H:H,MATCH(BD[[#This Row],[PRYINumero]],Equivalencias!I:I,0),),BD[[#This Row],[PRYTcodigo]])</f>
        <v>PROC.ERP</v>
      </c>
    </row>
    <row r="1737" spans="1:8" hidden="1" x14ac:dyDescent="0.3">
      <c r="B1737" t="s">
        <v>48</v>
      </c>
      <c r="C1737" t="s">
        <v>4392</v>
      </c>
      <c r="D1737" t="s">
        <v>309</v>
      </c>
      <c r="E1737" t="s">
        <v>4640</v>
      </c>
      <c r="F1737">
        <v>13</v>
      </c>
      <c r="G1737" s="263" t="str" cm="1">
        <f t="array" ref="G1737">IF(Resumen!$D$7="PROC.SWAT",IFERROR(VLOOKUP(BD[[#This Row],[Usunombre]],Equivalencias!W:X,2,FALSE),IFERROR(VLOOKUP(INDEX('BDCF Histórico'!A:A,MATCH(D1737&amp;E1737,'BDCF Histórico'!G:G,0),),Equivalencias!D:F,3,FALSE),"Revisar")),IFERROR(VLOOKUP(INDEX('BDCF Histórico'!A:A,MATCH(D1737&amp;E1737,'BDCF Histórico'!G:G,0),),Equivalencias!D:F,3,FALSE),"Revisar"))</f>
        <v>PROC.RM</v>
      </c>
      <c r="H1737" s="263" t="str" cm="1">
        <f t="array" ref="H1737">IFERROR(INDEX(Equivalencias!H:H,MATCH(BD[[#This Row],[PRYINumero]],Equivalencias!I:I,0),),BD[[#This Row],[PRYTcodigo]])</f>
        <v>PROC.ERP</v>
      </c>
    </row>
    <row r="1738" spans="1:8" x14ac:dyDescent="0.3">
      <c r="B1738" t="s">
        <v>48</v>
      </c>
      <c r="C1738" t="s">
        <v>4392</v>
      </c>
      <c r="D1738" t="s">
        <v>309</v>
      </c>
      <c r="E1738" t="s">
        <v>8381</v>
      </c>
      <c r="F1738">
        <v>12</v>
      </c>
      <c r="G1738" s="263" t="str" cm="1">
        <f t="array" ref="G1738">IF(Resumen!$D$7="PROC.SWAT",IFERROR(VLOOKUP(BD[[#This Row],[Usunombre]],Equivalencias!W:X,2,FALSE),IFERROR(VLOOKUP(INDEX('BDCF Histórico'!A:A,MATCH(D1738&amp;E1738,'BDCF Histórico'!G:G,0),),Equivalencias!D:F,3,FALSE),"Revisar")),IFERROR(VLOOKUP(INDEX('BDCF Histórico'!A:A,MATCH(D1738&amp;E1738,'BDCF Histórico'!G:G,0),),Equivalencias!D:F,3,FALSE),"Revisar"))</f>
        <v>PROC.RM</v>
      </c>
      <c r="H1738" s="263" t="str" cm="1">
        <f t="array" ref="H1738">IFERROR(INDEX(Equivalencias!H:H,MATCH(BD[[#This Row],[PRYINumero]],Equivalencias!I:I,0),),BD[[#This Row],[PRYTcodigo]])</f>
        <v>PROC.ERP</v>
      </c>
    </row>
    <row r="1739" spans="1:8" hidden="1" x14ac:dyDescent="0.3">
      <c r="B1739" t="s">
        <v>48</v>
      </c>
      <c r="C1739" t="s">
        <v>4661</v>
      </c>
      <c r="D1739" t="s">
        <v>309</v>
      </c>
      <c r="E1739" t="s">
        <v>4640</v>
      </c>
      <c r="F1739">
        <v>3</v>
      </c>
      <c r="G1739" s="263" t="str" cm="1">
        <f t="array" ref="G1739">IF(Resumen!$D$7="PROC.SWAT",IFERROR(VLOOKUP(BD[[#This Row],[Usunombre]],Equivalencias!W:X,2,FALSE),IFERROR(VLOOKUP(INDEX('BDCF Histórico'!A:A,MATCH(D1739&amp;E1739,'BDCF Histórico'!G:G,0),),Equivalencias!D:F,3,FALSE),"Revisar")),IFERROR(VLOOKUP(INDEX('BDCF Histórico'!A:A,MATCH(D1739&amp;E1739,'BDCF Histórico'!G:G,0),),Equivalencias!D:F,3,FALSE),"Revisar"))</f>
        <v>PROC.RM</v>
      </c>
      <c r="H1739" s="263" t="str" cm="1">
        <f t="array" ref="H1739">IFERROR(INDEX(Equivalencias!H:H,MATCH(BD[[#This Row],[PRYINumero]],Equivalencias!I:I,0),),BD[[#This Row],[PRYTcodigo]])</f>
        <v>PROC.ERP</v>
      </c>
    </row>
    <row r="1740" spans="1:8" x14ac:dyDescent="0.3">
      <c r="B1740" t="s">
        <v>48</v>
      </c>
      <c r="C1740" t="s">
        <v>4661</v>
      </c>
      <c r="D1740" t="s">
        <v>309</v>
      </c>
      <c r="E1740" t="s">
        <v>8381</v>
      </c>
      <c r="F1740">
        <v>9</v>
      </c>
      <c r="G1740" s="263" t="str" cm="1">
        <f t="array" ref="G1740">IF(Resumen!$D$7="PROC.SWAT",IFERROR(VLOOKUP(BD[[#This Row],[Usunombre]],Equivalencias!W:X,2,FALSE),IFERROR(VLOOKUP(INDEX('BDCF Histórico'!A:A,MATCH(D1740&amp;E1740,'BDCF Histórico'!G:G,0),),Equivalencias!D:F,3,FALSE),"Revisar")),IFERROR(VLOOKUP(INDEX('BDCF Histórico'!A:A,MATCH(D1740&amp;E1740,'BDCF Histórico'!G:G,0),),Equivalencias!D:F,3,FALSE),"Revisar"))</f>
        <v>PROC.RM</v>
      </c>
      <c r="H1740" s="263" t="str" cm="1">
        <f t="array" ref="H1740">IFERROR(INDEX(Equivalencias!H:H,MATCH(BD[[#This Row],[PRYINumero]],Equivalencias!I:I,0),),BD[[#This Row],[PRYTcodigo]])</f>
        <v>PROC.ERP</v>
      </c>
    </row>
    <row r="1741" spans="1:8" hidden="1" x14ac:dyDescent="0.3">
      <c r="B1741" t="s">
        <v>317</v>
      </c>
      <c r="C1741" t="s">
        <v>318</v>
      </c>
      <c r="D1741" t="s">
        <v>309</v>
      </c>
      <c r="E1741" t="s">
        <v>4640</v>
      </c>
      <c r="F1741">
        <v>40</v>
      </c>
      <c r="G1741" s="263" t="str" cm="1">
        <f t="array" ref="G1741">IF(Resumen!$D$7="PROC.SWAT",IFERROR(VLOOKUP(BD[[#This Row],[Usunombre]],Equivalencias!W:X,2,FALSE),IFERROR(VLOOKUP(INDEX('BDCF Histórico'!A:A,MATCH(D1741&amp;E1741,'BDCF Histórico'!G:G,0),),Equivalencias!D:F,3,FALSE),"Revisar")),IFERROR(VLOOKUP(INDEX('BDCF Histórico'!A:A,MATCH(D1741&amp;E1741,'BDCF Histórico'!G:G,0),),Equivalencias!D:F,3,FALSE),"Revisar"))</f>
        <v>PROC.RM</v>
      </c>
      <c r="H1741" s="263" t="str" cm="1">
        <f t="array" ref="H1741">IFERROR(INDEX(Equivalencias!H:H,MATCH(BD[[#This Row],[PRYINumero]],Equivalencias!I:I,0),),BD[[#This Row],[PRYTcodigo]])</f>
        <v>PROC.RM</v>
      </c>
    </row>
    <row r="1742" spans="1:8" x14ac:dyDescent="0.3">
      <c r="B1742" t="s">
        <v>317</v>
      </c>
      <c r="C1742" t="s">
        <v>318</v>
      </c>
      <c r="D1742" t="s">
        <v>309</v>
      </c>
      <c r="E1742" t="s">
        <v>8381</v>
      </c>
      <c r="F1742">
        <v>33</v>
      </c>
      <c r="G1742" s="263" t="str" cm="1">
        <f t="array" ref="G1742">IF(Resumen!$D$7="PROC.SWAT",IFERROR(VLOOKUP(BD[[#This Row],[Usunombre]],Equivalencias!W:X,2,FALSE),IFERROR(VLOOKUP(INDEX('BDCF Histórico'!A:A,MATCH(D1742&amp;E1742,'BDCF Histórico'!G:G,0),),Equivalencias!D:F,3,FALSE),"Revisar")),IFERROR(VLOOKUP(INDEX('BDCF Histórico'!A:A,MATCH(D1742&amp;E1742,'BDCF Histórico'!G:G,0),),Equivalencias!D:F,3,FALSE),"Revisar"))</f>
        <v>PROC.RM</v>
      </c>
      <c r="H1742" s="263" t="str" cm="1">
        <f t="array" ref="H1742">IFERROR(INDEX(Equivalencias!H:H,MATCH(BD[[#This Row],[PRYINumero]],Equivalencias!I:I,0),),BD[[#This Row],[PRYTcodigo]])</f>
        <v>PROC.RM</v>
      </c>
    </row>
    <row r="1743" spans="1:8" hidden="1" x14ac:dyDescent="0.3">
      <c r="B1743" t="s">
        <v>317</v>
      </c>
      <c r="C1743" t="s">
        <v>4664</v>
      </c>
      <c r="D1743" t="s">
        <v>309</v>
      </c>
      <c r="E1743" t="s">
        <v>4640</v>
      </c>
      <c r="F1743">
        <v>17</v>
      </c>
      <c r="G1743" s="263" t="str" cm="1">
        <f t="array" ref="G1743">IF(Resumen!$D$7="PROC.SWAT",IFERROR(VLOOKUP(BD[[#This Row],[Usunombre]],Equivalencias!W:X,2,FALSE),IFERROR(VLOOKUP(INDEX('BDCF Histórico'!A:A,MATCH(D1743&amp;E1743,'BDCF Histórico'!G:G,0),),Equivalencias!D:F,3,FALSE),"Revisar")),IFERROR(VLOOKUP(INDEX('BDCF Histórico'!A:A,MATCH(D1743&amp;E1743,'BDCF Histórico'!G:G,0),),Equivalencias!D:F,3,FALSE),"Revisar"))</f>
        <v>PROC.RM</v>
      </c>
      <c r="H1743" s="263" t="str" cm="1">
        <f t="array" ref="H1743">IFERROR(INDEX(Equivalencias!H:H,MATCH(BD[[#This Row],[PRYINumero]],Equivalencias!I:I,0),),BD[[#This Row],[PRYTcodigo]])</f>
        <v>PROC.RM</v>
      </c>
    </row>
    <row r="1744" spans="1:8" hidden="1" x14ac:dyDescent="0.3">
      <c r="A1744" t="s">
        <v>175</v>
      </c>
      <c r="B1744" t="s">
        <v>317</v>
      </c>
      <c r="C1744" t="s">
        <v>4664</v>
      </c>
      <c r="D1744" t="s">
        <v>309</v>
      </c>
      <c r="E1744" t="s">
        <v>4640</v>
      </c>
      <c r="F1744">
        <v>2</v>
      </c>
      <c r="G1744" s="263" t="str" cm="1">
        <f t="array" ref="G1744">IF(Resumen!$D$7="PROC.SWAT",IFERROR(VLOOKUP(BD[[#This Row],[Usunombre]],Equivalencias!W:X,2,FALSE),IFERROR(VLOOKUP(INDEX('BDCF Histórico'!A:A,MATCH(D1744&amp;E1744,'BDCF Histórico'!G:G,0),),Equivalencias!D:F,3,FALSE),"Revisar")),IFERROR(VLOOKUP(INDEX('BDCF Histórico'!A:A,MATCH(D1744&amp;E1744,'BDCF Histórico'!G:G,0),),Equivalencias!D:F,3,FALSE),"Revisar"))</f>
        <v>PROC.RM</v>
      </c>
      <c r="H1744" s="263" t="str" cm="1">
        <f t="array" ref="H1744">IFERROR(INDEX(Equivalencias!H:H,MATCH(BD[[#This Row],[PRYINumero]],Equivalencias!I:I,0),),BD[[#This Row],[PRYTcodigo]])</f>
        <v>PROC.RM</v>
      </c>
    </row>
    <row r="1745" spans="1:8" x14ac:dyDescent="0.3">
      <c r="A1745" t="s">
        <v>175</v>
      </c>
      <c r="B1745" t="s">
        <v>317</v>
      </c>
      <c r="C1745" t="s">
        <v>4664</v>
      </c>
      <c r="D1745" t="s">
        <v>309</v>
      </c>
      <c r="E1745" t="s">
        <v>8381</v>
      </c>
      <c r="F1745">
        <v>1</v>
      </c>
      <c r="G1745" s="263" t="str" cm="1">
        <f t="array" ref="G1745">IF(Resumen!$D$7="PROC.SWAT",IFERROR(VLOOKUP(BD[[#This Row],[Usunombre]],Equivalencias!W:X,2,FALSE),IFERROR(VLOOKUP(INDEX('BDCF Histórico'!A:A,MATCH(D1745&amp;E1745,'BDCF Histórico'!G:G,0),),Equivalencias!D:F,3,FALSE),"Revisar")),IFERROR(VLOOKUP(INDEX('BDCF Histórico'!A:A,MATCH(D1745&amp;E1745,'BDCF Histórico'!G:G,0),),Equivalencias!D:F,3,FALSE),"Revisar"))</f>
        <v>PROC.RM</v>
      </c>
      <c r="H1745" s="263" t="str" cm="1">
        <f t="array" ref="H1745">IFERROR(INDEX(Equivalencias!H:H,MATCH(BD[[#This Row],[PRYINumero]],Equivalencias!I:I,0),),BD[[#This Row],[PRYTcodigo]])</f>
        <v>PROC.RM</v>
      </c>
    </row>
    <row r="1746" spans="1:8" hidden="1" x14ac:dyDescent="0.3">
      <c r="B1746" t="s">
        <v>322</v>
      </c>
      <c r="C1746" t="s">
        <v>369</v>
      </c>
      <c r="D1746" t="s">
        <v>309</v>
      </c>
      <c r="E1746" t="s">
        <v>4640</v>
      </c>
      <c r="F1746">
        <v>1</v>
      </c>
      <c r="G1746" s="263" t="str" cm="1">
        <f t="array" ref="G1746">IF(Resumen!$D$7="PROC.SWAT",IFERROR(VLOOKUP(BD[[#This Row],[Usunombre]],Equivalencias!W:X,2,FALSE),IFERROR(VLOOKUP(INDEX('BDCF Histórico'!A:A,MATCH(D1746&amp;E1746,'BDCF Histórico'!G:G,0),),Equivalencias!D:F,3,FALSE),"Revisar")),IFERROR(VLOOKUP(INDEX('BDCF Histórico'!A:A,MATCH(D1746&amp;E1746,'BDCF Histórico'!G:G,0),),Equivalencias!D:F,3,FALSE),"Revisar"))</f>
        <v>PROC.RM</v>
      </c>
      <c r="H1746" s="263" t="str" cm="1">
        <f t="array" ref="H1746">IFERROR(INDEX(Equivalencias!H:H,MATCH(BD[[#This Row],[PRYINumero]],Equivalencias!I:I,0),),BD[[#This Row],[PRYTcodigo]])</f>
        <v>PROC.SALUD</v>
      </c>
    </row>
    <row r="1747" spans="1:8" hidden="1" x14ac:dyDescent="0.3">
      <c r="B1747" t="s">
        <v>4307</v>
      </c>
      <c r="C1747" t="s">
        <v>3975</v>
      </c>
      <c r="D1747" t="s">
        <v>309</v>
      </c>
      <c r="E1747" t="s">
        <v>4640</v>
      </c>
      <c r="F1747">
        <v>3</v>
      </c>
      <c r="G1747" s="263" t="str" cm="1">
        <f t="array" ref="G1747">IF(Resumen!$D$7="PROC.SWAT",IFERROR(VLOOKUP(BD[[#This Row],[Usunombre]],Equivalencias!W:X,2,FALSE),IFERROR(VLOOKUP(INDEX('BDCF Histórico'!A:A,MATCH(D1747&amp;E1747,'BDCF Histórico'!G:G,0),),Equivalencias!D:F,3,FALSE),"Revisar")),IFERROR(VLOOKUP(INDEX('BDCF Histórico'!A:A,MATCH(D1747&amp;E1747,'BDCF Histórico'!G:G,0),),Equivalencias!D:F,3,FALSE),"Revisar"))</f>
        <v>PROC.RM</v>
      </c>
      <c r="H1747" s="263" t="str" cm="1">
        <f t="array" ref="H1747">IFERROR(INDEX(Equivalencias!H:H,MATCH(BD[[#This Row],[PRYINumero]],Equivalencias!I:I,0),),BD[[#This Row],[PRYTcodigo]])</f>
        <v>PROC.SAPI</v>
      </c>
    </row>
    <row r="1748" spans="1:8" x14ac:dyDescent="0.3">
      <c r="B1748" t="s">
        <v>4307</v>
      </c>
      <c r="C1748" t="s">
        <v>3975</v>
      </c>
      <c r="D1748" t="s">
        <v>309</v>
      </c>
      <c r="E1748" t="s">
        <v>8381</v>
      </c>
      <c r="F1748">
        <v>5</v>
      </c>
      <c r="G1748" s="263" t="str" cm="1">
        <f t="array" ref="G1748">IF(Resumen!$D$7="PROC.SWAT",IFERROR(VLOOKUP(BD[[#This Row],[Usunombre]],Equivalencias!W:X,2,FALSE),IFERROR(VLOOKUP(INDEX('BDCF Histórico'!A:A,MATCH(D1748&amp;E1748,'BDCF Histórico'!G:G,0),),Equivalencias!D:F,3,FALSE),"Revisar")),IFERROR(VLOOKUP(INDEX('BDCF Histórico'!A:A,MATCH(D1748&amp;E1748,'BDCF Histórico'!G:G,0),),Equivalencias!D:F,3,FALSE),"Revisar"))</f>
        <v>PROC.RM</v>
      </c>
      <c r="H1748" s="263" t="str" cm="1">
        <f t="array" ref="H1748">IFERROR(INDEX(Equivalencias!H:H,MATCH(BD[[#This Row],[PRYINumero]],Equivalencias!I:I,0),),BD[[#This Row],[PRYTcodigo]])</f>
        <v>PROC.SAPI</v>
      </c>
    </row>
    <row r="1749" spans="1:8" hidden="1" x14ac:dyDescent="0.3">
      <c r="B1749" t="s">
        <v>4307</v>
      </c>
      <c r="C1749" t="s">
        <v>99</v>
      </c>
      <c r="D1749" t="s">
        <v>309</v>
      </c>
      <c r="E1749" t="s">
        <v>4640</v>
      </c>
      <c r="F1749">
        <v>1</v>
      </c>
      <c r="G1749" s="263" t="str" cm="1">
        <f t="array" ref="G1749">IF(Resumen!$D$7="PROC.SWAT",IFERROR(VLOOKUP(BD[[#This Row],[Usunombre]],Equivalencias!W:X,2,FALSE),IFERROR(VLOOKUP(INDEX('BDCF Histórico'!A:A,MATCH(D1749&amp;E1749,'BDCF Histórico'!G:G,0),),Equivalencias!D:F,3,FALSE),"Revisar")),IFERROR(VLOOKUP(INDEX('BDCF Histórico'!A:A,MATCH(D1749&amp;E1749,'BDCF Histórico'!G:G,0),),Equivalencias!D:F,3,FALSE),"Revisar"))</f>
        <v>PROC.RM</v>
      </c>
      <c r="H1749" s="263" t="str" cm="1">
        <f t="array" ref="H1749">IFERROR(INDEX(Equivalencias!H:H,MATCH(BD[[#This Row],[PRYINumero]],Equivalencias!I:I,0),),BD[[#This Row],[PRYTcodigo]])</f>
        <v>PROC.SAPI</v>
      </c>
    </row>
    <row r="1750" spans="1:8" hidden="1" x14ac:dyDescent="0.3">
      <c r="B1750" t="s">
        <v>4307</v>
      </c>
      <c r="C1750" t="s">
        <v>3513</v>
      </c>
      <c r="D1750" t="s">
        <v>309</v>
      </c>
      <c r="E1750" t="s">
        <v>4640</v>
      </c>
      <c r="F1750">
        <v>18</v>
      </c>
      <c r="G1750" s="263" t="str" cm="1">
        <f t="array" ref="G1750">IF(Resumen!$D$7="PROC.SWAT",IFERROR(VLOOKUP(BD[[#This Row],[Usunombre]],Equivalencias!W:X,2,FALSE),IFERROR(VLOOKUP(INDEX('BDCF Histórico'!A:A,MATCH(D1750&amp;E1750,'BDCF Histórico'!G:G,0),),Equivalencias!D:F,3,FALSE),"Revisar")),IFERROR(VLOOKUP(INDEX('BDCF Histórico'!A:A,MATCH(D1750&amp;E1750,'BDCF Histórico'!G:G,0),),Equivalencias!D:F,3,FALSE),"Revisar"))</f>
        <v>PROC.RM</v>
      </c>
      <c r="H1750" s="263" t="str" cm="1">
        <f t="array" ref="H1750">IFERROR(INDEX(Equivalencias!H:H,MATCH(BD[[#This Row],[PRYINumero]],Equivalencias!I:I,0),),BD[[#This Row],[PRYTcodigo]])</f>
        <v>PROC.SAPI</v>
      </c>
    </row>
    <row r="1751" spans="1:8" x14ac:dyDescent="0.3">
      <c r="B1751" t="s">
        <v>4307</v>
      </c>
      <c r="C1751" t="s">
        <v>3513</v>
      </c>
      <c r="D1751" t="s">
        <v>309</v>
      </c>
      <c r="E1751" t="s">
        <v>8381</v>
      </c>
      <c r="F1751">
        <v>11</v>
      </c>
      <c r="G1751" s="263" t="str" cm="1">
        <f t="array" ref="G1751">IF(Resumen!$D$7="PROC.SWAT",IFERROR(VLOOKUP(BD[[#This Row],[Usunombre]],Equivalencias!W:X,2,FALSE),IFERROR(VLOOKUP(INDEX('BDCF Histórico'!A:A,MATCH(D1751&amp;E1751,'BDCF Histórico'!G:G,0),),Equivalencias!D:F,3,FALSE),"Revisar")),IFERROR(VLOOKUP(INDEX('BDCF Histórico'!A:A,MATCH(D1751&amp;E1751,'BDCF Histórico'!G:G,0),),Equivalencias!D:F,3,FALSE),"Revisar"))</f>
        <v>PROC.RM</v>
      </c>
      <c r="H1751" s="263" t="str" cm="1">
        <f t="array" ref="H1751">IFERROR(INDEX(Equivalencias!H:H,MATCH(BD[[#This Row],[PRYINumero]],Equivalencias!I:I,0),),BD[[#This Row],[PRYTcodigo]])</f>
        <v>PROC.SAPI</v>
      </c>
    </row>
    <row r="1752" spans="1:8" hidden="1" x14ac:dyDescent="0.3">
      <c r="B1752" t="s">
        <v>4307</v>
      </c>
      <c r="C1752" t="s">
        <v>4437</v>
      </c>
      <c r="D1752" t="s">
        <v>309</v>
      </c>
      <c r="E1752" t="s">
        <v>4640</v>
      </c>
      <c r="F1752">
        <v>2</v>
      </c>
      <c r="G1752" s="263" t="str" cm="1">
        <f t="array" ref="G1752">IF(Resumen!$D$7="PROC.SWAT",IFERROR(VLOOKUP(BD[[#This Row],[Usunombre]],Equivalencias!W:X,2,FALSE),IFERROR(VLOOKUP(INDEX('BDCF Histórico'!A:A,MATCH(D1752&amp;E1752,'BDCF Histórico'!G:G,0),),Equivalencias!D:F,3,FALSE),"Revisar")),IFERROR(VLOOKUP(INDEX('BDCF Histórico'!A:A,MATCH(D1752&amp;E1752,'BDCF Histórico'!G:G,0),),Equivalencias!D:F,3,FALSE),"Revisar"))</f>
        <v>PROC.RM</v>
      </c>
      <c r="H1752" s="263" t="str" cm="1">
        <f t="array" ref="H1752">IFERROR(INDEX(Equivalencias!H:H,MATCH(BD[[#This Row],[PRYINumero]],Equivalencias!I:I,0),),BD[[#This Row],[PRYTcodigo]])</f>
        <v>PROC.SAPI</v>
      </c>
    </row>
    <row r="1753" spans="1:8" x14ac:dyDescent="0.3">
      <c r="B1753" t="s">
        <v>4307</v>
      </c>
      <c r="C1753" t="s">
        <v>4437</v>
      </c>
      <c r="D1753" t="s">
        <v>309</v>
      </c>
      <c r="E1753" t="s">
        <v>8381</v>
      </c>
      <c r="F1753">
        <v>14</v>
      </c>
      <c r="G1753" s="263" t="str" cm="1">
        <f t="array" ref="G1753">IF(Resumen!$D$7="PROC.SWAT",IFERROR(VLOOKUP(BD[[#This Row],[Usunombre]],Equivalencias!W:X,2,FALSE),IFERROR(VLOOKUP(INDEX('BDCF Histórico'!A:A,MATCH(D1753&amp;E1753,'BDCF Histórico'!G:G,0),),Equivalencias!D:F,3,FALSE),"Revisar")),IFERROR(VLOOKUP(INDEX('BDCF Histórico'!A:A,MATCH(D1753&amp;E1753,'BDCF Histórico'!G:G,0),),Equivalencias!D:F,3,FALSE),"Revisar"))</f>
        <v>PROC.RM</v>
      </c>
      <c r="H1753" s="263" t="str" cm="1">
        <f t="array" ref="H1753">IFERROR(INDEX(Equivalencias!H:H,MATCH(BD[[#This Row],[PRYINumero]],Equivalencias!I:I,0),),BD[[#This Row],[PRYTcodigo]])</f>
        <v>PROC.SAPI</v>
      </c>
    </row>
    <row r="1754" spans="1:8" hidden="1" x14ac:dyDescent="0.3">
      <c r="B1754" t="s">
        <v>4307</v>
      </c>
      <c r="C1754" t="s">
        <v>4347</v>
      </c>
      <c r="D1754" t="s">
        <v>309</v>
      </c>
      <c r="E1754" t="s">
        <v>4640</v>
      </c>
      <c r="F1754">
        <v>4</v>
      </c>
      <c r="G1754" s="263" t="str" cm="1">
        <f t="array" ref="G1754">IF(Resumen!$D$7="PROC.SWAT",IFERROR(VLOOKUP(BD[[#This Row],[Usunombre]],Equivalencias!W:X,2,FALSE),IFERROR(VLOOKUP(INDEX('BDCF Histórico'!A:A,MATCH(D1754&amp;E1754,'BDCF Histórico'!G:G,0),),Equivalencias!D:F,3,FALSE),"Revisar")),IFERROR(VLOOKUP(INDEX('BDCF Histórico'!A:A,MATCH(D1754&amp;E1754,'BDCF Histórico'!G:G,0),),Equivalencias!D:F,3,FALSE),"Revisar"))</f>
        <v>PROC.RM</v>
      </c>
      <c r="H1754" s="263" t="str" cm="1">
        <f t="array" ref="H1754">IFERROR(INDEX(Equivalencias!H:H,MATCH(BD[[#This Row],[PRYINumero]],Equivalencias!I:I,0),),BD[[#This Row],[PRYTcodigo]])</f>
        <v>PROC.SAPI</v>
      </c>
    </row>
    <row r="1755" spans="1:8" hidden="1" x14ac:dyDescent="0.3">
      <c r="B1755" t="s">
        <v>354</v>
      </c>
      <c r="C1755" t="s">
        <v>1009</v>
      </c>
      <c r="D1755" t="s">
        <v>309</v>
      </c>
      <c r="E1755" t="s">
        <v>4640</v>
      </c>
      <c r="F1755">
        <v>6</v>
      </c>
      <c r="G1755" s="263" t="str" cm="1">
        <f t="array" ref="G1755">IF(Resumen!$D$7="PROC.SWAT",IFERROR(VLOOKUP(BD[[#This Row],[Usunombre]],Equivalencias!W:X,2,FALSE),IFERROR(VLOOKUP(INDEX('BDCF Histórico'!A:A,MATCH(D1755&amp;E1755,'BDCF Histórico'!G:G,0),),Equivalencias!D:F,3,FALSE),"Revisar")),IFERROR(VLOOKUP(INDEX('BDCF Histórico'!A:A,MATCH(D1755&amp;E1755,'BDCF Histórico'!G:G,0),),Equivalencias!D:F,3,FALSE),"Revisar"))</f>
        <v>PROC.RM</v>
      </c>
      <c r="H1755" s="263" t="str" cm="1">
        <f t="array" ref="H1755">IFERROR(INDEX(Equivalencias!H:H,MATCH(BD[[#This Row],[PRYINumero]],Equivalencias!I:I,0),),BD[[#This Row],[PRYTcodigo]])</f>
        <v>PROC.TAPP</v>
      </c>
    </row>
    <row r="1756" spans="1:8" x14ac:dyDescent="0.3">
      <c r="B1756" t="s">
        <v>354</v>
      </c>
      <c r="C1756" t="s">
        <v>1009</v>
      </c>
      <c r="D1756" t="s">
        <v>309</v>
      </c>
      <c r="E1756" t="s">
        <v>8381</v>
      </c>
      <c r="F1756">
        <v>1</v>
      </c>
      <c r="G1756" s="263" t="str" cm="1">
        <f t="array" ref="G1756">IF(Resumen!$D$7="PROC.SWAT",IFERROR(VLOOKUP(BD[[#This Row],[Usunombre]],Equivalencias!W:X,2,FALSE),IFERROR(VLOOKUP(INDEX('BDCF Histórico'!A:A,MATCH(D1756&amp;E1756,'BDCF Histórico'!G:G,0),),Equivalencias!D:F,3,FALSE),"Revisar")),IFERROR(VLOOKUP(INDEX('BDCF Histórico'!A:A,MATCH(D1756&amp;E1756,'BDCF Histórico'!G:G,0),),Equivalencias!D:F,3,FALSE),"Revisar"))</f>
        <v>PROC.RM</v>
      </c>
      <c r="H1756" s="263" t="str" cm="1">
        <f t="array" ref="H1756">IFERROR(INDEX(Equivalencias!H:H,MATCH(BD[[#This Row],[PRYINumero]],Equivalencias!I:I,0),),BD[[#This Row],[PRYTcodigo]])</f>
        <v>PROC.TAPP</v>
      </c>
    </row>
    <row r="1757" spans="1:8" hidden="1" x14ac:dyDescent="0.3">
      <c r="B1757" t="s">
        <v>360</v>
      </c>
      <c r="C1757" t="s">
        <v>4504</v>
      </c>
      <c r="D1757" t="s">
        <v>309</v>
      </c>
      <c r="E1757" t="s">
        <v>4640</v>
      </c>
      <c r="F1757">
        <v>1</v>
      </c>
      <c r="G1757" s="263" t="str" cm="1">
        <f t="array" ref="G1757">IF(Resumen!$D$7="PROC.SWAT",IFERROR(VLOOKUP(BD[[#This Row],[Usunombre]],Equivalencias!W:X,2,FALSE),IFERROR(VLOOKUP(INDEX('BDCF Histórico'!A:A,MATCH(D1757&amp;E1757,'BDCF Histórico'!G:G,0),),Equivalencias!D:F,3,FALSE),"Revisar")),IFERROR(VLOOKUP(INDEX('BDCF Histórico'!A:A,MATCH(D1757&amp;E1757,'BDCF Histórico'!G:G,0),),Equivalencias!D:F,3,FALSE),"Revisar"))</f>
        <v>PROC.RM</v>
      </c>
      <c r="H1757" s="263" t="str" cm="1">
        <f t="array" ref="H1757">IFERROR(INDEX(Equivalencias!H:H,MATCH(BD[[#This Row],[PRYINumero]],Equivalencias!I:I,0),),BD[[#This Row],[PRYTcodigo]])</f>
        <v>PROC.TDIG</v>
      </c>
    </row>
    <row r="1758" spans="1:8" hidden="1" x14ac:dyDescent="0.3">
      <c r="B1758" t="s">
        <v>360</v>
      </c>
      <c r="C1758" t="s">
        <v>4506</v>
      </c>
      <c r="D1758" t="s">
        <v>309</v>
      </c>
      <c r="E1758" t="s">
        <v>4640</v>
      </c>
      <c r="F1758">
        <v>1</v>
      </c>
      <c r="G1758" s="263" t="str" cm="1">
        <f t="array" ref="G1758">IF(Resumen!$D$7="PROC.SWAT",IFERROR(VLOOKUP(BD[[#This Row],[Usunombre]],Equivalencias!W:X,2,FALSE),IFERROR(VLOOKUP(INDEX('BDCF Histórico'!A:A,MATCH(D1758&amp;E1758,'BDCF Histórico'!G:G,0),),Equivalencias!D:F,3,FALSE),"Revisar")),IFERROR(VLOOKUP(INDEX('BDCF Histórico'!A:A,MATCH(D1758&amp;E1758,'BDCF Histórico'!G:G,0),),Equivalencias!D:F,3,FALSE),"Revisar"))</f>
        <v>PROC.RM</v>
      </c>
      <c r="H1758" s="263" t="str" cm="1">
        <f t="array" ref="H1758">IFERROR(INDEX(Equivalencias!H:H,MATCH(BD[[#This Row],[PRYINumero]],Equivalencias!I:I,0),),BD[[#This Row],[PRYTcodigo]])</f>
        <v>PROC.TDIG</v>
      </c>
    </row>
    <row r="1759" spans="1:8" x14ac:dyDescent="0.3">
      <c r="B1759" t="s">
        <v>360</v>
      </c>
      <c r="C1759" t="s">
        <v>4506</v>
      </c>
      <c r="D1759" t="s">
        <v>309</v>
      </c>
      <c r="E1759" t="s">
        <v>8381</v>
      </c>
      <c r="F1759">
        <v>2</v>
      </c>
      <c r="G1759" s="263" t="str" cm="1">
        <f t="array" ref="G1759">IF(Resumen!$D$7="PROC.SWAT",IFERROR(VLOOKUP(BD[[#This Row],[Usunombre]],Equivalencias!W:X,2,FALSE),IFERROR(VLOOKUP(INDEX('BDCF Histórico'!A:A,MATCH(D1759&amp;E1759,'BDCF Histórico'!G:G,0),),Equivalencias!D:F,3,FALSE),"Revisar")),IFERROR(VLOOKUP(INDEX('BDCF Histórico'!A:A,MATCH(D1759&amp;E1759,'BDCF Histórico'!G:G,0),),Equivalencias!D:F,3,FALSE),"Revisar"))</f>
        <v>PROC.RM</v>
      </c>
      <c r="H1759" s="263" t="str" cm="1">
        <f t="array" ref="H1759">IFERROR(INDEX(Equivalencias!H:H,MATCH(BD[[#This Row],[PRYINumero]],Equivalencias!I:I,0),),BD[[#This Row],[PRYTcodigo]])</f>
        <v>PROC.TDIG</v>
      </c>
    </row>
    <row r="1760" spans="1:8" hidden="1" x14ac:dyDescent="0.3">
      <c r="B1760" t="s">
        <v>405</v>
      </c>
      <c r="C1760" t="s">
        <v>949</v>
      </c>
      <c r="D1760" t="s">
        <v>309</v>
      </c>
      <c r="E1760" t="s">
        <v>4640</v>
      </c>
      <c r="F1760">
        <v>4</v>
      </c>
      <c r="G1760" s="263" t="str" cm="1">
        <f t="array" ref="G1760">IF(Resumen!$D$7="PROC.SWAT",IFERROR(VLOOKUP(BD[[#This Row],[Usunombre]],Equivalencias!W:X,2,FALSE),IFERROR(VLOOKUP(INDEX('BDCF Histórico'!A:A,MATCH(D1760&amp;E1760,'BDCF Histórico'!G:G,0),),Equivalencias!D:F,3,FALSE),"Revisar")),IFERROR(VLOOKUP(INDEX('BDCF Histórico'!A:A,MATCH(D1760&amp;E1760,'BDCF Histórico'!G:G,0),),Equivalencias!D:F,3,FALSE),"Revisar"))</f>
        <v>PROC.RM</v>
      </c>
      <c r="H1760" s="263" t="str" cm="1">
        <f t="array" ref="H1760">IFERROR(INDEX(Equivalencias!H:H,MATCH(BD[[#This Row],[PRYINumero]],Equivalencias!I:I,0),),BD[[#This Row],[PRYTcodigo]])</f>
        <v>STR.MGMT</v>
      </c>
    </row>
    <row r="1761" spans="1:8" x14ac:dyDescent="0.3">
      <c r="B1761" t="s">
        <v>3270</v>
      </c>
      <c r="C1761" t="s">
        <v>4565</v>
      </c>
      <c r="D1761" t="s">
        <v>4435</v>
      </c>
      <c r="E1761" t="s">
        <v>8381</v>
      </c>
      <c r="F1761">
        <v>0.25</v>
      </c>
      <c r="G1761" s="263" t="str" cm="1">
        <f t="array" ref="G1761">IF(Resumen!$D$7="PROC.SWAT",IFERROR(VLOOKUP(BD[[#This Row],[Usunombre]],Equivalencias!W:X,2,FALSE),IFERROR(VLOOKUP(INDEX('BDCF Histórico'!A:A,MATCH(D1761&amp;E1761,'BDCF Histórico'!G:G,0),),Equivalencias!D:F,3,FALSE),"Revisar")),IFERROR(VLOOKUP(INDEX('BDCF Histórico'!A:A,MATCH(D1761&amp;E1761,'BDCF Histórico'!G:G,0),),Equivalencias!D:F,3,FALSE),"Revisar"))</f>
        <v>PROC.SWAT</v>
      </c>
      <c r="H1761" s="263" t="str" cm="1">
        <f t="array" ref="H1761">IFERROR(INDEX(Equivalencias!H:H,MATCH(BD[[#This Row],[PRYINumero]],Equivalencias!I:I,0),),BD[[#This Row],[PRYTcodigo]])</f>
        <v>PROC.SWAT</v>
      </c>
    </row>
    <row r="1762" spans="1:8" hidden="1" x14ac:dyDescent="0.3">
      <c r="B1762" t="s">
        <v>354</v>
      </c>
      <c r="C1762" t="s">
        <v>1009</v>
      </c>
      <c r="D1762" t="s">
        <v>4435</v>
      </c>
      <c r="E1762" t="s">
        <v>4640</v>
      </c>
      <c r="F1762">
        <v>199.5</v>
      </c>
      <c r="G1762" s="263" t="str" cm="1">
        <f t="array" ref="G1762">IF(Resumen!$D$7="PROC.SWAT",IFERROR(VLOOKUP(BD[[#This Row],[Usunombre]],Equivalencias!W:X,2,FALSE),IFERROR(VLOOKUP(INDEX('BDCF Histórico'!A:A,MATCH(D1762&amp;E1762,'BDCF Histórico'!G:G,0),),Equivalencias!D:F,3,FALSE),"Revisar")),IFERROR(VLOOKUP(INDEX('BDCF Histórico'!A:A,MATCH(D1762&amp;E1762,'BDCF Histórico'!G:G,0),),Equivalencias!D:F,3,FALSE),"Revisar"))</f>
        <v>PROC.SWAT</v>
      </c>
      <c r="H1762" s="263" t="str" cm="1">
        <f t="array" ref="H1762">IFERROR(INDEX(Equivalencias!H:H,MATCH(BD[[#This Row],[PRYINumero]],Equivalencias!I:I,0),),BD[[#This Row],[PRYTcodigo]])</f>
        <v>PROC.TAPP</v>
      </c>
    </row>
    <row r="1763" spans="1:8" x14ac:dyDescent="0.3">
      <c r="B1763" t="s">
        <v>354</v>
      </c>
      <c r="C1763" t="s">
        <v>1009</v>
      </c>
      <c r="D1763" t="s">
        <v>4435</v>
      </c>
      <c r="E1763" t="s">
        <v>8381</v>
      </c>
      <c r="F1763">
        <v>196.75</v>
      </c>
      <c r="G1763" s="263" t="str" cm="1">
        <f t="array" ref="G1763">IF(Resumen!$D$7="PROC.SWAT",IFERROR(VLOOKUP(BD[[#This Row],[Usunombre]],Equivalencias!W:X,2,FALSE),IFERROR(VLOOKUP(INDEX('BDCF Histórico'!A:A,MATCH(D1763&amp;E1763,'BDCF Histórico'!G:G,0),),Equivalencias!D:F,3,FALSE),"Revisar")),IFERROR(VLOOKUP(INDEX('BDCF Histórico'!A:A,MATCH(D1763&amp;E1763,'BDCF Histórico'!G:G,0),),Equivalencias!D:F,3,FALSE),"Revisar"))</f>
        <v>PROC.SWAT</v>
      </c>
      <c r="H1763" s="263" t="str" cm="1">
        <f t="array" ref="H1763">IFERROR(INDEX(Equivalencias!H:H,MATCH(BD[[#This Row],[PRYINumero]],Equivalencias!I:I,0),),BD[[#This Row],[PRYTcodigo]])</f>
        <v>PROC.TAPP</v>
      </c>
    </row>
    <row r="1764" spans="1:8" hidden="1" x14ac:dyDescent="0.3">
      <c r="B1764" t="s">
        <v>669</v>
      </c>
      <c r="C1764" t="s">
        <v>4642</v>
      </c>
      <c r="D1764" t="s">
        <v>246</v>
      </c>
      <c r="E1764" t="s">
        <v>4640</v>
      </c>
      <c r="F1764">
        <v>16</v>
      </c>
      <c r="G1764" s="263" t="str" cm="1">
        <f t="array" ref="G1764">IF(Resumen!$D$7="PROC.SWAT",IFERROR(VLOOKUP(BD[[#This Row],[Usunombre]],Equivalencias!W:X,2,FALSE),IFERROR(VLOOKUP(INDEX('BDCF Histórico'!A:A,MATCH(D1764&amp;E1764,'BDCF Histórico'!G:G,0),),Equivalencias!D:F,3,FALSE),"Revisar")),IFERROR(VLOOKUP(INDEX('BDCF Histórico'!A:A,MATCH(D1764&amp;E1764,'BDCF Histórico'!G:G,0),),Equivalencias!D:F,3,FALSE),"Revisar"))</f>
        <v>PROC.RM</v>
      </c>
      <c r="H1764" s="263" t="str" cm="1">
        <f t="array" ref="H1764">IFERROR(INDEX(Equivalencias!H:H,MATCH(BD[[#This Row],[PRYINumero]],Equivalencias!I:I,0),),BD[[#This Row],[PRYTcodigo]])</f>
        <v>PROC.ADM</v>
      </c>
    </row>
    <row r="1765" spans="1:8" x14ac:dyDescent="0.3">
      <c r="B1765" t="s">
        <v>669</v>
      </c>
      <c r="C1765" t="s">
        <v>4642</v>
      </c>
      <c r="D1765" t="s">
        <v>246</v>
      </c>
      <c r="E1765" t="s">
        <v>8381</v>
      </c>
      <c r="F1765">
        <v>8</v>
      </c>
      <c r="G1765" s="263" t="str" cm="1">
        <f t="array" ref="G1765">IF(Resumen!$D$7="PROC.SWAT",IFERROR(VLOOKUP(BD[[#This Row],[Usunombre]],Equivalencias!W:X,2,FALSE),IFERROR(VLOOKUP(INDEX('BDCF Histórico'!A:A,MATCH(D1765&amp;E1765,'BDCF Histórico'!G:G,0),),Equivalencias!D:F,3,FALSE),"Revisar")),IFERROR(VLOOKUP(INDEX('BDCF Histórico'!A:A,MATCH(D1765&amp;E1765,'BDCF Histórico'!G:G,0),),Equivalencias!D:F,3,FALSE),"Revisar"))</f>
        <v>PROC.RM</v>
      </c>
      <c r="H1765" s="263" t="str" cm="1">
        <f t="array" ref="H1765">IFERROR(INDEX(Equivalencias!H:H,MATCH(BD[[#This Row],[PRYINumero]],Equivalencias!I:I,0),),BD[[#This Row],[PRYTcodigo]])</f>
        <v>PROC.ADM</v>
      </c>
    </row>
    <row r="1766" spans="1:8" hidden="1" x14ac:dyDescent="0.3">
      <c r="B1766" t="s">
        <v>371</v>
      </c>
      <c r="C1766" t="s">
        <v>4628</v>
      </c>
      <c r="D1766" t="s">
        <v>246</v>
      </c>
      <c r="E1766" t="s">
        <v>4640</v>
      </c>
      <c r="F1766">
        <v>164.25</v>
      </c>
      <c r="G1766" s="263" t="str" cm="1">
        <f t="array" ref="G1766">IF(Resumen!$D$7="PROC.SWAT",IFERROR(VLOOKUP(BD[[#This Row],[Usunombre]],Equivalencias!W:X,2,FALSE),IFERROR(VLOOKUP(INDEX('BDCF Histórico'!A:A,MATCH(D1766&amp;E1766,'BDCF Histórico'!G:G,0),),Equivalencias!D:F,3,FALSE),"Revisar")),IFERROR(VLOOKUP(INDEX('BDCF Histórico'!A:A,MATCH(D1766&amp;E1766,'BDCF Histórico'!G:G,0),),Equivalencias!D:F,3,FALSE),"Revisar"))</f>
        <v>PROC.RM</v>
      </c>
      <c r="H1766" s="263" t="str" cm="1">
        <f t="array" ref="H1766">IFERROR(INDEX(Equivalencias!H:H,MATCH(BD[[#This Row],[PRYINumero]],Equivalencias!I:I,0),),BD[[#This Row],[PRYTcodigo]])</f>
        <v>PROC.TELCO</v>
      </c>
    </row>
    <row r="1767" spans="1:8" x14ac:dyDescent="0.3">
      <c r="B1767" t="s">
        <v>371</v>
      </c>
      <c r="C1767" t="s">
        <v>4628</v>
      </c>
      <c r="D1767" t="s">
        <v>246</v>
      </c>
      <c r="E1767" t="s">
        <v>8381</v>
      </c>
      <c r="F1767">
        <v>154</v>
      </c>
      <c r="G1767" s="263" t="str" cm="1">
        <f t="array" ref="G1767">IF(Resumen!$D$7="PROC.SWAT",IFERROR(VLOOKUP(BD[[#This Row],[Usunombre]],Equivalencias!W:X,2,FALSE),IFERROR(VLOOKUP(INDEX('BDCF Histórico'!A:A,MATCH(D1767&amp;E1767,'BDCF Histórico'!G:G,0),),Equivalencias!D:F,3,FALSE),"Revisar")),IFERROR(VLOOKUP(INDEX('BDCF Histórico'!A:A,MATCH(D1767&amp;E1767,'BDCF Histórico'!G:G,0),),Equivalencias!D:F,3,FALSE),"Revisar"))</f>
        <v>PROC.RM</v>
      </c>
      <c r="H1767" s="263" t="str" cm="1">
        <f t="array" ref="H1767">IFERROR(INDEX(Equivalencias!H:H,MATCH(BD[[#This Row],[PRYINumero]],Equivalencias!I:I,0),),BD[[#This Row],[PRYTcodigo]])</f>
        <v>PROC.TELCO</v>
      </c>
    </row>
    <row r="1768" spans="1:8" hidden="1" x14ac:dyDescent="0.3">
      <c r="B1768" t="s">
        <v>4374</v>
      </c>
      <c r="C1768" t="s">
        <v>4393</v>
      </c>
      <c r="D1768" t="s">
        <v>4578</v>
      </c>
      <c r="E1768" t="s">
        <v>4640</v>
      </c>
      <c r="F1768">
        <v>9</v>
      </c>
      <c r="G1768" s="263" t="str" cm="1">
        <f t="array" ref="G1768">IF(Resumen!$D$7="PROC.SWAT",IFERROR(VLOOKUP(BD[[#This Row],[Usunombre]],Equivalencias!W:X,2,FALSE),IFERROR(VLOOKUP(INDEX('BDCF Histórico'!A:A,MATCH(D1768&amp;E1768,'BDCF Histórico'!G:G,0),),Equivalencias!D:F,3,FALSE),"Revisar")),IFERROR(VLOOKUP(INDEX('BDCF Histórico'!A:A,MATCH(D1768&amp;E1768,'BDCF Histórico'!G:G,0),),Equivalencias!D:F,3,FALSE),"Revisar"))</f>
        <v>PROC.SWAT</v>
      </c>
      <c r="H1768" s="263" t="str" cm="1">
        <f t="array" ref="H1768">IFERROR(INDEX(Equivalencias!H:H,MATCH(BD[[#This Row],[PRYINumero]],Equivalencias!I:I,0),),BD[[#This Row],[PRYTcodigo]])</f>
        <v>PROC.PRES</v>
      </c>
    </row>
    <row r="1769" spans="1:8" x14ac:dyDescent="0.3">
      <c r="B1769" t="s">
        <v>4374</v>
      </c>
      <c r="C1769" t="s">
        <v>4393</v>
      </c>
      <c r="D1769" t="s">
        <v>4578</v>
      </c>
      <c r="E1769" t="s">
        <v>8381</v>
      </c>
      <c r="F1769">
        <v>39</v>
      </c>
      <c r="G1769" s="263" t="str" cm="1">
        <f t="array" ref="G1769">IF(Resumen!$D$7="PROC.SWAT",IFERROR(VLOOKUP(BD[[#This Row],[Usunombre]],Equivalencias!W:X,2,FALSE),IFERROR(VLOOKUP(INDEX('BDCF Histórico'!A:A,MATCH(D1769&amp;E1769,'BDCF Histórico'!G:G,0),),Equivalencias!D:F,3,FALSE),"Revisar")),IFERROR(VLOOKUP(INDEX('BDCF Histórico'!A:A,MATCH(D1769&amp;E1769,'BDCF Histórico'!G:G,0),),Equivalencias!D:F,3,FALSE),"Revisar"))</f>
        <v>PROC.SWAT</v>
      </c>
      <c r="H1769" s="263" t="str" cm="1">
        <f t="array" ref="H1769">IFERROR(INDEX(Equivalencias!H:H,MATCH(BD[[#This Row],[PRYINumero]],Equivalencias!I:I,0),),BD[[#This Row],[PRYTcodigo]])</f>
        <v>PROC.PRES</v>
      </c>
    </row>
    <row r="1770" spans="1:8" x14ac:dyDescent="0.3">
      <c r="B1770" t="s">
        <v>4374</v>
      </c>
      <c r="C1770" t="s">
        <v>8365</v>
      </c>
      <c r="D1770" t="s">
        <v>4578</v>
      </c>
      <c r="E1770" t="s">
        <v>8381</v>
      </c>
      <c r="F1770">
        <v>55</v>
      </c>
      <c r="G1770" s="263" t="str" cm="1">
        <f t="array" ref="G1770">IF(Resumen!$D$7="PROC.SWAT",IFERROR(VLOOKUP(BD[[#This Row],[Usunombre]],Equivalencias!W:X,2,FALSE),IFERROR(VLOOKUP(INDEX('BDCF Histórico'!A:A,MATCH(D1770&amp;E1770,'BDCF Histórico'!G:G,0),),Equivalencias!D:F,3,FALSE),"Revisar")),IFERROR(VLOOKUP(INDEX('BDCF Histórico'!A:A,MATCH(D1770&amp;E1770,'BDCF Histórico'!G:G,0),),Equivalencias!D:F,3,FALSE),"Revisar"))</f>
        <v>PROC.SWAT</v>
      </c>
      <c r="H1770" s="263" t="str" cm="1">
        <f t="array" ref="H1770">IFERROR(INDEX(Equivalencias!H:H,MATCH(BD[[#This Row],[PRYINumero]],Equivalencias!I:I,0),),BD[[#This Row],[PRYTcodigo]])</f>
        <v>PROC.PRES</v>
      </c>
    </row>
    <row r="1771" spans="1:8" hidden="1" x14ac:dyDescent="0.3">
      <c r="B1771" t="s">
        <v>3270</v>
      </c>
      <c r="C1771" t="s">
        <v>8367</v>
      </c>
      <c r="D1771" t="s">
        <v>4578</v>
      </c>
      <c r="E1771" t="s">
        <v>4640</v>
      </c>
      <c r="F1771">
        <v>72</v>
      </c>
      <c r="G1771" s="263" t="str" cm="1">
        <f t="array" ref="G1771">IF(Resumen!$D$7="PROC.SWAT",IFERROR(VLOOKUP(BD[[#This Row],[Usunombre]],Equivalencias!W:X,2,FALSE),IFERROR(VLOOKUP(INDEX('BDCF Histórico'!A:A,MATCH(D1771&amp;E1771,'BDCF Histórico'!G:G,0),),Equivalencias!D:F,3,FALSE),"Revisar")),IFERROR(VLOOKUP(INDEX('BDCF Histórico'!A:A,MATCH(D1771&amp;E1771,'BDCF Histórico'!G:G,0),),Equivalencias!D:F,3,FALSE),"Revisar"))</f>
        <v>PROC.SWAT</v>
      </c>
      <c r="H1771" s="263" t="str" cm="1">
        <f t="array" ref="H1771">IFERROR(INDEX(Equivalencias!H:H,MATCH(BD[[#This Row],[PRYINumero]],Equivalencias!I:I,0),),BD[[#This Row],[PRYTcodigo]])</f>
        <v>PROC.SWAT</v>
      </c>
    </row>
    <row r="1772" spans="1:8" hidden="1" x14ac:dyDescent="0.3">
      <c r="A1772" t="s">
        <v>4118</v>
      </c>
      <c r="B1772" t="s">
        <v>3270</v>
      </c>
      <c r="C1772" t="s">
        <v>4566</v>
      </c>
      <c r="D1772" t="s">
        <v>4578</v>
      </c>
      <c r="E1772" t="s">
        <v>4640</v>
      </c>
      <c r="F1772">
        <v>15</v>
      </c>
      <c r="G1772" s="263" t="str" cm="1">
        <f t="array" ref="G1772">IF(Resumen!$D$7="PROC.SWAT",IFERROR(VLOOKUP(BD[[#This Row],[Usunombre]],Equivalencias!W:X,2,FALSE),IFERROR(VLOOKUP(INDEX('BDCF Histórico'!A:A,MATCH(D1772&amp;E1772,'BDCF Histórico'!G:G,0),),Equivalencias!D:F,3,FALSE),"Revisar")),IFERROR(VLOOKUP(INDEX('BDCF Histórico'!A:A,MATCH(D1772&amp;E1772,'BDCF Histórico'!G:G,0),),Equivalencias!D:F,3,FALSE),"Revisar"))</f>
        <v>PROC.SWAT</v>
      </c>
      <c r="H1772" s="263" t="str" cm="1">
        <f t="array" ref="H1772">IFERROR(INDEX(Equivalencias!H:H,MATCH(BD[[#This Row],[PRYINumero]],Equivalencias!I:I,0),),BD[[#This Row],[PRYTcodigo]])</f>
        <v>PROC.SWAT</v>
      </c>
    </row>
    <row r="1773" spans="1:8" hidden="1" x14ac:dyDescent="0.3">
      <c r="B1773" t="s">
        <v>3270</v>
      </c>
      <c r="C1773" t="s">
        <v>4234</v>
      </c>
      <c r="D1773" t="s">
        <v>4578</v>
      </c>
      <c r="E1773" t="s">
        <v>4640</v>
      </c>
      <c r="F1773">
        <v>4</v>
      </c>
      <c r="G1773" s="263" t="str" cm="1">
        <f t="array" ref="G1773">IF(Resumen!$D$7="PROC.SWAT",IFERROR(VLOOKUP(BD[[#This Row],[Usunombre]],Equivalencias!W:X,2,FALSE),IFERROR(VLOOKUP(INDEX('BDCF Histórico'!A:A,MATCH(D1773&amp;E1773,'BDCF Histórico'!G:G,0),),Equivalencias!D:F,3,FALSE),"Revisar")),IFERROR(VLOOKUP(INDEX('BDCF Histórico'!A:A,MATCH(D1773&amp;E1773,'BDCF Histórico'!G:G,0),),Equivalencias!D:F,3,FALSE),"Revisar"))</f>
        <v>PROC.SWAT</v>
      </c>
      <c r="H1773" s="263" t="str" cm="1">
        <f t="array" ref="H1773">IFERROR(INDEX(Equivalencias!H:H,MATCH(BD[[#This Row],[PRYINumero]],Equivalencias!I:I,0),),BD[[#This Row],[PRYTcodigo]])</f>
        <v>PROC.SWAT</v>
      </c>
    </row>
    <row r="1774" spans="1:8" hidden="1" x14ac:dyDescent="0.3">
      <c r="B1774" t="s">
        <v>3270</v>
      </c>
      <c r="C1774" t="s">
        <v>4678</v>
      </c>
      <c r="D1774" t="s">
        <v>4578</v>
      </c>
      <c r="E1774" t="s">
        <v>4640</v>
      </c>
      <c r="F1774">
        <v>25</v>
      </c>
      <c r="G1774" s="263" t="str" cm="1">
        <f t="array" ref="G1774">IF(Resumen!$D$7="PROC.SWAT",IFERROR(VLOOKUP(BD[[#This Row],[Usunombre]],Equivalencias!W:X,2,FALSE),IFERROR(VLOOKUP(INDEX('BDCF Histórico'!A:A,MATCH(D1774&amp;E1774,'BDCF Histórico'!G:G,0),),Equivalencias!D:F,3,FALSE),"Revisar")),IFERROR(VLOOKUP(INDEX('BDCF Histórico'!A:A,MATCH(D1774&amp;E1774,'BDCF Histórico'!G:G,0),),Equivalencias!D:F,3,FALSE),"Revisar"))</f>
        <v>PROC.SWAT</v>
      </c>
      <c r="H1774" s="263" t="str" cm="1">
        <f t="array" ref="H1774">IFERROR(INDEX(Equivalencias!H:H,MATCH(BD[[#This Row],[PRYINumero]],Equivalencias!I:I,0),),BD[[#This Row],[PRYTcodigo]])</f>
        <v>PROC.SWAT</v>
      </c>
    </row>
    <row r="1775" spans="1:8" x14ac:dyDescent="0.3">
      <c r="B1775" t="s">
        <v>3270</v>
      </c>
      <c r="C1775" t="s">
        <v>4678</v>
      </c>
      <c r="D1775" t="s">
        <v>4578</v>
      </c>
      <c r="E1775" t="s">
        <v>8381</v>
      </c>
      <c r="F1775">
        <v>13</v>
      </c>
      <c r="G1775" s="263" t="str" cm="1">
        <f t="array" ref="G1775">IF(Resumen!$D$7="PROC.SWAT",IFERROR(VLOOKUP(BD[[#This Row],[Usunombre]],Equivalencias!W:X,2,FALSE),IFERROR(VLOOKUP(INDEX('BDCF Histórico'!A:A,MATCH(D1775&amp;E1775,'BDCF Histórico'!G:G,0),),Equivalencias!D:F,3,FALSE),"Revisar")),IFERROR(VLOOKUP(INDEX('BDCF Histórico'!A:A,MATCH(D1775&amp;E1775,'BDCF Histórico'!G:G,0),),Equivalencias!D:F,3,FALSE),"Revisar"))</f>
        <v>PROC.SWAT</v>
      </c>
      <c r="H1775" s="263" t="str" cm="1">
        <f t="array" ref="H1775">IFERROR(INDEX(Equivalencias!H:H,MATCH(BD[[#This Row],[PRYINumero]],Equivalencias!I:I,0),),BD[[#This Row],[PRYTcodigo]])</f>
        <v>PROC.SWAT</v>
      </c>
    </row>
    <row r="1776" spans="1:8" hidden="1" x14ac:dyDescent="0.3">
      <c r="B1776" t="s">
        <v>354</v>
      </c>
      <c r="C1776" t="s">
        <v>1009</v>
      </c>
      <c r="D1776" t="s">
        <v>4578</v>
      </c>
      <c r="E1776" t="s">
        <v>4640</v>
      </c>
      <c r="F1776">
        <v>22</v>
      </c>
      <c r="G1776" s="263" t="str" cm="1">
        <f t="array" ref="G1776">IF(Resumen!$D$7="PROC.SWAT",IFERROR(VLOOKUP(BD[[#This Row],[Usunombre]],Equivalencias!W:X,2,FALSE),IFERROR(VLOOKUP(INDEX('BDCF Histórico'!A:A,MATCH(D1776&amp;E1776,'BDCF Histórico'!G:G,0),),Equivalencias!D:F,3,FALSE),"Revisar")),IFERROR(VLOOKUP(INDEX('BDCF Histórico'!A:A,MATCH(D1776&amp;E1776,'BDCF Histórico'!G:G,0),),Equivalencias!D:F,3,FALSE),"Revisar"))</f>
        <v>PROC.SWAT</v>
      </c>
      <c r="H1776" s="263" t="str" cm="1">
        <f t="array" ref="H1776">IFERROR(INDEX(Equivalencias!H:H,MATCH(BD[[#This Row],[PRYINumero]],Equivalencias!I:I,0),),BD[[#This Row],[PRYTcodigo]])</f>
        <v>PROC.TAPP</v>
      </c>
    </row>
    <row r="1777" spans="2:8" x14ac:dyDescent="0.3">
      <c r="B1777" t="s">
        <v>354</v>
      </c>
      <c r="C1777" t="s">
        <v>1009</v>
      </c>
      <c r="D1777" t="s">
        <v>4578</v>
      </c>
      <c r="E1777" t="s">
        <v>8381</v>
      </c>
      <c r="F1777">
        <v>2</v>
      </c>
      <c r="G1777" s="263" t="str" cm="1">
        <f t="array" ref="G1777">IF(Resumen!$D$7="PROC.SWAT",IFERROR(VLOOKUP(BD[[#This Row],[Usunombre]],Equivalencias!W:X,2,FALSE),IFERROR(VLOOKUP(INDEX('BDCF Histórico'!A:A,MATCH(D1777&amp;E1777,'BDCF Histórico'!G:G,0),),Equivalencias!D:F,3,FALSE),"Revisar")),IFERROR(VLOOKUP(INDEX('BDCF Histórico'!A:A,MATCH(D1777&amp;E1777,'BDCF Histórico'!G:G,0),),Equivalencias!D:F,3,FALSE),"Revisar"))</f>
        <v>PROC.SWAT</v>
      </c>
      <c r="H1777" s="263" t="str" cm="1">
        <f t="array" ref="H1777">IFERROR(INDEX(Equivalencias!H:H,MATCH(BD[[#This Row],[PRYINumero]],Equivalencias!I:I,0),),BD[[#This Row],[PRYTcodigo]])</f>
        <v>PROC.TAPP</v>
      </c>
    </row>
    <row r="1778" spans="2:8" hidden="1" x14ac:dyDescent="0.3">
      <c r="B1778" t="s">
        <v>405</v>
      </c>
      <c r="C1778" t="s">
        <v>4439</v>
      </c>
      <c r="D1778" t="s">
        <v>4578</v>
      </c>
      <c r="E1778" t="s">
        <v>4640</v>
      </c>
      <c r="F1778">
        <v>21</v>
      </c>
      <c r="G1778" s="263" t="str" cm="1">
        <f t="array" ref="G1778">IF(Resumen!$D$7="PROC.SWAT",IFERROR(VLOOKUP(BD[[#This Row],[Usunombre]],Equivalencias!W:X,2,FALSE),IFERROR(VLOOKUP(INDEX('BDCF Histórico'!A:A,MATCH(D1778&amp;E1778,'BDCF Histórico'!G:G,0),),Equivalencias!D:F,3,FALSE),"Revisar")),IFERROR(VLOOKUP(INDEX('BDCF Histórico'!A:A,MATCH(D1778&amp;E1778,'BDCF Histórico'!G:G,0),),Equivalencias!D:F,3,FALSE),"Revisar"))</f>
        <v>PROC.SWAT</v>
      </c>
      <c r="H1778" s="263" t="str" cm="1">
        <f t="array" ref="H1778">IFERROR(INDEX(Equivalencias!H:H,MATCH(BD[[#This Row],[PRYINumero]],Equivalencias!I:I,0),),BD[[#This Row],[PRYTcodigo]])</f>
        <v>STR.MGMT</v>
      </c>
    </row>
    <row r="1779" spans="2:8" x14ac:dyDescent="0.3">
      <c r="B1779" t="s">
        <v>405</v>
      </c>
      <c r="C1779" t="s">
        <v>4439</v>
      </c>
      <c r="D1779" t="s">
        <v>4578</v>
      </c>
      <c r="E1779" t="s">
        <v>8381</v>
      </c>
      <c r="F1779">
        <v>51</v>
      </c>
      <c r="G1779" s="263" t="str" cm="1">
        <f t="array" ref="G1779">IF(Resumen!$D$7="PROC.SWAT",IFERROR(VLOOKUP(BD[[#This Row],[Usunombre]],Equivalencias!W:X,2,FALSE),IFERROR(VLOOKUP(INDEX('BDCF Histórico'!A:A,MATCH(D1779&amp;E1779,'BDCF Histórico'!G:G,0),),Equivalencias!D:F,3,FALSE),"Revisar")),IFERROR(VLOOKUP(INDEX('BDCF Histórico'!A:A,MATCH(D1779&amp;E1779,'BDCF Histórico'!G:G,0),),Equivalencias!D:F,3,FALSE),"Revisar"))</f>
        <v>PROC.SWAT</v>
      </c>
      <c r="H1779" s="263" t="str" cm="1">
        <f t="array" ref="H1779">IFERROR(INDEX(Equivalencias!H:H,MATCH(BD[[#This Row],[PRYINumero]],Equivalencias!I:I,0),),BD[[#This Row],[PRYTcodigo]])</f>
        <v>STR.MGMT</v>
      </c>
    </row>
    <row r="1780" spans="2:8" hidden="1" x14ac:dyDescent="0.3">
      <c r="B1780" t="s">
        <v>669</v>
      </c>
      <c r="C1780" t="s">
        <v>4642</v>
      </c>
      <c r="D1780" t="s">
        <v>4125</v>
      </c>
      <c r="E1780" t="s">
        <v>4640</v>
      </c>
      <c r="F1780">
        <v>56</v>
      </c>
      <c r="G1780" s="263" t="str" cm="1">
        <f t="array" ref="G1780">IF(Resumen!$D$7="PROC.SWAT",IFERROR(VLOOKUP(BD[[#This Row],[Usunombre]],Equivalencias!W:X,2,FALSE),IFERROR(VLOOKUP(INDEX('BDCF Histórico'!A:A,MATCH(D1780&amp;E1780,'BDCF Histórico'!G:G,0),),Equivalencias!D:F,3,FALSE),"Revisar")),IFERROR(VLOOKUP(INDEX('BDCF Histórico'!A:A,MATCH(D1780&amp;E1780,'BDCF Histórico'!G:G,0),),Equivalencias!D:F,3,FALSE),"Revisar"))</f>
        <v>PROC.SWAT</v>
      </c>
      <c r="H1780" s="263" t="str" cm="1">
        <f t="array" ref="H1780">IFERROR(INDEX(Equivalencias!H:H,MATCH(BD[[#This Row],[PRYINumero]],Equivalencias!I:I,0),),BD[[#This Row],[PRYTcodigo]])</f>
        <v>PROC.ADM</v>
      </c>
    </row>
    <row r="1781" spans="2:8" hidden="1" x14ac:dyDescent="0.3">
      <c r="B1781" t="s">
        <v>4374</v>
      </c>
      <c r="C1781" t="s">
        <v>4393</v>
      </c>
      <c r="D1781" t="s">
        <v>4125</v>
      </c>
      <c r="E1781" t="s">
        <v>4640</v>
      </c>
      <c r="F1781">
        <v>112</v>
      </c>
      <c r="G1781" s="263" t="str" cm="1">
        <f t="array" ref="G1781">IF(Resumen!$D$7="PROC.SWAT",IFERROR(VLOOKUP(BD[[#This Row],[Usunombre]],Equivalencias!W:X,2,FALSE),IFERROR(VLOOKUP(INDEX('BDCF Histórico'!A:A,MATCH(D1781&amp;E1781,'BDCF Histórico'!G:G,0),),Equivalencias!D:F,3,FALSE),"Revisar")),IFERROR(VLOOKUP(INDEX('BDCF Histórico'!A:A,MATCH(D1781&amp;E1781,'BDCF Histórico'!G:G,0),),Equivalencias!D:F,3,FALSE),"Revisar"))</f>
        <v>PROC.SWAT</v>
      </c>
      <c r="H1781" s="263" t="str" cm="1">
        <f t="array" ref="H1781">IFERROR(INDEX(Equivalencias!H:H,MATCH(BD[[#This Row],[PRYINumero]],Equivalencias!I:I,0),),BD[[#This Row],[PRYTcodigo]])</f>
        <v>PROC.PRES</v>
      </c>
    </row>
    <row r="1782" spans="2:8" x14ac:dyDescent="0.3">
      <c r="B1782" t="s">
        <v>4374</v>
      </c>
      <c r="C1782" t="s">
        <v>4393</v>
      </c>
      <c r="D1782" t="s">
        <v>4125</v>
      </c>
      <c r="E1782" t="s">
        <v>8381</v>
      </c>
      <c r="F1782">
        <v>8</v>
      </c>
      <c r="G1782" s="263" t="str" cm="1">
        <f t="array" ref="G1782">IF(Resumen!$D$7="PROC.SWAT",IFERROR(VLOOKUP(BD[[#This Row],[Usunombre]],Equivalencias!W:X,2,FALSE),IFERROR(VLOOKUP(INDEX('BDCF Histórico'!A:A,MATCH(D1782&amp;E1782,'BDCF Histórico'!G:G,0),),Equivalencias!D:F,3,FALSE),"Revisar")),IFERROR(VLOOKUP(INDEX('BDCF Histórico'!A:A,MATCH(D1782&amp;E1782,'BDCF Histórico'!G:G,0),),Equivalencias!D:F,3,FALSE),"Revisar"))</f>
        <v>PROC.SWAT</v>
      </c>
      <c r="H1782" s="263" t="str" cm="1">
        <f t="array" ref="H1782">IFERROR(INDEX(Equivalencias!H:H,MATCH(BD[[#This Row],[PRYINumero]],Equivalencias!I:I,0),),BD[[#This Row],[PRYTcodigo]])</f>
        <v>PROC.PRES</v>
      </c>
    </row>
    <row r="1783" spans="2:8" x14ac:dyDescent="0.3">
      <c r="B1783" t="s">
        <v>354</v>
      </c>
      <c r="C1783" t="s">
        <v>1009</v>
      </c>
      <c r="D1783" t="s">
        <v>4125</v>
      </c>
      <c r="E1783" t="s">
        <v>8381</v>
      </c>
      <c r="F1783">
        <v>152</v>
      </c>
      <c r="G1783" s="263" t="str" cm="1">
        <f t="array" ref="G1783">IF(Resumen!$D$7="PROC.SWAT",IFERROR(VLOOKUP(BD[[#This Row],[Usunombre]],Equivalencias!W:X,2,FALSE),IFERROR(VLOOKUP(INDEX('BDCF Histórico'!A:A,MATCH(D1783&amp;E1783,'BDCF Histórico'!G:G,0),),Equivalencias!D:F,3,FALSE),"Revisar")),IFERROR(VLOOKUP(INDEX('BDCF Histórico'!A:A,MATCH(D1783&amp;E1783,'BDCF Histórico'!G:G,0),),Equivalencias!D:F,3,FALSE),"Revisar"))</f>
        <v>PROC.SWAT</v>
      </c>
      <c r="H1783" s="263" t="str" cm="1">
        <f t="array" ref="H1783">IFERROR(INDEX(Equivalencias!H:H,MATCH(BD[[#This Row],[PRYINumero]],Equivalencias!I:I,0),),BD[[#This Row],[PRYTcodigo]])</f>
        <v>PROC.TAPP</v>
      </c>
    </row>
    <row r="1784" spans="2:8" x14ac:dyDescent="0.3">
      <c r="B1784" t="s">
        <v>669</v>
      </c>
      <c r="C1784" t="s">
        <v>4642</v>
      </c>
      <c r="D1784" t="s">
        <v>141</v>
      </c>
      <c r="E1784" t="s">
        <v>8381</v>
      </c>
      <c r="F1784">
        <v>8</v>
      </c>
      <c r="G1784" s="263" t="str" cm="1">
        <f t="array" ref="G1784">IF(Resumen!$D$7="PROC.SWAT",IFERROR(VLOOKUP(BD[[#This Row],[Usunombre]],Equivalencias!W:X,2,FALSE),IFERROR(VLOOKUP(INDEX('BDCF Histórico'!A:A,MATCH(D1784&amp;E1784,'BDCF Histórico'!G:G,0),),Equivalencias!D:F,3,FALSE),"Revisar")),IFERROR(VLOOKUP(INDEX('BDCF Histórico'!A:A,MATCH(D1784&amp;E1784,'BDCF Histórico'!G:G,0),),Equivalencias!D:F,3,FALSE),"Revisar"))</f>
        <v>PROC.SEDI</v>
      </c>
      <c r="H1784" s="263" t="str" cm="1">
        <f t="array" ref="H1784">IFERROR(INDEX(Equivalencias!H:H,MATCH(BD[[#This Row],[PRYINumero]],Equivalencias!I:I,0),),BD[[#This Row],[PRYTcodigo]])</f>
        <v>PROC.ADM</v>
      </c>
    </row>
    <row r="1785" spans="2:8" hidden="1" x14ac:dyDescent="0.3">
      <c r="B1785" t="s">
        <v>4332</v>
      </c>
      <c r="C1785" t="s">
        <v>4160</v>
      </c>
      <c r="D1785" t="s">
        <v>141</v>
      </c>
      <c r="E1785" t="s">
        <v>4640</v>
      </c>
      <c r="F1785">
        <v>168</v>
      </c>
      <c r="G1785" s="263" t="str" cm="1">
        <f t="array" ref="G1785">IF(Resumen!$D$7="PROC.SWAT",IFERROR(VLOOKUP(BD[[#This Row],[Usunombre]],Equivalencias!W:X,2,FALSE),IFERROR(VLOOKUP(INDEX('BDCF Histórico'!A:A,MATCH(D1785&amp;E1785,'BDCF Histórico'!G:G,0),),Equivalencias!D:F,3,FALSE),"Revisar")),IFERROR(VLOOKUP(INDEX('BDCF Histórico'!A:A,MATCH(D1785&amp;E1785,'BDCF Histórico'!G:G,0),),Equivalencias!D:F,3,FALSE),"Revisar"))</f>
        <v>PROC.SEDI</v>
      </c>
      <c r="H1785" s="263" t="str" cm="1">
        <f t="array" ref="H1785">IFERROR(INDEX(Equivalencias!H:H,MATCH(BD[[#This Row],[PRYINumero]],Equivalencias!I:I,0),),BD[[#This Row],[PRYTcodigo]])</f>
        <v>PROC.SEDI</v>
      </c>
    </row>
    <row r="1786" spans="2:8" x14ac:dyDescent="0.3">
      <c r="B1786" t="s">
        <v>4332</v>
      </c>
      <c r="C1786" t="s">
        <v>4160</v>
      </c>
      <c r="D1786" t="s">
        <v>141</v>
      </c>
      <c r="E1786" t="s">
        <v>8381</v>
      </c>
      <c r="F1786">
        <v>112</v>
      </c>
      <c r="G1786" s="263" t="str" cm="1">
        <f t="array" ref="G1786">IF(Resumen!$D$7="PROC.SWAT",IFERROR(VLOOKUP(BD[[#This Row],[Usunombre]],Equivalencias!W:X,2,FALSE),IFERROR(VLOOKUP(INDEX('BDCF Histórico'!A:A,MATCH(D1786&amp;E1786,'BDCF Histórico'!G:G,0),),Equivalencias!D:F,3,FALSE),"Revisar")),IFERROR(VLOOKUP(INDEX('BDCF Histórico'!A:A,MATCH(D1786&amp;E1786,'BDCF Histórico'!G:G,0),),Equivalencias!D:F,3,FALSE),"Revisar"))</f>
        <v>PROC.SEDI</v>
      </c>
      <c r="H1786" s="263" t="str" cm="1">
        <f t="array" ref="H1786">IFERROR(INDEX(Equivalencias!H:H,MATCH(BD[[#This Row],[PRYINumero]],Equivalencias!I:I,0),),BD[[#This Row],[PRYTcodigo]])</f>
        <v>PROC.SEDI</v>
      </c>
    </row>
    <row r="1787" spans="2:8" hidden="1" x14ac:dyDescent="0.3">
      <c r="B1787" t="s">
        <v>669</v>
      </c>
      <c r="C1787" t="s">
        <v>4642</v>
      </c>
      <c r="D1787" t="s">
        <v>233</v>
      </c>
      <c r="E1787" t="s">
        <v>4640</v>
      </c>
      <c r="F1787">
        <v>8</v>
      </c>
      <c r="G1787" s="263" t="str" cm="1">
        <f t="array" ref="G1787">IF(Resumen!$D$7="PROC.SWAT",IFERROR(VLOOKUP(BD[[#This Row],[Usunombre]],Equivalencias!W:X,2,FALSE),IFERROR(VLOOKUP(INDEX('BDCF Histórico'!A:A,MATCH(D1787&amp;E1787,'BDCF Histórico'!G:G,0),),Equivalencias!D:F,3,FALSE),"Revisar")),IFERROR(VLOOKUP(INDEX('BDCF Histórico'!A:A,MATCH(D1787&amp;E1787,'BDCF Histórico'!G:G,0),),Equivalencias!D:F,3,FALSE),"Revisar"))</f>
        <v>PROC.TELCO</v>
      </c>
      <c r="H1787" s="263" t="str" cm="1">
        <f t="array" ref="H1787">IFERROR(INDEX(Equivalencias!H:H,MATCH(BD[[#This Row],[PRYINumero]],Equivalencias!I:I,0),),BD[[#This Row],[PRYTcodigo]])</f>
        <v>PROC.ADM</v>
      </c>
    </row>
    <row r="1788" spans="2:8" hidden="1" x14ac:dyDescent="0.3">
      <c r="B1788" t="s">
        <v>371</v>
      </c>
      <c r="C1788" t="s">
        <v>4628</v>
      </c>
      <c r="D1788" t="s">
        <v>233</v>
      </c>
      <c r="E1788" t="s">
        <v>4640</v>
      </c>
      <c r="F1788">
        <v>95</v>
      </c>
      <c r="G1788" s="263" t="str" cm="1">
        <f t="array" ref="G1788">IF(Resumen!$D$7="PROC.SWAT",IFERROR(VLOOKUP(BD[[#This Row],[Usunombre]],Equivalencias!W:X,2,FALSE),IFERROR(VLOOKUP(INDEX('BDCF Histórico'!A:A,MATCH(D1788&amp;E1788,'BDCF Histórico'!G:G,0),),Equivalencias!D:F,3,FALSE),"Revisar")),IFERROR(VLOOKUP(INDEX('BDCF Histórico'!A:A,MATCH(D1788&amp;E1788,'BDCF Histórico'!G:G,0),),Equivalencias!D:F,3,FALSE),"Revisar"))</f>
        <v>PROC.TELCO</v>
      </c>
      <c r="H1788" s="263" t="str" cm="1">
        <f t="array" ref="H1788">IFERROR(INDEX(Equivalencias!H:H,MATCH(BD[[#This Row],[PRYINumero]],Equivalencias!I:I,0),),BD[[#This Row],[PRYTcodigo]])</f>
        <v>PROC.TELCO</v>
      </c>
    </row>
    <row r="1789" spans="2:8" x14ac:dyDescent="0.3">
      <c r="B1789" t="s">
        <v>371</v>
      </c>
      <c r="C1789" t="s">
        <v>4628</v>
      </c>
      <c r="D1789" t="s">
        <v>233</v>
      </c>
      <c r="E1789" t="s">
        <v>8381</v>
      </c>
      <c r="F1789">
        <v>120</v>
      </c>
      <c r="G1789" s="263" t="str" cm="1">
        <f t="array" ref="G1789">IF(Resumen!$D$7="PROC.SWAT",IFERROR(VLOOKUP(BD[[#This Row],[Usunombre]],Equivalencias!W:X,2,FALSE),IFERROR(VLOOKUP(INDEX('BDCF Histórico'!A:A,MATCH(D1789&amp;E1789,'BDCF Histórico'!G:G,0),),Equivalencias!D:F,3,FALSE),"Revisar")),IFERROR(VLOOKUP(INDEX('BDCF Histórico'!A:A,MATCH(D1789&amp;E1789,'BDCF Histórico'!G:G,0),),Equivalencias!D:F,3,FALSE),"Revisar"))</f>
        <v>PROC.TELCO</v>
      </c>
      <c r="H1789" s="263" t="str" cm="1">
        <f t="array" ref="H1789">IFERROR(INDEX(Equivalencias!H:H,MATCH(BD[[#This Row],[PRYINumero]],Equivalencias!I:I,0),),BD[[#This Row],[PRYTcodigo]])</f>
        <v>PROC.TELCO</v>
      </c>
    </row>
    <row r="1790" spans="2:8" hidden="1" x14ac:dyDescent="0.3">
      <c r="B1790" t="s">
        <v>371</v>
      </c>
      <c r="C1790" t="s">
        <v>4206</v>
      </c>
      <c r="D1790" t="s">
        <v>233</v>
      </c>
      <c r="E1790" t="s">
        <v>4640</v>
      </c>
      <c r="F1790">
        <v>20</v>
      </c>
      <c r="G1790" s="263" t="str" cm="1">
        <f t="array" ref="G1790">IF(Resumen!$D$7="PROC.SWAT",IFERROR(VLOOKUP(BD[[#This Row],[Usunombre]],Equivalencias!W:X,2,FALSE),IFERROR(VLOOKUP(INDEX('BDCF Histórico'!A:A,MATCH(D1790&amp;E1790,'BDCF Histórico'!G:G,0),),Equivalencias!D:F,3,FALSE),"Revisar")),IFERROR(VLOOKUP(INDEX('BDCF Histórico'!A:A,MATCH(D1790&amp;E1790,'BDCF Histórico'!G:G,0),),Equivalencias!D:F,3,FALSE),"Revisar"))</f>
        <v>PROC.TELCO</v>
      </c>
      <c r="H1790" s="263" t="str" cm="1">
        <f t="array" ref="H1790">IFERROR(INDEX(Equivalencias!H:H,MATCH(BD[[#This Row],[PRYINumero]],Equivalencias!I:I,0),),BD[[#This Row],[PRYTcodigo]])</f>
        <v>PROC.TELCO</v>
      </c>
    </row>
    <row r="1791" spans="2:8" hidden="1" x14ac:dyDescent="0.3">
      <c r="B1791" t="s">
        <v>371</v>
      </c>
      <c r="C1791" t="s">
        <v>4629</v>
      </c>
      <c r="D1791" t="s">
        <v>233</v>
      </c>
      <c r="E1791" t="s">
        <v>4640</v>
      </c>
      <c r="F1791">
        <v>40</v>
      </c>
      <c r="G1791" s="263" t="str" cm="1">
        <f t="array" ref="G1791">IF(Resumen!$D$7="PROC.SWAT",IFERROR(VLOOKUP(BD[[#This Row],[Usunombre]],Equivalencias!W:X,2,FALSE),IFERROR(VLOOKUP(INDEX('BDCF Histórico'!A:A,MATCH(D1791&amp;E1791,'BDCF Histórico'!G:G,0),),Equivalencias!D:F,3,FALSE),"Revisar")),IFERROR(VLOOKUP(INDEX('BDCF Histórico'!A:A,MATCH(D1791&amp;E1791,'BDCF Histórico'!G:G,0),),Equivalencias!D:F,3,FALSE),"Revisar"))</f>
        <v>PROC.TELCO</v>
      </c>
      <c r="H1791" s="263" t="str" cm="1">
        <f t="array" ref="H1791">IFERROR(INDEX(Equivalencias!H:H,MATCH(BD[[#This Row],[PRYINumero]],Equivalencias!I:I,0),),BD[[#This Row],[PRYTcodigo]])</f>
        <v>PROC.TELCO</v>
      </c>
    </row>
    <row r="1792" spans="2:8" hidden="1" x14ac:dyDescent="0.3">
      <c r="B1792" t="s">
        <v>371</v>
      </c>
      <c r="C1792" t="s">
        <v>4679</v>
      </c>
      <c r="D1792" t="s">
        <v>233</v>
      </c>
      <c r="E1792" t="s">
        <v>4640</v>
      </c>
      <c r="F1792">
        <v>5</v>
      </c>
      <c r="G1792" s="263" t="str" cm="1">
        <f t="array" ref="G1792">IF(Resumen!$D$7="PROC.SWAT",IFERROR(VLOOKUP(BD[[#This Row],[Usunombre]],Equivalencias!W:X,2,FALSE),IFERROR(VLOOKUP(INDEX('BDCF Histórico'!A:A,MATCH(D1792&amp;E1792,'BDCF Histórico'!G:G,0),),Equivalencias!D:F,3,FALSE),"Revisar")),IFERROR(VLOOKUP(INDEX('BDCF Histórico'!A:A,MATCH(D1792&amp;E1792,'BDCF Histórico'!G:G,0),),Equivalencias!D:F,3,FALSE),"Revisar"))</f>
        <v>PROC.TELCO</v>
      </c>
      <c r="H1792" s="263" t="str" cm="1">
        <f t="array" ref="H1792">IFERROR(INDEX(Equivalencias!H:H,MATCH(BD[[#This Row],[PRYINumero]],Equivalencias!I:I,0),),BD[[#This Row],[PRYTcodigo]])</f>
        <v>PROC.TELCO</v>
      </c>
    </row>
    <row r="1793" spans="2:8" x14ac:dyDescent="0.3">
      <c r="B1793" t="s">
        <v>371</v>
      </c>
      <c r="C1793" t="s">
        <v>4680</v>
      </c>
      <c r="D1793" t="s">
        <v>233</v>
      </c>
      <c r="E1793" t="s">
        <v>8381</v>
      </c>
      <c r="F1793">
        <v>40</v>
      </c>
      <c r="G1793" s="263" t="str" cm="1">
        <f t="array" ref="G1793">IF(Resumen!$D$7="PROC.SWAT",IFERROR(VLOOKUP(BD[[#This Row],[Usunombre]],Equivalencias!W:X,2,FALSE),IFERROR(VLOOKUP(INDEX('BDCF Histórico'!A:A,MATCH(D1793&amp;E1793,'BDCF Histórico'!G:G,0),),Equivalencias!D:F,3,FALSE),"Revisar")),IFERROR(VLOOKUP(INDEX('BDCF Histórico'!A:A,MATCH(D1793&amp;E1793,'BDCF Histórico'!G:G,0),),Equivalencias!D:F,3,FALSE),"Revisar"))</f>
        <v>PROC.TELCO</v>
      </c>
      <c r="H1793" s="263" t="str" cm="1">
        <f t="array" ref="H1793">IFERROR(INDEX(Equivalencias!H:H,MATCH(BD[[#This Row],[PRYINumero]],Equivalencias!I:I,0),),BD[[#This Row],[PRYTcodigo]])</f>
        <v>PROC.TELCO</v>
      </c>
    </row>
    <row r="1794" spans="2:8" hidden="1" x14ac:dyDescent="0.3">
      <c r="B1794" t="s">
        <v>371</v>
      </c>
      <c r="C1794" t="s">
        <v>4628</v>
      </c>
      <c r="D1794" t="s">
        <v>3865</v>
      </c>
      <c r="E1794" t="s">
        <v>4640</v>
      </c>
      <c r="F1794">
        <v>168</v>
      </c>
      <c r="G1794" s="263" t="str" cm="1">
        <f t="array" ref="G1794">IF(Resumen!$D$7="PROC.SWAT",IFERROR(VLOOKUP(BD[[#This Row],[Usunombre]],Equivalencias!W:X,2,FALSE),IFERROR(VLOOKUP(INDEX('BDCF Histórico'!A:A,MATCH(D1794&amp;E1794,'BDCF Histórico'!G:G,0),),Equivalencias!D:F,3,FALSE),"Revisar")),IFERROR(VLOOKUP(INDEX('BDCF Histórico'!A:A,MATCH(D1794&amp;E1794,'BDCF Histórico'!G:G,0),),Equivalencias!D:F,3,FALSE),"Revisar"))</f>
        <v>PROC.QA</v>
      </c>
      <c r="H1794" s="263" t="str" cm="1">
        <f t="array" ref="H1794">IFERROR(INDEX(Equivalencias!H:H,MATCH(BD[[#This Row],[PRYINumero]],Equivalencias!I:I,0),),BD[[#This Row],[PRYTcodigo]])</f>
        <v>PROC.TELCO</v>
      </c>
    </row>
    <row r="1795" spans="2:8" x14ac:dyDescent="0.3">
      <c r="B1795" t="s">
        <v>371</v>
      </c>
      <c r="C1795" t="s">
        <v>4628</v>
      </c>
      <c r="D1795" t="s">
        <v>3865</v>
      </c>
      <c r="E1795" t="s">
        <v>8381</v>
      </c>
      <c r="F1795">
        <v>160</v>
      </c>
      <c r="G1795" s="263" t="str" cm="1">
        <f t="array" ref="G1795">IF(Resumen!$D$7="PROC.SWAT",IFERROR(VLOOKUP(BD[[#This Row],[Usunombre]],Equivalencias!W:X,2,FALSE),IFERROR(VLOOKUP(INDEX('BDCF Histórico'!A:A,MATCH(D1795&amp;E1795,'BDCF Histórico'!G:G,0),),Equivalencias!D:F,3,FALSE),"Revisar")),IFERROR(VLOOKUP(INDEX('BDCF Histórico'!A:A,MATCH(D1795&amp;E1795,'BDCF Histórico'!G:G,0),),Equivalencias!D:F,3,FALSE),"Revisar"))</f>
        <v>PROC.QA</v>
      </c>
      <c r="H1795" s="263" t="str" cm="1">
        <f t="array" ref="H1795">IFERROR(INDEX(Equivalencias!H:H,MATCH(BD[[#This Row],[PRYINumero]],Equivalencias!I:I,0),),BD[[#This Row],[PRYTcodigo]])</f>
        <v>PROC.TELCO</v>
      </c>
    </row>
    <row r="1796" spans="2:8" hidden="1" x14ac:dyDescent="0.3">
      <c r="B1796" t="s">
        <v>981</v>
      </c>
      <c r="C1796" t="s">
        <v>4293</v>
      </c>
      <c r="D1796" t="s">
        <v>251</v>
      </c>
      <c r="E1796" t="s">
        <v>4640</v>
      </c>
      <c r="F1796">
        <v>135.5</v>
      </c>
      <c r="G1796" s="263" t="str" cm="1">
        <f t="array" ref="G1796">IF(Resumen!$D$7="PROC.SWAT",IFERROR(VLOOKUP(BD[[#This Row],[Usunombre]],Equivalencias!W:X,2,FALSE),IFERROR(VLOOKUP(INDEX('BDCF Histórico'!A:A,MATCH(D1796&amp;E1796,'BDCF Histórico'!G:G,0),),Equivalencias!D:F,3,FALSE),"Revisar")),IFERROR(VLOOKUP(INDEX('BDCF Histórico'!A:A,MATCH(D1796&amp;E1796,'BDCF Histórico'!G:G,0),),Equivalencias!D:F,3,FALSE),"Revisar"))</f>
        <v>PROC.T.MW</v>
      </c>
      <c r="H1796" s="263" t="str" cm="1">
        <f t="array" ref="H1796">IFERROR(INDEX(Equivalencias!H:H,MATCH(BD[[#This Row],[PRYINumero]],Equivalencias!I:I,0),),BD[[#This Row],[PRYTcodigo]])</f>
        <v>PROC.T.MW</v>
      </c>
    </row>
    <row r="1797" spans="2:8" x14ac:dyDescent="0.3">
      <c r="B1797" t="s">
        <v>981</v>
      </c>
      <c r="C1797" t="s">
        <v>4293</v>
      </c>
      <c r="D1797" t="s">
        <v>251</v>
      </c>
      <c r="E1797" t="s">
        <v>8381</v>
      </c>
      <c r="F1797">
        <v>125.75</v>
      </c>
      <c r="G1797" s="263" t="str" cm="1">
        <f t="array" ref="G1797">IF(Resumen!$D$7="PROC.SWAT",IFERROR(VLOOKUP(BD[[#This Row],[Usunombre]],Equivalencias!W:X,2,FALSE),IFERROR(VLOOKUP(INDEX('BDCF Histórico'!A:A,MATCH(D1797&amp;E1797,'BDCF Histórico'!G:G,0),),Equivalencias!D:F,3,FALSE),"Revisar")),IFERROR(VLOOKUP(INDEX('BDCF Histórico'!A:A,MATCH(D1797&amp;E1797,'BDCF Histórico'!G:G,0),),Equivalencias!D:F,3,FALSE),"Revisar"))</f>
        <v>PROC.T.MW</v>
      </c>
      <c r="H1797" s="263" t="str" cm="1">
        <f t="array" ref="H1797">IFERROR(INDEX(Equivalencias!H:H,MATCH(BD[[#This Row],[PRYINumero]],Equivalencias!I:I,0),),BD[[#This Row],[PRYTcodigo]])</f>
        <v>PROC.T.MW</v>
      </c>
    </row>
    <row r="1798" spans="2:8" hidden="1" x14ac:dyDescent="0.3">
      <c r="B1798" t="s">
        <v>981</v>
      </c>
      <c r="C1798" t="s">
        <v>4294</v>
      </c>
      <c r="D1798" t="s">
        <v>251</v>
      </c>
      <c r="E1798" t="s">
        <v>4640</v>
      </c>
      <c r="F1798">
        <v>11.5</v>
      </c>
      <c r="G1798" s="263" t="str" cm="1">
        <f t="array" ref="G1798">IF(Resumen!$D$7="PROC.SWAT",IFERROR(VLOOKUP(BD[[#This Row],[Usunombre]],Equivalencias!W:X,2,FALSE),IFERROR(VLOOKUP(INDEX('BDCF Histórico'!A:A,MATCH(D1798&amp;E1798,'BDCF Histórico'!G:G,0),),Equivalencias!D:F,3,FALSE),"Revisar")),IFERROR(VLOOKUP(INDEX('BDCF Histórico'!A:A,MATCH(D1798&amp;E1798,'BDCF Histórico'!G:G,0),),Equivalencias!D:F,3,FALSE),"Revisar"))</f>
        <v>PROC.T.MW</v>
      </c>
      <c r="H1798" s="263" t="str" cm="1">
        <f t="array" ref="H1798">IFERROR(INDEX(Equivalencias!H:H,MATCH(BD[[#This Row],[PRYINumero]],Equivalencias!I:I,0),),BD[[#This Row],[PRYTcodigo]])</f>
        <v>PROC.T.MW</v>
      </c>
    </row>
    <row r="1799" spans="2:8" x14ac:dyDescent="0.3">
      <c r="B1799" t="s">
        <v>981</v>
      </c>
      <c r="C1799" t="s">
        <v>4294</v>
      </c>
      <c r="D1799" t="s">
        <v>251</v>
      </c>
      <c r="E1799" t="s">
        <v>8381</v>
      </c>
      <c r="F1799">
        <v>14.25</v>
      </c>
      <c r="G1799" s="263" t="str" cm="1">
        <f t="array" ref="G1799">IF(Resumen!$D$7="PROC.SWAT",IFERROR(VLOOKUP(BD[[#This Row],[Usunombre]],Equivalencias!W:X,2,FALSE),IFERROR(VLOOKUP(INDEX('BDCF Histórico'!A:A,MATCH(D1799&amp;E1799,'BDCF Histórico'!G:G,0),),Equivalencias!D:F,3,FALSE),"Revisar")),IFERROR(VLOOKUP(INDEX('BDCF Histórico'!A:A,MATCH(D1799&amp;E1799,'BDCF Histórico'!G:G,0),),Equivalencias!D:F,3,FALSE),"Revisar"))</f>
        <v>PROC.T.MW</v>
      </c>
      <c r="H1799" s="263" t="str" cm="1">
        <f t="array" ref="H1799">IFERROR(INDEX(Equivalencias!H:H,MATCH(BD[[#This Row],[PRYINumero]],Equivalencias!I:I,0),),BD[[#This Row],[PRYTcodigo]])</f>
        <v>PROC.T.MW</v>
      </c>
    </row>
    <row r="1800" spans="2:8" hidden="1" x14ac:dyDescent="0.3">
      <c r="B1800" t="s">
        <v>354</v>
      </c>
      <c r="C1800" t="s">
        <v>4281</v>
      </c>
      <c r="D1800" t="s">
        <v>43</v>
      </c>
      <c r="E1800" t="s">
        <v>4640</v>
      </c>
      <c r="F1800">
        <v>168</v>
      </c>
      <c r="G1800" s="263" t="str" cm="1">
        <f t="array" ref="G1800">IF(Resumen!$D$7="PROC.SWAT",IFERROR(VLOOKUP(BD[[#This Row],[Usunombre]],Equivalencias!W:X,2,FALSE),IFERROR(VLOOKUP(INDEX('BDCF Histórico'!A:A,MATCH(D1800&amp;E1800,'BDCF Histórico'!G:G,0),),Equivalencias!D:F,3,FALSE),"Revisar")),IFERROR(VLOOKUP(INDEX('BDCF Histórico'!A:A,MATCH(D1800&amp;E1800,'BDCF Histórico'!G:G,0),),Equivalencias!D:F,3,FALSE),"Revisar"))</f>
        <v>PROC.TAPP</v>
      </c>
      <c r="H1800" s="263" t="str" cm="1">
        <f t="array" ref="H1800">IFERROR(INDEX(Equivalencias!H:H,MATCH(BD[[#This Row],[PRYINumero]],Equivalencias!I:I,0),),BD[[#This Row],[PRYTcodigo]])</f>
        <v>PROC.TAPP</v>
      </c>
    </row>
    <row r="1801" spans="2:8" x14ac:dyDescent="0.3">
      <c r="B1801" t="s">
        <v>354</v>
      </c>
      <c r="C1801" t="s">
        <v>4281</v>
      </c>
      <c r="D1801" t="s">
        <v>43</v>
      </c>
      <c r="E1801" t="s">
        <v>8381</v>
      </c>
      <c r="F1801">
        <v>160</v>
      </c>
      <c r="G1801" s="263" t="str" cm="1">
        <f t="array" ref="G1801">IF(Resumen!$D$7="PROC.SWAT",IFERROR(VLOOKUP(BD[[#This Row],[Usunombre]],Equivalencias!W:X,2,FALSE),IFERROR(VLOOKUP(INDEX('BDCF Histórico'!A:A,MATCH(D1801&amp;E1801,'BDCF Histórico'!G:G,0),),Equivalencias!D:F,3,FALSE),"Revisar")),IFERROR(VLOOKUP(INDEX('BDCF Histórico'!A:A,MATCH(D1801&amp;E1801,'BDCF Histórico'!G:G,0),),Equivalencias!D:F,3,FALSE),"Revisar"))</f>
        <v>PROC.TAPP</v>
      </c>
      <c r="H1801" s="263" t="str" cm="1">
        <f t="array" ref="H1801">IFERROR(INDEX(Equivalencias!H:H,MATCH(BD[[#This Row],[PRYINumero]],Equivalencias!I:I,0),),BD[[#This Row],[PRYTcodigo]])</f>
        <v>PROC.TAPP</v>
      </c>
    </row>
    <row r="1802" spans="2:8" hidden="1" x14ac:dyDescent="0.3">
      <c r="B1802" t="s">
        <v>669</v>
      </c>
      <c r="C1802" t="s">
        <v>4642</v>
      </c>
      <c r="D1802" t="s">
        <v>265</v>
      </c>
      <c r="E1802" t="s">
        <v>4640</v>
      </c>
      <c r="F1802">
        <v>24</v>
      </c>
      <c r="G1802" s="263" t="str" cm="1">
        <f t="array" ref="G1802">IF(Resumen!$D$7="PROC.SWAT",IFERROR(VLOOKUP(BD[[#This Row],[Usunombre]],Equivalencias!W:X,2,FALSE),IFERROR(VLOOKUP(INDEX('BDCF Histórico'!A:A,MATCH(D1802&amp;E1802,'BDCF Histórico'!G:G,0),),Equivalencias!D:F,3,FALSE),"Revisar")),IFERROR(VLOOKUP(INDEX('BDCF Histórico'!A:A,MATCH(D1802&amp;E1802,'BDCF Histórico'!G:G,0),),Equivalencias!D:F,3,FALSE),"Revisar"))</f>
        <v>PROC.T.OPI</v>
      </c>
      <c r="H1802" s="263" t="str" cm="1">
        <f t="array" ref="H1802">IFERROR(INDEX(Equivalencias!H:H,MATCH(BD[[#This Row],[PRYINumero]],Equivalencias!I:I,0),),BD[[#This Row],[PRYTcodigo]])</f>
        <v>PROC.ADM</v>
      </c>
    </row>
    <row r="1803" spans="2:8" x14ac:dyDescent="0.3">
      <c r="B1803" t="s">
        <v>669</v>
      </c>
      <c r="C1803" t="s">
        <v>4642</v>
      </c>
      <c r="D1803" t="s">
        <v>265</v>
      </c>
      <c r="E1803" t="s">
        <v>8381</v>
      </c>
      <c r="F1803">
        <v>8</v>
      </c>
      <c r="G1803" s="263" t="str" cm="1">
        <f t="array" ref="G1803">IF(Resumen!$D$7="PROC.SWAT",IFERROR(VLOOKUP(BD[[#This Row],[Usunombre]],Equivalencias!W:X,2,FALSE),IFERROR(VLOOKUP(INDEX('BDCF Histórico'!A:A,MATCH(D1803&amp;E1803,'BDCF Histórico'!G:G,0),),Equivalencias!D:F,3,FALSE),"Revisar")),IFERROR(VLOOKUP(INDEX('BDCF Histórico'!A:A,MATCH(D1803&amp;E1803,'BDCF Histórico'!G:G,0),),Equivalencias!D:F,3,FALSE),"Revisar"))</f>
        <v>PROC.T.OPI</v>
      </c>
      <c r="H1803" s="263" t="str" cm="1">
        <f t="array" ref="H1803">IFERROR(INDEX(Equivalencias!H:H,MATCH(BD[[#This Row],[PRYINumero]],Equivalencias!I:I,0),),BD[[#This Row],[PRYTcodigo]])</f>
        <v>PROC.ADM</v>
      </c>
    </row>
    <row r="1804" spans="2:8" hidden="1" x14ac:dyDescent="0.3">
      <c r="B1804" t="s">
        <v>982</v>
      </c>
      <c r="C1804" t="s">
        <v>4291</v>
      </c>
      <c r="D1804" t="s">
        <v>265</v>
      </c>
      <c r="E1804" t="s">
        <v>4640</v>
      </c>
      <c r="F1804">
        <v>155.5</v>
      </c>
      <c r="G1804" s="263" t="str" cm="1">
        <f t="array" ref="G1804">IF(Resumen!$D$7="PROC.SWAT",IFERROR(VLOOKUP(BD[[#This Row],[Usunombre]],Equivalencias!W:X,2,FALSE),IFERROR(VLOOKUP(INDEX('BDCF Histórico'!A:A,MATCH(D1804&amp;E1804,'BDCF Histórico'!G:G,0),),Equivalencias!D:F,3,FALSE),"Revisar")),IFERROR(VLOOKUP(INDEX('BDCF Histórico'!A:A,MATCH(D1804&amp;E1804,'BDCF Histórico'!G:G,0),),Equivalencias!D:F,3,FALSE),"Revisar"))</f>
        <v>PROC.T.OPI</v>
      </c>
      <c r="H1804" s="263" t="str" cm="1">
        <f t="array" ref="H1804">IFERROR(INDEX(Equivalencias!H:H,MATCH(BD[[#This Row],[PRYINumero]],Equivalencias!I:I,0),),BD[[#This Row],[PRYTcodigo]])</f>
        <v>PROC.T.OPI</v>
      </c>
    </row>
    <row r="1805" spans="2:8" x14ac:dyDescent="0.3">
      <c r="B1805" t="s">
        <v>982</v>
      </c>
      <c r="C1805" t="s">
        <v>4291</v>
      </c>
      <c r="D1805" t="s">
        <v>265</v>
      </c>
      <c r="E1805" t="s">
        <v>8381</v>
      </c>
      <c r="F1805">
        <v>166</v>
      </c>
      <c r="G1805" s="263" t="str" cm="1">
        <f t="array" ref="G1805">IF(Resumen!$D$7="PROC.SWAT",IFERROR(VLOOKUP(BD[[#This Row],[Usunombre]],Equivalencias!W:X,2,FALSE),IFERROR(VLOOKUP(INDEX('BDCF Histórico'!A:A,MATCH(D1805&amp;E1805,'BDCF Histórico'!G:G,0),),Equivalencias!D:F,3,FALSE),"Revisar")),IFERROR(VLOOKUP(INDEX('BDCF Histórico'!A:A,MATCH(D1805&amp;E1805,'BDCF Histórico'!G:G,0),),Equivalencias!D:F,3,FALSE),"Revisar"))</f>
        <v>PROC.T.OPI</v>
      </c>
      <c r="H1805" s="263" t="str" cm="1">
        <f t="array" ref="H1805">IFERROR(INDEX(Equivalencias!H:H,MATCH(BD[[#This Row],[PRYINumero]],Equivalencias!I:I,0),),BD[[#This Row],[PRYTcodigo]])</f>
        <v>PROC.T.OPI</v>
      </c>
    </row>
    <row r="1806" spans="2:8" hidden="1" x14ac:dyDescent="0.3">
      <c r="B1806" t="s">
        <v>669</v>
      </c>
      <c r="C1806" t="s">
        <v>4642</v>
      </c>
      <c r="D1806" t="s">
        <v>59</v>
      </c>
      <c r="E1806" t="s">
        <v>4640</v>
      </c>
      <c r="F1806">
        <v>8</v>
      </c>
      <c r="G1806" s="263" t="str" cm="1">
        <f t="array" ref="G1806">IF(Resumen!$D$7="PROC.SWAT",IFERROR(VLOOKUP(BD[[#This Row],[Usunombre]],Equivalencias!W:X,2,FALSE),IFERROR(VLOOKUP(INDEX('BDCF Histórico'!A:A,MATCH(D1806&amp;E1806,'BDCF Histórico'!G:G,0),),Equivalencias!D:F,3,FALSE),"Revisar")),IFERROR(VLOOKUP(INDEX('BDCF Histórico'!A:A,MATCH(D1806&amp;E1806,'BDCF Histórico'!G:G,0),),Equivalencias!D:F,3,FALSE),"Revisar"))</f>
        <v>PROC.ERP</v>
      </c>
      <c r="H1806" s="263" t="str" cm="1">
        <f t="array" ref="H1806">IFERROR(INDEX(Equivalencias!H:H,MATCH(BD[[#This Row],[PRYINumero]],Equivalencias!I:I,0),),BD[[#This Row],[PRYTcodigo]])</f>
        <v>PROC.ADM</v>
      </c>
    </row>
    <row r="1807" spans="2:8" x14ac:dyDescent="0.3">
      <c r="B1807" t="s">
        <v>48</v>
      </c>
      <c r="C1807" t="s">
        <v>4648</v>
      </c>
      <c r="D1807" t="s">
        <v>59</v>
      </c>
      <c r="E1807" t="s">
        <v>8381</v>
      </c>
      <c r="F1807">
        <v>1</v>
      </c>
      <c r="G1807" s="263" t="str" cm="1">
        <f t="array" ref="G1807">IF(Resumen!$D$7="PROC.SWAT",IFERROR(VLOOKUP(BD[[#This Row],[Usunombre]],Equivalencias!W:X,2,FALSE),IFERROR(VLOOKUP(INDEX('BDCF Histórico'!A:A,MATCH(D1807&amp;E1807,'BDCF Histórico'!G:G,0),),Equivalencias!D:F,3,FALSE),"Revisar")),IFERROR(VLOOKUP(INDEX('BDCF Histórico'!A:A,MATCH(D1807&amp;E1807,'BDCF Histórico'!G:G,0),),Equivalencias!D:F,3,FALSE),"Revisar"))</f>
        <v>PROC.ERP</v>
      </c>
      <c r="H1807" s="263" t="str" cm="1">
        <f t="array" ref="H1807">IFERROR(INDEX(Equivalencias!H:H,MATCH(BD[[#This Row],[PRYINumero]],Equivalencias!I:I,0),),BD[[#This Row],[PRYTcodigo]])</f>
        <v>PROC.ERP</v>
      </c>
    </row>
    <row r="1808" spans="2:8" x14ac:dyDescent="0.3">
      <c r="B1808" t="s">
        <v>48</v>
      </c>
      <c r="C1808" t="s">
        <v>4649</v>
      </c>
      <c r="D1808" t="s">
        <v>59</v>
      </c>
      <c r="E1808" t="s">
        <v>8381</v>
      </c>
      <c r="F1808">
        <v>8.5</v>
      </c>
      <c r="G1808" s="263" t="str" cm="1">
        <f t="array" ref="G1808">IF(Resumen!$D$7="PROC.SWAT",IFERROR(VLOOKUP(BD[[#This Row],[Usunombre]],Equivalencias!W:X,2,FALSE),IFERROR(VLOOKUP(INDEX('BDCF Histórico'!A:A,MATCH(D1808&amp;E1808,'BDCF Histórico'!G:G,0),),Equivalencias!D:F,3,FALSE),"Revisar")),IFERROR(VLOOKUP(INDEX('BDCF Histórico'!A:A,MATCH(D1808&amp;E1808,'BDCF Histórico'!G:G,0),),Equivalencias!D:F,3,FALSE),"Revisar"))</f>
        <v>PROC.ERP</v>
      </c>
      <c r="H1808" s="263" t="str" cm="1">
        <f t="array" ref="H1808">IFERROR(INDEX(Equivalencias!H:H,MATCH(BD[[#This Row],[PRYINumero]],Equivalencias!I:I,0),),BD[[#This Row],[PRYTcodigo]])</f>
        <v>PROC.ERP</v>
      </c>
    </row>
    <row r="1809" spans="2:8" hidden="1" x14ac:dyDescent="0.3">
      <c r="B1809" t="s">
        <v>48</v>
      </c>
      <c r="C1809" t="s">
        <v>56</v>
      </c>
      <c r="D1809" t="s">
        <v>59</v>
      </c>
      <c r="E1809" t="s">
        <v>4640</v>
      </c>
      <c r="F1809">
        <v>94</v>
      </c>
      <c r="G1809" s="263" t="str" cm="1">
        <f t="array" ref="G1809">IF(Resumen!$D$7="PROC.SWAT",IFERROR(VLOOKUP(BD[[#This Row],[Usunombre]],Equivalencias!W:X,2,FALSE),IFERROR(VLOOKUP(INDEX('BDCF Histórico'!A:A,MATCH(D1809&amp;E1809,'BDCF Histórico'!G:G,0),),Equivalencias!D:F,3,FALSE),"Revisar")),IFERROR(VLOOKUP(INDEX('BDCF Histórico'!A:A,MATCH(D1809&amp;E1809,'BDCF Histórico'!G:G,0),),Equivalencias!D:F,3,FALSE),"Revisar"))</f>
        <v>PROC.ERP</v>
      </c>
      <c r="H1809" s="263" t="str" cm="1">
        <f t="array" ref="H1809">IFERROR(INDEX(Equivalencias!H:H,MATCH(BD[[#This Row],[PRYINumero]],Equivalencias!I:I,0),),BD[[#This Row],[PRYTcodigo]])</f>
        <v>PROC.ERP</v>
      </c>
    </row>
    <row r="1810" spans="2:8" x14ac:dyDescent="0.3">
      <c r="B1810" t="s">
        <v>48</v>
      </c>
      <c r="C1810" t="s">
        <v>56</v>
      </c>
      <c r="D1810" t="s">
        <v>59</v>
      </c>
      <c r="E1810" t="s">
        <v>8381</v>
      </c>
      <c r="F1810">
        <v>47</v>
      </c>
      <c r="G1810" s="263" t="str" cm="1">
        <f t="array" ref="G1810">IF(Resumen!$D$7="PROC.SWAT",IFERROR(VLOOKUP(BD[[#This Row],[Usunombre]],Equivalencias!W:X,2,FALSE),IFERROR(VLOOKUP(INDEX('BDCF Histórico'!A:A,MATCH(D1810&amp;E1810,'BDCF Histórico'!G:G,0),),Equivalencias!D:F,3,FALSE),"Revisar")),IFERROR(VLOOKUP(INDEX('BDCF Histórico'!A:A,MATCH(D1810&amp;E1810,'BDCF Histórico'!G:G,0),),Equivalencias!D:F,3,FALSE),"Revisar"))</f>
        <v>PROC.ERP</v>
      </c>
      <c r="H1810" s="263" t="str" cm="1">
        <f t="array" ref="H1810">IFERROR(INDEX(Equivalencias!H:H,MATCH(BD[[#This Row],[PRYINumero]],Equivalencias!I:I,0),),BD[[#This Row],[PRYTcodigo]])</f>
        <v>PROC.ERP</v>
      </c>
    </row>
    <row r="1811" spans="2:8" hidden="1" x14ac:dyDescent="0.3">
      <c r="B1811" t="s">
        <v>48</v>
      </c>
      <c r="C1811" t="s">
        <v>4653</v>
      </c>
      <c r="D1811" t="s">
        <v>59</v>
      </c>
      <c r="E1811" t="s">
        <v>4640</v>
      </c>
      <c r="F1811">
        <v>6</v>
      </c>
      <c r="G1811" s="263" t="str" cm="1">
        <f t="array" ref="G1811">IF(Resumen!$D$7="PROC.SWAT",IFERROR(VLOOKUP(BD[[#This Row],[Usunombre]],Equivalencias!W:X,2,FALSE),IFERROR(VLOOKUP(INDEX('BDCF Histórico'!A:A,MATCH(D1811&amp;E1811,'BDCF Histórico'!G:G,0),),Equivalencias!D:F,3,FALSE),"Revisar")),IFERROR(VLOOKUP(INDEX('BDCF Histórico'!A:A,MATCH(D1811&amp;E1811,'BDCF Histórico'!G:G,0),),Equivalencias!D:F,3,FALSE),"Revisar"))</f>
        <v>PROC.ERP</v>
      </c>
      <c r="H1811" s="263" t="str" cm="1">
        <f t="array" ref="H1811">IFERROR(INDEX(Equivalencias!H:H,MATCH(BD[[#This Row],[PRYINumero]],Equivalencias!I:I,0),),BD[[#This Row],[PRYTcodigo]])</f>
        <v>PROC.ERP</v>
      </c>
    </row>
    <row r="1812" spans="2:8" x14ac:dyDescent="0.3">
      <c r="B1812" t="s">
        <v>48</v>
      </c>
      <c r="C1812" t="s">
        <v>4653</v>
      </c>
      <c r="D1812" t="s">
        <v>59</v>
      </c>
      <c r="E1812" t="s">
        <v>8381</v>
      </c>
      <c r="F1812">
        <v>1</v>
      </c>
      <c r="G1812" s="263" t="str" cm="1">
        <f t="array" ref="G1812">IF(Resumen!$D$7="PROC.SWAT",IFERROR(VLOOKUP(BD[[#This Row],[Usunombre]],Equivalencias!W:X,2,FALSE),IFERROR(VLOOKUP(INDEX('BDCF Histórico'!A:A,MATCH(D1812&amp;E1812,'BDCF Histórico'!G:G,0),),Equivalencias!D:F,3,FALSE),"Revisar")),IFERROR(VLOOKUP(INDEX('BDCF Histórico'!A:A,MATCH(D1812&amp;E1812,'BDCF Histórico'!G:G,0),),Equivalencias!D:F,3,FALSE),"Revisar"))</f>
        <v>PROC.ERP</v>
      </c>
      <c r="H1812" s="263" t="str" cm="1">
        <f t="array" ref="H1812">IFERROR(INDEX(Equivalencias!H:H,MATCH(BD[[#This Row],[PRYINumero]],Equivalencias!I:I,0),),BD[[#This Row],[PRYTcodigo]])</f>
        <v>PROC.ERP</v>
      </c>
    </row>
    <row r="1813" spans="2:8" hidden="1" x14ac:dyDescent="0.3">
      <c r="B1813" t="s">
        <v>48</v>
      </c>
      <c r="C1813" t="s">
        <v>4654</v>
      </c>
      <c r="D1813" t="s">
        <v>59</v>
      </c>
      <c r="E1813" t="s">
        <v>4640</v>
      </c>
      <c r="F1813">
        <v>1</v>
      </c>
      <c r="G1813" s="263" t="str" cm="1">
        <f t="array" ref="G1813">IF(Resumen!$D$7="PROC.SWAT",IFERROR(VLOOKUP(BD[[#This Row],[Usunombre]],Equivalencias!W:X,2,FALSE),IFERROR(VLOOKUP(INDEX('BDCF Histórico'!A:A,MATCH(D1813&amp;E1813,'BDCF Histórico'!G:G,0),),Equivalencias!D:F,3,FALSE),"Revisar")),IFERROR(VLOOKUP(INDEX('BDCF Histórico'!A:A,MATCH(D1813&amp;E1813,'BDCF Histórico'!G:G,0),),Equivalencias!D:F,3,FALSE),"Revisar"))</f>
        <v>PROC.ERP</v>
      </c>
      <c r="H1813" s="263" t="str" cm="1">
        <f t="array" ref="H1813">IFERROR(INDEX(Equivalencias!H:H,MATCH(BD[[#This Row],[PRYINumero]],Equivalencias!I:I,0),),BD[[#This Row],[PRYTcodigo]])</f>
        <v>PROC.ERP</v>
      </c>
    </row>
    <row r="1814" spans="2:8" hidden="1" x14ac:dyDescent="0.3">
      <c r="B1814" t="s">
        <v>48</v>
      </c>
      <c r="C1814" t="s">
        <v>3564</v>
      </c>
      <c r="D1814" t="s">
        <v>59</v>
      </c>
      <c r="E1814" t="s">
        <v>4640</v>
      </c>
      <c r="F1814">
        <v>39</v>
      </c>
      <c r="G1814" s="263" t="str" cm="1">
        <f t="array" ref="G1814">IF(Resumen!$D$7="PROC.SWAT",IFERROR(VLOOKUP(BD[[#This Row],[Usunombre]],Equivalencias!W:X,2,FALSE),IFERROR(VLOOKUP(INDEX('BDCF Histórico'!A:A,MATCH(D1814&amp;E1814,'BDCF Histórico'!G:G,0),),Equivalencias!D:F,3,FALSE),"Revisar")),IFERROR(VLOOKUP(INDEX('BDCF Histórico'!A:A,MATCH(D1814&amp;E1814,'BDCF Histórico'!G:G,0),),Equivalencias!D:F,3,FALSE),"Revisar"))</f>
        <v>PROC.ERP</v>
      </c>
      <c r="H1814" s="263" t="str" cm="1">
        <f t="array" ref="H1814">IFERROR(INDEX(Equivalencias!H:H,MATCH(BD[[#This Row],[PRYINumero]],Equivalencias!I:I,0),),BD[[#This Row],[PRYTcodigo]])</f>
        <v>PROC.ERP</v>
      </c>
    </row>
    <row r="1815" spans="2:8" x14ac:dyDescent="0.3">
      <c r="B1815" t="s">
        <v>48</v>
      </c>
      <c r="C1815" t="s">
        <v>3564</v>
      </c>
      <c r="D1815" t="s">
        <v>59</v>
      </c>
      <c r="E1815" t="s">
        <v>8381</v>
      </c>
      <c r="F1815">
        <v>58.5</v>
      </c>
      <c r="G1815" s="263" t="str" cm="1">
        <f t="array" ref="G1815">IF(Resumen!$D$7="PROC.SWAT",IFERROR(VLOOKUP(BD[[#This Row],[Usunombre]],Equivalencias!W:X,2,FALSE),IFERROR(VLOOKUP(INDEX('BDCF Histórico'!A:A,MATCH(D1815&amp;E1815,'BDCF Histórico'!G:G,0),),Equivalencias!D:F,3,FALSE),"Revisar")),IFERROR(VLOOKUP(INDEX('BDCF Histórico'!A:A,MATCH(D1815&amp;E1815,'BDCF Histórico'!G:G,0),),Equivalencias!D:F,3,FALSE),"Revisar"))</f>
        <v>PROC.ERP</v>
      </c>
      <c r="H1815" s="263" t="str" cm="1">
        <f t="array" ref="H1815">IFERROR(INDEX(Equivalencias!H:H,MATCH(BD[[#This Row],[PRYINumero]],Equivalencias!I:I,0),),BD[[#This Row],[PRYTcodigo]])</f>
        <v>PROC.ERP</v>
      </c>
    </row>
    <row r="1816" spans="2:8" x14ac:dyDescent="0.3">
      <c r="B1816" t="s">
        <v>48</v>
      </c>
      <c r="C1816" t="s">
        <v>4658</v>
      </c>
      <c r="D1816" t="s">
        <v>59</v>
      </c>
      <c r="E1816" t="s">
        <v>8381</v>
      </c>
      <c r="F1816">
        <v>13</v>
      </c>
      <c r="G1816" s="263" t="str" cm="1">
        <f t="array" ref="G1816">IF(Resumen!$D$7="PROC.SWAT",IFERROR(VLOOKUP(BD[[#This Row],[Usunombre]],Equivalencias!W:X,2,FALSE),IFERROR(VLOOKUP(INDEX('BDCF Histórico'!A:A,MATCH(D1816&amp;E1816,'BDCF Histórico'!G:G,0),),Equivalencias!D:F,3,FALSE),"Revisar")),IFERROR(VLOOKUP(INDEX('BDCF Histórico'!A:A,MATCH(D1816&amp;E1816,'BDCF Histórico'!G:G,0),),Equivalencias!D:F,3,FALSE),"Revisar"))</f>
        <v>PROC.ERP</v>
      </c>
      <c r="H1816" s="263" t="str" cm="1">
        <f t="array" ref="H1816">IFERROR(INDEX(Equivalencias!H:H,MATCH(BD[[#This Row],[PRYINumero]],Equivalencias!I:I,0),),BD[[#This Row],[PRYTcodigo]])</f>
        <v>PROC.ERP</v>
      </c>
    </row>
    <row r="1817" spans="2:8" x14ac:dyDescent="0.3">
      <c r="B1817" t="s">
        <v>48</v>
      </c>
      <c r="C1817" t="s">
        <v>4659</v>
      </c>
      <c r="D1817" t="s">
        <v>59</v>
      </c>
      <c r="E1817" t="s">
        <v>8381</v>
      </c>
      <c r="F1817">
        <v>5.5</v>
      </c>
      <c r="G1817" s="263" t="str" cm="1">
        <f t="array" ref="G1817">IF(Resumen!$D$7="PROC.SWAT",IFERROR(VLOOKUP(BD[[#This Row],[Usunombre]],Equivalencias!W:X,2,FALSE),IFERROR(VLOOKUP(INDEX('BDCF Histórico'!A:A,MATCH(D1817&amp;E1817,'BDCF Histórico'!G:G,0),),Equivalencias!D:F,3,FALSE),"Revisar")),IFERROR(VLOOKUP(INDEX('BDCF Histórico'!A:A,MATCH(D1817&amp;E1817,'BDCF Histórico'!G:G,0),),Equivalencias!D:F,3,FALSE),"Revisar"))</f>
        <v>PROC.ERP</v>
      </c>
      <c r="H1817" s="263" t="str" cm="1">
        <f t="array" ref="H1817">IFERROR(INDEX(Equivalencias!H:H,MATCH(BD[[#This Row],[PRYINumero]],Equivalencias!I:I,0),),BD[[#This Row],[PRYTcodigo]])</f>
        <v>PROC.ERP</v>
      </c>
    </row>
    <row r="1818" spans="2:8" x14ac:dyDescent="0.3">
      <c r="B1818" t="s">
        <v>48</v>
      </c>
      <c r="C1818" t="s">
        <v>4265</v>
      </c>
      <c r="D1818" t="s">
        <v>59</v>
      </c>
      <c r="E1818" t="s">
        <v>8381</v>
      </c>
      <c r="F1818">
        <v>1</v>
      </c>
      <c r="G1818" s="263" t="str" cm="1">
        <f t="array" ref="G1818">IF(Resumen!$D$7="PROC.SWAT",IFERROR(VLOOKUP(BD[[#This Row],[Usunombre]],Equivalencias!W:X,2,FALSE),IFERROR(VLOOKUP(INDEX('BDCF Histórico'!A:A,MATCH(D1818&amp;E1818,'BDCF Histórico'!G:G,0),),Equivalencias!D:F,3,FALSE),"Revisar")),IFERROR(VLOOKUP(INDEX('BDCF Histórico'!A:A,MATCH(D1818&amp;E1818,'BDCF Histórico'!G:G,0),),Equivalencias!D:F,3,FALSE),"Revisar"))</f>
        <v>PROC.ERP</v>
      </c>
      <c r="H1818" s="263" t="str" cm="1">
        <f t="array" ref="H1818">IFERROR(INDEX(Equivalencias!H:H,MATCH(BD[[#This Row],[PRYINumero]],Equivalencias!I:I,0),),BD[[#This Row],[PRYTcodigo]])</f>
        <v>PROC.ERP</v>
      </c>
    </row>
    <row r="1819" spans="2:8" hidden="1" x14ac:dyDescent="0.3">
      <c r="B1819" t="s">
        <v>48</v>
      </c>
      <c r="C1819" t="s">
        <v>4660</v>
      </c>
      <c r="D1819" t="s">
        <v>59</v>
      </c>
      <c r="E1819" t="s">
        <v>4640</v>
      </c>
      <c r="F1819">
        <v>17</v>
      </c>
      <c r="G1819" s="263" t="str" cm="1">
        <f t="array" ref="G1819">IF(Resumen!$D$7="PROC.SWAT",IFERROR(VLOOKUP(BD[[#This Row],[Usunombre]],Equivalencias!W:X,2,FALSE),IFERROR(VLOOKUP(INDEX('BDCF Histórico'!A:A,MATCH(D1819&amp;E1819,'BDCF Histórico'!G:G,0),),Equivalencias!D:F,3,FALSE),"Revisar")),IFERROR(VLOOKUP(INDEX('BDCF Histórico'!A:A,MATCH(D1819&amp;E1819,'BDCF Histórico'!G:G,0),),Equivalencias!D:F,3,FALSE),"Revisar"))</f>
        <v>PROC.ERP</v>
      </c>
      <c r="H1819" s="263" t="str" cm="1">
        <f t="array" ref="H1819">IFERROR(INDEX(Equivalencias!H:H,MATCH(BD[[#This Row],[PRYINumero]],Equivalencias!I:I,0),),BD[[#This Row],[PRYTcodigo]])</f>
        <v>PROC.ERP</v>
      </c>
    </row>
    <row r="1820" spans="2:8" x14ac:dyDescent="0.3">
      <c r="B1820" t="s">
        <v>48</v>
      </c>
      <c r="C1820" t="s">
        <v>4660</v>
      </c>
      <c r="D1820" t="s">
        <v>59</v>
      </c>
      <c r="E1820" t="s">
        <v>8381</v>
      </c>
      <c r="F1820">
        <v>22</v>
      </c>
      <c r="G1820" s="263" t="str" cm="1">
        <f t="array" ref="G1820">IF(Resumen!$D$7="PROC.SWAT",IFERROR(VLOOKUP(BD[[#This Row],[Usunombre]],Equivalencias!W:X,2,FALSE),IFERROR(VLOOKUP(INDEX('BDCF Histórico'!A:A,MATCH(D1820&amp;E1820,'BDCF Histórico'!G:G,0),),Equivalencias!D:F,3,FALSE),"Revisar")),IFERROR(VLOOKUP(INDEX('BDCF Histórico'!A:A,MATCH(D1820&amp;E1820,'BDCF Histórico'!G:G,0),),Equivalencias!D:F,3,FALSE),"Revisar"))</f>
        <v>PROC.ERP</v>
      </c>
      <c r="H1820" s="263" t="str" cm="1">
        <f t="array" ref="H1820">IFERROR(INDEX(Equivalencias!H:H,MATCH(BD[[#This Row],[PRYINumero]],Equivalencias!I:I,0),),BD[[#This Row],[PRYTcodigo]])</f>
        <v>PROC.ERP</v>
      </c>
    </row>
    <row r="1821" spans="2:8" hidden="1" x14ac:dyDescent="0.3">
      <c r="B1821" t="s">
        <v>48</v>
      </c>
      <c r="C1821" t="s">
        <v>4661</v>
      </c>
      <c r="D1821" t="s">
        <v>59</v>
      </c>
      <c r="E1821" t="s">
        <v>4640</v>
      </c>
      <c r="F1821">
        <v>3</v>
      </c>
      <c r="G1821" s="263" t="str" cm="1">
        <f t="array" ref="G1821">IF(Resumen!$D$7="PROC.SWAT",IFERROR(VLOOKUP(BD[[#This Row],[Usunombre]],Equivalencias!W:X,2,FALSE),IFERROR(VLOOKUP(INDEX('BDCF Histórico'!A:A,MATCH(D1821&amp;E1821,'BDCF Histórico'!G:G,0),),Equivalencias!D:F,3,FALSE),"Revisar")),IFERROR(VLOOKUP(INDEX('BDCF Histórico'!A:A,MATCH(D1821&amp;E1821,'BDCF Histórico'!G:G,0),),Equivalencias!D:F,3,FALSE),"Revisar"))</f>
        <v>PROC.ERP</v>
      </c>
      <c r="H1821" s="263" t="str" cm="1">
        <f t="array" ref="H1821">IFERROR(INDEX(Equivalencias!H:H,MATCH(BD[[#This Row],[PRYINumero]],Equivalencias!I:I,0),),BD[[#This Row],[PRYTcodigo]])</f>
        <v>PROC.ERP</v>
      </c>
    </row>
    <row r="1822" spans="2:8" x14ac:dyDescent="0.3">
      <c r="B1822" t="s">
        <v>48</v>
      </c>
      <c r="C1822" t="s">
        <v>4661</v>
      </c>
      <c r="D1822" t="s">
        <v>59</v>
      </c>
      <c r="E1822" t="s">
        <v>8381</v>
      </c>
      <c r="F1822">
        <v>1.5</v>
      </c>
      <c r="G1822" s="263" t="str" cm="1">
        <f t="array" ref="G1822">IF(Resumen!$D$7="PROC.SWAT",IFERROR(VLOOKUP(BD[[#This Row],[Usunombre]],Equivalencias!W:X,2,FALSE),IFERROR(VLOOKUP(INDEX('BDCF Histórico'!A:A,MATCH(D1822&amp;E1822,'BDCF Histórico'!G:G,0),),Equivalencias!D:F,3,FALSE),"Revisar")),IFERROR(VLOOKUP(INDEX('BDCF Histórico'!A:A,MATCH(D1822&amp;E1822,'BDCF Histórico'!G:G,0),),Equivalencias!D:F,3,FALSE),"Revisar"))</f>
        <v>PROC.ERP</v>
      </c>
      <c r="H1822" s="263" t="str" cm="1">
        <f t="array" ref="H1822">IFERROR(INDEX(Equivalencias!H:H,MATCH(BD[[#This Row],[PRYINumero]],Equivalencias!I:I,0),),BD[[#This Row],[PRYTcodigo]])</f>
        <v>PROC.ERP</v>
      </c>
    </row>
    <row r="1823" spans="2:8" x14ac:dyDescent="0.3">
      <c r="B1823" t="s">
        <v>48</v>
      </c>
      <c r="C1823" t="s">
        <v>4614</v>
      </c>
      <c r="D1823" t="s">
        <v>59</v>
      </c>
      <c r="E1823" t="s">
        <v>8381</v>
      </c>
      <c r="F1823">
        <v>1</v>
      </c>
      <c r="G1823" s="263" t="str" cm="1">
        <f t="array" ref="G1823">IF(Resumen!$D$7="PROC.SWAT",IFERROR(VLOOKUP(BD[[#This Row],[Usunombre]],Equivalencias!W:X,2,FALSE),IFERROR(VLOOKUP(INDEX('BDCF Histórico'!A:A,MATCH(D1823&amp;E1823,'BDCF Histórico'!G:G,0),),Equivalencias!D:F,3,FALSE),"Revisar")),IFERROR(VLOOKUP(INDEX('BDCF Histórico'!A:A,MATCH(D1823&amp;E1823,'BDCF Histórico'!G:G,0),),Equivalencias!D:F,3,FALSE),"Revisar"))</f>
        <v>PROC.ERP</v>
      </c>
      <c r="H1823" s="263" t="str" cm="1">
        <f t="array" ref="H1823">IFERROR(INDEX(Equivalencias!H:H,MATCH(BD[[#This Row],[PRYINumero]],Equivalencias!I:I,0),),BD[[#This Row],[PRYTcodigo]])</f>
        <v>PROC.ERP</v>
      </c>
    </row>
    <row r="1824" spans="2:8" x14ac:dyDescent="0.3">
      <c r="B1824" t="s">
        <v>48</v>
      </c>
      <c r="C1824" t="s">
        <v>4650</v>
      </c>
      <c r="D1824" t="s">
        <v>65</v>
      </c>
      <c r="E1824" t="s">
        <v>8381</v>
      </c>
      <c r="F1824">
        <v>3.5</v>
      </c>
      <c r="G1824" s="263" t="str" cm="1">
        <f t="array" ref="G1824">IF(Resumen!$D$7="PROC.SWAT",IFERROR(VLOOKUP(BD[[#This Row],[Usunombre]],Equivalencias!W:X,2,FALSE),IFERROR(VLOOKUP(INDEX('BDCF Histórico'!A:A,MATCH(D1824&amp;E1824,'BDCF Histórico'!G:G,0),),Equivalencias!D:F,3,FALSE),"Revisar")),IFERROR(VLOOKUP(INDEX('BDCF Histórico'!A:A,MATCH(D1824&amp;E1824,'BDCF Histórico'!G:G,0),),Equivalencias!D:F,3,FALSE),"Revisar"))</f>
        <v>PROC.RM</v>
      </c>
      <c r="H1824" s="263" t="str" cm="1">
        <f t="array" ref="H1824">IFERROR(INDEX(Equivalencias!H:H,MATCH(BD[[#This Row],[PRYINumero]],Equivalencias!I:I,0),),BD[[#This Row],[PRYTcodigo]])</f>
        <v>PROC.ERP</v>
      </c>
    </row>
    <row r="1825" spans="1:8" hidden="1" x14ac:dyDescent="0.3">
      <c r="B1825" t="s">
        <v>48</v>
      </c>
      <c r="C1825" t="s">
        <v>4654</v>
      </c>
      <c r="D1825" t="s">
        <v>65</v>
      </c>
      <c r="E1825" t="s">
        <v>4640</v>
      </c>
      <c r="F1825">
        <v>0.5</v>
      </c>
      <c r="G1825" s="263" t="str" cm="1">
        <f t="array" ref="G1825">IF(Resumen!$D$7="PROC.SWAT",IFERROR(VLOOKUP(BD[[#This Row],[Usunombre]],Equivalencias!W:X,2,FALSE),IFERROR(VLOOKUP(INDEX('BDCF Histórico'!A:A,MATCH(D1825&amp;E1825,'BDCF Histórico'!G:G,0),),Equivalencias!D:F,3,FALSE),"Revisar")),IFERROR(VLOOKUP(INDEX('BDCF Histórico'!A:A,MATCH(D1825&amp;E1825,'BDCF Histórico'!G:G,0),),Equivalencias!D:F,3,FALSE),"Revisar"))</f>
        <v>PROC.RM</v>
      </c>
      <c r="H1825" s="263" t="str" cm="1">
        <f t="array" ref="H1825">IFERROR(INDEX(Equivalencias!H:H,MATCH(BD[[#This Row],[PRYINumero]],Equivalencias!I:I,0),),BD[[#This Row],[PRYTcodigo]])</f>
        <v>PROC.ERP</v>
      </c>
    </row>
    <row r="1826" spans="1:8" hidden="1" x14ac:dyDescent="0.3">
      <c r="B1826" t="s">
        <v>48</v>
      </c>
      <c r="C1826" t="s">
        <v>4656</v>
      </c>
      <c r="D1826" t="s">
        <v>65</v>
      </c>
      <c r="E1826" t="s">
        <v>4640</v>
      </c>
      <c r="F1826">
        <v>0.5</v>
      </c>
      <c r="G1826" s="263" t="str" cm="1">
        <f t="array" ref="G1826">IF(Resumen!$D$7="PROC.SWAT",IFERROR(VLOOKUP(BD[[#This Row],[Usunombre]],Equivalencias!W:X,2,FALSE),IFERROR(VLOOKUP(INDEX('BDCF Histórico'!A:A,MATCH(D1826&amp;E1826,'BDCF Histórico'!G:G,0),),Equivalencias!D:F,3,FALSE),"Revisar")),IFERROR(VLOOKUP(INDEX('BDCF Histórico'!A:A,MATCH(D1826&amp;E1826,'BDCF Histórico'!G:G,0),),Equivalencias!D:F,3,FALSE),"Revisar"))</f>
        <v>PROC.RM</v>
      </c>
      <c r="H1826" s="263" t="str" cm="1">
        <f t="array" ref="H1826">IFERROR(INDEX(Equivalencias!H:H,MATCH(BD[[#This Row],[PRYINumero]],Equivalencias!I:I,0),),BD[[#This Row],[PRYTcodigo]])</f>
        <v>PROC.ERP</v>
      </c>
    </row>
    <row r="1827" spans="1:8" x14ac:dyDescent="0.3">
      <c r="B1827" t="s">
        <v>48</v>
      </c>
      <c r="C1827" t="s">
        <v>4659</v>
      </c>
      <c r="D1827" t="s">
        <v>65</v>
      </c>
      <c r="E1827" t="s">
        <v>8381</v>
      </c>
      <c r="F1827">
        <v>0.75</v>
      </c>
      <c r="G1827" s="263" t="str" cm="1">
        <f t="array" ref="G1827">IF(Resumen!$D$7="PROC.SWAT",IFERROR(VLOOKUP(BD[[#This Row],[Usunombre]],Equivalencias!W:X,2,FALSE),IFERROR(VLOOKUP(INDEX('BDCF Histórico'!A:A,MATCH(D1827&amp;E1827,'BDCF Histórico'!G:G,0),),Equivalencias!D:F,3,FALSE),"Revisar")),IFERROR(VLOOKUP(INDEX('BDCF Histórico'!A:A,MATCH(D1827&amp;E1827,'BDCF Histórico'!G:G,0),),Equivalencias!D:F,3,FALSE),"Revisar"))</f>
        <v>PROC.RM</v>
      </c>
      <c r="H1827" s="263" t="str" cm="1">
        <f t="array" ref="H1827">IFERROR(INDEX(Equivalencias!H:H,MATCH(BD[[#This Row],[PRYINumero]],Equivalencias!I:I,0),),BD[[#This Row],[PRYTcodigo]])</f>
        <v>PROC.ERP</v>
      </c>
    </row>
    <row r="1828" spans="1:8" hidden="1" x14ac:dyDescent="0.3">
      <c r="B1828" t="s">
        <v>48</v>
      </c>
      <c r="C1828" t="s">
        <v>4392</v>
      </c>
      <c r="D1828" t="s">
        <v>65</v>
      </c>
      <c r="E1828" t="s">
        <v>4640</v>
      </c>
      <c r="F1828">
        <v>0.5</v>
      </c>
      <c r="G1828" s="263" t="str" cm="1">
        <f t="array" ref="G1828">IF(Resumen!$D$7="PROC.SWAT",IFERROR(VLOOKUP(BD[[#This Row],[Usunombre]],Equivalencias!W:X,2,FALSE),IFERROR(VLOOKUP(INDEX('BDCF Histórico'!A:A,MATCH(D1828&amp;E1828,'BDCF Histórico'!G:G,0),),Equivalencias!D:F,3,FALSE),"Revisar")),IFERROR(VLOOKUP(INDEX('BDCF Histórico'!A:A,MATCH(D1828&amp;E1828,'BDCF Histórico'!G:G,0),),Equivalencias!D:F,3,FALSE),"Revisar"))</f>
        <v>PROC.RM</v>
      </c>
      <c r="H1828" s="263" t="str" cm="1">
        <f t="array" ref="H1828">IFERROR(INDEX(Equivalencias!H:H,MATCH(BD[[#This Row],[PRYINumero]],Equivalencias!I:I,0),),BD[[#This Row],[PRYTcodigo]])</f>
        <v>PROC.ERP</v>
      </c>
    </row>
    <row r="1829" spans="1:8" hidden="1" x14ac:dyDescent="0.3">
      <c r="B1829" t="s">
        <v>48</v>
      </c>
      <c r="C1829" t="s">
        <v>4661</v>
      </c>
      <c r="D1829" t="s">
        <v>65</v>
      </c>
      <c r="E1829" t="s">
        <v>4640</v>
      </c>
      <c r="F1829">
        <v>0.5</v>
      </c>
      <c r="G1829" s="263" t="str" cm="1">
        <f t="array" ref="G1829">IF(Resumen!$D$7="PROC.SWAT",IFERROR(VLOOKUP(BD[[#This Row],[Usunombre]],Equivalencias!W:X,2,FALSE),IFERROR(VLOOKUP(INDEX('BDCF Histórico'!A:A,MATCH(D1829&amp;E1829,'BDCF Histórico'!G:G,0),),Equivalencias!D:F,3,FALSE),"Revisar")),IFERROR(VLOOKUP(INDEX('BDCF Histórico'!A:A,MATCH(D1829&amp;E1829,'BDCF Histórico'!G:G,0),),Equivalencias!D:F,3,FALSE),"Revisar"))</f>
        <v>PROC.RM</v>
      </c>
      <c r="H1829" s="263" t="str" cm="1">
        <f t="array" ref="H1829">IFERROR(INDEX(Equivalencias!H:H,MATCH(BD[[#This Row],[PRYINumero]],Equivalencias!I:I,0),),BD[[#This Row],[PRYTcodigo]])</f>
        <v>PROC.ERP</v>
      </c>
    </row>
    <row r="1830" spans="1:8" hidden="1" x14ac:dyDescent="0.3">
      <c r="B1830" t="s">
        <v>48</v>
      </c>
      <c r="C1830" t="s">
        <v>4614</v>
      </c>
      <c r="D1830" t="s">
        <v>65</v>
      </c>
      <c r="E1830" t="s">
        <v>4640</v>
      </c>
      <c r="F1830">
        <v>0.5</v>
      </c>
      <c r="G1830" s="263" t="str" cm="1">
        <f t="array" ref="G1830">IF(Resumen!$D$7="PROC.SWAT",IFERROR(VLOOKUP(BD[[#This Row],[Usunombre]],Equivalencias!W:X,2,FALSE),IFERROR(VLOOKUP(INDEX('BDCF Histórico'!A:A,MATCH(D1830&amp;E1830,'BDCF Histórico'!G:G,0),),Equivalencias!D:F,3,FALSE),"Revisar")),IFERROR(VLOOKUP(INDEX('BDCF Histórico'!A:A,MATCH(D1830&amp;E1830,'BDCF Histórico'!G:G,0),),Equivalencias!D:F,3,FALSE),"Revisar"))</f>
        <v>PROC.RM</v>
      </c>
      <c r="H1830" s="263" t="str" cm="1">
        <f t="array" ref="H1830">IFERROR(INDEX(Equivalencias!H:H,MATCH(BD[[#This Row],[PRYINumero]],Equivalencias!I:I,0),),BD[[#This Row],[PRYTcodigo]])</f>
        <v>PROC.ERP</v>
      </c>
    </row>
    <row r="1831" spans="1:8" hidden="1" x14ac:dyDescent="0.3">
      <c r="B1831" t="s">
        <v>4303</v>
      </c>
      <c r="C1831" t="s">
        <v>4157</v>
      </c>
      <c r="D1831" t="s">
        <v>65</v>
      </c>
      <c r="E1831" t="s">
        <v>4640</v>
      </c>
      <c r="F1831">
        <v>162</v>
      </c>
      <c r="G1831" s="263" t="str" cm="1">
        <f t="array" ref="G1831">IF(Resumen!$D$7="PROC.SWAT",IFERROR(VLOOKUP(BD[[#This Row],[Usunombre]],Equivalencias!W:X,2,FALSE),IFERROR(VLOOKUP(INDEX('BDCF Histórico'!A:A,MATCH(D1831&amp;E1831,'BDCF Histórico'!G:G,0),),Equivalencias!D:F,3,FALSE),"Revisar")),IFERROR(VLOOKUP(INDEX('BDCF Histórico'!A:A,MATCH(D1831&amp;E1831,'BDCF Histórico'!G:G,0),),Equivalencias!D:F,3,FALSE),"Revisar"))</f>
        <v>PROC.RM</v>
      </c>
      <c r="H1831" s="263" t="str" cm="1">
        <f t="array" ref="H1831">IFERROR(INDEX(Equivalencias!H:H,MATCH(BD[[#This Row],[PRYINumero]],Equivalencias!I:I,0),),BD[[#This Row],[PRYTcodigo]])</f>
        <v>PROC.PRY-E</v>
      </c>
    </row>
    <row r="1832" spans="1:8" x14ac:dyDescent="0.3">
      <c r="B1832" t="s">
        <v>4303</v>
      </c>
      <c r="C1832" t="s">
        <v>4157</v>
      </c>
      <c r="D1832" t="s">
        <v>65</v>
      </c>
      <c r="E1832" t="s">
        <v>8381</v>
      </c>
      <c r="F1832">
        <v>145.75</v>
      </c>
      <c r="G1832" s="263" t="str" cm="1">
        <f t="array" ref="G1832">IF(Resumen!$D$7="PROC.SWAT",IFERROR(VLOOKUP(BD[[#This Row],[Usunombre]],Equivalencias!W:X,2,FALSE),IFERROR(VLOOKUP(INDEX('BDCF Histórico'!A:A,MATCH(D1832&amp;E1832,'BDCF Histórico'!G:G,0),),Equivalencias!D:F,3,FALSE),"Revisar")),IFERROR(VLOOKUP(INDEX('BDCF Histórico'!A:A,MATCH(D1832&amp;E1832,'BDCF Histórico'!G:G,0),),Equivalencias!D:F,3,FALSE),"Revisar"))</f>
        <v>PROC.RM</v>
      </c>
      <c r="H1832" s="263" t="str" cm="1">
        <f t="array" ref="H1832">IFERROR(INDEX(Equivalencias!H:H,MATCH(BD[[#This Row],[PRYINumero]],Equivalencias!I:I,0),),BD[[#This Row],[PRYTcodigo]])</f>
        <v>PROC.PRY-E</v>
      </c>
    </row>
    <row r="1833" spans="1:8" hidden="1" x14ac:dyDescent="0.3">
      <c r="A1833" t="s">
        <v>175</v>
      </c>
      <c r="B1833" t="s">
        <v>317</v>
      </c>
      <c r="C1833" t="s">
        <v>4664</v>
      </c>
      <c r="D1833" t="s">
        <v>65</v>
      </c>
      <c r="E1833" t="s">
        <v>4640</v>
      </c>
      <c r="F1833">
        <v>1.25</v>
      </c>
      <c r="G1833" s="263" t="str" cm="1">
        <f t="array" ref="G1833">IF(Resumen!$D$7="PROC.SWAT",IFERROR(VLOOKUP(BD[[#This Row],[Usunombre]],Equivalencias!W:X,2,FALSE),IFERROR(VLOOKUP(INDEX('BDCF Histórico'!A:A,MATCH(D1833&amp;E1833,'BDCF Histórico'!G:G,0),),Equivalencias!D:F,3,FALSE),"Revisar")),IFERROR(VLOOKUP(INDEX('BDCF Histórico'!A:A,MATCH(D1833&amp;E1833,'BDCF Histórico'!G:G,0),),Equivalencias!D:F,3,FALSE),"Revisar"))</f>
        <v>PROC.RM</v>
      </c>
      <c r="H1833" s="263" t="str" cm="1">
        <f t="array" ref="H1833">IFERROR(INDEX(Equivalencias!H:H,MATCH(BD[[#This Row],[PRYINumero]],Equivalencias!I:I,0),),BD[[#This Row],[PRYTcodigo]])</f>
        <v>PROC.RM</v>
      </c>
    </row>
    <row r="1834" spans="1:8" x14ac:dyDescent="0.3">
      <c r="B1834" t="s">
        <v>317</v>
      </c>
      <c r="C1834" t="s">
        <v>4664</v>
      </c>
      <c r="D1834" t="s">
        <v>65</v>
      </c>
      <c r="E1834" t="s">
        <v>8381</v>
      </c>
      <c r="F1834">
        <v>0.5</v>
      </c>
      <c r="G1834" s="263" t="str" cm="1">
        <f t="array" ref="G1834">IF(Resumen!$D$7="PROC.SWAT",IFERROR(VLOOKUP(BD[[#This Row],[Usunombre]],Equivalencias!W:X,2,FALSE),IFERROR(VLOOKUP(INDEX('BDCF Histórico'!A:A,MATCH(D1834&amp;E1834,'BDCF Histórico'!G:G,0),),Equivalencias!D:F,3,FALSE),"Revisar")),IFERROR(VLOOKUP(INDEX('BDCF Histórico'!A:A,MATCH(D1834&amp;E1834,'BDCF Histórico'!G:G,0),),Equivalencias!D:F,3,FALSE),"Revisar"))</f>
        <v>PROC.RM</v>
      </c>
      <c r="H1834" s="263" t="str" cm="1">
        <f t="array" ref="H1834">IFERROR(INDEX(Equivalencias!H:H,MATCH(BD[[#This Row],[PRYINumero]],Equivalencias!I:I,0),),BD[[#This Row],[PRYTcodigo]])</f>
        <v>PROC.RM</v>
      </c>
    </row>
    <row r="1835" spans="1:8" x14ac:dyDescent="0.3">
      <c r="A1835" t="s">
        <v>175</v>
      </c>
      <c r="B1835" t="s">
        <v>317</v>
      </c>
      <c r="C1835" t="s">
        <v>4664</v>
      </c>
      <c r="D1835" t="s">
        <v>65</v>
      </c>
      <c r="E1835" t="s">
        <v>8381</v>
      </c>
      <c r="F1835">
        <v>1.5</v>
      </c>
      <c r="G1835" s="263" t="str" cm="1">
        <f t="array" ref="G1835">IF(Resumen!$D$7="PROC.SWAT",IFERROR(VLOOKUP(BD[[#This Row],[Usunombre]],Equivalencias!W:X,2,FALSE),IFERROR(VLOOKUP(INDEX('BDCF Histórico'!A:A,MATCH(D1835&amp;E1835,'BDCF Histórico'!G:G,0),),Equivalencias!D:F,3,FALSE),"Revisar")),IFERROR(VLOOKUP(INDEX('BDCF Histórico'!A:A,MATCH(D1835&amp;E1835,'BDCF Histórico'!G:G,0),),Equivalencias!D:F,3,FALSE),"Revisar"))</f>
        <v>PROC.RM</v>
      </c>
      <c r="H1835" s="263" t="str" cm="1">
        <f t="array" ref="H1835">IFERROR(INDEX(Equivalencias!H:H,MATCH(BD[[#This Row],[PRYINumero]],Equivalencias!I:I,0),),BD[[#This Row],[PRYTcodigo]])</f>
        <v>PROC.RM</v>
      </c>
    </row>
    <row r="1836" spans="1:8" hidden="1" x14ac:dyDescent="0.3">
      <c r="B1836" t="s">
        <v>4307</v>
      </c>
      <c r="C1836" t="s">
        <v>4631</v>
      </c>
      <c r="D1836" t="s">
        <v>65</v>
      </c>
      <c r="E1836" t="s">
        <v>4640</v>
      </c>
      <c r="F1836">
        <v>2.25</v>
      </c>
      <c r="G1836" s="263" t="str" cm="1">
        <f t="array" ref="G1836">IF(Resumen!$D$7="PROC.SWAT",IFERROR(VLOOKUP(BD[[#This Row],[Usunombre]],Equivalencias!W:X,2,FALSE),IFERROR(VLOOKUP(INDEX('BDCF Histórico'!A:A,MATCH(D1836&amp;E1836,'BDCF Histórico'!G:G,0),),Equivalencias!D:F,3,FALSE),"Revisar")),IFERROR(VLOOKUP(INDEX('BDCF Histórico'!A:A,MATCH(D1836&amp;E1836,'BDCF Histórico'!G:G,0),),Equivalencias!D:F,3,FALSE),"Revisar"))</f>
        <v>PROC.RM</v>
      </c>
      <c r="H1836" s="263" t="str" cm="1">
        <f t="array" ref="H1836">IFERROR(INDEX(Equivalencias!H:H,MATCH(BD[[#This Row],[PRYINumero]],Equivalencias!I:I,0),),BD[[#This Row],[PRYTcodigo]])</f>
        <v>PROC.SAPI</v>
      </c>
    </row>
    <row r="1837" spans="1:8" x14ac:dyDescent="0.3">
      <c r="B1837" t="s">
        <v>4307</v>
      </c>
      <c r="C1837" t="s">
        <v>4347</v>
      </c>
      <c r="D1837" t="s">
        <v>65</v>
      </c>
      <c r="E1837" t="s">
        <v>8381</v>
      </c>
      <c r="F1837">
        <v>6.75</v>
      </c>
      <c r="G1837" s="263" t="str" cm="1">
        <f t="array" ref="G1837">IF(Resumen!$D$7="PROC.SWAT",IFERROR(VLOOKUP(BD[[#This Row],[Usunombre]],Equivalencias!W:X,2,FALSE),IFERROR(VLOOKUP(INDEX('BDCF Histórico'!A:A,MATCH(D1837&amp;E1837,'BDCF Histórico'!G:G,0),),Equivalencias!D:F,3,FALSE),"Revisar")),IFERROR(VLOOKUP(INDEX('BDCF Histórico'!A:A,MATCH(D1837&amp;E1837,'BDCF Histórico'!G:G,0),),Equivalencias!D:F,3,FALSE),"Revisar"))</f>
        <v>PROC.RM</v>
      </c>
      <c r="H1837" s="263" t="str" cm="1">
        <f t="array" ref="H1837">IFERROR(INDEX(Equivalencias!H:H,MATCH(BD[[#This Row],[PRYINumero]],Equivalencias!I:I,0),),BD[[#This Row],[PRYTcodigo]])</f>
        <v>PROC.SAPI</v>
      </c>
    </row>
    <row r="1838" spans="1:8" x14ac:dyDescent="0.3">
      <c r="B1838" t="s">
        <v>343</v>
      </c>
      <c r="C1838" t="s">
        <v>3491</v>
      </c>
      <c r="D1838" t="s">
        <v>65</v>
      </c>
      <c r="E1838" t="s">
        <v>8381</v>
      </c>
      <c r="F1838">
        <v>1.25</v>
      </c>
      <c r="G1838" s="263" t="str" cm="1">
        <f t="array" ref="G1838">IF(Resumen!$D$7="PROC.SWAT",IFERROR(VLOOKUP(BD[[#This Row],[Usunombre]],Equivalencias!W:X,2,FALSE),IFERROR(VLOOKUP(INDEX('BDCF Histórico'!A:A,MATCH(D1838&amp;E1838,'BDCF Histórico'!G:G,0),),Equivalencias!D:F,3,FALSE),"Revisar")),IFERROR(VLOOKUP(INDEX('BDCF Histórico'!A:A,MATCH(D1838&amp;E1838,'BDCF Histórico'!G:G,0),),Equivalencias!D:F,3,FALSE),"Revisar"))</f>
        <v>PROC.RM</v>
      </c>
      <c r="H1838" s="263" t="str" cm="1">
        <f t="array" ref="H1838">IFERROR(INDEX(Equivalencias!H:H,MATCH(BD[[#This Row],[PRYINumero]],Equivalencias!I:I,0),),BD[[#This Row],[PRYTcodigo]])</f>
        <v>PROC.SOPOR</v>
      </c>
    </row>
    <row r="1839" spans="1:8" hidden="1" x14ac:dyDescent="0.3">
      <c r="B1839" t="s">
        <v>669</v>
      </c>
      <c r="C1839" t="s">
        <v>4642</v>
      </c>
      <c r="D1839" t="s">
        <v>286</v>
      </c>
      <c r="E1839" t="s">
        <v>4640</v>
      </c>
      <c r="F1839">
        <v>16</v>
      </c>
      <c r="G1839" s="263" t="str" cm="1">
        <f t="array" ref="G1839">IF(Resumen!$D$7="PROC.SWAT",IFERROR(VLOOKUP(BD[[#This Row],[Usunombre]],Equivalencias!W:X,2,FALSE),IFERROR(VLOOKUP(INDEX('BDCF Histórico'!A:A,MATCH(D1839&amp;E1839,'BDCF Histórico'!G:G,0),),Equivalencias!D:F,3,FALSE),"Revisar")),IFERROR(VLOOKUP(INDEX('BDCF Histórico'!A:A,MATCH(D1839&amp;E1839,'BDCF Histórico'!G:G,0),),Equivalencias!D:F,3,FALSE),"Revisar"))</f>
        <v>PROC.RM</v>
      </c>
      <c r="H1839" s="263" t="str" cm="1">
        <f t="array" ref="H1839">IFERROR(INDEX(Equivalencias!H:H,MATCH(BD[[#This Row],[PRYINumero]],Equivalencias!I:I,0),),BD[[#This Row],[PRYTcodigo]])</f>
        <v>PROC.ADM</v>
      </c>
    </row>
    <row r="1840" spans="1:8" x14ac:dyDescent="0.3">
      <c r="B1840" t="s">
        <v>669</v>
      </c>
      <c r="C1840" t="s">
        <v>4642</v>
      </c>
      <c r="D1840" t="s">
        <v>286</v>
      </c>
      <c r="E1840" t="s">
        <v>8381</v>
      </c>
      <c r="F1840">
        <v>9.25</v>
      </c>
      <c r="G1840" s="263" t="str" cm="1">
        <f t="array" ref="G1840">IF(Resumen!$D$7="PROC.SWAT",IFERROR(VLOOKUP(BD[[#This Row],[Usunombre]],Equivalencias!W:X,2,FALSE),IFERROR(VLOOKUP(INDEX('BDCF Histórico'!A:A,MATCH(D1840&amp;E1840,'BDCF Histórico'!G:G,0),),Equivalencias!D:F,3,FALSE),"Revisar")),IFERROR(VLOOKUP(INDEX('BDCF Histórico'!A:A,MATCH(D1840&amp;E1840,'BDCF Histórico'!G:G,0),),Equivalencias!D:F,3,FALSE),"Revisar"))</f>
        <v>PROC.RM</v>
      </c>
      <c r="H1840" s="263" t="str" cm="1">
        <f t="array" ref="H1840">IFERROR(INDEX(Equivalencias!H:H,MATCH(BD[[#This Row],[PRYINumero]],Equivalencias!I:I,0),),BD[[#This Row],[PRYTcodigo]])</f>
        <v>PROC.ADM</v>
      </c>
    </row>
    <row r="1841" spans="2:8" hidden="1" x14ac:dyDescent="0.3">
      <c r="B1841" t="s">
        <v>48</v>
      </c>
      <c r="C1841" t="s">
        <v>56</v>
      </c>
      <c r="D1841" t="s">
        <v>286</v>
      </c>
      <c r="E1841" t="s">
        <v>4640</v>
      </c>
      <c r="F1841">
        <v>5.25</v>
      </c>
      <c r="G1841" s="263" t="str" cm="1">
        <f t="array" ref="G1841">IF(Resumen!$D$7="PROC.SWAT",IFERROR(VLOOKUP(BD[[#This Row],[Usunombre]],Equivalencias!W:X,2,FALSE),IFERROR(VLOOKUP(INDEX('BDCF Histórico'!A:A,MATCH(D1841&amp;E1841,'BDCF Histórico'!G:G,0),),Equivalencias!D:F,3,FALSE),"Revisar")),IFERROR(VLOOKUP(INDEX('BDCF Histórico'!A:A,MATCH(D1841&amp;E1841,'BDCF Histórico'!G:G,0),),Equivalencias!D:F,3,FALSE),"Revisar"))</f>
        <v>PROC.RM</v>
      </c>
      <c r="H1841" s="263" t="str" cm="1">
        <f t="array" ref="H1841">IFERROR(INDEX(Equivalencias!H:H,MATCH(BD[[#This Row],[PRYINumero]],Equivalencias!I:I,0),),BD[[#This Row],[PRYTcodigo]])</f>
        <v>PROC.ERP</v>
      </c>
    </row>
    <row r="1842" spans="2:8" hidden="1" x14ac:dyDescent="0.3">
      <c r="B1842" t="s">
        <v>48</v>
      </c>
      <c r="C1842" t="s">
        <v>4653</v>
      </c>
      <c r="D1842" t="s">
        <v>286</v>
      </c>
      <c r="E1842" t="s">
        <v>4640</v>
      </c>
      <c r="F1842">
        <v>11.25</v>
      </c>
      <c r="G1842" s="263" t="str" cm="1">
        <f t="array" ref="G1842">IF(Resumen!$D$7="PROC.SWAT",IFERROR(VLOOKUP(BD[[#This Row],[Usunombre]],Equivalencias!W:X,2,FALSE),IFERROR(VLOOKUP(INDEX('BDCF Histórico'!A:A,MATCH(D1842&amp;E1842,'BDCF Histórico'!G:G,0),),Equivalencias!D:F,3,FALSE),"Revisar")),IFERROR(VLOOKUP(INDEX('BDCF Histórico'!A:A,MATCH(D1842&amp;E1842,'BDCF Histórico'!G:G,0),),Equivalencias!D:F,3,FALSE),"Revisar"))</f>
        <v>PROC.RM</v>
      </c>
      <c r="H1842" s="263" t="str" cm="1">
        <f t="array" ref="H1842">IFERROR(INDEX(Equivalencias!H:H,MATCH(BD[[#This Row],[PRYINumero]],Equivalencias!I:I,0),),BD[[#This Row],[PRYTcodigo]])</f>
        <v>PROC.ERP</v>
      </c>
    </row>
    <row r="1843" spans="2:8" x14ac:dyDescent="0.3">
      <c r="B1843" t="s">
        <v>48</v>
      </c>
      <c r="C1843" t="s">
        <v>4653</v>
      </c>
      <c r="D1843" t="s">
        <v>286</v>
      </c>
      <c r="E1843" t="s">
        <v>8381</v>
      </c>
      <c r="F1843">
        <v>12</v>
      </c>
      <c r="G1843" s="263" t="str" cm="1">
        <f t="array" ref="G1843">IF(Resumen!$D$7="PROC.SWAT",IFERROR(VLOOKUP(BD[[#This Row],[Usunombre]],Equivalencias!W:X,2,FALSE),IFERROR(VLOOKUP(INDEX('BDCF Histórico'!A:A,MATCH(D1843&amp;E1843,'BDCF Histórico'!G:G,0),),Equivalencias!D:F,3,FALSE),"Revisar")),IFERROR(VLOOKUP(INDEX('BDCF Histórico'!A:A,MATCH(D1843&amp;E1843,'BDCF Histórico'!G:G,0),),Equivalencias!D:F,3,FALSE),"Revisar"))</f>
        <v>PROC.RM</v>
      </c>
      <c r="H1843" s="263" t="str" cm="1">
        <f t="array" ref="H1843">IFERROR(INDEX(Equivalencias!H:H,MATCH(BD[[#This Row],[PRYINumero]],Equivalencias!I:I,0),),BD[[#This Row],[PRYTcodigo]])</f>
        <v>PROC.ERP</v>
      </c>
    </row>
    <row r="1844" spans="2:8" hidden="1" x14ac:dyDescent="0.3">
      <c r="B1844" t="s">
        <v>48</v>
      </c>
      <c r="C1844" t="s">
        <v>4654</v>
      </c>
      <c r="D1844" t="s">
        <v>286</v>
      </c>
      <c r="E1844" t="s">
        <v>4640</v>
      </c>
      <c r="F1844">
        <v>3.25</v>
      </c>
      <c r="G1844" s="263" t="str" cm="1">
        <f t="array" ref="G1844">IF(Resumen!$D$7="PROC.SWAT",IFERROR(VLOOKUP(BD[[#This Row],[Usunombre]],Equivalencias!W:X,2,FALSE),IFERROR(VLOOKUP(INDEX('BDCF Histórico'!A:A,MATCH(D1844&amp;E1844,'BDCF Histórico'!G:G,0),),Equivalencias!D:F,3,FALSE),"Revisar")),IFERROR(VLOOKUP(INDEX('BDCF Histórico'!A:A,MATCH(D1844&amp;E1844,'BDCF Histórico'!G:G,0),),Equivalencias!D:F,3,FALSE),"Revisar"))</f>
        <v>PROC.RM</v>
      </c>
      <c r="H1844" s="263" t="str" cm="1">
        <f t="array" ref="H1844">IFERROR(INDEX(Equivalencias!H:H,MATCH(BD[[#This Row],[PRYINumero]],Equivalencias!I:I,0),),BD[[#This Row],[PRYTcodigo]])</f>
        <v>PROC.ERP</v>
      </c>
    </row>
    <row r="1845" spans="2:8" hidden="1" x14ac:dyDescent="0.3">
      <c r="B1845" t="s">
        <v>48</v>
      </c>
      <c r="C1845" t="s">
        <v>4656</v>
      </c>
      <c r="D1845" t="s">
        <v>286</v>
      </c>
      <c r="E1845" t="s">
        <v>4640</v>
      </c>
      <c r="F1845">
        <v>11.75</v>
      </c>
      <c r="G1845" s="263" t="str" cm="1">
        <f t="array" ref="G1845">IF(Resumen!$D$7="PROC.SWAT",IFERROR(VLOOKUP(BD[[#This Row],[Usunombre]],Equivalencias!W:X,2,FALSE),IFERROR(VLOOKUP(INDEX('BDCF Histórico'!A:A,MATCH(D1845&amp;E1845,'BDCF Histórico'!G:G,0),),Equivalencias!D:F,3,FALSE),"Revisar")),IFERROR(VLOOKUP(INDEX('BDCF Histórico'!A:A,MATCH(D1845&amp;E1845,'BDCF Histórico'!G:G,0),),Equivalencias!D:F,3,FALSE),"Revisar"))</f>
        <v>PROC.RM</v>
      </c>
      <c r="H1845" s="263" t="str" cm="1">
        <f t="array" ref="H1845">IFERROR(INDEX(Equivalencias!H:H,MATCH(BD[[#This Row],[PRYINumero]],Equivalencias!I:I,0),),BD[[#This Row],[PRYTcodigo]])</f>
        <v>PROC.ERP</v>
      </c>
    </row>
    <row r="1846" spans="2:8" x14ac:dyDescent="0.3">
      <c r="B1846" t="s">
        <v>48</v>
      </c>
      <c r="C1846" t="s">
        <v>4656</v>
      </c>
      <c r="D1846" t="s">
        <v>286</v>
      </c>
      <c r="E1846" t="s">
        <v>8381</v>
      </c>
      <c r="F1846">
        <v>4.25</v>
      </c>
      <c r="G1846" s="263" t="str" cm="1">
        <f t="array" ref="G1846">IF(Resumen!$D$7="PROC.SWAT",IFERROR(VLOOKUP(BD[[#This Row],[Usunombre]],Equivalencias!W:X,2,FALSE),IFERROR(VLOOKUP(INDEX('BDCF Histórico'!A:A,MATCH(D1846&amp;E1846,'BDCF Histórico'!G:G,0),),Equivalencias!D:F,3,FALSE),"Revisar")),IFERROR(VLOOKUP(INDEX('BDCF Histórico'!A:A,MATCH(D1846&amp;E1846,'BDCF Histórico'!G:G,0),),Equivalencias!D:F,3,FALSE),"Revisar"))</f>
        <v>PROC.RM</v>
      </c>
      <c r="H1846" s="263" t="str" cm="1">
        <f t="array" ref="H1846">IFERROR(INDEX(Equivalencias!H:H,MATCH(BD[[#This Row],[PRYINumero]],Equivalencias!I:I,0),),BD[[#This Row],[PRYTcodigo]])</f>
        <v>PROC.ERP</v>
      </c>
    </row>
    <row r="1847" spans="2:8" hidden="1" x14ac:dyDescent="0.3">
      <c r="B1847" t="s">
        <v>48</v>
      </c>
      <c r="C1847" t="s">
        <v>3564</v>
      </c>
      <c r="D1847" t="s">
        <v>286</v>
      </c>
      <c r="E1847" t="s">
        <v>4640</v>
      </c>
      <c r="F1847">
        <v>12</v>
      </c>
      <c r="G1847" s="263" t="str" cm="1">
        <f t="array" ref="G1847">IF(Resumen!$D$7="PROC.SWAT",IFERROR(VLOOKUP(BD[[#This Row],[Usunombre]],Equivalencias!W:X,2,FALSE),IFERROR(VLOOKUP(INDEX('BDCF Histórico'!A:A,MATCH(D1847&amp;E1847,'BDCF Histórico'!G:G,0),),Equivalencias!D:F,3,FALSE),"Revisar")),IFERROR(VLOOKUP(INDEX('BDCF Histórico'!A:A,MATCH(D1847&amp;E1847,'BDCF Histórico'!G:G,0),),Equivalencias!D:F,3,FALSE),"Revisar"))</f>
        <v>PROC.RM</v>
      </c>
      <c r="H1847" s="263" t="str" cm="1">
        <f t="array" ref="H1847">IFERROR(INDEX(Equivalencias!H:H,MATCH(BD[[#This Row],[PRYINumero]],Equivalencias!I:I,0),),BD[[#This Row],[PRYTcodigo]])</f>
        <v>PROC.ERP</v>
      </c>
    </row>
    <row r="1848" spans="2:8" x14ac:dyDescent="0.3">
      <c r="B1848" t="s">
        <v>48</v>
      </c>
      <c r="C1848" t="s">
        <v>3564</v>
      </c>
      <c r="D1848" t="s">
        <v>286</v>
      </c>
      <c r="E1848" t="s">
        <v>8381</v>
      </c>
      <c r="F1848">
        <v>9.25</v>
      </c>
      <c r="G1848" s="263" t="str" cm="1">
        <f t="array" ref="G1848">IF(Resumen!$D$7="PROC.SWAT",IFERROR(VLOOKUP(BD[[#This Row],[Usunombre]],Equivalencias!W:X,2,FALSE),IFERROR(VLOOKUP(INDEX('BDCF Histórico'!A:A,MATCH(D1848&amp;E1848,'BDCF Histórico'!G:G,0),),Equivalencias!D:F,3,FALSE),"Revisar")),IFERROR(VLOOKUP(INDEX('BDCF Histórico'!A:A,MATCH(D1848&amp;E1848,'BDCF Histórico'!G:G,0),),Equivalencias!D:F,3,FALSE),"Revisar"))</f>
        <v>PROC.RM</v>
      </c>
      <c r="H1848" s="263" t="str" cm="1">
        <f t="array" ref="H1848">IFERROR(INDEX(Equivalencias!H:H,MATCH(BD[[#This Row],[PRYINumero]],Equivalencias!I:I,0),),BD[[#This Row],[PRYTcodigo]])</f>
        <v>PROC.ERP</v>
      </c>
    </row>
    <row r="1849" spans="2:8" hidden="1" x14ac:dyDescent="0.3">
      <c r="B1849" t="s">
        <v>48</v>
      </c>
      <c r="C1849" t="s">
        <v>4659</v>
      </c>
      <c r="D1849" t="s">
        <v>286</v>
      </c>
      <c r="E1849" t="s">
        <v>4640</v>
      </c>
      <c r="F1849">
        <v>10.5</v>
      </c>
      <c r="G1849" s="263" t="str" cm="1">
        <f t="array" ref="G1849">IF(Resumen!$D$7="PROC.SWAT",IFERROR(VLOOKUP(BD[[#This Row],[Usunombre]],Equivalencias!W:X,2,FALSE),IFERROR(VLOOKUP(INDEX('BDCF Histórico'!A:A,MATCH(D1849&amp;E1849,'BDCF Histórico'!G:G,0),),Equivalencias!D:F,3,FALSE),"Revisar")),IFERROR(VLOOKUP(INDEX('BDCF Histórico'!A:A,MATCH(D1849&amp;E1849,'BDCF Histórico'!G:G,0),),Equivalencias!D:F,3,FALSE),"Revisar"))</f>
        <v>PROC.RM</v>
      </c>
      <c r="H1849" s="263" t="str" cm="1">
        <f t="array" ref="H1849">IFERROR(INDEX(Equivalencias!H:H,MATCH(BD[[#This Row],[PRYINumero]],Equivalencias!I:I,0),),BD[[#This Row],[PRYTcodigo]])</f>
        <v>PROC.ERP</v>
      </c>
    </row>
    <row r="1850" spans="2:8" x14ac:dyDescent="0.3">
      <c r="B1850" t="s">
        <v>48</v>
      </c>
      <c r="C1850" t="s">
        <v>4659</v>
      </c>
      <c r="D1850" t="s">
        <v>286</v>
      </c>
      <c r="E1850" t="s">
        <v>8381</v>
      </c>
      <c r="F1850">
        <v>2.25</v>
      </c>
      <c r="G1850" s="263" t="str" cm="1">
        <f t="array" ref="G1850">IF(Resumen!$D$7="PROC.SWAT",IFERROR(VLOOKUP(BD[[#This Row],[Usunombre]],Equivalencias!W:X,2,FALSE),IFERROR(VLOOKUP(INDEX('BDCF Histórico'!A:A,MATCH(D1850&amp;E1850,'BDCF Histórico'!G:G,0),),Equivalencias!D:F,3,FALSE),"Revisar")),IFERROR(VLOOKUP(INDEX('BDCF Histórico'!A:A,MATCH(D1850&amp;E1850,'BDCF Histórico'!G:G,0),),Equivalencias!D:F,3,FALSE),"Revisar"))</f>
        <v>PROC.RM</v>
      </c>
      <c r="H1850" s="263" t="str" cm="1">
        <f t="array" ref="H1850">IFERROR(INDEX(Equivalencias!H:H,MATCH(BD[[#This Row],[PRYINumero]],Equivalencias!I:I,0),),BD[[#This Row],[PRYTcodigo]])</f>
        <v>PROC.ERP</v>
      </c>
    </row>
    <row r="1851" spans="2:8" hidden="1" x14ac:dyDescent="0.3">
      <c r="B1851" t="s">
        <v>48</v>
      </c>
      <c r="C1851" t="s">
        <v>4660</v>
      </c>
      <c r="D1851" t="s">
        <v>286</v>
      </c>
      <c r="E1851" t="s">
        <v>4640</v>
      </c>
      <c r="F1851">
        <v>3.75</v>
      </c>
      <c r="G1851" s="263" t="str" cm="1">
        <f t="array" ref="G1851">IF(Resumen!$D$7="PROC.SWAT",IFERROR(VLOOKUP(BD[[#This Row],[Usunombre]],Equivalencias!W:X,2,FALSE),IFERROR(VLOOKUP(INDEX('BDCF Histórico'!A:A,MATCH(D1851&amp;E1851,'BDCF Histórico'!G:G,0),),Equivalencias!D:F,3,FALSE),"Revisar")),IFERROR(VLOOKUP(INDEX('BDCF Histórico'!A:A,MATCH(D1851&amp;E1851,'BDCF Histórico'!G:G,0),),Equivalencias!D:F,3,FALSE),"Revisar"))</f>
        <v>PROC.RM</v>
      </c>
      <c r="H1851" s="263" t="str" cm="1">
        <f t="array" ref="H1851">IFERROR(INDEX(Equivalencias!H:H,MATCH(BD[[#This Row],[PRYINumero]],Equivalencias!I:I,0),),BD[[#This Row],[PRYTcodigo]])</f>
        <v>PROC.ERP</v>
      </c>
    </row>
    <row r="1852" spans="2:8" x14ac:dyDescent="0.3">
      <c r="B1852" t="s">
        <v>48</v>
      </c>
      <c r="C1852" t="s">
        <v>4660</v>
      </c>
      <c r="D1852" t="s">
        <v>286</v>
      </c>
      <c r="E1852" t="s">
        <v>8381</v>
      </c>
      <c r="F1852">
        <v>6.25</v>
      </c>
      <c r="G1852" s="263" t="str" cm="1">
        <f t="array" ref="G1852">IF(Resumen!$D$7="PROC.SWAT",IFERROR(VLOOKUP(BD[[#This Row],[Usunombre]],Equivalencias!W:X,2,FALSE),IFERROR(VLOOKUP(INDEX('BDCF Histórico'!A:A,MATCH(D1852&amp;E1852,'BDCF Histórico'!G:G,0),),Equivalencias!D:F,3,FALSE),"Revisar")),IFERROR(VLOOKUP(INDEX('BDCF Histórico'!A:A,MATCH(D1852&amp;E1852,'BDCF Histórico'!G:G,0),),Equivalencias!D:F,3,FALSE),"Revisar"))</f>
        <v>PROC.RM</v>
      </c>
      <c r="H1852" s="263" t="str" cm="1">
        <f t="array" ref="H1852">IFERROR(INDEX(Equivalencias!H:H,MATCH(BD[[#This Row],[PRYINumero]],Equivalencias!I:I,0),),BD[[#This Row],[PRYTcodigo]])</f>
        <v>PROC.ERP</v>
      </c>
    </row>
    <row r="1853" spans="2:8" hidden="1" x14ac:dyDescent="0.3">
      <c r="B1853" t="s">
        <v>48</v>
      </c>
      <c r="C1853" t="s">
        <v>4392</v>
      </c>
      <c r="D1853" t="s">
        <v>286</v>
      </c>
      <c r="E1853" t="s">
        <v>4640</v>
      </c>
      <c r="F1853">
        <v>1.5</v>
      </c>
      <c r="G1853" s="263" t="str" cm="1">
        <f t="array" ref="G1853">IF(Resumen!$D$7="PROC.SWAT",IFERROR(VLOOKUP(BD[[#This Row],[Usunombre]],Equivalencias!W:X,2,FALSE),IFERROR(VLOOKUP(INDEX('BDCF Histórico'!A:A,MATCH(D1853&amp;E1853,'BDCF Histórico'!G:G,0),),Equivalencias!D:F,3,FALSE),"Revisar")),IFERROR(VLOOKUP(INDEX('BDCF Histórico'!A:A,MATCH(D1853&amp;E1853,'BDCF Histórico'!G:G,0),),Equivalencias!D:F,3,FALSE),"Revisar"))</f>
        <v>PROC.RM</v>
      </c>
      <c r="H1853" s="263" t="str" cm="1">
        <f t="array" ref="H1853">IFERROR(INDEX(Equivalencias!H:H,MATCH(BD[[#This Row],[PRYINumero]],Equivalencias!I:I,0),),BD[[#This Row],[PRYTcodigo]])</f>
        <v>PROC.ERP</v>
      </c>
    </row>
    <row r="1854" spans="2:8" x14ac:dyDescent="0.3">
      <c r="B1854" t="s">
        <v>48</v>
      </c>
      <c r="C1854" t="s">
        <v>4392</v>
      </c>
      <c r="D1854" t="s">
        <v>286</v>
      </c>
      <c r="E1854" t="s">
        <v>8381</v>
      </c>
      <c r="F1854">
        <v>2.25</v>
      </c>
      <c r="G1854" s="263" t="str" cm="1">
        <f t="array" ref="G1854">IF(Resumen!$D$7="PROC.SWAT",IFERROR(VLOOKUP(BD[[#This Row],[Usunombre]],Equivalencias!W:X,2,FALSE),IFERROR(VLOOKUP(INDEX('BDCF Histórico'!A:A,MATCH(D1854&amp;E1854,'BDCF Histórico'!G:G,0),),Equivalencias!D:F,3,FALSE),"Revisar")),IFERROR(VLOOKUP(INDEX('BDCF Histórico'!A:A,MATCH(D1854&amp;E1854,'BDCF Histórico'!G:G,0),),Equivalencias!D:F,3,FALSE),"Revisar"))</f>
        <v>PROC.RM</v>
      </c>
      <c r="H1854" s="263" t="str" cm="1">
        <f t="array" ref="H1854">IFERROR(INDEX(Equivalencias!H:H,MATCH(BD[[#This Row],[PRYINumero]],Equivalencias!I:I,0),),BD[[#This Row],[PRYTcodigo]])</f>
        <v>PROC.ERP</v>
      </c>
    </row>
    <row r="1855" spans="2:8" hidden="1" x14ac:dyDescent="0.3">
      <c r="B1855" t="s">
        <v>48</v>
      </c>
      <c r="C1855" t="s">
        <v>4661</v>
      </c>
      <c r="D1855" t="s">
        <v>286</v>
      </c>
      <c r="E1855" t="s">
        <v>4640</v>
      </c>
      <c r="F1855">
        <v>5.75</v>
      </c>
      <c r="G1855" s="263" t="str" cm="1">
        <f t="array" ref="G1855">IF(Resumen!$D$7="PROC.SWAT",IFERROR(VLOOKUP(BD[[#This Row],[Usunombre]],Equivalencias!W:X,2,FALSE),IFERROR(VLOOKUP(INDEX('BDCF Histórico'!A:A,MATCH(D1855&amp;E1855,'BDCF Histórico'!G:G,0),),Equivalencias!D:F,3,FALSE),"Revisar")),IFERROR(VLOOKUP(INDEX('BDCF Histórico'!A:A,MATCH(D1855&amp;E1855,'BDCF Histórico'!G:G,0),),Equivalencias!D:F,3,FALSE),"Revisar"))</f>
        <v>PROC.RM</v>
      </c>
      <c r="H1855" s="263" t="str" cm="1">
        <f t="array" ref="H1855">IFERROR(INDEX(Equivalencias!H:H,MATCH(BD[[#This Row],[PRYINumero]],Equivalencias!I:I,0),),BD[[#This Row],[PRYTcodigo]])</f>
        <v>PROC.ERP</v>
      </c>
    </row>
    <row r="1856" spans="2:8" x14ac:dyDescent="0.3">
      <c r="B1856" t="s">
        <v>48</v>
      </c>
      <c r="C1856" t="s">
        <v>4661</v>
      </c>
      <c r="D1856" t="s">
        <v>286</v>
      </c>
      <c r="E1856" t="s">
        <v>8381</v>
      </c>
      <c r="F1856">
        <v>50.25</v>
      </c>
      <c r="G1856" s="263" t="str" cm="1">
        <f t="array" ref="G1856">IF(Resumen!$D$7="PROC.SWAT",IFERROR(VLOOKUP(BD[[#This Row],[Usunombre]],Equivalencias!W:X,2,FALSE),IFERROR(VLOOKUP(INDEX('BDCF Histórico'!A:A,MATCH(D1856&amp;E1856,'BDCF Histórico'!G:G,0),),Equivalencias!D:F,3,FALSE),"Revisar")),IFERROR(VLOOKUP(INDEX('BDCF Histórico'!A:A,MATCH(D1856&amp;E1856,'BDCF Histórico'!G:G,0),),Equivalencias!D:F,3,FALSE),"Revisar"))</f>
        <v>PROC.RM</v>
      </c>
      <c r="H1856" s="263" t="str" cm="1">
        <f t="array" ref="H1856">IFERROR(INDEX(Equivalencias!H:H,MATCH(BD[[#This Row],[PRYINumero]],Equivalencias!I:I,0),),BD[[#This Row],[PRYTcodigo]])</f>
        <v>PROC.ERP</v>
      </c>
    </row>
    <row r="1857" spans="1:8" x14ac:dyDescent="0.3">
      <c r="B1857" t="s">
        <v>48</v>
      </c>
      <c r="C1857" t="s">
        <v>4614</v>
      </c>
      <c r="D1857" t="s">
        <v>286</v>
      </c>
      <c r="E1857" t="s">
        <v>8381</v>
      </c>
      <c r="F1857">
        <v>2.5</v>
      </c>
      <c r="G1857" s="263" t="str" cm="1">
        <f t="array" ref="G1857">IF(Resumen!$D$7="PROC.SWAT",IFERROR(VLOOKUP(BD[[#This Row],[Usunombre]],Equivalencias!W:X,2,FALSE),IFERROR(VLOOKUP(INDEX('BDCF Histórico'!A:A,MATCH(D1857&amp;E1857,'BDCF Histórico'!G:G,0),),Equivalencias!D:F,3,FALSE),"Revisar")),IFERROR(VLOOKUP(INDEX('BDCF Histórico'!A:A,MATCH(D1857&amp;E1857,'BDCF Histórico'!G:G,0),),Equivalencias!D:F,3,FALSE),"Revisar"))</f>
        <v>PROC.RM</v>
      </c>
      <c r="H1857" s="263" t="str" cm="1">
        <f t="array" ref="H1857">IFERROR(INDEX(Equivalencias!H:H,MATCH(BD[[#This Row],[PRYINumero]],Equivalencias!I:I,0),),BD[[#This Row],[PRYTcodigo]])</f>
        <v>PROC.ERP</v>
      </c>
    </row>
    <row r="1858" spans="1:8" hidden="1" x14ac:dyDescent="0.3">
      <c r="B1858" t="s">
        <v>317</v>
      </c>
      <c r="C1858" t="s">
        <v>4664</v>
      </c>
      <c r="D1858" t="s">
        <v>286</v>
      </c>
      <c r="E1858" t="s">
        <v>4640</v>
      </c>
      <c r="F1858">
        <v>47.25</v>
      </c>
      <c r="G1858" s="263" t="str" cm="1">
        <f t="array" ref="G1858">IF(Resumen!$D$7="PROC.SWAT",IFERROR(VLOOKUP(BD[[#This Row],[Usunombre]],Equivalencias!W:X,2,FALSE),IFERROR(VLOOKUP(INDEX('BDCF Histórico'!A:A,MATCH(D1858&amp;E1858,'BDCF Histórico'!G:G,0),),Equivalencias!D:F,3,FALSE),"Revisar")),IFERROR(VLOOKUP(INDEX('BDCF Histórico'!A:A,MATCH(D1858&amp;E1858,'BDCF Histórico'!G:G,0),),Equivalencias!D:F,3,FALSE),"Revisar"))</f>
        <v>PROC.RM</v>
      </c>
      <c r="H1858" s="263" t="str" cm="1">
        <f t="array" ref="H1858">IFERROR(INDEX(Equivalencias!H:H,MATCH(BD[[#This Row],[PRYINumero]],Equivalencias!I:I,0),),BD[[#This Row],[PRYTcodigo]])</f>
        <v>PROC.RM</v>
      </c>
    </row>
    <row r="1859" spans="1:8" hidden="1" x14ac:dyDescent="0.3">
      <c r="A1859" t="s">
        <v>94</v>
      </c>
      <c r="B1859" t="s">
        <v>317</v>
      </c>
      <c r="C1859" t="s">
        <v>4664</v>
      </c>
      <c r="D1859" t="s">
        <v>286</v>
      </c>
      <c r="E1859" t="s">
        <v>4640</v>
      </c>
      <c r="F1859">
        <v>2.5</v>
      </c>
      <c r="G1859" s="263" t="str" cm="1">
        <f t="array" ref="G1859">IF(Resumen!$D$7="PROC.SWAT",IFERROR(VLOOKUP(BD[[#This Row],[Usunombre]],Equivalencias!W:X,2,FALSE),IFERROR(VLOOKUP(INDEX('BDCF Histórico'!A:A,MATCH(D1859&amp;E1859,'BDCF Histórico'!G:G,0),),Equivalencias!D:F,3,FALSE),"Revisar")),IFERROR(VLOOKUP(INDEX('BDCF Histórico'!A:A,MATCH(D1859&amp;E1859,'BDCF Histórico'!G:G,0),),Equivalencias!D:F,3,FALSE),"Revisar"))</f>
        <v>PROC.RM</v>
      </c>
      <c r="H1859" s="263" t="str" cm="1">
        <f t="array" ref="H1859">IFERROR(INDEX(Equivalencias!H:H,MATCH(BD[[#This Row],[PRYINumero]],Equivalencias!I:I,0),),BD[[#This Row],[PRYTcodigo]])</f>
        <v>PROC.ERP</v>
      </c>
    </row>
    <row r="1860" spans="1:8" hidden="1" x14ac:dyDescent="0.3">
      <c r="A1860" t="s">
        <v>40</v>
      </c>
      <c r="B1860" t="s">
        <v>317</v>
      </c>
      <c r="C1860" t="s">
        <v>4664</v>
      </c>
      <c r="D1860" t="s">
        <v>286</v>
      </c>
      <c r="E1860" t="s">
        <v>4640</v>
      </c>
      <c r="F1860">
        <v>2.5</v>
      </c>
      <c r="G1860" s="263" t="str" cm="1">
        <f t="array" ref="G1860">IF(Resumen!$D$7="PROC.SWAT",IFERROR(VLOOKUP(BD[[#This Row],[Usunombre]],Equivalencias!W:X,2,FALSE),IFERROR(VLOOKUP(INDEX('BDCF Histórico'!A:A,MATCH(D1860&amp;E1860,'BDCF Histórico'!G:G,0),),Equivalencias!D:F,3,FALSE),"Revisar")),IFERROR(VLOOKUP(INDEX('BDCF Histórico'!A:A,MATCH(D1860&amp;E1860,'BDCF Histórico'!G:G,0),),Equivalencias!D:F,3,FALSE),"Revisar"))</f>
        <v>PROC.RM</v>
      </c>
      <c r="H1860" s="263" t="str" cm="1">
        <f t="array" ref="H1860">IFERROR(INDEX(Equivalencias!H:H,MATCH(BD[[#This Row],[PRYINumero]],Equivalencias!I:I,0),),BD[[#This Row],[PRYTcodigo]])</f>
        <v>PROC.VENTA</v>
      </c>
    </row>
    <row r="1861" spans="1:8" hidden="1" x14ac:dyDescent="0.3">
      <c r="A1861" t="s">
        <v>175</v>
      </c>
      <c r="B1861" t="s">
        <v>317</v>
      </c>
      <c r="C1861" t="s">
        <v>4664</v>
      </c>
      <c r="D1861" t="s">
        <v>286</v>
      </c>
      <c r="E1861" t="s">
        <v>4640</v>
      </c>
      <c r="F1861">
        <v>4.5</v>
      </c>
      <c r="G1861" s="263" t="str" cm="1">
        <f t="array" ref="G1861">IF(Resumen!$D$7="PROC.SWAT",IFERROR(VLOOKUP(BD[[#This Row],[Usunombre]],Equivalencias!W:X,2,FALSE),IFERROR(VLOOKUP(INDEX('BDCF Histórico'!A:A,MATCH(D1861&amp;E1861,'BDCF Histórico'!G:G,0),),Equivalencias!D:F,3,FALSE),"Revisar")),IFERROR(VLOOKUP(INDEX('BDCF Histórico'!A:A,MATCH(D1861&amp;E1861,'BDCF Histórico'!G:G,0),),Equivalencias!D:F,3,FALSE),"Revisar"))</f>
        <v>PROC.RM</v>
      </c>
      <c r="H1861" s="263" t="str" cm="1">
        <f t="array" ref="H1861">IFERROR(INDEX(Equivalencias!H:H,MATCH(BD[[#This Row],[PRYINumero]],Equivalencias!I:I,0),),BD[[#This Row],[PRYTcodigo]])</f>
        <v>PROC.RM</v>
      </c>
    </row>
    <row r="1862" spans="1:8" x14ac:dyDescent="0.3">
      <c r="B1862" t="s">
        <v>317</v>
      </c>
      <c r="C1862" t="s">
        <v>4664</v>
      </c>
      <c r="D1862" t="s">
        <v>286</v>
      </c>
      <c r="E1862" t="s">
        <v>8381</v>
      </c>
      <c r="F1862">
        <v>37.5</v>
      </c>
      <c r="G1862" s="263" t="str" cm="1">
        <f t="array" ref="G1862">IF(Resumen!$D$7="PROC.SWAT",IFERROR(VLOOKUP(BD[[#This Row],[Usunombre]],Equivalencias!W:X,2,FALSE),IFERROR(VLOOKUP(INDEX('BDCF Histórico'!A:A,MATCH(D1862&amp;E1862,'BDCF Histórico'!G:G,0),),Equivalencias!D:F,3,FALSE),"Revisar")),IFERROR(VLOOKUP(INDEX('BDCF Histórico'!A:A,MATCH(D1862&amp;E1862,'BDCF Histórico'!G:G,0),),Equivalencias!D:F,3,FALSE),"Revisar"))</f>
        <v>PROC.RM</v>
      </c>
      <c r="H1862" s="263" t="str" cm="1">
        <f t="array" ref="H1862">IFERROR(INDEX(Equivalencias!H:H,MATCH(BD[[#This Row],[PRYINumero]],Equivalencias!I:I,0),),BD[[#This Row],[PRYTcodigo]])</f>
        <v>PROC.RM</v>
      </c>
    </row>
    <row r="1863" spans="1:8" x14ac:dyDescent="0.3">
      <c r="A1863" t="s">
        <v>40</v>
      </c>
      <c r="B1863" t="s">
        <v>317</v>
      </c>
      <c r="C1863" t="s">
        <v>4664</v>
      </c>
      <c r="D1863" t="s">
        <v>286</v>
      </c>
      <c r="E1863" t="s">
        <v>8381</v>
      </c>
      <c r="F1863">
        <v>2.5</v>
      </c>
      <c r="G1863" s="263" t="str" cm="1">
        <f t="array" ref="G1863">IF(Resumen!$D$7="PROC.SWAT",IFERROR(VLOOKUP(BD[[#This Row],[Usunombre]],Equivalencias!W:X,2,FALSE),IFERROR(VLOOKUP(INDEX('BDCF Histórico'!A:A,MATCH(D1863&amp;E1863,'BDCF Histórico'!G:G,0),),Equivalencias!D:F,3,FALSE),"Revisar")),IFERROR(VLOOKUP(INDEX('BDCF Histórico'!A:A,MATCH(D1863&amp;E1863,'BDCF Histórico'!G:G,0),),Equivalencias!D:F,3,FALSE),"Revisar"))</f>
        <v>PROC.RM</v>
      </c>
      <c r="H1863" s="263" t="str" cm="1">
        <f t="array" ref="H1863">IFERROR(INDEX(Equivalencias!H:H,MATCH(BD[[#This Row],[PRYINumero]],Equivalencias!I:I,0),),BD[[#This Row],[PRYTcodigo]])</f>
        <v>PROC.VENTA</v>
      </c>
    </row>
    <row r="1864" spans="1:8" x14ac:dyDescent="0.3">
      <c r="A1864" t="s">
        <v>94</v>
      </c>
      <c r="B1864" t="s">
        <v>317</v>
      </c>
      <c r="C1864" t="s">
        <v>4664</v>
      </c>
      <c r="D1864" t="s">
        <v>286</v>
      </c>
      <c r="E1864" t="s">
        <v>8381</v>
      </c>
      <c r="F1864">
        <v>5.25</v>
      </c>
      <c r="G1864" s="263" t="str" cm="1">
        <f t="array" ref="G1864">IF(Resumen!$D$7="PROC.SWAT",IFERROR(VLOOKUP(BD[[#This Row],[Usunombre]],Equivalencias!W:X,2,FALSE),IFERROR(VLOOKUP(INDEX('BDCF Histórico'!A:A,MATCH(D1864&amp;E1864,'BDCF Histórico'!G:G,0),),Equivalencias!D:F,3,FALSE),"Revisar")),IFERROR(VLOOKUP(INDEX('BDCF Histórico'!A:A,MATCH(D1864&amp;E1864,'BDCF Histórico'!G:G,0),),Equivalencias!D:F,3,FALSE),"Revisar"))</f>
        <v>PROC.RM</v>
      </c>
      <c r="H1864" s="263" t="str" cm="1">
        <f t="array" ref="H1864">IFERROR(INDEX(Equivalencias!H:H,MATCH(BD[[#This Row],[PRYINumero]],Equivalencias!I:I,0),),BD[[#This Row],[PRYTcodigo]])</f>
        <v>PROC.ERP</v>
      </c>
    </row>
    <row r="1865" spans="1:8" x14ac:dyDescent="0.3">
      <c r="A1865" t="s">
        <v>4423</v>
      </c>
      <c r="B1865" t="s">
        <v>317</v>
      </c>
      <c r="C1865" t="s">
        <v>4664</v>
      </c>
      <c r="D1865" t="s">
        <v>286</v>
      </c>
      <c r="E1865" t="s">
        <v>8381</v>
      </c>
      <c r="F1865">
        <v>1.5</v>
      </c>
      <c r="G1865" s="263" t="str" cm="1">
        <f t="array" ref="G1865">IF(Resumen!$D$7="PROC.SWAT",IFERROR(VLOOKUP(BD[[#This Row],[Usunombre]],Equivalencias!W:X,2,FALSE),IFERROR(VLOOKUP(INDEX('BDCF Histórico'!A:A,MATCH(D1865&amp;E1865,'BDCF Histórico'!G:G,0),),Equivalencias!D:F,3,FALSE),"Revisar")),IFERROR(VLOOKUP(INDEX('BDCF Histórico'!A:A,MATCH(D1865&amp;E1865,'BDCF Histórico'!G:G,0),),Equivalencias!D:F,3,FALSE),"Revisar"))</f>
        <v>PROC.RM</v>
      </c>
      <c r="H1865" s="263" t="str" cm="1">
        <f t="array" ref="H1865">IFERROR(INDEX(Equivalencias!H:H,MATCH(BD[[#This Row],[PRYINumero]],Equivalencias!I:I,0),),BD[[#This Row],[PRYTcodigo]])</f>
        <v>PROC.RM</v>
      </c>
    </row>
    <row r="1866" spans="1:8" x14ac:dyDescent="0.3">
      <c r="A1866" t="s">
        <v>175</v>
      </c>
      <c r="B1866" t="s">
        <v>317</v>
      </c>
      <c r="C1866" t="s">
        <v>4664</v>
      </c>
      <c r="D1866" t="s">
        <v>286</v>
      </c>
      <c r="E1866" t="s">
        <v>8381</v>
      </c>
      <c r="F1866">
        <v>4.75</v>
      </c>
      <c r="G1866" s="263" t="str" cm="1">
        <f t="array" ref="G1866">IF(Resumen!$D$7="PROC.SWAT",IFERROR(VLOOKUP(BD[[#This Row],[Usunombre]],Equivalencias!W:X,2,FALSE),IFERROR(VLOOKUP(INDEX('BDCF Histórico'!A:A,MATCH(D1866&amp;E1866,'BDCF Histórico'!G:G,0),),Equivalencias!D:F,3,FALSE),"Revisar")),IFERROR(VLOOKUP(INDEX('BDCF Histórico'!A:A,MATCH(D1866&amp;E1866,'BDCF Histórico'!G:G,0),),Equivalencias!D:F,3,FALSE),"Revisar"))</f>
        <v>PROC.RM</v>
      </c>
      <c r="H1866" s="263" t="str" cm="1">
        <f t="array" ref="H1866">IFERROR(INDEX(Equivalencias!H:H,MATCH(BD[[#This Row],[PRYINumero]],Equivalencias!I:I,0),),BD[[#This Row],[PRYTcodigo]])</f>
        <v>PROC.RM</v>
      </c>
    </row>
    <row r="1867" spans="1:8" hidden="1" x14ac:dyDescent="0.3">
      <c r="B1867" t="s">
        <v>4307</v>
      </c>
      <c r="C1867" t="s">
        <v>3975</v>
      </c>
      <c r="D1867" t="s">
        <v>286</v>
      </c>
      <c r="E1867" t="s">
        <v>4640</v>
      </c>
      <c r="F1867">
        <v>3.25</v>
      </c>
      <c r="G1867" s="263" t="str" cm="1">
        <f t="array" ref="G1867">IF(Resumen!$D$7="PROC.SWAT",IFERROR(VLOOKUP(BD[[#This Row],[Usunombre]],Equivalencias!W:X,2,FALSE),IFERROR(VLOOKUP(INDEX('BDCF Histórico'!A:A,MATCH(D1867&amp;E1867,'BDCF Histórico'!G:G,0),),Equivalencias!D:F,3,FALSE),"Revisar")),IFERROR(VLOOKUP(INDEX('BDCF Histórico'!A:A,MATCH(D1867&amp;E1867,'BDCF Histórico'!G:G,0),),Equivalencias!D:F,3,FALSE),"Revisar"))</f>
        <v>PROC.RM</v>
      </c>
      <c r="H1867" s="263" t="str" cm="1">
        <f t="array" ref="H1867">IFERROR(INDEX(Equivalencias!H:H,MATCH(BD[[#This Row],[PRYINumero]],Equivalencias!I:I,0),),BD[[#This Row],[PRYTcodigo]])</f>
        <v>PROC.SAPI</v>
      </c>
    </row>
    <row r="1868" spans="1:8" x14ac:dyDescent="0.3">
      <c r="B1868" t="s">
        <v>4307</v>
      </c>
      <c r="C1868" t="s">
        <v>3975</v>
      </c>
      <c r="D1868" t="s">
        <v>286</v>
      </c>
      <c r="E1868" t="s">
        <v>8381</v>
      </c>
      <c r="F1868">
        <v>0.5</v>
      </c>
      <c r="G1868" s="263" t="str" cm="1">
        <f t="array" ref="G1868">IF(Resumen!$D$7="PROC.SWAT",IFERROR(VLOOKUP(BD[[#This Row],[Usunombre]],Equivalencias!W:X,2,FALSE),IFERROR(VLOOKUP(INDEX('BDCF Histórico'!A:A,MATCH(D1868&amp;E1868,'BDCF Histórico'!G:G,0),),Equivalencias!D:F,3,FALSE),"Revisar")),IFERROR(VLOOKUP(INDEX('BDCF Histórico'!A:A,MATCH(D1868&amp;E1868,'BDCF Histórico'!G:G,0),),Equivalencias!D:F,3,FALSE),"Revisar"))</f>
        <v>PROC.RM</v>
      </c>
      <c r="H1868" s="263" t="str" cm="1">
        <f t="array" ref="H1868">IFERROR(INDEX(Equivalencias!H:H,MATCH(BD[[#This Row],[PRYINumero]],Equivalencias!I:I,0),),BD[[#This Row],[PRYTcodigo]])</f>
        <v>PROC.SAPI</v>
      </c>
    </row>
    <row r="1869" spans="1:8" hidden="1" x14ac:dyDescent="0.3">
      <c r="B1869" t="s">
        <v>4307</v>
      </c>
      <c r="C1869" t="s">
        <v>3965</v>
      </c>
      <c r="D1869" t="s">
        <v>286</v>
      </c>
      <c r="E1869" t="s">
        <v>4640</v>
      </c>
      <c r="F1869">
        <v>26.25</v>
      </c>
      <c r="G1869" s="263" t="str" cm="1">
        <f t="array" ref="G1869">IF(Resumen!$D$7="PROC.SWAT",IFERROR(VLOOKUP(BD[[#This Row],[Usunombre]],Equivalencias!W:X,2,FALSE),IFERROR(VLOOKUP(INDEX('BDCF Histórico'!A:A,MATCH(D1869&amp;E1869,'BDCF Histórico'!G:G,0),),Equivalencias!D:F,3,FALSE),"Revisar")),IFERROR(VLOOKUP(INDEX('BDCF Histórico'!A:A,MATCH(D1869&amp;E1869,'BDCF Histórico'!G:G,0),),Equivalencias!D:F,3,FALSE),"Revisar"))</f>
        <v>PROC.RM</v>
      </c>
      <c r="H1869" s="263" t="str" cm="1">
        <f t="array" ref="H1869">IFERROR(INDEX(Equivalencias!H:H,MATCH(BD[[#This Row],[PRYINumero]],Equivalencias!I:I,0),),BD[[#This Row],[PRYTcodigo]])</f>
        <v>PROC.SAPI</v>
      </c>
    </row>
    <row r="1870" spans="1:8" hidden="1" x14ac:dyDescent="0.3">
      <c r="B1870" t="s">
        <v>343</v>
      </c>
      <c r="C1870" t="s">
        <v>3921</v>
      </c>
      <c r="D1870" t="s">
        <v>286</v>
      </c>
      <c r="E1870" t="s">
        <v>4640</v>
      </c>
      <c r="F1870">
        <v>0.5</v>
      </c>
      <c r="G1870" s="263" t="str" cm="1">
        <f t="array" ref="G1870">IF(Resumen!$D$7="PROC.SWAT",IFERROR(VLOOKUP(BD[[#This Row],[Usunombre]],Equivalencias!W:X,2,FALSE),IFERROR(VLOOKUP(INDEX('BDCF Histórico'!A:A,MATCH(D1870&amp;E1870,'BDCF Histórico'!G:G,0),),Equivalencias!D:F,3,FALSE),"Revisar")),IFERROR(VLOOKUP(INDEX('BDCF Histórico'!A:A,MATCH(D1870&amp;E1870,'BDCF Histórico'!G:G,0),),Equivalencias!D:F,3,FALSE),"Revisar"))</f>
        <v>PROC.RM</v>
      </c>
      <c r="H1870" s="263" t="str" cm="1">
        <f t="array" ref="H1870">IFERROR(INDEX(Equivalencias!H:H,MATCH(BD[[#This Row],[PRYINumero]],Equivalencias!I:I,0),),BD[[#This Row],[PRYTcodigo]])</f>
        <v>PROC.SOPOR</v>
      </c>
    </row>
    <row r="1871" spans="1:8" hidden="1" x14ac:dyDescent="0.3">
      <c r="B1871" t="s">
        <v>405</v>
      </c>
      <c r="C1871" t="s">
        <v>4439</v>
      </c>
      <c r="D1871" t="s">
        <v>286</v>
      </c>
      <c r="E1871" t="s">
        <v>4640</v>
      </c>
      <c r="F1871">
        <v>1.25</v>
      </c>
      <c r="G1871" s="263" t="str" cm="1">
        <f t="array" ref="G1871">IF(Resumen!$D$7="PROC.SWAT",IFERROR(VLOOKUP(BD[[#This Row],[Usunombre]],Equivalencias!W:X,2,FALSE),IFERROR(VLOOKUP(INDEX('BDCF Histórico'!A:A,MATCH(D1871&amp;E1871,'BDCF Histórico'!G:G,0),),Equivalencias!D:F,3,FALSE),"Revisar")),IFERROR(VLOOKUP(INDEX('BDCF Histórico'!A:A,MATCH(D1871&amp;E1871,'BDCF Histórico'!G:G,0),),Equivalencias!D:F,3,FALSE),"Revisar"))</f>
        <v>PROC.RM</v>
      </c>
      <c r="H1871" s="263" t="str" cm="1">
        <f t="array" ref="H1871">IFERROR(INDEX(Equivalencias!H:H,MATCH(BD[[#This Row],[PRYINumero]],Equivalencias!I:I,0),),BD[[#This Row],[PRYTcodigo]])</f>
        <v>STR.MGMT</v>
      </c>
    </row>
    <row r="1872" spans="1:8" x14ac:dyDescent="0.3">
      <c r="B1872" t="s">
        <v>405</v>
      </c>
      <c r="C1872" t="s">
        <v>4439</v>
      </c>
      <c r="D1872" t="s">
        <v>286</v>
      </c>
      <c r="E1872" t="s">
        <v>8381</v>
      </c>
      <c r="F1872">
        <v>10.75</v>
      </c>
      <c r="G1872" s="263" t="str" cm="1">
        <f t="array" ref="G1872">IF(Resumen!$D$7="PROC.SWAT",IFERROR(VLOOKUP(BD[[#This Row],[Usunombre]],Equivalencias!W:X,2,FALSE),IFERROR(VLOOKUP(INDEX('BDCF Histórico'!A:A,MATCH(D1872&amp;E1872,'BDCF Histórico'!G:G,0),),Equivalencias!D:F,3,FALSE),"Revisar")),IFERROR(VLOOKUP(INDEX('BDCF Histórico'!A:A,MATCH(D1872&amp;E1872,'BDCF Histórico'!G:G,0),),Equivalencias!D:F,3,FALSE),"Revisar"))</f>
        <v>PROC.RM</v>
      </c>
      <c r="H1872" s="263" t="str" cm="1">
        <f t="array" ref="H1872">IFERROR(INDEX(Equivalencias!H:H,MATCH(BD[[#This Row],[PRYINumero]],Equivalencias!I:I,0),),BD[[#This Row],[PRYTcodigo]])</f>
        <v>STR.MGMT</v>
      </c>
    </row>
    <row r="1873" spans="1:8" hidden="1" x14ac:dyDescent="0.3">
      <c r="B1873" t="s">
        <v>669</v>
      </c>
      <c r="C1873" t="s">
        <v>4644</v>
      </c>
      <c r="D1873" t="s">
        <v>4647</v>
      </c>
      <c r="E1873" t="s">
        <v>4640</v>
      </c>
      <c r="F1873">
        <v>80</v>
      </c>
      <c r="G1873" s="263" t="str" cm="1">
        <f t="array" ref="G1873">IF(Resumen!$D$7="PROC.SWAT",IFERROR(VLOOKUP(BD[[#This Row],[Usunombre]],Equivalencias!W:X,2,FALSE),IFERROR(VLOOKUP(INDEX('BDCF Histórico'!A:A,MATCH(D1873&amp;E1873,'BDCF Histórico'!G:G,0),),Equivalencias!D:F,3,FALSE),"Revisar")),IFERROR(VLOOKUP(INDEX('BDCF Histórico'!A:A,MATCH(D1873&amp;E1873,'BDCF Histórico'!G:G,0),),Equivalencias!D:F,3,FALSE),"Revisar"))</f>
        <v>PROC.BI</v>
      </c>
      <c r="H1873" s="263" t="str" cm="1">
        <f t="array" ref="H1873">IFERROR(INDEX(Equivalencias!H:H,MATCH(BD[[#This Row],[PRYINumero]],Equivalencias!I:I,0),),BD[[#This Row],[PRYTcodigo]])</f>
        <v>PROC.ADM</v>
      </c>
    </row>
    <row r="1874" spans="1:8" x14ac:dyDescent="0.3">
      <c r="B1874" t="s">
        <v>354</v>
      </c>
      <c r="C1874" t="s">
        <v>1009</v>
      </c>
      <c r="D1874" t="s">
        <v>4647</v>
      </c>
      <c r="E1874" t="s">
        <v>8381</v>
      </c>
      <c r="F1874">
        <v>160</v>
      </c>
      <c r="G1874" s="263" t="str" cm="1">
        <f t="array" ref="G1874">IF(Resumen!$D$7="PROC.SWAT",IFERROR(VLOOKUP(BD[[#This Row],[Usunombre]],Equivalencias!W:X,2,FALSE),IFERROR(VLOOKUP(INDEX('BDCF Histórico'!A:A,MATCH(D1874&amp;E1874,'BDCF Histórico'!G:G,0),),Equivalencias!D:F,3,FALSE),"Revisar")),IFERROR(VLOOKUP(INDEX('BDCF Histórico'!A:A,MATCH(D1874&amp;E1874,'BDCF Histórico'!G:G,0),),Equivalencias!D:F,3,FALSE),"Revisar"))</f>
        <v>PROC.BI</v>
      </c>
      <c r="H1874" s="263" t="str" cm="1">
        <f t="array" ref="H1874">IFERROR(INDEX(Equivalencias!H:H,MATCH(BD[[#This Row],[PRYINumero]],Equivalencias!I:I,0),),BD[[#This Row],[PRYTcodigo]])</f>
        <v>PROC.TAPP</v>
      </c>
    </row>
    <row r="1875" spans="1:8" hidden="1" x14ac:dyDescent="0.3">
      <c r="B1875" t="s">
        <v>669</v>
      </c>
      <c r="C1875" t="s">
        <v>4642</v>
      </c>
      <c r="D1875" t="s">
        <v>3964</v>
      </c>
      <c r="E1875" t="s">
        <v>4640</v>
      </c>
      <c r="F1875">
        <v>8</v>
      </c>
      <c r="G1875" s="263" t="str" cm="1">
        <f t="array" ref="G1875">IF(Resumen!$D$7="PROC.SWAT",IFERROR(VLOOKUP(BD[[#This Row],[Usunombre]],Equivalencias!W:X,2,FALSE),IFERROR(VLOOKUP(INDEX('BDCF Histórico'!A:A,MATCH(D1875&amp;E1875,'BDCF Histórico'!G:G,0),),Equivalencias!D:F,3,FALSE),"Revisar")),IFERROR(VLOOKUP(INDEX('BDCF Histórico'!A:A,MATCH(D1875&amp;E1875,'BDCF Histórico'!G:G,0),),Equivalencias!D:F,3,FALSE),"Revisar"))</f>
        <v>PROC.POOL</v>
      </c>
      <c r="H1875" s="263" t="str" cm="1">
        <f t="array" ref="H1875">IFERROR(INDEX(Equivalencias!H:H,MATCH(BD[[#This Row],[PRYINumero]],Equivalencias!I:I,0),),BD[[#This Row],[PRYTcodigo]])</f>
        <v>PROC.ADM</v>
      </c>
    </row>
    <row r="1876" spans="1:8" hidden="1" x14ac:dyDescent="0.3">
      <c r="B1876" t="s">
        <v>48</v>
      </c>
      <c r="C1876" t="s">
        <v>3564</v>
      </c>
      <c r="D1876" t="s">
        <v>3964</v>
      </c>
      <c r="E1876" t="s">
        <v>4640</v>
      </c>
      <c r="F1876">
        <v>43.25</v>
      </c>
      <c r="G1876" s="263" t="str" cm="1">
        <f t="array" ref="G1876">IF(Resumen!$D$7="PROC.SWAT",IFERROR(VLOOKUP(BD[[#This Row],[Usunombre]],Equivalencias!W:X,2,FALSE),IFERROR(VLOOKUP(INDEX('BDCF Histórico'!A:A,MATCH(D1876&amp;E1876,'BDCF Histórico'!G:G,0),),Equivalencias!D:F,3,FALSE),"Revisar")),IFERROR(VLOOKUP(INDEX('BDCF Histórico'!A:A,MATCH(D1876&amp;E1876,'BDCF Histórico'!G:G,0),),Equivalencias!D:F,3,FALSE),"Revisar"))</f>
        <v>PROC.POOL</v>
      </c>
      <c r="H1876" s="263" t="str" cm="1">
        <f t="array" ref="H1876">IFERROR(INDEX(Equivalencias!H:H,MATCH(BD[[#This Row],[PRYINumero]],Equivalencias!I:I,0),),BD[[#This Row],[PRYTcodigo]])</f>
        <v>PROC.ERP</v>
      </c>
    </row>
    <row r="1877" spans="1:8" hidden="1" x14ac:dyDescent="0.3">
      <c r="B1877" t="s">
        <v>4333</v>
      </c>
      <c r="C1877" t="s">
        <v>4116</v>
      </c>
      <c r="D1877" t="s">
        <v>3964</v>
      </c>
      <c r="E1877" t="s">
        <v>4640</v>
      </c>
      <c r="F1877">
        <v>96.75</v>
      </c>
      <c r="G1877" s="263" t="str" cm="1">
        <f t="array" ref="G1877">IF(Resumen!$D$7="PROC.SWAT",IFERROR(VLOOKUP(BD[[#This Row],[Usunombre]],Equivalencias!W:X,2,FALSE),IFERROR(VLOOKUP(INDEX('BDCF Histórico'!A:A,MATCH(D1877&amp;E1877,'BDCF Histórico'!G:G,0),),Equivalencias!D:F,3,FALSE),"Revisar")),IFERROR(VLOOKUP(INDEX('BDCF Histórico'!A:A,MATCH(D1877&amp;E1877,'BDCF Histórico'!G:G,0),),Equivalencias!D:F,3,FALSE),"Revisar"))</f>
        <v>PROC.POOL</v>
      </c>
      <c r="H1877" s="263" t="str" cm="1">
        <f t="array" ref="H1877">IFERROR(INDEX(Equivalencias!H:H,MATCH(BD[[#This Row],[PRYINumero]],Equivalencias!I:I,0),),BD[[#This Row],[PRYTcodigo]])</f>
        <v>PROC.POOL</v>
      </c>
    </row>
    <row r="1878" spans="1:8" x14ac:dyDescent="0.3">
      <c r="B1878" t="s">
        <v>4333</v>
      </c>
      <c r="C1878" t="s">
        <v>4116</v>
      </c>
      <c r="D1878" t="s">
        <v>3964</v>
      </c>
      <c r="E1878" t="s">
        <v>8381</v>
      </c>
      <c r="F1878">
        <v>160</v>
      </c>
      <c r="G1878" s="263" t="str" cm="1">
        <f t="array" ref="G1878">IF(Resumen!$D$7="PROC.SWAT",IFERROR(VLOOKUP(BD[[#This Row],[Usunombre]],Equivalencias!W:X,2,FALSE),IFERROR(VLOOKUP(INDEX('BDCF Histórico'!A:A,MATCH(D1878&amp;E1878,'BDCF Histórico'!G:G,0),),Equivalencias!D:F,3,FALSE),"Revisar")),IFERROR(VLOOKUP(INDEX('BDCF Histórico'!A:A,MATCH(D1878&amp;E1878,'BDCF Histórico'!G:G,0),),Equivalencias!D:F,3,FALSE),"Revisar"))</f>
        <v>PROC.POOL</v>
      </c>
      <c r="H1878" s="263" t="str" cm="1">
        <f t="array" ref="H1878">IFERROR(INDEX(Equivalencias!H:H,MATCH(BD[[#This Row],[PRYINumero]],Equivalencias!I:I,0),),BD[[#This Row],[PRYTcodigo]])</f>
        <v>PROC.POOL</v>
      </c>
    </row>
    <row r="1879" spans="1:8" hidden="1" x14ac:dyDescent="0.3">
      <c r="B1879" t="s">
        <v>4307</v>
      </c>
      <c r="C1879" t="s">
        <v>3513</v>
      </c>
      <c r="D1879" t="s">
        <v>3964</v>
      </c>
      <c r="E1879" t="s">
        <v>4640</v>
      </c>
      <c r="F1879">
        <v>28.25</v>
      </c>
      <c r="G1879" s="263" t="str" cm="1">
        <f t="array" ref="G1879">IF(Resumen!$D$7="PROC.SWAT",IFERROR(VLOOKUP(BD[[#This Row],[Usunombre]],Equivalencias!W:X,2,FALSE),IFERROR(VLOOKUP(INDEX('BDCF Histórico'!A:A,MATCH(D1879&amp;E1879,'BDCF Histórico'!G:G,0),),Equivalencias!D:F,3,FALSE),"Revisar")),IFERROR(VLOOKUP(INDEX('BDCF Histórico'!A:A,MATCH(D1879&amp;E1879,'BDCF Histórico'!G:G,0),),Equivalencias!D:F,3,FALSE),"Revisar"))</f>
        <v>PROC.POOL</v>
      </c>
      <c r="H1879" s="263" t="str" cm="1">
        <f t="array" ref="H1879">IFERROR(INDEX(Equivalencias!H:H,MATCH(BD[[#This Row],[PRYINumero]],Equivalencias!I:I,0),),BD[[#This Row],[PRYTcodigo]])</f>
        <v>PROC.SAPI</v>
      </c>
    </row>
    <row r="1880" spans="1:8" x14ac:dyDescent="0.3">
      <c r="B1880" t="s">
        <v>669</v>
      </c>
      <c r="C1880" t="s">
        <v>4642</v>
      </c>
      <c r="D1880" t="s">
        <v>456</v>
      </c>
      <c r="E1880" t="s">
        <v>8381</v>
      </c>
      <c r="F1880">
        <v>16</v>
      </c>
      <c r="G1880" s="263" t="str" cm="1">
        <f t="array" ref="G1880">IF(Resumen!$D$7="PROC.SWAT",IFERROR(VLOOKUP(BD[[#This Row],[Usunombre]],Equivalencias!W:X,2,FALSE),IFERROR(VLOOKUP(INDEX('BDCF Histórico'!A:A,MATCH(D1880&amp;E1880,'BDCF Histórico'!G:G,0),),Equivalencias!D:F,3,FALSE),"Revisar")),IFERROR(VLOOKUP(INDEX('BDCF Histórico'!A:A,MATCH(D1880&amp;E1880,'BDCF Histórico'!G:G,0),),Equivalencias!D:F,3,FALSE),"Revisar"))</f>
        <v>PROC.TELCO</v>
      </c>
      <c r="H1880" s="263" t="str" cm="1">
        <f t="array" ref="H1880">IFERROR(INDEX(Equivalencias!H:H,MATCH(BD[[#This Row],[PRYINumero]],Equivalencias!I:I,0),),BD[[#This Row],[PRYTcodigo]])</f>
        <v>PROC.ADM</v>
      </c>
    </row>
    <row r="1881" spans="1:8" hidden="1" x14ac:dyDescent="0.3">
      <c r="B1881" t="s">
        <v>669</v>
      </c>
      <c r="C1881" t="s">
        <v>4642</v>
      </c>
      <c r="D1881" t="s">
        <v>168</v>
      </c>
      <c r="E1881" t="s">
        <v>4640</v>
      </c>
      <c r="F1881">
        <v>16</v>
      </c>
      <c r="G1881" s="263" t="str" cm="1">
        <f t="array" ref="G1881">IF(Resumen!$D$7="PROC.SWAT",IFERROR(VLOOKUP(BD[[#This Row],[Usunombre]],Equivalencias!W:X,2,FALSE),IFERROR(VLOOKUP(INDEX('BDCF Histórico'!A:A,MATCH(D1881&amp;E1881,'BDCF Histórico'!G:G,0),),Equivalencias!D:F,3,FALSE),"Revisar")),IFERROR(VLOOKUP(INDEX('BDCF Histórico'!A:A,MATCH(D1881&amp;E1881,'BDCF Histórico'!G:G,0),),Equivalencias!D:F,3,FALSE),"Revisar"))</f>
        <v>PROC.PMO</v>
      </c>
      <c r="H1881" s="263" t="str" cm="1">
        <f t="array" ref="H1881">IFERROR(INDEX(Equivalencias!H:H,MATCH(BD[[#This Row],[PRYINumero]],Equivalencias!I:I,0),),BD[[#This Row],[PRYTcodigo]])</f>
        <v>PROC.ADM</v>
      </c>
    </row>
    <row r="1882" spans="1:8" hidden="1" x14ac:dyDescent="0.3">
      <c r="A1882" t="s">
        <v>169</v>
      </c>
      <c r="B1882" t="s">
        <v>161</v>
      </c>
      <c r="C1882" t="s">
        <v>4662</v>
      </c>
      <c r="D1882" t="s">
        <v>168</v>
      </c>
      <c r="E1882" t="s">
        <v>4640</v>
      </c>
      <c r="F1882">
        <v>153.5</v>
      </c>
      <c r="G1882" s="263" t="str" cm="1">
        <f t="array" ref="G1882">IF(Resumen!$D$7="PROC.SWAT",IFERROR(VLOOKUP(BD[[#This Row],[Usunombre]],Equivalencias!W:X,2,FALSE),IFERROR(VLOOKUP(INDEX('BDCF Histórico'!A:A,MATCH(D1882&amp;E1882,'BDCF Histórico'!G:G,0),),Equivalencias!D:F,3,FALSE),"Revisar")),IFERROR(VLOOKUP(INDEX('BDCF Histórico'!A:A,MATCH(D1882&amp;E1882,'BDCF Histórico'!G:G,0),),Equivalencias!D:F,3,FALSE),"Revisar"))</f>
        <v>PROC.PMO</v>
      </c>
      <c r="H1882" s="263" t="str" cm="1">
        <f t="array" ref="H1882">IFERROR(INDEX(Equivalencias!H:H,MATCH(BD[[#This Row],[PRYINumero]],Equivalencias!I:I,0),),BD[[#This Row],[PRYTcodigo]])</f>
        <v>PROC.TELCO</v>
      </c>
    </row>
    <row r="1883" spans="1:8" x14ac:dyDescent="0.3">
      <c r="A1883" t="s">
        <v>169</v>
      </c>
      <c r="B1883" t="s">
        <v>161</v>
      </c>
      <c r="C1883" t="s">
        <v>4662</v>
      </c>
      <c r="D1883" t="s">
        <v>168</v>
      </c>
      <c r="E1883" t="s">
        <v>8381</v>
      </c>
      <c r="F1883">
        <v>161.5</v>
      </c>
      <c r="G1883" s="263" t="str" cm="1">
        <f t="array" ref="G1883">IF(Resumen!$D$7="PROC.SWAT",IFERROR(VLOOKUP(BD[[#This Row],[Usunombre]],Equivalencias!W:X,2,FALSE),IFERROR(VLOOKUP(INDEX('BDCF Histórico'!A:A,MATCH(D1883&amp;E1883,'BDCF Histórico'!G:G,0),),Equivalencias!D:F,3,FALSE),"Revisar")),IFERROR(VLOOKUP(INDEX('BDCF Histórico'!A:A,MATCH(D1883&amp;E1883,'BDCF Histórico'!G:G,0),),Equivalencias!D:F,3,FALSE),"Revisar"))</f>
        <v>PROC.PMO</v>
      </c>
      <c r="H1883" s="263" t="str" cm="1">
        <f t="array" ref="H1883">IFERROR(INDEX(Equivalencias!H:H,MATCH(BD[[#This Row],[PRYINumero]],Equivalencias!I:I,0),),BD[[#This Row],[PRYTcodigo]])</f>
        <v>PROC.TELCO</v>
      </c>
    </row>
    <row r="1884" spans="1:8" hidden="1" x14ac:dyDescent="0.3">
      <c r="B1884" t="s">
        <v>669</v>
      </c>
      <c r="C1884" t="s">
        <v>4642</v>
      </c>
      <c r="D1884" t="s">
        <v>3869</v>
      </c>
      <c r="E1884" t="s">
        <v>4640</v>
      </c>
      <c r="F1884">
        <v>24</v>
      </c>
      <c r="G1884" s="263" t="str" cm="1">
        <f t="array" ref="G1884">IF(Resumen!$D$7="PROC.SWAT",IFERROR(VLOOKUP(BD[[#This Row],[Usunombre]],Equivalencias!W:X,2,FALSE),IFERROR(VLOOKUP(INDEX('BDCF Histórico'!A:A,MATCH(D1884&amp;E1884,'BDCF Histórico'!G:G,0),),Equivalencias!D:F,3,FALSE),"Revisar")),IFERROR(VLOOKUP(INDEX('BDCF Histórico'!A:A,MATCH(D1884&amp;E1884,'BDCF Histórico'!G:G,0),),Equivalencias!D:F,3,FALSE),"Revisar"))</f>
        <v>PROC.PMO</v>
      </c>
      <c r="H1884" s="263" t="str" cm="1">
        <f t="array" ref="H1884">IFERROR(INDEX(Equivalencias!H:H,MATCH(BD[[#This Row],[PRYINumero]],Equivalencias!I:I,0),),BD[[#This Row],[PRYTcodigo]])</f>
        <v>PROC.ADM</v>
      </c>
    </row>
    <row r="1885" spans="1:8" x14ac:dyDescent="0.3">
      <c r="B1885" t="s">
        <v>669</v>
      </c>
      <c r="C1885" t="s">
        <v>4642</v>
      </c>
      <c r="D1885" t="s">
        <v>3869</v>
      </c>
      <c r="E1885" t="s">
        <v>8381</v>
      </c>
      <c r="F1885">
        <v>16</v>
      </c>
      <c r="G1885" s="263" t="str" cm="1">
        <f t="array" ref="G1885">IF(Resumen!$D$7="PROC.SWAT",IFERROR(VLOOKUP(BD[[#This Row],[Usunombre]],Equivalencias!W:X,2,FALSE),IFERROR(VLOOKUP(INDEX('BDCF Histórico'!A:A,MATCH(D1885&amp;E1885,'BDCF Histórico'!G:G,0),),Equivalencias!D:F,3,FALSE),"Revisar")),IFERROR(VLOOKUP(INDEX('BDCF Histórico'!A:A,MATCH(D1885&amp;E1885,'BDCF Histórico'!G:G,0),),Equivalencias!D:F,3,FALSE),"Revisar"))</f>
        <v>PROC.PMO</v>
      </c>
      <c r="H1885" s="263" t="str" cm="1">
        <f t="array" ref="H1885">IFERROR(INDEX(Equivalencias!H:H,MATCH(BD[[#This Row],[PRYINumero]],Equivalencias!I:I,0),),BD[[#This Row],[PRYTcodigo]])</f>
        <v>PROC.ADM</v>
      </c>
    </row>
    <row r="1886" spans="1:8" hidden="1" x14ac:dyDescent="0.3">
      <c r="A1886" t="s">
        <v>166</v>
      </c>
      <c r="B1886" t="s">
        <v>161</v>
      </c>
      <c r="C1886" t="s">
        <v>4242</v>
      </c>
      <c r="D1886" t="s">
        <v>3869</v>
      </c>
      <c r="E1886" t="s">
        <v>4640</v>
      </c>
      <c r="F1886">
        <v>2.5</v>
      </c>
      <c r="G1886" s="263" t="str" cm="1">
        <f t="array" ref="G1886">IF(Resumen!$D$7="PROC.SWAT",IFERROR(VLOOKUP(BD[[#This Row],[Usunombre]],Equivalencias!W:X,2,FALSE),IFERROR(VLOOKUP(INDEX('BDCF Histórico'!A:A,MATCH(D1886&amp;E1886,'BDCF Histórico'!G:G,0),),Equivalencias!D:F,3,FALSE),"Revisar")),IFERROR(VLOOKUP(INDEX('BDCF Histórico'!A:A,MATCH(D1886&amp;E1886,'BDCF Histórico'!G:G,0),),Equivalencias!D:F,3,FALSE),"Revisar"))</f>
        <v>PROC.PMO</v>
      </c>
      <c r="H1886" s="263" t="str" cm="1">
        <f t="array" ref="H1886">IFERROR(INDEX(Equivalencias!H:H,MATCH(BD[[#This Row],[PRYINumero]],Equivalencias!I:I,0),),BD[[#This Row],[PRYTcodigo]])</f>
        <v>PROC.PMO</v>
      </c>
    </row>
    <row r="1887" spans="1:8" hidden="1" x14ac:dyDescent="0.3">
      <c r="A1887" t="s">
        <v>94</v>
      </c>
      <c r="B1887" t="s">
        <v>161</v>
      </c>
      <c r="C1887" t="s">
        <v>4242</v>
      </c>
      <c r="D1887" t="s">
        <v>3869</v>
      </c>
      <c r="E1887" t="s">
        <v>4640</v>
      </c>
      <c r="F1887">
        <v>3.5</v>
      </c>
      <c r="G1887" s="263" t="str" cm="1">
        <f t="array" ref="G1887">IF(Resumen!$D$7="PROC.SWAT",IFERROR(VLOOKUP(BD[[#This Row],[Usunombre]],Equivalencias!W:X,2,FALSE),IFERROR(VLOOKUP(INDEX('BDCF Histórico'!A:A,MATCH(D1887&amp;E1887,'BDCF Histórico'!G:G,0),),Equivalencias!D:F,3,FALSE),"Revisar")),IFERROR(VLOOKUP(INDEX('BDCF Histórico'!A:A,MATCH(D1887&amp;E1887,'BDCF Histórico'!G:G,0),),Equivalencias!D:F,3,FALSE),"Revisar"))</f>
        <v>PROC.PMO</v>
      </c>
      <c r="H1887" s="263" t="str" cm="1">
        <f t="array" ref="H1887">IFERROR(INDEX(Equivalencias!H:H,MATCH(BD[[#This Row],[PRYINumero]],Equivalencias!I:I,0),),BD[[#This Row],[PRYTcodigo]])</f>
        <v>PROC.ERP</v>
      </c>
    </row>
    <row r="1888" spans="1:8" hidden="1" x14ac:dyDescent="0.3">
      <c r="A1888" t="s">
        <v>4373</v>
      </c>
      <c r="B1888" t="s">
        <v>161</v>
      </c>
      <c r="C1888" t="s">
        <v>4242</v>
      </c>
      <c r="D1888" t="s">
        <v>3869</v>
      </c>
      <c r="E1888" t="s">
        <v>4640</v>
      </c>
      <c r="F1888">
        <v>0.5</v>
      </c>
      <c r="G1888" s="263" t="str" cm="1">
        <f t="array" ref="G1888">IF(Resumen!$D$7="PROC.SWAT",IFERROR(VLOOKUP(BD[[#This Row],[Usunombre]],Equivalencias!W:X,2,FALSE),IFERROR(VLOOKUP(INDEX('BDCF Histórico'!A:A,MATCH(D1888&amp;E1888,'BDCF Histórico'!G:G,0),),Equivalencias!D:F,3,FALSE),"Revisar")),IFERROR(VLOOKUP(INDEX('BDCF Histórico'!A:A,MATCH(D1888&amp;E1888,'BDCF Histórico'!G:G,0),),Equivalencias!D:F,3,FALSE),"Revisar"))</f>
        <v>PROC.PMO</v>
      </c>
      <c r="H1888" s="263" t="str" cm="1">
        <f t="array" ref="H1888">IFERROR(INDEX(Equivalencias!H:H,MATCH(BD[[#This Row],[PRYINumero]],Equivalencias!I:I,0),),BD[[#This Row],[PRYTcodigo]])</f>
        <v>PROC.PMO</v>
      </c>
    </row>
    <row r="1889" spans="1:8" hidden="1" x14ac:dyDescent="0.3">
      <c r="A1889" t="s">
        <v>4423</v>
      </c>
      <c r="B1889" t="s">
        <v>161</v>
      </c>
      <c r="C1889" t="s">
        <v>4242</v>
      </c>
      <c r="D1889" t="s">
        <v>3869</v>
      </c>
      <c r="E1889" t="s">
        <v>4640</v>
      </c>
      <c r="F1889">
        <v>8</v>
      </c>
      <c r="G1889" s="263" t="str" cm="1">
        <f t="array" ref="G1889">IF(Resumen!$D$7="PROC.SWAT",IFERROR(VLOOKUP(BD[[#This Row],[Usunombre]],Equivalencias!W:X,2,FALSE),IFERROR(VLOOKUP(INDEX('BDCF Histórico'!A:A,MATCH(D1889&amp;E1889,'BDCF Histórico'!G:G,0),),Equivalencias!D:F,3,FALSE),"Revisar")),IFERROR(VLOOKUP(INDEX('BDCF Histórico'!A:A,MATCH(D1889&amp;E1889,'BDCF Histórico'!G:G,0),),Equivalencias!D:F,3,FALSE),"Revisar"))</f>
        <v>PROC.PMO</v>
      </c>
      <c r="H1889" s="263" t="str" cm="1">
        <f t="array" ref="H1889">IFERROR(INDEX(Equivalencias!H:H,MATCH(BD[[#This Row],[PRYINumero]],Equivalencias!I:I,0),),BD[[#This Row],[PRYTcodigo]])</f>
        <v>PROC.PMO</v>
      </c>
    </row>
    <row r="1890" spans="1:8" hidden="1" x14ac:dyDescent="0.3">
      <c r="A1890" t="s">
        <v>175</v>
      </c>
      <c r="B1890" t="s">
        <v>161</v>
      </c>
      <c r="C1890" t="s">
        <v>4242</v>
      </c>
      <c r="D1890" t="s">
        <v>3869</v>
      </c>
      <c r="E1890" t="s">
        <v>4640</v>
      </c>
      <c r="F1890">
        <v>1.5</v>
      </c>
      <c r="G1890" s="263" t="str" cm="1">
        <f t="array" ref="G1890">IF(Resumen!$D$7="PROC.SWAT",IFERROR(VLOOKUP(BD[[#This Row],[Usunombre]],Equivalencias!W:X,2,FALSE),IFERROR(VLOOKUP(INDEX('BDCF Histórico'!A:A,MATCH(D1890&amp;E1890,'BDCF Histórico'!G:G,0),),Equivalencias!D:F,3,FALSE),"Revisar")),IFERROR(VLOOKUP(INDEX('BDCF Histórico'!A:A,MATCH(D1890&amp;E1890,'BDCF Histórico'!G:G,0),),Equivalencias!D:F,3,FALSE),"Revisar"))</f>
        <v>PROC.PMO</v>
      </c>
      <c r="H1890" s="263" t="str" cm="1">
        <f t="array" ref="H1890">IFERROR(INDEX(Equivalencias!H:H,MATCH(BD[[#This Row],[PRYINumero]],Equivalencias!I:I,0),),BD[[#This Row],[PRYTcodigo]])</f>
        <v>PROC.RM</v>
      </c>
    </row>
    <row r="1891" spans="1:8" hidden="1" x14ac:dyDescent="0.3">
      <c r="A1891" t="s">
        <v>94</v>
      </c>
      <c r="B1891" t="s">
        <v>161</v>
      </c>
      <c r="C1891" t="s">
        <v>4662</v>
      </c>
      <c r="D1891" t="s">
        <v>3869</v>
      </c>
      <c r="E1891" t="s">
        <v>4640</v>
      </c>
      <c r="F1891">
        <v>7.25</v>
      </c>
      <c r="G1891" s="263" t="str" cm="1">
        <f t="array" ref="G1891">IF(Resumen!$D$7="PROC.SWAT",IFERROR(VLOOKUP(BD[[#This Row],[Usunombre]],Equivalencias!W:X,2,FALSE),IFERROR(VLOOKUP(INDEX('BDCF Histórico'!A:A,MATCH(D1891&amp;E1891,'BDCF Histórico'!G:G,0),),Equivalencias!D:F,3,FALSE),"Revisar")),IFERROR(VLOOKUP(INDEX('BDCF Histórico'!A:A,MATCH(D1891&amp;E1891,'BDCF Histórico'!G:G,0),),Equivalencias!D:F,3,FALSE),"Revisar"))</f>
        <v>PROC.PMO</v>
      </c>
      <c r="H1891" s="263" t="str" cm="1">
        <f t="array" ref="H1891">IFERROR(INDEX(Equivalencias!H:H,MATCH(BD[[#This Row],[PRYINumero]],Equivalencias!I:I,0),),BD[[#This Row],[PRYTcodigo]])</f>
        <v>PROC.ERP</v>
      </c>
    </row>
    <row r="1892" spans="1:8" hidden="1" x14ac:dyDescent="0.3">
      <c r="A1892" t="s">
        <v>166</v>
      </c>
      <c r="B1892" t="s">
        <v>161</v>
      </c>
      <c r="C1892" t="s">
        <v>4662</v>
      </c>
      <c r="D1892" t="s">
        <v>3869</v>
      </c>
      <c r="E1892" t="s">
        <v>4640</v>
      </c>
      <c r="F1892">
        <v>82.25</v>
      </c>
      <c r="G1892" s="263" t="str" cm="1">
        <f t="array" ref="G1892">IF(Resumen!$D$7="PROC.SWAT",IFERROR(VLOOKUP(BD[[#This Row],[Usunombre]],Equivalencias!W:X,2,FALSE),IFERROR(VLOOKUP(INDEX('BDCF Histórico'!A:A,MATCH(D1892&amp;E1892,'BDCF Histórico'!G:G,0),),Equivalencias!D:F,3,FALSE),"Revisar")),IFERROR(VLOOKUP(INDEX('BDCF Histórico'!A:A,MATCH(D1892&amp;E1892,'BDCF Histórico'!G:G,0),),Equivalencias!D:F,3,FALSE),"Revisar"))</f>
        <v>PROC.PMO</v>
      </c>
      <c r="H1892" s="263" t="str" cm="1">
        <f t="array" ref="H1892">IFERROR(INDEX(Equivalencias!H:H,MATCH(BD[[#This Row],[PRYINumero]],Equivalencias!I:I,0),),BD[[#This Row],[PRYTcodigo]])</f>
        <v>PROC.PMO</v>
      </c>
    </row>
    <row r="1893" spans="1:8" hidden="1" x14ac:dyDescent="0.3">
      <c r="A1893" t="s">
        <v>4373</v>
      </c>
      <c r="B1893" t="s">
        <v>161</v>
      </c>
      <c r="C1893" t="s">
        <v>4662</v>
      </c>
      <c r="D1893" t="s">
        <v>3869</v>
      </c>
      <c r="E1893" t="s">
        <v>4640</v>
      </c>
      <c r="F1893">
        <v>3.75</v>
      </c>
      <c r="G1893" s="263" t="str" cm="1">
        <f t="array" ref="G1893">IF(Resumen!$D$7="PROC.SWAT",IFERROR(VLOOKUP(BD[[#This Row],[Usunombre]],Equivalencias!W:X,2,FALSE),IFERROR(VLOOKUP(INDEX('BDCF Histórico'!A:A,MATCH(D1893&amp;E1893,'BDCF Histórico'!G:G,0),),Equivalencias!D:F,3,FALSE),"Revisar")),IFERROR(VLOOKUP(INDEX('BDCF Histórico'!A:A,MATCH(D1893&amp;E1893,'BDCF Histórico'!G:G,0),),Equivalencias!D:F,3,FALSE),"Revisar"))</f>
        <v>PROC.PMO</v>
      </c>
      <c r="H1893" s="263" t="str" cm="1">
        <f t="array" ref="H1893">IFERROR(INDEX(Equivalencias!H:H,MATCH(BD[[#This Row],[PRYINumero]],Equivalencias!I:I,0),),BD[[#This Row],[PRYTcodigo]])</f>
        <v>PROC.PMO</v>
      </c>
    </row>
    <row r="1894" spans="1:8" hidden="1" x14ac:dyDescent="0.3">
      <c r="A1894" t="s">
        <v>4423</v>
      </c>
      <c r="B1894" t="s">
        <v>161</v>
      </c>
      <c r="C1894" t="s">
        <v>4662</v>
      </c>
      <c r="D1894" t="s">
        <v>3869</v>
      </c>
      <c r="E1894" t="s">
        <v>4640</v>
      </c>
      <c r="F1894">
        <v>8.25</v>
      </c>
      <c r="G1894" s="263" t="str" cm="1">
        <f t="array" ref="G1894">IF(Resumen!$D$7="PROC.SWAT",IFERROR(VLOOKUP(BD[[#This Row],[Usunombre]],Equivalencias!W:X,2,FALSE),IFERROR(VLOOKUP(INDEX('BDCF Histórico'!A:A,MATCH(D1894&amp;E1894,'BDCF Histórico'!G:G,0),),Equivalencias!D:F,3,FALSE),"Revisar")),IFERROR(VLOOKUP(INDEX('BDCF Histórico'!A:A,MATCH(D1894&amp;E1894,'BDCF Histórico'!G:G,0),),Equivalencias!D:F,3,FALSE),"Revisar"))</f>
        <v>PROC.PMO</v>
      </c>
      <c r="H1894" s="263" t="str" cm="1">
        <f t="array" ref="H1894">IFERROR(INDEX(Equivalencias!H:H,MATCH(BD[[#This Row],[PRYINumero]],Equivalencias!I:I,0),),BD[[#This Row],[PRYTcodigo]])</f>
        <v>PROC.PMO</v>
      </c>
    </row>
    <row r="1895" spans="1:8" hidden="1" x14ac:dyDescent="0.3">
      <c r="A1895" t="s">
        <v>173</v>
      </c>
      <c r="B1895" t="s">
        <v>161</v>
      </c>
      <c r="C1895" t="s">
        <v>4662</v>
      </c>
      <c r="D1895" t="s">
        <v>3869</v>
      </c>
      <c r="E1895" t="s">
        <v>4640</v>
      </c>
      <c r="F1895">
        <v>0.75</v>
      </c>
      <c r="G1895" s="263" t="str" cm="1">
        <f t="array" ref="G1895">IF(Resumen!$D$7="PROC.SWAT",IFERROR(VLOOKUP(BD[[#This Row],[Usunombre]],Equivalencias!W:X,2,FALSE),IFERROR(VLOOKUP(INDEX('BDCF Histórico'!A:A,MATCH(D1895&amp;E1895,'BDCF Histórico'!G:G,0),),Equivalencias!D:F,3,FALSE),"Revisar")),IFERROR(VLOOKUP(INDEX('BDCF Histórico'!A:A,MATCH(D1895&amp;E1895,'BDCF Histórico'!G:G,0),),Equivalencias!D:F,3,FALSE),"Revisar"))</f>
        <v>PROC.PMO</v>
      </c>
      <c r="H1895" s="263" t="str" cm="1">
        <f t="array" ref="H1895">IFERROR(INDEX(Equivalencias!H:H,MATCH(BD[[#This Row],[PRYINumero]],Equivalencias!I:I,0),),BD[[#This Row],[PRYTcodigo]])</f>
        <v>PROC.QA</v>
      </c>
    </row>
    <row r="1896" spans="1:8" hidden="1" x14ac:dyDescent="0.3">
      <c r="A1896" t="s">
        <v>175</v>
      </c>
      <c r="B1896" t="s">
        <v>161</v>
      </c>
      <c r="C1896" t="s">
        <v>4662</v>
      </c>
      <c r="D1896" t="s">
        <v>3869</v>
      </c>
      <c r="E1896" t="s">
        <v>4640</v>
      </c>
      <c r="F1896">
        <v>25.75</v>
      </c>
      <c r="G1896" s="263" t="str" cm="1">
        <f t="array" ref="G1896">IF(Resumen!$D$7="PROC.SWAT",IFERROR(VLOOKUP(BD[[#This Row],[Usunombre]],Equivalencias!W:X,2,FALSE),IFERROR(VLOOKUP(INDEX('BDCF Histórico'!A:A,MATCH(D1896&amp;E1896,'BDCF Histórico'!G:G,0),),Equivalencias!D:F,3,FALSE),"Revisar")),IFERROR(VLOOKUP(INDEX('BDCF Histórico'!A:A,MATCH(D1896&amp;E1896,'BDCF Histórico'!G:G,0),),Equivalencias!D:F,3,FALSE),"Revisar"))</f>
        <v>PROC.PMO</v>
      </c>
      <c r="H1896" s="263" t="str" cm="1">
        <f t="array" ref="H1896">IFERROR(INDEX(Equivalencias!H:H,MATCH(BD[[#This Row],[PRYINumero]],Equivalencias!I:I,0),),BD[[#This Row],[PRYTcodigo]])</f>
        <v>PROC.RM</v>
      </c>
    </row>
    <row r="1897" spans="1:8" x14ac:dyDescent="0.3">
      <c r="A1897" t="s">
        <v>94</v>
      </c>
      <c r="B1897" t="s">
        <v>161</v>
      </c>
      <c r="C1897" t="s">
        <v>4662</v>
      </c>
      <c r="D1897" t="s">
        <v>3869</v>
      </c>
      <c r="E1897" t="s">
        <v>8381</v>
      </c>
      <c r="F1897">
        <v>12.75</v>
      </c>
      <c r="G1897" s="263" t="str" cm="1">
        <f t="array" ref="G1897">IF(Resumen!$D$7="PROC.SWAT",IFERROR(VLOOKUP(BD[[#This Row],[Usunombre]],Equivalencias!W:X,2,FALSE),IFERROR(VLOOKUP(INDEX('BDCF Histórico'!A:A,MATCH(D1897&amp;E1897,'BDCF Histórico'!G:G,0),),Equivalencias!D:F,3,FALSE),"Revisar")),IFERROR(VLOOKUP(INDEX('BDCF Histórico'!A:A,MATCH(D1897&amp;E1897,'BDCF Histórico'!G:G,0),),Equivalencias!D:F,3,FALSE),"Revisar"))</f>
        <v>PROC.PMO</v>
      </c>
      <c r="H1897" s="263" t="str" cm="1">
        <f t="array" ref="H1897">IFERROR(INDEX(Equivalencias!H:H,MATCH(BD[[#This Row],[PRYINumero]],Equivalencias!I:I,0),),BD[[#This Row],[PRYTcodigo]])</f>
        <v>PROC.ERP</v>
      </c>
    </row>
    <row r="1898" spans="1:8" x14ac:dyDescent="0.3">
      <c r="A1898" t="s">
        <v>166</v>
      </c>
      <c r="B1898" t="s">
        <v>161</v>
      </c>
      <c r="C1898" t="s">
        <v>4662</v>
      </c>
      <c r="D1898" t="s">
        <v>3869</v>
      </c>
      <c r="E1898" t="s">
        <v>8381</v>
      </c>
      <c r="F1898">
        <v>94.75</v>
      </c>
      <c r="G1898" s="263" t="str" cm="1">
        <f t="array" ref="G1898">IF(Resumen!$D$7="PROC.SWAT",IFERROR(VLOOKUP(BD[[#This Row],[Usunombre]],Equivalencias!W:X,2,FALSE),IFERROR(VLOOKUP(INDEX('BDCF Histórico'!A:A,MATCH(D1898&amp;E1898,'BDCF Histórico'!G:G,0),),Equivalencias!D:F,3,FALSE),"Revisar")),IFERROR(VLOOKUP(INDEX('BDCF Histórico'!A:A,MATCH(D1898&amp;E1898,'BDCF Histórico'!G:G,0),),Equivalencias!D:F,3,FALSE),"Revisar"))</f>
        <v>PROC.PMO</v>
      </c>
      <c r="H1898" s="263" t="str" cm="1">
        <f t="array" ref="H1898">IFERROR(INDEX(Equivalencias!H:H,MATCH(BD[[#This Row],[PRYINumero]],Equivalencias!I:I,0),),BD[[#This Row],[PRYTcodigo]])</f>
        <v>PROC.PMO</v>
      </c>
    </row>
    <row r="1899" spans="1:8" x14ac:dyDescent="0.3">
      <c r="A1899" t="s">
        <v>4373</v>
      </c>
      <c r="B1899" t="s">
        <v>161</v>
      </c>
      <c r="C1899" t="s">
        <v>4662</v>
      </c>
      <c r="D1899" t="s">
        <v>3869</v>
      </c>
      <c r="E1899" t="s">
        <v>8381</v>
      </c>
      <c r="F1899">
        <v>4.5</v>
      </c>
      <c r="G1899" s="263" t="str" cm="1">
        <f t="array" ref="G1899">IF(Resumen!$D$7="PROC.SWAT",IFERROR(VLOOKUP(BD[[#This Row],[Usunombre]],Equivalencias!W:X,2,FALSE),IFERROR(VLOOKUP(INDEX('BDCF Histórico'!A:A,MATCH(D1899&amp;E1899,'BDCF Histórico'!G:G,0),),Equivalencias!D:F,3,FALSE),"Revisar")),IFERROR(VLOOKUP(INDEX('BDCF Histórico'!A:A,MATCH(D1899&amp;E1899,'BDCF Histórico'!G:G,0),),Equivalencias!D:F,3,FALSE),"Revisar"))</f>
        <v>PROC.PMO</v>
      </c>
      <c r="H1899" s="263" t="str" cm="1">
        <f t="array" ref="H1899">IFERROR(INDEX(Equivalencias!H:H,MATCH(BD[[#This Row],[PRYINumero]],Equivalencias!I:I,0),),BD[[#This Row],[PRYTcodigo]])</f>
        <v>PROC.PMO</v>
      </c>
    </row>
    <row r="1900" spans="1:8" x14ac:dyDescent="0.3">
      <c r="A1900" t="s">
        <v>4423</v>
      </c>
      <c r="B1900" t="s">
        <v>161</v>
      </c>
      <c r="C1900" t="s">
        <v>4662</v>
      </c>
      <c r="D1900" t="s">
        <v>3869</v>
      </c>
      <c r="E1900" t="s">
        <v>8381</v>
      </c>
      <c r="F1900">
        <v>13.75</v>
      </c>
      <c r="G1900" s="263" t="str" cm="1">
        <f t="array" ref="G1900">IF(Resumen!$D$7="PROC.SWAT",IFERROR(VLOOKUP(BD[[#This Row],[Usunombre]],Equivalencias!W:X,2,FALSE),IFERROR(VLOOKUP(INDEX('BDCF Histórico'!A:A,MATCH(D1900&amp;E1900,'BDCF Histórico'!G:G,0),),Equivalencias!D:F,3,FALSE),"Revisar")),IFERROR(VLOOKUP(INDEX('BDCF Histórico'!A:A,MATCH(D1900&amp;E1900,'BDCF Histórico'!G:G,0),),Equivalencias!D:F,3,FALSE),"Revisar"))</f>
        <v>PROC.PMO</v>
      </c>
      <c r="H1900" s="263" t="str" cm="1">
        <f t="array" ref="H1900">IFERROR(INDEX(Equivalencias!H:H,MATCH(BD[[#This Row],[PRYINumero]],Equivalencias!I:I,0),),BD[[#This Row],[PRYTcodigo]])</f>
        <v>PROC.PMO</v>
      </c>
    </row>
    <row r="1901" spans="1:8" x14ac:dyDescent="0.3">
      <c r="A1901" t="s">
        <v>175</v>
      </c>
      <c r="B1901" t="s">
        <v>161</v>
      </c>
      <c r="C1901" t="s">
        <v>4662</v>
      </c>
      <c r="D1901" t="s">
        <v>3869</v>
      </c>
      <c r="E1901" t="s">
        <v>8381</v>
      </c>
      <c r="F1901">
        <v>18.25</v>
      </c>
      <c r="G1901" s="263" t="str" cm="1">
        <f t="array" ref="G1901">IF(Resumen!$D$7="PROC.SWAT",IFERROR(VLOOKUP(BD[[#This Row],[Usunombre]],Equivalencias!W:X,2,FALSE),IFERROR(VLOOKUP(INDEX('BDCF Histórico'!A:A,MATCH(D1901&amp;E1901,'BDCF Histórico'!G:G,0),),Equivalencias!D:F,3,FALSE),"Revisar")),IFERROR(VLOOKUP(INDEX('BDCF Histórico'!A:A,MATCH(D1901&amp;E1901,'BDCF Histórico'!G:G,0),),Equivalencias!D:F,3,FALSE),"Revisar"))</f>
        <v>PROC.PMO</v>
      </c>
      <c r="H1901" s="263" t="str" cm="1">
        <f t="array" ref="H1901">IFERROR(INDEX(Equivalencias!H:H,MATCH(BD[[#This Row],[PRYINumero]],Equivalencias!I:I,0),),BD[[#This Row],[PRYTcodigo]])</f>
        <v>PROC.RM</v>
      </c>
    </row>
    <row r="1902" spans="1:8" hidden="1" x14ac:dyDescent="0.3">
      <c r="B1902" t="s">
        <v>669</v>
      </c>
      <c r="C1902" t="s">
        <v>4642</v>
      </c>
      <c r="D1902" t="s">
        <v>60</v>
      </c>
      <c r="E1902" t="s">
        <v>4640</v>
      </c>
      <c r="F1902">
        <v>8</v>
      </c>
      <c r="G1902" s="263" t="str" cm="1">
        <f t="array" ref="G1902">IF(Resumen!$D$7="PROC.SWAT",IFERROR(VLOOKUP(BD[[#This Row],[Usunombre]],Equivalencias!W:X,2,FALSE),IFERROR(VLOOKUP(INDEX('BDCF Histórico'!A:A,MATCH(D1902&amp;E1902,'BDCF Histórico'!G:G,0),),Equivalencias!D:F,3,FALSE),"Revisar")),IFERROR(VLOOKUP(INDEX('BDCF Histórico'!A:A,MATCH(D1902&amp;E1902,'BDCF Histórico'!G:G,0),),Equivalencias!D:F,3,FALSE),"Revisar"))</f>
        <v>PROC.ERP</v>
      </c>
      <c r="H1902" s="263" t="str" cm="1">
        <f t="array" ref="H1902">IFERROR(INDEX(Equivalencias!H:H,MATCH(BD[[#This Row],[PRYINumero]],Equivalencias!I:I,0),),BD[[#This Row],[PRYTcodigo]])</f>
        <v>PROC.ADM</v>
      </c>
    </row>
    <row r="1903" spans="1:8" x14ac:dyDescent="0.3">
      <c r="B1903" t="s">
        <v>669</v>
      </c>
      <c r="C1903" t="s">
        <v>4642</v>
      </c>
      <c r="D1903" t="s">
        <v>60</v>
      </c>
      <c r="E1903" t="s">
        <v>8381</v>
      </c>
      <c r="F1903">
        <v>1</v>
      </c>
      <c r="G1903" s="263" t="str" cm="1">
        <f t="array" ref="G1903">IF(Resumen!$D$7="PROC.SWAT",IFERROR(VLOOKUP(BD[[#This Row],[Usunombre]],Equivalencias!W:X,2,FALSE),IFERROR(VLOOKUP(INDEX('BDCF Histórico'!A:A,MATCH(D1903&amp;E1903,'BDCF Histórico'!G:G,0),),Equivalencias!D:F,3,FALSE),"Revisar")),IFERROR(VLOOKUP(INDEX('BDCF Histórico'!A:A,MATCH(D1903&amp;E1903,'BDCF Histórico'!G:G,0),),Equivalencias!D:F,3,FALSE),"Revisar"))</f>
        <v>PROC.ERP</v>
      </c>
      <c r="H1903" s="263" t="str" cm="1">
        <f t="array" ref="H1903">IFERROR(INDEX(Equivalencias!H:H,MATCH(BD[[#This Row],[PRYINumero]],Equivalencias!I:I,0),),BD[[#This Row],[PRYTcodigo]])</f>
        <v>PROC.ADM</v>
      </c>
    </row>
    <row r="1904" spans="1:8" hidden="1" x14ac:dyDescent="0.3">
      <c r="B1904" t="s">
        <v>48</v>
      </c>
      <c r="C1904" t="s">
        <v>4278</v>
      </c>
      <c r="D1904" t="s">
        <v>60</v>
      </c>
      <c r="E1904" t="s">
        <v>4640</v>
      </c>
      <c r="F1904">
        <v>1</v>
      </c>
      <c r="G1904" s="263" t="str" cm="1">
        <f t="array" ref="G1904">IF(Resumen!$D$7="PROC.SWAT",IFERROR(VLOOKUP(BD[[#This Row],[Usunombre]],Equivalencias!W:X,2,FALSE),IFERROR(VLOOKUP(INDEX('BDCF Histórico'!A:A,MATCH(D1904&amp;E1904,'BDCF Histórico'!G:G,0),),Equivalencias!D:F,3,FALSE),"Revisar")),IFERROR(VLOOKUP(INDEX('BDCF Histórico'!A:A,MATCH(D1904&amp;E1904,'BDCF Histórico'!G:G,0),),Equivalencias!D:F,3,FALSE),"Revisar"))</f>
        <v>PROC.ERP</v>
      </c>
      <c r="H1904" s="263" t="str" cm="1">
        <f t="array" ref="H1904">IFERROR(INDEX(Equivalencias!H:H,MATCH(BD[[#This Row],[PRYINumero]],Equivalencias!I:I,0),),BD[[#This Row],[PRYTcodigo]])</f>
        <v>PROC.ERP</v>
      </c>
    </row>
    <row r="1905" spans="2:8" hidden="1" x14ac:dyDescent="0.3">
      <c r="B1905" t="s">
        <v>48</v>
      </c>
      <c r="C1905" t="s">
        <v>3564</v>
      </c>
      <c r="D1905" t="s">
        <v>60</v>
      </c>
      <c r="E1905" t="s">
        <v>4640</v>
      </c>
      <c r="F1905">
        <v>57.5</v>
      </c>
      <c r="G1905" s="263" t="str" cm="1">
        <f t="array" ref="G1905">IF(Resumen!$D$7="PROC.SWAT",IFERROR(VLOOKUP(BD[[#This Row],[Usunombre]],Equivalencias!W:X,2,FALSE),IFERROR(VLOOKUP(INDEX('BDCF Histórico'!A:A,MATCH(D1905&amp;E1905,'BDCF Histórico'!G:G,0),),Equivalencias!D:F,3,FALSE),"Revisar")),IFERROR(VLOOKUP(INDEX('BDCF Histórico'!A:A,MATCH(D1905&amp;E1905,'BDCF Histórico'!G:G,0),),Equivalencias!D:F,3,FALSE),"Revisar"))</f>
        <v>PROC.ERP</v>
      </c>
      <c r="H1905" s="263" t="str" cm="1">
        <f t="array" ref="H1905">IFERROR(INDEX(Equivalencias!H:H,MATCH(BD[[#This Row],[PRYINumero]],Equivalencias!I:I,0),),BD[[#This Row],[PRYTcodigo]])</f>
        <v>PROC.ERP</v>
      </c>
    </row>
    <row r="1906" spans="2:8" x14ac:dyDescent="0.3">
      <c r="B1906" t="s">
        <v>48</v>
      </c>
      <c r="C1906" t="s">
        <v>3564</v>
      </c>
      <c r="D1906" t="s">
        <v>60</v>
      </c>
      <c r="E1906" t="s">
        <v>8381</v>
      </c>
      <c r="F1906">
        <v>81.5</v>
      </c>
      <c r="G1906" s="263" t="str" cm="1">
        <f t="array" ref="G1906">IF(Resumen!$D$7="PROC.SWAT",IFERROR(VLOOKUP(BD[[#This Row],[Usunombre]],Equivalencias!W:X,2,FALSE),IFERROR(VLOOKUP(INDEX('BDCF Histórico'!A:A,MATCH(D1906&amp;E1906,'BDCF Histórico'!G:G,0),),Equivalencias!D:F,3,FALSE),"Revisar")),IFERROR(VLOOKUP(INDEX('BDCF Histórico'!A:A,MATCH(D1906&amp;E1906,'BDCF Histórico'!G:G,0),),Equivalencias!D:F,3,FALSE),"Revisar"))</f>
        <v>PROC.ERP</v>
      </c>
      <c r="H1906" s="263" t="str" cm="1">
        <f t="array" ref="H1906">IFERROR(INDEX(Equivalencias!H:H,MATCH(BD[[#This Row],[PRYINumero]],Equivalencias!I:I,0),),BD[[#This Row],[PRYTcodigo]])</f>
        <v>PROC.ERP</v>
      </c>
    </row>
    <row r="1907" spans="2:8" hidden="1" x14ac:dyDescent="0.3">
      <c r="B1907" t="s">
        <v>48</v>
      </c>
      <c r="C1907" t="s">
        <v>96</v>
      </c>
      <c r="D1907" t="s">
        <v>60</v>
      </c>
      <c r="E1907" t="s">
        <v>4640</v>
      </c>
      <c r="F1907">
        <v>25.5</v>
      </c>
      <c r="G1907" s="263" t="str" cm="1">
        <f t="array" ref="G1907">IF(Resumen!$D$7="PROC.SWAT",IFERROR(VLOOKUP(BD[[#This Row],[Usunombre]],Equivalencias!W:X,2,FALSE),IFERROR(VLOOKUP(INDEX('BDCF Histórico'!A:A,MATCH(D1907&amp;E1907,'BDCF Histórico'!G:G,0),),Equivalencias!D:F,3,FALSE),"Revisar")),IFERROR(VLOOKUP(INDEX('BDCF Histórico'!A:A,MATCH(D1907&amp;E1907,'BDCF Histórico'!G:G,0),),Equivalencias!D:F,3,FALSE),"Revisar"))</f>
        <v>PROC.ERP</v>
      </c>
      <c r="H1907" s="263" t="str" cm="1">
        <f t="array" ref="H1907">IFERROR(INDEX(Equivalencias!H:H,MATCH(BD[[#This Row],[PRYINumero]],Equivalencias!I:I,0),),BD[[#This Row],[PRYTcodigo]])</f>
        <v>PROC.ERP</v>
      </c>
    </row>
    <row r="1908" spans="2:8" x14ac:dyDescent="0.3">
      <c r="B1908" t="s">
        <v>48</v>
      </c>
      <c r="C1908" t="s">
        <v>96</v>
      </c>
      <c r="D1908" t="s">
        <v>60</v>
      </c>
      <c r="E1908" t="s">
        <v>8381</v>
      </c>
      <c r="F1908">
        <v>3.5</v>
      </c>
      <c r="G1908" s="263" t="str" cm="1">
        <f t="array" ref="G1908">IF(Resumen!$D$7="PROC.SWAT",IFERROR(VLOOKUP(BD[[#This Row],[Usunombre]],Equivalencias!W:X,2,FALSE),IFERROR(VLOOKUP(INDEX('BDCF Histórico'!A:A,MATCH(D1908&amp;E1908,'BDCF Histórico'!G:G,0),),Equivalencias!D:F,3,FALSE),"Revisar")),IFERROR(VLOOKUP(INDEX('BDCF Histórico'!A:A,MATCH(D1908&amp;E1908,'BDCF Histórico'!G:G,0),),Equivalencias!D:F,3,FALSE),"Revisar"))</f>
        <v>PROC.ERP</v>
      </c>
      <c r="H1908" s="263" t="str" cm="1">
        <f t="array" ref="H1908">IFERROR(INDEX(Equivalencias!H:H,MATCH(BD[[#This Row],[PRYINumero]],Equivalencias!I:I,0),),BD[[#This Row],[PRYTcodigo]])</f>
        <v>PROC.ERP</v>
      </c>
    </row>
    <row r="1909" spans="2:8" x14ac:dyDescent="0.3">
      <c r="B1909" t="s">
        <v>48</v>
      </c>
      <c r="C1909" t="s">
        <v>4658</v>
      </c>
      <c r="D1909" t="s">
        <v>60</v>
      </c>
      <c r="E1909" t="s">
        <v>8381</v>
      </c>
      <c r="F1909">
        <v>22.5</v>
      </c>
      <c r="G1909" s="263" t="str" cm="1">
        <f t="array" ref="G1909">IF(Resumen!$D$7="PROC.SWAT",IFERROR(VLOOKUP(BD[[#This Row],[Usunombre]],Equivalencias!W:X,2,FALSE),IFERROR(VLOOKUP(INDEX('BDCF Histórico'!A:A,MATCH(D1909&amp;E1909,'BDCF Histórico'!G:G,0),),Equivalencias!D:F,3,FALSE),"Revisar")),IFERROR(VLOOKUP(INDEX('BDCF Histórico'!A:A,MATCH(D1909&amp;E1909,'BDCF Histórico'!G:G,0),),Equivalencias!D:F,3,FALSE),"Revisar"))</f>
        <v>PROC.ERP</v>
      </c>
      <c r="H1909" s="263" t="str" cm="1">
        <f t="array" ref="H1909">IFERROR(INDEX(Equivalencias!H:H,MATCH(BD[[#This Row],[PRYINumero]],Equivalencias!I:I,0),),BD[[#This Row],[PRYTcodigo]])</f>
        <v>PROC.ERP</v>
      </c>
    </row>
    <row r="1910" spans="2:8" hidden="1" x14ac:dyDescent="0.3">
      <c r="B1910" t="s">
        <v>48</v>
      </c>
      <c r="C1910" t="s">
        <v>4392</v>
      </c>
      <c r="D1910" t="s">
        <v>60</v>
      </c>
      <c r="E1910" t="s">
        <v>4640</v>
      </c>
      <c r="F1910">
        <v>76</v>
      </c>
      <c r="G1910" s="263" t="str" cm="1">
        <f t="array" ref="G1910">IF(Resumen!$D$7="PROC.SWAT",IFERROR(VLOOKUP(BD[[#This Row],[Usunombre]],Equivalencias!W:X,2,FALSE),IFERROR(VLOOKUP(INDEX('BDCF Histórico'!A:A,MATCH(D1910&amp;E1910,'BDCF Histórico'!G:G,0),),Equivalencias!D:F,3,FALSE),"Revisar")),IFERROR(VLOOKUP(INDEX('BDCF Histórico'!A:A,MATCH(D1910&amp;E1910,'BDCF Histórico'!G:G,0),),Equivalencias!D:F,3,FALSE),"Revisar"))</f>
        <v>PROC.ERP</v>
      </c>
      <c r="H1910" s="263" t="str" cm="1">
        <f t="array" ref="H1910">IFERROR(INDEX(Equivalencias!H:H,MATCH(BD[[#This Row],[PRYINumero]],Equivalencias!I:I,0),),BD[[#This Row],[PRYTcodigo]])</f>
        <v>PROC.ERP</v>
      </c>
    </row>
    <row r="1911" spans="2:8" x14ac:dyDescent="0.3">
      <c r="B1911" t="s">
        <v>48</v>
      </c>
      <c r="C1911" t="s">
        <v>4392</v>
      </c>
      <c r="D1911" t="s">
        <v>60</v>
      </c>
      <c r="E1911" t="s">
        <v>8381</v>
      </c>
      <c r="F1911">
        <v>51.5</v>
      </c>
      <c r="G1911" s="263" t="str" cm="1">
        <f t="array" ref="G1911">IF(Resumen!$D$7="PROC.SWAT",IFERROR(VLOOKUP(BD[[#This Row],[Usunombre]],Equivalencias!W:X,2,FALSE),IFERROR(VLOOKUP(INDEX('BDCF Histórico'!A:A,MATCH(D1911&amp;E1911,'BDCF Histórico'!G:G,0),),Equivalencias!D:F,3,FALSE),"Revisar")),IFERROR(VLOOKUP(INDEX('BDCF Histórico'!A:A,MATCH(D1911&amp;E1911,'BDCF Histórico'!G:G,0),),Equivalencias!D:F,3,FALSE),"Revisar"))</f>
        <v>PROC.ERP</v>
      </c>
      <c r="H1911" s="263" t="str" cm="1">
        <f t="array" ref="H1911">IFERROR(INDEX(Equivalencias!H:H,MATCH(BD[[#This Row],[PRYINumero]],Equivalencias!I:I,0),),BD[[#This Row],[PRYTcodigo]])</f>
        <v>PROC.ERP</v>
      </c>
    </row>
  </sheetData>
  <phoneticPr fontId="1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C5E10-3807-4534-8AA7-155CA0B4D6C6}">
  <sheetPr codeName="Hoja3"/>
  <dimension ref="A1:F349"/>
  <sheetViews>
    <sheetView topLeftCell="A320" workbookViewId="0">
      <selection activeCell="Q518" sqref="Q518"/>
    </sheetView>
  </sheetViews>
  <sheetFormatPr baseColWidth="10" defaultRowHeight="14.4" x14ac:dyDescent="0.3"/>
  <cols>
    <col min="1" max="1" width="14.33203125" bestFit="1" customWidth="1"/>
    <col min="2" max="2" width="30.33203125" bestFit="1" customWidth="1"/>
    <col min="3" max="3" width="39" bestFit="1" customWidth="1"/>
    <col min="4" max="4" width="13.109375" bestFit="1" customWidth="1"/>
    <col min="5" max="5" width="36.5546875" bestFit="1" customWidth="1"/>
    <col min="6" max="6" width="7" bestFit="1" customWidth="1"/>
  </cols>
  <sheetData>
    <row r="1" spans="1:6" x14ac:dyDescent="0.3">
      <c r="A1" t="s">
        <v>408</v>
      </c>
      <c r="B1" t="s">
        <v>409</v>
      </c>
      <c r="C1" t="s">
        <v>4</v>
      </c>
      <c r="D1" t="s">
        <v>570</v>
      </c>
      <c r="E1" t="s">
        <v>571</v>
      </c>
      <c r="F1" t="s">
        <v>963</v>
      </c>
    </row>
    <row r="2" spans="1:6" x14ac:dyDescent="0.3">
      <c r="A2" t="s">
        <v>410</v>
      </c>
      <c r="B2" t="s">
        <v>411</v>
      </c>
      <c r="C2" t="s">
        <v>4175</v>
      </c>
      <c r="D2" t="s">
        <v>4295</v>
      </c>
      <c r="E2" t="s">
        <v>4296</v>
      </c>
      <c r="F2">
        <f t="shared" ref="F2:F65" si="0">202602</f>
        <v>202602</v>
      </c>
    </row>
    <row r="3" spans="1:6" x14ac:dyDescent="0.3">
      <c r="A3" t="s">
        <v>413</v>
      </c>
      <c r="B3" t="s">
        <v>414</v>
      </c>
      <c r="C3" t="s">
        <v>4201</v>
      </c>
      <c r="D3" t="s">
        <v>3554</v>
      </c>
      <c r="E3" t="s">
        <v>3555</v>
      </c>
      <c r="F3">
        <f t="shared" si="0"/>
        <v>202602</v>
      </c>
    </row>
    <row r="4" spans="1:6" x14ac:dyDescent="0.3">
      <c r="A4" t="s">
        <v>413</v>
      </c>
      <c r="B4" t="s">
        <v>414</v>
      </c>
      <c r="C4" t="s">
        <v>417</v>
      </c>
      <c r="D4" t="s">
        <v>3554</v>
      </c>
      <c r="E4" t="s">
        <v>3555</v>
      </c>
      <c r="F4">
        <f t="shared" si="0"/>
        <v>202602</v>
      </c>
    </row>
    <row r="5" spans="1:6" x14ac:dyDescent="0.3">
      <c r="A5" t="s">
        <v>413</v>
      </c>
      <c r="B5" t="s">
        <v>414</v>
      </c>
      <c r="C5" t="s">
        <v>3553</v>
      </c>
      <c r="D5" t="s">
        <v>3554</v>
      </c>
      <c r="E5" t="s">
        <v>3555</v>
      </c>
      <c r="F5">
        <f t="shared" si="0"/>
        <v>202602</v>
      </c>
    </row>
    <row r="6" spans="1:6" x14ac:dyDescent="0.3">
      <c r="A6" t="s">
        <v>413</v>
      </c>
      <c r="B6" t="s">
        <v>414</v>
      </c>
      <c r="C6" t="s">
        <v>3889</v>
      </c>
      <c r="D6" t="s">
        <v>4210</v>
      </c>
      <c r="E6" t="s">
        <v>4211</v>
      </c>
      <c r="F6">
        <f t="shared" si="0"/>
        <v>202602</v>
      </c>
    </row>
    <row r="7" spans="1:6" x14ac:dyDescent="0.3">
      <c r="A7" t="s">
        <v>413</v>
      </c>
      <c r="B7" t="s">
        <v>414</v>
      </c>
      <c r="C7" t="s">
        <v>4200</v>
      </c>
      <c r="D7" t="s">
        <v>3554</v>
      </c>
      <c r="E7" t="s">
        <v>3555</v>
      </c>
      <c r="F7">
        <f t="shared" si="0"/>
        <v>202602</v>
      </c>
    </row>
    <row r="8" spans="1:6" x14ac:dyDescent="0.3">
      <c r="A8" t="s">
        <v>413</v>
      </c>
      <c r="B8" t="s">
        <v>414</v>
      </c>
      <c r="C8" t="s">
        <v>415</v>
      </c>
      <c r="D8" t="s">
        <v>572</v>
      </c>
      <c r="E8" t="s">
        <v>3496</v>
      </c>
      <c r="F8">
        <f t="shared" si="0"/>
        <v>202602</v>
      </c>
    </row>
    <row r="9" spans="1:6" x14ac:dyDescent="0.3">
      <c r="A9" t="s">
        <v>413</v>
      </c>
      <c r="B9" t="s">
        <v>414</v>
      </c>
      <c r="C9" t="s">
        <v>4177</v>
      </c>
      <c r="D9" t="s">
        <v>4212</v>
      </c>
      <c r="E9" t="s">
        <v>4213</v>
      </c>
      <c r="F9">
        <f t="shared" si="0"/>
        <v>202602</v>
      </c>
    </row>
    <row r="10" spans="1:6" x14ac:dyDescent="0.3">
      <c r="A10" t="s">
        <v>413</v>
      </c>
      <c r="B10" t="s">
        <v>414</v>
      </c>
      <c r="C10" t="s">
        <v>4188</v>
      </c>
      <c r="D10" t="s">
        <v>3554</v>
      </c>
      <c r="E10" t="s">
        <v>3555</v>
      </c>
      <c r="F10">
        <f t="shared" si="0"/>
        <v>202602</v>
      </c>
    </row>
    <row r="11" spans="1:6" x14ac:dyDescent="0.3">
      <c r="A11" t="s">
        <v>418</v>
      </c>
      <c r="B11" t="s">
        <v>208</v>
      </c>
      <c r="C11" t="s">
        <v>212</v>
      </c>
      <c r="D11" t="s">
        <v>575</v>
      </c>
      <c r="E11" t="s">
        <v>576</v>
      </c>
      <c r="F11">
        <f t="shared" si="0"/>
        <v>202602</v>
      </c>
    </row>
    <row r="12" spans="1:6" x14ac:dyDescent="0.3">
      <c r="A12" t="s">
        <v>418</v>
      </c>
      <c r="B12" t="s">
        <v>208</v>
      </c>
      <c r="C12" t="s">
        <v>4396</v>
      </c>
      <c r="D12" t="s">
        <v>577</v>
      </c>
      <c r="E12" t="s">
        <v>578</v>
      </c>
      <c r="F12">
        <f t="shared" si="0"/>
        <v>202602</v>
      </c>
    </row>
    <row r="13" spans="1:6" x14ac:dyDescent="0.3">
      <c r="A13" t="s">
        <v>418</v>
      </c>
      <c r="B13" t="s">
        <v>208</v>
      </c>
      <c r="C13" t="s">
        <v>4418</v>
      </c>
      <c r="D13" t="s">
        <v>4419</v>
      </c>
      <c r="E13" t="s">
        <v>4420</v>
      </c>
      <c r="F13">
        <f t="shared" si="0"/>
        <v>202602</v>
      </c>
    </row>
    <row r="14" spans="1:6" x14ac:dyDescent="0.3">
      <c r="A14" t="s">
        <v>418</v>
      </c>
      <c r="B14" t="s">
        <v>208</v>
      </c>
      <c r="C14" t="s">
        <v>4397</v>
      </c>
      <c r="D14" t="s">
        <v>4398</v>
      </c>
      <c r="E14" t="s">
        <v>4399</v>
      </c>
      <c r="F14">
        <f t="shared" si="0"/>
        <v>202602</v>
      </c>
    </row>
    <row r="15" spans="1:6" x14ac:dyDescent="0.3">
      <c r="A15" t="s">
        <v>418</v>
      </c>
      <c r="B15" t="s">
        <v>208</v>
      </c>
      <c r="C15" t="s">
        <v>4597</v>
      </c>
      <c r="D15" t="s">
        <v>579</v>
      </c>
      <c r="E15" t="s">
        <v>4598</v>
      </c>
      <c r="F15">
        <f t="shared" si="0"/>
        <v>202602</v>
      </c>
    </row>
    <row r="16" spans="1:6" x14ac:dyDescent="0.3">
      <c r="A16" t="s">
        <v>419</v>
      </c>
      <c r="B16" t="s">
        <v>420</v>
      </c>
      <c r="C16" t="s">
        <v>315</v>
      </c>
      <c r="D16" t="s">
        <v>580</v>
      </c>
      <c r="E16" t="s">
        <v>581</v>
      </c>
      <c r="F16">
        <f t="shared" si="0"/>
        <v>202602</v>
      </c>
    </row>
    <row r="17" spans="1:6" x14ac:dyDescent="0.3">
      <c r="A17" t="s">
        <v>419</v>
      </c>
      <c r="B17" t="s">
        <v>420</v>
      </c>
      <c r="C17" t="s">
        <v>269</v>
      </c>
      <c r="D17" t="s">
        <v>3535</v>
      </c>
      <c r="E17" t="s">
        <v>582</v>
      </c>
      <c r="F17">
        <f t="shared" si="0"/>
        <v>202602</v>
      </c>
    </row>
    <row r="18" spans="1:6" x14ac:dyDescent="0.3">
      <c r="A18" t="s">
        <v>421</v>
      </c>
      <c r="B18" t="s">
        <v>422</v>
      </c>
      <c r="C18" t="s">
        <v>4367</v>
      </c>
      <c r="D18" t="s">
        <v>584</v>
      </c>
      <c r="E18" t="s">
        <v>585</v>
      </c>
      <c r="F18">
        <f t="shared" si="0"/>
        <v>202602</v>
      </c>
    </row>
    <row r="19" spans="1:6" x14ac:dyDescent="0.3">
      <c r="A19" t="s">
        <v>421</v>
      </c>
      <c r="B19" t="s">
        <v>422</v>
      </c>
      <c r="C19" t="s">
        <v>44</v>
      </c>
      <c r="D19" t="s">
        <v>586</v>
      </c>
      <c r="E19" t="s">
        <v>3519</v>
      </c>
      <c r="F19">
        <f t="shared" si="0"/>
        <v>202602</v>
      </c>
    </row>
    <row r="20" spans="1:6" x14ac:dyDescent="0.3">
      <c r="A20" t="s">
        <v>421</v>
      </c>
      <c r="B20" t="s">
        <v>422</v>
      </c>
      <c r="C20" t="s">
        <v>3891</v>
      </c>
      <c r="D20" t="s">
        <v>4162</v>
      </c>
      <c r="E20" t="s">
        <v>4163</v>
      </c>
      <c r="F20">
        <f t="shared" si="0"/>
        <v>202602</v>
      </c>
    </row>
    <row r="21" spans="1:6" x14ac:dyDescent="0.3">
      <c r="A21" t="s">
        <v>421</v>
      </c>
      <c r="B21" t="s">
        <v>422</v>
      </c>
      <c r="C21" t="s">
        <v>4179</v>
      </c>
      <c r="D21" t="s">
        <v>4162</v>
      </c>
      <c r="E21" t="s">
        <v>4163</v>
      </c>
      <c r="F21">
        <f t="shared" si="0"/>
        <v>202602</v>
      </c>
    </row>
    <row r="22" spans="1:6" x14ac:dyDescent="0.3">
      <c r="A22" t="s">
        <v>421</v>
      </c>
      <c r="B22" t="s">
        <v>422</v>
      </c>
      <c r="C22" t="s">
        <v>4286</v>
      </c>
      <c r="D22" t="s">
        <v>584</v>
      </c>
      <c r="E22" t="s">
        <v>585</v>
      </c>
      <c r="F22">
        <f t="shared" si="0"/>
        <v>202602</v>
      </c>
    </row>
    <row r="23" spans="1:6" x14ac:dyDescent="0.3">
      <c r="A23" t="s">
        <v>421</v>
      </c>
      <c r="B23" t="s">
        <v>422</v>
      </c>
      <c r="C23" t="s">
        <v>1063</v>
      </c>
      <c r="D23" t="s">
        <v>583</v>
      </c>
      <c r="E23" t="s">
        <v>3497</v>
      </c>
      <c r="F23">
        <f t="shared" si="0"/>
        <v>202602</v>
      </c>
    </row>
    <row r="24" spans="1:6" x14ac:dyDescent="0.3">
      <c r="A24" t="s">
        <v>423</v>
      </c>
      <c r="B24" t="s">
        <v>424</v>
      </c>
      <c r="C24" t="s">
        <v>3865</v>
      </c>
      <c r="D24" t="s">
        <v>3522</v>
      </c>
      <c r="E24" t="s">
        <v>3866</v>
      </c>
      <c r="F24">
        <f t="shared" si="0"/>
        <v>202602</v>
      </c>
    </row>
    <row r="25" spans="1:6" x14ac:dyDescent="0.3">
      <c r="A25" t="s">
        <v>423</v>
      </c>
      <c r="B25" t="s">
        <v>424</v>
      </c>
      <c r="C25" t="s">
        <v>3556</v>
      </c>
      <c r="D25" t="s">
        <v>3557</v>
      </c>
      <c r="E25" t="s">
        <v>3558</v>
      </c>
      <c r="F25">
        <f t="shared" si="0"/>
        <v>202602</v>
      </c>
    </row>
    <row r="26" spans="1:6" x14ac:dyDescent="0.3">
      <c r="A26" t="s">
        <v>423</v>
      </c>
      <c r="B26" t="s">
        <v>424</v>
      </c>
      <c r="C26" t="s">
        <v>193</v>
      </c>
      <c r="D26" t="s">
        <v>589</v>
      </c>
      <c r="E26" t="s">
        <v>590</v>
      </c>
      <c r="F26">
        <f t="shared" si="0"/>
        <v>202602</v>
      </c>
    </row>
    <row r="27" spans="1:6" x14ac:dyDescent="0.3">
      <c r="A27" t="s">
        <v>423</v>
      </c>
      <c r="B27" t="s">
        <v>424</v>
      </c>
      <c r="C27" t="s">
        <v>182</v>
      </c>
      <c r="D27" t="s">
        <v>587</v>
      </c>
      <c r="E27" t="s">
        <v>588</v>
      </c>
      <c r="F27">
        <f t="shared" si="0"/>
        <v>202602</v>
      </c>
    </row>
    <row r="28" spans="1:6" x14ac:dyDescent="0.3">
      <c r="A28" t="s">
        <v>423</v>
      </c>
      <c r="B28" t="s">
        <v>424</v>
      </c>
      <c r="C28" t="s">
        <v>200</v>
      </c>
      <c r="D28" t="s">
        <v>587</v>
      </c>
      <c r="E28" t="s">
        <v>588</v>
      </c>
      <c r="F28">
        <f t="shared" si="0"/>
        <v>202602</v>
      </c>
    </row>
    <row r="29" spans="1:6" x14ac:dyDescent="0.3">
      <c r="A29" t="s">
        <v>423</v>
      </c>
      <c r="B29" t="s">
        <v>424</v>
      </c>
      <c r="C29" t="s">
        <v>185</v>
      </c>
      <c r="D29" t="s">
        <v>573</v>
      </c>
      <c r="E29" t="s">
        <v>574</v>
      </c>
      <c r="F29">
        <f t="shared" si="0"/>
        <v>202602</v>
      </c>
    </row>
    <row r="30" spans="1:6" x14ac:dyDescent="0.3">
      <c r="A30" t="s">
        <v>423</v>
      </c>
      <c r="B30" t="s">
        <v>424</v>
      </c>
      <c r="C30" t="s">
        <v>183</v>
      </c>
      <c r="D30" t="s">
        <v>589</v>
      </c>
      <c r="E30" t="s">
        <v>590</v>
      </c>
      <c r="F30">
        <f t="shared" si="0"/>
        <v>202602</v>
      </c>
    </row>
    <row r="31" spans="1:6" x14ac:dyDescent="0.3">
      <c r="A31" t="s">
        <v>423</v>
      </c>
      <c r="B31" t="s">
        <v>424</v>
      </c>
      <c r="C31" t="s">
        <v>180</v>
      </c>
      <c r="D31" t="s">
        <v>589</v>
      </c>
      <c r="E31" t="s">
        <v>590</v>
      </c>
      <c r="F31">
        <f t="shared" si="0"/>
        <v>202602</v>
      </c>
    </row>
    <row r="32" spans="1:6" x14ac:dyDescent="0.3">
      <c r="A32" t="s">
        <v>423</v>
      </c>
      <c r="B32" t="s">
        <v>424</v>
      </c>
      <c r="C32" t="s">
        <v>198</v>
      </c>
      <c r="D32" t="s">
        <v>591</v>
      </c>
      <c r="E32" t="s">
        <v>592</v>
      </c>
      <c r="F32">
        <f t="shared" si="0"/>
        <v>202602</v>
      </c>
    </row>
    <row r="33" spans="1:6" x14ac:dyDescent="0.3">
      <c r="A33" t="s">
        <v>423</v>
      </c>
      <c r="B33" t="s">
        <v>424</v>
      </c>
      <c r="C33" t="s">
        <v>191</v>
      </c>
      <c r="D33" t="s">
        <v>591</v>
      </c>
      <c r="E33" t="s">
        <v>592</v>
      </c>
      <c r="F33">
        <f t="shared" si="0"/>
        <v>202602</v>
      </c>
    </row>
    <row r="34" spans="1:6" x14ac:dyDescent="0.3">
      <c r="A34" t="s">
        <v>423</v>
      </c>
      <c r="B34" t="s">
        <v>424</v>
      </c>
      <c r="C34" t="s">
        <v>4369</v>
      </c>
      <c r="D34" t="s">
        <v>591</v>
      </c>
      <c r="E34" t="s">
        <v>592</v>
      </c>
      <c r="F34">
        <f t="shared" si="0"/>
        <v>202602</v>
      </c>
    </row>
    <row r="35" spans="1:6" x14ac:dyDescent="0.3">
      <c r="A35" t="s">
        <v>423</v>
      </c>
      <c r="B35" t="s">
        <v>424</v>
      </c>
      <c r="C35" t="s">
        <v>186</v>
      </c>
      <c r="D35" t="s">
        <v>589</v>
      </c>
      <c r="E35" t="s">
        <v>590</v>
      </c>
      <c r="F35">
        <f t="shared" si="0"/>
        <v>202602</v>
      </c>
    </row>
    <row r="36" spans="1:6" x14ac:dyDescent="0.3">
      <c r="A36" t="s">
        <v>423</v>
      </c>
      <c r="B36" t="s">
        <v>424</v>
      </c>
      <c r="C36" t="s">
        <v>179</v>
      </c>
      <c r="D36" t="s">
        <v>593</v>
      </c>
      <c r="E36" t="s">
        <v>594</v>
      </c>
      <c r="F36">
        <f t="shared" si="0"/>
        <v>202602</v>
      </c>
    </row>
    <row r="37" spans="1:6" x14ac:dyDescent="0.3">
      <c r="A37" t="s">
        <v>423</v>
      </c>
      <c r="B37" t="s">
        <v>424</v>
      </c>
      <c r="C37" t="s">
        <v>190</v>
      </c>
      <c r="D37" t="s">
        <v>593</v>
      </c>
      <c r="E37" t="s">
        <v>594</v>
      </c>
      <c r="F37">
        <f t="shared" si="0"/>
        <v>202602</v>
      </c>
    </row>
    <row r="38" spans="1:6" x14ac:dyDescent="0.3">
      <c r="A38" t="s">
        <v>423</v>
      </c>
      <c r="B38" t="s">
        <v>424</v>
      </c>
      <c r="C38" t="s">
        <v>76</v>
      </c>
      <c r="D38" t="s">
        <v>589</v>
      </c>
      <c r="E38" t="s">
        <v>590</v>
      </c>
      <c r="F38">
        <f t="shared" si="0"/>
        <v>202602</v>
      </c>
    </row>
    <row r="39" spans="1:6" x14ac:dyDescent="0.3">
      <c r="A39" t="s">
        <v>423</v>
      </c>
      <c r="B39" t="s">
        <v>424</v>
      </c>
      <c r="C39" t="s">
        <v>4594</v>
      </c>
      <c r="D39" t="s">
        <v>615</v>
      </c>
      <c r="E39" t="s">
        <v>616</v>
      </c>
      <c r="F39">
        <f t="shared" si="0"/>
        <v>202602</v>
      </c>
    </row>
    <row r="40" spans="1:6" x14ac:dyDescent="0.3">
      <c r="A40" t="s">
        <v>423</v>
      </c>
      <c r="B40" t="s">
        <v>424</v>
      </c>
      <c r="C40" t="s">
        <v>297</v>
      </c>
      <c r="D40" t="s">
        <v>589</v>
      </c>
      <c r="E40" t="s">
        <v>590</v>
      </c>
      <c r="F40">
        <f t="shared" si="0"/>
        <v>202602</v>
      </c>
    </row>
    <row r="41" spans="1:6" x14ac:dyDescent="0.3">
      <c r="A41" t="s">
        <v>423</v>
      </c>
      <c r="B41" t="s">
        <v>424</v>
      </c>
      <c r="C41" t="s">
        <v>4682</v>
      </c>
      <c r="D41" t="s">
        <v>3520</v>
      </c>
      <c r="E41" t="s">
        <v>3521</v>
      </c>
      <c r="F41">
        <f t="shared" si="0"/>
        <v>202602</v>
      </c>
    </row>
    <row r="42" spans="1:6" x14ac:dyDescent="0.3">
      <c r="A42" t="s">
        <v>423</v>
      </c>
      <c r="B42" t="s">
        <v>424</v>
      </c>
      <c r="C42" t="s">
        <v>192</v>
      </c>
      <c r="D42" t="s">
        <v>3536</v>
      </c>
      <c r="E42" t="s">
        <v>3537</v>
      </c>
      <c r="F42">
        <f t="shared" si="0"/>
        <v>202602</v>
      </c>
    </row>
    <row r="43" spans="1:6" x14ac:dyDescent="0.3">
      <c r="A43" t="s">
        <v>423</v>
      </c>
      <c r="B43" t="s">
        <v>424</v>
      </c>
      <c r="C43" t="s">
        <v>187</v>
      </c>
      <c r="D43" t="s">
        <v>591</v>
      </c>
      <c r="E43" t="s">
        <v>592</v>
      </c>
      <c r="F43">
        <f t="shared" si="0"/>
        <v>202602</v>
      </c>
    </row>
    <row r="44" spans="1:6" x14ac:dyDescent="0.3">
      <c r="A44" t="s">
        <v>423</v>
      </c>
      <c r="B44" t="s">
        <v>424</v>
      </c>
      <c r="C44" t="s">
        <v>4370</v>
      </c>
      <c r="D44" t="s">
        <v>591</v>
      </c>
      <c r="E44" t="s">
        <v>592</v>
      </c>
      <c r="F44">
        <f t="shared" si="0"/>
        <v>202602</v>
      </c>
    </row>
    <row r="45" spans="1:6" x14ac:dyDescent="0.3">
      <c r="A45" t="s">
        <v>423</v>
      </c>
      <c r="B45" t="s">
        <v>424</v>
      </c>
      <c r="C45" t="s">
        <v>4344</v>
      </c>
      <c r="D45" t="s">
        <v>591</v>
      </c>
      <c r="E45" t="s">
        <v>592</v>
      </c>
      <c r="F45">
        <f t="shared" si="0"/>
        <v>202602</v>
      </c>
    </row>
    <row r="46" spans="1:6" x14ac:dyDescent="0.3">
      <c r="A46" t="s">
        <v>423</v>
      </c>
      <c r="B46" t="s">
        <v>424</v>
      </c>
      <c r="C46" t="s">
        <v>184</v>
      </c>
      <c r="D46" t="s">
        <v>587</v>
      </c>
      <c r="E46" t="s">
        <v>588</v>
      </c>
      <c r="F46">
        <f t="shared" si="0"/>
        <v>202602</v>
      </c>
    </row>
    <row r="47" spans="1:6" x14ac:dyDescent="0.3">
      <c r="A47" t="s">
        <v>423</v>
      </c>
      <c r="B47" t="s">
        <v>424</v>
      </c>
      <c r="C47" t="s">
        <v>197</v>
      </c>
      <c r="D47" t="s">
        <v>591</v>
      </c>
      <c r="E47" t="s">
        <v>592</v>
      </c>
      <c r="F47">
        <f t="shared" si="0"/>
        <v>202602</v>
      </c>
    </row>
    <row r="48" spans="1:6" x14ac:dyDescent="0.3">
      <c r="A48" t="s">
        <v>423</v>
      </c>
      <c r="B48" t="s">
        <v>424</v>
      </c>
      <c r="C48" t="s">
        <v>4646</v>
      </c>
      <c r="D48" t="s">
        <v>4683</v>
      </c>
      <c r="E48" t="s">
        <v>4684</v>
      </c>
      <c r="F48">
        <f t="shared" si="0"/>
        <v>202602</v>
      </c>
    </row>
    <row r="49" spans="1:6" x14ac:dyDescent="0.3">
      <c r="A49" t="s">
        <v>423</v>
      </c>
      <c r="B49" t="s">
        <v>424</v>
      </c>
      <c r="C49" t="s">
        <v>181</v>
      </c>
      <c r="D49" t="s">
        <v>593</v>
      </c>
      <c r="E49" t="s">
        <v>594</v>
      </c>
      <c r="F49">
        <f t="shared" si="0"/>
        <v>202602</v>
      </c>
    </row>
    <row r="50" spans="1:6" x14ac:dyDescent="0.3">
      <c r="A50" t="s">
        <v>423</v>
      </c>
      <c r="B50" t="s">
        <v>424</v>
      </c>
      <c r="C50" t="s">
        <v>4165</v>
      </c>
      <c r="D50" t="s">
        <v>615</v>
      </c>
      <c r="E50" t="s">
        <v>616</v>
      </c>
      <c r="F50">
        <f t="shared" si="0"/>
        <v>202602</v>
      </c>
    </row>
    <row r="51" spans="1:6" x14ac:dyDescent="0.3">
      <c r="A51" t="s">
        <v>423</v>
      </c>
      <c r="B51" t="s">
        <v>424</v>
      </c>
      <c r="C51" t="s">
        <v>944</v>
      </c>
      <c r="D51" t="s">
        <v>587</v>
      </c>
      <c r="E51" t="s">
        <v>588</v>
      </c>
      <c r="F51">
        <f t="shared" si="0"/>
        <v>202602</v>
      </c>
    </row>
    <row r="52" spans="1:6" x14ac:dyDescent="0.3">
      <c r="A52" t="s">
        <v>423</v>
      </c>
      <c r="B52" t="s">
        <v>424</v>
      </c>
      <c r="C52" t="s">
        <v>201</v>
      </c>
      <c r="D52" t="s">
        <v>587</v>
      </c>
      <c r="E52" t="s">
        <v>588</v>
      </c>
      <c r="F52">
        <f t="shared" si="0"/>
        <v>202602</v>
      </c>
    </row>
    <row r="53" spans="1:6" x14ac:dyDescent="0.3">
      <c r="A53" t="s">
        <v>423</v>
      </c>
      <c r="B53" t="s">
        <v>424</v>
      </c>
      <c r="C53" t="s">
        <v>946</v>
      </c>
      <c r="D53" t="s">
        <v>587</v>
      </c>
      <c r="E53" t="s">
        <v>588</v>
      </c>
      <c r="F53">
        <f t="shared" si="0"/>
        <v>202602</v>
      </c>
    </row>
    <row r="54" spans="1:6" x14ac:dyDescent="0.3">
      <c r="A54" t="s">
        <v>423</v>
      </c>
      <c r="B54" t="s">
        <v>424</v>
      </c>
      <c r="C54" t="s">
        <v>188</v>
      </c>
      <c r="D54" t="s">
        <v>589</v>
      </c>
      <c r="E54" t="s">
        <v>590</v>
      </c>
      <c r="F54">
        <f t="shared" si="0"/>
        <v>202602</v>
      </c>
    </row>
    <row r="55" spans="1:6" x14ac:dyDescent="0.3">
      <c r="A55" t="s">
        <v>423</v>
      </c>
      <c r="B55" t="s">
        <v>424</v>
      </c>
      <c r="C55" t="s">
        <v>3488</v>
      </c>
      <c r="D55" t="s">
        <v>587</v>
      </c>
      <c r="E55" t="s">
        <v>588</v>
      </c>
      <c r="F55">
        <f t="shared" si="0"/>
        <v>202602</v>
      </c>
    </row>
    <row r="56" spans="1:6" x14ac:dyDescent="0.3">
      <c r="A56" t="s">
        <v>425</v>
      </c>
      <c r="B56" t="s">
        <v>426</v>
      </c>
      <c r="C56" t="s">
        <v>286</v>
      </c>
      <c r="D56" t="s">
        <v>580</v>
      </c>
      <c r="E56" t="s">
        <v>581</v>
      </c>
      <c r="F56">
        <f t="shared" si="0"/>
        <v>202602</v>
      </c>
    </row>
    <row r="57" spans="1:6" x14ac:dyDescent="0.3">
      <c r="A57" t="s">
        <v>425</v>
      </c>
      <c r="B57" t="s">
        <v>426</v>
      </c>
      <c r="C57" t="s">
        <v>65</v>
      </c>
      <c r="D57" t="s">
        <v>595</v>
      </c>
      <c r="E57" t="s">
        <v>596</v>
      </c>
      <c r="F57">
        <f t="shared" si="0"/>
        <v>202602</v>
      </c>
    </row>
    <row r="58" spans="1:6" x14ac:dyDescent="0.3">
      <c r="A58" t="s">
        <v>425</v>
      </c>
      <c r="B58" t="s">
        <v>426</v>
      </c>
      <c r="C58" t="s">
        <v>246</v>
      </c>
      <c r="D58" t="s">
        <v>3523</v>
      </c>
      <c r="E58" t="s">
        <v>3524</v>
      </c>
      <c r="F58">
        <f t="shared" si="0"/>
        <v>202602</v>
      </c>
    </row>
    <row r="59" spans="1:6" x14ac:dyDescent="0.3">
      <c r="A59" t="s">
        <v>425</v>
      </c>
      <c r="B59" t="s">
        <v>426</v>
      </c>
      <c r="C59" t="s">
        <v>309</v>
      </c>
      <c r="D59" t="s">
        <v>598</v>
      </c>
      <c r="E59" t="s">
        <v>3498</v>
      </c>
      <c r="F59">
        <f t="shared" si="0"/>
        <v>202602</v>
      </c>
    </row>
    <row r="60" spans="1:6" x14ac:dyDescent="0.3">
      <c r="A60" t="s">
        <v>425</v>
      </c>
      <c r="B60" t="s">
        <v>426</v>
      </c>
      <c r="C60" t="s">
        <v>4123</v>
      </c>
      <c r="D60" t="s">
        <v>4130</v>
      </c>
      <c r="E60" t="s">
        <v>4131</v>
      </c>
      <c r="F60">
        <f t="shared" si="0"/>
        <v>202602</v>
      </c>
    </row>
    <row r="61" spans="1:6" x14ac:dyDescent="0.3">
      <c r="A61" t="s">
        <v>425</v>
      </c>
      <c r="B61" t="s">
        <v>426</v>
      </c>
      <c r="C61" t="s">
        <v>262</v>
      </c>
      <c r="D61" t="s">
        <v>623</v>
      </c>
      <c r="E61" t="s">
        <v>624</v>
      </c>
      <c r="F61">
        <f t="shared" si="0"/>
        <v>202602</v>
      </c>
    </row>
    <row r="62" spans="1:6" x14ac:dyDescent="0.3">
      <c r="A62" t="s">
        <v>425</v>
      </c>
      <c r="B62" t="s">
        <v>426</v>
      </c>
      <c r="C62" t="s">
        <v>4561</v>
      </c>
      <c r="D62" t="s">
        <v>598</v>
      </c>
      <c r="E62" t="s">
        <v>3498</v>
      </c>
      <c r="F62">
        <f t="shared" si="0"/>
        <v>202602</v>
      </c>
    </row>
    <row r="63" spans="1:6" x14ac:dyDescent="0.3">
      <c r="A63" t="s">
        <v>425</v>
      </c>
      <c r="B63" t="s">
        <v>426</v>
      </c>
      <c r="C63" t="s">
        <v>136</v>
      </c>
      <c r="D63" t="s">
        <v>623</v>
      </c>
      <c r="E63" t="s">
        <v>624</v>
      </c>
      <c r="F63">
        <f t="shared" si="0"/>
        <v>202602</v>
      </c>
    </row>
    <row r="64" spans="1:6" x14ac:dyDescent="0.3">
      <c r="A64" t="s">
        <v>425</v>
      </c>
      <c r="B64" t="s">
        <v>426</v>
      </c>
      <c r="C64" t="s">
        <v>4214</v>
      </c>
      <c r="D64" t="s">
        <v>597</v>
      </c>
      <c r="E64" t="s">
        <v>3499</v>
      </c>
      <c r="F64">
        <f t="shared" si="0"/>
        <v>202602</v>
      </c>
    </row>
    <row r="65" spans="1:6" x14ac:dyDescent="0.3">
      <c r="A65" t="s">
        <v>425</v>
      </c>
      <c r="B65" t="s">
        <v>426</v>
      </c>
      <c r="C65" t="s">
        <v>3974</v>
      </c>
      <c r="D65" t="s">
        <v>597</v>
      </c>
      <c r="E65" t="s">
        <v>3499</v>
      </c>
      <c r="F65">
        <f t="shared" si="0"/>
        <v>202602</v>
      </c>
    </row>
    <row r="66" spans="1:6" x14ac:dyDescent="0.3">
      <c r="A66" t="s">
        <v>425</v>
      </c>
      <c r="B66" t="s">
        <v>426</v>
      </c>
      <c r="C66" t="s">
        <v>294</v>
      </c>
      <c r="D66" t="s">
        <v>598</v>
      </c>
      <c r="E66" t="s">
        <v>3498</v>
      </c>
      <c r="F66">
        <f t="shared" ref="F66:F129" si="1">202602</f>
        <v>202602</v>
      </c>
    </row>
    <row r="67" spans="1:6" x14ac:dyDescent="0.3">
      <c r="A67" t="s">
        <v>425</v>
      </c>
      <c r="B67" t="s">
        <v>426</v>
      </c>
      <c r="C67" t="s">
        <v>321</v>
      </c>
      <c r="D67" t="s">
        <v>615</v>
      </c>
      <c r="E67" t="s">
        <v>616</v>
      </c>
      <c r="F67">
        <f t="shared" si="1"/>
        <v>202602</v>
      </c>
    </row>
    <row r="68" spans="1:6" x14ac:dyDescent="0.3">
      <c r="A68" t="s">
        <v>425</v>
      </c>
      <c r="B68" t="s">
        <v>426</v>
      </c>
      <c r="C68" t="s">
        <v>4617</v>
      </c>
      <c r="D68" t="s">
        <v>597</v>
      </c>
      <c r="E68" t="s">
        <v>3499</v>
      </c>
      <c r="F68">
        <f t="shared" si="1"/>
        <v>202602</v>
      </c>
    </row>
    <row r="69" spans="1:6" x14ac:dyDescent="0.3">
      <c r="A69" t="s">
        <v>425</v>
      </c>
      <c r="B69" t="s">
        <v>426</v>
      </c>
      <c r="C69" t="s">
        <v>299</v>
      </c>
      <c r="D69" t="s">
        <v>580</v>
      </c>
      <c r="E69" t="s">
        <v>581</v>
      </c>
      <c r="F69">
        <f t="shared" si="1"/>
        <v>202602</v>
      </c>
    </row>
    <row r="70" spans="1:6" x14ac:dyDescent="0.3">
      <c r="A70" t="s">
        <v>425</v>
      </c>
      <c r="B70" t="s">
        <v>426</v>
      </c>
      <c r="C70" t="s">
        <v>231</v>
      </c>
      <c r="D70" t="s">
        <v>599</v>
      </c>
      <c r="E70" t="s">
        <v>600</v>
      </c>
      <c r="F70">
        <f t="shared" si="1"/>
        <v>202602</v>
      </c>
    </row>
    <row r="71" spans="1:6" x14ac:dyDescent="0.3">
      <c r="A71" t="s">
        <v>425</v>
      </c>
      <c r="B71" t="s">
        <v>426</v>
      </c>
      <c r="C71" t="s">
        <v>29</v>
      </c>
      <c r="D71" t="s">
        <v>648</v>
      </c>
      <c r="E71" t="s">
        <v>649</v>
      </c>
      <c r="F71">
        <f t="shared" si="1"/>
        <v>202602</v>
      </c>
    </row>
    <row r="72" spans="1:6" x14ac:dyDescent="0.3">
      <c r="A72" t="s">
        <v>425</v>
      </c>
      <c r="B72" t="s">
        <v>426</v>
      </c>
      <c r="C72" t="s">
        <v>4040</v>
      </c>
      <c r="D72" t="s">
        <v>598</v>
      </c>
      <c r="E72" t="s">
        <v>3498</v>
      </c>
      <c r="F72">
        <f t="shared" si="1"/>
        <v>202602</v>
      </c>
    </row>
    <row r="73" spans="1:6" x14ac:dyDescent="0.3">
      <c r="A73" t="s">
        <v>427</v>
      </c>
      <c r="B73" t="s">
        <v>428</v>
      </c>
      <c r="C73" t="s">
        <v>4647</v>
      </c>
      <c r="D73" t="s">
        <v>4685</v>
      </c>
      <c r="E73" t="s">
        <v>4686</v>
      </c>
      <c r="F73">
        <f t="shared" si="1"/>
        <v>202602</v>
      </c>
    </row>
    <row r="74" spans="1:6" x14ac:dyDescent="0.3">
      <c r="A74" t="s">
        <v>427</v>
      </c>
      <c r="B74" t="s">
        <v>428</v>
      </c>
      <c r="C74" t="s">
        <v>32</v>
      </c>
      <c r="D74" t="s">
        <v>615</v>
      </c>
      <c r="E74" t="s">
        <v>616</v>
      </c>
      <c r="F74">
        <f t="shared" si="1"/>
        <v>202602</v>
      </c>
    </row>
    <row r="75" spans="1:6" x14ac:dyDescent="0.3">
      <c r="A75" t="s">
        <v>427</v>
      </c>
      <c r="B75" t="s">
        <v>428</v>
      </c>
      <c r="C75" t="s">
        <v>28</v>
      </c>
      <c r="D75" t="s">
        <v>601</v>
      </c>
      <c r="E75" t="s">
        <v>602</v>
      </c>
      <c r="F75">
        <f t="shared" si="1"/>
        <v>202602</v>
      </c>
    </row>
    <row r="76" spans="1:6" x14ac:dyDescent="0.3">
      <c r="A76" t="s">
        <v>427</v>
      </c>
      <c r="B76" t="s">
        <v>428</v>
      </c>
      <c r="C76" t="s">
        <v>237</v>
      </c>
      <c r="D76" t="s">
        <v>603</v>
      </c>
      <c r="E76" t="s">
        <v>604</v>
      </c>
      <c r="F76">
        <f t="shared" si="1"/>
        <v>202602</v>
      </c>
    </row>
    <row r="77" spans="1:6" x14ac:dyDescent="0.3">
      <c r="A77" t="s">
        <v>427</v>
      </c>
      <c r="B77" t="s">
        <v>428</v>
      </c>
      <c r="C77" t="s">
        <v>30</v>
      </c>
      <c r="D77" t="s">
        <v>615</v>
      </c>
      <c r="E77" t="s">
        <v>616</v>
      </c>
      <c r="F77">
        <f t="shared" si="1"/>
        <v>202602</v>
      </c>
    </row>
    <row r="78" spans="1:6" x14ac:dyDescent="0.3">
      <c r="A78" t="s">
        <v>427</v>
      </c>
      <c r="B78" t="s">
        <v>428</v>
      </c>
      <c r="C78" t="s">
        <v>430</v>
      </c>
      <c r="D78" t="s">
        <v>573</v>
      </c>
      <c r="E78" t="s">
        <v>574</v>
      </c>
      <c r="F78">
        <f t="shared" si="1"/>
        <v>202602</v>
      </c>
    </row>
    <row r="79" spans="1:6" x14ac:dyDescent="0.3">
      <c r="A79" t="s">
        <v>427</v>
      </c>
      <c r="B79" t="s">
        <v>428</v>
      </c>
      <c r="C79" t="s">
        <v>124</v>
      </c>
      <c r="D79" t="s">
        <v>603</v>
      </c>
      <c r="E79" t="s">
        <v>604</v>
      </c>
      <c r="F79">
        <f t="shared" si="1"/>
        <v>202602</v>
      </c>
    </row>
    <row r="80" spans="1:6" x14ac:dyDescent="0.3">
      <c r="A80" t="s">
        <v>427</v>
      </c>
      <c r="B80" t="s">
        <v>428</v>
      </c>
      <c r="C80" t="s">
        <v>4612</v>
      </c>
      <c r="D80" t="s">
        <v>597</v>
      </c>
      <c r="E80" t="s">
        <v>3499</v>
      </c>
      <c r="F80">
        <f t="shared" si="1"/>
        <v>202602</v>
      </c>
    </row>
    <row r="81" spans="1:6" x14ac:dyDescent="0.3">
      <c r="A81" t="s">
        <v>427</v>
      </c>
      <c r="B81" t="s">
        <v>428</v>
      </c>
      <c r="C81" t="s">
        <v>8368</v>
      </c>
      <c r="D81" t="s">
        <v>8369</v>
      </c>
      <c r="E81" t="s">
        <v>8370</v>
      </c>
      <c r="F81">
        <f t="shared" si="1"/>
        <v>202602</v>
      </c>
    </row>
    <row r="82" spans="1:6" x14ac:dyDescent="0.3">
      <c r="A82" t="s">
        <v>427</v>
      </c>
      <c r="B82" t="s">
        <v>428</v>
      </c>
      <c r="C82" t="s">
        <v>26</v>
      </c>
      <c r="D82" t="s">
        <v>3525</v>
      </c>
      <c r="E82" t="s">
        <v>3526</v>
      </c>
      <c r="F82">
        <f t="shared" si="1"/>
        <v>202602</v>
      </c>
    </row>
    <row r="83" spans="1:6" x14ac:dyDescent="0.3">
      <c r="A83" t="s">
        <v>427</v>
      </c>
      <c r="B83" t="s">
        <v>428</v>
      </c>
      <c r="C83" t="s">
        <v>429</v>
      </c>
      <c r="D83" t="s">
        <v>605</v>
      </c>
      <c r="E83" t="s">
        <v>606</v>
      </c>
      <c r="F83">
        <f t="shared" si="1"/>
        <v>202602</v>
      </c>
    </row>
    <row r="84" spans="1:6" x14ac:dyDescent="0.3">
      <c r="A84" t="s">
        <v>427</v>
      </c>
      <c r="B84" t="s">
        <v>428</v>
      </c>
      <c r="C84" t="s">
        <v>4613</v>
      </c>
      <c r="D84" t="s">
        <v>597</v>
      </c>
      <c r="E84" t="s">
        <v>3499</v>
      </c>
      <c r="F84">
        <f t="shared" si="1"/>
        <v>202602</v>
      </c>
    </row>
    <row r="85" spans="1:6" x14ac:dyDescent="0.3">
      <c r="A85" t="s">
        <v>427</v>
      </c>
      <c r="B85" t="s">
        <v>428</v>
      </c>
      <c r="C85" t="s">
        <v>9</v>
      </c>
      <c r="D85" t="s">
        <v>609</v>
      </c>
      <c r="E85" t="s">
        <v>610</v>
      </c>
      <c r="F85">
        <f t="shared" si="1"/>
        <v>202602</v>
      </c>
    </row>
    <row r="86" spans="1:6" x14ac:dyDescent="0.3">
      <c r="A86" t="s">
        <v>427</v>
      </c>
      <c r="B86" t="s">
        <v>428</v>
      </c>
      <c r="C86" t="s">
        <v>24</v>
      </c>
      <c r="D86" t="s">
        <v>607</v>
      </c>
      <c r="E86" t="s">
        <v>608</v>
      </c>
      <c r="F86">
        <f t="shared" si="1"/>
        <v>202602</v>
      </c>
    </row>
    <row r="87" spans="1:6" x14ac:dyDescent="0.3">
      <c r="A87" t="s">
        <v>4703</v>
      </c>
      <c r="B87" t="s">
        <v>4704</v>
      </c>
      <c r="C87" t="s">
        <v>60</v>
      </c>
      <c r="D87" t="s">
        <v>611</v>
      </c>
      <c r="E87" t="s">
        <v>612</v>
      </c>
      <c r="F87">
        <f t="shared" si="1"/>
        <v>202602</v>
      </c>
    </row>
    <row r="88" spans="1:6" x14ac:dyDescent="0.3">
      <c r="A88" t="s">
        <v>4703</v>
      </c>
      <c r="B88" t="s">
        <v>4704</v>
      </c>
      <c r="C88" t="s">
        <v>59</v>
      </c>
      <c r="D88" t="s">
        <v>617</v>
      </c>
      <c r="E88" t="s">
        <v>618</v>
      </c>
      <c r="F88">
        <f t="shared" si="1"/>
        <v>202602</v>
      </c>
    </row>
    <row r="89" spans="1:6" x14ac:dyDescent="0.3">
      <c r="A89" t="s">
        <v>4703</v>
      </c>
      <c r="B89" t="s">
        <v>4704</v>
      </c>
      <c r="C89" t="s">
        <v>3972</v>
      </c>
      <c r="D89" t="s">
        <v>615</v>
      </c>
      <c r="E89" t="s">
        <v>616</v>
      </c>
      <c r="F89">
        <f t="shared" si="1"/>
        <v>202602</v>
      </c>
    </row>
    <row r="90" spans="1:6" x14ac:dyDescent="0.3">
      <c r="A90" t="s">
        <v>4703</v>
      </c>
      <c r="B90" t="s">
        <v>4704</v>
      </c>
      <c r="C90" t="s">
        <v>4645</v>
      </c>
      <c r="D90" t="s">
        <v>4685</v>
      </c>
      <c r="E90" t="s">
        <v>4686</v>
      </c>
      <c r="F90">
        <f t="shared" si="1"/>
        <v>202602</v>
      </c>
    </row>
    <row r="91" spans="1:6" x14ac:dyDescent="0.3">
      <c r="A91" t="s">
        <v>4703</v>
      </c>
      <c r="B91" t="s">
        <v>4704</v>
      </c>
      <c r="C91" t="s">
        <v>63</v>
      </c>
      <c r="D91" t="s">
        <v>619</v>
      </c>
      <c r="E91" t="s">
        <v>620</v>
      </c>
      <c r="F91">
        <f t="shared" si="1"/>
        <v>202602</v>
      </c>
    </row>
    <row r="92" spans="1:6" x14ac:dyDescent="0.3">
      <c r="A92" t="s">
        <v>4703</v>
      </c>
      <c r="B92" t="s">
        <v>4704</v>
      </c>
      <c r="C92" t="s">
        <v>69</v>
      </c>
      <c r="D92" t="s">
        <v>601</v>
      </c>
      <c r="E92" t="s">
        <v>602</v>
      </c>
      <c r="F92">
        <f t="shared" si="1"/>
        <v>202602</v>
      </c>
    </row>
    <row r="93" spans="1:6" x14ac:dyDescent="0.3">
      <c r="A93" t="s">
        <v>4703</v>
      </c>
      <c r="B93" t="s">
        <v>4704</v>
      </c>
      <c r="C93" t="s">
        <v>938</v>
      </c>
      <c r="D93" t="s">
        <v>573</v>
      </c>
      <c r="E93" t="s">
        <v>574</v>
      </c>
      <c r="F93">
        <f t="shared" si="1"/>
        <v>202602</v>
      </c>
    </row>
    <row r="94" spans="1:6" x14ac:dyDescent="0.3">
      <c r="A94" t="s">
        <v>4703</v>
      </c>
      <c r="B94" t="s">
        <v>4704</v>
      </c>
      <c r="C94" t="s">
        <v>939</v>
      </c>
      <c r="D94" t="s">
        <v>613</v>
      </c>
      <c r="E94" t="s">
        <v>614</v>
      </c>
      <c r="F94">
        <f t="shared" si="1"/>
        <v>202602</v>
      </c>
    </row>
    <row r="95" spans="1:6" x14ac:dyDescent="0.3">
      <c r="A95" t="s">
        <v>4703</v>
      </c>
      <c r="B95" t="s">
        <v>4704</v>
      </c>
      <c r="C95" t="s">
        <v>54</v>
      </c>
      <c r="D95" t="s">
        <v>603</v>
      </c>
      <c r="E95" t="s">
        <v>604</v>
      </c>
      <c r="F95">
        <f t="shared" si="1"/>
        <v>202602</v>
      </c>
    </row>
    <row r="96" spans="1:6" x14ac:dyDescent="0.3">
      <c r="A96" t="s">
        <v>4703</v>
      </c>
      <c r="B96" t="s">
        <v>4704</v>
      </c>
      <c r="C96" t="s">
        <v>8371</v>
      </c>
      <c r="D96" t="s">
        <v>615</v>
      </c>
      <c r="E96" t="s">
        <v>616</v>
      </c>
      <c r="F96">
        <f t="shared" si="1"/>
        <v>202602</v>
      </c>
    </row>
    <row r="97" spans="1:6" x14ac:dyDescent="0.3">
      <c r="A97" t="s">
        <v>4703</v>
      </c>
      <c r="B97" t="s">
        <v>4704</v>
      </c>
      <c r="C97" t="s">
        <v>70</v>
      </c>
      <c r="D97" t="s">
        <v>615</v>
      </c>
      <c r="E97" t="s">
        <v>616</v>
      </c>
      <c r="F97">
        <f t="shared" si="1"/>
        <v>202602</v>
      </c>
    </row>
    <row r="98" spans="1:6" x14ac:dyDescent="0.3">
      <c r="A98" t="s">
        <v>4703</v>
      </c>
      <c r="B98" t="s">
        <v>4704</v>
      </c>
      <c r="C98" t="s">
        <v>58</v>
      </c>
      <c r="D98" t="s">
        <v>609</v>
      </c>
      <c r="E98" t="s">
        <v>610</v>
      </c>
      <c r="F98">
        <f t="shared" si="1"/>
        <v>202602</v>
      </c>
    </row>
    <row r="99" spans="1:6" x14ac:dyDescent="0.3">
      <c r="A99" t="s">
        <v>438</v>
      </c>
      <c r="B99" t="s">
        <v>439</v>
      </c>
      <c r="C99" t="s">
        <v>43</v>
      </c>
      <c r="D99" t="s">
        <v>584</v>
      </c>
      <c r="E99" t="s">
        <v>585</v>
      </c>
      <c r="F99">
        <f t="shared" si="1"/>
        <v>202602</v>
      </c>
    </row>
    <row r="100" spans="1:6" x14ac:dyDescent="0.3">
      <c r="A100" t="s">
        <v>438</v>
      </c>
      <c r="B100" t="s">
        <v>439</v>
      </c>
      <c r="C100" t="s">
        <v>8372</v>
      </c>
      <c r="D100" t="s">
        <v>584</v>
      </c>
      <c r="E100" t="s">
        <v>585</v>
      </c>
      <c r="F100">
        <f t="shared" si="1"/>
        <v>202602</v>
      </c>
    </row>
    <row r="101" spans="1:6" x14ac:dyDescent="0.3">
      <c r="A101" t="s">
        <v>438</v>
      </c>
      <c r="B101" t="s">
        <v>439</v>
      </c>
      <c r="C101" t="s">
        <v>443</v>
      </c>
      <c r="D101" t="s">
        <v>1043</v>
      </c>
      <c r="E101" t="s">
        <v>920</v>
      </c>
      <c r="F101">
        <f t="shared" si="1"/>
        <v>202602</v>
      </c>
    </row>
    <row r="102" spans="1:6" x14ac:dyDescent="0.3">
      <c r="A102" t="s">
        <v>438</v>
      </c>
      <c r="B102" t="s">
        <v>439</v>
      </c>
      <c r="C102" t="s">
        <v>304</v>
      </c>
      <c r="D102" t="s">
        <v>3540</v>
      </c>
      <c r="E102" t="s">
        <v>3541</v>
      </c>
      <c r="F102">
        <f t="shared" si="1"/>
        <v>202602</v>
      </c>
    </row>
    <row r="103" spans="1:6" x14ac:dyDescent="0.3">
      <c r="A103" t="s">
        <v>438</v>
      </c>
      <c r="B103" t="s">
        <v>439</v>
      </c>
      <c r="C103" t="s">
        <v>3173</v>
      </c>
      <c r="D103" t="s">
        <v>4687</v>
      </c>
      <c r="E103" t="s">
        <v>4688</v>
      </c>
      <c r="F103">
        <f t="shared" si="1"/>
        <v>202602</v>
      </c>
    </row>
    <row r="104" spans="1:6" x14ac:dyDescent="0.3">
      <c r="A104" t="s">
        <v>438</v>
      </c>
      <c r="B104" t="s">
        <v>439</v>
      </c>
      <c r="C104" t="s">
        <v>4618</v>
      </c>
      <c r="D104" t="s">
        <v>4619</v>
      </c>
      <c r="E104" t="s">
        <v>4620</v>
      </c>
      <c r="F104">
        <f t="shared" si="1"/>
        <v>202602</v>
      </c>
    </row>
    <row r="105" spans="1:6" x14ac:dyDescent="0.3">
      <c r="A105" t="s">
        <v>438</v>
      </c>
      <c r="B105" t="s">
        <v>439</v>
      </c>
      <c r="C105" t="s">
        <v>440</v>
      </c>
      <c r="D105" t="s">
        <v>589</v>
      </c>
      <c r="E105" t="s">
        <v>590</v>
      </c>
      <c r="F105">
        <f t="shared" si="1"/>
        <v>202602</v>
      </c>
    </row>
    <row r="106" spans="1:6" x14ac:dyDescent="0.3">
      <c r="A106" t="s">
        <v>4299</v>
      </c>
      <c r="B106" t="s">
        <v>4302</v>
      </c>
      <c r="C106" t="s">
        <v>10</v>
      </c>
      <c r="D106" t="s">
        <v>607</v>
      </c>
      <c r="E106" t="s">
        <v>608</v>
      </c>
      <c r="F106">
        <f t="shared" si="1"/>
        <v>202602</v>
      </c>
    </row>
    <row r="107" spans="1:6" x14ac:dyDescent="0.3">
      <c r="A107" t="s">
        <v>444</v>
      </c>
      <c r="B107" t="s">
        <v>445</v>
      </c>
      <c r="C107" t="s">
        <v>284</v>
      </c>
      <c r="D107" t="s">
        <v>617</v>
      </c>
      <c r="E107" t="s">
        <v>618</v>
      </c>
      <c r="F107">
        <f t="shared" si="1"/>
        <v>202602</v>
      </c>
    </row>
    <row r="108" spans="1:6" x14ac:dyDescent="0.3">
      <c r="A108" t="s">
        <v>444</v>
      </c>
      <c r="B108" t="s">
        <v>445</v>
      </c>
      <c r="C108" t="s">
        <v>366</v>
      </c>
      <c r="D108" t="s">
        <v>627</v>
      </c>
      <c r="E108" t="s">
        <v>628</v>
      </c>
      <c r="F108">
        <f t="shared" si="1"/>
        <v>202602</v>
      </c>
    </row>
    <row r="109" spans="1:6" x14ac:dyDescent="0.3">
      <c r="A109" t="s">
        <v>444</v>
      </c>
      <c r="B109" t="s">
        <v>445</v>
      </c>
      <c r="C109" t="s">
        <v>4266</v>
      </c>
      <c r="D109" t="s">
        <v>597</v>
      </c>
      <c r="E109" t="s">
        <v>3499</v>
      </c>
      <c r="F109">
        <f t="shared" si="1"/>
        <v>202602</v>
      </c>
    </row>
    <row r="110" spans="1:6" x14ac:dyDescent="0.3">
      <c r="A110" t="s">
        <v>444</v>
      </c>
      <c r="B110" t="s">
        <v>445</v>
      </c>
      <c r="C110" t="s">
        <v>302</v>
      </c>
      <c r="D110" t="s">
        <v>573</v>
      </c>
      <c r="E110" t="s">
        <v>574</v>
      </c>
      <c r="F110">
        <f t="shared" si="1"/>
        <v>202602</v>
      </c>
    </row>
    <row r="111" spans="1:6" x14ac:dyDescent="0.3">
      <c r="A111" t="s">
        <v>444</v>
      </c>
      <c r="B111" t="s">
        <v>445</v>
      </c>
      <c r="C111" t="s">
        <v>118</v>
      </c>
      <c r="D111" t="s">
        <v>573</v>
      </c>
      <c r="E111" t="s">
        <v>574</v>
      </c>
      <c r="F111">
        <f t="shared" si="1"/>
        <v>202602</v>
      </c>
    </row>
    <row r="112" spans="1:6" x14ac:dyDescent="0.3">
      <c r="A112" t="s">
        <v>444</v>
      </c>
      <c r="B112" t="s">
        <v>445</v>
      </c>
      <c r="C112" t="s">
        <v>3238</v>
      </c>
      <c r="D112" t="s">
        <v>629</v>
      </c>
      <c r="E112" t="s">
        <v>630</v>
      </c>
      <c r="F112">
        <f t="shared" si="1"/>
        <v>202602</v>
      </c>
    </row>
    <row r="113" spans="1:6" x14ac:dyDescent="0.3">
      <c r="A113" t="s">
        <v>444</v>
      </c>
      <c r="B113" t="s">
        <v>445</v>
      </c>
      <c r="C113" t="s">
        <v>300</v>
      </c>
      <c r="D113" t="s">
        <v>3527</v>
      </c>
      <c r="E113" t="s">
        <v>3528</v>
      </c>
      <c r="F113">
        <f t="shared" si="1"/>
        <v>202602</v>
      </c>
    </row>
    <row r="114" spans="1:6" x14ac:dyDescent="0.3">
      <c r="A114" t="s">
        <v>446</v>
      </c>
      <c r="B114" t="s">
        <v>447</v>
      </c>
      <c r="C114" t="s">
        <v>3869</v>
      </c>
      <c r="D114" t="s">
        <v>631</v>
      </c>
      <c r="E114" t="s">
        <v>632</v>
      </c>
      <c r="F114">
        <f t="shared" si="1"/>
        <v>202602</v>
      </c>
    </row>
    <row r="115" spans="1:6" x14ac:dyDescent="0.3">
      <c r="A115" t="s">
        <v>446</v>
      </c>
      <c r="B115" t="s">
        <v>447</v>
      </c>
      <c r="C115" t="s">
        <v>168</v>
      </c>
      <c r="D115" t="s">
        <v>3542</v>
      </c>
      <c r="E115" t="s">
        <v>3543</v>
      </c>
      <c r="F115">
        <f t="shared" si="1"/>
        <v>202602</v>
      </c>
    </row>
    <row r="116" spans="1:6" x14ac:dyDescent="0.3">
      <c r="A116" t="s">
        <v>446</v>
      </c>
      <c r="B116" t="s">
        <v>447</v>
      </c>
      <c r="C116" t="s">
        <v>172</v>
      </c>
      <c r="D116" t="s">
        <v>617</v>
      </c>
      <c r="E116" t="s">
        <v>618</v>
      </c>
      <c r="F116">
        <f t="shared" si="1"/>
        <v>202602</v>
      </c>
    </row>
    <row r="117" spans="1:6" x14ac:dyDescent="0.3">
      <c r="A117" t="s">
        <v>446</v>
      </c>
      <c r="B117" t="s">
        <v>447</v>
      </c>
      <c r="C117" t="s">
        <v>163</v>
      </c>
      <c r="D117" t="s">
        <v>613</v>
      </c>
      <c r="E117" t="s">
        <v>614</v>
      </c>
      <c r="F117">
        <f t="shared" si="1"/>
        <v>202602</v>
      </c>
    </row>
    <row r="118" spans="1:6" x14ac:dyDescent="0.3">
      <c r="A118" t="s">
        <v>446</v>
      </c>
      <c r="B118" t="s">
        <v>447</v>
      </c>
      <c r="C118" t="s">
        <v>61</v>
      </c>
      <c r="D118" t="s">
        <v>613</v>
      </c>
      <c r="E118" t="s">
        <v>614</v>
      </c>
      <c r="F118">
        <f t="shared" si="1"/>
        <v>202602</v>
      </c>
    </row>
    <row r="119" spans="1:6" x14ac:dyDescent="0.3">
      <c r="A119" t="s">
        <v>446</v>
      </c>
      <c r="B119" t="s">
        <v>447</v>
      </c>
      <c r="C119" t="s">
        <v>66</v>
      </c>
      <c r="D119" t="s">
        <v>573</v>
      </c>
      <c r="E119" t="s">
        <v>574</v>
      </c>
      <c r="F119">
        <f t="shared" si="1"/>
        <v>202602</v>
      </c>
    </row>
    <row r="120" spans="1:6" x14ac:dyDescent="0.3">
      <c r="A120" t="s">
        <v>446</v>
      </c>
      <c r="B120" t="s">
        <v>447</v>
      </c>
      <c r="C120" t="s">
        <v>3578</v>
      </c>
      <c r="D120" t="s">
        <v>3583</v>
      </c>
      <c r="E120" t="s">
        <v>3584</v>
      </c>
      <c r="F120">
        <f t="shared" si="1"/>
        <v>202602</v>
      </c>
    </row>
    <row r="121" spans="1:6" x14ac:dyDescent="0.3">
      <c r="A121" t="s">
        <v>446</v>
      </c>
      <c r="B121" t="s">
        <v>447</v>
      </c>
      <c r="C121" t="s">
        <v>126</v>
      </c>
      <c r="D121" t="s">
        <v>637</v>
      </c>
      <c r="E121" t="s">
        <v>638</v>
      </c>
      <c r="F121">
        <f t="shared" si="1"/>
        <v>202602</v>
      </c>
    </row>
    <row r="122" spans="1:6" x14ac:dyDescent="0.3">
      <c r="A122" t="s">
        <v>446</v>
      </c>
      <c r="B122" t="s">
        <v>447</v>
      </c>
      <c r="C122" t="s">
        <v>121</v>
      </c>
      <c r="D122" t="s">
        <v>631</v>
      </c>
      <c r="E122" t="s">
        <v>632</v>
      </c>
      <c r="F122">
        <f t="shared" si="1"/>
        <v>202602</v>
      </c>
    </row>
    <row r="123" spans="1:6" x14ac:dyDescent="0.3">
      <c r="A123" t="s">
        <v>446</v>
      </c>
      <c r="B123" t="s">
        <v>447</v>
      </c>
      <c r="C123" t="s">
        <v>164</v>
      </c>
      <c r="D123" t="s">
        <v>633</v>
      </c>
      <c r="E123" t="s">
        <v>634</v>
      </c>
      <c r="F123">
        <f t="shared" si="1"/>
        <v>202602</v>
      </c>
    </row>
    <row r="124" spans="1:6" x14ac:dyDescent="0.3">
      <c r="A124" t="s">
        <v>446</v>
      </c>
      <c r="B124" t="s">
        <v>447</v>
      </c>
      <c r="C124" t="s">
        <v>288</v>
      </c>
      <c r="D124" t="s">
        <v>635</v>
      </c>
      <c r="E124" t="s">
        <v>636</v>
      </c>
      <c r="F124">
        <f t="shared" si="1"/>
        <v>202602</v>
      </c>
    </row>
    <row r="125" spans="1:6" x14ac:dyDescent="0.3">
      <c r="A125" t="s">
        <v>446</v>
      </c>
      <c r="B125" t="s">
        <v>447</v>
      </c>
      <c r="C125" t="s">
        <v>15</v>
      </c>
      <c r="D125" t="s">
        <v>637</v>
      </c>
      <c r="E125" t="s">
        <v>638</v>
      </c>
      <c r="F125">
        <f t="shared" si="1"/>
        <v>202602</v>
      </c>
    </row>
    <row r="126" spans="1:6" x14ac:dyDescent="0.3">
      <c r="A126" t="s">
        <v>4173</v>
      </c>
      <c r="B126" t="s">
        <v>4335</v>
      </c>
      <c r="C126" t="s">
        <v>3964</v>
      </c>
      <c r="D126" t="s">
        <v>3284</v>
      </c>
      <c r="E126" t="s">
        <v>3500</v>
      </c>
      <c r="F126">
        <f t="shared" si="1"/>
        <v>202602</v>
      </c>
    </row>
    <row r="127" spans="1:6" x14ac:dyDescent="0.3">
      <c r="A127" t="s">
        <v>4173</v>
      </c>
      <c r="B127" t="s">
        <v>4335</v>
      </c>
      <c r="C127" t="s">
        <v>4287</v>
      </c>
      <c r="D127" t="s">
        <v>615</v>
      </c>
      <c r="E127" t="s">
        <v>616</v>
      </c>
      <c r="F127">
        <f t="shared" si="1"/>
        <v>202602</v>
      </c>
    </row>
    <row r="128" spans="1:6" x14ac:dyDescent="0.3">
      <c r="A128" t="s">
        <v>4173</v>
      </c>
      <c r="B128" t="s">
        <v>4335</v>
      </c>
      <c r="C128" t="s">
        <v>3463</v>
      </c>
      <c r="D128" t="s">
        <v>3284</v>
      </c>
      <c r="E128" t="s">
        <v>3500</v>
      </c>
      <c r="F128">
        <f t="shared" si="1"/>
        <v>202602</v>
      </c>
    </row>
    <row r="129" spans="1:6" x14ac:dyDescent="0.3">
      <c r="A129" t="s">
        <v>4173</v>
      </c>
      <c r="B129" t="s">
        <v>4335</v>
      </c>
      <c r="C129" t="s">
        <v>1050</v>
      </c>
      <c r="D129" t="s">
        <v>603</v>
      </c>
      <c r="E129" t="s">
        <v>604</v>
      </c>
      <c r="F129">
        <f t="shared" si="1"/>
        <v>202602</v>
      </c>
    </row>
    <row r="130" spans="1:6" x14ac:dyDescent="0.3">
      <c r="A130" t="s">
        <v>4173</v>
      </c>
      <c r="B130" t="s">
        <v>4335</v>
      </c>
      <c r="C130" t="s">
        <v>196</v>
      </c>
      <c r="D130" t="s">
        <v>3522</v>
      </c>
      <c r="E130" t="s">
        <v>3866</v>
      </c>
      <c r="F130">
        <f t="shared" ref="F130:F193" si="2">202602</f>
        <v>202602</v>
      </c>
    </row>
    <row r="131" spans="1:6" x14ac:dyDescent="0.3">
      <c r="A131" t="s">
        <v>4173</v>
      </c>
      <c r="B131" t="s">
        <v>4335</v>
      </c>
      <c r="C131" t="s">
        <v>4107</v>
      </c>
      <c r="D131" t="s">
        <v>603</v>
      </c>
      <c r="E131" t="s">
        <v>604</v>
      </c>
      <c r="F131">
        <f t="shared" si="2"/>
        <v>202602</v>
      </c>
    </row>
    <row r="132" spans="1:6" x14ac:dyDescent="0.3">
      <c r="A132" t="s">
        <v>448</v>
      </c>
      <c r="B132" t="s">
        <v>449</v>
      </c>
      <c r="C132" t="s">
        <v>251</v>
      </c>
      <c r="D132" t="s">
        <v>597</v>
      </c>
      <c r="E132" t="s">
        <v>3499</v>
      </c>
      <c r="F132">
        <f t="shared" si="2"/>
        <v>202602</v>
      </c>
    </row>
    <row r="133" spans="1:6" x14ac:dyDescent="0.3">
      <c r="A133" t="s">
        <v>448</v>
      </c>
      <c r="B133" t="s">
        <v>449</v>
      </c>
      <c r="C133" t="s">
        <v>3959</v>
      </c>
      <c r="D133" t="s">
        <v>595</v>
      </c>
      <c r="E133" t="s">
        <v>596</v>
      </c>
      <c r="F133">
        <f t="shared" si="2"/>
        <v>202602</v>
      </c>
    </row>
    <row r="134" spans="1:6" x14ac:dyDescent="0.3">
      <c r="A134" t="s">
        <v>448</v>
      </c>
      <c r="B134" t="s">
        <v>449</v>
      </c>
      <c r="C134" t="s">
        <v>8373</v>
      </c>
      <c r="D134" t="s">
        <v>8374</v>
      </c>
      <c r="E134" t="s">
        <v>8375</v>
      </c>
      <c r="F134">
        <f t="shared" si="2"/>
        <v>202602</v>
      </c>
    </row>
    <row r="135" spans="1:6" x14ac:dyDescent="0.3">
      <c r="A135" t="s">
        <v>448</v>
      </c>
      <c r="B135" t="s">
        <v>449</v>
      </c>
      <c r="C135" t="s">
        <v>232</v>
      </c>
      <c r="D135" t="s">
        <v>597</v>
      </c>
      <c r="E135" t="s">
        <v>3499</v>
      </c>
      <c r="F135">
        <f t="shared" si="2"/>
        <v>202602</v>
      </c>
    </row>
    <row r="136" spans="1:6" x14ac:dyDescent="0.3">
      <c r="A136" t="s">
        <v>448</v>
      </c>
      <c r="B136" t="s">
        <v>449</v>
      </c>
      <c r="C136" t="s">
        <v>249</v>
      </c>
      <c r="D136" t="s">
        <v>3544</v>
      </c>
      <c r="E136" t="s">
        <v>3545</v>
      </c>
      <c r="F136">
        <f t="shared" si="2"/>
        <v>202602</v>
      </c>
    </row>
    <row r="137" spans="1:6" x14ac:dyDescent="0.3">
      <c r="A137" t="s">
        <v>448</v>
      </c>
      <c r="B137" t="s">
        <v>449</v>
      </c>
      <c r="C137" t="s">
        <v>376</v>
      </c>
      <c r="D137" t="s">
        <v>666</v>
      </c>
      <c r="E137" t="s">
        <v>667</v>
      </c>
      <c r="F137">
        <f t="shared" si="2"/>
        <v>202602</v>
      </c>
    </row>
    <row r="138" spans="1:6" x14ac:dyDescent="0.3">
      <c r="A138" t="s">
        <v>448</v>
      </c>
      <c r="B138" t="s">
        <v>449</v>
      </c>
      <c r="C138" t="s">
        <v>257</v>
      </c>
      <c r="D138" t="s">
        <v>597</v>
      </c>
      <c r="E138" t="s">
        <v>3499</v>
      </c>
      <c r="F138">
        <f t="shared" si="2"/>
        <v>202602</v>
      </c>
    </row>
    <row r="139" spans="1:6" x14ac:dyDescent="0.3">
      <c r="A139" t="s">
        <v>448</v>
      </c>
      <c r="B139" t="s">
        <v>449</v>
      </c>
      <c r="C139" t="s">
        <v>274</v>
      </c>
      <c r="D139" t="s">
        <v>597</v>
      </c>
      <c r="E139" t="s">
        <v>3499</v>
      </c>
      <c r="F139">
        <f t="shared" si="2"/>
        <v>202602</v>
      </c>
    </row>
    <row r="140" spans="1:6" x14ac:dyDescent="0.3">
      <c r="A140" t="s">
        <v>448</v>
      </c>
      <c r="B140" t="s">
        <v>449</v>
      </c>
      <c r="C140" t="s">
        <v>3960</v>
      </c>
      <c r="D140" t="s">
        <v>3961</v>
      </c>
      <c r="E140" t="s">
        <v>3962</v>
      </c>
      <c r="F140">
        <f t="shared" si="2"/>
        <v>202602</v>
      </c>
    </row>
    <row r="141" spans="1:6" x14ac:dyDescent="0.3">
      <c r="A141" t="s">
        <v>448</v>
      </c>
      <c r="B141" t="s">
        <v>449</v>
      </c>
      <c r="C141" t="s">
        <v>245</v>
      </c>
      <c r="D141" t="s">
        <v>597</v>
      </c>
      <c r="E141" t="s">
        <v>3499</v>
      </c>
      <c r="F141">
        <f t="shared" si="2"/>
        <v>202602</v>
      </c>
    </row>
    <row r="142" spans="1:6" x14ac:dyDescent="0.3">
      <c r="A142" t="s">
        <v>448</v>
      </c>
      <c r="B142" t="s">
        <v>449</v>
      </c>
      <c r="C142" t="s">
        <v>253</v>
      </c>
      <c r="D142" t="s">
        <v>639</v>
      </c>
      <c r="E142" t="s">
        <v>3546</v>
      </c>
      <c r="F142">
        <f t="shared" si="2"/>
        <v>202602</v>
      </c>
    </row>
    <row r="143" spans="1:6" x14ac:dyDescent="0.3">
      <c r="A143" t="s">
        <v>448</v>
      </c>
      <c r="B143" t="s">
        <v>449</v>
      </c>
      <c r="C143" t="s">
        <v>221</v>
      </c>
      <c r="D143" t="s">
        <v>573</v>
      </c>
      <c r="E143" t="s">
        <v>574</v>
      </c>
      <c r="F143">
        <f t="shared" si="2"/>
        <v>202602</v>
      </c>
    </row>
    <row r="144" spans="1:6" x14ac:dyDescent="0.3">
      <c r="A144" t="s">
        <v>448</v>
      </c>
      <c r="B144" t="s">
        <v>449</v>
      </c>
      <c r="C144" t="s">
        <v>3963</v>
      </c>
      <c r="D144" t="s">
        <v>3961</v>
      </c>
      <c r="E144" t="s">
        <v>3962</v>
      </c>
      <c r="F144">
        <f t="shared" si="2"/>
        <v>202602</v>
      </c>
    </row>
    <row r="145" spans="1:6" x14ac:dyDescent="0.3">
      <c r="A145" t="s">
        <v>448</v>
      </c>
      <c r="B145" t="s">
        <v>449</v>
      </c>
      <c r="C145" t="s">
        <v>373</v>
      </c>
      <c r="D145" t="s">
        <v>640</v>
      </c>
      <c r="E145" t="s">
        <v>641</v>
      </c>
      <c r="F145">
        <f t="shared" si="2"/>
        <v>202602</v>
      </c>
    </row>
    <row r="146" spans="1:6" x14ac:dyDescent="0.3">
      <c r="A146" t="s">
        <v>450</v>
      </c>
      <c r="B146" t="s">
        <v>451</v>
      </c>
      <c r="C146" t="s">
        <v>265</v>
      </c>
      <c r="D146" t="s">
        <v>642</v>
      </c>
      <c r="E146" t="s">
        <v>643</v>
      </c>
      <c r="F146">
        <f t="shared" si="2"/>
        <v>202602</v>
      </c>
    </row>
    <row r="147" spans="1:6" x14ac:dyDescent="0.3">
      <c r="A147" t="s">
        <v>450</v>
      </c>
      <c r="B147" t="s">
        <v>451</v>
      </c>
      <c r="C147" t="s">
        <v>298</v>
      </c>
      <c r="D147" t="s">
        <v>644</v>
      </c>
      <c r="E147" t="s">
        <v>645</v>
      </c>
      <c r="F147">
        <f t="shared" si="2"/>
        <v>202602</v>
      </c>
    </row>
    <row r="148" spans="1:6" x14ac:dyDescent="0.3">
      <c r="A148" t="s">
        <v>450</v>
      </c>
      <c r="B148" t="s">
        <v>451</v>
      </c>
      <c r="C148" t="s">
        <v>260</v>
      </c>
      <c r="D148" t="s">
        <v>607</v>
      </c>
      <c r="E148" t="s">
        <v>608</v>
      </c>
      <c r="F148">
        <f t="shared" si="2"/>
        <v>202602</v>
      </c>
    </row>
    <row r="149" spans="1:6" x14ac:dyDescent="0.3">
      <c r="A149" t="s">
        <v>450</v>
      </c>
      <c r="B149" t="s">
        <v>451</v>
      </c>
      <c r="C149" t="s">
        <v>263</v>
      </c>
      <c r="D149" t="s">
        <v>607</v>
      </c>
      <c r="E149" t="s">
        <v>608</v>
      </c>
      <c r="F149">
        <f t="shared" si="2"/>
        <v>202602</v>
      </c>
    </row>
    <row r="150" spans="1:6" x14ac:dyDescent="0.3">
      <c r="A150" t="s">
        <v>452</v>
      </c>
      <c r="B150" t="s">
        <v>453</v>
      </c>
      <c r="C150" t="s">
        <v>281</v>
      </c>
      <c r="D150" t="s">
        <v>617</v>
      </c>
      <c r="E150" t="s">
        <v>618</v>
      </c>
      <c r="F150">
        <f t="shared" si="2"/>
        <v>202602</v>
      </c>
    </row>
    <row r="151" spans="1:6" x14ac:dyDescent="0.3">
      <c r="A151" t="s">
        <v>452</v>
      </c>
      <c r="B151" t="s">
        <v>453</v>
      </c>
      <c r="C151" t="s">
        <v>217</v>
      </c>
      <c r="D151" t="s">
        <v>597</v>
      </c>
      <c r="E151" t="s">
        <v>3499</v>
      </c>
      <c r="F151">
        <f t="shared" si="2"/>
        <v>202602</v>
      </c>
    </row>
    <row r="152" spans="1:6" x14ac:dyDescent="0.3">
      <c r="A152" t="s">
        <v>454</v>
      </c>
      <c r="B152" t="s">
        <v>455</v>
      </c>
      <c r="C152" t="s">
        <v>456</v>
      </c>
      <c r="D152" t="s">
        <v>4215</v>
      </c>
      <c r="E152" t="s">
        <v>4216</v>
      </c>
      <c r="F152">
        <f t="shared" si="2"/>
        <v>202602</v>
      </c>
    </row>
    <row r="153" spans="1:6" x14ac:dyDescent="0.3">
      <c r="A153" t="s">
        <v>458</v>
      </c>
      <c r="B153" t="s">
        <v>459</v>
      </c>
      <c r="C153" t="s">
        <v>384</v>
      </c>
      <c r="D153" t="s">
        <v>3547</v>
      </c>
      <c r="E153" t="s">
        <v>3548</v>
      </c>
      <c r="F153">
        <f t="shared" si="2"/>
        <v>202602</v>
      </c>
    </row>
    <row r="154" spans="1:6" x14ac:dyDescent="0.3">
      <c r="A154" t="s">
        <v>458</v>
      </c>
      <c r="B154" t="s">
        <v>459</v>
      </c>
      <c r="C154" t="s">
        <v>385</v>
      </c>
      <c r="D154" t="s">
        <v>617</v>
      </c>
      <c r="E154" t="s">
        <v>618</v>
      </c>
      <c r="F154">
        <f t="shared" si="2"/>
        <v>202602</v>
      </c>
    </row>
    <row r="155" spans="1:6" x14ac:dyDescent="0.3">
      <c r="A155" t="s">
        <v>458</v>
      </c>
      <c r="B155" t="s">
        <v>459</v>
      </c>
      <c r="C155" t="s">
        <v>267</v>
      </c>
      <c r="D155" t="s">
        <v>646</v>
      </c>
      <c r="E155" t="s">
        <v>647</v>
      </c>
      <c r="F155">
        <f t="shared" si="2"/>
        <v>202602</v>
      </c>
    </row>
    <row r="156" spans="1:6" x14ac:dyDescent="0.3">
      <c r="A156" t="s">
        <v>458</v>
      </c>
      <c r="B156" t="s">
        <v>459</v>
      </c>
      <c r="C156" t="s">
        <v>389</v>
      </c>
      <c r="D156" t="s">
        <v>573</v>
      </c>
      <c r="E156" t="s">
        <v>574</v>
      </c>
      <c r="F156">
        <f t="shared" si="2"/>
        <v>202602</v>
      </c>
    </row>
    <row r="157" spans="1:6" x14ac:dyDescent="0.3">
      <c r="A157" t="s">
        <v>458</v>
      </c>
      <c r="B157" t="s">
        <v>459</v>
      </c>
      <c r="C157" t="s">
        <v>283</v>
      </c>
      <c r="D157" t="s">
        <v>3551</v>
      </c>
      <c r="E157" t="s">
        <v>3552</v>
      </c>
      <c r="F157">
        <f t="shared" si="2"/>
        <v>202602</v>
      </c>
    </row>
    <row r="158" spans="1:6" x14ac:dyDescent="0.3">
      <c r="A158" t="s">
        <v>458</v>
      </c>
      <c r="B158" t="s">
        <v>459</v>
      </c>
      <c r="C158" t="s">
        <v>311</v>
      </c>
      <c r="D158" t="s">
        <v>601</v>
      </c>
      <c r="E158" t="s">
        <v>602</v>
      </c>
      <c r="F158">
        <f t="shared" si="2"/>
        <v>202602</v>
      </c>
    </row>
    <row r="159" spans="1:6" x14ac:dyDescent="0.3">
      <c r="A159" t="s">
        <v>460</v>
      </c>
      <c r="B159" t="s">
        <v>461</v>
      </c>
      <c r="C159" t="s">
        <v>219</v>
      </c>
      <c r="D159" t="s">
        <v>617</v>
      </c>
      <c r="E159" t="s">
        <v>618</v>
      </c>
      <c r="F159">
        <f t="shared" si="2"/>
        <v>202602</v>
      </c>
    </row>
    <row r="160" spans="1:6" x14ac:dyDescent="0.3">
      <c r="A160" t="s">
        <v>460</v>
      </c>
      <c r="B160" t="s">
        <v>461</v>
      </c>
      <c r="C160" t="s">
        <v>279</v>
      </c>
      <c r="D160" t="s">
        <v>619</v>
      </c>
      <c r="E160" t="s">
        <v>620</v>
      </c>
      <c r="F160">
        <f t="shared" si="2"/>
        <v>202602</v>
      </c>
    </row>
    <row r="161" spans="1:6" x14ac:dyDescent="0.3">
      <c r="A161" t="s">
        <v>462</v>
      </c>
      <c r="B161" t="s">
        <v>463</v>
      </c>
      <c r="C161" t="s">
        <v>223</v>
      </c>
      <c r="D161" t="s">
        <v>617</v>
      </c>
      <c r="E161" t="s">
        <v>618</v>
      </c>
      <c r="F161">
        <f t="shared" si="2"/>
        <v>202602</v>
      </c>
    </row>
    <row r="162" spans="1:6" x14ac:dyDescent="0.3">
      <c r="A162" t="s">
        <v>462</v>
      </c>
      <c r="B162" t="s">
        <v>463</v>
      </c>
      <c r="C162" t="s">
        <v>244</v>
      </c>
      <c r="D162" t="s">
        <v>597</v>
      </c>
      <c r="E162" t="s">
        <v>3499</v>
      </c>
      <c r="F162">
        <f t="shared" si="2"/>
        <v>202602</v>
      </c>
    </row>
    <row r="163" spans="1:6" x14ac:dyDescent="0.3">
      <c r="A163" t="s">
        <v>462</v>
      </c>
      <c r="B163" t="s">
        <v>463</v>
      </c>
      <c r="C163" t="s">
        <v>4389</v>
      </c>
      <c r="D163" t="s">
        <v>597</v>
      </c>
      <c r="E163" t="s">
        <v>3499</v>
      </c>
      <c r="F163">
        <f t="shared" si="2"/>
        <v>202602</v>
      </c>
    </row>
    <row r="164" spans="1:6" x14ac:dyDescent="0.3">
      <c r="A164" t="s">
        <v>462</v>
      </c>
      <c r="B164" t="s">
        <v>463</v>
      </c>
      <c r="C164" t="s">
        <v>278</v>
      </c>
      <c r="D164" t="s">
        <v>597</v>
      </c>
      <c r="E164" t="s">
        <v>3499</v>
      </c>
      <c r="F164">
        <f t="shared" si="2"/>
        <v>202602</v>
      </c>
    </row>
    <row r="165" spans="1:6" x14ac:dyDescent="0.3">
      <c r="A165" t="s">
        <v>462</v>
      </c>
      <c r="B165" t="s">
        <v>463</v>
      </c>
      <c r="C165" t="s">
        <v>4390</v>
      </c>
      <c r="D165" t="s">
        <v>597</v>
      </c>
      <c r="E165" t="s">
        <v>3499</v>
      </c>
      <c r="F165">
        <f t="shared" si="2"/>
        <v>202602</v>
      </c>
    </row>
    <row r="166" spans="1:6" x14ac:dyDescent="0.3">
      <c r="A166" t="s">
        <v>462</v>
      </c>
      <c r="B166" t="s">
        <v>463</v>
      </c>
      <c r="C166" t="s">
        <v>238</v>
      </c>
      <c r="D166" t="s">
        <v>603</v>
      </c>
      <c r="E166" t="s">
        <v>604</v>
      </c>
      <c r="F166">
        <f t="shared" si="2"/>
        <v>202602</v>
      </c>
    </row>
    <row r="167" spans="1:6" x14ac:dyDescent="0.3">
      <c r="A167" t="s">
        <v>462</v>
      </c>
      <c r="B167" t="s">
        <v>463</v>
      </c>
      <c r="C167" t="s">
        <v>273</v>
      </c>
      <c r="D167" t="s">
        <v>603</v>
      </c>
      <c r="E167" t="s">
        <v>604</v>
      </c>
      <c r="F167">
        <f t="shared" si="2"/>
        <v>202602</v>
      </c>
    </row>
    <row r="168" spans="1:6" x14ac:dyDescent="0.3">
      <c r="A168" t="s">
        <v>462</v>
      </c>
      <c r="B168" t="s">
        <v>463</v>
      </c>
      <c r="C168" t="s">
        <v>1049</v>
      </c>
      <c r="D168" t="s">
        <v>597</v>
      </c>
      <c r="E168" t="s">
        <v>3499</v>
      </c>
      <c r="F168">
        <f t="shared" si="2"/>
        <v>202602</v>
      </c>
    </row>
    <row r="169" spans="1:6" x14ac:dyDescent="0.3">
      <c r="A169" t="s">
        <v>462</v>
      </c>
      <c r="B169" t="s">
        <v>463</v>
      </c>
      <c r="C169" t="s">
        <v>220</v>
      </c>
      <c r="D169" t="s">
        <v>601</v>
      </c>
      <c r="E169" t="s">
        <v>602</v>
      </c>
      <c r="F169">
        <f t="shared" si="2"/>
        <v>202602</v>
      </c>
    </row>
    <row r="170" spans="1:6" x14ac:dyDescent="0.3">
      <c r="A170" t="s">
        <v>462</v>
      </c>
      <c r="B170" t="s">
        <v>463</v>
      </c>
      <c r="C170" t="s">
        <v>4705</v>
      </c>
      <c r="D170" t="s">
        <v>597</v>
      </c>
      <c r="E170" t="s">
        <v>3499</v>
      </c>
      <c r="F170">
        <f t="shared" si="2"/>
        <v>202602</v>
      </c>
    </row>
    <row r="171" spans="1:6" x14ac:dyDescent="0.3">
      <c r="A171" t="s">
        <v>462</v>
      </c>
      <c r="B171" t="s">
        <v>463</v>
      </c>
      <c r="C171" t="s">
        <v>258</v>
      </c>
      <c r="D171" t="s">
        <v>3549</v>
      </c>
      <c r="E171" t="s">
        <v>3550</v>
      </c>
      <c r="F171">
        <f t="shared" si="2"/>
        <v>202602</v>
      </c>
    </row>
    <row r="172" spans="1:6" x14ac:dyDescent="0.3">
      <c r="A172" t="s">
        <v>462</v>
      </c>
      <c r="B172" t="s">
        <v>463</v>
      </c>
      <c r="C172" t="s">
        <v>308</v>
      </c>
      <c r="D172" t="s">
        <v>603</v>
      </c>
      <c r="E172" t="s">
        <v>604</v>
      </c>
      <c r="F172">
        <f t="shared" si="2"/>
        <v>202602</v>
      </c>
    </row>
    <row r="173" spans="1:6" x14ac:dyDescent="0.3">
      <c r="A173" t="s">
        <v>464</v>
      </c>
      <c r="B173" t="s">
        <v>465</v>
      </c>
      <c r="C173" t="s">
        <v>235</v>
      </c>
      <c r="D173" t="s">
        <v>619</v>
      </c>
      <c r="E173" t="s">
        <v>620</v>
      </c>
      <c r="F173">
        <f t="shared" si="2"/>
        <v>202602</v>
      </c>
    </row>
    <row r="174" spans="1:6" x14ac:dyDescent="0.3">
      <c r="A174" t="s">
        <v>466</v>
      </c>
      <c r="B174" t="s">
        <v>467</v>
      </c>
      <c r="C174" t="s">
        <v>243</v>
      </c>
      <c r="D174" t="s">
        <v>603</v>
      </c>
      <c r="E174" t="s">
        <v>604</v>
      </c>
      <c r="F174">
        <f t="shared" si="2"/>
        <v>202602</v>
      </c>
    </row>
    <row r="175" spans="1:6" x14ac:dyDescent="0.3">
      <c r="A175" t="s">
        <v>466</v>
      </c>
      <c r="B175" t="s">
        <v>467</v>
      </c>
      <c r="C175" t="s">
        <v>1004</v>
      </c>
      <c r="D175" t="s">
        <v>597</v>
      </c>
      <c r="E175" t="s">
        <v>3499</v>
      </c>
      <c r="F175">
        <f t="shared" si="2"/>
        <v>202602</v>
      </c>
    </row>
    <row r="176" spans="1:6" x14ac:dyDescent="0.3">
      <c r="A176" t="s">
        <v>466</v>
      </c>
      <c r="B176" t="s">
        <v>467</v>
      </c>
      <c r="C176" t="s">
        <v>239</v>
      </c>
      <c r="D176" t="s">
        <v>601</v>
      </c>
      <c r="E176" t="s">
        <v>602</v>
      </c>
      <c r="F176">
        <f t="shared" si="2"/>
        <v>202602</v>
      </c>
    </row>
    <row r="177" spans="1:6" x14ac:dyDescent="0.3">
      <c r="A177" t="s">
        <v>466</v>
      </c>
      <c r="B177" t="s">
        <v>467</v>
      </c>
      <c r="C177" t="s">
        <v>252</v>
      </c>
      <c r="D177" t="s">
        <v>603</v>
      </c>
      <c r="E177" t="s">
        <v>604</v>
      </c>
      <c r="F177">
        <f t="shared" si="2"/>
        <v>202602</v>
      </c>
    </row>
    <row r="178" spans="1:6" x14ac:dyDescent="0.3">
      <c r="A178" t="s">
        <v>470</v>
      </c>
      <c r="B178" t="s">
        <v>292</v>
      </c>
      <c r="C178" t="s">
        <v>233</v>
      </c>
      <c r="D178" t="s">
        <v>597</v>
      </c>
      <c r="E178" t="s">
        <v>3499</v>
      </c>
      <c r="F178">
        <f t="shared" si="2"/>
        <v>202602</v>
      </c>
    </row>
    <row r="179" spans="1:6" x14ac:dyDescent="0.3">
      <c r="A179" t="s">
        <v>470</v>
      </c>
      <c r="B179" t="s">
        <v>292</v>
      </c>
      <c r="C179" t="s">
        <v>248</v>
      </c>
      <c r="D179" t="s">
        <v>603</v>
      </c>
      <c r="E179" t="s">
        <v>604</v>
      </c>
      <c r="F179">
        <f t="shared" si="2"/>
        <v>202602</v>
      </c>
    </row>
    <row r="180" spans="1:6" x14ac:dyDescent="0.3">
      <c r="A180" t="s">
        <v>470</v>
      </c>
      <c r="B180" t="s">
        <v>292</v>
      </c>
      <c r="C180" t="s">
        <v>1032</v>
      </c>
      <c r="D180" t="s">
        <v>597</v>
      </c>
      <c r="E180" t="s">
        <v>3499</v>
      </c>
      <c r="F180">
        <f t="shared" si="2"/>
        <v>202602</v>
      </c>
    </row>
    <row r="181" spans="1:6" x14ac:dyDescent="0.3">
      <c r="A181" t="s">
        <v>470</v>
      </c>
      <c r="B181" t="s">
        <v>292</v>
      </c>
      <c r="C181" t="s">
        <v>390</v>
      </c>
      <c r="D181" t="s">
        <v>597</v>
      </c>
      <c r="E181" t="s">
        <v>3499</v>
      </c>
      <c r="F181">
        <f t="shared" si="2"/>
        <v>202602</v>
      </c>
    </row>
    <row r="182" spans="1:6" x14ac:dyDescent="0.3">
      <c r="A182" t="s">
        <v>470</v>
      </c>
      <c r="B182" t="s">
        <v>292</v>
      </c>
      <c r="C182" t="s">
        <v>282</v>
      </c>
      <c r="D182" t="s">
        <v>601</v>
      </c>
      <c r="E182" t="s">
        <v>602</v>
      </c>
      <c r="F182">
        <f t="shared" si="2"/>
        <v>202602</v>
      </c>
    </row>
    <row r="183" spans="1:6" x14ac:dyDescent="0.3">
      <c r="A183" t="s">
        <v>470</v>
      </c>
      <c r="B183" t="s">
        <v>292</v>
      </c>
      <c r="C183" t="s">
        <v>1044</v>
      </c>
      <c r="D183" t="s">
        <v>603</v>
      </c>
      <c r="E183" t="s">
        <v>604</v>
      </c>
      <c r="F183">
        <f t="shared" si="2"/>
        <v>202602</v>
      </c>
    </row>
    <row r="184" spans="1:6" x14ac:dyDescent="0.3">
      <c r="A184" t="s">
        <v>470</v>
      </c>
      <c r="B184" t="s">
        <v>292</v>
      </c>
      <c r="C184" t="s">
        <v>275</v>
      </c>
      <c r="D184" t="s">
        <v>615</v>
      </c>
      <c r="E184" t="s">
        <v>616</v>
      </c>
      <c r="F184">
        <f t="shared" si="2"/>
        <v>202602</v>
      </c>
    </row>
    <row r="185" spans="1:6" x14ac:dyDescent="0.3">
      <c r="A185" t="s">
        <v>470</v>
      </c>
      <c r="B185" t="s">
        <v>292</v>
      </c>
      <c r="C185" t="s">
        <v>4498</v>
      </c>
      <c r="D185" t="s">
        <v>615</v>
      </c>
      <c r="E185" t="s">
        <v>616</v>
      </c>
      <c r="F185">
        <f t="shared" si="2"/>
        <v>202602</v>
      </c>
    </row>
    <row r="186" spans="1:6" x14ac:dyDescent="0.3">
      <c r="A186" t="s">
        <v>470</v>
      </c>
      <c r="B186" t="s">
        <v>292</v>
      </c>
      <c r="C186" t="s">
        <v>291</v>
      </c>
      <c r="D186" t="s">
        <v>619</v>
      </c>
      <c r="E186" t="s">
        <v>620</v>
      </c>
      <c r="F186">
        <f t="shared" si="2"/>
        <v>202602</v>
      </c>
    </row>
    <row r="187" spans="1:6" x14ac:dyDescent="0.3">
      <c r="A187" t="s">
        <v>470</v>
      </c>
      <c r="B187" t="s">
        <v>292</v>
      </c>
      <c r="C187" t="s">
        <v>4494</v>
      </c>
      <c r="D187" t="s">
        <v>615</v>
      </c>
      <c r="E187" t="s">
        <v>616</v>
      </c>
      <c r="F187">
        <f t="shared" si="2"/>
        <v>202602</v>
      </c>
    </row>
    <row r="188" spans="1:6" x14ac:dyDescent="0.3">
      <c r="A188" t="s">
        <v>470</v>
      </c>
      <c r="B188" t="s">
        <v>292</v>
      </c>
      <c r="C188" t="s">
        <v>277</v>
      </c>
      <c r="D188" t="s">
        <v>601</v>
      </c>
      <c r="E188" t="s">
        <v>602</v>
      </c>
      <c r="F188">
        <f t="shared" si="2"/>
        <v>202602</v>
      </c>
    </row>
    <row r="189" spans="1:6" x14ac:dyDescent="0.3">
      <c r="A189" t="s">
        <v>470</v>
      </c>
      <c r="B189" t="s">
        <v>292</v>
      </c>
      <c r="C189" t="s">
        <v>1035</v>
      </c>
      <c r="D189" t="s">
        <v>597</v>
      </c>
      <c r="E189" t="s">
        <v>3499</v>
      </c>
      <c r="F189">
        <f t="shared" si="2"/>
        <v>202602</v>
      </c>
    </row>
    <row r="190" spans="1:6" x14ac:dyDescent="0.3">
      <c r="A190" t="s">
        <v>470</v>
      </c>
      <c r="B190" t="s">
        <v>292</v>
      </c>
      <c r="C190" t="s">
        <v>386</v>
      </c>
      <c r="D190" t="s">
        <v>617</v>
      </c>
      <c r="E190" t="s">
        <v>618</v>
      </c>
      <c r="F190">
        <f t="shared" si="2"/>
        <v>202602</v>
      </c>
    </row>
    <row r="191" spans="1:6" x14ac:dyDescent="0.3">
      <c r="A191" t="s">
        <v>471</v>
      </c>
      <c r="B191" t="s">
        <v>472</v>
      </c>
      <c r="C191" t="s">
        <v>4137</v>
      </c>
      <c r="D191" t="s">
        <v>3535</v>
      </c>
      <c r="E191" t="s">
        <v>582</v>
      </c>
      <c r="F191">
        <f t="shared" si="2"/>
        <v>202602</v>
      </c>
    </row>
    <row r="192" spans="1:6" x14ac:dyDescent="0.3">
      <c r="A192" t="s">
        <v>471</v>
      </c>
      <c r="B192" t="s">
        <v>472</v>
      </c>
      <c r="C192" t="s">
        <v>4400</v>
      </c>
      <c r="D192" t="s">
        <v>597</v>
      </c>
      <c r="E192" t="s">
        <v>3499</v>
      </c>
      <c r="F192">
        <f t="shared" si="2"/>
        <v>202602</v>
      </c>
    </row>
    <row r="193" spans="1:6" x14ac:dyDescent="0.3">
      <c r="A193" t="s">
        <v>471</v>
      </c>
      <c r="B193" t="s">
        <v>472</v>
      </c>
      <c r="C193" t="s">
        <v>256</v>
      </c>
      <c r="D193" t="s">
        <v>3544</v>
      </c>
      <c r="E193" t="s">
        <v>3545</v>
      </c>
      <c r="F193">
        <f t="shared" si="2"/>
        <v>202602</v>
      </c>
    </row>
    <row r="194" spans="1:6" x14ac:dyDescent="0.3">
      <c r="A194" t="s">
        <v>471</v>
      </c>
      <c r="B194" t="s">
        <v>472</v>
      </c>
      <c r="C194" t="s">
        <v>307</v>
      </c>
      <c r="D194" t="s">
        <v>3535</v>
      </c>
      <c r="E194" t="s">
        <v>582</v>
      </c>
      <c r="F194">
        <f t="shared" ref="F194:F257" si="3">202602</f>
        <v>202602</v>
      </c>
    </row>
    <row r="195" spans="1:6" x14ac:dyDescent="0.3">
      <c r="A195" t="s">
        <v>471</v>
      </c>
      <c r="B195" t="s">
        <v>472</v>
      </c>
      <c r="C195" t="s">
        <v>254</v>
      </c>
      <c r="D195" t="s">
        <v>617</v>
      </c>
      <c r="E195" t="s">
        <v>618</v>
      </c>
      <c r="F195">
        <f t="shared" si="3"/>
        <v>202602</v>
      </c>
    </row>
    <row r="196" spans="1:6" x14ac:dyDescent="0.3">
      <c r="A196" t="s">
        <v>471</v>
      </c>
      <c r="B196" t="s">
        <v>472</v>
      </c>
      <c r="C196" t="s">
        <v>250</v>
      </c>
      <c r="D196" t="s">
        <v>3544</v>
      </c>
      <c r="E196" t="s">
        <v>3545</v>
      </c>
      <c r="F196">
        <f t="shared" si="3"/>
        <v>202602</v>
      </c>
    </row>
    <row r="197" spans="1:6" x14ac:dyDescent="0.3">
      <c r="A197" t="s">
        <v>473</v>
      </c>
      <c r="B197" t="s">
        <v>474</v>
      </c>
      <c r="C197" t="s">
        <v>271</v>
      </c>
      <c r="D197" t="s">
        <v>617</v>
      </c>
      <c r="E197" t="s">
        <v>618</v>
      </c>
      <c r="F197">
        <f t="shared" si="3"/>
        <v>202602</v>
      </c>
    </row>
    <row r="198" spans="1:6" x14ac:dyDescent="0.3">
      <c r="A198" t="s">
        <v>473</v>
      </c>
      <c r="B198" t="s">
        <v>474</v>
      </c>
      <c r="C198" t="s">
        <v>259</v>
      </c>
      <c r="D198" t="s">
        <v>609</v>
      </c>
      <c r="E198" t="s">
        <v>610</v>
      </c>
      <c r="F198">
        <f t="shared" si="3"/>
        <v>202602</v>
      </c>
    </row>
    <row r="199" spans="1:6" x14ac:dyDescent="0.3">
      <c r="A199" t="s">
        <v>473</v>
      </c>
      <c r="B199" t="s">
        <v>474</v>
      </c>
      <c r="C199" t="s">
        <v>224</v>
      </c>
      <c r="D199" t="s">
        <v>609</v>
      </c>
      <c r="E199" t="s">
        <v>610</v>
      </c>
      <c r="F199">
        <f t="shared" si="3"/>
        <v>202602</v>
      </c>
    </row>
    <row r="200" spans="1:6" x14ac:dyDescent="0.3">
      <c r="A200" t="s">
        <v>475</v>
      </c>
      <c r="B200" t="s">
        <v>476</v>
      </c>
      <c r="C200" t="s">
        <v>3462</v>
      </c>
      <c r="D200" t="s">
        <v>597</v>
      </c>
      <c r="E200" t="s">
        <v>3499</v>
      </c>
      <c r="F200">
        <f t="shared" si="3"/>
        <v>202602</v>
      </c>
    </row>
    <row r="201" spans="1:6" x14ac:dyDescent="0.3">
      <c r="A201" t="s">
        <v>475</v>
      </c>
      <c r="B201" t="s">
        <v>476</v>
      </c>
      <c r="C201" t="s">
        <v>3467</v>
      </c>
      <c r="D201" t="s">
        <v>597</v>
      </c>
      <c r="E201" t="s">
        <v>3499</v>
      </c>
      <c r="F201">
        <f t="shared" si="3"/>
        <v>202602</v>
      </c>
    </row>
    <row r="202" spans="1:6" x14ac:dyDescent="0.3">
      <c r="A202" t="s">
        <v>475</v>
      </c>
      <c r="B202" t="s">
        <v>476</v>
      </c>
      <c r="C202" t="s">
        <v>236</v>
      </c>
      <c r="D202" t="s">
        <v>601</v>
      </c>
      <c r="E202" t="s">
        <v>602</v>
      </c>
      <c r="F202">
        <f t="shared" si="3"/>
        <v>202602</v>
      </c>
    </row>
    <row r="203" spans="1:6" x14ac:dyDescent="0.3">
      <c r="A203" t="s">
        <v>481</v>
      </c>
      <c r="B203" t="s">
        <v>482</v>
      </c>
      <c r="C203" t="s">
        <v>483</v>
      </c>
      <c r="D203" t="s">
        <v>573</v>
      </c>
      <c r="E203" t="s">
        <v>574</v>
      </c>
      <c r="F203">
        <f t="shared" si="3"/>
        <v>202602</v>
      </c>
    </row>
    <row r="204" spans="1:6" x14ac:dyDescent="0.3">
      <c r="A204" t="s">
        <v>481</v>
      </c>
      <c r="B204" t="s">
        <v>482</v>
      </c>
      <c r="C204" t="s">
        <v>339</v>
      </c>
      <c r="D204" t="s">
        <v>650</v>
      </c>
      <c r="E204" t="s">
        <v>651</v>
      </c>
      <c r="F204">
        <f t="shared" si="3"/>
        <v>202602</v>
      </c>
    </row>
    <row r="205" spans="1:6" x14ac:dyDescent="0.3">
      <c r="A205" t="s">
        <v>481</v>
      </c>
      <c r="B205" t="s">
        <v>482</v>
      </c>
      <c r="C205" t="s">
        <v>3814</v>
      </c>
      <c r="D205" t="s">
        <v>1069</v>
      </c>
      <c r="E205" t="s">
        <v>1070</v>
      </c>
      <c r="F205">
        <f t="shared" si="3"/>
        <v>202602</v>
      </c>
    </row>
    <row r="206" spans="1:6" x14ac:dyDescent="0.3">
      <c r="A206" t="s">
        <v>481</v>
      </c>
      <c r="B206" t="s">
        <v>482</v>
      </c>
      <c r="C206" t="s">
        <v>3815</v>
      </c>
      <c r="D206" t="s">
        <v>609</v>
      </c>
      <c r="E206" t="s">
        <v>610</v>
      </c>
      <c r="F206">
        <f t="shared" si="3"/>
        <v>202602</v>
      </c>
    </row>
    <row r="207" spans="1:6" x14ac:dyDescent="0.3">
      <c r="A207" t="s">
        <v>481</v>
      </c>
      <c r="B207" t="s">
        <v>482</v>
      </c>
      <c r="C207" t="s">
        <v>337</v>
      </c>
      <c r="D207" t="s">
        <v>609</v>
      </c>
      <c r="E207" t="s">
        <v>610</v>
      </c>
      <c r="F207">
        <f t="shared" si="3"/>
        <v>202602</v>
      </c>
    </row>
    <row r="208" spans="1:6" x14ac:dyDescent="0.3">
      <c r="A208" t="s">
        <v>481</v>
      </c>
      <c r="B208" t="s">
        <v>482</v>
      </c>
      <c r="C208" t="s">
        <v>266</v>
      </c>
      <c r="D208" t="s">
        <v>603</v>
      </c>
      <c r="E208" t="s">
        <v>604</v>
      </c>
      <c r="F208">
        <f t="shared" si="3"/>
        <v>202602</v>
      </c>
    </row>
    <row r="209" spans="1:6" x14ac:dyDescent="0.3">
      <c r="A209" t="s">
        <v>481</v>
      </c>
      <c r="B209" t="s">
        <v>482</v>
      </c>
      <c r="C209" t="s">
        <v>144</v>
      </c>
      <c r="D209" t="s">
        <v>597</v>
      </c>
      <c r="E209" t="s">
        <v>3499</v>
      </c>
      <c r="F209">
        <f t="shared" si="3"/>
        <v>202602</v>
      </c>
    </row>
    <row r="210" spans="1:6" x14ac:dyDescent="0.3">
      <c r="A210" t="s">
        <v>481</v>
      </c>
      <c r="B210" t="s">
        <v>482</v>
      </c>
      <c r="C210" t="s">
        <v>962</v>
      </c>
      <c r="D210" t="s">
        <v>603</v>
      </c>
      <c r="E210" t="s">
        <v>604</v>
      </c>
      <c r="F210">
        <f t="shared" si="3"/>
        <v>202602</v>
      </c>
    </row>
    <row r="211" spans="1:6" x14ac:dyDescent="0.3">
      <c r="A211" t="s">
        <v>481</v>
      </c>
      <c r="B211" t="s">
        <v>482</v>
      </c>
      <c r="C211" t="s">
        <v>4401</v>
      </c>
      <c r="D211" t="s">
        <v>4402</v>
      </c>
      <c r="E211" t="s">
        <v>4403</v>
      </c>
      <c r="F211">
        <f t="shared" si="3"/>
        <v>202602</v>
      </c>
    </row>
    <row r="212" spans="1:6" x14ac:dyDescent="0.3">
      <c r="A212" t="s">
        <v>481</v>
      </c>
      <c r="B212" t="s">
        <v>482</v>
      </c>
      <c r="C212" t="s">
        <v>146</v>
      </c>
      <c r="D212" t="s">
        <v>601</v>
      </c>
      <c r="E212" t="s">
        <v>602</v>
      </c>
      <c r="F212">
        <f t="shared" si="3"/>
        <v>202602</v>
      </c>
    </row>
    <row r="213" spans="1:6" x14ac:dyDescent="0.3">
      <c r="A213" t="s">
        <v>481</v>
      </c>
      <c r="B213" t="s">
        <v>482</v>
      </c>
      <c r="C213" t="s">
        <v>324</v>
      </c>
      <c r="D213" t="s">
        <v>619</v>
      </c>
      <c r="E213" t="s">
        <v>620</v>
      </c>
      <c r="F213">
        <f t="shared" si="3"/>
        <v>202602</v>
      </c>
    </row>
    <row r="214" spans="1:6" x14ac:dyDescent="0.3">
      <c r="A214" t="s">
        <v>481</v>
      </c>
      <c r="B214" t="s">
        <v>482</v>
      </c>
      <c r="C214" t="s">
        <v>3464</v>
      </c>
      <c r="D214" t="s">
        <v>615</v>
      </c>
      <c r="E214" t="s">
        <v>616</v>
      </c>
      <c r="F214">
        <f t="shared" si="3"/>
        <v>202602</v>
      </c>
    </row>
    <row r="215" spans="1:6" x14ac:dyDescent="0.3">
      <c r="A215" t="s">
        <v>481</v>
      </c>
      <c r="B215" t="s">
        <v>482</v>
      </c>
      <c r="C215" t="s">
        <v>1068</v>
      </c>
      <c r="D215" t="s">
        <v>1069</v>
      </c>
      <c r="E215" t="s">
        <v>1070</v>
      </c>
      <c r="F215">
        <f t="shared" si="3"/>
        <v>202602</v>
      </c>
    </row>
    <row r="216" spans="1:6" x14ac:dyDescent="0.3">
      <c r="A216" t="s">
        <v>481</v>
      </c>
      <c r="B216" t="s">
        <v>482</v>
      </c>
      <c r="C216" t="s">
        <v>338</v>
      </c>
      <c r="D216" t="s">
        <v>652</v>
      </c>
      <c r="E216" t="s">
        <v>3529</v>
      </c>
      <c r="F216">
        <f t="shared" si="3"/>
        <v>202602</v>
      </c>
    </row>
    <row r="217" spans="1:6" x14ac:dyDescent="0.3">
      <c r="A217" t="s">
        <v>481</v>
      </c>
      <c r="B217" t="s">
        <v>482</v>
      </c>
      <c r="C217" t="s">
        <v>3465</v>
      </c>
      <c r="D217" t="s">
        <v>615</v>
      </c>
      <c r="E217" t="s">
        <v>616</v>
      </c>
      <c r="F217">
        <f t="shared" si="3"/>
        <v>202602</v>
      </c>
    </row>
    <row r="218" spans="1:6" x14ac:dyDescent="0.3">
      <c r="A218" t="s">
        <v>481</v>
      </c>
      <c r="B218" t="s">
        <v>482</v>
      </c>
      <c r="C218" t="s">
        <v>8376</v>
      </c>
      <c r="D218" t="s">
        <v>4133</v>
      </c>
      <c r="E218" t="s">
        <v>4134</v>
      </c>
      <c r="F218">
        <f t="shared" si="3"/>
        <v>202602</v>
      </c>
    </row>
    <row r="219" spans="1:6" x14ac:dyDescent="0.3">
      <c r="A219" t="s">
        <v>481</v>
      </c>
      <c r="B219" t="s">
        <v>482</v>
      </c>
      <c r="C219" t="s">
        <v>985</v>
      </c>
      <c r="D219" t="s">
        <v>615</v>
      </c>
      <c r="E219" t="s">
        <v>616</v>
      </c>
      <c r="F219">
        <f t="shared" si="3"/>
        <v>202602</v>
      </c>
    </row>
    <row r="220" spans="1:6" x14ac:dyDescent="0.3">
      <c r="A220" t="s">
        <v>481</v>
      </c>
      <c r="B220" t="s">
        <v>482</v>
      </c>
      <c r="C220" t="s">
        <v>153</v>
      </c>
      <c r="D220" t="s">
        <v>603</v>
      </c>
      <c r="E220" t="s">
        <v>604</v>
      </c>
      <c r="F220">
        <f t="shared" si="3"/>
        <v>202602</v>
      </c>
    </row>
    <row r="221" spans="1:6" x14ac:dyDescent="0.3">
      <c r="A221" t="s">
        <v>481</v>
      </c>
      <c r="B221" t="s">
        <v>482</v>
      </c>
      <c r="C221" t="s">
        <v>306</v>
      </c>
      <c r="D221" t="s">
        <v>653</v>
      </c>
      <c r="E221" t="s">
        <v>654</v>
      </c>
      <c r="F221">
        <f t="shared" si="3"/>
        <v>202602</v>
      </c>
    </row>
    <row r="222" spans="1:6" x14ac:dyDescent="0.3">
      <c r="A222" t="s">
        <v>481</v>
      </c>
      <c r="B222" t="s">
        <v>482</v>
      </c>
      <c r="C222" t="s">
        <v>3476</v>
      </c>
      <c r="D222" t="s">
        <v>3477</v>
      </c>
      <c r="E222" t="s">
        <v>3478</v>
      </c>
      <c r="F222">
        <f t="shared" si="3"/>
        <v>202602</v>
      </c>
    </row>
    <row r="223" spans="1:6" x14ac:dyDescent="0.3">
      <c r="A223" t="s">
        <v>481</v>
      </c>
      <c r="B223" t="s">
        <v>482</v>
      </c>
      <c r="C223" t="s">
        <v>340</v>
      </c>
      <c r="D223" t="s">
        <v>655</v>
      </c>
      <c r="E223" t="s">
        <v>656</v>
      </c>
      <c r="F223">
        <f t="shared" si="3"/>
        <v>202602</v>
      </c>
    </row>
    <row r="224" spans="1:6" x14ac:dyDescent="0.3">
      <c r="A224" t="s">
        <v>481</v>
      </c>
      <c r="B224" t="s">
        <v>482</v>
      </c>
      <c r="C224" t="s">
        <v>4113</v>
      </c>
      <c r="D224" t="s">
        <v>615</v>
      </c>
      <c r="E224" t="s">
        <v>616</v>
      </c>
      <c r="F224">
        <f t="shared" si="3"/>
        <v>202602</v>
      </c>
    </row>
    <row r="225" spans="1:6" x14ac:dyDescent="0.3">
      <c r="A225" t="s">
        <v>4091</v>
      </c>
      <c r="B225" t="s">
        <v>4092</v>
      </c>
      <c r="C225" t="s">
        <v>141</v>
      </c>
      <c r="D225" t="s">
        <v>615</v>
      </c>
      <c r="E225" t="s">
        <v>616</v>
      </c>
      <c r="F225">
        <f t="shared" si="3"/>
        <v>202602</v>
      </c>
    </row>
    <row r="226" spans="1:6" x14ac:dyDescent="0.3">
      <c r="A226" t="s">
        <v>4091</v>
      </c>
      <c r="B226" t="s">
        <v>4092</v>
      </c>
      <c r="C226" t="s">
        <v>4155</v>
      </c>
      <c r="D226" t="s">
        <v>615</v>
      </c>
      <c r="E226" t="s">
        <v>616</v>
      </c>
      <c r="F226">
        <f t="shared" si="3"/>
        <v>202602</v>
      </c>
    </row>
    <row r="227" spans="1:6" x14ac:dyDescent="0.3">
      <c r="A227" t="s">
        <v>4091</v>
      </c>
      <c r="B227" t="s">
        <v>4092</v>
      </c>
      <c r="C227" t="s">
        <v>4187</v>
      </c>
      <c r="D227" t="s">
        <v>615</v>
      </c>
      <c r="E227" t="s">
        <v>616</v>
      </c>
      <c r="F227">
        <f t="shared" si="3"/>
        <v>202602</v>
      </c>
    </row>
    <row r="228" spans="1:6" x14ac:dyDescent="0.3">
      <c r="A228" t="s">
        <v>4091</v>
      </c>
      <c r="B228" t="s">
        <v>4092</v>
      </c>
      <c r="C228" t="s">
        <v>4268</v>
      </c>
      <c r="D228" t="s">
        <v>615</v>
      </c>
      <c r="E228" t="s">
        <v>616</v>
      </c>
      <c r="F228">
        <f t="shared" si="3"/>
        <v>202602</v>
      </c>
    </row>
    <row r="229" spans="1:6" x14ac:dyDescent="0.3">
      <c r="A229" t="s">
        <v>4091</v>
      </c>
      <c r="B229" t="s">
        <v>4092</v>
      </c>
      <c r="C229" t="s">
        <v>240</v>
      </c>
      <c r="D229" t="s">
        <v>617</v>
      </c>
      <c r="E229" t="s">
        <v>618</v>
      </c>
      <c r="F229">
        <f t="shared" si="3"/>
        <v>202602</v>
      </c>
    </row>
    <row r="230" spans="1:6" x14ac:dyDescent="0.3">
      <c r="A230" t="s">
        <v>4091</v>
      </c>
      <c r="B230" t="s">
        <v>4092</v>
      </c>
      <c r="C230" t="s">
        <v>4288</v>
      </c>
      <c r="D230" t="s">
        <v>615</v>
      </c>
      <c r="E230" t="s">
        <v>616</v>
      </c>
      <c r="F230">
        <f t="shared" si="3"/>
        <v>202602</v>
      </c>
    </row>
    <row r="231" spans="1:6" x14ac:dyDescent="0.3">
      <c r="A231" t="s">
        <v>4091</v>
      </c>
      <c r="B231" t="s">
        <v>4092</v>
      </c>
      <c r="C231" t="s">
        <v>4104</v>
      </c>
      <c r="D231" t="s">
        <v>3549</v>
      </c>
      <c r="E231" t="s">
        <v>3550</v>
      </c>
      <c r="F231">
        <f t="shared" si="3"/>
        <v>202602</v>
      </c>
    </row>
    <row r="232" spans="1:6" x14ac:dyDescent="0.3">
      <c r="A232" t="s">
        <v>4091</v>
      </c>
      <c r="B232" t="s">
        <v>4092</v>
      </c>
      <c r="C232" t="s">
        <v>4110</v>
      </c>
      <c r="D232" t="s">
        <v>615</v>
      </c>
      <c r="E232" t="s">
        <v>616</v>
      </c>
      <c r="F232">
        <f t="shared" si="3"/>
        <v>202602</v>
      </c>
    </row>
    <row r="233" spans="1:6" x14ac:dyDescent="0.3">
      <c r="A233" t="s">
        <v>4091</v>
      </c>
      <c r="B233" t="s">
        <v>4092</v>
      </c>
      <c r="C233" t="s">
        <v>268</v>
      </c>
      <c r="D233" t="s">
        <v>615</v>
      </c>
      <c r="E233" t="s">
        <v>616</v>
      </c>
      <c r="F233">
        <f t="shared" si="3"/>
        <v>202602</v>
      </c>
    </row>
    <row r="234" spans="1:6" x14ac:dyDescent="0.3">
      <c r="A234" t="s">
        <v>4091</v>
      </c>
      <c r="B234" t="s">
        <v>4092</v>
      </c>
      <c r="C234" t="s">
        <v>4111</v>
      </c>
      <c r="D234" t="s">
        <v>615</v>
      </c>
      <c r="E234" t="s">
        <v>616</v>
      </c>
      <c r="F234">
        <f t="shared" si="3"/>
        <v>202602</v>
      </c>
    </row>
    <row r="235" spans="1:6" x14ac:dyDescent="0.3">
      <c r="A235" t="s">
        <v>4091</v>
      </c>
      <c r="B235" t="s">
        <v>4092</v>
      </c>
      <c r="C235" t="s">
        <v>4191</v>
      </c>
      <c r="D235" t="s">
        <v>615</v>
      </c>
      <c r="E235" t="s">
        <v>616</v>
      </c>
      <c r="F235">
        <f t="shared" si="3"/>
        <v>202602</v>
      </c>
    </row>
    <row r="236" spans="1:6" x14ac:dyDescent="0.3">
      <c r="A236" t="s">
        <v>4091</v>
      </c>
      <c r="B236" t="s">
        <v>4092</v>
      </c>
      <c r="C236" t="s">
        <v>4391</v>
      </c>
      <c r="D236" t="s">
        <v>615</v>
      </c>
      <c r="E236" t="s">
        <v>616</v>
      </c>
      <c r="F236">
        <f t="shared" si="3"/>
        <v>202602</v>
      </c>
    </row>
    <row r="237" spans="1:6" x14ac:dyDescent="0.3">
      <c r="A237" t="s">
        <v>4091</v>
      </c>
      <c r="B237" t="s">
        <v>4092</v>
      </c>
      <c r="C237" t="s">
        <v>4108</v>
      </c>
      <c r="D237" t="s">
        <v>615</v>
      </c>
      <c r="E237" t="s">
        <v>616</v>
      </c>
      <c r="F237">
        <f t="shared" si="3"/>
        <v>202602</v>
      </c>
    </row>
    <row r="238" spans="1:6" x14ac:dyDescent="0.3">
      <c r="A238" t="s">
        <v>4091</v>
      </c>
      <c r="B238" t="s">
        <v>4092</v>
      </c>
      <c r="C238" t="s">
        <v>4217</v>
      </c>
      <c r="D238" t="s">
        <v>615</v>
      </c>
      <c r="E238" t="s">
        <v>616</v>
      </c>
      <c r="F238">
        <f t="shared" si="3"/>
        <v>202602</v>
      </c>
    </row>
    <row r="239" spans="1:6" x14ac:dyDescent="0.3">
      <c r="A239" t="s">
        <v>4091</v>
      </c>
      <c r="B239" t="s">
        <v>4092</v>
      </c>
      <c r="C239" t="s">
        <v>4166</v>
      </c>
      <c r="D239" t="s">
        <v>615</v>
      </c>
      <c r="E239" t="s">
        <v>616</v>
      </c>
      <c r="F239">
        <f t="shared" si="3"/>
        <v>202602</v>
      </c>
    </row>
    <row r="240" spans="1:6" x14ac:dyDescent="0.3">
      <c r="A240" t="s">
        <v>4091</v>
      </c>
      <c r="B240" t="s">
        <v>4092</v>
      </c>
      <c r="C240" t="s">
        <v>4084</v>
      </c>
      <c r="D240" t="s">
        <v>3916</v>
      </c>
      <c r="E240" t="s">
        <v>3917</v>
      </c>
      <c r="F240">
        <f t="shared" si="3"/>
        <v>202602</v>
      </c>
    </row>
    <row r="241" spans="1:6" x14ac:dyDescent="0.3">
      <c r="A241" t="s">
        <v>4091</v>
      </c>
      <c r="B241" t="s">
        <v>4092</v>
      </c>
      <c r="C241" t="s">
        <v>4167</v>
      </c>
      <c r="D241" t="s">
        <v>615</v>
      </c>
      <c r="E241" t="s">
        <v>616</v>
      </c>
      <c r="F241">
        <f t="shared" si="3"/>
        <v>202602</v>
      </c>
    </row>
    <row r="242" spans="1:6" x14ac:dyDescent="0.3">
      <c r="A242" t="s">
        <v>4091</v>
      </c>
      <c r="B242" t="s">
        <v>4092</v>
      </c>
      <c r="C242" t="s">
        <v>4114</v>
      </c>
      <c r="D242" t="s">
        <v>3549</v>
      </c>
      <c r="E242" t="s">
        <v>3550</v>
      </c>
      <c r="F242">
        <f t="shared" si="3"/>
        <v>202602</v>
      </c>
    </row>
    <row r="243" spans="1:6" x14ac:dyDescent="0.3">
      <c r="A243" t="s">
        <v>4091</v>
      </c>
      <c r="B243" t="s">
        <v>4092</v>
      </c>
      <c r="C243" t="s">
        <v>4105</v>
      </c>
      <c r="D243" t="s">
        <v>615</v>
      </c>
      <c r="E243" t="s">
        <v>616</v>
      </c>
      <c r="F243">
        <f t="shared" si="3"/>
        <v>202602</v>
      </c>
    </row>
    <row r="244" spans="1:6" x14ac:dyDescent="0.3">
      <c r="A244" t="s">
        <v>4091</v>
      </c>
      <c r="B244" t="s">
        <v>4092</v>
      </c>
      <c r="C244" t="s">
        <v>228</v>
      </c>
      <c r="D244" t="s">
        <v>603</v>
      </c>
      <c r="E244" t="s">
        <v>604</v>
      </c>
      <c r="F244">
        <f t="shared" si="3"/>
        <v>202602</v>
      </c>
    </row>
    <row r="245" spans="1:6" x14ac:dyDescent="0.3">
      <c r="A245" t="s">
        <v>4300</v>
      </c>
      <c r="B245" t="s">
        <v>4331</v>
      </c>
      <c r="C245" t="s">
        <v>3561</v>
      </c>
      <c r="D245" t="s">
        <v>617</v>
      </c>
      <c r="E245" t="s">
        <v>618</v>
      </c>
      <c r="F245">
        <f t="shared" si="3"/>
        <v>202602</v>
      </c>
    </row>
    <row r="246" spans="1:6" x14ac:dyDescent="0.3">
      <c r="A246" t="s">
        <v>4300</v>
      </c>
      <c r="B246" t="s">
        <v>4331</v>
      </c>
      <c r="C246" t="s">
        <v>1017</v>
      </c>
      <c r="D246" t="s">
        <v>601</v>
      </c>
      <c r="E246" t="s">
        <v>602</v>
      </c>
      <c r="F246">
        <f t="shared" si="3"/>
        <v>202602</v>
      </c>
    </row>
    <row r="247" spans="1:6" x14ac:dyDescent="0.3">
      <c r="A247" t="s">
        <v>4300</v>
      </c>
      <c r="B247" t="s">
        <v>4331</v>
      </c>
      <c r="C247" t="s">
        <v>51</v>
      </c>
      <c r="D247" t="s">
        <v>611</v>
      </c>
      <c r="E247" t="s">
        <v>612</v>
      </c>
      <c r="F247">
        <f t="shared" si="3"/>
        <v>202602</v>
      </c>
    </row>
    <row r="248" spans="1:6" x14ac:dyDescent="0.3">
      <c r="A248" t="s">
        <v>4300</v>
      </c>
      <c r="B248" t="s">
        <v>4331</v>
      </c>
      <c r="C248" t="s">
        <v>52</v>
      </c>
      <c r="D248" t="s">
        <v>619</v>
      </c>
      <c r="E248" t="s">
        <v>620</v>
      </c>
      <c r="F248">
        <f t="shared" si="3"/>
        <v>202602</v>
      </c>
    </row>
    <row r="249" spans="1:6" x14ac:dyDescent="0.3">
      <c r="A249" t="s">
        <v>4300</v>
      </c>
      <c r="B249" t="s">
        <v>4331</v>
      </c>
      <c r="C249" t="s">
        <v>53</v>
      </c>
      <c r="D249" t="s">
        <v>611</v>
      </c>
      <c r="E249" t="s">
        <v>612</v>
      </c>
      <c r="F249">
        <f t="shared" si="3"/>
        <v>202602</v>
      </c>
    </row>
    <row r="250" spans="1:6" x14ac:dyDescent="0.3">
      <c r="A250" t="s">
        <v>4300</v>
      </c>
      <c r="B250" t="s">
        <v>4331</v>
      </c>
      <c r="C250" t="s">
        <v>55</v>
      </c>
      <c r="D250" t="s">
        <v>601</v>
      </c>
      <c r="E250" t="s">
        <v>602</v>
      </c>
      <c r="F250">
        <f t="shared" si="3"/>
        <v>202602</v>
      </c>
    </row>
    <row r="251" spans="1:6" x14ac:dyDescent="0.3">
      <c r="A251" t="s">
        <v>4300</v>
      </c>
      <c r="B251" t="s">
        <v>4331</v>
      </c>
      <c r="C251" t="s">
        <v>1061</v>
      </c>
      <c r="D251" t="s">
        <v>621</v>
      </c>
      <c r="E251" t="s">
        <v>622</v>
      </c>
      <c r="F251">
        <f t="shared" si="3"/>
        <v>202602</v>
      </c>
    </row>
    <row r="252" spans="1:6" x14ac:dyDescent="0.3">
      <c r="A252" t="s">
        <v>4300</v>
      </c>
      <c r="B252" t="s">
        <v>4331</v>
      </c>
      <c r="C252" t="s">
        <v>77</v>
      </c>
      <c r="D252" t="s">
        <v>603</v>
      </c>
      <c r="E252" t="s">
        <v>604</v>
      </c>
      <c r="F252">
        <f t="shared" si="3"/>
        <v>202602</v>
      </c>
    </row>
    <row r="253" spans="1:6" x14ac:dyDescent="0.3">
      <c r="A253" t="s">
        <v>4300</v>
      </c>
      <c r="B253" t="s">
        <v>4331</v>
      </c>
      <c r="C253" t="s">
        <v>50</v>
      </c>
      <c r="D253" t="s">
        <v>615</v>
      </c>
      <c r="E253" t="s">
        <v>616</v>
      </c>
      <c r="F253">
        <f t="shared" si="3"/>
        <v>202602</v>
      </c>
    </row>
    <row r="254" spans="1:6" x14ac:dyDescent="0.3">
      <c r="A254" t="s">
        <v>4378</v>
      </c>
      <c r="B254" t="s">
        <v>4379</v>
      </c>
      <c r="C254" t="s">
        <v>4380</v>
      </c>
      <c r="D254" t="s">
        <v>609</v>
      </c>
      <c r="E254" t="s">
        <v>610</v>
      </c>
      <c r="F254">
        <f t="shared" si="3"/>
        <v>202602</v>
      </c>
    </row>
    <row r="255" spans="1:6" x14ac:dyDescent="0.3">
      <c r="A255" t="s">
        <v>4378</v>
      </c>
      <c r="B255" t="s">
        <v>4379</v>
      </c>
      <c r="C255" t="s">
        <v>230</v>
      </c>
      <c r="D255" t="s">
        <v>3527</v>
      </c>
      <c r="E255" t="s">
        <v>3528</v>
      </c>
      <c r="F255">
        <f t="shared" si="3"/>
        <v>202602</v>
      </c>
    </row>
    <row r="256" spans="1:6" x14ac:dyDescent="0.3">
      <c r="A256" t="s">
        <v>4378</v>
      </c>
      <c r="B256" t="s">
        <v>4379</v>
      </c>
      <c r="C256" t="s">
        <v>57</v>
      </c>
      <c r="D256" t="s">
        <v>617</v>
      </c>
      <c r="E256" t="s">
        <v>618</v>
      </c>
      <c r="F256">
        <f t="shared" si="3"/>
        <v>202602</v>
      </c>
    </row>
    <row r="257" spans="1:6" x14ac:dyDescent="0.3">
      <c r="A257" t="s">
        <v>4378</v>
      </c>
      <c r="B257" t="s">
        <v>4379</v>
      </c>
      <c r="C257" t="s">
        <v>8377</v>
      </c>
      <c r="D257" t="s">
        <v>3549</v>
      </c>
      <c r="E257" t="s">
        <v>3550</v>
      </c>
      <c r="F257">
        <f t="shared" si="3"/>
        <v>202602</v>
      </c>
    </row>
    <row r="258" spans="1:6" x14ac:dyDescent="0.3">
      <c r="A258" t="s">
        <v>4378</v>
      </c>
      <c r="B258" t="s">
        <v>4379</v>
      </c>
      <c r="C258" t="s">
        <v>4421</v>
      </c>
      <c r="D258" t="s">
        <v>619</v>
      </c>
      <c r="E258" t="s">
        <v>620</v>
      </c>
      <c r="F258">
        <f t="shared" ref="F258:F321" si="4">202602</f>
        <v>202602</v>
      </c>
    </row>
    <row r="259" spans="1:6" x14ac:dyDescent="0.3">
      <c r="A259" t="s">
        <v>485</v>
      </c>
      <c r="B259" t="s">
        <v>486</v>
      </c>
      <c r="C259" t="s">
        <v>159</v>
      </c>
      <c r="D259" t="s">
        <v>617</v>
      </c>
      <c r="E259" t="s">
        <v>618</v>
      </c>
      <c r="F259">
        <f t="shared" si="4"/>
        <v>202602</v>
      </c>
    </row>
    <row r="260" spans="1:6" x14ac:dyDescent="0.3">
      <c r="A260" t="s">
        <v>485</v>
      </c>
      <c r="B260" t="s">
        <v>486</v>
      </c>
      <c r="C260" t="s">
        <v>270</v>
      </c>
      <c r="D260" t="s">
        <v>625</v>
      </c>
      <c r="E260" t="s">
        <v>626</v>
      </c>
      <c r="F260">
        <f t="shared" si="4"/>
        <v>202602</v>
      </c>
    </row>
    <row r="261" spans="1:6" x14ac:dyDescent="0.3">
      <c r="A261" t="s">
        <v>485</v>
      </c>
      <c r="B261" t="s">
        <v>486</v>
      </c>
      <c r="C261" t="s">
        <v>3174</v>
      </c>
      <c r="D261" t="s">
        <v>3176</v>
      </c>
      <c r="E261" t="s">
        <v>3177</v>
      </c>
      <c r="F261">
        <f t="shared" si="4"/>
        <v>202602</v>
      </c>
    </row>
    <row r="262" spans="1:6" x14ac:dyDescent="0.3">
      <c r="A262" t="s">
        <v>488</v>
      </c>
      <c r="B262" t="s">
        <v>489</v>
      </c>
      <c r="C262" t="s">
        <v>4575</v>
      </c>
      <c r="D262" t="s">
        <v>4576</v>
      </c>
      <c r="E262" t="s">
        <v>4577</v>
      </c>
      <c r="F262">
        <f t="shared" si="4"/>
        <v>202602</v>
      </c>
    </row>
    <row r="263" spans="1:6" x14ac:dyDescent="0.3">
      <c r="A263" t="s">
        <v>488</v>
      </c>
      <c r="B263" t="s">
        <v>489</v>
      </c>
      <c r="C263" t="s">
        <v>490</v>
      </c>
      <c r="D263" t="s">
        <v>605</v>
      </c>
      <c r="E263" t="s">
        <v>606</v>
      </c>
      <c r="F263">
        <f t="shared" si="4"/>
        <v>202602</v>
      </c>
    </row>
    <row r="264" spans="1:6" x14ac:dyDescent="0.3">
      <c r="A264" t="s">
        <v>3286</v>
      </c>
      <c r="B264" t="s">
        <v>3287</v>
      </c>
      <c r="C264" t="s">
        <v>4125</v>
      </c>
      <c r="D264" t="s">
        <v>597</v>
      </c>
      <c r="E264" t="s">
        <v>3499</v>
      </c>
      <c r="F264">
        <f t="shared" si="4"/>
        <v>202602</v>
      </c>
    </row>
    <row r="265" spans="1:6" x14ac:dyDescent="0.3">
      <c r="A265" t="s">
        <v>3286</v>
      </c>
      <c r="B265" t="s">
        <v>3287</v>
      </c>
      <c r="C265" t="s">
        <v>4578</v>
      </c>
      <c r="D265" t="s">
        <v>4579</v>
      </c>
      <c r="E265" t="s">
        <v>4580</v>
      </c>
      <c r="F265">
        <f t="shared" si="4"/>
        <v>202602</v>
      </c>
    </row>
    <row r="266" spans="1:6" x14ac:dyDescent="0.3">
      <c r="A266" t="s">
        <v>3286</v>
      </c>
      <c r="B266" t="s">
        <v>3287</v>
      </c>
      <c r="C266" t="s">
        <v>4435</v>
      </c>
      <c r="D266" t="s">
        <v>597</v>
      </c>
      <c r="E266" t="s">
        <v>3499</v>
      </c>
      <c r="F266">
        <f t="shared" si="4"/>
        <v>202602</v>
      </c>
    </row>
    <row r="267" spans="1:6" x14ac:dyDescent="0.3">
      <c r="A267" t="s">
        <v>3286</v>
      </c>
      <c r="B267" t="s">
        <v>3287</v>
      </c>
      <c r="C267" t="s">
        <v>133</v>
      </c>
      <c r="D267" t="s">
        <v>3914</v>
      </c>
      <c r="E267" t="s">
        <v>3915</v>
      </c>
      <c r="F267">
        <f t="shared" si="4"/>
        <v>202602</v>
      </c>
    </row>
    <row r="268" spans="1:6" x14ac:dyDescent="0.3">
      <c r="A268" t="s">
        <v>3286</v>
      </c>
      <c r="B268" t="s">
        <v>3287</v>
      </c>
      <c r="C268" t="s">
        <v>4193</v>
      </c>
      <c r="D268" t="s">
        <v>597</v>
      </c>
      <c r="E268" t="s">
        <v>3499</v>
      </c>
      <c r="F268">
        <f t="shared" si="4"/>
        <v>202602</v>
      </c>
    </row>
    <row r="269" spans="1:6" x14ac:dyDescent="0.3">
      <c r="A269" t="s">
        <v>3286</v>
      </c>
      <c r="B269" t="s">
        <v>3287</v>
      </c>
      <c r="C269" t="s">
        <v>4611</v>
      </c>
      <c r="D269" t="s">
        <v>4570</v>
      </c>
      <c r="E269" t="s">
        <v>4571</v>
      </c>
      <c r="F269">
        <f t="shared" si="4"/>
        <v>202602</v>
      </c>
    </row>
    <row r="270" spans="1:6" x14ac:dyDescent="0.3">
      <c r="A270" t="s">
        <v>3286</v>
      </c>
      <c r="B270" t="s">
        <v>3287</v>
      </c>
      <c r="C270" t="s">
        <v>4497</v>
      </c>
      <c r="D270" t="s">
        <v>597</v>
      </c>
      <c r="E270" t="s">
        <v>3499</v>
      </c>
      <c r="F270">
        <f t="shared" si="4"/>
        <v>202602</v>
      </c>
    </row>
    <row r="271" spans="1:6" x14ac:dyDescent="0.3">
      <c r="A271" t="s">
        <v>3286</v>
      </c>
      <c r="B271" t="s">
        <v>3287</v>
      </c>
      <c r="C271" t="s">
        <v>3283</v>
      </c>
      <c r="D271" t="s">
        <v>4508</v>
      </c>
      <c r="E271" t="s">
        <v>4509</v>
      </c>
      <c r="F271">
        <f t="shared" si="4"/>
        <v>202602</v>
      </c>
    </row>
    <row r="272" spans="1:6" x14ac:dyDescent="0.3">
      <c r="A272" t="s">
        <v>3286</v>
      </c>
      <c r="B272" t="s">
        <v>3287</v>
      </c>
      <c r="C272" t="s">
        <v>119</v>
      </c>
      <c r="D272" t="s">
        <v>601</v>
      </c>
      <c r="E272" t="s">
        <v>602</v>
      </c>
      <c r="F272">
        <f t="shared" si="4"/>
        <v>202602</v>
      </c>
    </row>
    <row r="273" spans="1:6" x14ac:dyDescent="0.3">
      <c r="A273" t="s">
        <v>3286</v>
      </c>
      <c r="B273" t="s">
        <v>3287</v>
      </c>
      <c r="C273" t="s">
        <v>4189</v>
      </c>
      <c r="D273" t="s">
        <v>597</v>
      </c>
      <c r="E273" t="s">
        <v>3499</v>
      </c>
      <c r="F273">
        <f t="shared" si="4"/>
        <v>202602</v>
      </c>
    </row>
    <row r="274" spans="1:6" x14ac:dyDescent="0.3">
      <c r="A274" t="s">
        <v>3286</v>
      </c>
      <c r="B274" t="s">
        <v>3287</v>
      </c>
      <c r="C274" t="s">
        <v>117</v>
      </c>
      <c r="D274" t="s">
        <v>615</v>
      </c>
      <c r="E274" t="s">
        <v>616</v>
      </c>
      <c r="F274">
        <f t="shared" si="4"/>
        <v>202602</v>
      </c>
    </row>
    <row r="275" spans="1:6" x14ac:dyDescent="0.3">
      <c r="A275" t="s">
        <v>3286</v>
      </c>
      <c r="B275" t="s">
        <v>3287</v>
      </c>
      <c r="C275" t="s">
        <v>4621</v>
      </c>
      <c r="D275" t="s">
        <v>597</v>
      </c>
      <c r="E275" t="s">
        <v>3499</v>
      </c>
      <c r="F275">
        <f t="shared" si="4"/>
        <v>202602</v>
      </c>
    </row>
    <row r="276" spans="1:6" x14ac:dyDescent="0.3">
      <c r="A276" t="s">
        <v>3286</v>
      </c>
      <c r="B276" t="s">
        <v>3287</v>
      </c>
      <c r="C276" t="s">
        <v>4219</v>
      </c>
      <c r="D276" t="s">
        <v>615</v>
      </c>
      <c r="E276" t="s">
        <v>616</v>
      </c>
      <c r="F276">
        <f t="shared" si="4"/>
        <v>202602</v>
      </c>
    </row>
    <row r="277" spans="1:6" x14ac:dyDescent="0.3">
      <c r="A277" t="s">
        <v>3286</v>
      </c>
      <c r="B277" t="s">
        <v>3287</v>
      </c>
      <c r="C277" t="s">
        <v>222</v>
      </c>
      <c r="D277" t="s">
        <v>601</v>
      </c>
      <c r="E277" t="s">
        <v>602</v>
      </c>
      <c r="F277">
        <f t="shared" si="4"/>
        <v>202602</v>
      </c>
    </row>
    <row r="278" spans="1:6" x14ac:dyDescent="0.3">
      <c r="A278" t="s">
        <v>3286</v>
      </c>
      <c r="B278" t="s">
        <v>3287</v>
      </c>
      <c r="C278" t="s">
        <v>123</v>
      </c>
      <c r="D278" t="s">
        <v>3538</v>
      </c>
      <c r="E278" t="s">
        <v>3539</v>
      </c>
      <c r="F278">
        <f t="shared" si="4"/>
        <v>202602</v>
      </c>
    </row>
    <row r="279" spans="1:6" x14ac:dyDescent="0.3">
      <c r="A279" t="s">
        <v>3286</v>
      </c>
      <c r="B279" t="s">
        <v>3287</v>
      </c>
      <c r="C279" t="s">
        <v>3468</v>
      </c>
      <c r="D279" t="s">
        <v>4508</v>
      </c>
      <c r="E279" t="s">
        <v>4509</v>
      </c>
      <c r="F279">
        <f t="shared" si="4"/>
        <v>202602</v>
      </c>
    </row>
    <row r="280" spans="1:6" x14ac:dyDescent="0.3">
      <c r="A280" t="s">
        <v>3286</v>
      </c>
      <c r="B280" t="s">
        <v>3287</v>
      </c>
      <c r="C280" t="s">
        <v>4643</v>
      </c>
      <c r="D280" t="s">
        <v>4690</v>
      </c>
      <c r="E280" t="s">
        <v>4691</v>
      </c>
      <c r="F280">
        <f t="shared" si="4"/>
        <v>202602</v>
      </c>
    </row>
    <row r="281" spans="1:6" x14ac:dyDescent="0.3">
      <c r="A281" t="s">
        <v>3286</v>
      </c>
      <c r="B281" t="s">
        <v>3287</v>
      </c>
      <c r="C281" t="s">
        <v>4289</v>
      </c>
      <c r="D281" t="s">
        <v>597</v>
      </c>
      <c r="E281" t="s">
        <v>3499</v>
      </c>
      <c r="F281">
        <f t="shared" si="4"/>
        <v>202602</v>
      </c>
    </row>
    <row r="282" spans="1:6" x14ac:dyDescent="0.3">
      <c r="A282" t="s">
        <v>3286</v>
      </c>
      <c r="B282" t="s">
        <v>3287</v>
      </c>
      <c r="C282" t="s">
        <v>14</v>
      </c>
      <c r="D282" t="s">
        <v>4510</v>
      </c>
      <c r="E282" t="s">
        <v>4511</v>
      </c>
      <c r="F282">
        <f t="shared" si="4"/>
        <v>202602</v>
      </c>
    </row>
    <row r="283" spans="1:6" x14ac:dyDescent="0.3">
      <c r="A283" t="s">
        <v>3286</v>
      </c>
      <c r="B283" t="s">
        <v>3287</v>
      </c>
      <c r="C283" t="s">
        <v>356</v>
      </c>
      <c r="D283" t="s">
        <v>4512</v>
      </c>
      <c r="E283" t="s">
        <v>4513</v>
      </c>
      <c r="F283">
        <f t="shared" si="4"/>
        <v>202602</v>
      </c>
    </row>
    <row r="284" spans="1:6" x14ac:dyDescent="0.3">
      <c r="A284" t="s">
        <v>3286</v>
      </c>
      <c r="B284" t="s">
        <v>3287</v>
      </c>
      <c r="C284" t="s">
        <v>4595</v>
      </c>
      <c r="D284" t="s">
        <v>597</v>
      </c>
      <c r="E284" t="s">
        <v>3499</v>
      </c>
      <c r="F284">
        <f t="shared" si="4"/>
        <v>202602</v>
      </c>
    </row>
    <row r="285" spans="1:6" x14ac:dyDescent="0.3">
      <c r="A285" t="s">
        <v>3286</v>
      </c>
      <c r="B285" t="s">
        <v>3287</v>
      </c>
      <c r="C285" t="s">
        <v>1041</v>
      </c>
      <c r="D285" t="s">
        <v>615</v>
      </c>
      <c r="E285" t="s">
        <v>616</v>
      </c>
      <c r="F285">
        <f t="shared" si="4"/>
        <v>202602</v>
      </c>
    </row>
    <row r="286" spans="1:6" x14ac:dyDescent="0.3">
      <c r="A286" t="s">
        <v>3286</v>
      </c>
      <c r="B286" t="s">
        <v>3287</v>
      </c>
      <c r="C286" t="s">
        <v>128</v>
      </c>
      <c r="D286" t="s">
        <v>3916</v>
      </c>
      <c r="E286" t="s">
        <v>3917</v>
      </c>
      <c r="F286">
        <f t="shared" si="4"/>
        <v>202602</v>
      </c>
    </row>
    <row r="287" spans="1:6" x14ac:dyDescent="0.3">
      <c r="A287" t="s">
        <v>3286</v>
      </c>
      <c r="B287" t="s">
        <v>3287</v>
      </c>
      <c r="C287" t="s">
        <v>4496</v>
      </c>
      <c r="D287" t="s">
        <v>615</v>
      </c>
      <c r="E287" t="s">
        <v>616</v>
      </c>
      <c r="F287">
        <f t="shared" si="4"/>
        <v>202602</v>
      </c>
    </row>
    <row r="288" spans="1:6" x14ac:dyDescent="0.3">
      <c r="A288" t="s">
        <v>3286</v>
      </c>
      <c r="B288" t="s">
        <v>3287</v>
      </c>
      <c r="C288" t="s">
        <v>152</v>
      </c>
      <c r="D288" t="s">
        <v>4514</v>
      </c>
      <c r="E288" t="s">
        <v>4515</v>
      </c>
      <c r="F288">
        <f t="shared" si="4"/>
        <v>202602</v>
      </c>
    </row>
    <row r="289" spans="1:6" x14ac:dyDescent="0.3">
      <c r="A289" t="s">
        <v>3286</v>
      </c>
      <c r="B289" t="s">
        <v>3287</v>
      </c>
      <c r="C289" t="s">
        <v>4290</v>
      </c>
      <c r="D289" t="s">
        <v>597</v>
      </c>
      <c r="E289" t="s">
        <v>3499</v>
      </c>
      <c r="F289">
        <f t="shared" si="4"/>
        <v>202602</v>
      </c>
    </row>
    <row r="290" spans="1:6" x14ac:dyDescent="0.3">
      <c r="A290" t="s">
        <v>3286</v>
      </c>
      <c r="B290" t="s">
        <v>3287</v>
      </c>
      <c r="C290" t="s">
        <v>4057</v>
      </c>
      <c r="D290" t="s">
        <v>597</v>
      </c>
      <c r="E290" t="s">
        <v>3499</v>
      </c>
      <c r="F290">
        <f t="shared" si="4"/>
        <v>202602</v>
      </c>
    </row>
    <row r="291" spans="1:6" x14ac:dyDescent="0.3">
      <c r="A291" t="s">
        <v>3286</v>
      </c>
      <c r="B291" t="s">
        <v>3287</v>
      </c>
      <c r="C291" t="s">
        <v>120</v>
      </c>
      <c r="D291" t="s">
        <v>4516</v>
      </c>
      <c r="E291" t="s">
        <v>4517</v>
      </c>
      <c r="F291">
        <f t="shared" si="4"/>
        <v>202602</v>
      </c>
    </row>
    <row r="292" spans="1:6" x14ac:dyDescent="0.3">
      <c r="A292" t="s">
        <v>3286</v>
      </c>
      <c r="B292" t="s">
        <v>3287</v>
      </c>
      <c r="C292" t="s">
        <v>4558</v>
      </c>
      <c r="D292" t="s">
        <v>3914</v>
      </c>
      <c r="E292" t="s">
        <v>3915</v>
      </c>
      <c r="F292">
        <f t="shared" si="4"/>
        <v>202602</v>
      </c>
    </row>
    <row r="293" spans="1:6" x14ac:dyDescent="0.3">
      <c r="A293" t="s">
        <v>3286</v>
      </c>
      <c r="B293" t="s">
        <v>3287</v>
      </c>
      <c r="C293" t="s">
        <v>4560</v>
      </c>
      <c r="D293" t="s">
        <v>4570</v>
      </c>
      <c r="E293" t="s">
        <v>4571</v>
      </c>
      <c r="F293">
        <f t="shared" si="4"/>
        <v>202602</v>
      </c>
    </row>
    <row r="294" spans="1:6" x14ac:dyDescent="0.3">
      <c r="A294" t="s">
        <v>3288</v>
      </c>
      <c r="B294" t="s">
        <v>3289</v>
      </c>
      <c r="C294" t="s">
        <v>62</v>
      </c>
      <c r="D294" t="s">
        <v>613</v>
      </c>
      <c r="E294" t="s">
        <v>614</v>
      </c>
      <c r="F294">
        <f t="shared" si="4"/>
        <v>202602</v>
      </c>
    </row>
    <row r="295" spans="1:6" x14ac:dyDescent="0.3">
      <c r="A295" t="s">
        <v>3288</v>
      </c>
      <c r="B295" t="s">
        <v>3289</v>
      </c>
      <c r="C295" t="s">
        <v>210</v>
      </c>
      <c r="D295" t="s">
        <v>577</v>
      </c>
      <c r="E295" t="s">
        <v>578</v>
      </c>
      <c r="F295">
        <f t="shared" si="4"/>
        <v>202602</v>
      </c>
    </row>
    <row r="296" spans="1:6" x14ac:dyDescent="0.3">
      <c r="A296" t="s">
        <v>672</v>
      </c>
      <c r="B296" t="s">
        <v>671</v>
      </c>
      <c r="C296" t="s">
        <v>398</v>
      </c>
      <c r="D296" t="s">
        <v>670</v>
      </c>
      <c r="E296" t="s">
        <v>671</v>
      </c>
      <c r="F296">
        <f t="shared" si="4"/>
        <v>202602</v>
      </c>
    </row>
    <row r="297" spans="1:6" x14ac:dyDescent="0.3">
      <c r="A297" t="s">
        <v>672</v>
      </c>
      <c r="B297" t="s">
        <v>671</v>
      </c>
      <c r="C297" t="s">
        <v>396</v>
      </c>
      <c r="D297" t="s">
        <v>670</v>
      </c>
      <c r="E297" t="s">
        <v>671</v>
      </c>
      <c r="F297">
        <f t="shared" si="4"/>
        <v>202602</v>
      </c>
    </row>
    <row r="298" spans="1:6" x14ac:dyDescent="0.3">
      <c r="A298" t="s">
        <v>672</v>
      </c>
      <c r="B298" t="s">
        <v>671</v>
      </c>
      <c r="C298" t="s">
        <v>1011</v>
      </c>
      <c r="D298" t="s">
        <v>670</v>
      </c>
      <c r="E298" t="s">
        <v>671</v>
      </c>
      <c r="F298">
        <f t="shared" si="4"/>
        <v>202602</v>
      </c>
    </row>
    <row r="299" spans="1:6" x14ac:dyDescent="0.3">
      <c r="A299" t="s">
        <v>672</v>
      </c>
      <c r="B299" t="s">
        <v>671</v>
      </c>
      <c r="C299" t="s">
        <v>1057</v>
      </c>
      <c r="D299" t="s">
        <v>670</v>
      </c>
      <c r="E299" t="s">
        <v>671</v>
      </c>
      <c r="F299">
        <f t="shared" si="4"/>
        <v>202602</v>
      </c>
    </row>
    <row r="300" spans="1:6" x14ac:dyDescent="0.3">
      <c r="A300" t="s">
        <v>672</v>
      </c>
      <c r="B300" t="s">
        <v>671</v>
      </c>
      <c r="C300" t="s">
        <v>1027</v>
      </c>
      <c r="D300" t="s">
        <v>670</v>
      </c>
      <c r="E300" t="s">
        <v>671</v>
      </c>
      <c r="F300">
        <f t="shared" si="4"/>
        <v>202602</v>
      </c>
    </row>
    <row r="301" spans="1:6" x14ac:dyDescent="0.3">
      <c r="A301" t="s">
        <v>672</v>
      </c>
      <c r="B301" t="s">
        <v>671</v>
      </c>
      <c r="C301" t="s">
        <v>1078</v>
      </c>
      <c r="D301" t="s">
        <v>670</v>
      </c>
      <c r="E301" t="s">
        <v>671</v>
      </c>
      <c r="F301">
        <f t="shared" si="4"/>
        <v>202602</v>
      </c>
    </row>
    <row r="302" spans="1:6" x14ac:dyDescent="0.3">
      <c r="A302" t="s">
        <v>672</v>
      </c>
      <c r="B302" t="s">
        <v>671</v>
      </c>
      <c r="C302" t="s">
        <v>1075</v>
      </c>
      <c r="D302" t="s">
        <v>670</v>
      </c>
      <c r="E302" t="s">
        <v>671</v>
      </c>
      <c r="F302">
        <f t="shared" si="4"/>
        <v>202602</v>
      </c>
    </row>
    <row r="303" spans="1:6" x14ac:dyDescent="0.3">
      <c r="A303" t="s">
        <v>672</v>
      </c>
      <c r="B303" t="s">
        <v>671</v>
      </c>
      <c r="C303" t="s">
        <v>1076</v>
      </c>
      <c r="D303" t="s">
        <v>670</v>
      </c>
      <c r="E303" t="s">
        <v>671</v>
      </c>
      <c r="F303">
        <f t="shared" si="4"/>
        <v>202602</v>
      </c>
    </row>
    <row r="304" spans="1:6" x14ac:dyDescent="0.3">
      <c r="A304" t="s">
        <v>672</v>
      </c>
      <c r="B304" t="s">
        <v>671</v>
      </c>
      <c r="C304" t="s">
        <v>1072</v>
      </c>
      <c r="D304" t="s">
        <v>670</v>
      </c>
      <c r="E304" t="s">
        <v>671</v>
      </c>
      <c r="F304">
        <f t="shared" si="4"/>
        <v>202602</v>
      </c>
    </row>
    <row r="305" spans="1:6" x14ac:dyDescent="0.3">
      <c r="A305" t="s">
        <v>672</v>
      </c>
      <c r="B305" t="s">
        <v>671</v>
      </c>
      <c r="C305" t="s">
        <v>1056</v>
      </c>
      <c r="D305" t="s">
        <v>670</v>
      </c>
      <c r="E305" t="s">
        <v>671</v>
      </c>
      <c r="F305">
        <f t="shared" si="4"/>
        <v>202602</v>
      </c>
    </row>
    <row r="306" spans="1:6" x14ac:dyDescent="0.3">
      <c r="A306" t="s">
        <v>672</v>
      </c>
      <c r="B306" t="s">
        <v>671</v>
      </c>
      <c r="C306" t="s">
        <v>8387</v>
      </c>
      <c r="D306" t="s">
        <v>670</v>
      </c>
      <c r="E306" t="s">
        <v>671</v>
      </c>
      <c r="F306">
        <f t="shared" si="4"/>
        <v>202602</v>
      </c>
    </row>
    <row r="307" spans="1:6" x14ac:dyDescent="0.3">
      <c r="A307" t="s">
        <v>672</v>
      </c>
      <c r="B307" t="s">
        <v>671</v>
      </c>
      <c r="C307" t="s">
        <v>1059</v>
      </c>
      <c r="D307" t="s">
        <v>670</v>
      </c>
      <c r="E307" t="s">
        <v>671</v>
      </c>
      <c r="F307">
        <f t="shared" si="4"/>
        <v>202602</v>
      </c>
    </row>
    <row r="308" spans="1:6" x14ac:dyDescent="0.3">
      <c r="A308" t="s">
        <v>672</v>
      </c>
      <c r="B308" t="s">
        <v>671</v>
      </c>
      <c r="C308" t="s">
        <v>3919</v>
      </c>
      <c r="D308" t="s">
        <v>670</v>
      </c>
      <c r="E308" t="s">
        <v>671</v>
      </c>
      <c r="F308">
        <f t="shared" si="4"/>
        <v>202602</v>
      </c>
    </row>
    <row r="309" spans="1:6" x14ac:dyDescent="0.3">
      <c r="A309" t="s">
        <v>672</v>
      </c>
      <c r="B309" t="s">
        <v>671</v>
      </c>
      <c r="C309" t="s">
        <v>3473</v>
      </c>
      <c r="D309" t="s">
        <v>670</v>
      </c>
      <c r="E309" t="s">
        <v>671</v>
      </c>
      <c r="F309">
        <f t="shared" si="4"/>
        <v>202602</v>
      </c>
    </row>
    <row r="310" spans="1:6" x14ac:dyDescent="0.3">
      <c r="A310" t="s">
        <v>672</v>
      </c>
      <c r="B310" t="s">
        <v>671</v>
      </c>
      <c r="C310" t="s">
        <v>3872</v>
      </c>
      <c r="D310" t="s">
        <v>670</v>
      </c>
      <c r="E310" t="s">
        <v>671</v>
      </c>
      <c r="F310">
        <f t="shared" si="4"/>
        <v>202602</v>
      </c>
    </row>
    <row r="311" spans="1:6" x14ac:dyDescent="0.3">
      <c r="A311" t="s">
        <v>672</v>
      </c>
      <c r="B311" t="s">
        <v>671</v>
      </c>
      <c r="C311" t="s">
        <v>947</v>
      </c>
      <c r="D311" t="s">
        <v>670</v>
      </c>
      <c r="E311" t="s">
        <v>671</v>
      </c>
      <c r="F311">
        <f t="shared" si="4"/>
        <v>202602</v>
      </c>
    </row>
    <row r="312" spans="1:6" x14ac:dyDescent="0.3">
      <c r="A312" t="s">
        <v>672</v>
      </c>
      <c r="B312" t="s">
        <v>671</v>
      </c>
      <c r="C312" t="s">
        <v>941</v>
      </c>
      <c r="D312" t="s">
        <v>670</v>
      </c>
      <c r="E312" t="s">
        <v>671</v>
      </c>
      <c r="F312">
        <f t="shared" si="4"/>
        <v>202602</v>
      </c>
    </row>
    <row r="313" spans="1:6" x14ac:dyDescent="0.3">
      <c r="A313" t="s">
        <v>672</v>
      </c>
      <c r="B313" t="s">
        <v>671</v>
      </c>
      <c r="C313" t="s">
        <v>272</v>
      </c>
      <c r="D313" t="s">
        <v>670</v>
      </c>
      <c r="E313" t="s">
        <v>671</v>
      </c>
      <c r="F313">
        <f t="shared" si="4"/>
        <v>202602</v>
      </c>
    </row>
    <row r="314" spans="1:6" x14ac:dyDescent="0.3">
      <c r="A314" t="s">
        <v>672</v>
      </c>
      <c r="B314" t="s">
        <v>671</v>
      </c>
      <c r="C314" t="s">
        <v>1079</v>
      </c>
      <c r="D314" t="s">
        <v>670</v>
      </c>
      <c r="E314" t="s">
        <v>671</v>
      </c>
      <c r="F314">
        <f t="shared" si="4"/>
        <v>202602</v>
      </c>
    </row>
    <row r="315" spans="1:6" x14ac:dyDescent="0.3">
      <c r="A315" t="s">
        <v>672</v>
      </c>
      <c r="B315" t="s">
        <v>671</v>
      </c>
      <c r="C315" t="s">
        <v>383</v>
      </c>
      <c r="D315" t="s">
        <v>670</v>
      </c>
      <c r="E315" t="s">
        <v>671</v>
      </c>
      <c r="F315">
        <f t="shared" si="4"/>
        <v>202602</v>
      </c>
    </row>
    <row r="316" spans="1:6" x14ac:dyDescent="0.3">
      <c r="A316" t="s">
        <v>672</v>
      </c>
      <c r="B316" t="s">
        <v>671</v>
      </c>
      <c r="C316" t="s">
        <v>3562</v>
      </c>
      <c r="D316" t="s">
        <v>670</v>
      </c>
      <c r="E316" t="s">
        <v>671</v>
      </c>
      <c r="F316">
        <f t="shared" si="4"/>
        <v>202602</v>
      </c>
    </row>
    <row r="317" spans="1:6" x14ac:dyDescent="0.3">
      <c r="A317" t="s">
        <v>672</v>
      </c>
      <c r="B317" t="s">
        <v>671</v>
      </c>
      <c r="C317" t="s">
        <v>8386</v>
      </c>
      <c r="D317" t="s">
        <v>670</v>
      </c>
      <c r="E317" t="s">
        <v>671</v>
      </c>
      <c r="F317">
        <f t="shared" si="4"/>
        <v>202602</v>
      </c>
    </row>
    <row r="318" spans="1:6" x14ac:dyDescent="0.3">
      <c r="A318" t="s">
        <v>672</v>
      </c>
      <c r="B318" t="s">
        <v>671</v>
      </c>
      <c r="C318" t="s">
        <v>303</v>
      </c>
      <c r="D318" t="s">
        <v>573</v>
      </c>
      <c r="E318" t="s">
        <v>574</v>
      </c>
      <c r="F318">
        <f t="shared" si="4"/>
        <v>202602</v>
      </c>
    </row>
    <row r="319" spans="1:6" x14ac:dyDescent="0.3">
      <c r="A319" t="s">
        <v>672</v>
      </c>
      <c r="B319" t="s">
        <v>671</v>
      </c>
      <c r="C319" t="s">
        <v>8385</v>
      </c>
      <c r="D319" t="s">
        <v>670</v>
      </c>
      <c r="E319" t="s">
        <v>671</v>
      </c>
      <c r="F319">
        <f t="shared" si="4"/>
        <v>202602</v>
      </c>
    </row>
    <row r="320" spans="1:6" x14ac:dyDescent="0.3">
      <c r="A320" t="s">
        <v>672</v>
      </c>
      <c r="B320" t="s">
        <v>671</v>
      </c>
      <c r="C320" t="s">
        <v>8384</v>
      </c>
      <c r="D320" t="s">
        <v>670</v>
      </c>
      <c r="E320" t="s">
        <v>671</v>
      </c>
      <c r="F320">
        <f t="shared" si="4"/>
        <v>202602</v>
      </c>
    </row>
    <row r="321" spans="1:6" x14ac:dyDescent="0.3">
      <c r="A321" t="s">
        <v>672</v>
      </c>
      <c r="B321" t="s">
        <v>671</v>
      </c>
      <c r="C321" t="s">
        <v>400</v>
      </c>
      <c r="D321" t="s">
        <v>670</v>
      </c>
      <c r="E321" t="s">
        <v>671</v>
      </c>
      <c r="F321">
        <f t="shared" si="4"/>
        <v>202602</v>
      </c>
    </row>
    <row r="322" spans="1:6" x14ac:dyDescent="0.3">
      <c r="A322" t="s">
        <v>672</v>
      </c>
      <c r="B322" t="s">
        <v>671</v>
      </c>
      <c r="C322" t="s">
        <v>3580</v>
      </c>
      <c r="D322" t="s">
        <v>670</v>
      </c>
      <c r="E322" t="s">
        <v>671</v>
      </c>
      <c r="F322">
        <f t="shared" ref="F322:F349" si="5">202602</f>
        <v>202602</v>
      </c>
    </row>
    <row r="323" spans="1:6" x14ac:dyDescent="0.3">
      <c r="A323" t="s">
        <v>672</v>
      </c>
      <c r="B323" t="s">
        <v>671</v>
      </c>
      <c r="C323" t="s">
        <v>375</v>
      </c>
      <c r="D323" t="s">
        <v>670</v>
      </c>
      <c r="E323" t="s">
        <v>671</v>
      </c>
      <c r="F323">
        <f t="shared" si="5"/>
        <v>202602</v>
      </c>
    </row>
    <row r="324" spans="1:6" x14ac:dyDescent="0.3">
      <c r="A324" t="s">
        <v>672</v>
      </c>
      <c r="B324" t="s">
        <v>671</v>
      </c>
      <c r="C324" t="s">
        <v>1060</v>
      </c>
      <c r="D324" t="s">
        <v>670</v>
      </c>
      <c r="E324" t="s">
        <v>671</v>
      </c>
      <c r="F324">
        <f t="shared" si="5"/>
        <v>202602</v>
      </c>
    </row>
    <row r="325" spans="1:6" x14ac:dyDescent="0.3">
      <c r="A325" t="s">
        <v>672</v>
      </c>
      <c r="B325" t="s">
        <v>671</v>
      </c>
      <c r="C325" t="s">
        <v>1031</v>
      </c>
      <c r="D325" t="s">
        <v>670</v>
      </c>
      <c r="E325" t="s">
        <v>671</v>
      </c>
      <c r="F325">
        <f t="shared" si="5"/>
        <v>202602</v>
      </c>
    </row>
    <row r="326" spans="1:6" x14ac:dyDescent="0.3">
      <c r="A326" t="s">
        <v>672</v>
      </c>
      <c r="B326" t="s">
        <v>671</v>
      </c>
      <c r="C326" t="s">
        <v>1080</v>
      </c>
      <c r="D326" t="s">
        <v>670</v>
      </c>
      <c r="E326" t="s">
        <v>671</v>
      </c>
      <c r="F326">
        <f t="shared" si="5"/>
        <v>202602</v>
      </c>
    </row>
    <row r="327" spans="1:6" x14ac:dyDescent="0.3">
      <c r="A327" t="s">
        <v>672</v>
      </c>
      <c r="B327" t="s">
        <v>671</v>
      </c>
      <c r="C327" t="s">
        <v>1058</v>
      </c>
      <c r="D327" t="s">
        <v>670</v>
      </c>
      <c r="E327" t="s">
        <v>671</v>
      </c>
      <c r="F327">
        <f t="shared" si="5"/>
        <v>202602</v>
      </c>
    </row>
    <row r="328" spans="1:6" x14ac:dyDescent="0.3">
      <c r="A328" t="s">
        <v>672</v>
      </c>
      <c r="B328" t="s">
        <v>671</v>
      </c>
      <c r="C328" t="s">
        <v>1012</v>
      </c>
      <c r="D328" t="s">
        <v>670</v>
      </c>
      <c r="E328" t="s">
        <v>671</v>
      </c>
      <c r="F328">
        <f t="shared" si="5"/>
        <v>202602</v>
      </c>
    </row>
    <row r="329" spans="1:6" x14ac:dyDescent="0.3">
      <c r="A329" t="s">
        <v>672</v>
      </c>
      <c r="B329" t="s">
        <v>671</v>
      </c>
      <c r="C329" t="s">
        <v>397</v>
      </c>
      <c r="D329" t="s">
        <v>670</v>
      </c>
      <c r="E329" t="s">
        <v>671</v>
      </c>
      <c r="F329">
        <f t="shared" si="5"/>
        <v>202602</v>
      </c>
    </row>
    <row r="330" spans="1:6" x14ac:dyDescent="0.3">
      <c r="A330" t="s">
        <v>672</v>
      </c>
      <c r="B330" t="s">
        <v>671</v>
      </c>
      <c r="C330" t="s">
        <v>3493</v>
      </c>
      <c r="D330" t="s">
        <v>670</v>
      </c>
      <c r="E330" t="s">
        <v>671</v>
      </c>
      <c r="F330">
        <f t="shared" si="5"/>
        <v>202602</v>
      </c>
    </row>
    <row r="331" spans="1:6" x14ac:dyDescent="0.3">
      <c r="A331" t="s">
        <v>672</v>
      </c>
      <c r="B331" t="s">
        <v>671</v>
      </c>
      <c r="C331" t="s">
        <v>8388</v>
      </c>
      <c r="D331" t="s">
        <v>670</v>
      </c>
      <c r="E331" t="s">
        <v>671</v>
      </c>
      <c r="F331">
        <f t="shared" si="5"/>
        <v>202602</v>
      </c>
    </row>
    <row r="332" spans="1:6" x14ac:dyDescent="0.3">
      <c r="A332" t="s">
        <v>672</v>
      </c>
      <c r="B332" t="s">
        <v>671</v>
      </c>
      <c r="C332" t="s">
        <v>1014</v>
      </c>
      <c r="D332" t="s">
        <v>670</v>
      </c>
      <c r="E332" t="s">
        <v>671</v>
      </c>
      <c r="F332">
        <f t="shared" si="5"/>
        <v>202602</v>
      </c>
    </row>
    <row r="333" spans="1:6" x14ac:dyDescent="0.3">
      <c r="A333" t="s">
        <v>672</v>
      </c>
      <c r="B333" t="s">
        <v>671</v>
      </c>
      <c r="C333" t="s">
        <v>1074</v>
      </c>
      <c r="D333" t="s">
        <v>670</v>
      </c>
      <c r="E333" t="s">
        <v>671</v>
      </c>
      <c r="F333">
        <f t="shared" si="5"/>
        <v>202602</v>
      </c>
    </row>
    <row r="334" spans="1:6" x14ac:dyDescent="0.3">
      <c r="A334" t="s">
        <v>672</v>
      </c>
      <c r="B334" t="s">
        <v>671</v>
      </c>
      <c r="C334" t="s">
        <v>3920</v>
      </c>
      <c r="D334" t="s">
        <v>670</v>
      </c>
      <c r="E334" t="s">
        <v>671</v>
      </c>
      <c r="F334">
        <f t="shared" si="5"/>
        <v>202602</v>
      </c>
    </row>
    <row r="335" spans="1:6" x14ac:dyDescent="0.3">
      <c r="A335" t="s">
        <v>672</v>
      </c>
      <c r="B335" t="s">
        <v>671</v>
      </c>
      <c r="C335" t="s">
        <v>3581</v>
      </c>
      <c r="D335" t="s">
        <v>670</v>
      </c>
      <c r="E335" t="s">
        <v>671</v>
      </c>
      <c r="F335">
        <f t="shared" si="5"/>
        <v>202602</v>
      </c>
    </row>
    <row r="336" spans="1:6" x14ac:dyDescent="0.3">
      <c r="A336" t="s">
        <v>672</v>
      </c>
      <c r="B336" t="s">
        <v>671</v>
      </c>
      <c r="C336" t="s">
        <v>1030</v>
      </c>
      <c r="D336" t="s">
        <v>670</v>
      </c>
      <c r="E336" t="s">
        <v>671</v>
      </c>
      <c r="F336">
        <f t="shared" si="5"/>
        <v>202602</v>
      </c>
    </row>
    <row r="337" spans="1:6" x14ac:dyDescent="0.3">
      <c r="A337" t="s">
        <v>672</v>
      </c>
      <c r="B337" t="s">
        <v>671</v>
      </c>
      <c r="C337" t="s">
        <v>1055</v>
      </c>
      <c r="D337" t="s">
        <v>670</v>
      </c>
      <c r="E337" t="s">
        <v>671</v>
      </c>
      <c r="F337">
        <f t="shared" si="5"/>
        <v>202602</v>
      </c>
    </row>
    <row r="338" spans="1:6" x14ac:dyDescent="0.3">
      <c r="A338" t="s">
        <v>672</v>
      </c>
      <c r="B338" t="s">
        <v>671</v>
      </c>
      <c r="C338" t="s">
        <v>1015</v>
      </c>
      <c r="D338" t="s">
        <v>670</v>
      </c>
      <c r="E338" t="s">
        <v>671</v>
      </c>
      <c r="F338">
        <f t="shared" si="5"/>
        <v>202602</v>
      </c>
    </row>
    <row r="339" spans="1:6" x14ac:dyDescent="0.3">
      <c r="A339" t="s">
        <v>672</v>
      </c>
      <c r="B339" t="s">
        <v>671</v>
      </c>
      <c r="C339" t="s">
        <v>3878</v>
      </c>
      <c r="D339" t="s">
        <v>670</v>
      </c>
      <c r="E339" t="s">
        <v>671</v>
      </c>
      <c r="F339">
        <f t="shared" si="5"/>
        <v>202602</v>
      </c>
    </row>
    <row r="340" spans="1:6" x14ac:dyDescent="0.3">
      <c r="A340" t="s">
        <v>672</v>
      </c>
      <c r="B340" t="s">
        <v>671</v>
      </c>
      <c r="C340" t="s">
        <v>1054</v>
      </c>
      <c r="D340" t="s">
        <v>670</v>
      </c>
      <c r="E340" t="s">
        <v>671</v>
      </c>
      <c r="F340">
        <f t="shared" si="5"/>
        <v>202602</v>
      </c>
    </row>
    <row r="341" spans="1:6" x14ac:dyDescent="0.3">
      <c r="A341" t="s">
        <v>672</v>
      </c>
      <c r="B341" t="s">
        <v>671</v>
      </c>
      <c r="C341" t="s">
        <v>1073</v>
      </c>
      <c r="D341" t="s">
        <v>670</v>
      </c>
      <c r="E341" t="s">
        <v>671</v>
      </c>
      <c r="F341">
        <f t="shared" si="5"/>
        <v>202602</v>
      </c>
    </row>
    <row r="342" spans="1:6" x14ac:dyDescent="0.3">
      <c r="A342" t="s">
        <v>672</v>
      </c>
      <c r="B342" t="s">
        <v>671</v>
      </c>
      <c r="C342" t="s">
        <v>3472</v>
      </c>
      <c r="D342" t="s">
        <v>670</v>
      </c>
      <c r="E342" t="s">
        <v>671</v>
      </c>
      <c r="F342">
        <f t="shared" si="5"/>
        <v>202602</v>
      </c>
    </row>
    <row r="343" spans="1:6" x14ac:dyDescent="0.3">
      <c r="A343" t="s">
        <v>672</v>
      </c>
      <c r="B343" t="s">
        <v>671</v>
      </c>
      <c r="C343" t="s">
        <v>1013</v>
      </c>
      <c r="D343" t="s">
        <v>670</v>
      </c>
      <c r="E343" t="s">
        <v>671</v>
      </c>
      <c r="F343">
        <f t="shared" si="5"/>
        <v>202602</v>
      </c>
    </row>
    <row r="344" spans="1:6" x14ac:dyDescent="0.3">
      <c r="A344" t="s">
        <v>672</v>
      </c>
      <c r="B344" t="s">
        <v>671</v>
      </c>
      <c r="C344" t="s">
        <v>1029</v>
      </c>
      <c r="D344" t="s">
        <v>670</v>
      </c>
      <c r="E344" t="s">
        <v>671</v>
      </c>
      <c r="F344">
        <f t="shared" si="5"/>
        <v>202602</v>
      </c>
    </row>
    <row r="345" spans="1:6" x14ac:dyDescent="0.3">
      <c r="A345" t="s">
        <v>672</v>
      </c>
      <c r="B345" t="s">
        <v>671</v>
      </c>
      <c r="C345" t="s">
        <v>1028</v>
      </c>
      <c r="D345" t="s">
        <v>670</v>
      </c>
      <c r="E345" t="s">
        <v>671</v>
      </c>
      <c r="F345" s="263">
        <f t="shared" si="5"/>
        <v>202602</v>
      </c>
    </row>
    <row r="346" spans="1:6" x14ac:dyDescent="0.3">
      <c r="A346" t="s">
        <v>672</v>
      </c>
      <c r="B346" t="s">
        <v>671</v>
      </c>
      <c r="C346" t="s">
        <v>1053</v>
      </c>
      <c r="D346" t="s">
        <v>670</v>
      </c>
      <c r="E346" t="s">
        <v>671</v>
      </c>
      <c r="F346" s="263">
        <f t="shared" si="5"/>
        <v>202602</v>
      </c>
    </row>
    <row r="347" spans="1:6" x14ac:dyDescent="0.3">
      <c r="A347" t="s">
        <v>672</v>
      </c>
      <c r="B347" t="s">
        <v>671</v>
      </c>
      <c r="C347" t="s">
        <v>1077</v>
      </c>
      <c r="D347" t="s">
        <v>670</v>
      </c>
      <c r="E347" t="s">
        <v>671</v>
      </c>
      <c r="F347" s="263">
        <f t="shared" si="5"/>
        <v>202602</v>
      </c>
    </row>
    <row r="348" spans="1:6" x14ac:dyDescent="0.3">
      <c r="A348" t="s">
        <v>672</v>
      </c>
      <c r="B348" t="s">
        <v>671</v>
      </c>
      <c r="C348" t="s">
        <v>3494</v>
      </c>
      <c r="D348" t="s">
        <v>670</v>
      </c>
      <c r="E348" t="s">
        <v>671</v>
      </c>
      <c r="F348" s="263">
        <f t="shared" si="5"/>
        <v>202602</v>
      </c>
    </row>
    <row r="349" spans="1:6" x14ac:dyDescent="0.3">
      <c r="A349" t="s">
        <v>672</v>
      </c>
      <c r="B349" t="s">
        <v>671</v>
      </c>
      <c r="C349" t="s">
        <v>399</v>
      </c>
      <c r="D349" t="s">
        <v>670</v>
      </c>
      <c r="E349" t="s">
        <v>671</v>
      </c>
      <c r="F349" s="263">
        <f t="shared" si="5"/>
        <v>202602</v>
      </c>
    </row>
  </sheetData>
  <phoneticPr fontId="1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8AE4-A36C-4ACA-AAB3-26A4FCF68EF6}">
  <sheetPr codeName="Hoja4"/>
  <dimension ref="A1:G6304"/>
  <sheetViews>
    <sheetView topLeftCell="A693" workbookViewId="0">
      <selection activeCell="Q518" sqref="Q518"/>
    </sheetView>
  </sheetViews>
  <sheetFormatPr baseColWidth="10" defaultRowHeight="14.4" x14ac:dyDescent="0.3"/>
  <cols>
    <col min="3" max="3" width="22.6640625" customWidth="1"/>
  </cols>
  <sheetData>
    <row r="1" spans="1:7" x14ac:dyDescent="0.3">
      <c r="A1" s="79" t="s">
        <v>408</v>
      </c>
      <c r="B1" s="80" t="s">
        <v>409</v>
      </c>
      <c r="C1" s="80" t="s">
        <v>4</v>
      </c>
      <c r="D1" s="80" t="s">
        <v>570</v>
      </c>
      <c r="E1" s="80" t="s">
        <v>571</v>
      </c>
      <c r="F1" s="81" t="s">
        <v>963</v>
      </c>
      <c r="G1" t="str" cm="1">
        <f t="array" ref="G1:G6304">C1:C6304&amp;F1:F6304</f>
        <v>UsunombreMes</v>
      </c>
    </row>
    <row r="2" spans="1:7" x14ac:dyDescent="0.3">
      <c r="A2" s="213" t="s">
        <v>410</v>
      </c>
      <c r="B2" s="214" t="s">
        <v>411</v>
      </c>
      <c r="C2" s="214" t="s">
        <v>4175</v>
      </c>
      <c r="D2" s="214" t="s">
        <v>4295</v>
      </c>
      <c r="E2" s="214" t="s">
        <v>4296</v>
      </c>
      <c r="F2" s="215">
        <v>202601</v>
      </c>
      <c r="G2" t="str">
        <v>YUSMELY CHACON DE LA HOZ202601</v>
      </c>
    </row>
    <row r="3" spans="1:7" x14ac:dyDescent="0.3">
      <c r="A3" s="216" t="s">
        <v>413</v>
      </c>
      <c r="B3" s="217" t="s">
        <v>414</v>
      </c>
      <c r="C3" s="217" t="s">
        <v>4201</v>
      </c>
      <c r="D3" s="217" t="s">
        <v>3554</v>
      </c>
      <c r="E3" s="217" t="s">
        <v>3555</v>
      </c>
      <c r="F3" s="218">
        <v>202601</v>
      </c>
      <c r="G3" t="str">
        <v>CARLOS ANDRES CARVAJAL MEJIA202601</v>
      </c>
    </row>
    <row r="4" spans="1:7" x14ac:dyDescent="0.3">
      <c r="A4" s="213" t="s">
        <v>413</v>
      </c>
      <c r="B4" s="214" t="s">
        <v>414</v>
      </c>
      <c r="C4" s="214" t="s">
        <v>417</v>
      </c>
      <c r="D4" s="214" t="s">
        <v>3554</v>
      </c>
      <c r="E4" s="214" t="s">
        <v>3555</v>
      </c>
      <c r="F4" s="215">
        <v>202601</v>
      </c>
      <c r="G4" t="str">
        <v>CRIS MARIEL PITTI QUIROS202601</v>
      </c>
    </row>
    <row r="5" spans="1:7" x14ac:dyDescent="0.3">
      <c r="A5" s="216" t="s">
        <v>413</v>
      </c>
      <c r="B5" s="217" t="s">
        <v>414</v>
      </c>
      <c r="C5" s="217" t="s">
        <v>3553</v>
      </c>
      <c r="D5" s="217" t="s">
        <v>3554</v>
      </c>
      <c r="E5" s="217" t="s">
        <v>3555</v>
      </c>
      <c r="F5" s="218">
        <v>202601</v>
      </c>
      <c r="G5" t="str">
        <v>ESTEFANIE CAMPOS BOLAÑOS202601</v>
      </c>
    </row>
    <row r="6" spans="1:7" x14ac:dyDescent="0.3">
      <c r="A6" s="213" t="s">
        <v>413</v>
      </c>
      <c r="B6" s="214" t="s">
        <v>414</v>
      </c>
      <c r="C6" s="214" t="s">
        <v>3889</v>
      </c>
      <c r="D6" s="214" t="s">
        <v>4210</v>
      </c>
      <c r="E6" s="214" t="s">
        <v>4211</v>
      </c>
      <c r="F6" s="215">
        <v>202601</v>
      </c>
      <c r="G6" t="str">
        <v>GLORIANA AGUERO ROJAS202601</v>
      </c>
    </row>
    <row r="7" spans="1:7" x14ac:dyDescent="0.3">
      <c r="A7" s="216" t="s">
        <v>413</v>
      </c>
      <c r="B7" s="217" t="s">
        <v>414</v>
      </c>
      <c r="C7" s="217" t="s">
        <v>4200</v>
      </c>
      <c r="D7" s="217" t="s">
        <v>3554</v>
      </c>
      <c r="E7" s="217" t="s">
        <v>3555</v>
      </c>
      <c r="F7" s="218">
        <v>202601</v>
      </c>
      <c r="G7" t="str">
        <v>INGRID JOHANA BRENES BONILLA202601</v>
      </c>
    </row>
    <row r="8" spans="1:7" x14ac:dyDescent="0.3">
      <c r="A8" s="213" t="s">
        <v>413</v>
      </c>
      <c r="B8" s="214" t="s">
        <v>414</v>
      </c>
      <c r="C8" s="214" t="s">
        <v>415</v>
      </c>
      <c r="D8" s="214" t="s">
        <v>572</v>
      </c>
      <c r="E8" s="214" t="s">
        <v>3496</v>
      </c>
      <c r="F8" s="215">
        <v>202601</v>
      </c>
      <c r="G8" t="str">
        <v>JORGE PALMA PORRAS202601</v>
      </c>
    </row>
    <row r="9" spans="1:7" x14ac:dyDescent="0.3">
      <c r="A9" s="216" t="s">
        <v>413</v>
      </c>
      <c r="B9" s="217" t="s">
        <v>414</v>
      </c>
      <c r="C9" s="217" t="s">
        <v>4177</v>
      </c>
      <c r="D9" s="217" t="s">
        <v>4212</v>
      </c>
      <c r="E9" s="217" t="s">
        <v>4213</v>
      </c>
      <c r="F9" s="218">
        <v>202601</v>
      </c>
      <c r="G9" t="str">
        <v>ROBERTO RETANA MOREIRA202601</v>
      </c>
    </row>
    <row r="10" spans="1:7" x14ac:dyDescent="0.3">
      <c r="A10" s="213" t="s">
        <v>413</v>
      </c>
      <c r="B10" s="214" t="s">
        <v>414</v>
      </c>
      <c r="C10" s="214" t="s">
        <v>4188</v>
      </c>
      <c r="D10" s="214" t="s">
        <v>3554</v>
      </c>
      <c r="E10" s="214" t="s">
        <v>3555</v>
      </c>
      <c r="F10" s="215">
        <v>202601</v>
      </c>
      <c r="G10" t="str">
        <v>TATIANA LOPEZ FALLAS202601</v>
      </c>
    </row>
    <row r="11" spans="1:7" x14ac:dyDescent="0.3">
      <c r="A11" s="216" t="s">
        <v>418</v>
      </c>
      <c r="B11" s="217" t="s">
        <v>208</v>
      </c>
      <c r="C11" s="217" t="s">
        <v>212</v>
      </c>
      <c r="D11" s="217" t="s">
        <v>575</v>
      </c>
      <c r="E11" s="217" t="s">
        <v>576</v>
      </c>
      <c r="F11" s="218">
        <v>202601</v>
      </c>
      <c r="G11" t="str">
        <v>FRANCELA GUEVARA RAMIREZ202601</v>
      </c>
    </row>
    <row r="12" spans="1:7" x14ac:dyDescent="0.3">
      <c r="A12" s="213" t="s">
        <v>418</v>
      </c>
      <c r="B12" s="214" t="s">
        <v>208</v>
      </c>
      <c r="C12" s="214" t="s">
        <v>4396</v>
      </c>
      <c r="D12" s="214" t="s">
        <v>577</v>
      </c>
      <c r="E12" s="214" t="s">
        <v>578</v>
      </c>
      <c r="F12" s="215">
        <v>202601</v>
      </c>
      <c r="G12" t="str">
        <v>GERALDIN JOSE GARCIA VARGAS202601</v>
      </c>
    </row>
    <row r="13" spans="1:7" x14ac:dyDescent="0.3">
      <c r="A13" s="216" t="s">
        <v>418</v>
      </c>
      <c r="B13" s="217" t="s">
        <v>208</v>
      </c>
      <c r="C13" s="217" t="s">
        <v>4418</v>
      </c>
      <c r="D13" s="217" t="s">
        <v>4419</v>
      </c>
      <c r="E13" s="217" t="s">
        <v>4420</v>
      </c>
      <c r="F13" s="218">
        <v>202601</v>
      </c>
      <c r="G13" t="str">
        <v>GRETTEL DE LOS ANGELES MORA SOLANO202601</v>
      </c>
    </row>
    <row r="14" spans="1:7" x14ac:dyDescent="0.3">
      <c r="A14" s="213" t="s">
        <v>418</v>
      </c>
      <c r="B14" s="214" t="s">
        <v>208</v>
      </c>
      <c r="C14" s="214" t="s">
        <v>4397</v>
      </c>
      <c r="D14" s="214" t="s">
        <v>4398</v>
      </c>
      <c r="E14" s="214" t="s">
        <v>4399</v>
      </c>
      <c r="F14" s="215">
        <v>202601</v>
      </c>
      <c r="G14" t="str">
        <v>PRISCILLA MARIA ALFARO CRUZ202601</v>
      </c>
    </row>
    <row r="15" spans="1:7" x14ac:dyDescent="0.3">
      <c r="A15" s="216" t="s">
        <v>418</v>
      </c>
      <c r="B15" s="217" t="s">
        <v>208</v>
      </c>
      <c r="C15" s="217" t="s">
        <v>4597</v>
      </c>
      <c r="D15" s="217" t="s">
        <v>579</v>
      </c>
      <c r="E15" s="217" t="s">
        <v>4598</v>
      </c>
      <c r="F15" s="218">
        <v>202601</v>
      </c>
      <c r="G15" t="str">
        <v>SKARLETH ALEXA JIMENEZ MORA202601</v>
      </c>
    </row>
    <row r="16" spans="1:7" x14ac:dyDescent="0.3">
      <c r="A16" s="213" t="s">
        <v>419</v>
      </c>
      <c r="B16" s="214" t="s">
        <v>420</v>
      </c>
      <c r="C16" s="214" t="s">
        <v>315</v>
      </c>
      <c r="D16" s="214" t="s">
        <v>580</v>
      </c>
      <c r="E16" s="214" t="s">
        <v>581</v>
      </c>
      <c r="F16" s="215">
        <v>202601</v>
      </c>
      <c r="G16" t="str">
        <v>JESSICA LEON FALLAS202601</v>
      </c>
    </row>
    <row r="17" spans="1:7" x14ac:dyDescent="0.3">
      <c r="A17" s="216" t="s">
        <v>419</v>
      </c>
      <c r="B17" s="217" t="s">
        <v>420</v>
      </c>
      <c r="C17" s="217" t="s">
        <v>269</v>
      </c>
      <c r="D17" s="217" t="s">
        <v>3535</v>
      </c>
      <c r="E17" s="217" t="s">
        <v>582</v>
      </c>
      <c r="F17" s="218">
        <v>202601</v>
      </c>
      <c r="G17" t="str">
        <v>MARCO MIRAULT MATAMOROS202601</v>
      </c>
    </row>
    <row r="18" spans="1:7" x14ac:dyDescent="0.3">
      <c r="A18" s="213" t="s">
        <v>421</v>
      </c>
      <c r="B18" s="214" t="s">
        <v>422</v>
      </c>
      <c r="C18" s="214" t="s">
        <v>4367</v>
      </c>
      <c r="D18" s="214" t="s">
        <v>584</v>
      </c>
      <c r="E18" s="214" t="s">
        <v>585</v>
      </c>
      <c r="F18" s="215">
        <v>202601</v>
      </c>
      <c r="G18" t="str">
        <v>ALEXA PORRAS SALAS202601</v>
      </c>
    </row>
    <row r="19" spans="1:7" x14ac:dyDescent="0.3">
      <c r="A19" s="216" t="s">
        <v>421</v>
      </c>
      <c r="B19" s="217" t="s">
        <v>422</v>
      </c>
      <c r="C19" s="217" t="s">
        <v>44</v>
      </c>
      <c r="D19" s="217" t="s">
        <v>586</v>
      </c>
      <c r="E19" s="217" t="s">
        <v>3519</v>
      </c>
      <c r="F19" s="218">
        <v>202601</v>
      </c>
      <c r="G19" t="str">
        <v>CRISTINA FRAGUELA ESQUIVEL202601</v>
      </c>
    </row>
    <row r="20" spans="1:7" x14ac:dyDescent="0.3">
      <c r="A20" s="213" t="s">
        <v>421</v>
      </c>
      <c r="B20" s="214" t="s">
        <v>422</v>
      </c>
      <c r="C20" s="214" t="s">
        <v>3891</v>
      </c>
      <c r="D20" s="214" t="s">
        <v>4162</v>
      </c>
      <c r="E20" s="214" t="s">
        <v>4163</v>
      </c>
      <c r="F20" s="215">
        <v>202601</v>
      </c>
      <c r="G20" t="str">
        <v>EDUARDO VALERIO MORÚA202601</v>
      </c>
    </row>
    <row r="21" spans="1:7" x14ac:dyDescent="0.3">
      <c r="A21" s="216" t="s">
        <v>421</v>
      </c>
      <c r="B21" s="217" t="s">
        <v>422</v>
      </c>
      <c r="C21" s="217" t="s">
        <v>4179</v>
      </c>
      <c r="D21" s="217" t="s">
        <v>4162</v>
      </c>
      <c r="E21" s="217" t="s">
        <v>4163</v>
      </c>
      <c r="F21" s="218">
        <v>202601</v>
      </c>
      <c r="G21" t="str">
        <v>HEYKIN RODRIGUEZ MORA202601</v>
      </c>
    </row>
    <row r="22" spans="1:7" x14ac:dyDescent="0.3">
      <c r="A22" s="213" t="s">
        <v>421</v>
      </c>
      <c r="B22" s="214" t="s">
        <v>422</v>
      </c>
      <c r="C22" s="214" t="s">
        <v>4286</v>
      </c>
      <c r="D22" s="214" t="s">
        <v>584</v>
      </c>
      <c r="E22" s="214" t="s">
        <v>585</v>
      </c>
      <c r="F22" s="215">
        <v>202601</v>
      </c>
      <c r="G22" t="str">
        <v>NATHALIE SOTO ARIAS202601</v>
      </c>
    </row>
    <row r="23" spans="1:7" x14ac:dyDescent="0.3">
      <c r="A23" s="216" t="s">
        <v>421</v>
      </c>
      <c r="B23" s="217" t="s">
        <v>422</v>
      </c>
      <c r="C23" s="217" t="s">
        <v>1063</v>
      </c>
      <c r="D23" s="217" t="s">
        <v>583</v>
      </c>
      <c r="E23" s="217" t="s">
        <v>3497</v>
      </c>
      <c r="F23" s="218">
        <v>202601</v>
      </c>
      <c r="G23" t="str">
        <v>RAQUEL ZAMORA VARGAS202601</v>
      </c>
    </row>
    <row r="24" spans="1:7" x14ac:dyDescent="0.3">
      <c r="A24" s="213" t="s">
        <v>423</v>
      </c>
      <c r="B24" s="214" t="s">
        <v>424</v>
      </c>
      <c r="C24" s="214" t="s">
        <v>3865</v>
      </c>
      <c r="D24" s="214" t="s">
        <v>3522</v>
      </c>
      <c r="E24" s="214" t="s">
        <v>3866</v>
      </c>
      <c r="F24" s="215">
        <v>202601</v>
      </c>
      <c r="G24" t="str">
        <v>ANDRES FERNANDEZ RESTREPO202601</v>
      </c>
    </row>
    <row r="25" spans="1:7" x14ac:dyDescent="0.3">
      <c r="A25" s="216" t="s">
        <v>423</v>
      </c>
      <c r="B25" s="217" t="s">
        <v>424</v>
      </c>
      <c r="C25" s="217" t="s">
        <v>3556</v>
      </c>
      <c r="D25" s="217" t="s">
        <v>3557</v>
      </c>
      <c r="E25" s="217" t="s">
        <v>3558</v>
      </c>
      <c r="F25" s="218">
        <v>202601</v>
      </c>
      <c r="G25" t="str">
        <v>ARTURO GONZALEZ REYES202601</v>
      </c>
    </row>
    <row r="26" spans="1:7" x14ac:dyDescent="0.3">
      <c r="A26" s="213" t="s">
        <v>423</v>
      </c>
      <c r="B26" s="214" t="s">
        <v>424</v>
      </c>
      <c r="C26" s="214" t="s">
        <v>193</v>
      </c>
      <c r="D26" s="214" t="s">
        <v>589</v>
      </c>
      <c r="E26" s="214" t="s">
        <v>590</v>
      </c>
      <c r="F26" s="215">
        <v>202601</v>
      </c>
      <c r="G26" t="str">
        <v>CLAUDIA JIMENEZ ARAYA202601</v>
      </c>
    </row>
    <row r="27" spans="1:7" x14ac:dyDescent="0.3">
      <c r="A27" s="216" t="s">
        <v>423</v>
      </c>
      <c r="B27" s="217" t="s">
        <v>424</v>
      </c>
      <c r="C27" s="217" t="s">
        <v>182</v>
      </c>
      <c r="D27" s="217" t="s">
        <v>587</v>
      </c>
      <c r="E27" s="217" t="s">
        <v>588</v>
      </c>
      <c r="F27" s="218">
        <v>202601</v>
      </c>
      <c r="G27" t="str">
        <v>GABRIELA ALVARADO SALAS202601</v>
      </c>
    </row>
    <row r="28" spans="1:7" x14ac:dyDescent="0.3">
      <c r="A28" s="213" t="s">
        <v>423</v>
      </c>
      <c r="B28" s="214" t="s">
        <v>424</v>
      </c>
      <c r="C28" s="214" t="s">
        <v>200</v>
      </c>
      <c r="D28" s="214" t="s">
        <v>587</v>
      </c>
      <c r="E28" s="214" t="s">
        <v>588</v>
      </c>
      <c r="F28" s="215">
        <v>202601</v>
      </c>
      <c r="G28" t="str">
        <v>GILBERT JOSUE LOBO GUIDO202601</v>
      </c>
    </row>
    <row r="29" spans="1:7" x14ac:dyDescent="0.3">
      <c r="A29" s="216" t="s">
        <v>423</v>
      </c>
      <c r="B29" s="217" t="s">
        <v>424</v>
      </c>
      <c r="C29" s="217" t="s">
        <v>185</v>
      </c>
      <c r="D29" s="217" t="s">
        <v>573</v>
      </c>
      <c r="E29" s="217" t="s">
        <v>574</v>
      </c>
      <c r="F29" s="218">
        <v>202601</v>
      </c>
      <c r="G29" t="str">
        <v>GUSTAVO FERNANDEZ JIMENEZ202601</v>
      </c>
    </row>
    <row r="30" spans="1:7" x14ac:dyDescent="0.3">
      <c r="A30" s="213" t="s">
        <v>423</v>
      </c>
      <c r="B30" s="214" t="s">
        <v>424</v>
      </c>
      <c r="C30" s="214" t="s">
        <v>183</v>
      </c>
      <c r="D30" s="214" t="s">
        <v>589</v>
      </c>
      <c r="E30" s="214" t="s">
        <v>590</v>
      </c>
      <c r="F30" s="215">
        <v>202601</v>
      </c>
      <c r="G30" t="str">
        <v>HEYLIN CHAVES HERNANDEZ202601</v>
      </c>
    </row>
    <row r="31" spans="1:7" x14ac:dyDescent="0.3">
      <c r="A31" s="216" t="s">
        <v>423</v>
      </c>
      <c r="B31" s="217" t="s">
        <v>424</v>
      </c>
      <c r="C31" s="217" t="s">
        <v>180</v>
      </c>
      <c r="D31" s="217" t="s">
        <v>589</v>
      </c>
      <c r="E31" s="217" t="s">
        <v>590</v>
      </c>
      <c r="F31" s="218">
        <v>202601</v>
      </c>
      <c r="G31" t="str">
        <v>IRENE GRANADOS ROJAS202601</v>
      </c>
    </row>
    <row r="32" spans="1:7" x14ac:dyDescent="0.3">
      <c r="A32" s="213" t="s">
        <v>423</v>
      </c>
      <c r="B32" s="214" t="s">
        <v>424</v>
      </c>
      <c r="C32" s="214" t="s">
        <v>198</v>
      </c>
      <c r="D32" s="214" t="s">
        <v>591</v>
      </c>
      <c r="E32" s="214" t="s">
        <v>592</v>
      </c>
      <c r="F32" s="215">
        <v>202601</v>
      </c>
      <c r="G32" t="str">
        <v>JASON STEVEN SANDOVAL SALAZAR202601</v>
      </c>
    </row>
    <row r="33" spans="1:7" x14ac:dyDescent="0.3">
      <c r="A33" s="216" t="s">
        <v>423</v>
      </c>
      <c r="B33" s="217" t="s">
        <v>424</v>
      </c>
      <c r="C33" s="217" t="s">
        <v>191</v>
      </c>
      <c r="D33" s="217" t="s">
        <v>591</v>
      </c>
      <c r="E33" s="217" t="s">
        <v>592</v>
      </c>
      <c r="F33" s="218">
        <v>202601</v>
      </c>
      <c r="G33" t="str">
        <v>JAVIER CASTRO OROZCO202601</v>
      </c>
    </row>
    <row r="34" spans="1:7" x14ac:dyDescent="0.3">
      <c r="A34" s="213" t="s">
        <v>423</v>
      </c>
      <c r="B34" s="214" t="s">
        <v>424</v>
      </c>
      <c r="C34" s="214" t="s">
        <v>4369</v>
      </c>
      <c r="D34" s="214" t="s">
        <v>591</v>
      </c>
      <c r="E34" s="214" t="s">
        <v>592</v>
      </c>
      <c r="F34" s="215">
        <v>202601</v>
      </c>
      <c r="G34" t="str">
        <v>JOHN JAIRO ALVAREZ ULATE202601</v>
      </c>
    </row>
    <row r="35" spans="1:7" x14ac:dyDescent="0.3">
      <c r="A35" s="216" t="s">
        <v>423</v>
      </c>
      <c r="B35" s="217" t="s">
        <v>424</v>
      </c>
      <c r="C35" s="217" t="s">
        <v>186</v>
      </c>
      <c r="D35" s="217" t="s">
        <v>589</v>
      </c>
      <c r="E35" s="217" t="s">
        <v>590</v>
      </c>
      <c r="F35" s="218">
        <v>202601</v>
      </c>
      <c r="G35" t="str">
        <v>JOSE PABLO VILLALOBOS LARA202601</v>
      </c>
    </row>
    <row r="36" spans="1:7" x14ac:dyDescent="0.3">
      <c r="A36" s="213" t="s">
        <v>423</v>
      </c>
      <c r="B36" s="214" t="s">
        <v>424</v>
      </c>
      <c r="C36" s="214" t="s">
        <v>179</v>
      </c>
      <c r="D36" s="214" t="s">
        <v>593</v>
      </c>
      <c r="E36" s="214" t="s">
        <v>594</v>
      </c>
      <c r="F36" s="215">
        <v>202601</v>
      </c>
      <c r="G36" t="str">
        <v>KARLA HERRERA ROJAS202601</v>
      </c>
    </row>
    <row r="37" spans="1:7" x14ac:dyDescent="0.3">
      <c r="A37" s="216" t="s">
        <v>423</v>
      </c>
      <c r="B37" s="217" t="s">
        <v>424</v>
      </c>
      <c r="C37" s="217" t="s">
        <v>190</v>
      </c>
      <c r="D37" s="217" t="s">
        <v>593</v>
      </c>
      <c r="E37" s="217" t="s">
        <v>594</v>
      </c>
      <c r="F37" s="218">
        <v>202601</v>
      </c>
      <c r="G37" t="str">
        <v>KAROL MORA CASCANTE202601</v>
      </c>
    </row>
    <row r="38" spans="1:7" x14ac:dyDescent="0.3">
      <c r="A38" s="213" t="s">
        <v>423</v>
      </c>
      <c r="B38" s="214" t="s">
        <v>424</v>
      </c>
      <c r="C38" s="214" t="s">
        <v>76</v>
      </c>
      <c r="D38" s="214" t="s">
        <v>589</v>
      </c>
      <c r="E38" s="214" t="s">
        <v>590</v>
      </c>
      <c r="F38" s="215">
        <v>202601</v>
      </c>
      <c r="G38" t="str">
        <v>KEREN CAROLINA CHAVES MORALES202601</v>
      </c>
    </row>
    <row r="39" spans="1:7" x14ac:dyDescent="0.3">
      <c r="A39" s="216" t="s">
        <v>423</v>
      </c>
      <c r="B39" s="217" t="s">
        <v>424</v>
      </c>
      <c r="C39" s="217" t="s">
        <v>297</v>
      </c>
      <c r="D39" s="217" t="s">
        <v>589</v>
      </c>
      <c r="E39" s="217" t="s">
        <v>590</v>
      </c>
      <c r="F39" s="218">
        <v>202601</v>
      </c>
      <c r="G39" t="str">
        <v>KRISSIA CESPEDES ARGUEDAS202601</v>
      </c>
    </row>
    <row r="40" spans="1:7" x14ac:dyDescent="0.3">
      <c r="A40" s="213" t="s">
        <v>423</v>
      </c>
      <c r="B40" s="214" t="s">
        <v>424</v>
      </c>
      <c r="C40" s="214" t="s">
        <v>4682</v>
      </c>
      <c r="D40" s="214" t="s">
        <v>3520</v>
      </c>
      <c r="E40" s="214" t="s">
        <v>3521</v>
      </c>
      <c r="F40" s="215">
        <v>202601</v>
      </c>
      <c r="G40" t="str">
        <v>LUIS DIEGO ORIAS AGUILAR202601</v>
      </c>
    </row>
    <row r="41" spans="1:7" x14ac:dyDescent="0.3">
      <c r="A41" s="216" t="s">
        <v>423</v>
      </c>
      <c r="B41" s="217" t="s">
        <v>424</v>
      </c>
      <c r="C41" s="217" t="s">
        <v>192</v>
      </c>
      <c r="D41" s="217" t="s">
        <v>3536</v>
      </c>
      <c r="E41" s="217" t="s">
        <v>3537</v>
      </c>
      <c r="F41" s="218">
        <v>202601</v>
      </c>
      <c r="G41" t="str">
        <v>MAIKOL PICADO AGUILAR202601</v>
      </c>
    </row>
    <row r="42" spans="1:7" x14ac:dyDescent="0.3">
      <c r="A42" s="213" t="s">
        <v>423</v>
      </c>
      <c r="B42" s="214" t="s">
        <v>424</v>
      </c>
      <c r="C42" s="214" t="s">
        <v>187</v>
      </c>
      <c r="D42" s="214" t="s">
        <v>591</v>
      </c>
      <c r="E42" s="214" t="s">
        <v>592</v>
      </c>
      <c r="F42" s="215">
        <v>202601</v>
      </c>
      <c r="G42" t="str">
        <v>MARIA JOSE ANGULO GUTIERREZ202601</v>
      </c>
    </row>
    <row r="43" spans="1:7" x14ac:dyDescent="0.3">
      <c r="A43" s="216" t="s">
        <v>423</v>
      </c>
      <c r="B43" s="217" t="s">
        <v>424</v>
      </c>
      <c r="C43" s="217" t="s">
        <v>4370</v>
      </c>
      <c r="D43" s="217" t="s">
        <v>591</v>
      </c>
      <c r="E43" s="217" t="s">
        <v>592</v>
      </c>
      <c r="F43" s="218">
        <v>202601</v>
      </c>
      <c r="G43" t="str">
        <v>MARIO ISAAC MADRIGAL MORA202601</v>
      </c>
    </row>
    <row r="44" spans="1:7" x14ac:dyDescent="0.3">
      <c r="A44" s="213" t="s">
        <v>423</v>
      </c>
      <c r="B44" s="214" t="s">
        <v>424</v>
      </c>
      <c r="C44" s="214" t="s">
        <v>4344</v>
      </c>
      <c r="D44" s="214" t="s">
        <v>591</v>
      </c>
      <c r="E44" s="214" t="s">
        <v>592</v>
      </c>
      <c r="F44" s="215">
        <v>202601</v>
      </c>
      <c r="G44" t="str">
        <v>MASIEL MARISELA PICADO ARIAS202601</v>
      </c>
    </row>
    <row r="45" spans="1:7" x14ac:dyDescent="0.3">
      <c r="A45" s="216" t="s">
        <v>423</v>
      </c>
      <c r="B45" s="217" t="s">
        <v>424</v>
      </c>
      <c r="C45" s="217" t="s">
        <v>3559</v>
      </c>
      <c r="D45" s="217" t="s">
        <v>3557</v>
      </c>
      <c r="E45" s="217" t="s">
        <v>3558</v>
      </c>
      <c r="F45" s="218">
        <v>202601</v>
      </c>
      <c r="G45" t="str">
        <v>MATTHEWS RUSSEL OBREGON202601</v>
      </c>
    </row>
    <row r="46" spans="1:7" x14ac:dyDescent="0.3">
      <c r="A46" s="213" t="s">
        <v>423</v>
      </c>
      <c r="B46" s="214" t="s">
        <v>424</v>
      </c>
      <c r="C46" s="214" t="s">
        <v>184</v>
      </c>
      <c r="D46" s="214" t="s">
        <v>587</v>
      </c>
      <c r="E46" s="214" t="s">
        <v>588</v>
      </c>
      <c r="F46" s="215">
        <v>202601</v>
      </c>
      <c r="G46" t="str">
        <v>MERIBETH BRENES QUESADA202601</v>
      </c>
    </row>
    <row r="47" spans="1:7" x14ac:dyDescent="0.3">
      <c r="A47" s="216" t="s">
        <v>423</v>
      </c>
      <c r="B47" s="217" t="s">
        <v>424</v>
      </c>
      <c r="C47" s="217" t="s">
        <v>197</v>
      </c>
      <c r="D47" s="217" t="s">
        <v>591</v>
      </c>
      <c r="E47" s="217" t="s">
        <v>592</v>
      </c>
      <c r="F47" s="218">
        <v>202601</v>
      </c>
      <c r="G47" t="str">
        <v>MEYLIN ALEJANDRA ZUÑIGA NUÑEZ202601</v>
      </c>
    </row>
    <row r="48" spans="1:7" x14ac:dyDescent="0.3">
      <c r="A48" s="213" t="s">
        <v>423</v>
      </c>
      <c r="B48" s="214" t="s">
        <v>424</v>
      </c>
      <c r="C48" s="214" t="s">
        <v>4646</v>
      </c>
      <c r="D48" s="214" t="s">
        <v>4683</v>
      </c>
      <c r="E48" s="214" t="s">
        <v>4684</v>
      </c>
      <c r="F48" s="215">
        <v>202601</v>
      </c>
      <c r="G48" t="str">
        <v>NOYLIN MARIA CARMONA GUADAMUZ202601</v>
      </c>
    </row>
    <row r="49" spans="1:7" x14ac:dyDescent="0.3">
      <c r="A49" s="216" t="s">
        <v>423</v>
      </c>
      <c r="B49" s="217" t="s">
        <v>424</v>
      </c>
      <c r="C49" s="217" t="s">
        <v>181</v>
      </c>
      <c r="D49" s="217" t="s">
        <v>593</v>
      </c>
      <c r="E49" s="217" t="s">
        <v>594</v>
      </c>
      <c r="F49" s="218">
        <v>202601</v>
      </c>
      <c r="G49" t="str">
        <v>RICARDO HERRERA CHAVES202601</v>
      </c>
    </row>
    <row r="50" spans="1:7" x14ac:dyDescent="0.3">
      <c r="A50" s="213" t="s">
        <v>423</v>
      </c>
      <c r="B50" s="214" t="s">
        <v>424</v>
      </c>
      <c r="C50" s="214" t="s">
        <v>944</v>
      </c>
      <c r="D50" s="214" t="s">
        <v>587</v>
      </c>
      <c r="E50" s="214" t="s">
        <v>588</v>
      </c>
      <c r="F50" s="215">
        <v>202601</v>
      </c>
      <c r="G50" t="str">
        <v>STEPHANIE ROJAS ALFARO202601</v>
      </c>
    </row>
    <row r="51" spans="1:7" x14ac:dyDescent="0.3">
      <c r="A51" s="216" t="s">
        <v>423</v>
      </c>
      <c r="B51" s="217" t="s">
        <v>424</v>
      </c>
      <c r="C51" s="217" t="s">
        <v>201</v>
      </c>
      <c r="D51" s="217" t="s">
        <v>587</v>
      </c>
      <c r="E51" s="217" t="s">
        <v>588</v>
      </c>
      <c r="F51" s="218">
        <v>202601</v>
      </c>
      <c r="G51" t="str">
        <v>VALERIA MATAMOROS CASTILLO202601</v>
      </c>
    </row>
    <row r="52" spans="1:7" x14ac:dyDescent="0.3">
      <c r="A52" s="213" t="s">
        <v>423</v>
      </c>
      <c r="B52" s="214" t="s">
        <v>424</v>
      </c>
      <c r="C52" s="214" t="s">
        <v>946</v>
      </c>
      <c r="D52" s="214" t="s">
        <v>587</v>
      </c>
      <c r="E52" s="214" t="s">
        <v>588</v>
      </c>
      <c r="F52" s="215">
        <v>202601</v>
      </c>
      <c r="G52" t="str">
        <v>VICTORIA UREÑA FERNANDEZ202601</v>
      </c>
    </row>
    <row r="53" spans="1:7" x14ac:dyDescent="0.3">
      <c r="A53" s="216" t="s">
        <v>423</v>
      </c>
      <c r="B53" s="217" t="s">
        <v>424</v>
      </c>
      <c r="C53" s="217" t="s">
        <v>188</v>
      </c>
      <c r="D53" s="217" t="s">
        <v>589</v>
      </c>
      <c r="E53" s="217" t="s">
        <v>590</v>
      </c>
      <c r="F53" s="218">
        <v>202601</v>
      </c>
      <c r="G53" t="str">
        <v>WILLIAM ADRIAN ABARCA LOPEZ202601</v>
      </c>
    </row>
    <row r="54" spans="1:7" x14ac:dyDescent="0.3">
      <c r="A54" s="213" t="s">
        <v>423</v>
      </c>
      <c r="B54" s="214" t="s">
        <v>424</v>
      </c>
      <c r="C54" s="214" t="s">
        <v>3488</v>
      </c>
      <c r="D54" s="214" t="s">
        <v>587</v>
      </c>
      <c r="E54" s="214" t="s">
        <v>588</v>
      </c>
      <c r="F54" s="215">
        <v>202601</v>
      </c>
      <c r="G54" t="str">
        <v>YOSELIN PAMELA GUEVARA VEGA202601</v>
      </c>
    </row>
    <row r="55" spans="1:7" x14ac:dyDescent="0.3">
      <c r="A55" s="216" t="s">
        <v>425</v>
      </c>
      <c r="B55" s="217" t="s">
        <v>426</v>
      </c>
      <c r="C55" s="217" t="s">
        <v>286</v>
      </c>
      <c r="D55" s="217" t="s">
        <v>580</v>
      </c>
      <c r="E55" s="217" t="s">
        <v>581</v>
      </c>
      <c r="F55" s="218">
        <v>202601</v>
      </c>
      <c r="G55" t="str">
        <v>ALFONSO FUENTES RODRIGUEZ202601</v>
      </c>
    </row>
    <row r="56" spans="1:7" x14ac:dyDescent="0.3">
      <c r="A56" s="213" t="s">
        <v>425</v>
      </c>
      <c r="B56" s="214" t="s">
        <v>426</v>
      </c>
      <c r="C56" s="214" t="s">
        <v>65</v>
      </c>
      <c r="D56" s="214" t="s">
        <v>595</v>
      </c>
      <c r="E56" s="214" t="s">
        <v>596</v>
      </c>
      <c r="F56" s="215">
        <v>202601</v>
      </c>
      <c r="G56" t="str">
        <v>ALFONSO VARGAS CHAVES202601</v>
      </c>
    </row>
    <row r="57" spans="1:7" x14ac:dyDescent="0.3">
      <c r="A57" s="216" t="s">
        <v>425</v>
      </c>
      <c r="B57" s="217" t="s">
        <v>426</v>
      </c>
      <c r="C57" s="217" t="s">
        <v>246</v>
      </c>
      <c r="D57" s="217" t="s">
        <v>3523</v>
      </c>
      <c r="E57" s="217" t="s">
        <v>3524</v>
      </c>
      <c r="F57" s="218">
        <v>202601</v>
      </c>
      <c r="G57" t="str">
        <v>ANDREY ARIAS VALVERDE202601</v>
      </c>
    </row>
    <row r="58" spans="1:7" x14ac:dyDescent="0.3">
      <c r="A58" s="213" t="s">
        <v>425</v>
      </c>
      <c r="B58" s="214" t="s">
        <v>426</v>
      </c>
      <c r="C58" s="214" t="s">
        <v>309</v>
      </c>
      <c r="D58" s="214" t="s">
        <v>598</v>
      </c>
      <c r="E58" s="214" t="s">
        <v>3498</v>
      </c>
      <c r="F58" s="215">
        <v>202601</v>
      </c>
      <c r="G58" t="str">
        <v>ANTHONY ALVAREZ NAVARRO202601</v>
      </c>
    </row>
    <row r="59" spans="1:7" x14ac:dyDescent="0.3">
      <c r="A59" s="216" t="s">
        <v>425</v>
      </c>
      <c r="B59" s="217" t="s">
        <v>426</v>
      </c>
      <c r="C59" s="217" t="s">
        <v>4123</v>
      </c>
      <c r="D59" s="217" t="s">
        <v>4130</v>
      </c>
      <c r="E59" s="217" t="s">
        <v>4131</v>
      </c>
      <c r="F59" s="218">
        <v>202601</v>
      </c>
      <c r="G59" t="str">
        <v>CESAR MATARRITA MATARRITA202601</v>
      </c>
    </row>
    <row r="60" spans="1:7" x14ac:dyDescent="0.3">
      <c r="A60" s="213" t="s">
        <v>425</v>
      </c>
      <c r="B60" s="214" t="s">
        <v>426</v>
      </c>
      <c r="C60" s="214" t="s">
        <v>262</v>
      </c>
      <c r="D60" s="214" t="s">
        <v>623</v>
      </c>
      <c r="E60" s="214" t="s">
        <v>624</v>
      </c>
      <c r="F60" s="215">
        <v>202601</v>
      </c>
      <c r="G60" t="str">
        <v>ELIER CORTES BALTODANO202601</v>
      </c>
    </row>
    <row r="61" spans="1:7" x14ac:dyDescent="0.3">
      <c r="A61" s="216" t="s">
        <v>425</v>
      </c>
      <c r="B61" s="217" t="s">
        <v>426</v>
      </c>
      <c r="C61" s="217" t="s">
        <v>4561</v>
      </c>
      <c r="D61" s="217" t="s">
        <v>598</v>
      </c>
      <c r="E61" s="217" t="s">
        <v>3498</v>
      </c>
      <c r="F61" s="218">
        <v>202601</v>
      </c>
      <c r="G61" t="str">
        <v>FABIAN ANDRES CHINCHILLA BLANCO202601</v>
      </c>
    </row>
    <row r="62" spans="1:7" x14ac:dyDescent="0.3">
      <c r="A62" s="213" t="s">
        <v>425</v>
      </c>
      <c r="B62" s="214" t="s">
        <v>426</v>
      </c>
      <c r="C62" s="214" t="s">
        <v>136</v>
      </c>
      <c r="D62" s="214" t="s">
        <v>623</v>
      </c>
      <c r="E62" s="214" t="s">
        <v>624</v>
      </c>
      <c r="F62" s="215">
        <v>202601</v>
      </c>
      <c r="G62" t="str">
        <v>GEHISSON ANDRES GAITAN HERRERA202601</v>
      </c>
    </row>
    <row r="63" spans="1:7" x14ac:dyDescent="0.3">
      <c r="A63" s="216" t="s">
        <v>425</v>
      </c>
      <c r="B63" s="217" t="s">
        <v>426</v>
      </c>
      <c r="C63" s="217" t="s">
        <v>4214</v>
      </c>
      <c r="D63" s="217" t="s">
        <v>597</v>
      </c>
      <c r="E63" s="217" t="s">
        <v>3499</v>
      </c>
      <c r="F63" s="218">
        <v>202601</v>
      </c>
      <c r="G63" t="str">
        <v>GERARDO BOLIVAR VARGAS FERNANDEZ202601</v>
      </c>
    </row>
    <row r="64" spans="1:7" x14ac:dyDescent="0.3">
      <c r="A64" s="213" t="s">
        <v>425</v>
      </c>
      <c r="B64" s="214" t="s">
        <v>426</v>
      </c>
      <c r="C64" s="214" t="s">
        <v>3974</v>
      </c>
      <c r="D64" s="214" t="s">
        <v>597</v>
      </c>
      <c r="E64" s="214" t="s">
        <v>3499</v>
      </c>
      <c r="F64" s="215">
        <v>202601</v>
      </c>
      <c r="G64" t="str">
        <v>HELEN AZARIA NAVARRO BARAHONA202601</v>
      </c>
    </row>
    <row r="65" spans="1:7" x14ac:dyDescent="0.3">
      <c r="A65" s="216" t="s">
        <v>425</v>
      </c>
      <c r="B65" s="217" t="s">
        <v>426</v>
      </c>
      <c r="C65" s="217" t="s">
        <v>294</v>
      </c>
      <c r="D65" s="217" t="s">
        <v>598</v>
      </c>
      <c r="E65" s="217" t="s">
        <v>3498</v>
      </c>
      <c r="F65" s="218">
        <v>202601</v>
      </c>
      <c r="G65" t="str">
        <v>JOSE DANIEL CHINCHILLA CERDAS202601</v>
      </c>
    </row>
    <row r="66" spans="1:7" x14ac:dyDescent="0.3">
      <c r="A66" s="213" t="s">
        <v>425</v>
      </c>
      <c r="B66" s="214" t="s">
        <v>426</v>
      </c>
      <c r="C66" s="214" t="s">
        <v>321</v>
      </c>
      <c r="D66" s="214" t="s">
        <v>615</v>
      </c>
      <c r="E66" s="214" t="s">
        <v>616</v>
      </c>
      <c r="F66" s="215">
        <v>202601</v>
      </c>
      <c r="G66" t="str">
        <v>KEVIN OLEAGA GARCIA202601</v>
      </c>
    </row>
    <row r="67" spans="1:7" x14ac:dyDescent="0.3">
      <c r="A67" s="216" t="s">
        <v>425</v>
      </c>
      <c r="B67" s="217" t="s">
        <v>426</v>
      </c>
      <c r="C67" s="217" t="s">
        <v>4617</v>
      </c>
      <c r="D67" s="217" t="s">
        <v>597</v>
      </c>
      <c r="E67" s="217" t="s">
        <v>3499</v>
      </c>
      <c r="F67" s="218">
        <v>202601</v>
      </c>
      <c r="G67" t="str">
        <v>LAURA REBECA CORDOBA FERNANDEZ202601</v>
      </c>
    </row>
    <row r="68" spans="1:7" x14ac:dyDescent="0.3">
      <c r="A68" s="213" t="s">
        <v>425</v>
      </c>
      <c r="B68" s="214" t="s">
        <v>426</v>
      </c>
      <c r="C68" s="214" t="s">
        <v>299</v>
      </c>
      <c r="D68" s="214" t="s">
        <v>580</v>
      </c>
      <c r="E68" s="214" t="s">
        <v>581</v>
      </c>
      <c r="F68" s="215">
        <v>202601</v>
      </c>
      <c r="G68" t="str">
        <v>MARCO ANTONIO ALPIZAR RODRIGUEZ202601</v>
      </c>
    </row>
    <row r="69" spans="1:7" x14ac:dyDescent="0.3">
      <c r="A69" s="216" t="s">
        <v>425</v>
      </c>
      <c r="B69" s="217" t="s">
        <v>426</v>
      </c>
      <c r="C69" s="217" t="s">
        <v>231</v>
      </c>
      <c r="D69" s="217" t="s">
        <v>599</v>
      </c>
      <c r="E69" s="217" t="s">
        <v>600</v>
      </c>
      <c r="F69" s="218">
        <v>202601</v>
      </c>
      <c r="G69" t="str">
        <v>MARIELA ARCE GARCIA202601</v>
      </c>
    </row>
    <row r="70" spans="1:7" x14ac:dyDescent="0.3">
      <c r="A70" s="213" t="s">
        <v>425</v>
      </c>
      <c r="B70" s="214" t="s">
        <v>426</v>
      </c>
      <c r="C70" s="214" t="s">
        <v>29</v>
      </c>
      <c r="D70" s="214" t="s">
        <v>648</v>
      </c>
      <c r="E70" s="214" t="s">
        <v>649</v>
      </c>
      <c r="F70" s="215">
        <v>202601</v>
      </c>
      <c r="G70" t="str">
        <v>RAFAEL VEGA ALVAREZ202601</v>
      </c>
    </row>
    <row r="71" spans="1:7" x14ac:dyDescent="0.3">
      <c r="A71" s="216" t="s">
        <v>425</v>
      </c>
      <c r="B71" s="217" t="s">
        <v>426</v>
      </c>
      <c r="C71" s="217" t="s">
        <v>4040</v>
      </c>
      <c r="D71" s="217" t="s">
        <v>598</v>
      </c>
      <c r="E71" s="217" t="s">
        <v>3498</v>
      </c>
      <c r="F71" s="218">
        <v>202601</v>
      </c>
      <c r="G71" t="str">
        <v>VALERIA ZUÑIGA ANGULO202601</v>
      </c>
    </row>
    <row r="72" spans="1:7" x14ac:dyDescent="0.3">
      <c r="A72" s="213" t="s">
        <v>427</v>
      </c>
      <c r="B72" s="214" t="s">
        <v>428</v>
      </c>
      <c r="C72" s="214" t="s">
        <v>4647</v>
      </c>
      <c r="D72" s="214" t="s">
        <v>4685</v>
      </c>
      <c r="E72" s="214" t="s">
        <v>4686</v>
      </c>
      <c r="F72" s="215">
        <v>202601</v>
      </c>
      <c r="G72" t="str">
        <v>ALEXANDER DE JESUS BRENES GARITA202601</v>
      </c>
    </row>
    <row r="73" spans="1:7" x14ac:dyDescent="0.3">
      <c r="A73" s="216" t="s">
        <v>427</v>
      </c>
      <c r="B73" s="217" t="s">
        <v>428</v>
      </c>
      <c r="C73" s="217" t="s">
        <v>32</v>
      </c>
      <c r="D73" s="217" t="s">
        <v>615</v>
      </c>
      <c r="E73" s="217" t="s">
        <v>616</v>
      </c>
      <c r="F73" s="218">
        <v>202601</v>
      </c>
      <c r="G73" t="str">
        <v>DALIA VERONICA WHEATHEY BALLADARES202601</v>
      </c>
    </row>
    <row r="74" spans="1:7" x14ac:dyDescent="0.3">
      <c r="A74" s="213" t="s">
        <v>427</v>
      </c>
      <c r="B74" s="214" t="s">
        <v>428</v>
      </c>
      <c r="C74" s="214" t="s">
        <v>28</v>
      </c>
      <c r="D74" s="214" t="s">
        <v>601</v>
      </c>
      <c r="E74" s="214" t="s">
        <v>602</v>
      </c>
      <c r="F74" s="215">
        <v>202601</v>
      </c>
      <c r="G74" t="str">
        <v>DANNY CORELLA MARTINEZ202601</v>
      </c>
    </row>
    <row r="75" spans="1:7" x14ac:dyDescent="0.3">
      <c r="A75" s="216" t="s">
        <v>427</v>
      </c>
      <c r="B75" s="217" t="s">
        <v>428</v>
      </c>
      <c r="C75" s="217" t="s">
        <v>237</v>
      </c>
      <c r="D75" s="217" t="s">
        <v>603</v>
      </c>
      <c r="E75" s="217" t="s">
        <v>604</v>
      </c>
      <c r="F75" s="218">
        <v>202601</v>
      </c>
      <c r="G75" t="str">
        <v>DIEGO MURILLO CAMPOS202601</v>
      </c>
    </row>
    <row r="76" spans="1:7" x14ac:dyDescent="0.3">
      <c r="A76" s="213" t="s">
        <v>427</v>
      </c>
      <c r="B76" s="214" t="s">
        <v>428</v>
      </c>
      <c r="C76" s="214" t="s">
        <v>30</v>
      </c>
      <c r="D76" s="214" t="s">
        <v>615</v>
      </c>
      <c r="E76" s="214" t="s">
        <v>616</v>
      </c>
      <c r="F76" s="215">
        <v>202601</v>
      </c>
      <c r="G76" t="str">
        <v>GIOVANNY JOSE MORALES MENESES202601</v>
      </c>
    </row>
    <row r="77" spans="1:7" x14ac:dyDescent="0.3">
      <c r="A77" s="216" t="s">
        <v>427</v>
      </c>
      <c r="B77" s="217" t="s">
        <v>428</v>
      </c>
      <c r="C77" s="217" t="s">
        <v>430</v>
      </c>
      <c r="D77" s="217" t="s">
        <v>573</v>
      </c>
      <c r="E77" s="217" t="s">
        <v>574</v>
      </c>
      <c r="F77" s="218">
        <v>202601</v>
      </c>
      <c r="G77" t="str">
        <v>JOSE MIGUEL CHAVES VILLALOBOS202601</v>
      </c>
    </row>
    <row r="78" spans="1:7" x14ac:dyDescent="0.3">
      <c r="A78" s="213" t="s">
        <v>427</v>
      </c>
      <c r="B78" s="214" t="s">
        <v>428</v>
      </c>
      <c r="C78" s="214" t="s">
        <v>124</v>
      </c>
      <c r="D78" s="214" t="s">
        <v>603</v>
      </c>
      <c r="E78" s="214" t="s">
        <v>604</v>
      </c>
      <c r="F78" s="215">
        <v>202601</v>
      </c>
      <c r="G78" t="str">
        <v>JOSE MONTERO ACUÑA202601</v>
      </c>
    </row>
    <row r="79" spans="1:7" x14ac:dyDescent="0.3">
      <c r="A79" s="216" t="s">
        <v>427</v>
      </c>
      <c r="B79" s="217" t="s">
        <v>428</v>
      </c>
      <c r="C79" s="217" t="s">
        <v>4612</v>
      </c>
      <c r="D79" s="217" t="s">
        <v>597</v>
      </c>
      <c r="E79" s="217" t="s">
        <v>3499</v>
      </c>
      <c r="F79" s="218">
        <v>202601</v>
      </c>
      <c r="G79" t="str">
        <v>KERLIN FERNANDA CRUZ BLAS202601</v>
      </c>
    </row>
    <row r="80" spans="1:7" x14ac:dyDescent="0.3">
      <c r="A80" s="213" t="s">
        <v>427</v>
      </c>
      <c r="B80" s="214" t="s">
        <v>428</v>
      </c>
      <c r="C80" s="214" t="s">
        <v>26</v>
      </c>
      <c r="D80" s="214" t="s">
        <v>3525</v>
      </c>
      <c r="E80" s="214" t="s">
        <v>3526</v>
      </c>
      <c r="F80" s="215">
        <v>202601</v>
      </c>
      <c r="G80" t="str">
        <v>MELINA UREÑA SOTO202601</v>
      </c>
    </row>
    <row r="81" spans="1:7" x14ac:dyDescent="0.3">
      <c r="A81" s="216" t="s">
        <v>427</v>
      </c>
      <c r="B81" s="217" t="s">
        <v>428</v>
      </c>
      <c r="C81" s="217" t="s">
        <v>429</v>
      </c>
      <c r="D81" s="217" t="s">
        <v>605</v>
      </c>
      <c r="E81" s="217" t="s">
        <v>606</v>
      </c>
      <c r="F81" s="218">
        <v>202601</v>
      </c>
      <c r="G81" t="str">
        <v>NELSON PABEL BALTODANO CRUZ202601</v>
      </c>
    </row>
    <row r="82" spans="1:7" x14ac:dyDescent="0.3">
      <c r="A82" s="213" t="s">
        <v>427</v>
      </c>
      <c r="B82" s="214" t="s">
        <v>428</v>
      </c>
      <c r="C82" s="214" t="s">
        <v>4613</v>
      </c>
      <c r="D82" s="214" t="s">
        <v>597</v>
      </c>
      <c r="E82" s="214" t="s">
        <v>3499</v>
      </c>
      <c r="F82" s="215">
        <v>202601</v>
      </c>
      <c r="G82" t="str">
        <v>NIGEL JAREED OCAMPO HERNANDEZ202601</v>
      </c>
    </row>
    <row r="83" spans="1:7" x14ac:dyDescent="0.3">
      <c r="A83" s="216" t="s">
        <v>427</v>
      </c>
      <c r="B83" s="217" t="s">
        <v>428</v>
      </c>
      <c r="C83" s="217" t="s">
        <v>9</v>
      </c>
      <c r="D83" s="217" t="s">
        <v>609</v>
      </c>
      <c r="E83" s="217" t="s">
        <v>610</v>
      </c>
      <c r="F83" s="218">
        <v>202601</v>
      </c>
      <c r="G83" t="str">
        <v>RICARDO BOOM MONTERO202601</v>
      </c>
    </row>
    <row r="84" spans="1:7" x14ac:dyDescent="0.3">
      <c r="A84" s="213" t="s">
        <v>427</v>
      </c>
      <c r="B84" s="214" t="s">
        <v>428</v>
      </c>
      <c r="C84" s="214" t="s">
        <v>24</v>
      </c>
      <c r="D84" s="214" t="s">
        <v>607</v>
      </c>
      <c r="E84" s="214" t="s">
        <v>608</v>
      </c>
      <c r="F84" s="215">
        <v>202601</v>
      </c>
      <c r="G84" t="str">
        <v>VICTOR CHAVES MONTERO202601</v>
      </c>
    </row>
    <row r="85" spans="1:7" x14ac:dyDescent="0.3">
      <c r="A85" s="216" t="s">
        <v>4703</v>
      </c>
      <c r="B85" s="217" t="s">
        <v>4132</v>
      </c>
      <c r="C85" s="217" t="s">
        <v>60</v>
      </c>
      <c r="D85" s="217" t="s">
        <v>611</v>
      </c>
      <c r="E85" s="217" t="s">
        <v>612</v>
      </c>
      <c r="F85" s="218">
        <v>202601</v>
      </c>
      <c r="G85" t="str">
        <v>AARON VARGAS VALVERDE202601</v>
      </c>
    </row>
    <row r="86" spans="1:7" x14ac:dyDescent="0.3">
      <c r="A86" s="213" t="s">
        <v>4703</v>
      </c>
      <c r="B86" s="214" t="s">
        <v>4132</v>
      </c>
      <c r="C86" s="214" t="s">
        <v>3972</v>
      </c>
      <c r="D86" s="214" t="s">
        <v>615</v>
      </c>
      <c r="E86" s="214" t="s">
        <v>616</v>
      </c>
      <c r="F86" s="215">
        <v>202601</v>
      </c>
      <c r="G86" t="str">
        <v>AXEL MATUS VARGAS202601</v>
      </c>
    </row>
    <row r="87" spans="1:7" x14ac:dyDescent="0.3">
      <c r="A87" s="216" t="s">
        <v>4703</v>
      </c>
      <c r="B87" s="217" t="s">
        <v>4132</v>
      </c>
      <c r="C87" s="217" t="s">
        <v>4436</v>
      </c>
      <c r="D87" s="217" t="s">
        <v>4133</v>
      </c>
      <c r="E87" s="217" t="s">
        <v>4134</v>
      </c>
      <c r="F87" s="218">
        <v>202601</v>
      </c>
      <c r="G87" t="str">
        <v>BRAYAN JOSUE GUTIERREZ DINARTE202601</v>
      </c>
    </row>
    <row r="88" spans="1:7" x14ac:dyDescent="0.3">
      <c r="A88" s="213" t="s">
        <v>4703</v>
      </c>
      <c r="B88" s="214" t="s">
        <v>4132</v>
      </c>
      <c r="C88" s="214" t="s">
        <v>938</v>
      </c>
      <c r="D88" s="214" t="s">
        <v>573</v>
      </c>
      <c r="E88" s="214" t="s">
        <v>574</v>
      </c>
      <c r="F88" s="215">
        <v>202601</v>
      </c>
      <c r="G88" t="str">
        <v>JAVIER VARGAS TENCIO202601</v>
      </c>
    </row>
    <row r="89" spans="1:7" x14ac:dyDescent="0.3">
      <c r="A89" s="216" t="s">
        <v>4703</v>
      </c>
      <c r="B89" s="217" t="s">
        <v>4132</v>
      </c>
      <c r="C89" s="217" t="s">
        <v>54</v>
      </c>
      <c r="D89" s="217" t="s">
        <v>603</v>
      </c>
      <c r="E89" s="217" t="s">
        <v>604</v>
      </c>
      <c r="F89" s="218">
        <v>202601</v>
      </c>
      <c r="G89" t="str">
        <v>JOSE ANDRES ROJAS GUTIERREZ202601</v>
      </c>
    </row>
    <row r="90" spans="1:7" x14ac:dyDescent="0.3">
      <c r="A90" s="213" t="s">
        <v>4703</v>
      </c>
      <c r="B90" s="214" t="s">
        <v>4132</v>
      </c>
      <c r="C90" s="214" t="s">
        <v>58</v>
      </c>
      <c r="D90" s="214" t="s">
        <v>609</v>
      </c>
      <c r="E90" s="214" t="s">
        <v>610</v>
      </c>
      <c r="F90" s="215">
        <v>202601</v>
      </c>
      <c r="G90" t="str">
        <v>MELVIN BRENES GOMEZ202601</v>
      </c>
    </row>
    <row r="91" spans="1:7" x14ac:dyDescent="0.3">
      <c r="A91" s="216" t="s">
        <v>4703</v>
      </c>
      <c r="B91" s="217" t="s">
        <v>434</v>
      </c>
      <c r="C91" s="217" t="s">
        <v>59</v>
      </c>
      <c r="D91" s="217" t="s">
        <v>617</v>
      </c>
      <c r="E91" s="217" t="s">
        <v>618</v>
      </c>
      <c r="F91" s="218">
        <v>202601</v>
      </c>
      <c r="G91" t="str">
        <v>ALVARO CHAVES SABORIO202601</v>
      </c>
    </row>
    <row r="92" spans="1:7" x14ac:dyDescent="0.3">
      <c r="A92" s="213" t="s">
        <v>4703</v>
      </c>
      <c r="B92" s="214" t="s">
        <v>434</v>
      </c>
      <c r="C92" s="214" t="s">
        <v>4645</v>
      </c>
      <c r="D92" s="214" t="s">
        <v>4685</v>
      </c>
      <c r="E92" s="214" t="s">
        <v>4686</v>
      </c>
      <c r="F92" s="215">
        <v>202601</v>
      </c>
      <c r="G92" t="str">
        <v>BRAYAN STANLEY ROSALES PEREZ202601</v>
      </c>
    </row>
    <row r="93" spans="1:7" x14ac:dyDescent="0.3">
      <c r="A93" s="216" t="s">
        <v>4703</v>
      </c>
      <c r="B93" s="217" t="s">
        <v>434</v>
      </c>
      <c r="C93" s="217" t="s">
        <v>63</v>
      </c>
      <c r="D93" s="217" t="s">
        <v>619</v>
      </c>
      <c r="E93" s="217" t="s">
        <v>620</v>
      </c>
      <c r="F93" s="218">
        <v>202601</v>
      </c>
      <c r="G93" t="str">
        <v>CAROL RODRIGUEZ SOLORZANO202601</v>
      </c>
    </row>
    <row r="94" spans="1:7" x14ac:dyDescent="0.3">
      <c r="A94" s="213" t="s">
        <v>4703</v>
      </c>
      <c r="B94" s="214" t="s">
        <v>436</v>
      </c>
      <c r="C94" s="214" t="s">
        <v>69</v>
      </c>
      <c r="D94" s="214" t="s">
        <v>601</v>
      </c>
      <c r="E94" s="214" t="s">
        <v>602</v>
      </c>
      <c r="F94" s="215">
        <v>202601</v>
      </c>
      <c r="G94" t="str">
        <v>DANNY DAVID BUSTOS ROJAS202601</v>
      </c>
    </row>
    <row r="95" spans="1:7" x14ac:dyDescent="0.3">
      <c r="A95" s="216" t="s">
        <v>4703</v>
      </c>
      <c r="B95" s="217" t="s">
        <v>436</v>
      </c>
      <c r="C95" s="217" t="s">
        <v>939</v>
      </c>
      <c r="D95" s="217" t="s">
        <v>613</v>
      </c>
      <c r="E95" s="217" t="s">
        <v>614</v>
      </c>
      <c r="F95" s="218">
        <v>202601</v>
      </c>
      <c r="G95" t="str">
        <v>JAVIER VARGAS VILLALTA202601</v>
      </c>
    </row>
    <row r="96" spans="1:7" x14ac:dyDescent="0.3">
      <c r="A96" s="213" t="s">
        <v>4703</v>
      </c>
      <c r="B96" s="214" t="s">
        <v>436</v>
      </c>
      <c r="C96" s="214" t="s">
        <v>70</v>
      </c>
      <c r="D96" s="214" t="s">
        <v>615</v>
      </c>
      <c r="E96" s="214" t="s">
        <v>616</v>
      </c>
      <c r="F96" s="215">
        <v>202601</v>
      </c>
      <c r="G96" t="str">
        <v>MARIELA GUTIERREZ HIDALGO202601</v>
      </c>
    </row>
    <row r="97" spans="1:7" x14ac:dyDescent="0.3">
      <c r="A97" s="216" t="s">
        <v>438</v>
      </c>
      <c r="B97" s="217" t="s">
        <v>439</v>
      </c>
      <c r="C97" s="217" t="s">
        <v>43</v>
      </c>
      <c r="D97" s="217" t="s">
        <v>584</v>
      </c>
      <c r="E97" s="217" t="s">
        <v>585</v>
      </c>
      <c r="F97" s="218">
        <v>202601</v>
      </c>
      <c r="G97" t="str">
        <v>ANA MARIA ALVARADO JIMENEZ202601</v>
      </c>
    </row>
    <row r="98" spans="1:7" x14ac:dyDescent="0.3">
      <c r="A98" s="213" t="s">
        <v>438</v>
      </c>
      <c r="B98" s="214" t="s">
        <v>439</v>
      </c>
      <c r="C98" s="214" t="s">
        <v>443</v>
      </c>
      <c r="D98" s="214" t="s">
        <v>1043</v>
      </c>
      <c r="E98" s="214" t="s">
        <v>920</v>
      </c>
      <c r="F98" s="215">
        <v>202601</v>
      </c>
      <c r="G98" t="str">
        <v>HUBERT ANDREY ARIAS BADILLA202601</v>
      </c>
    </row>
    <row r="99" spans="1:7" x14ac:dyDescent="0.3">
      <c r="A99" s="216" t="s">
        <v>438</v>
      </c>
      <c r="B99" s="217" t="s">
        <v>439</v>
      </c>
      <c r="C99" s="217" t="s">
        <v>304</v>
      </c>
      <c r="D99" s="217" t="s">
        <v>3540</v>
      </c>
      <c r="E99" s="217" t="s">
        <v>3541</v>
      </c>
      <c r="F99" s="218">
        <v>202601</v>
      </c>
      <c r="G99" t="str">
        <v>IGNACIO VEGA CAMPOS202601</v>
      </c>
    </row>
    <row r="100" spans="1:7" x14ac:dyDescent="0.3">
      <c r="A100" s="213" t="s">
        <v>438</v>
      </c>
      <c r="B100" s="214" t="s">
        <v>439</v>
      </c>
      <c r="C100" s="214" t="s">
        <v>3173</v>
      </c>
      <c r="D100" s="214" t="s">
        <v>4687</v>
      </c>
      <c r="E100" s="214" t="s">
        <v>4688</v>
      </c>
      <c r="F100" s="215">
        <v>202601</v>
      </c>
      <c r="G100" t="str">
        <v>JOHANNA JARA ZUNIGA202601</v>
      </c>
    </row>
    <row r="101" spans="1:7" x14ac:dyDescent="0.3">
      <c r="A101" s="216" t="s">
        <v>438</v>
      </c>
      <c r="B101" s="217" t="s">
        <v>439</v>
      </c>
      <c r="C101" s="217" t="s">
        <v>4618</v>
      </c>
      <c r="D101" s="217" t="s">
        <v>4619</v>
      </c>
      <c r="E101" s="217" t="s">
        <v>4620</v>
      </c>
      <c r="F101" s="218">
        <v>202601</v>
      </c>
      <c r="G101" t="str">
        <v>JULIAN ANTONIO CASTRO GOMEZ202601</v>
      </c>
    </row>
    <row r="102" spans="1:7" x14ac:dyDescent="0.3">
      <c r="A102" s="213" t="s">
        <v>438</v>
      </c>
      <c r="B102" s="214" t="s">
        <v>439</v>
      </c>
      <c r="C102" s="214" t="s">
        <v>440</v>
      </c>
      <c r="D102" s="214" t="s">
        <v>589</v>
      </c>
      <c r="E102" s="214" t="s">
        <v>590</v>
      </c>
      <c r="F102" s="215">
        <v>202601</v>
      </c>
      <c r="G102" t="str">
        <v>MICHAEL PALMA SALAZAR202601</v>
      </c>
    </row>
    <row r="103" spans="1:7" x14ac:dyDescent="0.3">
      <c r="A103" s="216" t="s">
        <v>4299</v>
      </c>
      <c r="B103" s="217" t="s">
        <v>4302</v>
      </c>
      <c r="C103" s="217" t="s">
        <v>10</v>
      </c>
      <c r="D103" s="217" t="s">
        <v>607</v>
      </c>
      <c r="E103" s="217" t="s">
        <v>608</v>
      </c>
      <c r="F103" s="218">
        <v>202601</v>
      </c>
      <c r="G103" t="str">
        <v>OSCAR BONILLA CALDERON202601</v>
      </c>
    </row>
    <row r="104" spans="1:7" x14ac:dyDescent="0.3">
      <c r="A104" s="213" t="s">
        <v>444</v>
      </c>
      <c r="B104" s="214" t="s">
        <v>445</v>
      </c>
      <c r="C104" s="214" t="s">
        <v>284</v>
      </c>
      <c r="D104" s="214" t="s">
        <v>617</v>
      </c>
      <c r="E104" s="214" t="s">
        <v>618</v>
      </c>
      <c r="F104" s="215">
        <v>202601</v>
      </c>
      <c r="G104" t="str">
        <v>CRISTOBAL FONSECA ROMERO202601</v>
      </c>
    </row>
    <row r="105" spans="1:7" x14ac:dyDescent="0.3">
      <c r="A105" s="216" t="s">
        <v>444</v>
      </c>
      <c r="B105" s="217" t="s">
        <v>445</v>
      </c>
      <c r="C105" s="217" t="s">
        <v>366</v>
      </c>
      <c r="D105" s="217" t="s">
        <v>627</v>
      </c>
      <c r="E105" s="217" t="s">
        <v>628</v>
      </c>
      <c r="F105" s="218">
        <v>202601</v>
      </c>
      <c r="G105" t="str">
        <v>DANIELA CAMACHO BARRANTES202601</v>
      </c>
    </row>
    <row r="106" spans="1:7" x14ac:dyDescent="0.3">
      <c r="A106" s="213" t="s">
        <v>444</v>
      </c>
      <c r="B106" s="214" t="s">
        <v>445</v>
      </c>
      <c r="C106" s="214" t="s">
        <v>4266</v>
      </c>
      <c r="D106" s="214" t="s">
        <v>597</v>
      </c>
      <c r="E106" s="214" t="s">
        <v>3499</v>
      </c>
      <c r="F106" s="215">
        <v>202601</v>
      </c>
      <c r="G106" t="str">
        <v>KEVIN LUIS MEZA CASTILLO202601</v>
      </c>
    </row>
    <row r="107" spans="1:7" x14ac:dyDescent="0.3">
      <c r="A107" s="216" t="s">
        <v>444</v>
      </c>
      <c r="B107" s="217" t="s">
        <v>445</v>
      </c>
      <c r="C107" s="217" t="s">
        <v>302</v>
      </c>
      <c r="D107" s="217" t="s">
        <v>573</v>
      </c>
      <c r="E107" s="217" t="s">
        <v>574</v>
      </c>
      <c r="F107" s="218">
        <v>202601</v>
      </c>
      <c r="G107" t="str">
        <v>MARCEL DE MEZERVILLE LOPEZ202601</v>
      </c>
    </row>
    <row r="108" spans="1:7" x14ac:dyDescent="0.3">
      <c r="A108" s="213" t="s">
        <v>444</v>
      </c>
      <c r="B108" s="214" t="s">
        <v>445</v>
      </c>
      <c r="C108" s="214" t="s">
        <v>118</v>
      </c>
      <c r="D108" s="214" t="s">
        <v>573</v>
      </c>
      <c r="E108" s="214" t="s">
        <v>574</v>
      </c>
      <c r="F108" s="215">
        <v>202601</v>
      </c>
      <c r="G108" t="str">
        <v>MICHAEL SANCHEZ FALLAS202601</v>
      </c>
    </row>
    <row r="109" spans="1:7" x14ac:dyDescent="0.3">
      <c r="A109" s="216" t="s">
        <v>444</v>
      </c>
      <c r="B109" s="217" t="s">
        <v>445</v>
      </c>
      <c r="C109" s="217" t="s">
        <v>3238</v>
      </c>
      <c r="D109" s="217" t="s">
        <v>629</v>
      </c>
      <c r="E109" s="217" t="s">
        <v>630</v>
      </c>
      <c r="F109" s="218">
        <v>202601</v>
      </c>
      <c r="G109" t="str">
        <v>RICARDO JIMÉNEZ RUGAMA202601</v>
      </c>
    </row>
    <row r="110" spans="1:7" x14ac:dyDescent="0.3">
      <c r="A110" s="213" t="s">
        <v>444</v>
      </c>
      <c r="B110" s="214" t="s">
        <v>445</v>
      </c>
      <c r="C110" s="214" t="s">
        <v>300</v>
      </c>
      <c r="D110" s="214" t="s">
        <v>3527</v>
      </c>
      <c r="E110" s="214" t="s">
        <v>3528</v>
      </c>
      <c r="F110" s="215">
        <v>202601</v>
      </c>
      <c r="G110" t="str">
        <v>SABRINA ANDREA VILLALOBOS ARIAS202601</v>
      </c>
    </row>
    <row r="111" spans="1:7" x14ac:dyDescent="0.3">
      <c r="A111" s="216" t="s">
        <v>446</v>
      </c>
      <c r="B111" s="217" t="s">
        <v>447</v>
      </c>
      <c r="C111" s="217" t="s">
        <v>3869</v>
      </c>
      <c r="D111" s="217" t="s">
        <v>631</v>
      </c>
      <c r="E111" s="217" t="s">
        <v>632</v>
      </c>
      <c r="F111" s="218">
        <v>202601</v>
      </c>
      <c r="G111" t="str">
        <v>ADRIANA ELENA AGUERO OVARES202601</v>
      </c>
    </row>
    <row r="112" spans="1:7" x14ac:dyDescent="0.3">
      <c r="A112" s="213" t="s">
        <v>446</v>
      </c>
      <c r="B112" s="214" t="s">
        <v>447</v>
      </c>
      <c r="C112" s="214" t="s">
        <v>168</v>
      </c>
      <c r="D112" s="214" t="s">
        <v>3542</v>
      </c>
      <c r="E112" s="214" t="s">
        <v>3543</v>
      </c>
      <c r="F112" s="215">
        <v>202601</v>
      </c>
      <c r="G112" t="str">
        <v>ALBERTO SOLANO SOLANO202601</v>
      </c>
    </row>
    <row r="113" spans="1:7" x14ac:dyDescent="0.3">
      <c r="A113" s="216" t="s">
        <v>446</v>
      </c>
      <c r="B113" s="217" t="s">
        <v>447</v>
      </c>
      <c r="C113" s="217" t="s">
        <v>172</v>
      </c>
      <c r="D113" s="217" t="s">
        <v>617</v>
      </c>
      <c r="E113" s="217" t="s">
        <v>618</v>
      </c>
      <c r="F113" s="218">
        <v>202601</v>
      </c>
      <c r="G113" t="str">
        <v>DANIEL MENDOZA GARZA202601</v>
      </c>
    </row>
    <row r="114" spans="1:7" x14ac:dyDescent="0.3">
      <c r="A114" s="213" t="s">
        <v>446</v>
      </c>
      <c r="B114" s="214" t="s">
        <v>447</v>
      </c>
      <c r="C114" s="214" t="s">
        <v>163</v>
      </c>
      <c r="D114" s="214" t="s">
        <v>613</v>
      </c>
      <c r="E114" s="214" t="s">
        <v>614</v>
      </c>
      <c r="F114" s="215">
        <v>202601</v>
      </c>
      <c r="G114" t="str">
        <v>EIVI CAMPOS MOLINA202601</v>
      </c>
    </row>
    <row r="115" spans="1:7" x14ac:dyDescent="0.3">
      <c r="A115" s="216" t="s">
        <v>446</v>
      </c>
      <c r="B115" s="217" t="s">
        <v>447</v>
      </c>
      <c r="C115" s="217" t="s">
        <v>61</v>
      </c>
      <c r="D115" s="217" t="s">
        <v>613</v>
      </c>
      <c r="E115" s="217" t="s">
        <v>614</v>
      </c>
      <c r="F115" s="218">
        <v>202601</v>
      </c>
      <c r="G115" t="str">
        <v>ESTEFANIA LEIVA ARRIETA202601</v>
      </c>
    </row>
    <row r="116" spans="1:7" x14ac:dyDescent="0.3">
      <c r="A116" s="213" t="s">
        <v>446</v>
      </c>
      <c r="B116" s="214" t="s">
        <v>447</v>
      </c>
      <c r="C116" s="214" t="s">
        <v>4599</v>
      </c>
      <c r="D116" s="214" t="s">
        <v>4133</v>
      </c>
      <c r="E116" s="214" t="s">
        <v>4134</v>
      </c>
      <c r="F116" s="215">
        <v>202601</v>
      </c>
      <c r="G116" t="str">
        <v>FERGIE OBANDO ACOSTA202601</v>
      </c>
    </row>
    <row r="117" spans="1:7" x14ac:dyDescent="0.3">
      <c r="A117" s="216" t="s">
        <v>446</v>
      </c>
      <c r="B117" s="217" t="s">
        <v>447</v>
      </c>
      <c r="C117" s="217" t="s">
        <v>66</v>
      </c>
      <c r="D117" s="217" t="s">
        <v>573</v>
      </c>
      <c r="E117" s="217" t="s">
        <v>574</v>
      </c>
      <c r="F117" s="218">
        <v>202601</v>
      </c>
      <c r="G117" t="str">
        <v>IVETTE SANCHEZ GARCIA202601</v>
      </c>
    </row>
    <row r="118" spans="1:7" x14ac:dyDescent="0.3">
      <c r="A118" s="213" t="s">
        <v>446</v>
      </c>
      <c r="B118" s="214" t="s">
        <v>447</v>
      </c>
      <c r="C118" s="214" t="s">
        <v>3578</v>
      </c>
      <c r="D118" s="214" t="s">
        <v>3583</v>
      </c>
      <c r="E118" s="214" t="s">
        <v>3584</v>
      </c>
      <c r="F118" s="215">
        <v>202601</v>
      </c>
      <c r="G118" t="str">
        <v>LUIS RODRIGUEZ PIEDRA202601</v>
      </c>
    </row>
    <row r="119" spans="1:7" x14ac:dyDescent="0.3">
      <c r="A119" s="216" t="s">
        <v>446</v>
      </c>
      <c r="B119" s="217" t="s">
        <v>447</v>
      </c>
      <c r="C119" s="217" t="s">
        <v>4267</v>
      </c>
      <c r="D119" s="217" t="s">
        <v>637</v>
      </c>
      <c r="E119" s="217" t="s">
        <v>638</v>
      </c>
      <c r="F119" s="218">
        <v>202601</v>
      </c>
      <c r="G119" t="str">
        <v>MARCIA VARGAS MONGE202601</v>
      </c>
    </row>
    <row r="120" spans="1:7" x14ac:dyDescent="0.3">
      <c r="A120" s="213" t="s">
        <v>446</v>
      </c>
      <c r="B120" s="214" t="s">
        <v>447</v>
      </c>
      <c r="C120" s="214" t="s">
        <v>126</v>
      </c>
      <c r="D120" s="214" t="s">
        <v>637</v>
      </c>
      <c r="E120" s="214" t="s">
        <v>638</v>
      </c>
      <c r="F120" s="215">
        <v>202601</v>
      </c>
      <c r="G120" t="str">
        <v>PAULA CORRALES MARTINEZ202601</v>
      </c>
    </row>
    <row r="121" spans="1:7" x14ac:dyDescent="0.3">
      <c r="A121" s="216" t="s">
        <v>446</v>
      </c>
      <c r="B121" s="217" t="s">
        <v>447</v>
      </c>
      <c r="C121" s="217" t="s">
        <v>121</v>
      </c>
      <c r="D121" s="217" t="s">
        <v>631</v>
      </c>
      <c r="E121" s="217" t="s">
        <v>632</v>
      </c>
      <c r="F121" s="218">
        <v>202601</v>
      </c>
      <c r="G121" t="str">
        <v>ROSMERY ESPINOZA URBINA202601</v>
      </c>
    </row>
    <row r="122" spans="1:7" x14ac:dyDescent="0.3">
      <c r="A122" s="213" t="s">
        <v>446</v>
      </c>
      <c r="B122" s="214" t="s">
        <v>447</v>
      </c>
      <c r="C122" s="214" t="s">
        <v>164</v>
      </c>
      <c r="D122" s="214" t="s">
        <v>633</v>
      </c>
      <c r="E122" s="214" t="s">
        <v>634</v>
      </c>
      <c r="F122" s="215">
        <v>202601</v>
      </c>
      <c r="G122" t="str">
        <v>SELENIA BADILLA ANCHIA202601</v>
      </c>
    </row>
    <row r="123" spans="1:7" x14ac:dyDescent="0.3">
      <c r="A123" s="216" t="s">
        <v>446</v>
      </c>
      <c r="B123" s="217" t="s">
        <v>447</v>
      </c>
      <c r="C123" s="217" t="s">
        <v>288</v>
      </c>
      <c r="D123" s="217" t="s">
        <v>635</v>
      </c>
      <c r="E123" s="217" t="s">
        <v>636</v>
      </c>
      <c r="F123" s="218">
        <v>202601</v>
      </c>
      <c r="G123" t="str">
        <v>TATIANA SOLIS ZAMORA202601</v>
      </c>
    </row>
    <row r="124" spans="1:7" x14ac:dyDescent="0.3">
      <c r="A124" s="213" t="s">
        <v>446</v>
      </c>
      <c r="B124" s="214" t="s">
        <v>447</v>
      </c>
      <c r="C124" s="214" t="s">
        <v>15</v>
      </c>
      <c r="D124" s="214" t="s">
        <v>637</v>
      </c>
      <c r="E124" s="214" t="s">
        <v>638</v>
      </c>
      <c r="F124" s="215">
        <v>202601</v>
      </c>
      <c r="G124" t="str">
        <v>VERONICA VARGAS MORA202601</v>
      </c>
    </row>
    <row r="125" spans="1:7" x14ac:dyDescent="0.3">
      <c r="A125" s="216" t="s">
        <v>4173</v>
      </c>
      <c r="B125" s="217" t="s">
        <v>4335</v>
      </c>
      <c r="C125" s="217" t="s">
        <v>3964</v>
      </c>
      <c r="D125" s="217" t="s">
        <v>3284</v>
      </c>
      <c r="E125" s="217" t="s">
        <v>3500</v>
      </c>
      <c r="F125" s="218">
        <v>202601</v>
      </c>
      <c r="G125" t="str">
        <v>ALEXANDER ARCE GUTIERREZ202601</v>
      </c>
    </row>
    <row r="126" spans="1:7" x14ac:dyDescent="0.3">
      <c r="A126" s="213" t="s">
        <v>4173</v>
      </c>
      <c r="B126" s="214" t="s">
        <v>4335</v>
      </c>
      <c r="C126" s="214" t="s">
        <v>4287</v>
      </c>
      <c r="D126" s="214" t="s">
        <v>615</v>
      </c>
      <c r="E126" s="214" t="s">
        <v>616</v>
      </c>
      <c r="F126" s="215">
        <v>202601</v>
      </c>
      <c r="G126" t="str">
        <v>EMILY JAZMIN CASCANTE MORA202601</v>
      </c>
    </row>
    <row r="127" spans="1:7" x14ac:dyDescent="0.3">
      <c r="A127" s="216" t="s">
        <v>4173</v>
      </c>
      <c r="B127" s="217" t="s">
        <v>4335</v>
      </c>
      <c r="C127" s="217" t="s">
        <v>3463</v>
      </c>
      <c r="D127" s="217" t="s">
        <v>3284</v>
      </c>
      <c r="E127" s="217" t="s">
        <v>3500</v>
      </c>
      <c r="F127" s="218">
        <v>202601</v>
      </c>
      <c r="G127" t="str">
        <v>JOSE BRENES MURILLO202601</v>
      </c>
    </row>
    <row r="128" spans="1:7" x14ac:dyDescent="0.3">
      <c r="A128" s="213" t="s">
        <v>4173</v>
      </c>
      <c r="B128" s="214" t="s">
        <v>4335</v>
      </c>
      <c r="C128" s="214" t="s">
        <v>1050</v>
      </c>
      <c r="D128" s="214" t="s">
        <v>603</v>
      </c>
      <c r="E128" s="214" t="s">
        <v>604</v>
      </c>
      <c r="F128" s="215">
        <v>202601</v>
      </c>
      <c r="G128" t="str">
        <v>JOSE OCONITRILLO SANCHEZ202601</v>
      </c>
    </row>
    <row r="129" spans="1:7" x14ac:dyDescent="0.3">
      <c r="A129" s="216" t="s">
        <v>4173</v>
      </c>
      <c r="B129" s="217" t="s">
        <v>4335</v>
      </c>
      <c r="C129" s="217" t="s">
        <v>196</v>
      </c>
      <c r="D129" s="217" t="s">
        <v>3522</v>
      </c>
      <c r="E129" s="217" t="s">
        <v>3866</v>
      </c>
      <c r="F129" s="218">
        <v>202601</v>
      </c>
      <c r="G129" t="str">
        <v>LIZETH OCONITRILLO SANCHEZ202601</v>
      </c>
    </row>
    <row r="130" spans="1:7" x14ac:dyDescent="0.3">
      <c r="A130" s="213" t="s">
        <v>4173</v>
      </c>
      <c r="B130" s="214" t="s">
        <v>4335</v>
      </c>
      <c r="C130" s="214" t="s">
        <v>4107</v>
      </c>
      <c r="D130" s="214" t="s">
        <v>603</v>
      </c>
      <c r="E130" s="214" t="s">
        <v>604</v>
      </c>
      <c r="F130" s="215">
        <v>202601</v>
      </c>
      <c r="G130" t="str">
        <v>ROTMAN VARGAS PARRA202601</v>
      </c>
    </row>
    <row r="131" spans="1:7" x14ac:dyDescent="0.3">
      <c r="A131" s="216" t="s">
        <v>448</v>
      </c>
      <c r="B131" s="217" t="s">
        <v>449</v>
      </c>
      <c r="C131" s="217" t="s">
        <v>251</v>
      </c>
      <c r="D131" s="217" t="s">
        <v>597</v>
      </c>
      <c r="E131" s="217" t="s">
        <v>3499</v>
      </c>
      <c r="F131" s="218">
        <v>202601</v>
      </c>
      <c r="G131" t="str">
        <v>ANDRES ALVAREZ ZUÑIGA202601</v>
      </c>
    </row>
    <row r="132" spans="1:7" x14ac:dyDescent="0.3">
      <c r="A132" s="213" t="s">
        <v>448</v>
      </c>
      <c r="B132" s="214" t="s">
        <v>449</v>
      </c>
      <c r="C132" s="214" t="s">
        <v>3959</v>
      </c>
      <c r="D132" s="214" t="s">
        <v>595</v>
      </c>
      <c r="E132" s="214" t="s">
        <v>596</v>
      </c>
      <c r="F132" s="215">
        <v>202601</v>
      </c>
      <c r="G132" t="str">
        <v>BAYRON VARGAS CHAVES202601</v>
      </c>
    </row>
    <row r="133" spans="1:7" x14ac:dyDescent="0.3">
      <c r="A133" s="216" t="s">
        <v>448</v>
      </c>
      <c r="B133" s="217" t="s">
        <v>449</v>
      </c>
      <c r="C133" s="217" t="s">
        <v>232</v>
      </c>
      <c r="D133" s="217" t="s">
        <v>597</v>
      </c>
      <c r="E133" s="217" t="s">
        <v>3499</v>
      </c>
      <c r="F133" s="218">
        <v>202601</v>
      </c>
      <c r="G133" t="str">
        <v>DIANA ARIAS QUESADA202601</v>
      </c>
    </row>
    <row r="134" spans="1:7" x14ac:dyDescent="0.3">
      <c r="A134" s="213" t="s">
        <v>448</v>
      </c>
      <c r="B134" s="214" t="s">
        <v>449</v>
      </c>
      <c r="C134" s="214" t="s">
        <v>249</v>
      </c>
      <c r="D134" s="214" t="s">
        <v>3544</v>
      </c>
      <c r="E134" s="214" t="s">
        <v>3545</v>
      </c>
      <c r="F134" s="215">
        <v>202601</v>
      </c>
      <c r="G134" t="str">
        <v>EDUARDO LOVELL FLORES202601</v>
      </c>
    </row>
    <row r="135" spans="1:7" x14ac:dyDescent="0.3">
      <c r="A135" s="216" t="s">
        <v>448</v>
      </c>
      <c r="B135" s="217" t="s">
        <v>449</v>
      </c>
      <c r="C135" s="217" t="s">
        <v>376</v>
      </c>
      <c r="D135" s="217" t="s">
        <v>666</v>
      </c>
      <c r="E135" s="217" t="s">
        <v>667</v>
      </c>
      <c r="F135" s="218">
        <v>202601</v>
      </c>
      <c r="G135" t="str">
        <v>FREDDY CALVO RODRIGUEZ202601</v>
      </c>
    </row>
    <row r="136" spans="1:7" x14ac:dyDescent="0.3">
      <c r="A136" s="213" t="s">
        <v>448</v>
      </c>
      <c r="B136" s="214" t="s">
        <v>449</v>
      </c>
      <c r="C136" s="214" t="s">
        <v>257</v>
      </c>
      <c r="D136" s="214" t="s">
        <v>597</v>
      </c>
      <c r="E136" s="214" t="s">
        <v>3499</v>
      </c>
      <c r="F136" s="215">
        <v>202601</v>
      </c>
      <c r="G136" t="str">
        <v>JORGE SEGURA HERNANDEZ202601</v>
      </c>
    </row>
    <row r="137" spans="1:7" x14ac:dyDescent="0.3">
      <c r="A137" s="216" t="s">
        <v>448</v>
      </c>
      <c r="B137" s="217" t="s">
        <v>449</v>
      </c>
      <c r="C137" s="217" t="s">
        <v>274</v>
      </c>
      <c r="D137" s="217" t="s">
        <v>597</v>
      </c>
      <c r="E137" s="217" t="s">
        <v>3499</v>
      </c>
      <c r="F137" s="218">
        <v>202601</v>
      </c>
      <c r="G137" t="str">
        <v>JOSE DANIEL SUAREZ ARCE202601</v>
      </c>
    </row>
    <row r="138" spans="1:7" x14ac:dyDescent="0.3">
      <c r="A138" s="213" t="s">
        <v>448</v>
      </c>
      <c r="B138" s="214" t="s">
        <v>449</v>
      </c>
      <c r="C138" s="214" t="s">
        <v>3960</v>
      </c>
      <c r="D138" s="214" t="s">
        <v>3961</v>
      </c>
      <c r="E138" s="214" t="s">
        <v>3962</v>
      </c>
      <c r="F138" s="215">
        <v>202601</v>
      </c>
      <c r="G138" t="str">
        <v>JOSUE BLANCO MURILLO202601</v>
      </c>
    </row>
    <row r="139" spans="1:7" x14ac:dyDescent="0.3">
      <c r="A139" s="216" t="s">
        <v>448</v>
      </c>
      <c r="B139" s="217" t="s">
        <v>449</v>
      </c>
      <c r="C139" s="217" t="s">
        <v>245</v>
      </c>
      <c r="D139" s="217" t="s">
        <v>597</v>
      </c>
      <c r="E139" s="217" t="s">
        <v>3499</v>
      </c>
      <c r="F139" s="218">
        <v>202601</v>
      </c>
      <c r="G139" t="str">
        <v>JUAN ESTRADA RAMIREZ202601</v>
      </c>
    </row>
    <row r="140" spans="1:7" x14ac:dyDescent="0.3">
      <c r="A140" s="213" t="s">
        <v>448</v>
      </c>
      <c r="B140" s="214" t="s">
        <v>449</v>
      </c>
      <c r="C140" s="214" t="s">
        <v>253</v>
      </c>
      <c r="D140" s="214" t="s">
        <v>639</v>
      </c>
      <c r="E140" s="214" t="s">
        <v>3546</v>
      </c>
      <c r="F140" s="215">
        <v>202601</v>
      </c>
      <c r="G140" t="str">
        <v>MARIO ROJAS RODRIGUEZ202601</v>
      </c>
    </row>
    <row r="141" spans="1:7" x14ac:dyDescent="0.3">
      <c r="A141" s="216" t="s">
        <v>448</v>
      </c>
      <c r="B141" s="217" t="s">
        <v>449</v>
      </c>
      <c r="C141" s="217" t="s">
        <v>221</v>
      </c>
      <c r="D141" s="217" t="s">
        <v>573</v>
      </c>
      <c r="E141" s="217" t="s">
        <v>574</v>
      </c>
      <c r="F141" s="218">
        <v>202601</v>
      </c>
      <c r="G141" t="str">
        <v>RUBEN MARDIGIAN202601</v>
      </c>
    </row>
    <row r="142" spans="1:7" x14ac:dyDescent="0.3">
      <c r="A142" s="213" t="s">
        <v>448</v>
      </c>
      <c r="B142" s="214" t="s">
        <v>449</v>
      </c>
      <c r="C142" s="214" t="s">
        <v>3963</v>
      </c>
      <c r="D142" s="214" t="s">
        <v>3961</v>
      </c>
      <c r="E142" s="214" t="s">
        <v>3962</v>
      </c>
      <c r="F142" s="215">
        <v>202601</v>
      </c>
      <c r="G142" t="str">
        <v>TAMARA LOPEZ PIZARRO202601</v>
      </c>
    </row>
    <row r="143" spans="1:7" x14ac:dyDescent="0.3">
      <c r="A143" s="216" t="s">
        <v>448</v>
      </c>
      <c r="B143" s="217" t="s">
        <v>449</v>
      </c>
      <c r="C143" s="217" t="s">
        <v>373</v>
      </c>
      <c r="D143" s="217" t="s">
        <v>640</v>
      </c>
      <c r="E143" s="217" t="s">
        <v>641</v>
      </c>
      <c r="F143" s="218">
        <v>202601</v>
      </c>
      <c r="G143" t="str">
        <v>WENCESLAO ROBLES BONILLA202601</v>
      </c>
    </row>
    <row r="144" spans="1:7" x14ac:dyDescent="0.3">
      <c r="A144" s="213" t="s">
        <v>450</v>
      </c>
      <c r="B144" s="214" t="s">
        <v>451</v>
      </c>
      <c r="C144" s="214" t="s">
        <v>265</v>
      </c>
      <c r="D144" s="214" t="s">
        <v>642</v>
      </c>
      <c r="E144" s="214" t="s">
        <v>643</v>
      </c>
      <c r="F144" s="215">
        <v>202601</v>
      </c>
      <c r="G144" t="str">
        <v>ANA GABRIELA SOLIS SOTO202601</v>
      </c>
    </row>
    <row r="145" spans="1:7" x14ac:dyDescent="0.3">
      <c r="A145" s="216" t="s">
        <v>450</v>
      </c>
      <c r="B145" s="217" t="s">
        <v>451</v>
      </c>
      <c r="C145" s="217" t="s">
        <v>298</v>
      </c>
      <c r="D145" s="217" t="s">
        <v>644</v>
      </c>
      <c r="E145" s="217" t="s">
        <v>645</v>
      </c>
      <c r="F145" s="218">
        <v>202601</v>
      </c>
      <c r="G145" t="str">
        <v>ELVER AGOSTINO CORREA RODRIGUEZ202601</v>
      </c>
    </row>
    <row r="146" spans="1:7" x14ac:dyDescent="0.3">
      <c r="A146" s="213" t="s">
        <v>450</v>
      </c>
      <c r="B146" s="214" t="s">
        <v>451</v>
      </c>
      <c r="C146" s="214" t="s">
        <v>260</v>
      </c>
      <c r="D146" s="214" t="s">
        <v>607</v>
      </c>
      <c r="E146" s="214" t="s">
        <v>608</v>
      </c>
      <c r="F146" s="215">
        <v>202601</v>
      </c>
      <c r="G146" t="str">
        <v>GUSTAVO ARGUELLO ARIAS202601</v>
      </c>
    </row>
    <row r="147" spans="1:7" x14ac:dyDescent="0.3">
      <c r="A147" s="216" t="s">
        <v>450</v>
      </c>
      <c r="B147" s="217" t="s">
        <v>451</v>
      </c>
      <c r="C147" s="217" t="s">
        <v>263</v>
      </c>
      <c r="D147" s="217" t="s">
        <v>607</v>
      </c>
      <c r="E147" s="217" t="s">
        <v>608</v>
      </c>
      <c r="F147" s="218">
        <v>202601</v>
      </c>
      <c r="G147" t="str">
        <v>JUAN PABLO ABARCA DURAN202601</v>
      </c>
    </row>
    <row r="148" spans="1:7" x14ac:dyDescent="0.3">
      <c r="A148" s="213" t="s">
        <v>452</v>
      </c>
      <c r="B148" s="214" t="s">
        <v>453</v>
      </c>
      <c r="C148" s="214" t="s">
        <v>281</v>
      </c>
      <c r="D148" s="214" t="s">
        <v>617</v>
      </c>
      <c r="E148" s="214" t="s">
        <v>618</v>
      </c>
      <c r="F148" s="215">
        <v>202601</v>
      </c>
      <c r="G148" t="str">
        <v>GUSTAVO GUTIERREZ ALFARO202601</v>
      </c>
    </row>
    <row r="149" spans="1:7" x14ac:dyDescent="0.3">
      <c r="A149" s="216" t="s">
        <v>452</v>
      </c>
      <c r="B149" s="217" t="s">
        <v>453</v>
      </c>
      <c r="C149" s="217" t="s">
        <v>217</v>
      </c>
      <c r="D149" s="217" t="s">
        <v>597</v>
      </c>
      <c r="E149" s="217" t="s">
        <v>3499</v>
      </c>
      <c r="F149" s="218">
        <v>202601</v>
      </c>
      <c r="G149" t="str">
        <v>JESUS ARNOLDO AMARAL DESIDERIO202601</v>
      </c>
    </row>
    <row r="150" spans="1:7" x14ac:dyDescent="0.3">
      <c r="A150" s="213" t="s">
        <v>454</v>
      </c>
      <c r="B150" s="214" t="s">
        <v>455</v>
      </c>
      <c r="C150" s="214" t="s">
        <v>456</v>
      </c>
      <c r="D150" s="214" t="s">
        <v>4215</v>
      </c>
      <c r="E150" s="214" t="s">
        <v>4216</v>
      </c>
      <c r="F150" s="215">
        <v>202601</v>
      </c>
      <c r="G150" t="str">
        <v>ALEJANDRA BARRIENTOS VENEGAS202601</v>
      </c>
    </row>
    <row r="151" spans="1:7" x14ac:dyDescent="0.3">
      <c r="A151" s="216" t="s">
        <v>458</v>
      </c>
      <c r="B151" s="217" t="s">
        <v>459</v>
      </c>
      <c r="C151" s="217" t="s">
        <v>384</v>
      </c>
      <c r="D151" s="217" t="s">
        <v>3547</v>
      </c>
      <c r="E151" s="217" t="s">
        <v>3548</v>
      </c>
      <c r="F151" s="218">
        <v>202601</v>
      </c>
      <c r="G151" t="str">
        <v>DAVID TORO DIAZ202601</v>
      </c>
    </row>
    <row r="152" spans="1:7" x14ac:dyDescent="0.3">
      <c r="A152" s="213" t="s">
        <v>458</v>
      </c>
      <c r="B152" s="214" t="s">
        <v>459</v>
      </c>
      <c r="C152" s="214" t="s">
        <v>385</v>
      </c>
      <c r="D152" s="214" t="s">
        <v>617</v>
      </c>
      <c r="E152" s="214" t="s">
        <v>618</v>
      </c>
      <c r="F152" s="215">
        <v>202601</v>
      </c>
      <c r="G152" t="str">
        <v>EMILIANO FEIJOO202601</v>
      </c>
    </row>
    <row r="153" spans="1:7" x14ac:dyDescent="0.3">
      <c r="A153" s="216" t="s">
        <v>458</v>
      </c>
      <c r="B153" s="217" t="s">
        <v>459</v>
      </c>
      <c r="C153" s="217" t="s">
        <v>267</v>
      </c>
      <c r="D153" s="217" t="s">
        <v>646</v>
      </c>
      <c r="E153" s="217" t="s">
        <v>647</v>
      </c>
      <c r="F153" s="218">
        <v>202601</v>
      </c>
      <c r="G153" t="str">
        <v>JORGE ARRIETA NAVARRETE202601</v>
      </c>
    </row>
    <row r="154" spans="1:7" x14ac:dyDescent="0.3">
      <c r="A154" s="213" t="s">
        <v>458</v>
      </c>
      <c r="B154" s="214" t="s">
        <v>459</v>
      </c>
      <c r="C154" s="214" t="s">
        <v>389</v>
      </c>
      <c r="D154" s="214" t="s">
        <v>573</v>
      </c>
      <c r="E154" s="214" t="s">
        <v>574</v>
      </c>
      <c r="F154" s="215">
        <v>202601</v>
      </c>
      <c r="G154" t="str">
        <v>PEDRO MUÑOZ CARVAJAL202601</v>
      </c>
    </row>
    <row r="155" spans="1:7" x14ac:dyDescent="0.3">
      <c r="A155" s="216" t="s">
        <v>458</v>
      </c>
      <c r="B155" s="217" t="s">
        <v>459</v>
      </c>
      <c r="C155" s="217" t="s">
        <v>283</v>
      </c>
      <c r="D155" s="217" t="s">
        <v>3551</v>
      </c>
      <c r="E155" s="217" t="s">
        <v>3552</v>
      </c>
      <c r="F155" s="218">
        <v>202601</v>
      </c>
      <c r="G155" t="str">
        <v>RODRIGO BISCAYCHIPY NISE202601</v>
      </c>
    </row>
    <row r="156" spans="1:7" x14ac:dyDescent="0.3">
      <c r="A156" s="213" t="s">
        <v>458</v>
      </c>
      <c r="B156" s="214" t="s">
        <v>459</v>
      </c>
      <c r="C156" s="214" t="s">
        <v>311</v>
      </c>
      <c r="D156" s="214" t="s">
        <v>601</v>
      </c>
      <c r="E156" s="214" t="s">
        <v>602</v>
      </c>
      <c r="F156" s="215">
        <v>202601</v>
      </c>
      <c r="G156" t="str">
        <v>SEBASTIAN MONTES VARGAS202601</v>
      </c>
    </row>
    <row r="157" spans="1:7" x14ac:dyDescent="0.3">
      <c r="A157" s="216" t="s">
        <v>460</v>
      </c>
      <c r="B157" s="217" t="s">
        <v>461</v>
      </c>
      <c r="C157" s="217" t="s">
        <v>219</v>
      </c>
      <c r="D157" s="217" t="s">
        <v>617</v>
      </c>
      <c r="E157" s="217" t="s">
        <v>618</v>
      </c>
      <c r="F157" s="218">
        <v>202601</v>
      </c>
      <c r="G157" t="str">
        <v>ARQUM BEG202601</v>
      </c>
    </row>
    <row r="158" spans="1:7" x14ac:dyDescent="0.3">
      <c r="A158" s="213" t="s">
        <v>460</v>
      </c>
      <c r="B158" s="214" t="s">
        <v>461</v>
      </c>
      <c r="C158" s="214" t="s">
        <v>279</v>
      </c>
      <c r="D158" s="214" t="s">
        <v>619</v>
      </c>
      <c r="E158" s="214" t="s">
        <v>620</v>
      </c>
      <c r="F158" s="215">
        <v>202601</v>
      </c>
      <c r="G158" t="str">
        <v>RANDALL COLOMER VILLALTA202601</v>
      </c>
    </row>
    <row r="159" spans="1:7" x14ac:dyDescent="0.3">
      <c r="A159" s="216" t="s">
        <v>462</v>
      </c>
      <c r="B159" s="217" t="s">
        <v>463</v>
      </c>
      <c r="C159" s="217" t="s">
        <v>223</v>
      </c>
      <c r="D159" s="217" t="s">
        <v>617</v>
      </c>
      <c r="E159" s="217" t="s">
        <v>618</v>
      </c>
      <c r="F159" s="218">
        <v>202601</v>
      </c>
      <c r="G159" t="str">
        <v>DAVID NUÑEZ ARAYA202601</v>
      </c>
    </row>
    <row r="160" spans="1:7" x14ac:dyDescent="0.3">
      <c r="A160" s="213" t="s">
        <v>462</v>
      </c>
      <c r="B160" s="214" t="s">
        <v>463</v>
      </c>
      <c r="C160" s="214" t="s">
        <v>244</v>
      </c>
      <c r="D160" s="214" t="s">
        <v>597</v>
      </c>
      <c r="E160" s="214" t="s">
        <v>3499</v>
      </c>
      <c r="F160" s="215">
        <v>202601</v>
      </c>
      <c r="G160" t="str">
        <v>FABIAN MONGE SANCHEZ202601</v>
      </c>
    </row>
    <row r="161" spans="1:7" x14ac:dyDescent="0.3">
      <c r="A161" s="216" t="s">
        <v>462</v>
      </c>
      <c r="B161" s="217" t="s">
        <v>463</v>
      </c>
      <c r="C161" s="217" t="s">
        <v>4389</v>
      </c>
      <c r="D161" s="217" t="s">
        <v>597</v>
      </c>
      <c r="E161" s="217" t="s">
        <v>3499</v>
      </c>
      <c r="F161" s="218">
        <v>202601</v>
      </c>
      <c r="G161" t="str">
        <v>GUSTAVO ADOLFO MATA GRANADOS202601</v>
      </c>
    </row>
    <row r="162" spans="1:7" x14ac:dyDescent="0.3">
      <c r="A162" s="213" t="s">
        <v>462</v>
      </c>
      <c r="B162" s="214" t="s">
        <v>463</v>
      </c>
      <c r="C162" s="214" t="s">
        <v>278</v>
      </c>
      <c r="D162" s="214" t="s">
        <v>597</v>
      </c>
      <c r="E162" s="214" t="s">
        <v>3499</v>
      </c>
      <c r="F162" s="215">
        <v>202601</v>
      </c>
      <c r="G162" t="str">
        <v>HUMBERTO GOMEZ CASTAÑEDA202601</v>
      </c>
    </row>
    <row r="163" spans="1:7" x14ac:dyDescent="0.3">
      <c r="A163" s="216" t="s">
        <v>462</v>
      </c>
      <c r="B163" s="217" t="s">
        <v>463</v>
      </c>
      <c r="C163" s="217" t="s">
        <v>4390</v>
      </c>
      <c r="D163" s="217" t="s">
        <v>597</v>
      </c>
      <c r="E163" s="217" t="s">
        <v>3499</v>
      </c>
      <c r="F163" s="218">
        <v>202601</v>
      </c>
      <c r="G163" t="str">
        <v>KATHERIN VANESSA FONSECA ESQUIVEL202601</v>
      </c>
    </row>
    <row r="164" spans="1:7" x14ac:dyDescent="0.3">
      <c r="A164" s="213" t="s">
        <v>462</v>
      </c>
      <c r="B164" s="214" t="s">
        <v>463</v>
      </c>
      <c r="C164" s="214" t="s">
        <v>238</v>
      </c>
      <c r="D164" s="214" t="s">
        <v>603</v>
      </c>
      <c r="E164" s="214" t="s">
        <v>604</v>
      </c>
      <c r="F164" s="215">
        <v>202601</v>
      </c>
      <c r="G164" t="str">
        <v>KATY RAMIREZ RONDONA202601</v>
      </c>
    </row>
    <row r="165" spans="1:7" x14ac:dyDescent="0.3">
      <c r="A165" s="216" t="s">
        <v>462</v>
      </c>
      <c r="B165" s="217" t="s">
        <v>463</v>
      </c>
      <c r="C165" s="217" t="s">
        <v>273</v>
      </c>
      <c r="D165" s="217" t="s">
        <v>603</v>
      </c>
      <c r="E165" s="217" t="s">
        <v>604</v>
      </c>
      <c r="F165" s="218">
        <v>202601</v>
      </c>
      <c r="G165" t="str">
        <v>KENDALL DURAN BARRANTES202601</v>
      </c>
    </row>
    <row r="166" spans="1:7" x14ac:dyDescent="0.3">
      <c r="A166" s="213" t="s">
        <v>462</v>
      </c>
      <c r="B166" s="214" t="s">
        <v>463</v>
      </c>
      <c r="C166" s="214" t="s">
        <v>1049</v>
      </c>
      <c r="D166" s="214" t="s">
        <v>597</v>
      </c>
      <c r="E166" s="214" t="s">
        <v>3499</v>
      </c>
      <c r="F166" s="215">
        <v>202601</v>
      </c>
      <c r="G166" t="str">
        <v>MAIKOL GARCIA ALVARADO202601</v>
      </c>
    </row>
    <row r="167" spans="1:7" x14ac:dyDescent="0.3">
      <c r="A167" s="216" t="s">
        <v>462</v>
      </c>
      <c r="B167" s="217" t="s">
        <v>463</v>
      </c>
      <c r="C167" s="217" t="s">
        <v>220</v>
      </c>
      <c r="D167" s="217" t="s">
        <v>601</v>
      </c>
      <c r="E167" s="217" t="s">
        <v>602</v>
      </c>
      <c r="F167" s="218">
        <v>202601</v>
      </c>
      <c r="G167" t="str">
        <v>MATIAS LUTZ202601</v>
      </c>
    </row>
    <row r="168" spans="1:7" x14ac:dyDescent="0.3">
      <c r="A168" s="213" t="s">
        <v>462</v>
      </c>
      <c r="B168" s="214" t="s">
        <v>463</v>
      </c>
      <c r="C168" s="214" t="s">
        <v>258</v>
      </c>
      <c r="D168" s="214" t="s">
        <v>3549</v>
      </c>
      <c r="E168" s="214" t="s">
        <v>3550</v>
      </c>
      <c r="F168" s="215">
        <v>202601</v>
      </c>
      <c r="G168" t="str">
        <v>RICARDO AGUILAR VARGAS202601</v>
      </c>
    </row>
    <row r="169" spans="1:7" x14ac:dyDescent="0.3">
      <c r="A169" s="216" t="s">
        <v>462</v>
      </c>
      <c r="B169" s="217" t="s">
        <v>463</v>
      </c>
      <c r="C169" s="217" t="s">
        <v>308</v>
      </c>
      <c r="D169" s="217" t="s">
        <v>603</v>
      </c>
      <c r="E169" s="217" t="s">
        <v>604</v>
      </c>
      <c r="F169" s="218">
        <v>202601</v>
      </c>
      <c r="G169" t="str">
        <v>RICARDO CHINCHILLA MENA202601</v>
      </c>
    </row>
    <row r="170" spans="1:7" x14ac:dyDescent="0.3">
      <c r="A170" s="213" t="s">
        <v>464</v>
      </c>
      <c r="B170" s="214" t="s">
        <v>465</v>
      </c>
      <c r="C170" s="214" t="s">
        <v>235</v>
      </c>
      <c r="D170" s="214" t="s">
        <v>619</v>
      </c>
      <c r="E170" s="214" t="s">
        <v>620</v>
      </c>
      <c r="F170" s="215">
        <v>202601</v>
      </c>
      <c r="G170" t="str">
        <v>JENNER CISAR MONTERO202601</v>
      </c>
    </row>
    <row r="171" spans="1:7" x14ac:dyDescent="0.3">
      <c r="A171" s="216" t="s">
        <v>466</v>
      </c>
      <c r="B171" s="217" t="s">
        <v>467</v>
      </c>
      <c r="C171" s="217" t="s">
        <v>243</v>
      </c>
      <c r="D171" s="217" t="s">
        <v>603</v>
      </c>
      <c r="E171" s="217" t="s">
        <v>604</v>
      </c>
      <c r="F171" s="218">
        <v>202601</v>
      </c>
      <c r="G171" t="str">
        <v>ANTHONY ROJAS ALFARO202601</v>
      </c>
    </row>
    <row r="172" spans="1:7" x14ac:dyDescent="0.3">
      <c r="A172" s="213" t="s">
        <v>466</v>
      </c>
      <c r="B172" s="214" t="s">
        <v>467</v>
      </c>
      <c r="C172" s="214" t="s">
        <v>1004</v>
      </c>
      <c r="D172" s="214" t="s">
        <v>597</v>
      </c>
      <c r="E172" s="214" t="s">
        <v>3499</v>
      </c>
      <c r="F172" s="215">
        <v>202601</v>
      </c>
      <c r="G172" t="str">
        <v>FABIAN BOLAÑOS MUÑOZ202601</v>
      </c>
    </row>
    <row r="173" spans="1:7" x14ac:dyDescent="0.3">
      <c r="A173" s="216" t="s">
        <v>466</v>
      </c>
      <c r="B173" s="217" t="s">
        <v>467</v>
      </c>
      <c r="C173" s="217" t="s">
        <v>239</v>
      </c>
      <c r="D173" s="217" t="s">
        <v>601</v>
      </c>
      <c r="E173" s="217" t="s">
        <v>602</v>
      </c>
      <c r="F173" s="218">
        <v>202601</v>
      </c>
      <c r="G173" t="str">
        <v>JOSUE ROSALES PICADO202601</v>
      </c>
    </row>
    <row r="174" spans="1:7" x14ac:dyDescent="0.3">
      <c r="A174" s="213" t="s">
        <v>466</v>
      </c>
      <c r="B174" s="214" t="s">
        <v>467</v>
      </c>
      <c r="C174" s="214" t="s">
        <v>252</v>
      </c>
      <c r="D174" s="214" t="s">
        <v>603</v>
      </c>
      <c r="E174" s="214" t="s">
        <v>604</v>
      </c>
      <c r="F174" s="215">
        <v>202601</v>
      </c>
      <c r="G174" t="str">
        <v>MARCOS SANDOVAL DURAN202601</v>
      </c>
    </row>
    <row r="175" spans="1:7" x14ac:dyDescent="0.3">
      <c r="A175" s="216" t="s">
        <v>470</v>
      </c>
      <c r="B175" s="217" t="s">
        <v>292</v>
      </c>
      <c r="C175" s="217" t="s">
        <v>233</v>
      </c>
      <c r="D175" s="217" t="s">
        <v>597</v>
      </c>
      <c r="E175" s="217" t="s">
        <v>3499</v>
      </c>
      <c r="F175" s="218">
        <v>202601</v>
      </c>
      <c r="G175" t="str">
        <v>ANDRES MONGE NARANJO202601</v>
      </c>
    </row>
    <row r="176" spans="1:7" x14ac:dyDescent="0.3">
      <c r="A176" s="213" t="s">
        <v>470</v>
      </c>
      <c r="B176" s="214" t="s">
        <v>292</v>
      </c>
      <c r="C176" s="214" t="s">
        <v>248</v>
      </c>
      <c r="D176" s="214" t="s">
        <v>603</v>
      </c>
      <c r="E176" s="214" t="s">
        <v>604</v>
      </c>
      <c r="F176" s="215">
        <v>202601</v>
      </c>
      <c r="G176" t="str">
        <v>DIEGO VILLALOBOS PAIZ202601</v>
      </c>
    </row>
    <row r="177" spans="1:7" x14ac:dyDescent="0.3">
      <c r="A177" s="216" t="s">
        <v>470</v>
      </c>
      <c r="B177" s="217" t="s">
        <v>292</v>
      </c>
      <c r="C177" s="217" t="s">
        <v>1032</v>
      </c>
      <c r="D177" s="217" t="s">
        <v>597</v>
      </c>
      <c r="E177" s="217" t="s">
        <v>3499</v>
      </c>
      <c r="F177" s="218">
        <v>202601</v>
      </c>
      <c r="G177" t="str">
        <v>FABIO CORDOBA VARGAS202601</v>
      </c>
    </row>
    <row r="178" spans="1:7" x14ac:dyDescent="0.3">
      <c r="A178" s="213" t="s">
        <v>470</v>
      </c>
      <c r="B178" s="214" t="s">
        <v>292</v>
      </c>
      <c r="C178" s="214" t="s">
        <v>390</v>
      </c>
      <c r="D178" s="214" t="s">
        <v>597</v>
      </c>
      <c r="E178" s="214" t="s">
        <v>3499</v>
      </c>
      <c r="F178" s="215">
        <v>202601</v>
      </c>
      <c r="G178" t="str">
        <v>FELIPE GOMEZ QUESADA202601</v>
      </c>
    </row>
    <row r="179" spans="1:7" x14ac:dyDescent="0.3">
      <c r="A179" s="216" t="s">
        <v>470</v>
      </c>
      <c r="B179" s="217" t="s">
        <v>292</v>
      </c>
      <c r="C179" s="217" t="s">
        <v>282</v>
      </c>
      <c r="D179" s="217" t="s">
        <v>601</v>
      </c>
      <c r="E179" s="217" t="s">
        <v>602</v>
      </c>
      <c r="F179" s="218">
        <v>202601</v>
      </c>
      <c r="G179" t="str">
        <v>JOHNNY BARRANTES JIMENEZ202601</v>
      </c>
    </row>
    <row r="180" spans="1:7" x14ac:dyDescent="0.3">
      <c r="A180" s="213" t="s">
        <v>470</v>
      </c>
      <c r="B180" s="214" t="s">
        <v>292</v>
      </c>
      <c r="C180" s="214" t="s">
        <v>1044</v>
      </c>
      <c r="D180" s="214" t="s">
        <v>603</v>
      </c>
      <c r="E180" s="214" t="s">
        <v>604</v>
      </c>
      <c r="F180" s="215">
        <v>202601</v>
      </c>
      <c r="G180" t="str">
        <v>KARLA MAYORGA BRENES202601</v>
      </c>
    </row>
    <row r="181" spans="1:7" x14ac:dyDescent="0.3">
      <c r="A181" s="216" t="s">
        <v>470</v>
      </c>
      <c r="B181" s="217" t="s">
        <v>292</v>
      </c>
      <c r="C181" s="217" t="s">
        <v>275</v>
      </c>
      <c r="D181" s="217" t="s">
        <v>615</v>
      </c>
      <c r="E181" s="217" t="s">
        <v>616</v>
      </c>
      <c r="F181" s="218">
        <v>202601</v>
      </c>
      <c r="G181" t="str">
        <v>KEVIN FERNANDEZ BONILLA202601</v>
      </c>
    </row>
    <row r="182" spans="1:7" x14ac:dyDescent="0.3">
      <c r="A182" s="213" t="s">
        <v>470</v>
      </c>
      <c r="B182" s="214" t="s">
        <v>292</v>
      </c>
      <c r="C182" s="214" t="s">
        <v>4498</v>
      </c>
      <c r="D182" s="214" t="s">
        <v>615</v>
      </c>
      <c r="E182" s="214" t="s">
        <v>616</v>
      </c>
      <c r="F182" s="215">
        <v>202601</v>
      </c>
      <c r="G182" t="str">
        <v>MARVIN GAMALIEL RODRIGUEZ VARGAS202601</v>
      </c>
    </row>
    <row r="183" spans="1:7" x14ac:dyDescent="0.3">
      <c r="A183" s="216" t="s">
        <v>470</v>
      </c>
      <c r="B183" s="217" t="s">
        <v>292</v>
      </c>
      <c r="C183" s="217" t="s">
        <v>291</v>
      </c>
      <c r="D183" s="217" t="s">
        <v>619</v>
      </c>
      <c r="E183" s="217" t="s">
        <v>620</v>
      </c>
      <c r="F183" s="218">
        <v>202601</v>
      </c>
      <c r="G183" t="str">
        <v>MOISES BARRANTES VILLALOBOS202601</v>
      </c>
    </row>
    <row r="184" spans="1:7" x14ac:dyDescent="0.3">
      <c r="A184" s="213" t="s">
        <v>470</v>
      </c>
      <c r="B184" s="214" t="s">
        <v>292</v>
      </c>
      <c r="C184" s="214" t="s">
        <v>4494</v>
      </c>
      <c r="D184" s="214" t="s">
        <v>615</v>
      </c>
      <c r="E184" s="214" t="s">
        <v>616</v>
      </c>
      <c r="F184" s="215">
        <v>202601</v>
      </c>
      <c r="G184" t="str">
        <v>NOELIA MONTIEL CASTRO202601</v>
      </c>
    </row>
    <row r="185" spans="1:7" x14ac:dyDescent="0.3">
      <c r="A185" s="216" t="s">
        <v>470</v>
      </c>
      <c r="B185" s="217" t="s">
        <v>292</v>
      </c>
      <c r="C185" s="217" t="s">
        <v>277</v>
      </c>
      <c r="D185" s="217" t="s">
        <v>601</v>
      </c>
      <c r="E185" s="217" t="s">
        <v>602</v>
      </c>
      <c r="F185" s="218">
        <v>202601</v>
      </c>
      <c r="G185" t="str">
        <v>PABLO NAVARRO ALTAMIRANO202601</v>
      </c>
    </row>
    <row r="186" spans="1:7" x14ac:dyDescent="0.3">
      <c r="A186" s="213" t="s">
        <v>470</v>
      </c>
      <c r="B186" s="214" t="s">
        <v>292</v>
      </c>
      <c r="C186" s="214" t="s">
        <v>1035</v>
      </c>
      <c r="D186" s="214" t="s">
        <v>597</v>
      </c>
      <c r="E186" s="214" t="s">
        <v>3499</v>
      </c>
      <c r="F186" s="215">
        <v>202601</v>
      </c>
      <c r="G186" t="str">
        <v>PRISCILLA VILLARREAL MUÑOZ202601</v>
      </c>
    </row>
    <row r="187" spans="1:7" x14ac:dyDescent="0.3">
      <c r="A187" s="216" t="s">
        <v>470</v>
      </c>
      <c r="B187" s="217" t="s">
        <v>292</v>
      </c>
      <c r="C187" s="217" t="s">
        <v>386</v>
      </c>
      <c r="D187" s="217" t="s">
        <v>617</v>
      </c>
      <c r="E187" s="217" t="s">
        <v>618</v>
      </c>
      <c r="F187" s="218">
        <v>202601</v>
      </c>
      <c r="G187" t="str">
        <v>WILSON SUSATAMA GRIJALBA202601</v>
      </c>
    </row>
    <row r="188" spans="1:7" x14ac:dyDescent="0.3">
      <c r="A188" s="213" t="s">
        <v>471</v>
      </c>
      <c r="B188" s="214" t="s">
        <v>472</v>
      </c>
      <c r="C188" s="214" t="s">
        <v>4137</v>
      </c>
      <c r="D188" s="214" t="s">
        <v>3535</v>
      </c>
      <c r="E188" s="214" t="s">
        <v>582</v>
      </c>
      <c r="F188" s="215">
        <v>202601</v>
      </c>
      <c r="G188" t="str">
        <v>CAROLINA CHAVES MARROQUIN202601</v>
      </c>
    </row>
    <row r="189" spans="1:7" x14ac:dyDescent="0.3">
      <c r="A189" s="216" t="s">
        <v>471</v>
      </c>
      <c r="B189" s="217" t="s">
        <v>472</v>
      </c>
      <c r="C189" s="217" t="s">
        <v>4400</v>
      </c>
      <c r="D189" s="217" t="s">
        <v>597</v>
      </c>
      <c r="E189" s="217" t="s">
        <v>3499</v>
      </c>
      <c r="F189" s="218">
        <v>202601</v>
      </c>
      <c r="G189" t="str">
        <v>KEVIN JAVIER ARAYA GRANADOS202601</v>
      </c>
    </row>
    <row r="190" spans="1:7" x14ac:dyDescent="0.3">
      <c r="A190" s="213" t="s">
        <v>471</v>
      </c>
      <c r="B190" s="214" t="s">
        <v>472</v>
      </c>
      <c r="C190" s="214" t="s">
        <v>256</v>
      </c>
      <c r="D190" s="214" t="s">
        <v>3544</v>
      </c>
      <c r="E190" s="214" t="s">
        <v>3545</v>
      </c>
      <c r="F190" s="215">
        <v>202601</v>
      </c>
      <c r="G190" t="str">
        <v>KIMBERLY PIEDRA ZUÑIGA202601</v>
      </c>
    </row>
    <row r="191" spans="1:7" x14ac:dyDescent="0.3">
      <c r="A191" s="216" t="s">
        <v>471</v>
      </c>
      <c r="B191" s="217" t="s">
        <v>472</v>
      </c>
      <c r="C191" s="217" t="s">
        <v>307</v>
      </c>
      <c r="D191" s="217" t="s">
        <v>3535</v>
      </c>
      <c r="E191" s="217" t="s">
        <v>582</v>
      </c>
      <c r="F191" s="218">
        <v>202601</v>
      </c>
      <c r="G191" t="str">
        <v>NANDY VILLEGAS MOREIRA202601</v>
      </c>
    </row>
    <row r="192" spans="1:7" x14ac:dyDescent="0.3">
      <c r="A192" s="213" t="s">
        <v>471</v>
      </c>
      <c r="B192" s="214" t="s">
        <v>472</v>
      </c>
      <c r="C192" s="214" t="s">
        <v>254</v>
      </c>
      <c r="D192" s="214" t="s">
        <v>617</v>
      </c>
      <c r="E192" s="214" t="s">
        <v>618</v>
      </c>
      <c r="F192" s="215">
        <v>202601</v>
      </c>
      <c r="G192" t="str">
        <v>RANDALL SANCHEZ CERDAS202601</v>
      </c>
    </row>
    <row r="193" spans="1:7" x14ac:dyDescent="0.3">
      <c r="A193" s="216" t="s">
        <v>471</v>
      </c>
      <c r="B193" s="217" t="s">
        <v>472</v>
      </c>
      <c r="C193" s="217" t="s">
        <v>250</v>
      </c>
      <c r="D193" s="217" t="s">
        <v>3544</v>
      </c>
      <c r="E193" s="217" t="s">
        <v>3545</v>
      </c>
      <c r="F193" s="218">
        <v>202601</v>
      </c>
      <c r="G193" t="str">
        <v>YUNDRI GARCIA NAVARRO202601</v>
      </c>
    </row>
    <row r="194" spans="1:7" x14ac:dyDescent="0.3">
      <c r="A194" s="213" t="s">
        <v>473</v>
      </c>
      <c r="B194" s="214" t="s">
        <v>474</v>
      </c>
      <c r="C194" s="214" t="s">
        <v>271</v>
      </c>
      <c r="D194" s="214" t="s">
        <v>617</v>
      </c>
      <c r="E194" s="214" t="s">
        <v>618</v>
      </c>
      <c r="F194" s="215">
        <v>202601</v>
      </c>
      <c r="G194" t="str">
        <v>DANIEL MARGOLIS GORONAS202601</v>
      </c>
    </row>
    <row r="195" spans="1:7" x14ac:dyDescent="0.3">
      <c r="A195" s="216" t="s">
        <v>473</v>
      </c>
      <c r="B195" s="217" t="s">
        <v>474</v>
      </c>
      <c r="C195" s="217" t="s">
        <v>259</v>
      </c>
      <c r="D195" s="217" t="s">
        <v>609</v>
      </c>
      <c r="E195" s="217" t="s">
        <v>610</v>
      </c>
      <c r="F195" s="218">
        <v>202601</v>
      </c>
      <c r="G195" t="str">
        <v>ISAAK ESPINOZA AGUILAR202601</v>
      </c>
    </row>
    <row r="196" spans="1:7" x14ac:dyDescent="0.3">
      <c r="A196" s="213" t="s">
        <v>473</v>
      </c>
      <c r="B196" s="214" t="s">
        <v>474</v>
      </c>
      <c r="C196" s="214" t="s">
        <v>224</v>
      </c>
      <c r="D196" s="214" t="s">
        <v>609</v>
      </c>
      <c r="E196" s="214" t="s">
        <v>610</v>
      </c>
      <c r="F196" s="215">
        <v>202601</v>
      </c>
      <c r="G196" t="str">
        <v>JOSE TAIPE BARRETO202601</v>
      </c>
    </row>
    <row r="197" spans="1:7" x14ac:dyDescent="0.3">
      <c r="A197" s="216" t="s">
        <v>475</v>
      </c>
      <c r="B197" s="217" t="s">
        <v>476</v>
      </c>
      <c r="C197" s="217" t="s">
        <v>3462</v>
      </c>
      <c r="D197" s="217" t="s">
        <v>597</v>
      </c>
      <c r="E197" s="217" t="s">
        <v>3499</v>
      </c>
      <c r="F197" s="218">
        <v>202601</v>
      </c>
      <c r="G197" t="str">
        <v>ARIEL ACUÑA LEIVA202601</v>
      </c>
    </row>
    <row r="198" spans="1:7" x14ac:dyDescent="0.3">
      <c r="A198" s="213" t="s">
        <v>475</v>
      </c>
      <c r="B198" s="214" t="s">
        <v>476</v>
      </c>
      <c r="C198" s="214" t="s">
        <v>3467</v>
      </c>
      <c r="D198" s="214" t="s">
        <v>597</v>
      </c>
      <c r="E198" s="214" t="s">
        <v>3499</v>
      </c>
      <c r="F198" s="215">
        <v>202601</v>
      </c>
      <c r="G198" t="str">
        <v>DANIEL SANDOVAL PEREIRA202601</v>
      </c>
    </row>
    <row r="199" spans="1:7" x14ac:dyDescent="0.3">
      <c r="A199" s="216" t="s">
        <v>475</v>
      </c>
      <c r="B199" s="217" t="s">
        <v>476</v>
      </c>
      <c r="C199" s="217" t="s">
        <v>236</v>
      </c>
      <c r="D199" s="217" t="s">
        <v>601</v>
      </c>
      <c r="E199" s="217" t="s">
        <v>602</v>
      </c>
      <c r="F199" s="218">
        <v>202601</v>
      </c>
      <c r="G199" t="str">
        <v>ROGER MASIS PANIAGUA202601</v>
      </c>
    </row>
    <row r="200" spans="1:7" x14ac:dyDescent="0.3">
      <c r="A200" s="213" t="s">
        <v>481</v>
      </c>
      <c r="B200" s="214" t="s">
        <v>482</v>
      </c>
      <c r="C200" s="214" t="s">
        <v>483</v>
      </c>
      <c r="D200" s="214" t="s">
        <v>573</v>
      </c>
      <c r="E200" s="214" t="s">
        <v>574</v>
      </c>
      <c r="F200" s="215">
        <v>202601</v>
      </c>
      <c r="G200" t="str">
        <v>ADRIAN JIMENEZ VALVERDE202601</v>
      </c>
    </row>
    <row r="201" spans="1:7" x14ac:dyDescent="0.3">
      <c r="A201" s="216" t="s">
        <v>481</v>
      </c>
      <c r="B201" s="217" t="s">
        <v>482</v>
      </c>
      <c r="C201" s="217" t="s">
        <v>339</v>
      </c>
      <c r="D201" s="217" t="s">
        <v>650</v>
      </c>
      <c r="E201" s="217" t="s">
        <v>651</v>
      </c>
      <c r="F201" s="218">
        <v>202601</v>
      </c>
      <c r="G201" t="str">
        <v>ANDREY RIVERA ELIZONDO202601</v>
      </c>
    </row>
    <row r="202" spans="1:7" x14ac:dyDescent="0.3">
      <c r="A202" s="213" t="s">
        <v>481</v>
      </c>
      <c r="B202" s="214" t="s">
        <v>482</v>
      </c>
      <c r="C202" s="214" t="s">
        <v>3814</v>
      </c>
      <c r="D202" s="214" t="s">
        <v>1069</v>
      </c>
      <c r="E202" s="214" t="s">
        <v>1070</v>
      </c>
      <c r="F202" s="215">
        <v>202601</v>
      </c>
      <c r="G202" t="str">
        <v>ANTHONY ESPINOZA SANCHEZ202601</v>
      </c>
    </row>
    <row r="203" spans="1:7" x14ac:dyDescent="0.3">
      <c r="A203" s="216" t="s">
        <v>481</v>
      </c>
      <c r="B203" s="217" t="s">
        <v>482</v>
      </c>
      <c r="C203" s="217" t="s">
        <v>3815</v>
      </c>
      <c r="D203" s="217" t="s">
        <v>609</v>
      </c>
      <c r="E203" s="217" t="s">
        <v>610</v>
      </c>
      <c r="F203" s="218">
        <v>202601</v>
      </c>
      <c r="G203" t="str">
        <v>DIEGO JIMENEZ AGUILAR202601</v>
      </c>
    </row>
    <row r="204" spans="1:7" x14ac:dyDescent="0.3">
      <c r="A204" s="213" t="s">
        <v>481</v>
      </c>
      <c r="B204" s="214" t="s">
        <v>482</v>
      </c>
      <c r="C204" s="214" t="s">
        <v>337</v>
      </c>
      <c r="D204" s="214" t="s">
        <v>609</v>
      </c>
      <c r="E204" s="214" t="s">
        <v>610</v>
      </c>
      <c r="F204" s="215">
        <v>202601</v>
      </c>
      <c r="G204" t="str">
        <v>EDDY VALLEJOS GOMEZ202601</v>
      </c>
    </row>
    <row r="205" spans="1:7" x14ac:dyDescent="0.3">
      <c r="A205" s="216" t="s">
        <v>481</v>
      </c>
      <c r="B205" s="217" t="s">
        <v>482</v>
      </c>
      <c r="C205" s="217" t="s">
        <v>266</v>
      </c>
      <c r="D205" s="217" t="s">
        <v>603</v>
      </c>
      <c r="E205" s="217" t="s">
        <v>604</v>
      </c>
      <c r="F205" s="218">
        <v>202601</v>
      </c>
      <c r="G205" t="str">
        <v>ESLI GONZALEZ HERNANDEZ202601</v>
      </c>
    </row>
    <row r="206" spans="1:7" x14ac:dyDescent="0.3">
      <c r="A206" s="213" t="s">
        <v>481</v>
      </c>
      <c r="B206" s="214" t="s">
        <v>482</v>
      </c>
      <c r="C206" s="214" t="s">
        <v>144</v>
      </c>
      <c r="D206" s="214" t="s">
        <v>597</v>
      </c>
      <c r="E206" s="214" t="s">
        <v>3499</v>
      </c>
      <c r="F206" s="215">
        <v>202601</v>
      </c>
      <c r="G206" t="str">
        <v>FABRICIO MORALES MORALES202601</v>
      </c>
    </row>
    <row r="207" spans="1:7" x14ac:dyDescent="0.3">
      <c r="A207" s="216" t="s">
        <v>481</v>
      </c>
      <c r="B207" s="217" t="s">
        <v>482</v>
      </c>
      <c r="C207" s="217" t="s">
        <v>962</v>
      </c>
      <c r="D207" s="217" t="s">
        <v>603</v>
      </c>
      <c r="E207" s="217" t="s">
        <v>604</v>
      </c>
      <c r="F207" s="218">
        <v>202601</v>
      </c>
      <c r="G207" t="str">
        <v>FERNANDO ARIAS NUÑEZ202601</v>
      </c>
    </row>
    <row r="208" spans="1:7" x14ac:dyDescent="0.3">
      <c r="A208" s="213" t="s">
        <v>481</v>
      </c>
      <c r="B208" s="214" t="s">
        <v>482</v>
      </c>
      <c r="C208" s="214" t="s">
        <v>4401</v>
      </c>
      <c r="D208" s="214" t="s">
        <v>4402</v>
      </c>
      <c r="E208" s="214" t="s">
        <v>4403</v>
      </c>
      <c r="F208" s="215">
        <v>202601</v>
      </c>
      <c r="G208" t="str">
        <v>FREDDY DANILO ARIAS CARRION202601</v>
      </c>
    </row>
    <row r="209" spans="1:7" x14ac:dyDescent="0.3">
      <c r="A209" s="216" t="s">
        <v>481</v>
      </c>
      <c r="B209" s="217" t="s">
        <v>482</v>
      </c>
      <c r="C209" s="217" t="s">
        <v>146</v>
      </c>
      <c r="D209" s="217" t="s">
        <v>601</v>
      </c>
      <c r="E209" s="217" t="s">
        <v>602</v>
      </c>
      <c r="F209" s="218">
        <v>202601</v>
      </c>
      <c r="G209" t="str">
        <v>GREIVIN MOREIRA VILLALOBOS202601</v>
      </c>
    </row>
    <row r="210" spans="1:7" x14ac:dyDescent="0.3">
      <c r="A210" s="213" t="s">
        <v>481</v>
      </c>
      <c r="B210" s="214" t="s">
        <v>482</v>
      </c>
      <c r="C210" s="214" t="s">
        <v>324</v>
      </c>
      <c r="D210" s="214" t="s">
        <v>619</v>
      </c>
      <c r="E210" s="214" t="s">
        <v>620</v>
      </c>
      <c r="F210" s="215">
        <v>202601</v>
      </c>
      <c r="G210" t="str">
        <v>IVANNIA SANCHEZ CALDERON202601</v>
      </c>
    </row>
    <row r="211" spans="1:7" x14ac:dyDescent="0.3">
      <c r="A211" s="216" t="s">
        <v>481</v>
      </c>
      <c r="B211" s="217" t="s">
        <v>482</v>
      </c>
      <c r="C211" s="217" t="s">
        <v>3464</v>
      </c>
      <c r="D211" s="217" t="s">
        <v>615</v>
      </c>
      <c r="E211" s="217" t="s">
        <v>616</v>
      </c>
      <c r="F211" s="218">
        <v>202601</v>
      </c>
      <c r="G211" t="str">
        <v>JORGE CORTES SANCHEZ202601</v>
      </c>
    </row>
    <row r="212" spans="1:7" x14ac:dyDescent="0.3">
      <c r="A212" s="213" t="s">
        <v>481</v>
      </c>
      <c r="B212" s="214" t="s">
        <v>482</v>
      </c>
      <c r="C212" s="214" t="s">
        <v>1068</v>
      </c>
      <c r="D212" s="214" t="s">
        <v>1069</v>
      </c>
      <c r="E212" s="214" t="s">
        <v>1070</v>
      </c>
      <c r="F212" s="215">
        <v>202601</v>
      </c>
      <c r="G212" t="str">
        <v>JOSE CORDERO ARLEY202601</v>
      </c>
    </row>
    <row r="213" spans="1:7" x14ac:dyDescent="0.3">
      <c r="A213" s="216" t="s">
        <v>481</v>
      </c>
      <c r="B213" s="217" t="s">
        <v>482</v>
      </c>
      <c r="C213" s="217" t="s">
        <v>338</v>
      </c>
      <c r="D213" s="217" t="s">
        <v>652</v>
      </c>
      <c r="E213" s="217" t="s">
        <v>3529</v>
      </c>
      <c r="F213" s="218">
        <v>202601</v>
      </c>
      <c r="G213" t="str">
        <v>KAROLINA UMAÑA PERAZA202601</v>
      </c>
    </row>
    <row r="214" spans="1:7" x14ac:dyDescent="0.3">
      <c r="A214" s="213" t="s">
        <v>481</v>
      </c>
      <c r="B214" s="214" t="s">
        <v>482</v>
      </c>
      <c r="C214" s="214" t="s">
        <v>3465</v>
      </c>
      <c r="D214" s="214" t="s">
        <v>615</v>
      </c>
      <c r="E214" s="214" t="s">
        <v>616</v>
      </c>
      <c r="F214" s="215">
        <v>202601</v>
      </c>
      <c r="G214" t="str">
        <v>LUIS JIMENEZ AGUILAR202601</v>
      </c>
    </row>
    <row r="215" spans="1:7" x14ac:dyDescent="0.3">
      <c r="A215" s="216" t="s">
        <v>481</v>
      </c>
      <c r="B215" s="217" t="s">
        <v>482</v>
      </c>
      <c r="C215" s="217" t="s">
        <v>985</v>
      </c>
      <c r="D215" s="217" t="s">
        <v>615</v>
      </c>
      <c r="E215" s="217" t="s">
        <v>616</v>
      </c>
      <c r="F215" s="218">
        <v>202601</v>
      </c>
      <c r="G215" t="str">
        <v>MARIA RAQUEL MORA SALAZAR202601</v>
      </c>
    </row>
    <row r="216" spans="1:7" x14ac:dyDescent="0.3">
      <c r="A216" s="213" t="s">
        <v>481</v>
      </c>
      <c r="B216" s="214" t="s">
        <v>482</v>
      </c>
      <c r="C216" s="214" t="s">
        <v>153</v>
      </c>
      <c r="D216" s="214" t="s">
        <v>603</v>
      </c>
      <c r="E216" s="214" t="s">
        <v>604</v>
      </c>
      <c r="F216" s="215">
        <v>202601</v>
      </c>
      <c r="G216" t="str">
        <v>NATHALY MICHELLE VARGAS MORALES202601</v>
      </c>
    </row>
    <row r="217" spans="1:7" x14ac:dyDescent="0.3">
      <c r="A217" s="216" t="s">
        <v>481</v>
      </c>
      <c r="B217" s="217" t="s">
        <v>482</v>
      </c>
      <c r="C217" s="217" t="s">
        <v>306</v>
      </c>
      <c r="D217" s="217" t="s">
        <v>653</v>
      </c>
      <c r="E217" s="217" t="s">
        <v>654</v>
      </c>
      <c r="F217" s="218">
        <v>202601</v>
      </c>
      <c r="G217" t="str">
        <v>PAOLA MORALES CORDOBA202601</v>
      </c>
    </row>
    <row r="218" spans="1:7" x14ac:dyDescent="0.3">
      <c r="A218" s="213" t="s">
        <v>481</v>
      </c>
      <c r="B218" s="214" t="s">
        <v>482</v>
      </c>
      <c r="C218" s="214" t="s">
        <v>3476</v>
      </c>
      <c r="D218" s="214" t="s">
        <v>3477</v>
      </c>
      <c r="E218" s="214" t="s">
        <v>3478</v>
      </c>
      <c r="F218" s="215">
        <v>202601</v>
      </c>
      <c r="G218" t="str">
        <v>VERNY VILLALOBOS PORTUGUEZ202601</v>
      </c>
    </row>
    <row r="219" spans="1:7" x14ac:dyDescent="0.3">
      <c r="A219" s="216" t="s">
        <v>481</v>
      </c>
      <c r="B219" s="217" t="s">
        <v>482</v>
      </c>
      <c r="C219" s="217" t="s">
        <v>340</v>
      </c>
      <c r="D219" s="217" t="s">
        <v>655</v>
      </c>
      <c r="E219" s="217" t="s">
        <v>656</v>
      </c>
      <c r="F219" s="218">
        <v>202601</v>
      </c>
      <c r="G219" t="str">
        <v>VIVIANA OROZCO FERNANDEZ202601</v>
      </c>
    </row>
    <row r="220" spans="1:7" x14ac:dyDescent="0.3">
      <c r="A220" s="213" t="s">
        <v>481</v>
      </c>
      <c r="B220" s="214" t="s">
        <v>482</v>
      </c>
      <c r="C220" s="214" t="s">
        <v>4113</v>
      </c>
      <c r="D220" s="214" t="s">
        <v>615</v>
      </c>
      <c r="E220" s="214" t="s">
        <v>616</v>
      </c>
      <c r="F220" s="215">
        <v>202601</v>
      </c>
      <c r="G220" t="str">
        <v>WILMAR SEQUEIRA GUEVARA202601</v>
      </c>
    </row>
    <row r="221" spans="1:7" x14ac:dyDescent="0.3">
      <c r="A221" s="216" t="s">
        <v>4091</v>
      </c>
      <c r="B221" s="217" t="s">
        <v>4092</v>
      </c>
      <c r="C221" s="217" t="s">
        <v>141</v>
      </c>
      <c r="D221" s="217" t="s">
        <v>615</v>
      </c>
      <c r="E221" s="217" t="s">
        <v>616</v>
      </c>
      <c r="F221" s="218">
        <v>202601</v>
      </c>
      <c r="G221" t="str">
        <v>ANDRES SANCHO ARROYO202601</v>
      </c>
    </row>
    <row r="222" spans="1:7" x14ac:dyDescent="0.3">
      <c r="A222" s="213" t="s">
        <v>4091</v>
      </c>
      <c r="B222" s="214" t="s">
        <v>4092</v>
      </c>
      <c r="C222" s="214" t="s">
        <v>4155</v>
      </c>
      <c r="D222" s="214" t="s">
        <v>615</v>
      </c>
      <c r="E222" s="214" t="s">
        <v>616</v>
      </c>
      <c r="F222" s="215">
        <v>202601</v>
      </c>
      <c r="G222" t="str">
        <v>BRANDON CAMBRONERO ZUÑIGA202601</v>
      </c>
    </row>
    <row r="223" spans="1:7" x14ac:dyDescent="0.3">
      <c r="A223" s="216" t="s">
        <v>4091</v>
      </c>
      <c r="B223" s="217" t="s">
        <v>4092</v>
      </c>
      <c r="C223" s="217" t="s">
        <v>4187</v>
      </c>
      <c r="D223" s="217" t="s">
        <v>615</v>
      </c>
      <c r="E223" s="217" t="s">
        <v>616</v>
      </c>
      <c r="F223" s="218">
        <v>202601</v>
      </c>
      <c r="G223" t="str">
        <v>DANIEL SUAREZ ARIAS202601</v>
      </c>
    </row>
    <row r="224" spans="1:7" x14ac:dyDescent="0.3">
      <c r="A224" s="213" t="s">
        <v>4091</v>
      </c>
      <c r="B224" s="214" t="s">
        <v>4092</v>
      </c>
      <c r="C224" s="214" t="s">
        <v>4268</v>
      </c>
      <c r="D224" s="214" t="s">
        <v>615</v>
      </c>
      <c r="E224" s="214" t="s">
        <v>616</v>
      </c>
      <c r="F224" s="215">
        <v>202601</v>
      </c>
      <c r="G224" t="str">
        <v>GENDERSON WAINER BARBOZA GRANADOS202601</v>
      </c>
    </row>
    <row r="225" spans="1:7" x14ac:dyDescent="0.3">
      <c r="A225" s="216" t="s">
        <v>4091</v>
      </c>
      <c r="B225" s="217" t="s">
        <v>4092</v>
      </c>
      <c r="C225" s="217" t="s">
        <v>240</v>
      </c>
      <c r="D225" s="217" t="s">
        <v>617</v>
      </c>
      <c r="E225" s="217" t="s">
        <v>618</v>
      </c>
      <c r="F225" s="218">
        <v>202601</v>
      </c>
      <c r="G225" t="str">
        <v>GUSTAVO BUJAN CASTRO202601</v>
      </c>
    </row>
    <row r="226" spans="1:7" x14ac:dyDescent="0.3">
      <c r="A226" s="213" t="s">
        <v>4091</v>
      </c>
      <c r="B226" s="214" t="s">
        <v>4092</v>
      </c>
      <c r="C226" s="214" t="s">
        <v>4288</v>
      </c>
      <c r="D226" s="214" t="s">
        <v>615</v>
      </c>
      <c r="E226" s="214" t="s">
        <v>616</v>
      </c>
      <c r="F226" s="215">
        <v>202601</v>
      </c>
      <c r="G226" t="str">
        <v>ISABEL CRISTINA ELIZONDO MEZA202601</v>
      </c>
    </row>
    <row r="227" spans="1:7" x14ac:dyDescent="0.3">
      <c r="A227" s="216" t="s">
        <v>4091</v>
      </c>
      <c r="B227" s="217" t="s">
        <v>4092</v>
      </c>
      <c r="C227" s="217" t="s">
        <v>4104</v>
      </c>
      <c r="D227" s="217" t="s">
        <v>3549</v>
      </c>
      <c r="E227" s="217" t="s">
        <v>3550</v>
      </c>
      <c r="F227" s="218">
        <v>202601</v>
      </c>
      <c r="G227" t="str">
        <v>JORGE AGUILAR ACEVEDO202601</v>
      </c>
    </row>
    <row r="228" spans="1:7" x14ac:dyDescent="0.3">
      <c r="A228" s="213" t="s">
        <v>4091</v>
      </c>
      <c r="B228" s="214" t="s">
        <v>4092</v>
      </c>
      <c r="C228" s="214" t="s">
        <v>4110</v>
      </c>
      <c r="D228" s="214" t="s">
        <v>615</v>
      </c>
      <c r="E228" s="214" t="s">
        <v>616</v>
      </c>
      <c r="F228" s="215">
        <v>202601</v>
      </c>
      <c r="G228" t="str">
        <v>JOSE CARLOS CHAVEZ MORAN202601</v>
      </c>
    </row>
    <row r="229" spans="1:7" x14ac:dyDescent="0.3">
      <c r="A229" s="216" t="s">
        <v>4091</v>
      </c>
      <c r="B229" s="217" t="s">
        <v>4092</v>
      </c>
      <c r="C229" s="217" t="s">
        <v>268</v>
      </c>
      <c r="D229" s="217" t="s">
        <v>615</v>
      </c>
      <c r="E229" s="217" t="s">
        <v>616</v>
      </c>
      <c r="F229" s="218">
        <v>202601</v>
      </c>
      <c r="G229" t="str">
        <v>JOSEPH RAMIREZ BARQUERO202601</v>
      </c>
    </row>
    <row r="230" spans="1:7" x14ac:dyDescent="0.3">
      <c r="A230" s="213" t="s">
        <v>4091</v>
      </c>
      <c r="B230" s="214" t="s">
        <v>4092</v>
      </c>
      <c r="C230" s="214" t="s">
        <v>4111</v>
      </c>
      <c r="D230" s="214" t="s">
        <v>615</v>
      </c>
      <c r="E230" s="214" t="s">
        <v>616</v>
      </c>
      <c r="F230" s="215">
        <v>202601</v>
      </c>
      <c r="G230" t="str">
        <v>JOSETH MUÑOZ MADRIGAL202601</v>
      </c>
    </row>
    <row r="231" spans="1:7" x14ac:dyDescent="0.3">
      <c r="A231" s="216" t="s">
        <v>4091</v>
      </c>
      <c r="B231" s="217" t="s">
        <v>4092</v>
      </c>
      <c r="C231" s="217" t="s">
        <v>4594</v>
      </c>
      <c r="D231" s="217" t="s">
        <v>615</v>
      </c>
      <c r="E231" s="217" t="s">
        <v>616</v>
      </c>
      <c r="F231" s="218">
        <v>202601</v>
      </c>
      <c r="G231" t="str">
        <v>KISLEV BITIA ALEMAN FUNES202601</v>
      </c>
    </row>
    <row r="232" spans="1:7" x14ac:dyDescent="0.3">
      <c r="A232" s="213" t="s">
        <v>4091</v>
      </c>
      <c r="B232" s="214" t="s">
        <v>4092</v>
      </c>
      <c r="C232" s="214" t="s">
        <v>4191</v>
      </c>
      <c r="D232" s="214" t="s">
        <v>615</v>
      </c>
      <c r="E232" s="214" t="s">
        <v>616</v>
      </c>
      <c r="F232" s="215">
        <v>202601</v>
      </c>
      <c r="G232" t="str">
        <v>KRISLEY ELIZONDO GUTIERREZ202601</v>
      </c>
    </row>
    <row r="233" spans="1:7" x14ac:dyDescent="0.3">
      <c r="A233" s="216" t="s">
        <v>4091</v>
      </c>
      <c r="B233" s="217" t="s">
        <v>4092</v>
      </c>
      <c r="C233" s="217" t="s">
        <v>4391</v>
      </c>
      <c r="D233" s="217" t="s">
        <v>615</v>
      </c>
      <c r="E233" s="217" t="s">
        <v>616</v>
      </c>
      <c r="F233" s="218">
        <v>202601</v>
      </c>
      <c r="G233" t="str">
        <v>LUCIANA DE LOS ANGELES SOLANO VARGAS202601</v>
      </c>
    </row>
    <row r="234" spans="1:7" x14ac:dyDescent="0.3">
      <c r="A234" s="213" t="s">
        <v>4091</v>
      </c>
      <c r="B234" s="214" t="s">
        <v>4092</v>
      </c>
      <c r="C234" s="214" t="s">
        <v>4108</v>
      </c>
      <c r="D234" s="214" t="s">
        <v>615</v>
      </c>
      <c r="E234" s="214" t="s">
        <v>616</v>
      </c>
      <c r="F234" s="215">
        <v>202601</v>
      </c>
      <c r="G234" t="str">
        <v>MARCO ZUÑIGA UGALDE202601</v>
      </c>
    </row>
    <row r="235" spans="1:7" x14ac:dyDescent="0.3">
      <c r="A235" s="216" t="s">
        <v>4091</v>
      </c>
      <c r="B235" s="217" t="s">
        <v>4092</v>
      </c>
      <c r="C235" s="217" t="s">
        <v>4217</v>
      </c>
      <c r="D235" s="217" t="s">
        <v>615</v>
      </c>
      <c r="E235" s="217" t="s">
        <v>616</v>
      </c>
      <c r="F235" s="218">
        <v>202601</v>
      </c>
      <c r="G235" t="str">
        <v>MARIA FERNANDA ALVARADO ASTORGA202601</v>
      </c>
    </row>
    <row r="236" spans="1:7" x14ac:dyDescent="0.3">
      <c r="A236" s="213" t="s">
        <v>4091</v>
      </c>
      <c r="B236" s="214" t="s">
        <v>4092</v>
      </c>
      <c r="C236" s="214" t="s">
        <v>4166</v>
      </c>
      <c r="D236" s="214" t="s">
        <v>615</v>
      </c>
      <c r="E236" s="214" t="s">
        <v>616</v>
      </c>
      <c r="F236" s="215">
        <v>202601</v>
      </c>
      <c r="G236" t="str">
        <v>MARIA JESUS RODRIGUEZ BENAVIDES202601</v>
      </c>
    </row>
    <row r="237" spans="1:7" x14ac:dyDescent="0.3">
      <c r="A237" s="216" t="s">
        <v>4091</v>
      </c>
      <c r="B237" s="217" t="s">
        <v>4092</v>
      </c>
      <c r="C237" s="217" t="s">
        <v>4084</v>
      </c>
      <c r="D237" s="217" t="s">
        <v>3916</v>
      </c>
      <c r="E237" s="217" t="s">
        <v>3917</v>
      </c>
      <c r="F237" s="218">
        <v>202601</v>
      </c>
      <c r="G237" t="str">
        <v>MASIEL ROJAS LOPEZ202601</v>
      </c>
    </row>
    <row r="238" spans="1:7" x14ac:dyDescent="0.3">
      <c r="A238" s="213" t="s">
        <v>4091</v>
      </c>
      <c r="B238" s="214" t="s">
        <v>4092</v>
      </c>
      <c r="C238" s="214" t="s">
        <v>4575</v>
      </c>
      <c r="D238" s="214" t="s">
        <v>4576</v>
      </c>
      <c r="E238" s="214" t="s">
        <v>4577</v>
      </c>
      <c r="F238" s="215">
        <v>202601</v>
      </c>
      <c r="G238" t="str">
        <v>MAYCO ALEXANDER CASTRO GONZALEZ202601</v>
      </c>
    </row>
    <row r="239" spans="1:7" x14ac:dyDescent="0.3">
      <c r="A239" s="216" t="s">
        <v>4091</v>
      </c>
      <c r="B239" s="217" t="s">
        <v>4092</v>
      </c>
      <c r="C239" s="217" t="s">
        <v>4167</v>
      </c>
      <c r="D239" s="217" t="s">
        <v>615</v>
      </c>
      <c r="E239" s="217" t="s">
        <v>616</v>
      </c>
      <c r="F239" s="218">
        <v>202601</v>
      </c>
      <c r="G239" t="str">
        <v>OSCAR DANIEL GUTIERREZ GUERRERO202601</v>
      </c>
    </row>
    <row r="240" spans="1:7" x14ac:dyDescent="0.3">
      <c r="A240" s="213" t="s">
        <v>4091</v>
      </c>
      <c r="B240" s="214" t="s">
        <v>4092</v>
      </c>
      <c r="C240" s="214" t="s">
        <v>4165</v>
      </c>
      <c r="D240" s="214" t="s">
        <v>615</v>
      </c>
      <c r="E240" s="214" t="s">
        <v>616</v>
      </c>
      <c r="F240" s="215">
        <v>202601</v>
      </c>
      <c r="G240" t="str">
        <v>ROYNER ARTURO MIRANDA SEGURA202601</v>
      </c>
    </row>
    <row r="241" spans="1:7" x14ac:dyDescent="0.3">
      <c r="A241" s="216" t="s">
        <v>4091</v>
      </c>
      <c r="B241" s="217" t="s">
        <v>4092</v>
      </c>
      <c r="C241" s="217" t="s">
        <v>4114</v>
      </c>
      <c r="D241" s="217" t="s">
        <v>3549</v>
      </c>
      <c r="E241" s="217" t="s">
        <v>3550</v>
      </c>
      <c r="F241" s="218">
        <v>202601</v>
      </c>
      <c r="G241" t="str">
        <v>SIRLENE VEGA GONZALEZ202601</v>
      </c>
    </row>
    <row r="242" spans="1:7" x14ac:dyDescent="0.3">
      <c r="A242" s="213" t="s">
        <v>4091</v>
      </c>
      <c r="B242" s="214" t="s">
        <v>4092</v>
      </c>
      <c r="C242" s="214" t="s">
        <v>4105</v>
      </c>
      <c r="D242" s="214" t="s">
        <v>615</v>
      </c>
      <c r="E242" s="214" t="s">
        <v>616</v>
      </c>
      <c r="F242" s="215">
        <v>202601</v>
      </c>
      <c r="G242" t="str">
        <v>STEVEN BARBA OBANDO202601</v>
      </c>
    </row>
    <row r="243" spans="1:7" x14ac:dyDescent="0.3">
      <c r="A243" s="216" t="s">
        <v>4091</v>
      </c>
      <c r="B243" s="217" t="s">
        <v>4092</v>
      </c>
      <c r="C243" s="217" t="s">
        <v>228</v>
      </c>
      <c r="D243" s="217" t="s">
        <v>603</v>
      </c>
      <c r="E243" s="217" t="s">
        <v>604</v>
      </c>
      <c r="F243" s="218">
        <v>202601</v>
      </c>
      <c r="G243" t="str">
        <v>SUSAN LOPEZ AGUILAR202601</v>
      </c>
    </row>
    <row r="244" spans="1:7" x14ac:dyDescent="0.3">
      <c r="A244" s="213" t="s">
        <v>4300</v>
      </c>
      <c r="B244" s="214" t="s">
        <v>4331</v>
      </c>
      <c r="C244" s="214" t="s">
        <v>3561</v>
      </c>
      <c r="D244" s="214" t="s">
        <v>617</v>
      </c>
      <c r="E244" s="214" t="s">
        <v>618</v>
      </c>
      <c r="F244" s="215">
        <v>202601</v>
      </c>
      <c r="G244" t="str">
        <v>CARLOS ALBERTO ELIZONDO MEJIAS202601</v>
      </c>
    </row>
    <row r="245" spans="1:7" x14ac:dyDescent="0.3">
      <c r="A245" s="216" t="s">
        <v>4300</v>
      </c>
      <c r="B245" s="217" t="s">
        <v>4331</v>
      </c>
      <c r="C245" s="217" t="s">
        <v>1017</v>
      </c>
      <c r="D245" s="217" t="s">
        <v>601</v>
      </c>
      <c r="E245" s="217" t="s">
        <v>602</v>
      </c>
      <c r="F245" s="218">
        <v>202601</v>
      </c>
      <c r="G245" t="str">
        <v>EDGAR CAMPOS RIVERA202601</v>
      </c>
    </row>
    <row r="246" spans="1:7" x14ac:dyDescent="0.3">
      <c r="A246" s="213" t="s">
        <v>4300</v>
      </c>
      <c r="B246" s="214" t="s">
        <v>4331</v>
      </c>
      <c r="C246" s="214" t="s">
        <v>51</v>
      </c>
      <c r="D246" s="214" t="s">
        <v>611</v>
      </c>
      <c r="E246" s="214" t="s">
        <v>612</v>
      </c>
      <c r="F246" s="215">
        <v>202601</v>
      </c>
      <c r="G246" t="str">
        <v>FREDERICK CASTRO MURILLO202601</v>
      </c>
    </row>
    <row r="247" spans="1:7" x14ac:dyDescent="0.3">
      <c r="A247" s="216" t="s">
        <v>4300</v>
      </c>
      <c r="B247" s="217" t="s">
        <v>4331</v>
      </c>
      <c r="C247" s="217" t="s">
        <v>52</v>
      </c>
      <c r="D247" s="217" t="s">
        <v>619</v>
      </c>
      <c r="E247" s="217" t="s">
        <v>620</v>
      </c>
      <c r="F247" s="218">
        <v>202601</v>
      </c>
      <c r="G247" t="str">
        <v>JUAN ANTONIO MORA GARCIA202601</v>
      </c>
    </row>
    <row r="248" spans="1:7" x14ac:dyDescent="0.3">
      <c r="A248" s="213" t="s">
        <v>4300</v>
      </c>
      <c r="B248" s="214" t="s">
        <v>4331</v>
      </c>
      <c r="C248" s="214" t="s">
        <v>53</v>
      </c>
      <c r="D248" s="214" t="s">
        <v>611</v>
      </c>
      <c r="E248" s="214" t="s">
        <v>612</v>
      </c>
      <c r="F248" s="215">
        <v>202601</v>
      </c>
      <c r="G248" t="str">
        <v>LIZANDRO VILLALOBOS CASTRO202601</v>
      </c>
    </row>
    <row r="249" spans="1:7" x14ac:dyDescent="0.3">
      <c r="A249" s="216" t="s">
        <v>4300</v>
      </c>
      <c r="B249" s="217" t="s">
        <v>4331</v>
      </c>
      <c r="C249" s="217" t="s">
        <v>55</v>
      </c>
      <c r="D249" s="217" t="s">
        <v>601</v>
      </c>
      <c r="E249" s="217" t="s">
        <v>602</v>
      </c>
      <c r="F249" s="218">
        <v>202601</v>
      </c>
      <c r="G249" t="str">
        <v>LUIS ENRIQUE JIMENEZ SANCHO202601</v>
      </c>
    </row>
    <row r="250" spans="1:7" x14ac:dyDescent="0.3">
      <c r="A250" s="213" t="s">
        <v>4300</v>
      </c>
      <c r="B250" s="214" t="s">
        <v>4331</v>
      </c>
      <c r="C250" s="214" t="s">
        <v>1061</v>
      </c>
      <c r="D250" s="214" t="s">
        <v>621</v>
      </c>
      <c r="E250" s="214" t="s">
        <v>622</v>
      </c>
      <c r="F250" s="215">
        <v>202601</v>
      </c>
      <c r="G250" t="str">
        <v>MARIA ISABEL SEGURA HERNANDEZ202601</v>
      </c>
    </row>
    <row r="251" spans="1:7" x14ac:dyDescent="0.3">
      <c r="A251" s="216" t="s">
        <v>4300</v>
      </c>
      <c r="B251" s="217" t="s">
        <v>4331</v>
      </c>
      <c r="C251" s="217" t="s">
        <v>77</v>
      </c>
      <c r="D251" s="217" t="s">
        <v>603</v>
      </c>
      <c r="E251" s="217" t="s">
        <v>604</v>
      </c>
      <c r="F251" s="218">
        <v>202601</v>
      </c>
      <c r="G251" t="str">
        <v>REIDY VALENCIA RUBI202601</v>
      </c>
    </row>
    <row r="252" spans="1:7" x14ac:dyDescent="0.3">
      <c r="A252" s="213" t="s">
        <v>4300</v>
      </c>
      <c r="B252" s="214" t="s">
        <v>4331</v>
      </c>
      <c r="C252" s="214" t="s">
        <v>50</v>
      </c>
      <c r="D252" s="214" t="s">
        <v>615</v>
      </c>
      <c r="E252" s="214" t="s">
        <v>616</v>
      </c>
      <c r="F252" s="215">
        <v>202601</v>
      </c>
      <c r="G252" t="str">
        <v>ROGER GARCIA FERNANDEZ202601</v>
      </c>
    </row>
    <row r="253" spans="1:7" x14ac:dyDescent="0.3">
      <c r="A253" s="216" t="s">
        <v>4378</v>
      </c>
      <c r="B253" s="217" t="s">
        <v>4379</v>
      </c>
      <c r="C253" s="217" t="s">
        <v>4380</v>
      </c>
      <c r="D253" s="217" t="s">
        <v>609</v>
      </c>
      <c r="E253" s="217" t="s">
        <v>610</v>
      </c>
      <c r="F253" s="218">
        <v>202601</v>
      </c>
      <c r="G253" t="str">
        <v>CARLOS LUIS RODRIGUEZ ROMERO202601</v>
      </c>
    </row>
    <row r="254" spans="1:7" x14ac:dyDescent="0.3">
      <c r="A254" s="213" t="s">
        <v>4378</v>
      </c>
      <c r="B254" s="214" t="s">
        <v>4379</v>
      </c>
      <c r="C254" s="214" t="s">
        <v>230</v>
      </c>
      <c r="D254" s="214" t="s">
        <v>3527</v>
      </c>
      <c r="E254" s="214" t="s">
        <v>3528</v>
      </c>
      <c r="F254" s="215">
        <v>202601</v>
      </c>
      <c r="G254" t="str">
        <v>ELENA MADRIGAL VEGA202601</v>
      </c>
    </row>
    <row r="255" spans="1:7" x14ac:dyDescent="0.3">
      <c r="A255" s="216" t="s">
        <v>4378</v>
      </c>
      <c r="B255" s="217" t="s">
        <v>4379</v>
      </c>
      <c r="C255" s="217" t="s">
        <v>57</v>
      </c>
      <c r="D255" s="217" t="s">
        <v>617</v>
      </c>
      <c r="E255" s="217" t="s">
        <v>618</v>
      </c>
      <c r="F255" s="218">
        <v>202601</v>
      </c>
      <c r="G255" t="str">
        <v>JOSE MADRIGAL ARIAS202601</v>
      </c>
    </row>
    <row r="256" spans="1:7" x14ac:dyDescent="0.3">
      <c r="A256" s="213" t="s">
        <v>4378</v>
      </c>
      <c r="B256" s="214" t="s">
        <v>4379</v>
      </c>
      <c r="C256" s="214" t="s">
        <v>4689</v>
      </c>
      <c r="D256" s="214" t="s">
        <v>3549</v>
      </c>
      <c r="E256" s="214" t="s">
        <v>3550</v>
      </c>
      <c r="F256" s="215">
        <v>202601</v>
      </c>
      <c r="G256" t="str">
        <v>KEVIN STEVEN MIRANDA PRENDAS202601</v>
      </c>
    </row>
    <row r="257" spans="1:7" x14ac:dyDescent="0.3">
      <c r="A257" s="216" t="s">
        <v>4378</v>
      </c>
      <c r="B257" s="217" t="s">
        <v>4379</v>
      </c>
      <c r="C257" s="217" t="s">
        <v>4421</v>
      </c>
      <c r="D257" s="217" t="s">
        <v>619</v>
      </c>
      <c r="E257" s="217" t="s">
        <v>620</v>
      </c>
      <c r="F257" s="218">
        <v>202601</v>
      </c>
      <c r="G257" t="str">
        <v>XINIA MARIA ALVARADO RODRIGUEZ202601</v>
      </c>
    </row>
    <row r="258" spans="1:7" x14ac:dyDescent="0.3">
      <c r="A258" s="213" t="s">
        <v>485</v>
      </c>
      <c r="B258" s="214" t="s">
        <v>486</v>
      </c>
      <c r="C258" s="214" t="s">
        <v>270</v>
      </c>
      <c r="D258" s="214" t="s">
        <v>625</v>
      </c>
      <c r="E258" s="214" t="s">
        <v>626</v>
      </c>
      <c r="F258" s="215">
        <v>202601</v>
      </c>
      <c r="G258" t="str">
        <v>MANUEL BALTODANO QUIROS202601</v>
      </c>
    </row>
    <row r="259" spans="1:7" x14ac:dyDescent="0.3">
      <c r="A259" s="216" t="s">
        <v>485</v>
      </c>
      <c r="B259" s="217" t="s">
        <v>486</v>
      </c>
      <c r="C259" s="217" t="s">
        <v>3174</v>
      </c>
      <c r="D259" s="217" t="s">
        <v>3176</v>
      </c>
      <c r="E259" s="217" t="s">
        <v>3177</v>
      </c>
      <c r="F259" s="218">
        <v>202601</v>
      </c>
      <c r="G259" t="str">
        <v>RANDALL BONILLA CRUZ202601</v>
      </c>
    </row>
    <row r="260" spans="1:7" x14ac:dyDescent="0.3">
      <c r="A260" s="213" t="s">
        <v>488</v>
      </c>
      <c r="B260" s="214" t="s">
        <v>489</v>
      </c>
      <c r="C260" s="214" t="s">
        <v>159</v>
      </c>
      <c r="D260" s="214" t="s">
        <v>617</v>
      </c>
      <c r="E260" s="214" t="s">
        <v>618</v>
      </c>
      <c r="F260" s="215">
        <v>202601</v>
      </c>
      <c r="G260" t="str">
        <v>GABRIELA SOLIS BUJAN202601</v>
      </c>
    </row>
    <row r="261" spans="1:7" x14ac:dyDescent="0.3">
      <c r="A261" s="216" t="s">
        <v>488</v>
      </c>
      <c r="B261" s="217" t="s">
        <v>489</v>
      </c>
      <c r="C261" s="217" t="s">
        <v>490</v>
      </c>
      <c r="D261" s="217" t="s">
        <v>605</v>
      </c>
      <c r="E261" s="217" t="s">
        <v>606</v>
      </c>
      <c r="F261" s="218">
        <v>202601</v>
      </c>
      <c r="G261" t="str">
        <v>WENDY ALEXANDRA MADRIGAL BOLAÑOS202601</v>
      </c>
    </row>
    <row r="262" spans="1:7" x14ac:dyDescent="0.3">
      <c r="A262" s="213" t="s">
        <v>3286</v>
      </c>
      <c r="B262" s="214" t="s">
        <v>3287</v>
      </c>
      <c r="C262" s="214" t="s">
        <v>4125</v>
      </c>
      <c r="D262" s="214" t="s">
        <v>597</v>
      </c>
      <c r="E262" s="214" t="s">
        <v>3499</v>
      </c>
      <c r="F262" s="215">
        <v>202601</v>
      </c>
      <c r="G262" t="str">
        <v>ANDREY ALBERTO CHACON GUTIERREZ202601</v>
      </c>
    </row>
    <row r="263" spans="1:7" x14ac:dyDescent="0.3">
      <c r="A263" s="216" t="s">
        <v>3286</v>
      </c>
      <c r="B263" s="217" t="s">
        <v>3287</v>
      </c>
      <c r="C263" s="217" t="s">
        <v>4578</v>
      </c>
      <c r="D263" s="217" t="s">
        <v>4579</v>
      </c>
      <c r="E263" s="217" t="s">
        <v>4580</v>
      </c>
      <c r="F263" s="218">
        <v>202601</v>
      </c>
      <c r="G263" t="str">
        <v>ANDREY ALONSO PALACIOS ALVAREZ202601</v>
      </c>
    </row>
    <row r="264" spans="1:7" x14ac:dyDescent="0.3">
      <c r="A264" s="213" t="s">
        <v>3286</v>
      </c>
      <c r="B264" s="214" t="s">
        <v>3287</v>
      </c>
      <c r="C264" s="214" t="s">
        <v>4435</v>
      </c>
      <c r="D264" s="214" t="s">
        <v>597</v>
      </c>
      <c r="E264" s="214" t="s">
        <v>3499</v>
      </c>
      <c r="F264" s="215">
        <v>202601</v>
      </c>
      <c r="G264" t="str">
        <v>ANGEL DE JESUS QUESADA JIMENEZ202601</v>
      </c>
    </row>
    <row r="265" spans="1:7" x14ac:dyDescent="0.3">
      <c r="A265" s="216" t="s">
        <v>3286</v>
      </c>
      <c r="B265" s="217" t="s">
        <v>3287</v>
      </c>
      <c r="C265" s="217" t="s">
        <v>133</v>
      </c>
      <c r="D265" s="217" t="s">
        <v>3914</v>
      </c>
      <c r="E265" s="217" t="s">
        <v>3915</v>
      </c>
      <c r="F265" s="218">
        <v>202601</v>
      </c>
      <c r="G265" t="str">
        <v>BRANDON BARRANTES ALFARO202601</v>
      </c>
    </row>
    <row r="266" spans="1:7" x14ac:dyDescent="0.3">
      <c r="A266" s="213" t="s">
        <v>3286</v>
      </c>
      <c r="B266" s="214" t="s">
        <v>3287</v>
      </c>
      <c r="C266" s="214" t="s">
        <v>4193</v>
      </c>
      <c r="D266" s="214" t="s">
        <v>597</v>
      </c>
      <c r="E266" s="214" t="s">
        <v>3499</v>
      </c>
      <c r="F266" s="215">
        <v>202601</v>
      </c>
      <c r="G266" t="str">
        <v>CARLOS ALBERTO HIDALGO LEITON202601</v>
      </c>
    </row>
    <row r="267" spans="1:7" x14ac:dyDescent="0.3">
      <c r="A267" s="216" t="s">
        <v>3286</v>
      </c>
      <c r="B267" s="217" t="s">
        <v>3287</v>
      </c>
      <c r="C267" s="217" t="s">
        <v>4611</v>
      </c>
      <c r="D267" s="217" t="s">
        <v>4570</v>
      </c>
      <c r="E267" s="217" t="s">
        <v>4571</v>
      </c>
      <c r="F267" s="218">
        <v>202601</v>
      </c>
      <c r="G267" t="str">
        <v>DANIELA CASTRO UREÑA202601</v>
      </c>
    </row>
    <row r="268" spans="1:7" x14ac:dyDescent="0.3">
      <c r="A268" s="213" t="s">
        <v>3286</v>
      </c>
      <c r="B268" s="214" t="s">
        <v>3287</v>
      </c>
      <c r="C268" s="214" t="s">
        <v>4497</v>
      </c>
      <c r="D268" s="214" t="s">
        <v>597</v>
      </c>
      <c r="E268" s="214" t="s">
        <v>3499</v>
      </c>
      <c r="F268" s="215">
        <v>202601</v>
      </c>
      <c r="G268" t="str">
        <v>DILAN DAMIAN HERNANDEZ ULATE202601</v>
      </c>
    </row>
    <row r="269" spans="1:7" x14ac:dyDescent="0.3">
      <c r="A269" s="216" t="s">
        <v>3286</v>
      </c>
      <c r="B269" s="217" t="s">
        <v>3287</v>
      </c>
      <c r="C269" s="217" t="s">
        <v>3283</v>
      </c>
      <c r="D269" s="217" t="s">
        <v>4508</v>
      </c>
      <c r="E269" s="217" t="s">
        <v>4509</v>
      </c>
      <c r="F269" s="218">
        <v>202601</v>
      </c>
      <c r="G269" t="str">
        <v>EDUARDO SALAS CERDAS202601</v>
      </c>
    </row>
    <row r="270" spans="1:7" x14ac:dyDescent="0.3">
      <c r="A270" s="213" t="s">
        <v>3286</v>
      </c>
      <c r="B270" s="214" t="s">
        <v>3287</v>
      </c>
      <c r="C270" s="214" t="s">
        <v>119</v>
      </c>
      <c r="D270" s="214" t="s">
        <v>601</v>
      </c>
      <c r="E270" s="214" t="s">
        <v>602</v>
      </c>
      <c r="F270" s="215">
        <v>202601</v>
      </c>
      <c r="G270" t="str">
        <v>EMANUEL ALFARO CARVAJAL202601</v>
      </c>
    </row>
    <row r="271" spans="1:7" x14ac:dyDescent="0.3">
      <c r="A271" s="216" t="s">
        <v>3286</v>
      </c>
      <c r="B271" s="217" t="s">
        <v>3287</v>
      </c>
      <c r="C271" s="217" t="s">
        <v>4189</v>
      </c>
      <c r="D271" s="217" t="s">
        <v>597</v>
      </c>
      <c r="E271" s="217" t="s">
        <v>3499</v>
      </c>
      <c r="F271" s="218">
        <v>202601</v>
      </c>
      <c r="G271" t="str">
        <v>EMILY HERRERA TORRES202601</v>
      </c>
    </row>
    <row r="272" spans="1:7" x14ac:dyDescent="0.3">
      <c r="A272" s="213" t="s">
        <v>3286</v>
      </c>
      <c r="B272" s="214" t="s">
        <v>3287</v>
      </c>
      <c r="C272" s="214" t="s">
        <v>117</v>
      </c>
      <c r="D272" s="214" t="s">
        <v>615</v>
      </c>
      <c r="E272" s="214" t="s">
        <v>616</v>
      </c>
      <c r="F272" s="215">
        <v>202601</v>
      </c>
      <c r="G272" t="str">
        <v>EMILY MUÑOZ RODRIGUEZ202601</v>
      </c>
    </row>
    <row r="273" spans="1:7" x14ac:dyDescent="0.3">
      <c r="A273" s="216" t="s">
        <v>3286</v>
      </c>
      <c r="B273" s="217" t="s">
        <v>3287</v>
      </c>
      <c r="C273" s="217" t="s">
        <v>4621</v>
      </c>
      <c r="D273" s="217" t="s">
        <v>597</v>
      </c>
      <c r="E273" s="217" t="s">
        <v>3499</v>
      </c>
      <c r="F273" s="218">
        <v>202601</v>
      </c>
      <c r="G273" t="str">
        <v>ERVIN JOSE RODRIGUEZ VILLANUEVA202601</v>
      </c>
    </row>
    <row r="274" spans="1:7" x14ac:dyDescent="0.3">
      <c r="A274" s="213" t="s">
        <v>3286</v>
      </c>
      <c r="B274" s="214" t="s">
        <v>3287</v>
      </c>
      <c r="C274" s="214" t="s">
        <v>4219</v>
      </c>
      <c r="D274" s="214" t="s">
        <v>615</v>
      </c>
      <c r="E274" s="214" t="s">
        <v>616</v>
      </c>
      <c r="F274" s="215">
        <v>202601</v>
      </c>
      <c r="G274" t="str">
        <v>FERNANDO ESQUIVEL ARCE202601</v>
      </c>
    </row>
    <row r="275" spans="1:7" x14ac:dyDescent="0.3">
      <c r="A275" s="216" t="s">
        <v>3286</v>
      </c>
      <c r="B275" s="217" t="s">
        <v>3287</v>
      </c>
      <c r="C275" s="217" t="s">
        <v>222</v>
      </c>
      <c r="D275" s="217" t="s">
        <v>601</v>
      </c>
      <c r="E275" s="217" t="s">
        <v>602</v>
      </c>
      <c r="F275" s="218">
        <v>202601</v>
      </c>
      <c r="G275" t="str">
        <v>JASON CRUZ SOLIS202601</v>
      </c>
    </row>
    <row r="276" spans="1:7" x14ac:dyDescent="0.3">
      <c r="A276" s="213" t="s">
        <v>3286</v>
      </c>
      <c r="B276" s="214" t="s">
        <v>3287</v>
      </c>
      <c r="C276" s="214" t="s">
        <v>123</v>
      </c>
      <c r="D276" s="214" t="s">
        <v>3538</v>
      </c>
      <c r="E276" s="214" t="s">
        <v>3539</v>
      </c>
      <c r="F276" s="215">
        <v>202601</v>
      </c>
      <c r="G276" t="str">
        <v>JEAN CARLO HERNANDEZ ARGUEDAS202601</v>
      </c>
    </row>
    <row r="277" spans="1:7" x14ac:dyDescent="0.3">
      <c r="A277" s="216" t="s">
        <v>3286</v>
      </c>
      <c r="B277" s="217" t="s">
        <v>3287</v>
      </c>
      <c r="C277" s="217" t="s">
        <v>3468</v>
      </c>
      <c r="D277" s="217" t="s">
        <v>4508</v>
      </c>
      <c r="E277" s="217" t="s">
        <v>4509</v>
      </c>
      <c r="F277" s="218">
        <v>202601</v>
      </c>
      <c r="G277" t="str">
        <v>JEAN CARLO QUESADA ABARCA202601</v>
      </c>
    </row>
    <row r="278" spans="1:7" x14ac:dyDescent="0.3">
      <c r="A278" s="213" t="s">
        <v>3286</v>
      </c>
      <c r="B278" s="214" t="s">
        <v>3287</v>
      </c>
      <c r="C278" s="214" t="s">
        <v>4643</v>
      </c>
      <c r="D278" s="214" t="s">
        <v>4690</v>
      </c>
      <c r="E278" s="214" t="s">
        <v>4691</v>
      </c>
      <c r="F278" s="215">
        <v>202601</v>
      </c>
      <c r="G278" t="str">
        <v>JIMENA JIMENEZ ALFARO202601</v>
      </c>
    </row>
    <row r="279" spans="1:7" x14ac:dyDescent="0.3">
      <c r="A279" s="216" t="s">
        <v>3286</v>
      </c>
      <c r="B279" s="217" t="s">
        <v>3287</v>
      </c>
      <c r="C279" s="217" t="s">
        <v>4289</v>
      </c>
      <c r="D279" s="217" t="s">
        <v>597</v>
      </c>
      <c r="E279" s="217" t="s">
        <v>3499</v>
      </c>
      <c r="F279" s="218">
        <v>202601</v>
      </c>
      <c r="G279" t="str">
        <v>JIMENA URIARTE WANG202601</v>
      </c>
    </row>
    <row r="280" spans="1:7" x14ac:dyDescent="0.3">
      <c r="A280" s="213" t="s">
        <v>3286</v>
      </c>
      <c r="B280" s="214" t="s">
        <v>3287</v>
      </c>
      <c r="C280" s="214" t="s">
        <v>14</v>
      </c>
      <c r="D280" s="214" t="s">
        <v>4510</v>
      </c>
      <c r="E280" s="214" t="s">
        <v>4511</v>
      </c>
      <c r="F280" s="215">
        <v>202601</v>
      </c>
      <c r="G280" t="str">
        <v>JOSE QUESADA SOLIS202601</v>
      </c>
    </row>
    <row r="281" spans="1:7" x14ac:dyDescent="0.3">
      <c r="A281" s="216" t="s">
        <v>3286</v>
      </c>
      <c r="B281" s="217" t="s">
        <v>3287</v>
      </c>
      <c r="C281" s="217" t="s">
        <v>356</v>
      </c>
      <c r="D281" s="217" t="s">
        <v>4512</v>
      </c>
      <c r="E281" s="217" t="s">
        <v>4513</v>
      </c>
      <c r="F281" s="218">
        <v>202601</v>
      </c>
      <c r="G281" t="str">
        <v>JOSUE VARGAS ALVAREZ202601</v>
      </c>
    </row>
    <row r="282" spans="1:7" x14ac:dyDescent="0.3">
      <c r="A282" s="213" t="s">
        <v>3286</v>
      </c>
      <c r="B282" s="214" t="s">
        <v>3287</v>
      </c>
      <c r="C282" s="214" t="s">
        <v>4595</v>
      </c>
      <c r="D282" s="214" t="s">
        <v>597</v>
      </c>
      <c r="E282" s="214" t="s">
        <v>3499</v>
      </c>
      <c r="F282" s="215">
        <v>202601</v>
      </c>
      <c r="G282" t="str">
        <v>KENNETH YOSTIN NAVARRO PEREZ202601</v>
      </c>
    </row>
    <row r="283" spans="1:7" x14ac:dyDescent="0.3">
      <c r="A283" s="216" t="s">
        <v>3286</v>
      </c>
      <c r="B283" s="217" t="s">
        <v>3287</v>
      </c>
      <c r="C283" s="217" t="s">
        <v>1041</v>
      </c>
      <c r="D283" s="217" t="s">
        <v>615</v>
      </c>
      <c r="E283" s="217" t="s">
        <v>616</v>
      </c>
      <c r="F283" s="218">
        <v>202601</v>
      </c>
      <c r="G283" t="str">
        <v>LUIS BARRANTES ALFARO202601</v>
      </c>
    </row>
    <row r="284" spans="1:7" x14ac:dyDescent="0.3">
      <c r="A284" s="213" t="s">
        <v>3286</v>
      </c>
      <c r="B284" s="214" t="s">
        <v>3287</v>
      </c>
      <c r="C284" s="214" t="s">
        <v>128</v>
      </c>
      <c r="D284" s="214" t="s">
        <v>3916</v>
      </c>
      <c r="E284" s="214" t="s">
        <v>3917</v>
      </c>
      <c r="F284" s="215">
        <v>202601</v>
      </c>
      <c r="G284" t="str">
        <v>LUIS FERNANDO CHAVARRIA CAMACHO202601</v>
      </c>
    </row>
    <row r="285" spans="1:7" x14ac:dyDescent="0.3">
      <c r="A285" s="216" t="s">
        <v>3286</v>
      </c>
      <c r="B285" s="217" t="s">
        <v>3287</v>
      </c>
      <c r="C285" s="217" t="s">
        <v>4496</v>
      </c>
      <c r="D285" s="217" t="s">
        <v>615</v>
      </c>
      <c r="E285" s="217" t="s">
        <v>616</v>
      </c>
      <c r="F285" s="218">
        <v>202601</v>
      </c>
      <c r="G285" t="str">
        <v>MARCO ALEJANDRO MORA PICADO202601</v>
      </c>
    </row>
    <row r="286" spans="1:7" x14ac:dyDescent="0.3">
      <c r="A286" s="213" t="s">
        <v>3286</v>
      </c>
      <c r="B286" s="214" t="s">
        <v>3287</v>
      </c>
      <c r="C286" s="214" t="s">
        <v>152</v>
      </c>
      <c r="D286" s="214" t="s">
        <v>4514</v>
      </c>
      <c r="E286" s="214" t="s">
        <v>4515</v>
      </c>
      <c r="F286" s="215">
        <v>202601</v>
      </c>
      <c r="G286" t="str">
        <v>MARIA FERNANDA ARAYA ARGUEDAS202601</v>
      </c>
    </row>
    <row r="287" spans="1:7" x14ac:dyDescent="0.3">
      <c r="A287" s="216" t="s">
        <v>3286</v>
      </c>
      <c r="B287" s="217" t="s">
        <v>3287</v>
      </c>
      <c r="C287" s="217" t="s">
        <v>4290</v>
      </c>
      <c r="D287" s="217" t="s">
        <v>597</v>
      </c>
      <c r="E287" s="217" t="s">
        <v>3499</v>
      </c>
      <c r="F287" s="218">
        <v>202601</v>
      </c>
      <c r="G287" t="str">
        <v>MARIA FERNANDA URIARTE WANG202601</v>
      </c>
    </row>
    <row r="288" spans="1:7" x14ac:dyDescent="0.3">
      <c r="A288" s="213" t="s">
        <v>3286</v>
      </c>
      <c r="B288" s="214" t="s">
        <v>3287</v>
      </c>
      <c r="C288" s="214" t="s">
        <v>4057</v>
      </c>
      <c r="D288" s="214" t="s">
        <v>597</v>
      </c>
      <c r="E288" s="214" t="s">
        <v>3499</v>
      </c>
      <c r="F288" s="215">
        <v>202601</v>
      </c>
      <c r="G288" t="str">
        <v>MELINA CORRALES DELGADO202601</v>
      </c>
    </row>
    <row r="289" spans="1:7" x14ac:dyDescent="0.3">
      <c r="A289" s="216" t="s">
        <v>3286</v>
      </c>
      <c r="B289" s="217" t="s">
        <v>3287</v>
      </c>
      <c r="C289" s="217" t="s">
        <v>120</v>
      </c>
      <c r="D289" s="217" t="s">
        <v>4516</v>
      </c>
      <c r="E289" s="217" t="s">
        <v>4517</v>
      </c>
      <c r="F289" s="218">
        <v>202601</v>
      </c>
      <c r="G289" t="str">
        <v>NEIL JOSE GARCIA VARGAS202601</v>
      </c>
    </row>
    <row r="290" spans="1:7" x14ac:dyDescent="0.3">
      <c r="A290" s="213" t="s">
        <v>3286</v>
      </c>
      <c r="B290" s="214" t="s">
        <v>3287</v>
      </c>
      <c r="C290" s="214" t="s">
        <v>4558</v>
      </c>
      <c r="D290" s="214" t="s">
        <v>3914</v>
      </c>
      <c r="E290" s="214" t="s">
        <v>3915</v>
      </c>
      <c r="F290" s="215">
        <v>202601</v>
      </c>
      <c r="G290" t="str">
        <v>PAOLO BLANCO NUÑEZ202601</v>
      </c>
    </row>
    <row r="291" spans="1:7" x14ac:dyDescent="0.3">
      <c r="A291" s="216" t="s">
        <v>3286</v>
      </c>
      <c r="B291" s="217" t="s">
        <v>3287</v>
      </c>
      <c r="C291" s="217" t="s">
        <v>4560</v>
      </c>
      <c r="D291" s="217" t="s">
        <v>4570</v>
      </c>
      <c r="E291" s="217" t="s">
        <v>4571</v>
      </c>
      <c r="F291" s="218">
        <v>202601</v>
      </c>
      <c r="G291" t="str">
        <v>RENATO ANDREY MAINIERI SAENZ202601</v>
      </c>
    </row>
    <row r="292" spans="1:7" x14ac:dyDescent="0.3">
      <c r="A292" s="213" t="s">
        <v>3288</v>
      </c>
      <c r="B292" s="214" t="s">
        <v>3289</v>
      </c>
      <c r="C292" s="214" t="s">
        <v>62</v>
      </c>
      <c r="D292" s="214" t="s">
        <v>613</v>
      </c>
      <c r="E292" s="214" t="s">
        <v>614</v>
      </c>
      <c r="F292" s="215">
        <v>202601</v>
      </c>
      <c r="G292" t="str">
        <v>EDUARDO CORDOBA VILLALTA202601</v>
      </c>
    </row>
    <row r="293" spans="1:7" x14ac:dyDescent="0.3">
      <c r="A293" s="216" t="s">
        <v>3288</v>
      </c>
      <c r="B293" s="217" t="s">
        <v>3289</v>
      </c>
      <c r="C293" s="217" t="s">
        <v>210</v>
      </c>
      <c r="D293" s="217" t="s">
        <v>577</v>
      </c>
      <c r="E293" s="217" t="s">
        <v>578</v>
      </c>
      <c r="F293" s="218">
        <v>202601</v>
      </c>
      <c r="G293" t="str">
        <v>RUTH PALMA GUIDO202601</v>
      </c>
    </row>
    <row r="294" spans="1:7" x14ac:dyDescent="0.3">
      <c r="A294" s="213" t="s">
        <v>672</v>
      </c>
      <c r="B294" s="214" t="s">
        <v>671</v>
      </c>
      <c r="C294" s="214" t="s">
        <v>398</v>
      </c>
      <c r="D294" s="214" t="s">
        <v>670</v>
      </c>
      <c r="E294" s="214" t="s">
        <v>671</v>
      </c>
      <c r="F294" s="215">
        <v>202601</v>
      </c>
      <c r="G294" t="str">
        <v>ABHINAV RANJAN202601</v>
      </c>
    </row>
    <row r="295" spans="1:7" x14ac:dyDescent="0.3">
      <c r="A295" s="216" t="s">
        <v>672</v>
      </c>
      <c r="B295" s="217" t="s">
        <v>671</v>
      </c>
      <c r="C295" s="217" t="s">
        <v>396</v>
      </c>
      <c r="D295" s="217" t="s">
        <v>670</v>
      </c>
      <c r="E295" s="217" t="s">
        <v>671</v>
      </c>
      <c r="F295" s="218">
        <v>202601</v>
      </c>
      <c r="G295" t="str">
        <v>ADOLFO ORTIZ202601</v>
      </c>
    </row>
    <row r="296" spans="1:7" x14ac:dyDescent="0.3">
      <c r="A296" s="213" t="s">
        <v>672</v>
      </c>
      <c r="B296" s="214" t="s">
        <v>671</v>
      </c>
      <c r="C296" s="214" t="s">
        <v>1011</v>
      </c>
      <c r="D296" s="214" t="s">
        <v>670</v>
      </c>
      <c r="E296" s="214" t="s">
        <v>671</v>
      </c>
      <c r="F296" s="215">
        <v>202601</v>
      </c>
      <c r="G296" t="str">
        <v>ANKUSH RAINA202601</v>
      </c>
    </row>
    <row r="297" spans="1:7" x14ac:dyDescent="0.3">
      <c r="A297" s="216" t="s">
        <v>672</v>
      </c>
      <c r="B297" s="217" t="s">
        <v>671</v>
      </c>
      <c r="C297" s="217" t="s">
        <v>1057</v>
      </c>
      <c r="D297" s="217" t="s">
        <v>670</v>
      </c>
      <c r="E297" s="217" t="s">
        <v>671</v>
      </c>
      <c r="F297" s="218">
        <v>202601</v>
      </c>
      <c r="G297" t="str">
        <v>ANTONIO CHAVES202601</v>
      </c>
    </row>
    <row r="298" spans="1:7" x14ac:dyDescent="0.3">
      <c r="A298" s="213" t="s">
        <v>672</v>
      </c>
      <c r="B298" s="214" t="s">
        <v>671</v>
      </c>
      <c r="C298" s="214" t="s">
        <v>1027</v>
      </c>
      <c r="D298" s="214" t="s">
        <v>670</v>
      </c>
      <c r="E298" s="214" t="s">
        <v>671</v>
      </c>
      <c r="F298" s="215">
        <v>202601</v>
      </c>
      <c r="G298" t="str">
        <v>AYAN DAS202601</v>
      </c>
    </row>
    <row r="299" spans="1:7" x14ac:dyDescent="0.3">
      <c r="A299" s="216" t="s">
        <v>672</v>
      </c>
      <c r="B299" s="217" t="s">
        <v>671</v>
      </c>
      <c r="C299" s="217" t="s">
        <v>1078</v>
      </c>
      <c r="D299" s="217" t="s">
        <v>670</v>
      </c>
      <c r="E299" s="217" t="s">
        <v>671</v>
      </c>
      <c r="F299" s="218">
        <v>202601</v>
      </c>
      <c r="G299" t="str">
        <v>DAMIAN PALUMBO202601</v>
      </c>
    </row>
    <row r="300" spans="1:7" x14ac:dyDescent="0.3">
      <c r="A300" s="213" t="s">
        <v>672</v>
      </c>
      <c r="B300" s="214" t="s">
        <v>671</v>
      </c>
      <c r="C300" s="214" t="s">
        <v>1075</v>
      </c>
      <c r="D300" s="214" t="s">
        <v>670</v>
      </c>
      <c r="E300" s="214" t="s">
        <v>671</v>
      </c>
      <c r="F300" s="215">
        <v>202601</v>
      </c>
      <c r="G300" t="str">
        <v>DANIEL VARON202601</v>
      </c>
    </row>
    <row r="301" spans="1:7" x14ac:dyDescent="0.3">
      <c r="A301" s="216" t="s">
        <v>672</v>
      </c>
      <c r="B301" s="217" t="s">
        <v>671</v>
      </c>
      <c r="C301" s="217" t="s">
        <v>1076</v>
      </c>
      <c r="D301" s="217" t="s">
        <v>670</v>
      </c>
      <c r="E301" s="217" t="s">
        <v>671</v>
      </c>
      <c r="F301" s="218">
        <v>202601</v>
      </c>
      <c r="G301" t="str">
        <v>DARIO LONDOÑO202601</v>
      </c>
    </row>
    <row r="302" spans="1:7" x14ac:dyDescent="0.3">
      <c r="A302" s="213" t="s">
        <v>672</v>
      </c>
      <c r="B302" s="214" t="s">
        <v>671</v>
      </c>
      <c r="C302" s="214" t="s">
        <v>1072</v>
      </c>
      <c r="D302" s="214" t="s">
        <v>670</v>
      </c>
      <c r="E302" s="214" t="s">
        <v>671</v>
      </c>
      <c r="F302" s="215">
        <v>202601</v>
      </c>
      <c r="G302" t="str">
        <v>DEEPIKA V202601</v>
      </c>
    </row>
    <row r="303" spans="1:7" x14ac:dyDescent="0.3">
      <c r="A303" s="216" t="s">
        <v>672</v>
      </c>
      <c r="B303" s="217" t="s">
        <v>671</v>
      </c>
      <c r="C303" s="217" t="s">
        <v>1056</v>
      </c>
      <c r="D303" s="217" t="s">
        <v>670</v>
      </c>
      <c r="E303" s="217" t="s">
        <v>671</v>
      </c>
      <c r="F303" s="218">
        <v>202601</v>
      </c>
      <c r="G303" t="str">
        <v>ERIC MARTINEZ202601</v>
      </c>
    </row>
    <row r="304" spans="1:7" x14ac:dyDescent="0.3">
      <c r="A304" s="213" t="s">
        <v>672</v>
      </c>
      <c r="B304" s="214" t="s">
        <v>671</v>
      </c>
      <c r="C304" s="214" t="s">
        <v>1059</v>
      </c>
      <c r="D304" s="214" t="s">
        <v>670</v>
      </c>
      <c r="E304" s="214" t="s">
        <v>671</v>
      </c>
      <c r="F304" s="215">
        <v>202601</v>
      </c>
      <c r="G304" t="str">
        <v>GABRIEL ZAPATA202601</v>
      </c>
    </row>
    <row r="305" spans="1:7" x14ac:dyDescent="0.3">
      <c r="A305" s="216" t="s">
        <v>672</v>
      </c>
      <c r="B305" s="217" t="s">
        <v>671</v>
      </c>
      <c r="C305" s="217" t="s">
        <v>3919</v>
      </c>
      <c r="D305" s="217" t="s">
        <v>670</v>
      </c>
      <c r="E305" s="217" t="s">
        <v>671</v>
      </c>
      <c r="F305" s="218">
        <v>202601</v>
      </c>
      <c r="G305" t="str">
        <v>GILDA VILLEDA HERNANDEZ202601</v>
      </c>
    </row>
    <row r="306" spans="1:7" x14ac:dyDescent="0.3">
      <c r="A306" s="213" t="s">
        <v>672</v>
      </c>
      <c r="B306" s="214" t="s">
        <v>671</v>
      </c>
      <c r="C306" s="214" t="s">
        <v>3473</v>
      </c>
      <c r="D306" s="214" t="s">
        <v>670</v>
      </c>
      <c r="E306" s="214" t="s">
        <v>671</v>
      </c>
      <c r="F306" s="215">
        <v>202601</v>
      </c>
      <c r="G306" t="str">
        <v>GLORIA IMBACH202601</v>
      </c>
    </row>
    <row r="307" spans="1:7" x14ac:dyDescent="0.3">
      <c r="A307" s="216" t="s">
        <v>672</v>
      </c>
      <c r="B307" s="217" t="s">
        <v>671</v>
      </c>
      <c r="C307" s="217" t="s">
        <v>3872</v>
      </c>
      <c r="D307" s="217" t="s">
        <v>670</v>
      </c>
      <c r="E307" s="217" t="s">
        <v>671</v>
      </c>
      <c r="F307" s="218">
        <v>202601</v>
      </c>
      <c r="G307" t="str">
        <v>IVONNE LOPEZ202601</v>
      </c>
    </row>
    <row r="308" spans="1:7" x14ac:dyDescent="0.3">
      <c r="A308" s="213" t="s">
        <v>672</v>
      </c>
      <c r="B308" s="214" t="s">
        <v>671</v>
      </c>
      <c r="C308" s="214" t="s">
        <v>947</v>
      </c>
      <c r="D308" s="214" t="s">
        <v>670</v>
      </c>
      <c r="E308" s="214" t="s">
        <v>671</v>
      </c>
      <c r="F308" s="215">
        <v>202601</v>
      </c>
      <c r="G308" t="str">
        <v>JAIME HERNÁN IBARRA  BENAVIDES202601</v>
      </c>
    </row>
    <row r="309" spans="1:7" x14ac:dyDescent="0.3">
      <c r="A309" s="216" t="s">
        <v>672</v>
      </c>
      <c r="B309" s="217" t="s">
        <v>671</v>
      </c>
      <c r="C309" s="217" t="s">
        <v>941</v>
      </c>
      <c r="D309" s="217" t="s">
        <v>670</v>
      </c>
      <c r="E309" s="217" t="s">
        <v>671</v>
      </c>
      <c r="F309" s="218">
        <v>202601</v>
      </c>
      <c r="G309" t="str">
        <v>JAIME MORENO MORENO202601</v>
      </c>
    </row>
    <row r="310" spans="1:7" x14ac:dyDescent="0.3">
      <c r="A310" s="213" t="s">
        <v>672</v>
      </c>
      <c r="B310" s="214" t="s">
        <v>671</v>
      </c>
      <c r="C310" s="214" t="s">
        <v>272</v>
      </c>
      <c r="D310" s="214" t="s">
        <v>670</v>
      </c>
      <c r="E310" s="214" t="s">
        <v>671</v>
      </c>
      <c r="F310" s="215">
        <v>202601</v>
      </c>
      <c r="G310" t="str">
        <v>JAVIER MATIAS FERNANDEZ202601</v>
      </c>
    </row>
    <row r="311" spans="1:7" x14ac:dyDescent="0.3">
      <c r="A311" s="216" t="s">
        <v>672</v>
      </c>
      <c r="B311" s="217" t="s">
        <v>671</v>
      </c>
      <c r="C311" s="217" t="s">
        <v>1079</v>
      </c>
      <c r="D311" s="217" t="s">
        <v>670</v>
      </c>
      <c r="E311" s="217" t="s">
        <v>671</v>
      </c>
      <c r="F311" s="218">
        <v>202601</v>
      </c>
      <c r="G311" t="str">
        <v>JEIMMY CUITIVA202601</v>
      </c>
    </row>
    <row r="312" spans="1:7" x14ac:dyDescent="0.3">
      <c r="A312" s="213" t="s">
        <v>672</v>
      </c>
      <c r="B312" s="214" t="s">
        <v>671</v>
      </c>
      <c r="C312" s="214" t="s">
        <v>383</v>
      </c>
      <c r="D312" s="214" t="s">
        <v>670</v>
      </c>
      <c r="E312" s="214" t="s">
        <v>671</v>
      </c>
      <c r="F312" s="215">
        <v>202601</v>
      </c>
      <c r="G312" t="str">
        <v>JESUS CAPINERI202601</v>
      </c>
    </row>
    <row r="313" spans="1:7" x14ac:dyDescent="0.3">
      <c r="A313" s="216" t="s">
        <v>672</v>
      </c>
      <c r="B313" s="217" t="s">
        <v>671</v>
      </c>
      <c r="C313" s="217" t="s">
        <v>3562</v>
      </c>
      <c r="D313" s="217" t="s">
        <v>670</v>
      </c>
      <c r="E313" s="217" t="s">
        <v>671</v>
      </c>
      <c r="F313" s="218">
        <v>202601</v>
      </c>
      <c r="G313" t="str">
        <v>JESUS OTERO202601</v>
      </c>
    </row>
    <row r="314" spans="1:7" x14ac:dyDescent="0.3">
      <c r="A314" s="213" t="s">
        <v>672</v>
      </c>
      <c r="B314" s="214" t="s">
        <v>671</v>
      </c>
      <c r="C314" s="214" t="s">
        <v>303</v>
      </c>
      <c r="D314" s="214" t="s">
        <v>573</v>
      </c>
      <c r="E314" s="214" t="s">
        <v>574</v>
      </c>
      <c r="F314" s="215">
        <v>202601</v>
      </c>
      <c r="G314" t="str">
        <v>JORGE TANAKA CAZUMI202601</v>
      </c>
    </row>
    <row r="315" spans="1:7" x14ac:dyDescent="0.3">
      <c r="A315" s="216" t="s">
        <v>672</v>
      </c>
      <c r="B315" s="217" t="s">
        <v>671</v>
      </c>
      <c r="C315" s="217" t="s">
        <v>400</v>
      </c>
      <c r="D315" s="217" t="s">
        <v>670</v>
      </c>
      <c r="E315" s="217" t="s">
        <v>671</v>
      </c>
      <c r="F315" s="218">
        <v>202601</v>
      </c>
      <c r="G315" t="str">
        <v>MADHAVI RAMASANI202601</v>
      </c>
    </row>
    <row r="316" spans="1:7" x14ac:dyDescent="0.3">
      <c r="A316" s="213" t="s">
        <v>672</v>
      </c>
      <c r="B316" s="214" t="s">
        <v>671</v>
      </c>
      <c r="C316" s="214" t="s">
        <v>3580</v>
      </c>
      <c r="D316" s="214" t="s">
        <v>670</v>
      </c>
      <c r="E316" s="214" t="s">
        <v>671</v>
      </c>
      <c r="F316" s="215">
        <v>202601</v>
      </c>
      <c r="G316" t="str">
        <v>MARCO LARA202601</v>
      </c>
    </row>
    <row r="317" spans="1:7" x14ac:dyDescent="0.3">
      <c r="A317" s="216" t="s">
        <v>672</v>
      </c>
      <c r="B317" s="217" t="s">
        <v>671</v>
      </c>
      <c r="C317" s="217" t="s">
        <v>375</v>
      </c>
      <c r="D317" s="217" t="s">
        <v>670</v>
      </c>
      <c r="E317" s="217" t="s">
        <v>671</v>
      </c>
      <c r="F317" s="218">
        <v>202601</v>
      </c>
      <c r="G317" t="str">
        <v>MARCO MUÑOZ RAMIREZ202601</v>
      </c>
    </row>
    <row r="318" spans="1:7" x14ac:dyDescent="0.3">
      <c r="A318" s="213" t="s">
        <v>672</v>
      </c>
      <c r="B318" s="214" t="s">
        <v>671</v>
      </c>
      <c r="C318" s="214" t="s">
        <v>1060</v>
      </c>
      <c r="D318" s="214" t="s">
        <v>670</v>
      </c>
      <c r="E318" s="214" t="s">
        <v>671</v>
      </c>
      <c r="F318" s="215">
        <v>202601</v>
      </c>
      <c r="G318" t="str">
        <v>MAURICIO GARCIA202601</v>
      </c>
    </row>
    <row r="319" spans="1:7" x14ac:dyDescent="0.3">
      <c r="A319" s="216" t="s">
        <v>672</v>
      </c>
      <c r="B319" s="217" t="s">
        <v>671</v>
      </c>
      <c r="C319" s="217" t="s">
        <v>1031</v>
      </c>
      <c r="D319" s="217" t="s">
        <v>670</v>
      </c>
      <c r="E319" s="217" t="s">
        <v>671</v>
      </c>
      <c r="F319" s="218">
        <v>202601</v>
      </c>
      <c r="G319" t="str">
        <v>MD SOHAIL SANADI202601</v>
      </c>
    </row>
    <row r="320" spans="1:7" x14ac:dyDescent="0.3">
      <c r="A320" s="213" t="s">
        <v>672</v>
      </c>
      <c r="B320" s="214" t="s">
        <v>671</v>
      </c>
      <c r="C320" s="214" t="s">
        <v>1080</v>
      </c>
      <c r="D320" s="214" t="s">
        <v>670</v>
      </c>
      <c r="E320" s="214" t="s">
        <v>671</v>
      </c>
      <c r="F320" s="215">
        <v>202601</v>
      </c>
      <c r="G320" t="str">
        <v>MEGHANA UBBALAGANDI CHANDRASHEKHAR202601</v>
      </c>
    </row>
    <row r="321" spans="1:7" x14ac:dyDescent="0.3">
      <c r="A321" s="216" t="s">
        <v>672</v>
      </c>
      <c r="B321" s="217" t="s">
        <v>671</v>
      </c>
      <c r="C321" s="217" t="s">
        <v>1058</v>
      </c>
      <c r="D321" s="217" t="s">
        <v>670</v>
      </c>
      <c r="E321" s="217" t="s">
        <v>671</v>
      </c>
      <c r="F321" s="218">
        <v>202601</v>
      </c>
      <c r="G321" t="str">
        <v>MIGUEL MORALES202601</v>
      </c>
    </row>
    <row r="322" spans="1:7" x14ac:dyDescent="0.3">
      <c r="A322" s="213" t="s">
        <v>672</v>
      </c>
      <c r="B322" s="214" t="s">
        <v>671</v>
      </c>
      <c r="C322" s="214" t="s">
        <v>1012</v>
      </c>
      <c r="D322" s="214" t="s">
        <v>670</v>
      </c>
      <c r="E322" s="214" t="s">
        <v>671</v>
      </c>
      <c r="F322" s="215">
        <v>202601</v>
      </c>
      <c r="G322" t="str">
        <v>NAVEEN SANKARA202601</v>
      </c>
    </row>
    <row r="323" spans="1:7" x14ac:dyDescent="0.3">
      <c r="A323" s="216" t="s">
        <v>672</v>
      </c>
      <c r="B323" s="217" t="s">
        <v>671</v>
      </c>
      <c r="C323" s="217" t="s">
        <v>397</v>
      </c>
      <c r="D323" s="217" t="s">
        <v>670</v>
      </c>
      <c r="E323" s="217" t="s">
        <v>671</v>
      </c>
      <c r="F323" s="218">
        <v>202601</v>
      </c>
      <c r="G323" t="str">
        <v>NEHA BHARGAVA202601</v>
      </c>
    </row>
    <row r="324" spans="1:7" x14ac:dyDescent="0.3">
      <c r="A324" s="213" t="s">
        <v>672</v>
      </c>
      <c r="B324" s="214" t="s">
        <v>671</v>
      </c>
      <c r="C324" s="214" t="s">
        <v>3493</v>
      </c>
      <c r="D324" s="214" t="s">
        <v>670</v>
      </c>
      <c r="E324" s="214" t="s">
        <v>671</v>
      </c>
      <c r="F324" s="215">
        <v>202601</v>
      </c>
      <c r="G324" t="str">
        <v>NIKITA RAJENDRA202601</v>
      </c>
    </row>
    <row r="325" spans="1:7" x14ac:dyDescent="0.3">
      <c r="A325" s="216" t="s">
        <v>672</v>
      </c>
      <c r="B325" s="217" t="s">
        <v>671</v>
      </c>
      <c r="C325" s="217" t="s">
        <v>1014</v>
      </c>
      <c r="D325" s="217" t="s">
        <v>670</v>
      </c>
      <c r="E325" s="217" t="s">
        <v>671</v>
      </c>
      <c r="F325" s="218">
        <v>202601</v>
      </c>
      <c r="G325" t="str">
        <v>RAJEEV RANJAN KISHORE202601</v>
      </c>
    </row>
    <row r="326" spans="1:7" x14ac:dyDescent="0.3">
      <c r="A326" s="213" t="s">
        <v>672</v>
      </c>
      <c r="B326" s="214" t="s">
        <v>671</v>
      </c>
      <c r="C326" s="214" t="s">
        <v>1074</v>
      </c>
      <c r="D326" s="214" t="s">
        <v>670</v>
      </c>
      <c r="E326" s="214" t="s">
        <v>671</v>
      </c>
      <c r="F326" s="215">
        <v>202601</v>
      </c>
      <c r="G326" t="str">
        <v>RAVIKIRAN K202601</v>
      </c>
    </row>
    <row r="327" spans="1:7" x14ac:dyDescent="0.3">
      <c r="A327" s="216" t="s">
        <v>672</v>
      </c>
      <c r="B327" s="217" t="s">
        <v>671</v>
      </c>
      <c r="C327" s="217" t="s">
        <v>3920</v>
      </c>
      <c r="D327" s="217" t="s">
        <v>670</v>
      </c>
      <c r="E327" s="217" t="s">
        <v>671</v>
      </c>
      <c r="F327" s="218">
        <v>202601</v>
      </c>
      <c r="G327" t="str">
        <v>RICARDO ARGUETA ESCOBAR202601</v>
      </c>
    </row>
    <row r="328" spans="1:7" x14ac:dyDescent="0.3">
      <c r="A328" s="213" t="s">
        <v>672</v>
      </c>
      <c r="B328" s="214" t="s">
        <v>671</v>
      </c>
      <c r="C328" s="214" t="s">
        <v>3581</v>
      </c>
      <c r="D328" s="214" t="s">
        <v>670</v>
      </c>
      <c r="E328" s="214" t="s">
        <v>671</v>
      </c>
      <c r="F328" s="215">
        <v>202601</v>
      </c>
      <c r="G328" t="str">
        <v>RICARDO TREJO202601</v>
      </c>
    </row>
    <row r="329" spans="1:7" x14ac:dyDescent="0.3">
      <c r="A329" s="216" t="s">
        <v>672</v>
      </c>
      <c r="B329" s="217" t="s">
        <v>671</v>
      </c>
      <c r="C329" s="217" t="s">
        <v>1030</v>
      </c>
      <c r="D329" s="217" t="s">
        <v>670</v>
      </c>
      <c r="E329" s="217" t="s">
        <v>671</v>
      </c>
      <c r="F329" s="218">
        <v>202601</v>
      </c>
      <c r="G329" t="str">
        <v>RICHARD RECINTO202601</v>
      </c>
    </row>
    <row r="330" spans="1:7" x14ac:dyDescent="0.3">
      <c r="A330" s="213" t="s">
        <v>672</v>
      </c>
      <c r="B330" s="214" t="s">
        <v>671</v>
      </c>
      <c r="C330" s="214" t="s">
        <v>1055</v>
      </c>
      <c r="D330" s="214" t="s">
        <v>670</v>
      </c>
      <c r="E330" s="214" t="s">
        <v>671</v>
      </c>
      <c r="F330" s="215">
        <v>202601</v>
      </c>
      <c r="G330" t="str">
        <v>ROBIN SHUKLA202601</v>
      </c>
    </row>
    <row r="331" spans="1:7" x14ac:dyDescent="0.3">
      <c r="A331" s="216" t="s">
        <v>672</v>
      </c>
      <c r="B331" s="217" t="s">
        <v>671</v>
      </c>
      <c r="C331" s="217" t="s">
        <v>1015</v>
      </c>
      <c r="D331" s="217" t="s">
        <v>670</v>
      </c>
      <c r="E331" s="217" t="s">
        <v>671</v>
      </c>
      <c r="F331" s="218">
        <v>202601</v>
      </c>
      <c r="G331" t="str">
        <v>SACHIN SHASHIKANT MANGAROLE202601</v>
      </c>
    </row>
    <row r="332" spans="1:7" x14ac:dyDescent="0.3">
      <c r="A332" s="213" t="s">
        <v>672</v>
      </c>
      <c r="B332" s="214" t="s">
        <v>671</v>
      </c>
      <c r="C332" s="214" t="s">
        <v>3878</v>
      </c>
      <c r="D332" s="214" t="s">
        <v>670</v>
      </c>
      <c r="E332" s="214" t="s">
        <v>671</v>
      </c>
      <c r="F332" s="215">
        <v>202601</v>
      </c>
      <c r="G332" t="str">
        <v>SANJAY PRASAD202601</v>
      </c>
    </row>
    <row r="333" spans="1:7" x14ac:dyDescent="0.3">
      <c r="A333" s="216" t="s">
        <v>672</v>
      </c>
      <c r="B333" s="217" t="s">
        <v>671</v>
      </c>
      <c r="C333" s="217" t="s">
        <v>1054</v>
      </c>
      <c r="D333" s="217" t="s">
        <v>670</v>
      </c>
      <c r="E333" s="217" t="s">
        <v>671</v>
      </c>
      <c r="F333" s="218">
        <v>202601</v>
      </c>
      <c r="G333" t="str">
        <v>SAVIGNA S202601</v>
      </c>
    </row>
    <row r="334" spans="1:7" x14ac:dyDescent="0.3">
      <c r="A334" s="213" t="s">
        <v>672</v>
      </c>
      <c r="B334" s="214" t="s">
        <v>671</v>
      </c>
      <c r="C334" s="214" t="s">
        <v>1073</v>
      </c>
      <c r="D334" s="214" t="s">
        <v>670</v>
      </c>
      <c r="E334" s="214" t="s">
        <v>671</v>
      </c>
      <c r="F334" s="215">
        <v>202601</v>
      </c>
      <c r="G334" t="str">
        <v>SREENATH N202601</v>
      </c>
    </row>
    <row r="335" spans="1:7" x14ac:dyDescent="0.3">
      <c r="A335" s="216" t="s">
        <v>672</v>
      </c>
      <c r="B335" s="217" t="s">
        <v>671</v>
      </c>
      <c r="C335" s="217" t="s">
        <v>3472</v>
      </c>
      <c r="D335" s="217" t="s">
        <v>670</v>
      </c>
      <c r="E335" s="217" t="s">
        <v>671</v>
      </c>
      <c r="F335" s="218">
        <v>202601</v>
      </c>
      <c r="G335" t="str">
        <v>SUJAY SHEKHAR202601</v>
      </c>
    </row>
    <row r="336" spans="1:7" x14ac:dyDescent="0.3">
      <c r="A336" s="213" t="s">
        <v>672</v>
      </c>
      <c r="B336" s="214" t="s">
        <v>671</v>
      </c>
      <c r="C336" s="214" t="s">
        <v>1013</v>
      </c>
      <c r="D336" s="214" t="s">
        <v>670</v>
      </c>
      <c r="E336" s="214" t="s">
        <v>671</v>
      </c>
      <c r="F336" s="215">
        <v>202601</v>
      </c>
      <c r="G336" t="str">
        <v>TANMAY BHATTACHARJEE202601</v>
      </c>
    </row>
    <row r="337" spans="1:7" x14ac:dyDescent="0.3">
      <c r="A337" s="216" t="s">
        <v>672</v>
      </c>
      <c r="B337" s="217" t="s">
        <v>671</v>
      </c>
      <c r="C337" s="217" t="s">
        <v>1029</v>
      </c>
      <c r="D337" s="217" t="s">
        <v>670</v>
      </c>
      <c r="E337" s="217" t="s">
        <v>671</v>
      </c>
      <c r="F337" s="218">
        <v>202601</v>
      </c>
      <c r="G337" t="str">
        <v>TRIPTI SWAROOP202601</v>
      </c>
    </row>
    <row r="338" spans="1:7" x14ac:dyDescent="0.3">
      <c r="A338" s="213" t="s">
        <v>672</v>
      </c>
      <c r="B338" s="214" t="s">
        <v>671</v>
      </c>
      <c r="C338" s="214" t="s">
        <v>1028</v>
      </c>
      <c r="D338" s="214" t="s">
        <v>670</v>
      </c>
      <c r="E338" s="214" t="s">
        <v>671</v>
      </c>
      <c r="F338" s="215">
        <v>202601</v>
      </c>
      <c r="G338" t="str">
        <v>VAMSI BURLA202601</v>
      </c>
    </row>
    <row r="339" spans="1:7" x14ac:dyDescent="0.3">
      <c r="A339" s="216" t="s">
        <v>672</v>
      </c>
      <c r="B339" s="217" t="s">
        <v>671</v>
      </c>
      <c r="C339" s="217" t="s">
        <v>1053</v>
      </c>
      <c r="D339" s="217" t="s">
        <v>670</v>
      </c>
      <c r="E339" s="217" t="s">
        <v>671</v>
      </c>
      <c r="F339" s="218">
        <v>202601</v>
      </c>
      <c r="G339" t="str">
        <v>VARUN KUMAR202601</v>
      </c>
    </row>
    <row r="340" spans="1:7" x14ac:dyDescent="0.3">
      <c r="A340" s="213" t="s">
        <v>672</v>
      </c>
      <c r="B340" s="214" t="s">
        <v>671</v>
      </c>
      <c r="C340" s="214" t="s">
        <v>1077</v>
      </c>
      <c r="D340" s="214" t="s">
        <v>670</v>
      </c>
      <c r="E340" s="214" t="s">
        <v>671</v>
      </c>
      <c r="F340" s="215">
        <v>202601</v>
      </c>
      <c r="G340" t="str">
        <v>VERBO CAMACHO202601</v>
      </c>
    </row>
    <row r="341" spans="1:7" x14ac:dyDescent="0.3">
      <c r="A341" s="216" t="s">
        <v>672</v>
      </c>
      <c r="B341" s="217" t="s">
        <v>671</v>
      </c>
      <c r="C341" s="217" t="s">
        <v>3494</v>
      </c>
      <c r="D341" s="217" t="s">
        <v>670</v>
      </c>
      <c r="E341" s="217" t="s">
        <v>671</v>
      </c>
      <c r="F341" s="218">
        <v>202601</v>
      </c>
      <c r="G341" t="str">
        <v>VYSHNAVI JAHAGIRDAR202601</v>
      </c>
    </row>
    <row r="342" spans="1:7" x14ac:dyDescent="0.3">
      <c r="A342" s="213" t="s">
        <v>672</v>
      </c>
      <c r="B342" s="214" t="s">
        <v>671</v>
      </c>
      <c r="C342" s="214" t="s">
        <v>399</v>
      </c>
      <c r="D342" s="214" t="s">
        <v>670</v>
      </c>
      <c r="E342" s="214" t="s">
        <v>671</v>
      </c>
      <c r="F342" s="215">
        <v>202601</v>
      </c>
      <c r="G342" t="str">
        <v>ZULMA GONZALEZ202601</v>
      </c>
    </row>
    <row r="343" spans="1:7" x14ac:dyDescent="0.3">
      <c r="A343" t="s">
        <v>471</v>
      </c>
      <c r="B343" t="s">
        <v>472</v>
      </c>
      <c r="C343" t="s">
        <v>1034</v>
      </c>
      <c r="D343" t="s">
        <v>597</v>
      </c>
      <c r="E343" t="s">
        <v>3499</v>
      </c>
      <c r="F343" s="219">
        <v>202601</v>
      </c>
      <c r="G343" t="str">
        <v>ROBERTO RODRIGUEZ CARRANZA202601</v>
      </c>
    </row>
    <row r="344" spans="1:7" x14ac:dyDescent="0.3">
      <c r="A344" t="s">
        <v>462</v>
      </c>
      <c r="B344" t="s">
        <v>463</v>
      </c>
      <c r="C344" t="s">
        <v>21</v>
      </c>
      <c r="D344" t="s">
        <v>615</v>
      </c>
      <c r="E344" t="s">
        <v>616</v>
      </c>
      <c r="F344" s="220">
        <v>202601</v>
      </c>
      <c r="G344" t="str">
        <v>MONSERRATH MOLINA SANCHEZ202601</v>
      </c>
    </row>
    <row r="345" spans="1:7" x14ac:dyDescent="0.3">
      <c r="G345" t="str">
        <v/>
      </c>
    </row>
    <row r="346" spans="1:7" x14ac:dyDescent="0.3">
      <c r="G346" t="str">
        <v/>
      </c>
    </row>
    <row r="347" spans="1:7" x14ac:dyDescent="0.3">
      <c r="A347" s="79" t="s">
        <v>408</v>
      </c>
      <c r="B347" s="80" t="s">
        <v>409</v>
      </c>
      <c r="C347" s="80" t="s">
        <v>4</v>
      </c>
      <c r="D347" s="80" t="s">
        <v>570</v>
      </c>
      <c r="E347" s="80" t="s">
        <v>571</v>
      </c>
      <c r="F347" s="81" t="s">
        <v>963</v>
      </c>
      <c r="G347" t="str">
        <v>UsunombreMes</v>
      </c>
    </row>
    <row r="348" spans="1:7" x14ac:dyDescent="0.3">
      <c r="A348" s="260" t="s">
        <v>410</v>
      </c>
      <c r="B348" s="261" t="s">
        <v>411</v>
      </c>
      <c r="C348" s="261" t="s">
        <v>4175</v>
      </c>
      <c r="D348" s="261" t="s">
        <v>4295</v>
      </c>
      <c r="E348" s="261" t="s">
        <v>4296</v>
      </c>
      <c r="F348" s="262">
        <v>202602</v>
      </c>
      <c r="G348" t="str">
        <v>YUSMELY CHACON DE LA HOZ202602</v>
      </c>
    </row>
    <row r="349" spans="1:7" x14ac:dyDescent="0.3">
      <c r="A349" s="257" t="s">
        <v>413</v>
      </c>
      <c r="B349" s="258" t="s">
        <v>414</v>
      </c>
      <c r="C349" s="258" t="s">
        <v>4201</v>
      </c>
      <c r="D349" s="258" t="s">
        <v>3554</v>
      </c>
      <c r="E349" s="258" t="s">
        <v>3555</v>
      </c>
      <c r="F349" s="259">
        <v>202602</v>
      </c>
      <c r="G349" t="str">
        <v>CARLOS ANDRES CARVAJAL MEJIA202602</v>
      </c>
    </row>
    <row r="350" spans="1:7" x14ac:dyDescent="0.3">
      <c r="A350" s="260" t="s">
        <v>413</v>
      </c>
      <c r="B350" s="261" t="s">
        <v>414</v>
      </c>
      <c r="C350" s="261" t="s">
        <v>417</v>
      </c>
      <c r="D350" s="261" t="s">
        <v>3554</v>
      </c>
      <c r="E350" s="261" t="s">
        <v>3555</v>
      </c>
      <c r="F350" s="262">
        <v>202602</v>
      </c>
      <c r="G350" t="str">
        <v>CRIS MARIEL PITTI QUIROS202602</v>
      </c>
    </row>
    <row r="351" spans="1:7" x14ac:dyDescent="0.3">
      <c r="A351" s="257" t="s">
        <v>413</v>
      </c>
      <c r="B351" s="258" t="s">
        <v>414</v>
      </c>
      <c r="C351" s="258" t="s">
        <v>3553</v>
      </c>
      <c r="D351" s="258" t="s">
        <v>3554</v>
      </c>
      <c r="E351" s="258" t="s">
        <v>3555</v>
      </c>
      <c r="F351" s="259">
        <v>202602</v>
      </c>
      <c r="G351" t="str">
        <v>ESTEFANIE CAMPOS BOLAÑOS202602</v>
      </c>
    </row>
    <row r="352" spans="1:7" x14ac:dyDescent="0.3">
      <c r="A352" s="260" t="s">
        <v>413</v>
      </c>
      <c r="B352" s="261" t="s">
        <v>414</v>
      </c>
      <c r="C352" s="261" t="s">
        <v>3889</v>
      </c>
      <c r="D352" s="261" t="s">
        <v>4210</v>
      </c>
      <c r="E352" s="261" t="s">
        <v>4211</v>
      </c>
      <c r="F352" s="262">
        <v>202602</v>
      </c>
      <c r="G352" t="str">
        <v>GLORIANA AGUERO ROJAS202602</v>
      </c>
    </row>
    <row r="353" spans="1:7" x14ac:dyDescent="0.3">
      <c r="A353" s="257" t="s">
        <v>413</v>
      </c>
      <c r="B353" s="258" t="s">
        <v>414</v>
      </c>
      <c r="C353" s="258" t="s">
        <v>4200</v>
      </c>
      <c r="D353" s="258" t="s">
        <v>3554</v>
      </c>
      <c r="E353" s="258" t="s">
        <v>3555</v>
      </c>
      <c r="F353" s="259">
        <v>202602</v>
      </c>
      <c r="G353" t="str">
        <v>INGRID JOHANA BRENES BONILLA202602</v>
      </c>
    </row>
    <row r="354" spans="1:7" x14ac:dyDescent="0.3">
      <c r="A354" s="260" t="s">
        <v>413</v>
      </c>
      <c r="B354" s="261" t="s">
        <v>414</v>
      </c>
      <c r="C354" s="261" t="s">
        <v>415</v>
      </c>
      <c r="D354" s="261" t="s">
        <v>572</v>
      </c>
      <c r="E354" s="261" t="s">
        <v>3496</v>
      </c>
      <c r="F354" s="262">
        <v>202602</v>
      </c>
      <c r="G354" t="str">
        <v>JORGE PALMA PORRAS202602</v>
      </c>
    </row>
    <row r="355" spans="1:7" x14ac:dyDescent="0.3">
      <c r="A355" s="257" t="s">
        <v>413</v>
      </c>
      <c r="B355" s="258" t="s">
        <v>414</v>
      </c>
      <c r="C355" s="258" t="s">
        <v>4177</v>
      </c>
      <c r="D355" s="258" t="s">
        <v>4212</v>
      </c>
      <c r="E355" s="258" t="s">
        <v>4213</v>
      </c>
      <c r="F355" s="259">
        <v>202602</v>
      </c>
      <c r="G355" t="str">
        <v>ROBERTO RETANA MOREIRA202602</v>
      </c>
    </row>
    <row r="356" spans="1:7" x14ac:dyDescent="0.3">
      <c r="A356" s="260" t="s">
        <v>413</v>
      </c>
      <c r="B356" s="261" t="s">
        <v>414</v>
      </c>
      <c r="C356" s="261" t="s">
        <v>4188</v>
      </c>
      <c r="D356" s="261" t="s">
        <v>3554</v>
      </c>
      <c r="E356" s="261" t="s">
        <v>3555</v>
      </c>
      <c r="F356" s="262">
        <v>202602</v>
      </c>
      <c r="G356" t="str">
        <v>TATIANA LOPEZ FALLAS202602</v>
      </c>
    </row>
    <row r="357" spans="1:7" x14ac:dyDescent="0.3">
      <c r="A357" s="257" t="s">
        <v>418</v>
      </c>
      <c r="B357" s="258" t="s">
        <v>208</v>
      </c>
      <c r="C357" s="258" t="s">
        <v>212</v>
      </c>
      <c r="D357" s="258" t="s">
        <v>575</v>
      </c>
      <c r="E357" s="258" t="s">
        <v>576</v>
      </c>
      <c r="F357" s="259">
        <v>202602</v>
      </c>
      <c r="G357" t="str">
        <v>FRANCELA GUEVARA RAMIREZ202602</v>
      </c>
    </row>
    <row r="358" spans="1:7" x14ac:dyDescent="0.3">
      <c r="A358" s="260" t="s">
        <v>418</v>
      </c>
      <c r="B358" s="261" t="s">
        <v>208</v>
      </c>
      <c r="C358" s="261" t="s">
        <v>4396</v>
      </c>
      <c r="D358" s="261" t="s">
        <v>577</v>
      </c>
      <c r="E358" s="261" t="s">
        <v>578</v>
      </c>
      <c r="F358" s="262">
        <v>202602</v>
      </c>
      <c r="G358" t="str">
        <v>GERALDIN JOSE GARCIA VARGAS202602</v>
      </c>
    </row>
    <row r="359" spans="1:7" x14ac:dyDescent="0.3">
      <c r="A359" s="257" t="s">
        <v>418</v>
      </c>
      <c r="B359" s="258" t="s">
        <v>208</v>
      </c>
      <c r="C359" s="258" t="s">
        <v>4418</v>
      </c>
      <c r="D359" s="258" t="s">
        <v>4419</v>
      </c>
      <c r="E359" s="258" t="s">
        <v>4420</v>
      </c>
      <c r="F359" s="259">
        <v>202602</v>
      </c>
      <c r="G359" t="str">
        <v>GRETTEL DE LOS ANGELES MORA SOLANO202602</v>
      </c>
    </row>
    <row r="360" spans="1:7" x14ac:dyDescent="0.3">
      <c r="A360" s="260" t="s">
        <v>418</v>
      </c>
      <c r="B360" s="261" t="s">
        <v>208</v>
      </c>
      <c r="C360" s="261" t="s">
        <v>4397</v>
      </c>
      <c r="D360" s="261" t="s">
        <v>4398</v>
      </c>
      <c r="E360" s="261" t="s">
        <v>4399</v>
      </c>
      <c r="F360" s="262">
        <v>202602</v>
      </c>
      <c r="G360" t="str">
        <v>PRISCILLA MARIA ALFARO CRUZ202602</v>
      </c>
    </row>
    <row r="361" spans="1:7" x14ac:dyDescent="0.3">
      <c r="A361" s="257" t="s">
        <v>418</v>
      </c>
      <c r="B361" s="258" t="s">
        <v>208</v>
      </c>
      <c r="C361" s="258" t="s">
        <v>4597</v>
      </c>
      <c r="D361" s="258" t="s">
        <v>579</v>
      </c>
      <c r="E361" s="258" t="s">
        <v>4598</v>
      </c>
      <c r="F361" s="259">
        <v>202602</v>
      </c>
      <c r="G361" t="str">
        <v>SKARLETH ALEXA JIMENEZ MORA202602</v>
      </c>
    </row>
    <row r="362" spans="1:7" x14ac:dyDescent="0.3">
      <c r="A362" s="260" t="s">
        <v>419</v>
      </c>
      <c r="B362" s="261" t="s">
        <v>420</v>
      </c>
      <c r="C362" s="261" t="s">
        <v>315</v>
      </c>
      <c r="D362" s="261" t="s">
        <v>580</v>
      </c>
      <c r="E362" s="261" t="s">
        <v>581</v>
      </c>
      <c r="F362" s="262">
        <v>202602</v>
      </c>
      <c r="G362" t="str">
        <v>JESSICA LEON FALLAS202602</v>
      </c>
    </row>
    <row r="363" spans="1:7" x14ac:dyDescent="0.3">
      <c r="A363" s="257" t="s">
        <v>419</v>
      </c>
      <c r="B363" s="258" t="s">
        <v>420</v>
      </c>
      <c r="C363" s="258" t="s">
        <v>269</v>
      </c>
      <c r="D363" s="258" t="s">
        <v>3535</v>
      </c>
      <c r="E363" s="258" t="s">
        <v>582</v>
      </c>
      <c r="F363" s="259">
        <v>202602</v>
      </c>
      <c r="G363" t="str">
        <v>MARCO MIRAULT MATAMOROS202602</v>
      </c>
    </row>
    <row r="364" spans="1:7" x14ac:dyDescent="0.3">
      <c r="A364" s="260" t="s">
        <v>421</v>
      </c>
      <c r="B364" s="261" t="s">
        <v>422</v>
      </c>
      <c r="C364" s="261" t="s">
        <v>4367</v>
      </c>
      <c r="D364" s="261" t="s">
        <v>584</v>
      </c>
      <c r="E364" s="261" t="s">
        <v>585</v>
      </c>
      <c r="F364" s="262">
        <v>202602</v>
      </c>
      <c r="G364" t="str">
        <v>ALEXA PORRAS SALAS202602</v>
      </c>
    </row>
    <row r="365" spans="1:7" x14ac:dyDescent="0.3">
      <c r="A365" s="257" t="s">
        <v>421</v>
      </c>
      <c r="B365" s="258" t="s">
        <v>422</v>
      </c>
      <c r="C365" s="258" t="s">
        <v>44</v>
      </c>
      <c r="D365" s="258" t="s">
        <v>586</v>
      </c>
      <c r="E365" s="258" t="s">
        <v>3519</v>
      </c>
      <c r="F365" s="259">
        <v>202602</v>
      </c>
      <c r="G365" t="str">
        <v>CRISTINA FRAGUELA ESQUIVEL202602</v>
      </c>
    </row>
    <row r="366" spans="1:7" x14ac:dyDescent="0.3">
      <c r="A366" s="260" t="s">
        <v>421</v>
      </c>
      <c r="B366" s="261" t="s">
        <v>422</v>
      </c>
      <c r="C366" s="261" t="s">
        <v>3891</v>
      </c>
      <c r="D366" s="261" t="s">
        <v>4162</v>
      </c>
      <c r="E366" s="261" t="s">
        <v>4163</v>
      </c>
      <c r="F366" s="262">
        <v>202602</v>
      </c>
      <c r="G366" t="str">
        <v>EDUARDO VALERIO MORÚA202602</v>
      </c>
    </row>
    <row r="367" spans="1:7" x14ac:dyDescent="0.3">
      <c r="A367" s="257" t="s">
        <v>421</v>
      </c>
      <c r="B367" s="258" t="s">
        <v>422</v>
      </c>
      <c r="C367" s="258" t="s">
        <v>4179</v>
      </c>
      <c r="D367" s="258" t="s">
        <v>4162</v>
      </c>
      <c r="E367" s="258" t="s">
        <v>4163</v>
      </c>
      <c r="F367" s="259">
        <v>202602</v>
      </c>
      <c r="G367" t="str">
        <v>HEYKIN RODRIGUEZ MORA202602</v>
      </c>
    </row>
    <row r="368" spans="1:7" x14ac:dyDescent="0.3">
      <c r="A368" s="260" t="s">
        <v>421</v>
      </c>
      <c r="B368" s="261" t="s">
        <v>422</v>
      </c>
      <c r="C368" s="261" t="s">
        <v>4286</v>
      </c>
      <c r="D368" s="261" t="s">
        <v>584</v>
      </c>
      <c r="E368" s="261" t="s">
        <v>585</v>
      </c>
      <c r="F368" s="262">
        <v>202602</v>
      </c>
      <c r="G368" t="str">
        <v>NATHALIE SOTO ARIAS202602</v>
      </c>
    </row>
    <row r="369" spans="1:7" x14ac:dyDescent="0.3">
      <c r="A369" s="257" t="s">
        <v>421</v>
      </c>
      <c r="B369" s="258" t="s">
        <v>422</v>
      </c>
      <c r="C369" s="258" t="s">
        <v>1063</v>
      </c>
      <c r="D369" s="258" t="s">
        <v>583</v>
      </c>
      <c r="E369" s="258" t="s">
        <v>3497</v>
      </c>
      <c r="F369" s="259">
        <v>202602</v>
      </c>
      <c r="G369" t="str">
        <v>RAQUEL ZAMORA VARGAS202602</v>
      </c>
    </row>
    <row r="370" spans="1:7" x14ac:dyDescent="0.3">
      <c r="A370" s="260" t="s">
        <v>423</v>
      </c>
      <c r="B370" s="261" t="s">
        <v>424</v>
      </c>
      <c r="C370" s="261" t="s">
        <v>3865</v>
      </c>
      <c r="D370" s="261" t="s">
        <v>3522</v>
      </c>
      <c r="E370" s="261" t="s">
        <v>3866</v>
      </c>
      <c r="F370" s="262">
        <v>202602</v>
      </c>
      <c r="G370" t="str">
        <v>ANDRES FERNANDEZ RESTREPO202602</v>
      </c>
    </row>
    <row r="371" spans="1:7" x14ac:dyDescent="0.3">
      <c r="A371" s="257" t="s">
        <v>423</v>
      </c>
      <c r="B371" s="258" t="s">
        <v>424</v>
      </c>
      <c r="C371" s="258" t="s">
        <v>3556</v>
      </c>
      <c r="D371" s="258" t="s">
        <v>3557</v>
      </c>
      <c r="E371" s="258" t="s">
        <v>3558</v>
      </c>
      <c r="F371" s="259">
        <v>202602</v>
      </c>
      <c r="G371" t="str">
        <v>ARTURO GONZALEZ REYES202602</v>
      </c>
    </row>
    <row r="372" spans="1:7" x14ac:dyDescent="0.3">
      <c r="A372" s="260" t="s">
        <v>423</v>
      </c>
      <c r="B372" s="261" t="s">
        <v>424</v>
      </c>
      <c r="C372" s="261" t="s">
        <v>193</v>
      </c>
      <c r="D372" s="261" t="s">
        <v>589</v>
      </c>
      <c r="E372" s="261" t="s">
        <v>590</v>
      </c>
      <c r="F372" s="262">
        <v>202602</v>
      </c>
      <c r="G372" t="str">
        <v>CLAUDIA JIMENEZ ARAYA202602</v>
      </c>
    </row>
    <row r="373" spans="1:7" x14ac:dyDescent="0.3">
      <c r="A373" s="257" t="s">
        <v>423</v>
      </c>
      <c r="B373" s="258" t="s">
        <v>424</v>
      </c>
      <c r="C373" s="258" t="s">
        <v>182</v>
      </c>
      <c r="D373" s="258" t="s">
        <v>587</v>
      </c>
      <c r="E373" s="258" t="s">
        <v>588</v>
      </c>
      <c r="F373" s="259">
        <v>202602</v>
      </c>
      <c r="G373" t="str">
        <v>GABRIELA ALVARADO SALAS202602</v>
      </c>
    </row>
    <row r="374" spans="1:7" x14ac:dyDescent="0.3">
      <c r="A374" s="260" t="s">
        <v>423</v>
      </c>
      <c r="B374" s="261" t="s">
        <v>424</v>
      </c>
      <c r="C374" s="261" t="s">
        <v>200</v>
      </c>
      <c r="D374" s="261" t="s">
        <v>587</v>
      </c>
      <c r="E374" s="261" t="s">
        <v>588</v>
      </c>
      <c r="F374" s="262">
        <v>202602</v>
      </c>
      <c r="G374" t="str">
        <v>GILBERT JOSUE LOBO GUIDO202602</v>
      </c>
    </row>
    <row r="375" spans="1:7" x14ac:dyDescent="0.3">
      <c r="A375" s="257" t="s">
        <v>423</v>
      </c>
      <c r="B375" s="258" t="s">
        <v>424</v>
      </c>
      <c r="C375" s="258" t="s">
        <v>185</v>
      </c>
      <c r="D375" s="258" t="s">
        <v>573</v>
      </c>
      <c r="E375" s="258" t="s">
        <v>574</v>
      </c>
      <c r="F375" s="259">
        <v>202602</v>
      </c>
      <c r="G375" t="str">
        <v>GUSTAVO FERNANDEZ JIMENEZ202602</v>
      </c>
    </row>
    <row r="376" spans="1:7" x14ac:dyDescent="0.3">
      <c r="A376" s="260" t="s">
        <v>423</v>
      </c>
      <c r="B376" s="261" t="s">
        <v>424</v>
      </c>
      <c r="C376" s="261" t="s">
        <v>183</v>
      </c>
      <c r="D376" s="261" t="s">
        <v>589</v>
      </c>
      <c r="E376" s="261" t="s">
        <v>590</v>
      </c>
      <c r="F376" s="262">
        <v>202602</v>
      </c>
      <c r="G376" t="str">
        <v>HEYLIN CHAVES HERNANDEZ202602</v>
      </c>
    </row>
    <row r="377" spans="1:7" x14ac:dyDescent="0.3">
      <c r="A377" s="257" t="s">
        <v>423</v>
      </c>
      <c r="B377" s="258" t="s">
        <v>424</v>
      </c>
      <c r="C377" s="258" t="s">
        <v>180</v>
      </c>
      <c r="D377" s="258" t="s">
        <v>589</v>
      </c>
      <c r="E377" s="258" t="s">
        <v>590</v>
      </c>
      <c r="F377" s="259">
        <v>202602</v>
      </c>
      <c r="G377" t="str">
        <v>IRENE GRANADOS ROJAS202602</v>
      </c>
    </row>
    <row r="378" spans="1:7" x14ac:dyDescent="0.3">
      <c r="A378" s="260" t="s">
        <v>423</v>
      </c>
      <c r="B378" s="261" t="s">
        <v>424</v>
      </c>
      <c r="C378" s="261" t="s">
        <v>198</v>
      </c>
      <c r="D378" s="261" t="s">
        <v>591</v>
      </c>
      <c r="E378" s="261" t="s">
        <v>592</v>
      </c>
      <c r="F378" s="262">
        <v>202602</v>
      </c>
      <c r="G378" t="str">
        <v>JASON STEVEN SANDOVAL SALAZAR202602</v>
      </c>
    </row>
    <row r="379" spans="1:7" x14ac:dyDescent="0.3">
      <c r="A379" s="257" t="s">
        <v>423</v>
      </c>
      <c r="B379" s="258" t="s">
        <v>424</v>
      </c>
      <c r="C379" s="258" t="s">
        <v>191</v>
      </c>
      <c r="D379" s="258" t="s">
        <v>591</v>
      </c>
      <c r="E379" s="258" t="s">
        <v>592</v>
      </c>
      <c r="F379" s="259">
        <v>202602</v>
      </c>
      <c r="G379" t="str">
        <v>JAVIER CASTRO OROZCO202602</v>
      </c>
    </row>
    <row r="380" spans="1:7" x14ac:dyDescent="0.3">
      <c r="A380" s="260" t="s">
        <v>423</v>
      </c>
      <c r="B380" s="261" t="s">
        <v>424</v>
      </c>
      <c r="C380" s="261" t="s">
        <v>4369</v>
      </c>
      <c r="D380" s="261" t="s">
        <v>591</v>
      </c>
      <c r="E380" s="261" t="s">
        <v>592</v>
      </c>
      <c r="F380" s="262">
        <v>202602</v>
      </c>
      <c r="G380" t="str">
        <v>JOHN JAIRO ALVAREZ ULATE202602</v>
      </c>
    </row>
    <row r="381" spans="1:7" x14ac:dyDescent="0.3">
      <c r="A381" s="257" t="s">
        <v>423</v>
      </c>
      <c r="B381" s="258" t="s">
        <v>424</v>
      </c>
      <c r="C381" s="258" t="s">
        <v>186</v>
      </c>
      <c r="D381" s="258" t="s">
        <v>589</v>
      </c>
      <c r="E381" s="258" t="s">
        <v>590</v>
      </c>
      <c r="F381" s="259">
        <v>202602</v>
      </c>
      <c r="G381" t="str">
        <v>JOSE PABLO VILLALOBOS LARA202602</v>
      </c>
    </row>
    <row r="382" spans="1:7" x14ac:dyDescent="0.3">
      <c r="A382" s="260" t="s">
        <v>423</v>
      </c>
      <c r="B382" s="261" t="s">
        <v>424</v>
      </c>
      <c r="C382" s="261" t="s">
        <v>179</v>
      </c>
      <c r="D382" s="261" t="s">
        <v>593</v>
      </c>
      <c r="E382" s="261" t="s">
        <v>594</v>
      </c>
      <c r="F382" s="262">
        <v>202602</v>
      </c>
      <c r="G382" t="str">
        <v>KARLA HERRERA ROJAS202602</v>
      </c>
    </row>
    <row r="383" spans="1:7" x14ac:dyDescent="0.3">
      <c r="A383" s="257" t="s">
        <v>423</v>
      </c>
      <c r="B383" s="258" t="s">
        <v>424</v>
      </c>
      <c r="C383" s="258" t="s">
        <v>190</v>
      </c>
      <c r="D383" s="258" t="s">
        <v>593</v>
      </c>
      <c r="E383" s="258" t="s">
        <v>594</v>
      </c>
      <c r="F383" s="259">
        <v>202602</v>
      </c>
      <c r="G383" t="str">
        <v>KAROL MORA CASCANTE202602</v>
      </c>
    </row>
    <row r="384" spans="1:7" x14ac:dyDescent="0.3">
      <c r="A384" s="260" t="s">
        <v>423</v>
      </c>
      <c r="B384" s="261" t="s">
        <v>424</v>
      </c>
      <c r="C384" s="261" t="s">
        <v>76</v>
      </c>
      <c r="D384" s="261" t="s">
        <v>589</v>
      </c>
      <c r="E384" s="261" t="s">
        <v>590</v>
      </c>
      <c r="F384" s="262">
        <v>202602</v>
      </c>
      <c r="G384" t="str">
        <v>KEREN CAROLINA CHAVES MORALES202602</v>
      </c>
    </row>
    <row r="385" spans="1:7" x14ac:dyDescent="0.3">
      <c r="A385" s="257" t="s">
        <v>423</v>
      </c>
      <c r="B385" s="258" t="s">
        <v>424</v>
      </c>
      <c r="C385" s="258" t="s">
        <v>4594</v>
      </c>
      <c r="D385" s="258" t="s">
        <v>615</v>
      </c>
      <c r="E385" s="258" t="s">
        <v>616</v>
      </c>
      <c r="F385" s="259">
        <v>202602</v>
      </c>
      <c r="G385" t="str">
        <v>KISLEV BITIA ALEMAN FUNES202602</v>
      </c>
    </row>
    <row r="386" spans="1:7" x14ac:dyDescent="0.3">
      <c r="A386" s="260" t="s">
        <v>423</v>
      </c>
      <c r="B386" s="261" t="s">
        <v>424</v>
      </c>
      <c r="C386" s="261" t="s">
        <v>297</v>
      </c>
      <c r="D386" s="261" t="s">
        <v>589</v>
      </c>
      <c r="E386" s="261" t="s">
        <v>590</v>
      </c>
      <c r="F386" s="262">
        <v>202602</v>
      </c>
      <c r="G386" t="str">
        <v>KRISSIA CESPEDES ARGUEDAS202602</v>
      </c>
    </row>
    <row r="387" spans="1:7" x14ac:dyDescent="0.3">
      <c r="A387" s="257" t="s">
        <v>423</v>
      </c>
      <c r="B387" s="258" t="s">
        <v>424</v>
      </c>
      <c r="C387" s="258" t="s">
        <v>4682</v>
      </c>
      <c r="D387" s="258" t="s">
        <v>3520</v>
      </c>
      <c r="E387" s="258" t="s">
        <v>3521</v>
      </c>
      <c r="F387" s="259">
        <v>202602</v>
      </c>
      <c r="G387" t="str">
        <v>LUIS DIEGO ORIAS AGUILAR202602</v>
      </c>
    </row>
    <row r="388" spans="1:7" x14ac:dyDescent="0.3">
      <c r="A388" s="260" t="s">
        <v>423</v>
      </c>
      <c r="B388" s="261" t="s">
        <v>424</v>
      </c>
      <c r="C388" s="261" t="s">
        <v>192</v>
      </c>
      <c r="D388" s="261" t="s">
        <v>3536</v>
      </c>
      <c r="E388" s="261" t="s">
        <v>3537</v>
      </c>
      <c r="F388" s="262">
        <v>202602</v>
      </c>
      <c r="G388" t="str">
        <v>MAIKOL PICADO AGUILAR202602</v>
      </c>
    </row>
    <row r="389" spans="1:7" x14ac:dyDescent="0.3">
      <c r="A389" s="257" t="s">
        <v>423</v>
      </c>
      <c r="B389" s="258" t="s">
        <v>424</v>
      </c>
      <c r="C389" s="258" t="s">
        <v>187</v>
      </c>
      <c r="D389" s="258" t="s">
        <v>591</v>
      </c>
      <c r="E389" s="258" t="s">
        <v>592</v>
      </c>
      <c r="F389" s="259">
        <v>202602</v>
      </c>
      <c r="G389" t="str">
        <v>MARIA JOSE ANGULO GUTIERREZ202602</v>
      </c>
    </row>
    <row r="390" spans="1:7" x14ac:dyDescent="0.3">
      <c r="A390" s="260" t="s">
        <v>423</v>
      </c>
      <c r="B390" s="261" t="s">
        <v>424</v>
      </c>
      <c r="C390" s="261" t="s">
        <v>4370</v>
      </c>
      <c r="D390" s="261" t="s">
        <v>591</v>
      </c>
      <c r="E390" s="261" t="s">
        <v>592</v>
      </c>
      <c r="F390" s="262">
        <v>202602</v>
      </c>
      <c r="G390" t="str">
        <v>MARIO ISAAC MADRIGAL MORA202602</v>
      </c>
    </row>
    <row r="391" spans="1:7" x14ac:dyDescent="0.3">
      <c r="A391" s="257" t="s">
        <v>423</v>
      </c>
      <c r="B391" s="258" t="s">
        <v>424</v>
      </c>
      <c r="C391" s="258" t="s">
        <v>4344</v>
      </c>
      <c r="D391" s="258" t="s">
        <v>591</v>
      </c>
      <c r="E391" s="258" t="s">
        <v>592</v>
      </c>
      <c r="F391" s="259">
        <v>202602</v>
      </c>
      <c r="G391" t="str">
        <v>MASIEL MARISELA PICADO ARIAS202602</v>
      </c>
    </row>
    <row r="392" spans="1:7" x14ac:dyDescent="0.3">
      <c r="A392" s="260" t="s">
        <v>423</v>
      </c>
      <c r="B392" s="261" t="s">
        <v>424</v>
      </c>
      <c r="C392" s="261" t="s">
        <v>184</v>
      </c>
      <c r="D392" s="261" t="s">
        <v>587</v>
      </c>
      <c r="E392" s="261" t="s">
        <v>588</v>
      </c>
      <c r="F392" s="262">
        <v>202602</v>
      </c>
      <c r="G392" t="str">
        <v>MERIBETH BRENES QUESADA202602</v>
      </c>
    </row>
    <row r="393" spans="1:7" x14ac:dyDescent="0.3">
      <c r="A393" s="257" t="s">
        <v>423</v>
      </c>
      <c r="B393" s="258" t="s">
        <v>424</v>
      </c>
      <c r="C393" s="258" t="s">
        <v>197</v>
      </c>
      <c r="D393" s="258" t="s">
        <v>591</v>
      </c>
      <c r="E393" s="258" t="s">
        <v>592</v>
      </c>
      <c r="F393" s="259">
        <v>202602</v>
      </c>
      <c r="G393" t="str">
        <v>MEYLIN ALEJANDRA ZUÑIGA NUÑEZ202602</v>
      </c>
    </row>
    <row r="394" spans="1:7" x14ac:dyDescent="0.3">
      <c r="A394" s="260" t="s">
        <v>423</v>
      </c>
      <c r="B394" s="261" t="s">
        <v>424</v>
      </c>
      <c r="C394" s="261" t="s">
        <v>4646</v>
      </c>
      <c r="D394" s="261" t="s">
        <v>4683</v>
      </c>
      <c r="E394" s="261" t="s">
        <v>4684</v>
      </c>
      <c r="F394" s="262">
        <v>202602</v>
      </c>
      <c r="G394" t="str">
        <v>NOYLIN MARIA CARMONA GUADAMUZ202602</v>
      </c>
    </row>
    <row r="395" spans="1:7" x14ac:dyDescent="0.3">
      <c r="A395" s="257" t="s">
        <v>423</v>
      </c>
      <c r="B395" s="258" t="s">
        <v>424</v>
      </c>
      <c r="C395" s="258" t="s">
        <v>181</v>
      </c>
      <c r="D395" s="258" t="s">
        <v>593</v>
      </c>
      <c r="E395" s="258" t="s">
        <v>594</v>
      </c>
      <c r="F395" s="259">
        <v>202602</v>
      </c>
      <c r="G395" t="str">
        <v>RICARDO HERRERA CHAVES202602</v>
      </c>
    </row>
    <row r="396" spans="1:7" x14ac:dyDescent="0.3">
      <c r="A396" s="260" t="s">
        <v>423</v>
      </c>
      <c r="B396" s="261" t="s">
        <v>424</v>
      </c>
      <c r="C396" s="261" t="s">
        <v>4165</v>
      </c>
      <c r="D396" s="261" t="s">
        <v>615</v>
      </c>
      <c r="E396" s="261" t="s">
        <v>616</v>
      </c>
      <c r="F396" s="262">
        <v>202602</v>
      </c>
      <c r="G396" t="str">
        <v>ROYNER ARTURO MIRANDA SEGURA202602</v>
      </c>
    </row>
    <row r="397" spans="1:7" x14ac:dyDescent="0.3">
      <c r="A397" s="257" t="s">
        <v>423</v>
      </c>
      <c r="B397" s="258" t="s">
        <v>424</v>
      </c>
      <c r="C397" s="258" t="s">
        <v>944</v>
      </c>
      <c r="D397" s="258" t="s">
        <v>587</v>
      </c>
      <c r="E397" s="258" t="s">
        <v>588</v>
      </c>
      <c r="F397" s="259">
        <v>202602</v>
      </c>
      <c r="G397" t="str">
        <v>STEPHANIE ROJAS ALFARO202602</v>
      </c>
    </row>
    <row r="398" spans="1:7" x14ac:dyDescent="0.3">
      <c r="A398" s="260" t="s">
        <v>423</v>
      </c>
      <c r="B398" s="261" t="s">
        <v>424</v>
      </c>
      <c r="C398" s="261" t="s">
        <v>201</v>
      </c>
      <c r="D398" s="261" t="s">
        <v>587</v>
      </c>
      <c r="E398" s="261" t="s">
        <v>588</v>
      </c>
      <c r="F398" s="262">
        <v>202602</v>
      </c>
      <c r="G398" t="str">
        <v>VALERIA MATAMOROS CASTILLO202602</v>
      </c>
    </row>
    <row r="399" spans="1:7" x14ac:dyDescent="0.3">
      <c r="A399" s="257" t="s">
        <v>423</v>
      </c>
      <c r="B399" s="258" t="s">
        <v>424</v>
      </c>
      <c r="C399" s="258" t="s">
        <v>946</v>
      </c>
      <c r="D399" s="258" t="s">
        <v>587</v>
      </c>
      <c r="E399" s="258" t="s">
        <v>588</v>
      </c>
      <c r="F399" s="259">
        <v>202602</v>
      </c>
      <c r="G399" t="str">
        <v>VICTORIA UREÑA FERNANDEZ202602</v>
      </c>
    </row>
    <row r="400" spans="1:7" x14ac:dyDescent="0.3">
      <c r="A400" s="260" t="s">
        <v>423</v>
      </c>
      <c r="B400" s="261" t="s">
        <v>424</v>
      </c>
      <c r="C400" s="261" t="s">
        <v>188</v>
      </c>
      <c r="D400" s="261" t="s">
        <v>589</v>
      </c>
      <c r="E400" s="261" t="s">
        <v>590</v>
      </c>
      <c r="F400" s="262">
        <v>202602</v>
      </c>
      <c r="G400" t="str">
        <v>WILLIAM ADRIAN ABARCA LOPEZ202602</v>
      </c>
    </row>
    <row r="401" spans="1:7" x14ac:dyDescent="0.3">
      <c r="A401" s="257" t="s">
        <v>423</v>
      </c>
      <c r="B401" s="258" t="s">
        <v>424</v>
      </c>
      <c r="C401" s="258" t="s">
        <v>3488</v>
      </c>
      <c r="D401" s="258" t="s">
        <v>587</v>
      </c>
      <c r="E401" s="258" t="s">
        <v>588</v>
      </c>
      <c r="F401" s="259">
        <v>202602</v>
      </c>
      <c r="G401" t="str">
        <v>YOSELIN PAMELA GUEVARA VEGA202602</v>
      </c>
    </row>
    <row r="402" spans="1:7" x14ac:dyDescent="0.3">
      <c r="A402" s="260" t="s">
        <v>425</v>
      </c>
      <c r="B402" s="261" t="s">
        <v>426</v>
      </c>
      <c r="C402" s="261" t="s">
        <v>286</v>
      </c>
      <c r="D402" s="261" t="s">
        <v>580</v>
      </c>
      <c r="E402" s="261" t="s">
        <v>581</v>
      </c>
      <c r="F402" s="262">
        <v>202602</v>
      </c>
      <c r="G402" t="str">
        <v>ALFONSO FUENTES RODRIGUEZ202602</v>
      </c>
    </row>
    <row r="403" spans="1:7" x14ac:dyDescent="0.3">
      <c r="A403" s="257" t="s">
        <v>425</v>
      </c>
      <c r="B403" s="258" t="s">
        <v>426</v>
      </c>
      <c r="C403" s="258" t="s">
        <v>65</v>
      </c>
      <c r="D403" s="258" t="s">
        <v>595</v>
      </c>
      <c r="E403" s="258" t="s">
        <v>596</v>
      </c>
      <c r="F403" s="259">
        <v>202602</v>
      </c>
      <c r="G403" t="str">
        <v>ALFONSO VARGAS CHAVES202602</v>
      </c>
    </row>
    <row r="404" spans="1:7" x14ac:dyDescent="0.3">
      <c r="A404" s="260" t="s">
        <v>425</v>
      </c>
      <c r="B404" s="261" t="s">
        <v>426</v>
      </c>
      <c r="C404" s="261" t="s">
        <v>246</v>
      </c>
      <c r="D404" s="261" t="s">
        <v>3523</v>
      </c>
      <c r="E404" s="261" t="s">
        <v>3524</v>
      </c>
      <c r="F404" s="262">
        <v>202602</v>
      </c>
      <c r="G404" t="str">
        <v>ANDREY ARIAS VALVERDE202602</v>
      </c>
    </row>
    <row r="405" spans="1:7" x14ac:dyDescent="0.3">
      <c r="A405" s="257" t="s">
        <v>425</v>
      </c>
      <c r="B405" s="258" t="s">
        <v>426</v>
      </c>
      <c r="C405" s="258" t="s">
        <v>309</v>
      </c>
      <c r="D405" s="258" t="s">
        <v>598</v>
      </c>
      <c r="E405" s="258" t="s">
        <v>3498</v>
      </c>
      <c r="F405" s="259">
        <v>202602</v>
      </c>
      <c r="G405" t="str">
        <v>ANTHONY ALVAREZ NAVARRO202602</v>
      </c>
    </row>
    <row r="406" spans="1:7" x14ac:dyDescent="0.3">
      <c r="A406" s="260" t="s">
        <v>425</v>
      </c>
      <c r="B406" s="261" t="s">
        <v>426</v>
      </c>
      <c r="C406" s="261" t="s">
        <v>4123</v>
      </c>
      <c r="D406" s="261" t="s">
        <v>4130</v>
      </c>
      <c r="E406" s="261" t="s">
        <v>4131</v>
      </c>
      <c r="F406" s="262">
        <v>202602</v>
      </c>
      <c r="G406" t="str">
        <v>CESAR MATARRITA MATARRITA202602</v>
      </c>
    </row>
    <row r="407" spans="1:7" x14ac:dyDescent="0.3">
      <c r="A407" s="257" t="s">
        <v>425</v>
      </c>
      <c r="B407" s="258" t="s">
        <v>426</v>
      </c>
      <c r="C407" s="258" t="s">
        <v>262</v>
      </c>
      <c r="D407" s="258" t="s">
        <v>623</v>
      </c>
      <c r="E407" s="258" t="s">
        <v>624</v>
      </c>
      <c r="F407" s="259">
        <v>202602</v>
      </c>
      <c r="G407" t="str">
        <v>ELIER CORTES BALTODANO202602</v>
      </c>
    </row>
    <row r="408" spans="1:7" x14ac:dyDescent="0.3">
      <c r="A408" s="260" t="s">
        <v>425</v>
      </c>
      <c r="B408" s="261" t="s">
        <v>426</v>
      </c>
      <c r="C408" s="261" t="s">
        <v>4561</v>
      </c>
      <c r="D408" s="261" t="s">
        <v>598</v>
      </c>
      <c r="E408" s="261" t="s">
        <v>3498</v>
      </c>
      <c r="F408" s="262">
        <v>202602</v>
      </c>
      <c r="G408" t="str">
        <v>FABIAN ANDRES CHINCHILLA BLANCO202602</v>
      </c>
    </row>
    <row r="409" spans="1:7" x14ac:dyDescent="0.3">
      <c r="A409" s="257" t="s">
        <v>425</v>
      </c>
      <c r="B409" s="258" t="s">
        <v>426</v>
      </c>
      <c r="C409" s="258" t="s">
        <v>136</v>
      </c>
      <c r="D409" s="258" t="s">
        <v>623</v>
      </c>
      <c r="E409" s="258" t="s">
        <v>624</v>
      </c>
      <c r="F409" s="259">
        <v>202602</v>
      </c>
      <c r="G409" t="str">
        <v>GEHISSON ANDRES GAITAN HERRERA202602</v>
      </c>
    </row>
    <row r="410" spans="1:7" x14ac:dyDescent="0.3">
      <c r="A410" s="260" t="s">
        <v>425</v>
      </c>
      <c r="B410" s="261" t="s">
        <v>426</v>
      </c>
      <c r="C410" s="261" t="s">
        <v>4214</v>
      </c>
      <c r="D410" s="261" t="s">
        <v>597</v>
      </c>
      <c r="E410" s="261" t="s">
        <v>3499</v>
      </c>
      <c r="F410" s="262">
        <v>202602</v>
      </c>
      <c r="G410" t="str">
        <v>GERARDO BOLIVAR VARGAS FERNANDEZ202602</v>
      </c>
    </row>
    <row r="411" spans="1:7" x14ac:dyDescent="0.3">
      <c r="A411" s="257" t="s">
        <v>425</v>
      </c>
      <c r="B411" s="258" t="s">
        <v>426</v>
      </c>
      <c r="C411" s="258" t="s">
        <v>3974</v>
      </c>
      <c r="D411" s="258" t="s">
        <v>597</v>
      </c>
      <c r="E411" s="258" t="s">
        <v>3499</v>
      </c>
      <c r="F411" s="259">
        <v>202602</v>
      </c>
      <c r="G411" t="str">
        <v>HELEN AZARIA NAVARRO BARAHONA202602</v>
      </c>
    </row>
    <row r="412" spans="1:7" x14ac:dyDescent="0.3">
      <c r="A412" s="260" t="s">
        <v>425</v>
      </c>
      <c r="B412" s="261" t="s">
        <v>426</v>
      </c>
      <c r="C412" s="261" t="s">
        <v>294</v>
      </c>
      <c r="D412" s="261" t="s">
        <v>598</v>
      </c>
      <c r="E412" s="261" t="s">
        <v>3498</v>
      </c>
      <c r="F412" s="262">
        <v>202602</v>
      </c>
      <c r="G412" t="str">
        <v>JOSE DANIEL CHINCHILLA CERDAS202602</v>
      </c>
    </row>
    <row r="413" spans="1:7" x14ac:dyDescent="0.3">
      <c r="A413" s="257" t="s">
        <v>425</v>
      </c>
      <c r="B413" s="258" t="s">
        <v>426</v>
      </c>
      <c r="C413" s="258" t="s">
        <v>321</v>
      </c>
      <c r="D413" s="258" t="s">
        <v>615</v>
      </c>
      <c r="E413" s="258" t="s">
        <v>616</v>
      </c>
      <c r="F413" s="259">
        <v>202602</v>
      </c>
      <c r="G413" t="str">
        <v>KEVIN OLEAGA GARCIA202602</v>
      </c>
    </row>
    <row r="414" spans="1:7" x14ac:dyDescent="0.3">
      <c r="A414" s="260" t="s">
        <v>425</v>
      </c>
      <c r="B414" s="261" t="s">
        <v>426</v>
      </c>
      <c r="C414" s="261" t="s">
        <v>4617</v>
      </c>
      <c r="D414" s="261" t="s">
        <v>597</v>
      </c>
      <c r="E414" s="261" t="s">
        <v>3499</v>
      </c>
      <c r="F414" s="262">
        <v>202602</v>
      </c>
      <c r="G414" t="str">
        <v>LAURA REBECA CORDOBA FERNANDEZ202602</v>
      </c>
    </row>
    <row r="415" spans="1:7" x14ac:dyDescent="0.3">
      <c r="A415" s="257" t="s">
        <v>425</v>
      </c>
      <c r="B415" s="258" t="s">
        <v>426</v>
      </c>
      <c r="C415" s="258" t="s">
        <v>299</v>
      </c>
      <c r="D415" s="258" t="s">
        <v>580</v>
      </c>
      <c r="E415" s="258" t="s">
        <v>581</v>
      </c>
      <c r="F415" s="259">
        <v>202602</v>
      </c>
      <c r="G415" t="str">
        <v>MARCO ANTONIO ALPIZAR RODRIGUEZ202602</v>
      </c>
    </row>
    <row r="416" spans="1:7" x14ac:dyDescent="0.3">
      <c r="A416" s="260" t="s">
        <v>425</v>
      </c>
      <c r="B416" s="261" t="s">
        <v>426</v>
      </c>
      <c r="C416" s="261" t="s">
        <v>231</v>
      </c>
      <c r="D416" s="261" t="s">
        <v>599</v>
      </c>
      <c r="E416" s="261" t="s">
        <v>600</v>
      </c>
      <c r="F416" s="262">
        <v>202602</v>
      </c>
      <c r="G416" t="str">
        <v>MARIELA ARCE GARCIA202602</v>
      </c>
    </row>
    <row r="417" spans="1:7" x14ac:dyDescent="0.3">
      <c r="A417" s="257" t="s">
        <v>425</v>
      </c>
      <c r="B417" s="258" t="s">
        <v>426</v>
      </c>
      <c r="C417" s="258" t="s">
        <v>29</v>
      </c>
      <c r="D417" s="258" t="s">
        <v>648</v>
      </c>
      <c r="E417" s="258" t="s">
        <v>649</v>
      </c>
      <c r="F417" s="259">
        <v>202602</v>
      </c>
      <c r="G417" t="str">
        <v>RAFAEL VEGA ALVAREZ202602</v>
      </c>
    </row>
    <row r="418" spans="1:7" x14ac:dyDescent="0.3">
      <c r="A418" s="260" t="s">
        <v>425</v>
      </c>
      <c r="B418" s="261" t="s">
        <v>426</v>
      </c>
      <c r="C418" s="261" t="s">
        <v>4040</v>
      </c>
      <c r="D418" s="261" t="s">
        <v>598</v>
      </c>
      <c r="E418" s="261" t="s">
        <v>3498</v>
      </c>
      <c r="F418" s="262">
        <v>202602</v>
      </c>
      <c r="G418" t="str">
        <v>VALERIA ZUÑIGA ANGULO202602</v>
      </c>
    </row>
    <row r="419" spans="1:7" x14ac:dyDescent="0.3">
      <c r="A419" s="257" t="s">
        <v>427</v>
      </c>
      <c r="B419" s="258" t="s">
        <v>428</v>
      </c>
      <c r="C419" s="258" t="s">
        <v>4647</v>
      </c>
      <c r="D419" s="258" t="s">
        <v>4685</v>
      </c>
      <c r="E419" s="258" t="s">
        <v>4686</v>
      </c>
      <c r="F419" s="259">
        <v>202602</v>
      </c>
      <c r="G419" t="str">
        <v>ALEXANDER DE JESUS BRENES GARITA202602</v>
      </c>
    </row>
    <row r="420" spans="1:7" x14ac:dyDescent="0.3">
      <c r="A420" s="260" t="s">
        <v>427</v>
      </c>
      <c r="B420" s="261" t="s">
        <v>428</v>
      </c>
      <c r="C420" s="261" t="s">
        <v>32</v>
      </c>
      <c r="D420" s="261" t="s">
        <v>615</v>
      </c>
      <c r="E420" s="261" t="s">
        <v>616</v>
      </c>
      <c r="F420" s="262">
        <v>202602</v>
      </c>
      <c r="G420" t="str">
        <v>DALIA VERONICA WHEATHEY BALLADARES202602</v>
      </c>
    </row>
    <row r="421" spans="1:7" x14ac:dyDescent="0.3">
      <c r="A421" s="257" t="s">
        <v>427</v>
      </c>
      <c r="B421" s="258" t="s">
        <v>428</v>
      </c>
      <c r="C421" s="258" t="s">
        <v>28</v>
      </c>
      <c r="D421" s="258" t="s">
        <v>601</v>
      </c>
      <c r="E421" s="258" t="s">
        <v>602</v>
      </c>
      <c r="F421" s="259">
        <v>202602</v>
      </c>
      <c r="G421" t="str">
        <v>DANNY CORELLA MARTINEZ202602</v>
      </c>
    </row>
    <row r="422" spans="1:7" x14ac:dyDescent="0.3">
      <c r="A422" s="260" t="s">
        <v>427</v>
      </c>
      <c r="B422" s="261" t="s">
        <v>428</v>
      </c>
      <c r="C422" s="261" t="s">
        <v>237</v>
      </c>
      <c r="D422" s="261" t="s">
        <v>603</v>
      </c>
      <c r="E422" s="261" t="s">
        <v>604</v>
      </c>
      <c r="F422" s="262">
        <v>202602</v>
      </c>
      <c r="G422" t="str">
        <v>DIEGO MURILLO CAMPOS202602</v>
      </c>
    </row>
    <row r="423" spans="1:7" x14ac:dyDescent="0.3">
      <c r="A423" s="257" t="s">
        <v>427</v>
      </c>
      <c r="B423" s="258" t="s">
        <v>428</v>
      </c>
      <c r="C423" s="258" t="s">
        <v>30</v>
      </c>
      <c r="D423" s="258" t="s">
        <v>615</v>
      </c>
      <c r="E423" s="258" t="s">
        <v>616</v>
      </c>
      <c r="F423" s="259">
        <v>202602</v>
      </c>
      <c r="G423" t="str">
        <v>GIOVANNY JOSE MORALES MENESES202602</v>
      </c>
    </row>
    <row r="424" spans="1:7" x14ac:dyDescent="0.3">
      <c r="A424" s="260" t="s">
        <v>427</v>
      </c>
      <c r="B424" s="261" t="s">
        <v>428</v>
      </c>
      <c r="C424" s="261" t="s">
        <v>430</v>
      </c>
      <c r="D424" s="261" t="s">
        <v>573</v>
      </c>
      <c r="E424" s="261" t="s">
        <v>574</v>
      </c>
      <c r="F424" s="262">
        <v>202602</v>
      </c>
      <c r="G424" t="str">
        <v>JOSE MIGUEL CHAVES VILLALOBOS202602</v>
      </c>
    </row>
    <row r="425" spans="1:7" x14ac:dyDescent="0.3">
      <c r="A425" s="257" t="s">
        <v>427</v>
      </c>
      <c r="B425" s="258" t="s">
        <v>428</v>
      </c>
      <c r="C425" s="258" t="s">
        <v>124</v>
      </c>
      <c r="D425" s="258" t="s">
        <v>603</v>
      </c>
      <c r="E425" s="258" t="s">
        <v>604</v>
      </c>
      <c r="F425" s="259">
        <v>202602</v>
      </c>
      <c r="G425" t="str">
        <v>JOSE MONTERO ACUÑA202602</v>
      </c>
    </row>
    <row r="426" spans="1:7" x14ac:dyDescent="0.3">
      <c r="A426" s="260" t="s">
        <v>427</v>
      </c>
      <c r="B426" s="261" t="s">
        <v>428</v>
      </c>
      <c r="C426" s="261" t="s">
        <v>4612</v>
      </c>
      <c r="D426" s="261" t="s">
        <v>597</v>
      </c>
      <c r="E426" s="261" t="s">
        <v>3499</v>
      </c>
      <c r="F426" s="262">
        <v>202602</v>
      </c>
      <c r="G426" t="str">
        <v>KERLIN FERNANDA CRUZ BLAS202602</v>
      </c>
    </row>
    <row r="427" spans="1:7" x14ac:dyDescent="0.3">
      <c r="A427" s="257" t="s">
        <v>427</v>
      </c>
      <c r="B427" s="258" t="s">
        <v>428</v>
      </c>
      <c r="C427" s="258" t="s">
        <v>8368</v>
      </c>
      <c r="D427" s="258" t="s">
        <v>8369</v>
      </c>
      <c r="E427" s="258" t="s">
        <v>8370</v>
      </c>
      <c r="F427" s="259">
        <v>202602</v>
      </c>
      <c r="G427" t="str">
        <v>KEVIN EMILIO ARAYA CASTILLO202602</v>
      </c>
    </row>
    <row r="428" spans="1:7" x14ac:dyDescent="0.3">
      <c r="A428" s="260" t="s">
        <v>427</v>
      </c>
      <c r="B428" s="261" t="s">
        <v>428</v>
      </c>
      <c r="C428" s="261" t="s">
        <v>26</v>
      </c>
      <c r="D428" s="261" t="s">
        <v>3525</v>
      </c>
      <c r="E428" s="261" t="s">
        <v>3526</v>
      </c>
      <c r="F428" s="262">
        <v>202602</v>
      </c>
      <c r="G428" t="str">
        <v>MELINA UREÑA SOTO202602</v>
      </c>
    </row>
    <row r="429" spans="1:7" x14ac:dyDescent="0.3">
      <c r="A429" s="257" t="s">
        <v>427</v>
      </c>
      <c r="B429" s="258" t="s">
        <v>428</v>
      </c>
      <c r="C429" s="258" t="s">
        <v>429</v>
      </c>
      <c r="D429" s="258" t="s">
        <v>605</v>
      </c>
      <c r="E429" s="258" t="s">
        <v>606</v>
      </c>
      <c r="F429" s="259">
        <v>202602</v>
      </c>
      <c r="G429" t="str">
        <v>NELSON PABEL BALTODANO CRUZ202602</v>
      </c>
    </row>
    <row r="430" spans="1:7" x14ac:dyDescent="0.3">
      <c r="A430" s="260" t="s">
        <v>427</v>
      </c>
      <c r="B430" s="261" t="s">
        <v>428</v>
      </c>
      <c r="C430" s="261" t="s">
        <v>4613</v>
      </c>
      <c r="D430" s="261" t="s">
        <v>597</v>
      </c>
      <c r="E430" s="261" t="s">
        <v>3499</v>
      </c>
      <c r="F430" s="262">
        <v>202602</v>
      </c>
      <c r="G430" t="str">
        <v>NIGEL JAREED OCAMPO HERNANDEZ202602</v>
      </c>
    </row>
    <row r="431" spans="1:7" x14ac:dyDescent="0.3">
      <c r="A431" s="257" t="s">
        <v>427</v>
      </c>
      <c r="B431" s="258" t="s">
        <v>428</v>
      </c>
      <c r="C431" s="258" t="s">
        <v>9</v>
      </c>
      <c r="D431" s="258" t="s">
        <v>609</v>
      </c>
      <c r="E431" s="258" t="s">
        <v>610</v>
      </c>
      <c r="F431" s="259">
        <v>202602</v>
      </c>
      <c r="G431" t="str">
        <v>RICARDO BOOM MONTERO202602</v>
      </c>
    </row>
    <row r="432" spans="1:7" x14ac:dyDescent="0.3">
      <c r="A432" s="260" t="s">
        <v>427</v>
      </c>
      <c r="B432" s="261" t="s">
        <v>428</v>
      </c>
      <c r="C432" s="261" t="s">
        <v>24</v>
      </c>
      <c r="D432" s="261" t="s">
        <v>607</v>
      </c>
      <c r="E432" s="261" t="s">
        <v>608</v>
      </c>
      <c r="F432" s="262">
        <v>202602</v>
      </c>
      <c r="G432" t="str">
        <v>VICTOR CHAVES MONTERO202602</v>
      </c>
    </row>
    <row r="433" spans="1:7" x14ac:dyDescent="0.3">
      <c r="A433" s="257" t="s">
        <v>4703</v>
      </c>
      <c r="B433" s="258" t="s">
        <v>4704</v>
      </c>
      <c r="C433" s="258" t="s">
        <v>60</v>
      </c>
      <c r="D433" s="258" t="s">
        <v>611</v>
      </c>
      <c r="E433" s="258" t="s">
        <v>612</v>
      </c>
      <c r="F433" s="259">
        <v>202602</v>
      </c>
      <c r="G433" t="str">
        <v>AARON VARGAS VALVERDE202602</v>
      </c>
    </row>
    <row r="434" spans="1:7" x14ac:dyDescent="0.3">
      <c r="A434" s="260" t="s">
        <v>4703</v>
      </c>
      <c r="B434" s="261" t="s">
        <v>4704</v>
      </c>
      <c r="C434" s="261" t="s">
        <v>59</v>
      </c>
      <c r="D434" s="261" t="s">
        <v>617</v>
      </c>
      <c r="E434" s="261" t="s">
        <v>618</v>
      </c>
      <c r="F434" s="262">
        <v>202602</v>
      </c>
      <c r="G434" t="str">
        <v>ALVARO CHAVES SABORIO202602</v>
      </c>
    </row>
    <row r="435" spans="1:7" x14ac:dyDescent="0.3">
      <c r="A435" s="257" t="s">
        <v>4703</v>
      </c>
      <c r="B435" s="258" t="s">
        <v>4704</v>
      </c>
      <c r="C435" s="258" t="s">
        <v>3972</v>
      </c>
      <c r="D435" s="258" t="s">
        <v>615</v>
      </c>
      <c r="E435" s="258" t="s">
        <v>616</v>
      </c>
      <c r="F435" s="259">
        <v>202602</v>
      </c>
      <c r="G435" t="str">
        <v>AXEL MATUS VARGAS202602</v>
      </c>
    </row>
    <row r="436" spans="1:7" x14ac:dyDescent="0.3">
      <c r="A436" s="260" t="s">
        <v>4703</v>
      </c>
      <c r="B436" s="261" t="s">
        <v>4704</v>
      </c>
      <c r="C436" s="261" t="s">
        <v>4645</v>
      </c>
      <c r="D436" s="261" t="s">
        <v>4685</v>
      </c>
      <c r="E436" s="261" t="s">
        <v>4686</v>
      </c>
      <c r="F436" s="262">
        <v>202602</v>
      </c>
      <c r="G436" t="str">
        <v>BRAYAN STANLEY ROSALES PEREZ202602</v>
      </c>
    </row>
    <row r="437" spans="1:7" x14ac:dyDescent="0.3">
      <c r="A437" s="257" t="s">
        <v>4703</v>
      </c>
      <c r="B437" s="258" t="s">
        <v>4704</v>
      </c>
      <c r="C437" s="258" t="s">
        <v>63</v>
      </c>
      <c r="D437" s="258" t="s">
        <v>619</v>
      </c>
      <c r="E437" s="258" t="s">
        <v>620</v>
      </c>
      <c r="F437" s="259">
        <v>202602</v>
      </c>
      <c r="G437" t="str">
        <v>CAROL RODRIGUEZ SOLORZANO202602</v>
      </c>
    </row>
    <row r="438" spans="1:7" x14ac:dyDescent="0.3">
      <c r="A438" s="260" t="s">
        <v>4703</v>
      </c>
      <c r="B438" s="261" t="s">
        <v>4704</v>
      </c>
      <c r="C438" s="261" t="s">
        <v>69</v>
      </c>
      <c r="D438" s="261" t="s">
        <v>601</v>
      </c>
      <c r="E438" s="261" t="s">
        <v>602</v>
      </c>
      <c r="F438" s="262">
        <v>202602</v>
      </c>
      <c r="G438" t="str">
        <v>DANNY DAVID BUSTOS ROJAS202602</v>
      </c>
    </row>
    <row r="439" spans="1:7" x14ac:dyDescent="0.3">
      <c r="A439" s="257" t="s">
        <v>4703</v>
      </c>
      <c r="B439" s="258" t="s">
        <v>4704</v>
      </c>
      <c r="C439" s="258" t="s">
        <v>938</v>
      </c>
      <c r="D439" s="258" t="s">
        <v>573</v>
      </c>
      <c r="E439" s="258" t="s">
        <v>574</v>
      </c>
      <c r="F439" s="259">
        <v>202602</v>
      </c>
      <c r="G439" t="str">
        <v>JAVIER VARGAS TENCIO202602</v>
      </c>
    </row>
    <row r="440" spans="1:7" x14ac:dyDescent="0.3">
      <c r="A440" s="260" t="s">
        <v>4703</v>
      </c>
      <c r="B440" s="261" t="s">
        <v>4704</v>
      </c>
      <c r="C440" s="261" t="s">
        <v>939</v>
      </c>
      <c r="D440" s="261" t="s">
        <v>613</v>
      </c>
      <c r="E440" s="261" t="s">
        <v>614</v>
      </c>
      <c r="F440" s="262">
        <v>202602</v>
      </c>
      <c r="G440" t="str">
        <v>JAVIER VARGAS VILLALTA202602</v>
      </c>
    </row>
    <row r="441" spans="1:7" x14ac:dyDescent="0.3">
      <c r="A441" s="257" t="s">
        <v>4703</v>
      </c>
      <c r="B441" s="258" t="s">
        <v>4704</v>
      </c>
      <c r="C441" s="258" t="s">
        <v>54</v>
      </c>
      <c r="D441" s="258" t="s">
        <v>603</v>
      </c>
      <c r="E441" s="258" t="s">
        <v>604</v>
      </c>
      <c r="F441" s="259">
        <v>202602</v>
      </c>
      <c r="G441" t="str">
        <v>JOSE ANDRES ROJAS GUTIERREZ202602</v>
      </c>
    </row>
    <row r="442" spans="1:7" x14ac:dyDescent="0.3">
      <c r="A442" s="260" t="s">
        <v>4703</v>
      </c>
      <c r="B442" s="261" t="s">
        <v>4704</v>
      </c>
      <c r="C442" s="261" t="s">
        <v>8371</v>
      </c>
      <c r="D442" s="261" t="s">
        <v>615</v>
      </c>
      <c r="E442" s="261" t="s">
        <v>616</v>
      </c>
      <c r="F442" s="262">
        <v>202602</v>
      </c>
      <c r="G442" t="str">
        <v>KENDALL DAVID FALLAS MENA202602</v>
      </c>
    </row>
    <row r="443" spans="1:7" x14ac:dyDescent="0.3">
      <c r="A443" s="257" t="s">
        <v>4703</v>
      </c>
      <c r="B443" s="258" t="s">
        <v>4704</v>
      </c>
      <c r="C443" s="258" t="s">
        <v>70</v>
      </c>
      <c r="D443" s="258" t="s">
        <v>615</v>
      </c>
      <c r="E443" s="258" t="s">
        <v>616</v>
      </c>
      <c r="F443" s="259">
        <v>202602</v>
      </c>
      <c r="G443" t="str">
        <v>MARIELA GUTIERREZ HIDALGO202602</v>
      </c>
    </row>
    <row r="444" spans="1:7" x14ac:dyDescent="0.3">
      <c r="A444" s="260" t="s">
        <v>4703</v>
      </c>
      <c r="B444" s="261" t="s">
        <v>4704</v>
      </c>
      <c r="C444" s="261" t="s">
        <v>58</v>
      </c>
      <c r="D444" s="261" t="s">
        <v>609</v>
      </c>
      <c r="E444" s="261" t="s">
        <v>610</v>
      </c>
      <c r="F444" s="262">
        <v>202602</v>
      </c>
      <c r="G444" t="str">
        <v>MELVIN BRENES GOMEZ202602</v>
      </c>
    </row>
    <row r="445" spans="1:7" x14ac:dyDescent="0.3">
      <c r="A445" s="257" t="s">
        <v>438</v>
      </c>
      <c r="B445" s="258" t="s">
        <v>439</v>
      </c>
      <c r="C445" s="258" t="s">
        <v>43</v>
      </c>
      <c r="D445" s="258" t="s">
        <v>584</v>
      </c>
      <c r="E445" s="258" t="s">
        <v>585</v>
      </c>
      <c r="F445" s="259">
        <v>202602</v>
      </c>
      <c r="G445" t="str">
        <v>ANA MARIA ALVARADO JIMENEZ202602</v>
      </c>
    </row>
    <row r="446" spans="1:7" x14ac:dyDescent="0.3">
      <c r="A446" s="260" t="s">
        <v>438</v>
      </c>
      <c r="B446" s="261" t="s">
        <v>439</v>
      </c>
      <c r="C446" s="261" t="s">
        <v>8372</v>
      </c>
      <c r="D446" s="261" t="s">
        <v>584</v>
      </c>
      <c r="E446" s="261" t="s">
        <v>585</v>
      </c>
      <c r="F446" s="262">
        <v>202602</v>
      </c>
      <c r="G446" t="str">
        <v>GENESIS MARIA ROSALES BARRANTES202602</v>
      </c>
    </row>
    <row r="447" spans="1:7" x14ac:dyDescent="0.3">
      <c r="A447" s="257" t="s">
        <v>438</v>
      </c>
      <c r="B447" s="258" t="s">
        <v>439</v>
      </c>
      <c r="C447" s="258" t="s">
        <v>443</v>
      </c>
      <c r="D447" s="258" t="s">
        <v>1043</v>
      </c>
      <c r="E447" s="258" t="s">
        <v>920</v>
      </c>
      <c r="F447" s="259">
        <v>202602</v>
      </c>
      <c r="G447" t="str">
        <v>HUBERT ANDREY ARIAS BADILLA202602</v>
      </c>
    </row>
    <row r="448" spans="1:7" x14ac:dyDescent="0.3">
      <c r="A448" s="260" t="s">
        <v>438</v>
      </c>
      <c r="B448" s="261" t="s">
        <v>439</v>
      </c>
      <c r="C448" s="261" t="s">
        <v>304</v>
      </c>
      <c r="D448" s="261" t="s">
        <v>3540</v>
      </c>
      <c r="E448" s="261" t="s">
        <v>3541</v>
      </c>
      <c r="F448" s="262">
        <v>202602</v>
      </c>
      <c r="G448" t="str">
        <v>IGNACIO VEGA CAMPOS202602</v>
      </c>
    </row>
    <row r="449" spans="1:7" x14ac:dyDescent="0.3">
      <c r="A449" s="257" t="s">
        <v>438</v>
      </c>
      <c r="B449" s="258" t="s">
        <v>439</v>
      </c>
      <c r="C449" s="258" t="s">
        <v>3173</v>
      </c>
      <c r="D449" s="258" t="s">
        <v>4687</v>
      </c>
      <c r="E449" s="258" t="s">
        <v>4688</v>
      </c>
      <c r="F449" s="259">
        <v>202602</v>
      </c>
      <c r="G449" t="str">
        <v>JOHANNA JARA ZUNIGA202602</v>
      </c>
    </row>
    <row r="450" spans="1:7" x14ac:dyDescent="0.3">
      <c r="A450" s="260" t="s">
        <v>438</v>
      </c>
      <c r="B450" s="261" t="s">
        <v>439</v>
      </c>
      <c r="C450" s="261" t="s">
        <v>4618</v>
      </c>
      <c r="D450" s="261" t="s">
        <v>4619</v>
      </c>
      <c r="E450" s="261" t="s">
        <v>4620</v>
      </c>
      <c r="F450" s="262">
        <v>202602</v>
      </c>
      <c r="G450" t="str">
        <v>JULIAN ANTONIO CASTRO GOMEZ202602</v>
      </c>
    </row>
    <row r="451" spans="1:7" x14ac:dyDescent="0.3">
      <c r="A451" s="257" t="s">
        <v>438</v>
      </c>
      <c r="B451" s="258" t="s">
        <v>439</v>
      </c>
      <c r="C451" s="258" t="s">
        <v>440</v>
      </c>
      <c r="D451" s="258" t="s">
        <v>589</v>
      </c>
      <c r="E451" s="258" t="s">
        <v>590</v>
      </c>
      <c r="F451" s="259">
        <v>202602</v>
      </c>
      <c r="G451" t="str">
        <v>MICHAEL PALMA SALAZAR202602</v>
      </c>
    </row>
    <row r="452" spans="1:7" x14ac:dyDescent="0.3">
      <c r="A452" s="260" t="s">
        <v>4299</v>
      </c>
      <c r="B452" s="261" t="s">
        <v>4302</v>
      </c>
      <c r="C452" s="261" t="s">
        <v>10</v>
      </c>
      <c r="D452" s="261" t="s">
        <v>607</v>
      </c>
      <c r="E452" s="261" t="s">
        <v>608</v>
      </c>
      <c r="F452" s="262">
        <v>202602</v>
      </c>
      <c r="G452" t="str">
        <v>OSCAR BONILLA CALDERON202602</v>
      </c>
    </row>
    <row r="453" spans="1:7" x14ac:dyDescent="0.3">
      <c r="A453" s="257" t="s">
        <v>444</v>
      </c>
      <c r="B453" s="258" t="s">
        <v>445</v>
      </c>
      <c r="C453" s="258" t="s">
        <v>284</v>
      </c>
      <c r="D453" s="258" t="s">
        <v>617</v>
      </c>
      <c r="E453" s="258" t="s">
        <v>618</v>
      </c>
      <c r="F453" s="259">
        <v>202602</v>
      </c>
      <c r="G453" t="str">
        <v>CRISTOBAL FONSECA ROMERO202602</v>
      </c>
    </row>
    <row r="454" spans="1:7" x14ac:dyDescent="0.3">
      <c r="A454" s="260" t="s">
        <v>444</v>
      </c>
      <c r="B454" s="261" t="s">
        <v>445</v>
      </c>
      <c r="C454" s="261" t="s">
        <v>366</v>
      </c>
      <c r="D454" s="261" t="s">
        <v>627</v>
      </c>
      <c r="E454" s="261" t="s">
        <v>628</v>
      </c>
      <c r="F454" s="262">
        <v>202602</v>
      </c>
      <c r="G454" t="str">
        <v>DANIELA CAMACHO BARRANTES202602</v>
      </c>
    </row>
    <row r="455" spans="1:7" x14ac:dyDescent="0.3">
      <c r="A455" s="257" t="s">
        <v>444</v>
      </c>
      <c r="B455" s="258" t="s">
        <v>445</v>
      </c>
      <c r="C455" s="258" t="s">
        <v>4266</v>
      </c>
      <c r="D455" s="258" t="s">
        <v>597</v>
      </c>
      <c r="E455" s="258" t="s">
        <v>3499</v>
      </c>
      <c r="F455" s="259">
        <v>202602</v>
      </c>
      <c r="G455" t="str">
        <v>KEVIN LUIS MEZA CASTILLO202602</v>
      </c>
    </row>
    <row r="456" spans="1:7" x14ac:dyDescent="0.3">
      <c r="A456" s="260" t="s">
        <v>444</v>
      </c>
      <c r="B456" s="261" t="s">
        <v>445</v>
      </c>
      <c r="C456" s="261" t="s">
        <v>302</v>
      </c>
      <c r="D456" s="261" t="s">
        <v>573</v>
      </c>
      <c r="E456" s="261" t="s">
        <v>574</v>
      </c>
      <c r="F456" s="262">
        <v>202602</v>
      </c>
      <c r="G456" t="str">
        <v>MARCEL DE MEZERVILLE LOPEZ202602</v>
      </c>
    </row>
    <row r="457" spans="1:7" x14ac:dyDescent="0.3">
      <c r="A457" s="257" t="s">
        <v>444</v>
      </c>
      <c r="B457" s="258" t="s">
        <v>445</v>
      </c>
      <c r="C457" s="258" t="s">
        <v>118</v>
      </c>
      <c r="D457" s="258" t="s">
        <v>573</v>
      </c>
      <c r="E457" s="258" t="s">
        <v>574</v>
      </c>
      <c r="F457" s="259">
        <v>202602</v>
      </c>
      <c r="G457" t="str">
        <v>MICHAEL SANCHEZ FALLAS202602</v>
      </c>
    </row>
    <row r="458" spans="1:7" x14ac:dyDescent="0.3">
      <c r="A458" s="260" t="s">
        <v>444</v>
      </c>
      <c r="B458" s="261" t="s">
        <v>445</v>
      </c>
      <c r="C458" s="261" t="s">
        <v>3238</v>
      </c>
      <c r="D458" s="261" t="s">
        <v>629</v>
      </c>
      <c r="E458" s="261" t="s">
        <v>630</v>
      </c>
      <c r="F458" s="262">
        <v>202602</v>
      </c>
      <c r="G458" t="str">
        <v>RICARDO JIMÉNEZ RUGAMA202602</v>
      </c>
    </row>
    <row r="459" spans="1:7" x14ac:dyDescent="0.3">
      <c r="A459" s="257" t="s">
        <v>444</v>
      </c>
      <c r="B459" s="258" t="s">
        <v>445</v>
      </c>
      <c r="C459" s="258" t="s">
        <v>300</v>
      </c>
      <c r="D459" s="258" t="s">
        <v>3527</v>
      </c>
      <c r="E459" s="258" t="s">
        <v>3528</v>
      </c>
      <c r="F459" s="259">
        <v>202602</v>
      </c>
      <c r="G459" t="str">
        <v>SABRINA ANDREA VILLALOBOS ARIAS202602</v>
      </c>
    </row>
    <row r="460" spans="1:7" x14ac:dyDescent="0.3">
      <c r="A460" s="260" t="s">
        <v>446</v>
      </c>
      <c r="B460" s="261" t="s">
        <v>447</v>
      </c>
      <c r="C460" s="261" t="s">
        <v>3869</v>
      </c>
      <c r="D460" s="261" t="s">
        <v>631</v>
      </c>
      <c r="E460" s="261" t="s">
        <v>632</v>
      </c>
      <c r="F460" s="262">
        <v>202602</v>
      </c>
      <c r="G460" t="str">
        <v>ADRIANA ELENA AGUERO OVARES202602</v>
      </c>
    </row>
    <row r="461" spans="1:7" x14ac:dyDescent="0.3">
      <c r="A461" s="257" t="s">
        <v>446</v>
      </c>
      <c r="B461" s="258" t="s">
        <v>447</v>
      </c>
      <c r="C461" s="258" t="s">
        <v>168</v>
      </c>
      <c r="D461" s="258" t="s">
        <v>3542</v>
      </c>
      <c r="E461" s="258" t="s">
        <v>3543</v>
      </c>
      <c r="F461" s="259">
        <v>202602</v>
      </c>
      <c r="G461" t="str">
        <v>ALBERTO SOLANO SOLANO202602</v>
      </c>
    </row>
    <row r="462" spans="1:7" x14ac:dyDescent="0.3">
      <c r="A462" s="260" t="s">
        <v>446</v>
      </c>
      <c r="B462" s="261" t="s">
        <v>447</v>
      </c>
      <c r="C462" s="261" t="s">
        <v>172</v>
      </c>
      <c r="D462" s="261" t="s">
        <v>617</v>
      </c>
      <c r="E462" s="261" t="s">
        <v>618</v>
      </c>
      <c r="F462" s="262">
        <v>202602</v>
      </c>
      <c r="G462" t="str">
        <v>DANIEL MENDOZA GARZA202602</v>
      </c>
    </row>
    <row r="463" spans="1:7" x14ac:dyDescent="0.3">
      <c r="A463" s="257" t="s">
        <v>446</v>
      </c>
      <c r="B463" s="258" t="s">
        <v>447</v>
      </c>
      <c r="C463" s="258" t="s">
        <v>163</v>
      </c>
      <c r="D463" s="258" t="s">
        <v>613</v>
      </c>
      <c r="E463" s="258" t="s">
        <v>614</v>
      </c>
      <c r="F463" s="259">
        <v>202602</v>
      </c>
      <c r="G463" t="str">
        <v>EIVI CAMPOS MOLINA202602</v>
      </c>
    </row>
    <row r="464" spans="1:7" x14ac:dyDescent="0.3">
      <c r="A464" s="260" t="s">
        <v>446</v>
      </c>
      <c r="B464" s="261" t="s">
        <v>447</v>
      </c>
      <c r="C464" s="261" t="s">
        <v>61</v>
      </c>
      <c r="D464" s="261" t="s">
        <v>613</v>
      </c>
      <c r="E464" s="261" t="s">
        <v>614</v>
      </c>
      <c r="F464" s="262">
        <v>202602</v>
      </c>
      <c r="G464" t="str">
        <v>ESTEFANIA LEIVA ARRIETA202602</v>
      </c>
    </row>
    <row r="465" spans="1:7" x14ac:dyDescent="0.3">
      <c r="A465" s="257" t="s">
        <v>446</v>
      </c>
      <c r="B465" s="258" t="s">
        <v>447</v>
      </c>
      <c r="C465" s="258" t="s">
        <v>66</v>
      </c>
      <c r="D465" s="258" t="s">
        <v>573</v>
      </c>
      <c r="E465" s="258" t="s">
        <v>574</v>
      </c>
      <c r="F465" s="259">
        <v>202602</v>
      </c>
      <c r="G465" t="str">
        <v>IVETTE SANCHEZ GARCIA202602</v>
      </c>
    </row>
    <row r="466" spans="1:7" x14ac:dyDescent="0.3">
      <c r="A466" s="260" t="s">
        <v>446</v>
      </c>
      <c r="B466" s="261" t="s">
        <v>447</v>
      </c>
      <c r="C466" s="261" t="s">
        <v>3578</v>
      </c>
      <c r="D466" s="261" t="s">
        <v>3583</v>
      </c>
      <c r="E466" s="261" t="s">
        <v>3584</v>
      </c>
      <c r="F466" s="262">
        <v>202602</v>
      </c>
      <c r="G466" t="str">
        <v>LUIS RODRIGUEZ PIEDRA202602</v>
      </c>
    </row>
    <row r="467" spans="1:7" x14ac:dyDescent="0.3">
      <c r="A467" s="257" t="s">
        <v>446</v>
      </c>
      <c r="B467" s="258" t="s">
        <v>447</v>
      </c>
      <c r="C467" s="258" t="s">
        <v>126</v>
      </c>
      <c r="D467" s="258" t="s">
        <v>637</v>
      </c>
      <c r="E467" s="258" t="s">
        <v>638</v>
      </c>
      <c r="F467" s="259">
        <v>202602</v>
      </c>
      <c r="G467" t="str">
        <v>PAULA CORRALES MARTINEZ202602</v>
      </c>
    </row>
    <row r="468" spans="1:7" x14ac:dyDescent="0.3">
      <c r="A468" s="260" t="s">
        <v>446</v>
      </c>
      <c r="B468" s="261" t="s">
        <v>447</v>
      </c>
      <c r="C468" s="261" t="s">
        <v>121</v>
      </c>
      <c r="D468" s="261" t="s">
        <v>631</v>
      </c>
      <c r="E468" s="261" t="s">
        <v>632</v>
      </c>
      <c r="F468" s="262">
        <v>202602</v>
      </c>
      <c r="G468" t="str">
        <v>ROSMERY ESPINOZA URBINA202602</v>
      </c>
    </row>
    <row r="469" spans="1:7" x14ac:dyDescent="0.3">
      <c r="A469" s="257" t="s">
        <v>446</v>
      </c>
      <c r="B469" s="258" t="s">
        <v>447</v>
      </c>
      <c r="C469" s="258" t="s">
        <v>164</v>
      </c>
      <c r="D469" s="258" t="s">
        <v>633</v>
      </c>
      <c r="E469" s="258" t="s">
        <v>634</v>
      </c>
      <c r="F469" s="259">
        <v>202602</v>
      </c>
      <c r="G469" t="str">
        <v>SELENIA BADILLA ANCHIA202602</v>
      </c>
    </row>
    <row r="470" spans="1:7" x14ac:dyDescent="0.3">
      <c r="A470" s="260" t="s">
        <v>446</v>
      </c>
      <c r="B470" s="261" t="s">
        <v>447</v>
      </c>
      <c r="C470" s="261" t="s">
        <v>288</v>
      </c>
      <c r="D470" s="261" t="s">
        <v>635</v>
      </c>
      <c r="E470" s="261" t="s">
        <v>636</v>
      </c>
      <c r="F470" s="262">
        <v>202602</v>
      </c>
      <c r="G470" t="str">
        <v>TATIANA SOLIS ZAMORA202602</v>
      </c>
    </row>
    <row r="471" spans="1:7" x14ac:dyDescent="0.3">
      <c r="A471" s="257" t="s">
        <v>446</v>
      </c>
      <c r="B471" s="258" t="s">
        <v>447</v>
      </c>
      <c r="C471" s="258" t="s">
        <v>15</v>
      </c>
      <c r="D471" s="258" t="s">
        <v>637</v>
      </c>
      <c r="E471" s="258" t="s">
        <v>638</v>
      </c>
      <c r="F471" s="259">
        <v>202602</v>
      </c>
      <c r="G471" t="str">
        <v>VERONICA VARGAS MORA202602</v>
      </c>
    </row>
    <row r="472" spans="1:7" x14ac:dyDescent="0.3">
      <c r="A472" s="260" t="s">
        <v>4173</v>
      </c>
      <c r="B472" s="261" t="s">
        <v>4335</v>
      </c>
      <c r="C472" s="261" t="s">
        <v>3964</v>
      </c>
      <c r="D472" s="261" t="s">
        <v>3284</v>
      </c>
      <c r="E472" s="261" t="s">
        <v>3500</v>
      </c>
      <c r="F472" s="262">
        <v>202602</v>
      </c>
      <c r="G472" t="str">
        <v>ALEXANDER ARCE GUTIERREZ202602</v>
      </c>
    </row>
    <row r="473" spans="1:7" x14ac:dyDescent="0.3">
      <c r="A473" s="257" t="s">
        <v>4173</v>
      </c>
      <c r="B473" s="258" t="s">
        <v>4335</v>
      </c>
      <c r="C473" s="258" t="s">
        <v>4287</v>
      </c>
      <c r="D473" s="258" t="s">
        <v>615</v>
      </c>
      <c r="E473" s="258" t="s">
        <v>616</v>
      </c>
      <c r="F473" s="259">
        <v>202602</v>
      </c>
      <c r="G473" t="str">
        <v>EMILY JAZMIN CASCANTE MORA202602</v>
      </c>
    </row>
    <row r="474" spans="1:7" x14ac:dyDescent="0.3">
      <c r="A474" s="260" t="s">
        <v>4173</v>
      </c>
      <c r="B474" s="261" t="s">
        <v>4335</v>
      </c>
      <c r="C474" s="261" t="s">
        <v>3463</v>
      </c>
      <c r="D474" s="261" t="s">
        <v>3284</v>
      </c>
      <c r="E474" s="261" t="s">
        <v>3500</v>
      </c>
      <c r="F474" s="262">
        <v>202602</v>
      </c>
      <c r="G474" t="str">
        <v>JOSE BRENES MURILLO202602</v>
      </c>
    </row>
    <row r="475" spans="1:7" x14ac:dyDescent="0.3">
      <c r="A475" s="257" t="s">
        <v>4173</v>
      </c>
      <c r="B475" s="258" t="s">
        <v>4335</v>
      </c>
      <c r="C475" s="258" t="s">
        <v>1050</v>
      </c>
      <c r="D475" s="258" t="s">
        <v>603</v>
      </c>
      <c r="E475" s="258" t="s">
        <v>604</v>
      </c>
      <c r="F475" s="259">
        <v>202602</v>
      </c>
      <c r="G475" t="str">
        <v>JOSE OCONITRILLO SANCHEZ202602</v>
      </c>
    </row>
    <row r="476" spans="1:7" x14ac:dyDescent="0.3">
      <c r="A476" s="260" t="s">
        <v>4173</v>
      </c>
      <c r="B476" s="261" t="s">
        <v>4335</v>
      </c>
      <c r="C476" s="261" t="s">
        <v>196</v>
      </c>
      <c r="D476" s="261" t="s">
        <v>3522</v>
      </c>
      <c r="E476" s="261" t="s">
        <v>3866</v>
      </c>
      <c r="F476" s="262">
        <v>202602</v>
      </c>
      <c r="G476" t="str">
        <v>LIZETH OCONITRILLO SANCHEZ202602</v>
      </c>
    </row>
    <row r="477" spans="1:7" x14ac:dyDescent="0.3">
      <c r="A477" s="257" t="s">
        <v>4173</v>
      </c>
      <c r="B477" s="258" t="s">
        <v>4335</v>
      </c>
      <c r="C477" s="258" t="s">
        <v>4107</v>
      </c>
      <c r="D477" s="258" t="s">
        <v>603</v>
      </c>
      <c r="E477" s="258" t="s">
        <v>604</v>
      </c>
      <c r="F477" s="259">
        <v>202602</v>
      </c>
      <c r="G477" t="str">
        <v>ROTMAN VARGAS PARRA202602</v>
      </c>
    </row>
    <row r="478" spans="1:7" x14ac:dyDescent="0.3">
      <c r="A478" s="260" t="s">
        <v>448</v>
      </c>
      <c r="B478" s="261" t="s">
        <v>449</v>
      </c>
      <c r="C478" s="261" t="s">
        <v>251</v>
      </c>
      <c r="D478" s="261" t="s">
        <v>597</v>
      </c>
      <c r="E478" s="261" t="s">
        <v>3499</v>
      </c>
      <c r="F478" s="262">
        <v>202602</v>
      </c>
      <c r="G478" t="str">
        <v>ANDRES ALVAREZ ZUÑIGA202602</v>
      </c>
    </row>
    <row r="479" spans="1:7" x14ac:dyDescent="0.3">
      <c r="A479" s="257" t="s">
        <v>448</v>
      </c>
      <c r="B479" s="258" t="s">
        <v>449</v>
      </c>
      <c r="C479" s="258" t="s">
        <v>3959</v>
      </c>
      <c r="D479" s="258" t="s">
        <v>595</v>
      </c>
      <c r="E479" s="258" t="s">
        <v>596</v>
      </c>
      <c r="F479" s="259">
        <v>202602</v>
      </c>
      <c r="G479" t="str">
        <v>BAYRON VARGAS CHAVES202602</v>
      </c>
    </row>
    <row r="480" spans="1:7" x14ac:dyDescent="0.3">
      <c r="A480" s="260" t="s">
        <v>448</v>
      </c>
      <c r="B480" s="261" t="s">
        <v>449</v>
      </c>
      <c r="C480" s="261" t="s">
        <v>8373</v>
      </c>
      <c r="D480" s="261" t="s">
        <v>8374</v>
      </c>
      <c r="E480" s="261" t="s">
        <v>8375</v>
      </c>
      <c r="F480" s="262">
        <v>202602</v>
      </c>
      <c r="G480" t="str">
        <v>DAVID ANDRES DURAN PITTI202602</v>
      </c>
    </row>
    <row r="481" spans="1:7" x14ac:dyDescent="0.3">
      <c r="A481" s="257" t="s">
        <v>448</v>
      </c>
      <c r="B481" s="258" t="s">
        <v>449</v>
      </c>
      <c r="C481" s="258" t="s">
        <v>232</v>
      </c>
      <c r="D481" s="258" t="s">
        <v>597</v>
      </c>
      <c r="E481" s="258" t="s">
        <v>3499</v>
      </c>
      <c r="F481" s="259">
        <v>202602</v>
      </c>
      <c r="G481" t="str">
        <v>DIANA ARIAS QUESADA202602</v>
      </c>
    </row>
    <row r="482" spans="1:7" x14ac:dyDescent="0.3">
      <c r="A482" s="260" t="s">
        <v>448</v>
      </c>
      <c r="B482" s="261" t="s">
        <v>449</v>
      </c>
      <c r="C482" s="261" t="s">
        <v>249</v>
      </c>
      <c r="D482" s="261" t="s">
        <v>3544</v>
      </c>
      <c r="E482" s="261" t="s">
        <v>3545</v>
      </c>
      <c r="F482" s="262">
        <v>202602</v>
      </c>
      <c r="G482" t="str">
        <v>EDUARDO LOVELL FLORES202602</v>
      </c>
    </row>
    <row r="483" spans="1:7" x14ac:dyDescent="0.3">
      <c r="A483" s="257" t="s">
        <v>448</v>
      </c>
      <c r="B483" s="258" t="s">
        <v>449</v>
      </c>
      <c r="C483" s="258" t="s">
        <v>376</v>
      </c>
      <c r="D483" s="258" t="s">
        <v>666</v>
      </c>
      <c r="E483" s="258" t="s">
        <v>667</v>
      </c>
      <c r="F483" s="259">
        <v>202602</v>
      </c>
      <c r="G483" t="str">
        <v>FREDDY CALVO RODRIGUEZ202602</v>
      </c>
    </row>
    <row r="484" spans="1:7" x14ac:dyDescent="0.3">
      <c r="A484" s="260" t="s">
        <v>448</v>
      </c>
      <c r="B484" s="261" t="s">
        <v>449</v>
      </c>
      <c r="C484" s="261" t="s">
        <v>257</v>
      </c>
      <c r="D484" s="261" t="s">
        <v>597</v>
      </c>
      <c r="E484" s="261" t="s">
        <v>3499</v>
      </c>
      <c r="F484" s="262">
        <v>202602</v>
      </c>
      <c r="G484" t="str">
        <v>JORGE SEGURA HERNANDEZ202602</v>
      </c>
    </row>
    <row r="485" spans="1:7" x14ac:dyDescent="0.3">
      <c r="A485" s="257" t="s">
        <v>448</v>
      </c>
      <c r="B485" s="258" t="s">
        <v>449</v>
      </c>
      <c r="C485" s="258" t="s">
        <v>274</v>
      </c>
      <c r="D485" s="258" t="s">
        <v>597</v>
      </c>
      <c r="E485" s="258" t="s">
        <v>3499</v>
      </c>
      <c r="F485" s="259">
        <v>202602</v>
      </c>
      <c r="G485" t="str">
        <v>JOSE DANIEL SUAREZ ARCE202602</v>
      </c>
    </row>
    <row r="486" spans="1:7" x14ac:dyDescent="0.3">
      <c r="A486" s="260" t="s">
        <v>448</v>
      </c>
      <c r="B486" s="261" t="s">
        <v>449</v>
      </c>
      <c r="C486" s="261" t="s">
        <v>3960</v>
      </c>
      <c r="D486" s="261" t="s">
        <v>3961</v>
      </c>
      <c r="E486" s="261" t="s">
        <v>3962</v>
      </c>
      <c r="F486" s="262">
        <v>202602</v>
      </c>
      <c r="G486" t="str">
        <v>JOSUE BLANCO MURILLO202602</v>
      </c>
    </row>
    <row r="487" spans="1:7" x14ac:dyDescent="0.3">
      <c r="A487" s="257" t="s">
        <v>448</v>
      </c>
      <c r="B487" s="258" t="s">
        <v>449</v>
      </c>
      <c r="C487" s="258" t="s">
        <v>245</v>
      </c>
      <c r="D487" s="258" t="s">
        <v>597</v>
      </c>
      <c r="E487" s="258" t="s">
        <v>3499</v>
      </c>
      <c r="F487" s="259">
        <v>202602</v>
      </c>
      <c r="G487" t="str">
        <v>JUAN ESTRADA RAMIREZ202602</v>
      </c>
    </row>
    <row r="488" spans="1:7" x14ac:dyDescent="0.3">
      <c r="A488" s="260" t="s">
        <v>448</v>
      </c>
      <c r="B488" s="261" t="s">
        <v>449</v>
      </c>
      <c r="C488" s="261" t="s">
        <v>253</v>
      </c>
      <c r="D488" s="261" t="s">
        <v>639</v>
      </c>
      <c r="E488" s="261" t="s">
        <v>3546</v>
      </c>
      <c r="F488" s="262">
        <v>202602</v>
      </c>
      <c r="G488" t="str">
        <v>MARIO ROJAS RODRIGUEZ202602</v>
      </c>
    </row>
    <row r="489" spans="1:7" x14ac:dyDescent="0.3">
      <c r="A489" s="257" t="s">
        <v>448</v>
      </c>
      <c r="B489" s="258" t="s">
        <v>449</v>
      </c>
      <c r="C489" s="258" t="s">
        <v>221</v>
      </c>
      <c r="D489" s="258" t="s">
        <v>573</v>
      </c>
      <c r="E489" s="258" t="s">
        <v>574</v>
      </c>
      <c r="F489" s="259">
        <v>202602</v>
      </c>
      <c r="G489" t="str">
        <v>RUBEN MARDIGIAN202602</v>
      </c>
    </row>
    <row r="490" spans="1:7" x14ac:dyDescent="0.3">
      <c r="A490" s="260" t="s">
        <v>448</v>
      </c>
      <c r="B490" s="261" t="s">
        <v>449</v>
      </c>
      <c r="C490" s="261" t="s">
        <v>3963</v>
      </c>
      <c r="D490" s="261" t="s">
        <v>3961</v>
      </c>
      <c r="E490" s="261" t="s">
        <v>3962</v>
      </c>
      <c r="F490" s="262">
        <v>202602</v>
      </c>
      <c r="G490" t="str">
        <v>TAMARA LOPEZ PIZARRO202602</v>
      </c>
    </row>
    <row r="491" spans="1:7" x14ac:dyDescent="0.3">
      <c r="A491" s="257" t="s">
        <v>448</v>
      </c>
      <c r="B491" s="258" t="s">
        <v>449</v>
      </c>
      <c r="C491" s="258" t="s">
        <v>373</v>
      </c>
      <c r="D491" s="258" t="s">
        <v>640</v>
      </c>
      <c r="E491" s="258" t="s">
        <v>641</v>
      </c>
      <c r="F491" s="259">
        <v>202602</v>
      </c>
      <c r="G491" t="str">
        <v>WENCESLAO ROBLES BONILLA202602</v>
      </c>
    </row>
    <row r="492" spans="1:7" x14ac:dyDescent="0.3">
      <c r="A492" s="260" t="s">
        <v>450</v>
      </c>
      <c r="B492" s="261" t="s">
        <v>451</v>
      </c>
      <c r="C492" s="261" t="s">
        <v>265</v>
      </c>
      <c r="D492" s="261" t="s">
        <v>642</v>
      </c>
      <c r="E492" s="261" t="s">
        <v>643</v>
      </c>
      <c r="F492" s="262">
        <v>202602</v>
      </c>
      <c r="G492" t="str">
        <v>ANA GABRIELA SOLIS SOTO202602</v>
      </c>
    </row>
    <row r="493" spans="1:7" x14ac:dyDescent="0.3">
      <c r="A493" s="257" t="s">
        <v>450</v>
      </c>
      <c r="B493" s="258" t="s">
        <v>451</v>
      </c>
      <c r="C493" s="258" t="s">
        <v>298</v>
      </c>
      <c r="D493" s="258" t="s">
        <v>644</v>
      </c>
      <c r="E493" s="258" t="s">
        <v>645</v>
      </c>
      <c r="F493" s="259">
        <v>202602</v>
      </c>
      <c r="G493" t="str">
        <v>ELVER AGOSTINO CORREA RODRIGUEZ202602</v>
      </c>
    </row>
    <row r="494" spans="1:7" x14ac:dyDescent="0.3">
      <c r="A494" s="260" t="s">
        <v>450</v>
      </c>
      <c r="B494" s="261" t="s">
        <v>451</v>
      </c>
      <c r="C494" s="261" t="s">
        <v>260</v>
      </c>
      <c r="D494" s="261" t="s">
        <v>607</v>
      </c>
      <c r="E494" s="261" t="s">
        <v>608</v>
      </c>
      <c r="F494" s="262">
        <v>202602</v>
      </c>
      <c r="G494" t="str">
        <v>GUSTAVO ARGUELLO ARIAS202602</v>
      </c>
    </row>
    <row r="495" spans="1:7" x14ac:dyDescent="0.3">
      <c r="A495" s="257" t="s">
        <v>450</v>
      </c>
      <c r="B495" s="258" t="s">
        <v>451</v>
      </c>
      <c r="C495" s="258" t="s">
        <v>263</v>
      </c>
      <c r="D495" s="258" t="s">
        <v>607</v>
      </c>
      <c r="E495" s="258" t="s">
        <v>608</v>
      </c>
      <c r="F495" s="259">
        <v>202602</v>
      </c>
      <c r="G495" t="str">
        <v>JUAN PABLO ABARCA DURAN202602</v>
      </c>
    </row>
    <row r="496" spans="1:7" x14ac:dyDescent="0.3">
      <c r="A496" s="260" t="s">
        <v>452</v>
      </c>
      <c r="B496" s="261" t="s">
        <v>453</v>
      </c>
      <c r="C496" s="261" t="s">
        <v>281</v>
      </c>
      <c r="D496" s="261" t="s">
        <v>617</v>
      </c>
      <c r="E496" s="261" t="s">
        <v>618</v>
      </c>
      <c r="F496" s="262">
        <v>202602</v>
      </c>
      <c r="G496" t="str">
        <v>GUSTAVO GUTIERREZ ALFARO202602</v>
      </c>
    </row>
    <row r="497" spans="1:7" x14ac:dyDescent="0.3">
      <c r="A497" s="257" t="s">
        <v>452</v>
      </c>
      <c r="B497" s="258" t="s">
        <v>453</v>
      </c>
      <c r="C497" s="258" t="s">
        <v>217</v>
      </c>
      <c r="D497" s="258" t="s">
        <v>597</v>
      </c>
      <c r="E497" s="258" t="s">
        <v>3499</v>
      </c>
      <c r="F497" s="259">
        <v>202602</v>
      </c>
      <c r="G497" t="str">
        <v>JESUS ARNOLDO AMARAL DESIDERIO202602</v>
      </c>
    </row>
    <row r="498" spans="1:7" x14ac:dyDescent="0.3">
      <c r="A498" s="260" t="s">
        <v>454</v>
      </c>
      <c r="B498" s="261" t="s">
        <v>455</v>
      </c>
      <c r="C498" s="261" t="s">
        <v>456</v>
      </c>
      <c r="D498" s="261" t="s">
        <v>4215</v>
      </c>
      <c r="E498" s="261" t="s">
        <v>4216</v>
      </c>
      <c r="F498" s="262">
        <v>202602</v>
      </c>
      <c r="G498" t="str">
        <v>ALEJANDRA BARRIENTOS VENEGAS202602</v>
      </c>
    </row>
    <row r="499" spans="1:7" x14ac:dyDescent="0.3">
      <c r="A499" s="257" t="s">
        <v>458</v>
      </c>
      <c r="B499" s="258" t="s">
        <v>459</v>
      </c>
      <c r="C499" s="258" t="s">
        <v>384</v>
      </c>
      <c r="D499" s="258" t="s">
        <v>3547</v>
      </c>
      <c r="E499" s="258" t="s">
        <v>3548</v>
      </c>
      <c r="F499" s="259">
        <v>202602</v>
      </c>
      <c r="G499" t="str">
        <v>DAVID TORO DIAZ202602</v>
      </c>
    </row>
    <row r="500" spans="1:7" x14ac:dyDescent="0.3">
      <c r="A500" s="260" t="s">
        <v>458</v>
      </c>
      <c r="B500" s="261" t="s">
        <v>459</v>
      </c>
      <c r="C500" s="261" t="s">
        <v>385</v>
      </c>
      <c r="D500" s="261" t="s">
        <v>617</v>
      </c>
      <c r="E500" s="261" t="s">
        <v>618</v>
      </c>
      <c r="F500" s="262">
        <v>202602</v>
      </c>
      <c r="G500" t="str">
        <v>EMILIANO FEIJOO202602</v>
      </c>
    </row>
    <row r="501" spans="1:7" x14ac:dyDescent="0.3">
      <c r="A501" s="257" t="s">
        <v>458</v>
      </c>
      <c r="B501" s="258" t="s">
        <v>459</v>
      </c>
      <c r="C501" s="258" t="s">
        <v>267</v>
      </c>
      <c r="D501" s="258" t="s">
        <v>646</v>
      </c>
      <c r="E501" s="258" t="s">
        <v>647</v>
      </c>
      <c r="F501" s="259">
        <v>202602</v>
      </c>
      <c r="G501" t="str">
        <v>JORGE ARRIETA NAVARRETE202602</v>
      </c>
    </row>
    <row r="502" spans="1:7" x14ac:dyDescent="0.3">
      <c r="A502" s="260" t="s">
        <v>458</v>
      </c>
      <c r="B502" s="261" t="s">
        <v>459</v>
      </c>
      <c r="C502" s="261" t="s">
        <v>389</v>
      </c>
      <c r="D502" s="261" t="s">
        <v>573</v>
      </c>
      <c r="E502" s="261" t="s">
        <v>574</v>
      </c>
      <c r="F502" s="262">
        <v>202602</v>
      </c>
      <c r="G502" t="str">
        <v>PEDRO MUÑOZ CARVAJAL202602</v>
      </c>
    </row>
    <row r="503" spans="1:7" x14ac:dyDescent="0.3">
      <c r="A503" s="257" t="s">
        <v>458</v>
      </c>
      <c r="B503" s="258" t="s">
        <v>459</v>
      </c>
      <c r="C503" s="258" t="s">
        <v>283</v>
      </c>
      <c r="D503" s="258" t="s">
        <v>3551</v>
      </c>
      <c r="E503" s="258" t="s">
        <v>3552</v>
      </c>
      <c r="F503" s="259">
        <v>202602</v>
      </c>
      <c r="G503" t="str">
        <v>RODRIGO BISCAYCHIPY NISE202602</v>
      </c>
    </row>
    <row r="504" spans="1:7" x14ac:dyDescent="0.3">
      <c r="A504" s="260" t="s">
        <v>458</v>
      </c>
      <c r="B504" s="261" t="s">
        <v>459</v>
      </c>
      <c r="C504" s="261" t="s">
        <v>311</v>
      </c>
      <c r="D504" s="261" t="s">
        <v>601</v>
      </c>
      <c r="E504" s="261" t="s">
        <v>602</v>
      </c>
      <c r="F504" s="262">
        <v>202602</v>
      </c>
      <c r="G504" t="str">
        <v>SEBASTIAN MONTES VARGAS202602</v>
      </c>
    </row>
    <row r="505" spans="1:7" x14ac:dyDescent="0.3">
      <c r="A505" s="257" t="s">
        <v>460</v>
      </c>
      <c r="B505" s="258" t="s">
        <v>461</v>
      </c>
      <c r="C505" s="258" t="s">
        <v>219</v>
      </c>
      <c r="D505" s="258" t="s">
        <v>617</v>
      </c>
      <c r="E505" s="258" t="s">
        <v>618</v>
      </c>
      <c r="F505" s="259">
        <v>202602</v>
      </c>
      <c r="G505" t="str">
        <v>ARQUM BEG202602</v>
      </c>
    </row>
    <row r="506" spans="1:7" x14ac:dyDescent="0.3">
      <c r="A506" s="260" t="s">
        <v>460</v>
      </c>
      <c r="B506" s="261" t="s">
        <v>461</v>
      </c>
      <c r="C506" s="261" t="s">
        <v>279</v>
      </c>
      <c r="D506" s="261" t="s">
        <v>619</v>
      </c>
      <c r="E506" s="261" t="s">
        <v>620</v>
      </c>
      <c r="F506" s="262">
        <v>202602</v>
      </c>
      <c r="G506" t="str">
        <v>RANDALL COLOMER VILLALTA202602</v>
      </c>
    </row>
    <row r="507" spans="1:7" x14ac:dyDescent="0.3">
      <c r="A507" s="257" t="s">
        <v>462</v>
      </c>
      <c r="B507" s="258" t="s">
        <v>463</v>
      </c>
      <c r="C507" s="258" t="s">
        <v>223</v>
      </c>
      <c r="D507" s="258" t="s">
        <v>617</v>
      </c>
      <c r="E507" s="258" t="s">
        <v>618</v>
      </c>
      <c r="F507" s="259">
        <v>202602</v>
      </c>
      <c r="G507" t="str">
        <v>DAVID NUÑEZ ARAYA202602</v>
      </c>
    </row>
    <row r="508" spans="1:7" x14ac:dyDescent="0.3">
      <c r="A508" s="260" t="s">
        <v>462</v>
      </c>
      <c r="B508" s="261" t="s">
        <v>463</v>
      </c>
      <c r="C508" s="261" t="s">
        <v>244</v>
      </c>
      <c r="D508" s="261" t="s">
        <v>597</v>
      </c>
      <c r="E508" s="261" t="s">
        <v>3499</v>
      </c>
      <c r="F508" s="262">
        <v>202602</v>
      </c>
      <c r="G508" t="str">
        <v>FABIAN MONGE SANCHEZ202602</v>
      </c>
    </row>
    <row r="509" spans="1:7" x14ac:dyDescent="0.3">
      <c r="A509" s="257" t="s">
        <v>462</v>
      </c>
      <c r="B509" s="258" t="s">
        <v>463</v>
      </c>
      <c r="C509" s="258" t="s">
        <v>4389</v>
      </c>
      <c r="D509" s="258" t="s">
        <v>597</v>
      </c>
      <c r="E509" s="258" t="s">
        <v>3499</v>
      </c>
      <c r="F509" s="259">
        <v>202602</v>
      </c>
      <c r="G509" t="str">
        <v>GUSTAVO ADOLFO MATA GRANADOS202602</v>
      </c>
    </row>
    <row r="510" spans="1:7" x14ac:dyDescent="0.3">
      <c r="A510" s="260" t="s">
        <v>462</v>
      </c>
      <c r="B510" s="261" t="s">
        <v>463</v>
      </c>
      <c r="C510" s="261" t="s">
        <v>278</v>
      </c>
      <c r="D510" s="261" t="s">
        <v>597</v>
      </c>
      <c r="E510" s="261" t="s">
        <v>3499</v>
      </c>
      <c r="F510" s="262">
        <v>202602</v>
      </c>
      <c r="G510" t="str">
        <v>HUMBERTO GOMEZ CASTAÑEDA202602</v>
      </c>
    </row>
    <row r="511" spans="1:7" x14ac:dyDescent="0.3">
      <c r="A511" s="257" t="s">
        <v>462</v>
      </c>
      <c r="B511" s="258" t="s">
        <v>463</v>
      </c>
      <c r="C511" s="258" t="s">
        <v>4390</v>
      </c>
      <c r="D511" s="258" t="s">
        <v>597</v>
      </c>
      <c r="E511" s="258" t="s">
        <v>3499</v>
      </c>
      <c r="F511" s="259">
        <v>202602</v>
      </c>
      <c r="G511" t="str">
        <v>KATHERIN VANESSA FONSECA ESQUIVEL202602</v>
      </c>
    </row>
    <row r="512" spans="1:7" x14ac:dyDescent="0.3">
      <c r="A512" s="260" t="s">
        <v>462</v>
      </c>
      <c r="B512" s="261" t="s">
        <v>463</v>
      </c>
      <c r="C512" s="261" t="s">
        <v>238</v>
      </c>
      <c r="D512" s="261" t="s">
        <v>603</v>
      </c>
      <c r="E512" s="261" t="s">
        <v>604</v>
      </c>
      <c r="F512" s="262">
        <v>202602</v>
      </c>
      <c r="G512" t="str">
        <v>KATY RAMIREZ RONDONA202602</v>
      </c>
    </row>
    <row r="513" spans="1:7" x14ac:dyDescent="0.3">
      <c r="A513" s="257" t="s">
        <v>462</v>
      </c>
      <c r="B513" s="258" t="s">
        <v>463</v>
      </c>
      <c r="C513" s="258" t="s">
        <v>273</v>
      </c>
      <c r="D513" s="258" t="s">
        <v>603</v>
      </c>
      <c r="E513" s="258" t="s">
        <v>604</v>
      </c>
      <c r="F513" s="259">
        <v>202602</v>
      </c>
      <c r="G513" t="str">
        <v>KENDALL DURAN BARRANTES202602</v>
      </c>
    </row>
    <row r="514" spans="1:7" x14ac:dyDescent="0.3">
      <c r="A514" s="260" t="s">
        <v>462</v>
      </c>
      <c r="B514" s="261" t="s">
        <v>463</v>
      </c>
      <c r="C514" s="261" t="s">
        <v>1049</v>
      </c>
      <c r="D514" s="261" t="s">
        <v>597</v>
      </c>
      <c r="E514" s="261" t="s">
        <v>3499</v>
      </c>
      <c r="F514" s="262">
        <v>202602</v>
      </c>
      <c r="G514" t="str">
        <v>MAIKOL GARCIA ALVARADO202602</v>
      </c>
    </row>
    <row r="515" spans="1:7" x14ac:dyDescent="0.3">
      <c r="A515" s="257" t="s">
        <v>462</v>
      </c>
      <c r="B515" s="258" t="s">
        <v>463</v>
      </c>
      <c r="C515" s="258" t="s">
        <v>220</v>
      </c>
      <c r="D515" s="258" t="s">
        <v>601</v>
      </c>
      <c r="E515" s="258" t="s">
        <v>602</v>
      </c>
      <c r="F515" s="259">
        <v>202602</v>
      </c>
      <c r="G515" t="str">
        <v>MATIAS LUTZ202602</v>
      </c>
    </row>
    <row r="516" spans="1:7" x14ac:dyDescent="0.3">
      <c r="A516" s="260" t="s">
        <v>462</v>
      </c>
      <c r="B516" s="261" t="s">
        <v>463</v>
      </c>
      <c r="C516" s="261" t="s">
        <v>4705</v>
      </c>
      <c r="D516" s="261" t="s">
        <v>597</v>
      </c>
      <c r="E516" s="261" t="s">
        <v>3499</v>
      </c>
      <c r="F516" s="262">
        <v>202602</v>
      </c>
      <c r="G516" t="str">
        <v>MELANNIE ARGUEDAS DELGADO202602</v>
      </c>
    </row>
    <row r="517" spans="1:7" x14ac:dyDescent="0.3">
      <c r="A517" s="257" t="s">
        <v>462</v>
      </c>
      <c r="B517" s="258" t="s">
        <v>463</v>
      </c>
      <c r="C517" s="258" t="s">
        <v>258</v>
      </c>
      <c r="D517" s="258" t="s">
        <v>3549</v>
      </c>
      <c r="E517" s="258" t="s">
        <v>3550</v>
      </c>
      <c r="F517" s="259">
        <v>202602</v>
      </c>
      <c r="G517" t="str">
        <v>RICARDO AGUILAR VARGAS202602</v>
      </c>
    </row>
    <row r="518" spans="1:7" x14ac:dyDescent="0.3">
      <c r="A518" s="260" t="s">
        <v>462</v>
      </c>
      <c r="B518" s="261" t="s">
        <v>463</v>
      </c>
      <c r="C518" s="261" t="s">
        <v>308</v>
      </c>
      <c r="D518" s="261" t="s">
        <v>603</v>
      </c>
      <c r="E518" s="261" t="s">
        <v>604</v>
      </c>
      <c r="F518" s="262">
        <v>202602</v>
      </c>
      <c r="G518" t="str">
        <v>RICARDO CHINCHILLA MENA202602</v>
      </c>
    </row>
    <row r="519" spans="1:7" x14ac:dyDescent="0.3">
      <c r="A519" s="257" t="s">
        <v>464</v>
      </c>
      <c r="B519" s="258" t="s">
        <v>465</v>
      </c>
      <c r="C519" s="258" t="s">
        <v>235</v>
      </c>
      <c r="D519" s="258" t="s">
        <v>619</v>
      </c>
      <c r="E519" s="258" t="s">
        <v>620</v>
      </c>
      <c r="F519" s="259">
        <v>202602</v>
      </c>
      <c r="G519" t="str">
        <v>JENNER CISAR MONTERO202602</v>
      </c>
    </row>
    <row r="520" spans="1:7" x14ac:dyDescent="0.3">
      <c r="A520" s="260" t="s">
        <v>466</v>
      </c>
      <c r="B520" s="261" t="s">
        <v>467</v>
      </c>
      <c r="C520" s="261" t="s">
        <v>243</v>
      </c>
      <c r="D520" s="261" t="s">
        <v>603</v>
      </c>
      <c r="E520" s="261" t="s">
        <v>604</v>
      </c>
      <c r="F520" s="262">
        <v>202602</v>
      </c>
      <c r="G520" t="str">
        <v>ANTHONY ROJAS ALFARO202602</v>
      </c>
    </row>
    <row r="521" spans="1:7" x14ac:dyDescent="0.3">
      <c r="A521" s="257" t="s">
        <v>466</v>
      </c>
      <c r="B521" s="258" t="s">
        <v>467</v>
      </c>
      <c r="C521" s="258" t="s">
        <v>1004</v>
      </c>
      <c r="D521" s="258" t="s">
        <v>597</v>
      </c>
      <c r="E521" s="258" t="s">
        <v>3499</v>
      </c>
      <c r="F521" s="259">
        <v>202602</v>
      </c>
      <c r="G521" t="str">
        <v>FABIAN BOLAÑOS MUÑOZ202602</v>
      </c>
    </row>
    <row r="522" spans="1:7" x14ac:dyDescent="0.3">
      <c r="A522" s="260" t="s">
        <v>466</v>
      </c>
      <c r="B522" s="261" t="s">
        <v>467</v>
      </c>
      <c r="C522" s="261" t="s">
        <v>239</v>
      </c>
      <c r="D522" s="261" t="s">
        <v>601</v>
      </c>
      <c r="E522" s="261" t="s">
        <v>602</v>
      </c>
      <c r="F522" s="262">
        <v>202602</v>
      </c>
      <c r="G522" t="str">
        <v>JOSUE ROSALES PICADO202602</v>
      </c>
    </row>
    <row r="523" spans="1:7" x14ac:dyDescent="0.3">
      <c r="A523" s="257" t="s">
        <v>466</v>
      </c>
      <c r="B523" s="258" t="s">
        <v>467</v>
      </c>
      <c r="C523" s="258" t="s">
        <v>252</v>
      </c>
      <c r="D523" s="258" t="s">
        <v>603</v>
      </c>
      <c r="E523" s="258" t="s">
        <v>604</v>
      </c>
      <c r="F523" s="259">
        <v>202602</v>
      </c>
      <c r="G523" t="str">
        <v>MARCOS SANDOVAL DURAN202602</v>
      </c>
    </row>
    <row r="524" spans="1:7" x14ac:dyDescent="0.3">
      <c r="A524" s="260" t="s">
        <v>470</v>
      </c>
      <c r="B524" s="261" t="s">
        <v>292</v>
      </c>
      <c r="C524" s="261" t="s">
        <v>233</v>
      </c>
      <c r="D524" s="261" t="s">
        <v>597</v>
      </c>
      <c r="E524" s="261" t="s">
        <v>3499</v>
      </c>
      <c r="F524" s="262">
        <v>202602</v>
      </c>
      <c r="G524" t="str">
        <v>ANDRES MONGE NARANJO202602</v>
      </c>
    </row>
    <row r="525" spans="1:7" x14ac:dyDescent="0.3">
      <c r="A525" s="257" t="s">
        <v>470</v>
      </c>
      <c r="B525" s="258" t="s">
        <v>292</v>
      </c>
      <c r="C525" s="258" t="s">
        <v>248</v>
      </c>
      <c r="D525" s="258" t="s">
        <v>603</v>
      </c>
      <c r="E525" s="258" t="s">
        <v>604</v>
      </c>
      <c r="F525" s="259">
        <v>202602</v>
      </c>
      <c r="G525" t="str">
        <v>DIEGO VILLALOBOS PAIZ202602</v>
      </c>
    </row>
    <row r="526" spans="1:7" x14ac:dyDescent="0.3">
      <c r="A526" s="260" t="s">
        <v>470</v>
      </c>
      <c r="B526" s="261" t="s">
        <v>292</v>
      </c>
      <c r="C526" s="261" t="s">
        <v>1032</v>
      </c>
      <c r="D526" s="261" t="s">
        <v>597</v>
      </c>
      <c r="E526" s="261" t="s">
        <v>3499</v>
      </c>
      <c r="F526" s="262">
        <v>202602</v>
      </c>
      <c r="G526" t="str">
        <v>FABIO CORDOBA VARGAS202602</v>
      </c>
    </row>
    <row r="527" spans="1:7" x14ac:dyDescent="0.3">
      <c r="A527" s="257" t="s">
        <v>470</v>
      </c>
      <c r="B527" s="258" t="s">
        <v>292</v>
      </c>
      <c r="C527" s="258" t="s">
        <v>390</v>
      </c>
      <c r="D527" s="258" t="s">
        <v>597</v>
      </c>
      <c r="E527" s="258" t="s">
        <v>3499</v>
      </c>
      <c r="F527" s="259">
        <v>202602</v>
      </c>
      <c r="G527" t="str">
        <v>FELIPE GOMEZ QUESADA202602</v>
      </c>
    </row>
    <row r="528" spans="1:7" x14ac:dyDescent="0.3">
      <c r="A528" s="260" t="s">
        <v>470</v>
      </c>
      <c r="B528" s="261" t="s">
        <v>292</v>
      </c>
      <c r="C528" s="261" t="s">
        <v>282</v>
      </c>
      <c r="D528" s="261" t="s">
        <v>601</v>
      </c>
      <c r="E528" s="261" t="s">
        <v>602</v>
      </c>
      <c r="F528" s="262">
        <v>202602</v>
      </c>
      <c r="G528" t="str">
        <v>JOHNNY BARRANTES JIMENEZ202602</v>
      </c>
    </row>
    <row r="529" spans="1:7" x14ac:dyDescent="0.3">
      <c r="A529" s="257" t="s">
        <v>470</v>
      </c>
      <c r="B529" s="258" t="s">
        <v>292</v>
      </c>
      <c r="C529" s="258" t="s">
        <v>1044</v>
      </c>
      <c r="D529" s="258" t="s">
        <v>603</v>
      </c>
      <c r="E529" s="258" t="s">
        <v>604</v>
      </c>
      <c r="F529" s="259">
        <v>202602</v>
      </c>
      <c r="G529" t="str">
        <v>KARLA MAYORGA BRENES202602</v>
      </c>
    </row>
    <row r="530" spans="1:7" x14ac:dyDescent="0.3">
      <c r="A530" s="260" t="s">
        <v>470</v>
      </c>
      <c r="B530" s="261" t="s">
        <v>292</v>
      </c>
      <c r="C530" s="261" t="s">
        <v>275</v>
      </c>
      <c r="D530" s="261" t="s">
        <v>615</v>
      </c>
      <c r="E530" s="261" t="s">
        <v>616</v>
      </c>
      <c r="F530" s="262">
        <v>202602</v>
      </c>
      <c r="G530" t="str">
        <v>KEVIN FERNANDEZ BONILLA202602</v>
      </c>
    </row>
    <row r="531" spans="1:7" x14ac:dyDescent="0.3">
      <c r="A531" s="257" t="s">
        <v>470</v>
      </c>
      <c r="B531" s="258" t="s">
        <v>292</v>
      </c>
      <c r="C531" s="258" t="s">
        <v>4498</v>
      </c>
      <c r="D531" s="258" t="s">
        <v>615</v>
      </c>
      <c r="E531" s="258" t="s">
        <v>616</v>
      </c>
      <c r="F531" s="259">
        <v>202602</v>
      </c>
      <c r="G531" t="str">
        <v>MARVIN GAMALIEL RODRIGUEZ VARGAS202602</v>
      </c>
    </row>
    <row r="532" spans="1:7" x14ac:dyDescent="0.3">
      <c r="A532" s="260" t="s">
        <v>470</v>
      </c>
      <c r="B532" s="261" t="s">
        <v>292</v>
      </c>
      <c r="C532" s="261" t="s">
        <v>291</v>
      </c>
      <c r="D532" s="261" t="s">
        <v>619</v>
      </c>
      <c r="E532" s="261" t="s">
        <v>620</v>
      </c>
      <c r="F532" s="262">
        <v>202602</v>
      </c>
      <c r="G532" t="str">
        <v>MOISES BARRANTES VILLALOBOS202602</v>
      </c>
    </row>
    <row r="533" spans="1:7" x14ac:dyDescent="0.3">
      <c r="A533" s="257" t="s">
        <v>470</v>
      </c>
      <c r="B533" s="258" t="s">
        <v>292</v>
      </c>
      <c r="C533" s="258" t="s">
        <v>4494</v>
      </c>
      <c r="D533" s="258" t="s">
        <v>615</v>
      </c>
      <c r="E533" s="258" t="s">
        <v>616</v>
      </c>
      <c r="F533" s="259">
        <v>202602</v>
      </c>
      <c r="G533" t="str">
        <v>NOELIA MONTIEL CASTRO202602</v>
      </c>
    </row>
    <row r="534" spans="1:7" x14ac:dyDescent="0.3">
      <c r="A534" s="260" t="s">
        <v>470</v>
      </c>
      <c r="B534" s="261" t="s">
        <v>292</v>
      </c>
      <c r="C534" s="261" t="s">
        <v>277</v>
      </c>
      <c r="D534" s="261" t="s">
        <v>601</v>
      </c>
      <c r="E534" s="261" t="s">
        <v>602</v>
      </c>
      <c r="F534" s="262">
        <v>202602</v>
      </c>
      <c r="G534" t="str">
        <v>PABLO NAVARRO ALTAMIRANO202602</v>
      </c>
    </row>
    <row r="535" spans="1:7" x14ac:dyDescent="0.3">
      <c r="A535" s="257" t="s">
        <v>470</v>
      </c>
      <c r="B535" s="258" t="s">
        <v>292</v>
      </c>
      <c r="C535" s="258" t="s">
        <v>1035</v>
      </c>
      <c r="D535" s="258" t="s">
        <v>597</v>
      </c>
      <c r="E535" s="258" t="s">
        <v>3499</v>
      </c>
      <c r="F535" s="259">
        <v>202602</v>
      </c>
      <c r="G535" t="str">
        <v>PRISCILLA VILLARREAL MUÑOZ202602</v>
      </c>
    </row>
    <row r="536" spans="1:7" x14ac:dyDescent="0.3">
      <c r="A536" s="260" t="s">
        <v>470</v>
      </c>
      <c r="B536" s="261" t="s">
        <v>292</v>
      </c>
      <c r="C536" s="261" t="s">
        <v>386</v>
      </c>
      <c r="D536" s="261" t="s">
        <v>617</v>
      </c>
      <c r="E536" s="261" t="s">
        <v>618</v>
      </c>
      <c r="F536" s="262">
        <v>202602</v>
      </c>
      <c r="G536" t="str">
        <v>WILSON SUSATAMA GRIJALBA202602</v>
      </c>
    </row>
    <row r="537" spans="1:7" x14ac:dyDescent="0.3">
      <c r="A537" s="257" t="s">
        <v>471</v>
      </c>
      <c r="B537" s="258" t="s">
        <v>472</v>
      </c>
      <c r="C537" s="258" t="s">
        <v>4137</v>
      </c>
      <c r="D537" s="258" t="s">
        <v>3535</v>
      </c>
      <c r="E537" s="258" t="s">
        <v>582</v>
      </c>
      <c r="F537" s="259">
        <v>202602</v>
      </c>
      <c r="G537" t="str">
        <v>CAROLINA CHAVES MARROQUIN202602</v>
      </c>
    </row>
    <row r="538" spans="1:7" x14ac:dyDescent="0.3">
      <c r="A538" s="260" t="s">
        <v>471</v>
      </c>
      <c r="B538" s="261" t="s">
        <v>472</v>
      </c>
      <c r="C538" s="261" t="s">
        <v>4400</v>
      </c>
      <c r="D538" s="261" t="s">
        <v>597</v>
      </c>
      <c r="E538" s="261" t="s">
        <v>3499</v>
      </c>
      <c r="F538" s="262">
        <v>202602</v>
      </c>
      <c r="G538" t="str">
        <v>KEVIN JAVIER ARAYA GRANADOS202602</v>
      </c>
    </row>
    <row r="539" spans="1:7" x14ac:dyDescent="0.3">
      <c r="A539" s="257" t="s">
        <v>471</v>
      </c>
      <c r="B539" s="258" t="s">
        <v>472</v>
      </c>
      <c r="C539" s="258" t="s">
        <v>256</v>
      </c>
      <c r="D539" s="258" t="s">
        <v>3544</v>
      </c>
      <c r="E539" s="258" t="s">
        <v>3545</v>
      </c>
      <c r="F539" s="259">
        <v>202602</v>
      </c>
      <c r="G539" t="str">
        <v>KIMBERLY PIEDRA ZUÑIGA202602</v>
      </c>
    </row>
    <row r="540" spans="1:7" x14ac:dyDescent="0.3">
      <c r="A540" s="260" t="s">
        <v>471</v>
      </c>
      <c r="B540" s="261" t="s">
        <v>472</v>
      </c>
      <c r="C540" s="261" t="s">
        <v>307</v>
      </c>
      <c r="D540" s="261" t="s">
        <v>3535</v>
      </c>
      <c r="E540" s="261" t="s">
        <v>582</v>
      </c>
      <c r="F540" s="262">
        <v>202602</v>
      </c>
      <c r="G540" t="str">
        <v>NANDY VILLEGAS MOREIRA202602</v>
      </c>
    </row>
    <row r="541" spans="1:7" x14ac:dyDescent="0.3">
      <c r="A541" s="257" t="s">
        <v>471</v>
      </c>
      <c r="B541" s="258" t="s">
        <v>472</v>
      </c>
      <c r="C541" s="258" t="s">
        <v>254</v>
      </c>
      <c r="D541" s="258" t="s">
        <v>617</v>
      </c>
      <c r="E541" s="258" t="s">
        <v>618</v>
      </c>
      <c r="F541" s="259">
        <v>202602</v>
      </c>
      <c r="G541" t="str">
        <v>RANDALL SANCHEZ CERDAS202602</v>
      </c>
    </row>
    <row r="542" spans="1:7" x14ac:dyDescent="0.3">
      <c r="A542" s="260" t="s">
        <v>471</v>
      </c>
      <c r="B542" s="261" t="s">
        <v>472</v>
      </c>
      <c r="C542" s="261" t="s">
        <v>250</v>
      </c>
      <c r="D542" s="261" t="s">
        <v>3544</v>
      </c>
      <c r="E542" s="261" t="s">
        <v>3545</v>
      </c>
      <c r="F542" s="262">
        <v>202602</v>
      </c>
      <c r="G542" t="str">
        <v>YUNDRI GARCIA NAVARRO202602</v>
      </c>
    </row>
    <row r="543" spans="1:7" x14ac:dyDescent="0.3">
      <c r="A543" s="257" t="s">
        <v>473</v>
      </c>
      <c r="B543" s="258" t="s">
        <v>474</v>
      </c>
      <c r="C543" s="258" t="s">
        <v>271</v>
      </c>
      <c r="D543" s="258" t="s">
        <v>617</v>
      </c>
      <c r="E543" s="258" t="s">
        <v>618</v>
      </c>
      <c r="F543" s="259">
        <v>202602</v>
      </c>
      <c r="G543" t="str">
        <v>DANIEL MARGOLIS GORONAS202602</v>
      </c>
    </row>
    <row r="544" spans="1:7" x14ac:dyDescent="0.3">
      <c r="A544" s="260" t="s">
        <v>473</v>
      </c>
      <c r="B544" s="261" t="s">
        <v>474</v>
      </c>
      <c r="C544" s="261" t="s">
        <v>259</v>
      </c>
      <c r="D544" s="261" t="s">
        <v>609</v>
      </c>
      <c r="E544" s="261" t="s">
        <v>610</v>
      </c>
      <c r="F544" s="262">
        <v>202602</v>
      </c>
      <c r="G544" t="str">
        <v>ISAAK ESPINOZA AGUILAR202602</v>
      </c>
    </row>
    <row r="545" spans="1:7" x14ac:dyDescent="0.3">
      <c r="A545" s="257" t="s">
        <v>473</v>
      </c>
      <c r="B545" s="258" t="s">
        <v>474</v>
      </c>
      <c r="C545" s="258" t="s">
        <v>224</v>
      </c>
      <c r="D545" s="258" t="s">
        <v>609</v>
      </c>
      <c r="E545" s="258" t="s">
        <v>610</v>
      </c>
      <c r="F545" s="259">
        <v>202602</v>
      </c>
      <c r="G545" t="str">
        <v>JOSE TAIPE BARRETO202602</v>
      </c>
    </row>
    <row r="546" spans="1:7" x14ac:dyDescent="0.3">
      <c r="A546" s="260" t="s">
        <v>475</v>
      </c>
      <c r="B546" s="261" t="s">
        <v>476</v>
      </c>
      <c r="C546" s="261" t="s">
        <v>3462</v>
      </c>
      <c r="D546" s="261" t="s">
        <v>597</v>
      </c>
      <c r="E546" s="261" t="s">
        <v>3499</v>
      </c>
      <c r="F546" s="262">
        <v>202602</v>
      </c>
      <c r="G546" t="str">
        <v>ARIEL ACUÑA LEIVA202602</v>
      </c>
    </row>
    <row r="547" spans="1:7" x14ac:dyDescent="0.3">
      <c r="A547" s="257" t="s">
        <v>475</v>
      </c>
      <c r="B547" s="258" t="s">
        <v>476</v>
      </c>
      <c r="C547" s="258" t="s">
        <v>3467</v>
      </c>
      <c r="D547" s="258" t="s">
        <v>597</v>
      </c>
      <c r="E547" s="258" t="s">
        <v>3499</v>
      </c>
      <c r="F547" s="259">
        <v>202602</v>
      </c>
      <c r="G547" t="str">
        <v>DANIEL SANDOVAL PEREIRA202602</v>
      </c>
    </row>
    <row r="548" spans="1:7" x14ac:dyDescent="0.3">
      <c r="A548" s="260" t="s">
        <v>475</v>
      </c>
      <c r="B548" s="261" t="s">
        <v>476</v>
      </c>
      <c r="C548" s="261" t="s">
        <v>236</v>
      </c>
      <c r="D548" s="261" t="s">
        <v>601</v>
      </c>
      <c r="E548" s="261" t="s">
        <v>602</v>
      </c>
      <c r="F548" s="262">
        <v>202602</v>
      </c>
      <c r="G548" t="str">
        <v>ROGER MASIS PANIAGUA202602</v>
      </c>
    </row>
    <row r="549" spans="1:7" x14ac:dyDescent="0.3">
      <c r="A549" s="257" t="s">
        <v>481</v>
      </c>
      <c r="B549" s="258" t="s">
        <v>482</v>
      </c>
      <c r="C549" s="258" t="s">
        <v>483</v>
      </c>
      <c r="D549" s="258" t="s">
        <v>573</v>
      </c>
      <c r="E549" s="258" t="s">
        <v>574</v>
      </c>
      <c r="F549" s="259">
        <v>202602</v>
      </c>
      <c r="G549" t="str">
        <v>ADRIAN JIMENEZ VALVERDE202602</v>
      </c>
    </row>
    <row r="550" spans="1:7" x14ac:dyDescent="0.3">
      <c r="A550" s="260" t="s">
        <v>481</v>
      </c>
      <c r="B550" s="261" t="s">
        <v>482</v>
      </c>
      <c r="C550" s="261" t="s">
        <v>339</v>
      </c>
      <c r="D550" s="261" t="s">
        <v>650</v>
      </c>
      <c r="E550" s="261" t="s">
        <v>651</v>
      </c>
      <c r="F550" s="262">
        <v>202602</v>
      </c>
      <c r="G550" t="str">
        <v>ANDREY RIVERA ELIZONDO202602</v>
      </c>
    </row>
    <row r="551" spans="1:7" x14ac:dyDescent="0.3">
      <c r="A551" s="257" t="s">
        <v>481</v>
      </c>
      <c r="B551" s="258" t="s">
        <v>482</v>
      </c>
      <c r="C551" s="258" t="s">
        <v>3814</v>
      </c>
      <c r="D551" s="258" t="s">
        <v>1069</v>
      </c>
      <c r="E551" s="258" t="s">
        <v>1070</v>
      </c>
      <c r="F551" s="259">
        <v>202602</v>
      </c>
      <c r="G551" t="str">
        <v>ANTHONY ESPINOZA SANCHEZ202602</v>
      </c>
    </row>
    <row r="552" spans="1:7" x14ac:dyDescent="0.3">
      <c r="A552" s="260" t="s">
        <v>481</v>
      </c>
      <c r="B552" s="261" t="s">
        <v>482</v>
      </c>
      <c r="C552" s="261" t="s">
        <v>3815</v>
      </c>
      <c r="D552" s="261" t="s">
        <v>609</v>
      </c>
      <c r="E552" s="261" t="s">
        <v>610</v>
      </c>
      <c r="F552" s="262">
        <v>202602</v>
      </c>
      <c r="G552" t="str">
        <v>DIEGO JIMENEZ AGUILAR202602</v>
      </c>
    </row>
    <row r="553" spans="1:7" x14ac:dyDescent="0.3">
      <c r="A553" s="257" t="s">
        <v>481</v>
      </c>
      <c r="B553" s="258" t="s">
        <v>482</v>
      </c>
      <c r="C553" s="258" t="s">
        <v>337</v>
      </c>
      <c r="D553" s="258" t="s">
        <v>609</v>
      </c>
      <c r="E553" s="258" t="s">
        <v>610</v>
      </c>
      <c r="F553" s="259">
        <v>202602</v>
      </c>
      <c r="G553" t="str">
        <v>EDDY VALLEJOS GOMEZ202602</v>
      </c>
    </row>
    <row r="554" spans="1:7" x14ac:dyDescent="0.3">
      <c r="A554" s="260" t="s">
        <v>481</v>
      </c>
      <c r="B554" s="261" t="s">
        <v>482</v>
      </c>
      <c r="C554" s="261" t="s">
        <v>266</v>
      </c>
      <c r="D554" s="261" t="s">
        <v>603</v>
      </c>
      <c r="E554" s="261" t="s">
        <v>604</v>
      </c>
      <c r="F554" s="262">
        <v>202602</v>
      </c>
      <c r="G554" t="str">
        <v>ESLI GONZALEZ HERNANDEZ202602</v>
      </c>
    </row>
    <row r="555" spans="1:7" x14ac:dyDescent="0.3">
      <c r="A555" s="257" t="s">
        <v>481</v>
      </c>
      <c r="B555" s="258" t="s">
        <v>482</v>
      </c>
      <c r="C555" s="258" t="s">
        <v>144</v>
      </c>
      <c r="D555" s="258" t="s">
        <v>597</v>
      </c>
      <c r="E555" s="258" t="s">
        <v>3499</v>
      </c>
      <c r="F555" s="259">
        <v>202602</v>
      </c>
      <c r="G555" t="str">
        <v>FABRICIO MORALES MORALES202602</v>
      </c>
    </row>
    <row r="556" spans="1:7" x14ac:dyDescent="0.3">
      <c r="A556" s="260" t="s">
        <v>481</v>
      </c>
      <c r="B556" s="261" t="s">
        <v>482</v>
      </c>
      <c r="C556" s="261" t="s">
        <v>962</v>
      </c>
      <c r="D556" s="261" t="s">
        <v>603</v>
      </c>
      <c r="E556" s="261" t="s">
        <v>604</v>
      </c>
      <c r="F556" s="262">
        <v>202602</v>
      </c>
      <c r="G556" t="str">
        <v>FERNANDO ARIAS NUÑEZ202602</v>
      </c>
    </row>
    <row r="557" spans="1:7" x14ac:dyDescent="0.3">
      <c r="A557" s="257" t="s">
        <v>481</v>
      </c>
      <c r="B557" s="258" t="s">
        <v>482</v>
      </c>
      <c r="C557" s="258" t="s">
        <v>4401</v>
      </c>
      <c r="D557" s="258" t="s">
        <v>4402</v>
      </c>
      <c r="E557" s="258" t="s">
        <v>4403</v>
      </c>
      <c r="F557" s="259">
        <v>202602</v>
      </c>
      <c r="G557" t="str">
        <v>FREDDY DANILO ARIAS CARRION202602</v>
      </c>
    </row>
    <row r="558" spans="1:7" x14ac:dyDescent="0.3">
      <c r="A558" s="260" t="s">
        <v>481</v>
      </c>
      <c r="B558" s="261" t="s">
        <v>482</v>
      </c>
      <c r="C558" s="261" t="s">
        <v>146</v>
      </c>
      <c r="D558" s="261" t="s">
        <v>601</v>
      </c>
      <c r="E558" s="261" t="s">
        <v>602</v>
      </c>
      <c r="F558" s="262">
        <v>202602</v>
      </c>
      <c r="G558" t="str">
        <v>GREIVIN MOREIRA VILLALOBOS202602</v>
      </c>
    </row>
    <row r="559" spans="1:7" x14ac:dyDescent="0.3">
      <c r="A559" s="257" t="s">
        <v>481</v>
      </c>
      <c r="B559" s="258" t="s">
        <v>482</v>
      </c>
      <c r="C559" s="258" t="s">
        <v>324</v>
      </c>
      <c r="D559" s="258" t="s">
        <v>619</v>
      </c>
      <c r="E559" s="258" t="s">
        <v>620</v>
      </c>
      <c r="F559" s="259">
        <v>202602</v>
      </c>
      <c r="G559" t="str">
        <v>IVANNIA SANCHEZ CALDERON202602</v>
      </c>
    </row>
    <row r="560" spans="1:7" x14ac:dyDescent="0.3">
      <c r="A560" s="260" t="s">
        <v>481</v>
      </c>
      <c r="B560" s="261" t="s">
        <v>482</v>
      </c>
      <c r="C560" s="261" t="s">
        <v>3464</v>
      </c>
      <c r="D560" s="261" t="s">
        <v>615</v>
      </c>
      <c r="E560" s="261" t="s">
        <v>616</v>
      </c>
      <c r="F560" s="262">
        <v>202602</v>
      </c>
      <c r="G560" t="str">
        <v>JORGE CORTES SANCHEZ202602</v>
      </c>
    </row>
    <row r="561" spans="1:7" x14ac:dyDescent="0.3">
      <c r="A561" s="257" t="s">
        <v>481</v>
      </c>
      <c r="B561" s="258" t="s">
        <v>482</v>
      </c>
      <c r="C561" s="258" t="s">
        <v>1068</v>
      </c>
      <c r="D561" s="258" t="s">
        <v>1069</v>
      </c>
      <c r="E561" s="258" t="s">
        <v>1070</v>
      </c>
      <c r="F561" s="259">
        <v>202602</v>
      </c>
      <c r="G561" t="str">
        <v>JOSE CORDERO ARLEY202602</v>
      </c>
    </row>
    <row r="562" spans="1:7" x14ac:dyDescent="0.3">
      <c r="A562" s="260" t="s">
        <v>481</v>
      </c>
      <c r="B562" s="261" t="s">
        <v>482</v>
      </c>
      <c r="C562" s="261" t="s">
        <v>338</v>
      </c>
      <c r="D562" s="261" t="s">
        <v>652</v>
      </c>
      <c r="E562" s="261" t="s">
        <v>3529</v>
      </c>
      <c r="F562" s="262">
        <v>202602</v>
      </c>
      <c r="G562" t="str">
        <v>KAROLINA UMAÑA PERAZA202602</v>
      </c>
    </row>
    <row r="563" spans="1:7" x14ac:dyDescent="0.3">
      <c r="A563" s="257" t="s">
        <v>481</v>
      </c>
      <c r="B563" s="258" t="s">
        <v>482</v>
      </c>
      <c r="C563" s="258" t="s">
        <v>3465</v>
      </c>
      <c r="D563" s="258" t="s">
        <v>615</v>
      </c>
      <c r="E563" s="258" t="s">
        <v>616</v>
      </c>
      <c r="F563" s="259">
        <v>202602</v>
      </c>
      <c r="G563" t="str">
        <v>LUIS JIMENEZ AGUILAR202602</v>
      </c>
    </row>
    <row r="564" spans="1:7" x14ac:dyDescent="0.3">
      <c r="A564" s="260" t="s">
        <v>481</v>
      </c>
      <c r="B564" s="261" t="s">
        <v>482</v>
      </c>
      <c r="C564" s="261" t="s">
        <v>8376</v>
      </c>
      <c r="D564" s="261" t="s">
        <v>4133</v>
      </c>
      <c r="E564" s="261" t="s">
        <v>4134</v>
      </c>
      <c r="F564" s="262">
        <v>202602</v>
      </c>
      <c r="G564" t="str">
        <v>MAIKEL ALEXANDER BONILLA GRANADOS202602</v>
      </c>
    </row>
    <row r="565" spans="1:7" x14ac:dyDescent="0.3">
      <c r="A565" s="257" t="s">
        <v>481</v>
      </c>
      <c r="B565" s="258" t="s">
        <v>482</v>
      </c>
      <c r="C565" s="258" t="s">
        <v>985</v>
      </c>
      <c r="D565" s="258" t="s">
        <v>615</v>
      </c>
      <c r="E565" s="258" t="s">
        <v>616</v>
      </c>
      <c r="F565" s="259">
        <v>202602</v>
      </c>
      <c r="G565" t="str">
        <v>MARIA RAQUEL MORA SALAZAR202602</v>
      </c>
    </row>
    <row r="566" spans="1:7" x14ac:dyDescent="0.3">
      <c r="A566" s="260" t="s">
        <v>481</v>
      </c>
      <c r="B566" s="261" t="s">
        <v>482</v>
      </c>
      <c r="C566" s="261" t="s">
        <v>153</v>
      </c>
      <c r="D566" s="261" t="s">
        <v>603</v>
      </c>
      <c r="E566" s="261" t="s">
        <v>604</v>
      </c>
      <c r="F566" s="262">
        <v>202602</v>
      </c>
      <c r="G566" t="str">
        <v>NATHALY MICHELLE VARGAS MORALES202602</v>
      </c>
    </row>
    <row r="567" spans="1:7" x14ac:dyDescent="0.3">
      <c r="A567" s="257" t="s">
        <v>481</v>
      </c>
      <c r="B567" s="258" t="s">
        <v>482</v>
      </c>
      <c r="C567" s="258" t="s">
        <v>306</v>
      </c>
      <c r="D567" s="258" t="s">
        <v>653</v>
      </c>
      <c r="E567" s="258" t="s">
        <v>654</v>
      </c>
      <c r="F567" s="259">
        <v>202602</v>
      </c>
      <c r="G567" t="str">
        <v>PAOLA MORALES CORDOBA202602</v>
      </c>
    </row>
    <row r="568" spans="1:7" x14ac:dyDescent="0.3">
      <c r="A568" s="260" t="s">
        <v>481</v>
      </c>
      <c r="B568" s="261" t="s">
        <v>482</v>
      </c>
      <c r="C568" s="261" t="s">
        <v>3476</v>
      </c>
      <c r="D568" s="261" t="s">
        <v>3477</v>
      </c>
      <c r="E568" s="261" t="s">
        <v>3478</v>
      </c>
      <c r="F568" s="262">
        <v>202602</v>
      </c>
      <c r="G568" t="str">
        <v>VERNY VILLALOBOS PORTUGUEZ202602</v>
      </c>
    </row>
    <row r="569" spans="1:7" x14ac:dyDescent="0.3">
      <c r="A569" s="257" t="s">
        <v>481</v>
      </c>
      <c r="B569" s="258" t="s">
        <v>482</v>
      </c>
      <c r="C569" s="258" t="s">
        <v>340</v>
      </c>
      <c r="D569" s="258" t="s">
        <v>655</v>
      </c>
      <c r="E569" s="258" t="s">
        <v>656</v>
      </c>
      <c r="F569" s="259">
        <v>202602</v>
      </c>
      <c r="G569" t="str">
        <v>VIVIANA OROZCO FERNANDEZ202602</v>
      </c>
    </row>
    <row r="570" spans="1:7" x14ac:dyDescent="0.3">
      <c r="A570" s="260" t="s">
        <v>481</v>
      </c>
      <c r="B570" s="261" t="s">
        <v>482</v>
      </c>
      <c r="C570" s="261" t="s">
        <v>4113</v>
      </c>
      <c r="D570" s="261" t="s">
        <v>615</v>
      </c>
      <c r="E570" s="261" t="s">
        <v>616</v>
      </c>
      <c r="F570" s="262">
        <v>202602</v>
      </c>
      <c r="G570" t="str">
        <v>WILMAR SEQUEIRA GUEVARA202602</v>
      </c>
    </row>
    <row r="571" spans="1:7" x14ac:dyDescent="0.3">
      <c r="A571" s="257" t="s">
        <v>4091</v>
      </c>
      <c r="B571" s="258" t="s">
        <v>4092</v>
      </c>
      <c r="C571" s="258" t="s">
        <v>141</v>
      </c>
      <c r="D571" s="258" t="s">
        <v>615</v>
      </c>
      <c r="E571" s="258" t="s">
        <v>616</v>
      </c>
      <c r="F571" s="259">
        <v>202602</v>
      </c>
      <c r="G571" t="str">
        <v>ANDRES SANCHO ARROYO202602</v>
      </c>
    </row>
    <row r="572" spans="1:7" x14ac:dyDescent="0.3">
      <c r="A572" s="260" t="s">
        <v>4091</v>
      </c>
      <c r="B572" s="261" t="s">
        <v>4092</v>
      </c>
      <c r="C572" s="261" t="s">
        <v>4155</v>
      </c>
      <c r="D572" s="261" t="s">
        <v>615</v>
      </c>
      <c r="E572" s="261" t="s">
        <v>616</v>
      </c>
      <c r="F572" s="262">
        <v>202602</v>
      </c>
      <c r="G572" t="str">
        <v>BRANDON CAMBRONERO ZUÑIGA202602</v>
      </c>
    </row>
    <row r="573" spans="1:7" x14ac:dyDescent="0.3">
      <c r="A573" s="257" t="s">
        <v>4091</v>
      </c>
      <c r="B573" s="258" t="s">
        <v>4092</v>
      </c>
      <c r="C573" s="258" t="s">
        <v>4187</v>
      </c>
      <c r="D573" s="258" t="s">
        <v>615</v>
      </c>
      <c r="E573" s="258" t="s">
        <v>616</v>
      </c>
      <c r="F573" s="259">
        <v>202602</v>
      </c>
      <c r="G573" t="str">
        <v>DANIEL SUAREZ ARIAS202602</v>
      </c>
    </row>
    <row r="574" spans="1:7" x14ac:dyDescent="0.3">
      <c r="A574" s="260" t="s">
        <v>4091</v>
      </c>
      <c r="B574" s="261" t="s">
        <v>4092</v>
      </c>
      <c r="C574" s="261" t="s">
        <v>4268</v>
      </c>
      <c r="D574" s="261" t="s">
        <v>615</v>
      </c>
      <c r="E574" s="261" t="s">
        <v>616</v>
      </c>
      <c r="F574" s="262">
        <v>202602</v>
      </c>
      <c r="G574" t="str">
        <v>GENDERSON WAINER BARBOZA GRANADOS202602</v>
      </c>
    </row>
    <row r="575" spans="1:7" x14ac:dyDescent="0.3">
      <c r="A575" s="257" t="s">
        <v>4091</v>
      </c>
      <c r="B575" s="258" t="s">
        <v>4092</v>
      </c>
      <c r="C575" s="258" t="s">
        <v>240</v>
      </c>
      <c r="D575" s="258" t="s">
        <v>617</v>
      </c>
      <c r="E575" s="258" t="s">
        <v>618</v>
      </c>
      <c r="F575" s="259">
        <v>202602</v>
      </c>
      <c r="G575" t="str">
        <v>GUSTAVO BUJAN CASTRO202602</v>
      </c>
    </row>
    <row r="576" spans="1:7" x14ac:dyDescent="0.3">
      <c r="A576" s="260" t="s">
        <v>4091</v>
      </c>
      <c r="B576" s="261" t="s">
        <v>4092</v>
      </c>
      <c r="C576" s="261" t="s">
        <v>4288</v>
      </c>
      <c r="D576" s="261" t="s">
        <v>615</v>
      </c>
      <c r="E576" s="261" t="s">
        <v>616</v>
      </c>
      <c r="F576" s="262">
        <v>202602</v>
      </c>
      <c r="G576" t="str">
        <v>ISABEL CRISTINA ELIZONDO MEZA202602</v>
      </c>
    </row>
    <row r="577" spans="1:7" x14ac:dyDescent="0.3">
      <c r="A577" s="257" t="s">
        <v>4091</v>
      </c>
      <c r="B577" s="258" t="s">
        <v>4092</v>
      </c>
      <c r="C577" s="258" t="s">
        <v>4104</v>
      </c>
      <c r="D577" s="258" t="s">
        <v>3549</v>
      </c>
      <c r="E577" s="258" t="s">
        <v>3550</v>
      </c>
      <c r="F577" s="259">
        <v>202602</v>
      </c>
      <c r="G577" t="str">
        <v>JORGE AGUILAR ACEVEDO202602</v>
      </c>
    </row>
    <row r="578" spans="1:7" x14ac:dyDescent="0.3">
      <c r="A578" s="260" t="s">
        <v>4091</v>
      </c>
      <c r="B578" s="261" t="s">
        <v>4092</v>
      </c>
      <c r="C578" s="261" t="s">
        <v>4110</v>
      </c>
      <c r="D578" s="261" t="s">
        <v>615</v>
      </c>
      <c r="E578" s="261" t="s">
        <v>616</v>
      </c>
      <c r="F578" s="262">
        <v>202602</v>
      </c>
      <c r="G578" t="str">
        <v>JOSE CARLOS CHAVEZ MORAN202602</v>
      </c>
    </row>
    <row r="579" spans="1:7" x14ac:dyDescent="0.3">
      <c r="A579" s="257" t="s">
        <v>4091</v>
      </c>
      <c r="B579" s="258" t="s">
        <v>4092</v>
      </c>
      <c r="C579" s="258" t="s">
        <v>268</v>
      </c>
      <c r="D579" s="258" t="s">
        <v>615</v>
      </c>
      <c r="E579" s="258" t="s">
        <v>616</v>
      </c>
      <c r="F579" s="259">
        <v>202602</v>
      </c>
      <c r="G579" t="str">
        <v>JOSEPH RAMIREZ BARQUERO202602</v>
      </c>
    </row>
    <row r="580" spans="1:7" x14ac:dyDescent="0.3">
      <c r="A580" s="260" t="s">
        <v>4091</v>
      </c>
      <c r="B580" s="261" t="s">
        <v>4092</v>
      </c>
      <c r="C580" s="261" t="s">
        <v>4111</v>
      </c>
      <c r="D580" s="261" t="s">
        <v>615</v>
      </c>
      <c r="E580" s="261" t="s">
        <v>616</v>
      </c>
      <c r="F580" s="262">
        <v>202602</v>
      </c>
      <c r="G580" t="str">
        <v>JOSETH MUÑOZ MADRIGAL202602</v>
      </c>
    </row>
    <row r="581" spans="1:7" x14ac:dyDescent="0.3">
      <c r="A581" s="257" t="s">
        <v>4091</v>
      </c>
      <c r="B581" s="258" t="s">
        <v>4092</v>
      </c>
      <c r="C581" s="258" t="s">
        <v>4191</v>
      </c>
      <c r="D581" s="258" t="s">
        <v>615</v>
      </c>
      <c r="E581" s="258" t="s">
        <v>616</v>
      </c>
      <c r="F581" s="259">
        <v>202602</v>
      </c>
      <c r="G581" t="str">
        <v>KRISLEY ELIZONDO GUTIERREZ202602</v>
      </c>
    </row>
    <row r="582" spans="1:7" x14ac:dyDescent="0.3">
      <c r="A582" s="260" t="s">
        <v>4091</v>
      </c>
      <c r="B582" s="261" t="s">
        <v>4092</v>
      </c>
      <c r="C582" s="261" t="s">
        <v>4391</v>
      </c>
      <c r="D582" s="261" t="s">
        <v>615</v>
      </c>
      <c r="E582" s="261" t="s">
        <v>616</v>
      </c>
      <c r="F582" s="262">
        <v>202602</v>
      </c>
      <c r="G582" t="str">
        <v>LUCIANA DE LOS ANGELES SOLANO VARGAS202602</v>
      </c>
    </row>
    <row r="583" spans="1:7" x14ac:dyDescent="0.3">
      <c r="A583" s="257" t="s">
        <v>4091</v>
      </c>
      <c r="B583" s="258" t="s">
        <v>4092</v>
      </c>
      <c r="C583" s="258" t="s">
        <v>4108</v>
      </c>
      <c r="D583" s="258" t="s">
        <v>615</v>
      </c>
      <c r="E583" s="258" t="s">
        <v>616</v>
      </c>
      <c r="F583" s="259">
        <v>202602</v>
      </c>
      <c r="G583" t="str">
        <v>MARCO ZUÑIGA UGALDE202602</v>
      </c>
    </row>
    <row r="584" spans="1:7" x14ac:dyDescent="0.3">
      <c r="A584" s="260" t="s">
        <v>4091</v>
      </c>
      <c r="B584" s="261" t="s">
        <v>4092</v>
      </c>
      <c r="C584" s="261" t="s">
        <v>4217</v>
      </c>
      <c r="D584" s="261" t="s">
        <v>615</v>
      </c>
      <c r="E584" s="261" t="s">
        <v>616</v>
      </c>
      <c r="F584" s="262">
        <v>202602</v>
      </c>
      <c r="G584" t="str">
        <v>MARIA FERNANDA ALVARADO ASTORGA202602</v>
      </c>
    </row>
    <row r="585" spans="1:7" x14ac:dyDescent="0.3">
      <c r="A585" s="257" t="s">
        <v>4091</v>
      </c>
      <c r="B585" s="258" t="s">
        <v>4092</v>
      </c>
      <c r="C585" s="258" t="s">
        <v>4166</v>
      </c>
      <c r="D585" s="258" t="s">
        <v>615</v>
      </c>
      <c r="E585" s="258" t="s">
        <v>616</v>
      </c>
      <c r="F585" s="259">
        <v>202602</v>
      </c>
      <c r="G585" t="str">
        <v>MARIA JESUS RODRIGUEZ BENAVIDES202602</v>
      </c>
    </row>
    <row r="586" spans="1:7" x14ac:dyDescent="0.3">
      <c r="A586" s="260" t="s">
        <v>4091</v>
      </c>
      <c r="B586" s="261" t="s">
        <v>4092</v>
      </c>
      <c r="C586" s="261" t="s">
        <v>4084</v>
      </c>
      <c r="D586" s="261" t="s">
        <v>3916</v>
      </c>
      <c r="E586" s="261" t="s">
        <v>3917</v>
      </c>
      <c r="F586" s="262">
        <v>202602</v>
      </c>
      <c r="G586" t="str">
        <v>MASIEL ROJAS LOPEZ202602</v>
      </c>
    </row>
    <row r="587" spans="1:7" x14ac:dyDescent="0.3">
      <c r="A587" s="257" t="s">
        <v>4091</v>
      </c>
      <c r="B587" s="258" t="s">
        <v>4092</v>
      </c>
      <c r="C587" s="258" t="s">
        <v>4167</v>
      </c>
      <c r="D587" s="258" t="s">
        <v>615</v>
      </c>
      <c r="E587" s="258" t="s">
        <v>616</v>
      </c>
      <c r="F587" s="259">
        <v>202602</v>
      </c>
      <c r="G587" t="str">
        <v>OSCAR DANIEL GUTIERREZ GUERRERO202602</v>
      </c>
    </row>
    <row r="588" spans="1:7" x14ac:dyDescent="0.3">
      <c r="A588" s="260" t="s">
        <v>4091</v>
      </c>
      <c r="B588" s="261" t="s">
        <v>4092</v>
      </c>
      <c r="C588" s="261" t="s">
        <v>4114</v>
      </c>
      <c r="D588" s="261" t="s">
        <v>3549</v>
      </c>
      <c r="E588" s="261" t="s">
        <v>3550</v>
      </c>
      <c r="F588" s="262">
        <v>202602</v>
      </c>
      <c r="G588" t="str">
        <v>SIRLENE VEGA GONZALEZ202602</v>
      </c>
    </row>
    <row r="589" spans="1:7" x14ac:dyDescent="0.3">
      <c r="A589" s="257" t="s">
        <v>4091</v>
      </c>
      <c r="B589" s="258" t="s">
        <v>4092</v>
      </c>
      <c r="C589" s="258" t="s">
        <v>4105</v>
      </c>
      <c r="D589" s="258" t="s">
        <v>615</v>
      </c>
      <c r="E589" s="258" t="s">
        <v>616</v>
      </c>
      <c r="F589" s="259">
        <v>202602</v>
      </c>
      <c r="G589" t="str">
        <v>STEVEN BARBA OBANDO202602</v>
      </c>
    </row>
    <row r="590" spans="1:7" x14ac:dyDescent="0.3">
      <c r="A590" s="260" t="s">
        <v>4091</v>
      </c>
      <c r="B590" s="261" t="s">
        <v>4092</v>
      </c>
      <c r="C590" s="261" t="s">
        <v>228</v>
      </c>
      <c r="D590" s="261" t="s">
        <v>603</v>
      </c>
      <c r="E590" s="261" t="s">
        <v>604</v>
      </c>
      <c r="F590" s="262">
        <v>202602</v>
      </c>
      <c r="G590" t="str">
        <v>SUSAN LOPEZ AGUILAR202602</v>
      </c>
    </row>
    <row r="591" spans="1:7" x14ac:dyDescent="0.3">
      <c r="A591" s="257" t="s">
        <v>4300</v>
      </c>
      <c r="B591" s="258" t="s">
        <v>4331</v>
      </c>
      <c r="C591" s="258" t="s">
        <v>3561</v>
      </c>
      <c r="D591" s="258" t="s">
        <v>617</v>
      </c>
      <c r="E591" s="258" t="s">
        <v>618</v>
      </c>
      <c r="F591" s="259">
        <v>202602</v>
      </c>
      <c r="G591" t="str">
        <v>CARLOS ALBERTO ELIZONDO MEJIAS202602</v>
      </c>
    </row>
    <row r="592" spans="1:7" x14ac:dyDescent="0.3">
      <c r="A592" s="260" t="s">
        <v>4300</v>
      </c>
      <c r="B592" s="261" t="s">
        <v>4331</v>
      </c>
      <c r="C592" s="261" t="s">
        <v>1017</v>
      </c>
      <c r="D592" s="261" t="s">
        <v>601</v>
      </c>
      <c r="E592" s="261" t="s">
        <v>602</v>
      </c>
      <c r="F592" s="262">
        <v>202602</v>
      </c>
      <c r="G592" t="str">
        <v>EDGAR CAMPOS RIVERA202602</v>
      </c>
    </row>
    <row r="593" spans="1:7" x14ac:dyDescent="0.3">
      <c r="A593" s="257" t="s">
        <v>4300</v>
      </c>
      <c r="B593" s="258" t="s">
        <v>4331</v>
      </c>
      <c r="C593" s="258" t="s">
        <v>51</v>
      </c>
      <c r="D593" s="258" t="s">
        <v>611</v>
      </c>
      <c r="E593" s="258" t="s">
        <v>612</v>
      </c>
      <c r="F593" s="259">
        <v>202602</v>
      </c>
      <c r="G593" t="str">
        <v>FREDERICK CASTRO MURILLO202602</v>
      </c>
    </row>
    <row r="594" spans="1:7" x14ac:dyDescent="0.3">
      <c r="A594" s="260" t="s">
        <v>4300</v>
      </c>
      <c r="B594" s="261" t="s">
        <v>4331</v>
      </c>
      <c r="C594" s="261" t="s">
        <v>52</v>
      </c>
      <c r="D594" s="261" t="s">
        <v>619</v>
      </c>
      <c r="E594" s="261" t="s">
        <v>620</v>
      </c>
      <c r="F594" s="262">
        <v>202602</v>
      </c>
      <c r="G594" t="str">
        <v>JUAN ANTONIO MORA GARCIA202602</v>
      </c>
    </row>
    <row r="595" spans="1:7" x14ac:dyDescent="0.3">
      <c r="A595" s="257" t="s">
        <v>4300</v>
      </c>
      <c r="B595" s="258" t="s">
        <v>4331</v>
      </c>
      <c r="C595" s="258" t="s">
        <v>53</v>
      </c>
      <c r="D595" s="258" t="s">
        <v>611</v>
      </c>
      <c r="E595" s="258" t="s">
        <v>612</v>
      </c>
      <c r="F595" s="259">
        <v>202602</v>
      </c>
      <c r="G595" t="str">
        <v>LIZANDRO VILLALOBOS CASTRO202602</v>
      </c>
    </row>
    <row r="596" spans="1:7" x14ac:dyDescent="0.3">
      <c r="A596" s="260" t="s">
        <v>4300</v>
      </c>
      <c r="B596" s="261" t="s">
        <v>4331</v>
      </c>
      <c r="C596" s="261" t="s">
        <v>55</v>
      </c>
      <c r="D596" s="261" t="s">
        <v>601</v>
      </c>
      <c r="E596" s="261" t="s">
        <v>602</v>
      </c>
      <c r="F596" s="262">
        <v>202602</v>
      </c>
      <c r="G596" t="str">
        <v>LUIS ENRIQUE JIMENEZ SANCHO202602</v>
      </c>
    </row>
    <row r="597" spans="1:7" x14ac:dyDescent="0.3">
      <c r="A597" s="257" t="s">
        <v>4300</v>
      </c>
      <c r="B597" s="258" t="s">
        <v>4331</v>
      </c>
      <c r="C597" s="258" t="s">
        <v>1061</v>
      </c>
      <c r="D597" s="258" t="s">
        <v>621</v>
      </c>
      <c r="E597" s="258" t="s">
        <v>622</v>
      </c>
      <c r="F597" s="259">
        <v>202602</v>
      </c>
      <c r="G597" t="str">
        <v>MARIA ISABEL SEGURA HERNANDEZ202602</v>
      </c>
    </row>
    <row r="598" spans="1:7" x14ac:dyDescent="0.3">
      <c r="A598" s="260" t="s">
        <v>4300</v>
      </c>
      <c r="B598" s="261" t="s">
        <v>4331</v>
      </c>
      <c r="C598" s="261" t="s">
        <v>77</v>
      </c>
      <c r="D598" s="261" t="s">
        <v>603</v>
      </c>
      <c r="E598" s="261" t="s">
        <v>604</v>
      </c>
      <c r="F598" s="262">
        <v>202602</v>
      </c>
      <c r="G598" t="str">
        <v>REIDY VALENCIA RUBI202602</v>
      </c>
    </row>
    <row r="599" spans="1:7" x14ac:dyDescent="0.3">
      <c r="A599" s="257" t="s">
        <v>4300</v>
      </c>
      <c r="B599" s="258" t="s">
        <v>4331</v>
      </c>
      <c r="C599" s="258" t="s">
        <v>50</v>
      </c>
      <c r="D599" s="258" t="s">
        <v>615</v>
      </c>
      <c r="E599" s="258" t="s">
        <v>616</v>
      </c>
      <c r="F599" s="259">
        <v>202602</v>
      </c>
      <c r="G599" t="str">
        <v>ROGER GARCIA FERNANDEZ202602</v>
      </c>
    </row>
    <row r="600" spans="1:7" x14ac:dyDescent="0.3">
      <c r="A600" s="260" t="s">
        <v>4378</v>
      </c>
      <c r="B600" s="261" t="s">
        <v>4379</v>
      </c>
      <c r="C600" s="261" t="s">
        <v>4380</v>
      </c>
      <c r="D600" s="261" t="s">
        <v>609</v>
      </c>
      <c r="E600" s="261" t="s">
        <v>610</v>
      </c>
      <c r="F600" s="262">
        <v>202602</v>
      </c>
      <c r="G600" t="str">
        <v>CARLOS LUIS RODRIGUEZ ROMERO202602</v>
      </c>
    </row>
    <row r="601" spans="1:7" x14ac:dyDescent="0.3">
      <c r="A601" s="257" t="s">
        <v>4378</v>
      </c>
      <c r="B601" s="258" t="s">
        <v>4379</v>
      </c>
      <c r="C601" s="258" t="s">
        <v>230</v>
      </c>
      <c r="D601" s="258" t="s">
        <v>3527</v>
      </c>
      <c r="E601" s="258" t="s">
        <v>3528</v>
      </c>
      <c r="F601" s="259">
        <v>202602</v>
      </c>
      <c r="G601" t="str">
        <v>ELENA MADRIGAL VEGA202602</v>
      </c>
    </row>
    <row r="602" spans="1:7" x14ac:dyDescent="0.3">
      <c r="A602" s="260" t="s">
        <v>4378</v>
      </c>
      <c r="B602" s="261" t="s">
        <v>4379</v>
      </c>
      <c r="C602" s="261" t="s">
        <v>57</v>
      </c>
      <c r="D602" s="261" t="s">
        <v>617</v>
      </c>
      <c r="E602" s="261" t="s">
        <v>618</v>
      </c>
      <c r="F602" s="262">
        <v>202602</v>
      </c>
      <c r="G602" t="str">
        <v>JOSE MADRIGAL ARIAS202602</v>
      </c>
    </row>
    <row r="603" spans="1:7" x14ac:dyDescent="0.3">
      <c r="A603" s="257" t="s">
        <v>4378</v>
      </c>
      <c r="B603" s="258" t="s">
        <v>4379</v>
      </c>
      <c r="C603" s="258" t="s">
        <v>8377</v>
      </c>
      <c r="D603" s="258" t="s">
        <v>3549</v>
      </c>
      <c r="E603" s="258" t="s">
        <v>3550</v>
      </c>
      <c r="F603" s="259">
        <v>202602</v>
      </c>
      <c r="G603" t="str">
        <v>JUAN CARLOS ARCE CRUZ202602</v>
      </c>
    </row>
    <row r="604" spans="1:7" x14ac:dyDescent="0.3">
      <c r="A604" s="260" t="s">
        <v>4378</v>
      </c>
      <c r="B604" s="261" t="s">
        <v>4379</v>
      </c>
      <c r="C604" s="261" t="s">
        <v>4421</v>
      </c>
      <c r="D604" s="261" t="s">
        <v>619</v>
      </c>
      <c r="E604" s="261" t="s">
        <v>620</v>
      </c>
      <c r="F604" s="262">
        <v>202602</v>
      </c>
      <c r="G604" t="str">
        <v>XINIA MARIA ALVARADO RODRIGUEZ202602</v>
      </c>
    </row>
    <row r="605" spans="1:7" x14ac:dyDescent="0.3">
      <c r="A605" s="257" t="s">
        <v>485</v>
      </c>
      <c r="B605" s="258" t="s">
        <v>486</v>
      </c>
      <c r="C605" s="258" t="s">
        <v>159</v>
      </c>
      <c r="D605" s="258" t="s">
        <v>617</v>
      </c>
      <c r="E605" s="258" t="s">
        <v>618</v>
      </c>
      <c r="F605" s="259">
        <v>202602</v>
      </c>
      <c r="G605" t="str">
        <v>GABRIELA SOLIS BUJAN202602</v>
      </c>
    </row>
    <row r="606" spans="1:7" x14ac:dyDescent="0.3">
      <c r="A606" s="260" t="s">
        <v>485</v>
      </c>
      <c r="B606" s="261" t="s">
        <v>486</v>
      </c>
      <c r="C606" s="261" t="s">
        <v>270</v>
      </c>
      <c r="D606" s="261" t="s">
        <v>625</v>
      </c>
      <c r="E606" s="261" t="s">
        <v>626</v>
      </c>
      <c r="F606" s="262">
        <v>202602</v>
      </c>
      <c r="G606" t="str">
        <v>MANUEL BALTODANO QUIROS202602</v>
      </c>
    </row>
    <row r="607" spans="1:7" x14ac:dyDescent="0.3">
      <c r="A607" s="257" t="s">
        <v>485</v>
      </c>
      <c r="B607" s="258" t="s">
        <v>486</v>
      </c>
      <c r="C607" s="258" t="s">
        <v>3174</v>
      </c>
      <c r="D607" s="258" t="s">
        <v>3176</v>
      </c>
      <c r="E607" s="258" t="s">
        <v>3177</v>
      </c>
      <c r="F607" s="259">
        <v>202602</v>
      </c>
      <c r="G607" t="str">
        <v>RANDALL BONILLA CRUZ202602</v>
      </c>
    </row>
    <row r="608" spans="1:7" x14ac:dyDescent="0.3">
      <c r="A608" s="260" t="s">
        <v>488</v>
      </c>
      <c r="B608" s="261" t="s">
        <v>489</v>
      </c>
      <c r="C608" s="261" t="s">
        <v>4575</v>
      </c>
      <c r="D608" s="261" t="s">
        <v>4576</v>
      </c>
      <c r="E608" s="261" t="s">
        <v>4577</v>
      </c>
      <c r="F608" s="262">
        <v>202602</v>
      </c>
      <c r="G608" t="str">
        <v>MAYCO ALEXANDER CASTRO GONZALEZ202602</v>
      </c>
    </row>
    <row r="609" spans="1:7" x14ac:dyDescent="0.3">
      <c r="A609" s="257" t="s">
        <v>488</v>
      </c>
      <c r="B609" s="258" t="s">
        <v>489</v>
      </c>
      <c r="C609" s="258" t="s">
        <v>490</v>
      </c>
      <c r="D609" s="258" t="s">
        <v>605</v>
      </c>
      <c r="E609" s="258" t="s">
        <v>606</v>
      </c>
      <c r="F609" s="259">
        <v>202602</v>
      </c>
      <c r="G609" t="str">
        <v>WENDY ALEXANDRA MADRIGAL BOLAÑOS202602</v>
      </c>
    </row>
    <row r="610" spans="1:7" x14ac:dyDescent="0.3">
      <c r="A610" s="260" t="s">
        <v>3286</v>
      </c>
      <c r="B610" s="261" t="s">
        <v>3287</v>
      </c>
      <c r="C610" s="261" t="s">
        <v>4125</v>
      </c>
      <c r="D610" s="261" t="s">
        <v>597</v>
      </c>
      <c r="E610" s="261" t="s">
        <v>3499</v>
      </c>
      <c r="F610" s="262">
        <v>202602</v>
      </c>
      <c r="G610" t="str">
        <v>ANDREY ALBERTO CHACON GUTIERREZ202602</v>
      </c>
    </row>
    <row r="611" spans="1:7" x14ac:dyDescent="0.3">
      <c r="A611" s="257" t="s">
        <v>3286</v>
      </c>
      <c r="B611" s="258" t="s">
        <v>3287</v>
      </c>
      <c r="C611" s="258" t="s">
        <v>4578</v>
      </c>
      <c r="D611" s="258" t="s">
        <v>4579</v>
      </c>
      <c r="E611" s="258" t="s">
        <v>4580</v>
      </c>
      <c r="F611" s="259">
        <v>202602</v>
      </c>
      <c r="G611" t="str">
        <v>ANDREY ALONSO PALACIOS ALVAREZ202602</v>
      </c>
    </row>
    <row r="612" spans="1:7" x14ac:dyDescent="0.3">
      <c r="A612" s="260" t="s">
        <v>3286</v>
      </c>
      <c r="B612" s="261" t="s">
        <v>3287</v>
      </c>
      <c r="C612" s="261" t="s">
        <v>4435</v>
      </c>
      <c r="D612" s="261" t="s">
        <v>597</v>
      </c>
      <c r="E612" s="261" t="s">
        <v>3499</v>
      </c>
      <c r="F612" s="262">
        <v>202602</v>
      </c>
      <c r="G612" t="str">
        <v>ANGEL DE JESUS QUESADA JIMENEZ202602</v>
      </c>
    </row>
    <row r="613" spans="1:7" x14ac:dyDescent="0.3">
      <c r="A613" s="257" t="s">
        <v>3286</v>
      </c>
      <c r="B613" s="258" t="s">
        <v>3287</v>
      </c>
      <c r="C613" s="258" t="s">
        <v>133</v>
      </c>
      <c r="D613" s="258" t="s">
        <v>3914</v>
      </c>
      <c r="E613" s="258" t="s">
        <v>3915</v>
      </c>
      <c r="F613" s="259">
        <v>202602</v>
      </c>
      <c r="G613" t="str">
        <v>BRANDON BARRANTES ALFARO202602</v>
      </c>
    </row>
    <row r="614" spans="1:7" x14ac:dyDescent="0.3">
      <c r="A614" s="260" t="s">
        <v>3286</v>
      </c>
      <c r="B614" s="261" t="s">
        <v>3287</v>
      </c>
      <c r="C614" s="261" t="s">
        <v>4193</v>
      </c>
      <c r="D614" s="261" t="s">
        <v>597</v>
      </c>
      <c r="E614" s="261" t="s">
        <v>3499</v>
      </c>
      <c r="F614" s="262">
        <v>202602</v>
      </c>
      <c r="G614" t="str">
        <v>CARLOS ALBERTO HIDALGO LEITON202602</v>
      </c>
    </row>
    <row r="615" spans="1:7" x14ac:dyDescent="0.3">
      <c r="A615" s="257" t="s">
        <v>3286</v>
      </c>
      <c r="B615" s="258" t="s">
        <v>3287</v>
      </c>
      <c r="C615" s="258" t="s">
        <v>4611</v>
      </c>
      <c r="D615" s="258" t="s">
        <v>4570</v>
      </c>
      <c r="E615" s="258" t="s">
        <v>4571</v>
      </c>
      <c r="F615" s="259">
        <v>202602</v>
      </c>
      <c r="G615" t="str">
        <v>DANIELA CASTRO UREÑA202602</v>
      </c>
    </row>
    <row r="616" spans="1:7" x14ac:dyDescent="0.3">
      <c r="A616" s="260" t="s">
        <v>3286</v>
      </c>
      <c r="B616" s="261" t="s">
        <v>3287</v>
      </c>
      <c r="C616" s="261" t="s">
        <v>4497</v>
      </c>
      <c r="D616" s="261" t="s">
        <v>597</v>
      </c>
      <c r="E616" s="261" t="s">
        <v>3499</v>
      </c>
      <c r="F616" s="262">
        <v>202602</v>
      </c>
      <c r="G616" t="str">
        <v>DILAN DAMIAN HERNANDEZ ULATE202602</v>
      </c>
    </row>
    <row r="617" spans="1:7" x14ac:dyDescent="0.3">
      <c r="A617" s="257" t="s">
        <v>3286</v>
      </c>
      <c r="B617" s="258" t="s">
        <v>3287</v>
      </c>
      <c r="C617" s="258" t="s">
        <v>3283</v>
      </c>
      <c r="D617" s="258" t="s">
        <v>4508</v>
      </c>
      <c r="E617" s="258" t="s">
        <v>4509</v>
      </c>
      <c r="F617" s="259">
        <v>202602</v>
      </c>
      <c r="G617" t="str">
        <v>EDUARDO SALAS CERDAS202602</v>
      </c>
    </row>
    <row r="618" spans="1:7" x14ac:dyDescent="0.3">
      <c r="A618" s="260" t="s">
        <v>3286</v>
      </c>
      <c r="B618" s="261" t="s">
        <v>3287</v>
      </c>
      <c r="C618" s="261" t="s">
        <v>119</v>
      </c>
      <c r="D618" s="261" t="s">
        <v>601</v>
      </c>
      <c r="E618" s="261" t="s">
        <v>602</v>
      </c>
      <c r="F618" s="262">
        <v>202602</v>
      </c>
      <c r="G618" t="str">
        <v>EMANUEL ALFARO CARVAJAL202602</v>
      </c>
    </row>
    <row r="619" spans="1:7" x14ac:dyDescent="0.3">
      <c r="A619" s="257" t="s">
        <v>3286</v>
      </c>
      <c r="B619" s="258" t="s">
        <v>3287</v>
      </c>
      <c r="C619" s="258" t="s">
        <v>4189</v>
      </c>
      <c r="D619" s="258" t="s">
        <v>597</v>
      </c>
      <c r="E619" s="258" t="s">
        <v>3499</v>
      </c>
      <c r="F619" s="259">
        <v>202602</v>
      </c>
      <c r="G619" t="str">
        <v>EMILY HERRERA TORRES202602</v>
      </c>
    </row>
    <row r="620" spans="1:7" x14ac:dyDescent="0.3">
      <c r="A620" s="260" t="s">
        <v>3286</v>
      </c>
      <c r="B620" s="261" t="s">
        <v>3287</v>
      </c>
      <c r="C620" s="261" t="s">
        <v>117</v>
      </c>
      <c r="D620" s="261" t="s">
        <v>615</v>
      </c>
      <c r="E620" s="261" t="s">
        <v>616</v>
      </c>
      <c r="F620" s="262">
        <v>202602</v>
      </c>
      <c r="G620" t="str">
        <v>EMILY MUÑOZ RODRIGUEZ202602</v>
      </c>
    </row>
    <row r="621" spans="1:7" x14ac:dyDescent="0.3">
      <c r="A621" s="257" t="s">
        <v>3286</v>
      </c>
      <c r="B621" s="258" t="s">
        <v>3287</v>
      </c>
      <c r="C621" s="258" t="s">
        <v>4621</v>
      </c>
      <c r="D621" s="258" t="s">
        <v>597</v>
      </c>
      <c r="E621" s="258" t="s">
        <v>3499</v>
      </c>
      <c r="F621" s="259">
        <v>202602</v>
      </c>
      <c r="G621" t="str">
        <v>ERVIN JOSE RODRIGUEZ VILLANUEVA202602</v>
      </c>
    </row>
    <row r="622" spans="1:7" x14ac:dyDescent="0.3">
      <c r="A622" s="260" t="s">
        <v>3286</v>
      </c>
      <c r="B622" s="261" t="s">
        <v>3287</v>
      </c>
      <c r="C622" s="261" t="s">
        <v>4219</v>
      </c>
      <c r="D622" s="261" t="s">
        <v>615</v>
      </c>
      <c r="E622" s="261" t="s">
        <v>616</v>
      </c>
      <c r="F622" s="262">
        <v>202602</v>
      </c>
      <c r="G622" t="str">
        <v>FERNANDO ESQUIVEL ARCE202602</v>
      </c>
    </row>
    <row r="623" spans="1:7" x14ac:dyDescent="0.3">
      <c r="A623" s="257" t="s">
        <v>3286</v>
      </c>
      <c r="B623" s="258" t="s">
        <v>3287</v>
      </c>
      <c r="C623" s="258" t="s">
        <v>222</v>
      </c>
      <c r="D623" s="258" t="s">
        <v>601</v>
      </c>
      <c r="E623" s="258" t="s">
        <v>602</v>
      </c>
      <c r="F623" s="259">
        <v>202602</v>
      </c>
      <c r="G623" t="str">
        <v>JASON CRUZ SOLIS202602</v>
      </c>
    </row>
    <row r="624" spans="1:7" x14ac:dyDescent="0.3">
      <c r="A624" s="260" t="s">
        <v>3286</v>
      </c>
      <c r="B624" s="261" t="s">
        <v>3287</v>
      </c>
      <c r="C624" s="261" t="s">
        <v>123</v>
      </c>
      <c r="D624" s="261" t="s">
        <v>3538</v>
      </c>
      <c r="E624" s="261" t="s">
        <v>3539</v>
      </c>
      <c r="F624" s="262">
        <v>202602</v>
      </c>
      <c r="G624" t="str">
        <v>JEAN CARLO HERNANDEZ ARGUEDAS202602</v>
      </c>
    </row>
    <row r="625" spans="1:7" x14ac:dyDescent="0.3">
      <c r="A625" s="257" t="s">
        <v>3286</v>
      </c>
      <c r="B625" s="258" t="s">
        <v>3287</v>
      </c>
      <c r="C625" s="258" t="s">
        <v>3468</v>
      </c>
      <c r="D625" s="258" t="s">
        <v>4508</v>
      </c>
      <c r="E625" s="258" t="s">
        <v>4509</v>
      </c>
      <c r="F625" s="259">
        <v>202602</v>
      </c>
      <c r="G625" t="str">
        <v>JEAN CARLO QUESADA ABARCA202602</v>
      </c>
    </row>
    <row r="626" spans="1:7" x14ac:dyDescent="0.3">
      <c r="A626" s="260" t="s">
        <v>3286</v>
      </c>
      <c r="B626" s="261" t="s">
        <v>3287</v>
      </c>
      <c r="C626" s="261" t="s">
        <v>4643</v>
      </c>
      <c r="D626" s="261" t="s">
        <v>4690</v>
      </c>
      <c r="E626" s="261" t="s">
        <v>4691</v>
      </c>
      <c r="F626" s="262">
        <v>202602</v>
      </c>
      <c r="G626" t="str">
        <v>JIMENA JIMENEZ ALFARO202602</v>
      </c>
    </row>
    <row r="627" spans="1:7" x14ac:dyDescent="0.3">
      <c r="A627" s="257" t="s">
        <v>3286</v>
      </c>
      <c r="B627" s="258" t="s">
        <v>3287</v>
      </c>
      <c r="C627" s="258" t="s">
        <v>4289</v>
      </c>
      <c r="D627" s="258" t="s">
        <v>597</v>
      </c>
      <c r="E627" s="258" t="s">
        <v>3499</v>
      </c>
      <c r="F627" s="259">
        <v>202602</v>
      </c>
      <c r="G627" t="str">
        <v>JIMENA URIARTE WANG202602</v>
      </c>
    </row>
    <row r="628" spans="1:7" x14ac:dyDescent="0.3">
      <c r="A628" s="260" t="s">
        <v>3286</v>
      </c>
      <c r="B628" s="261" t="s">
        <v>3287</v>
      </c>
      <c r="C628" s="261" t="s">
        <v>14</v>
      </c>
      <c r="D628" s="261" t="s">
        <v>4510</v>
      </c>
      <c r="E628" s="261" t="s">
        <v>4511</v>
      </c>
      <c r="F628" s="262">
        <v>202602</v>
      </c>
      <c r="G628" t="str">
        <v>JOSE QUESADA SOLIS202602</v>
      </c>
    </row>
    <row r="629" spans="1:7" x14ac:dyDescent="0.3">
      <c r="A629" s="257" t="s">
        <v>3286</v>
      </c>
      <c r="B629" s="258" t="s">
        <v>3287</v>
      </c>
      <c r="C629" s="258" t="s">
        <v>356</v>
      </c>
      <c r="D629" s="258" t="s">
        <v>4512</v>
      </c>
      <c r="E629" s="258" t="s">
        <v>4513</v>
      </c>
      <c r="F629" s="259">
        <v>202602</v>
      </c>
      <c r="G629" t="str">
        <v>JOSUE VARGAS ALVAREZ202602</v>
      </c>
    </row>
    <row r="630" spans="1:7" x14ac:dyDescent="0.3">
      <c r="A630" s="260" t="s">
        <v>3286</v>
      </c>
      <c r="B630" s="261" t="s">
        <v>3287</v>
      </c>
      <c r="C630" s="261" t="s">
        <v>4595</v>
      </c>
      <c r="D630" s="261" t="s">
        <v>597</v>
      </c>
      <c r="E630" s="261" t="s">
        <v>3499</v>
      </c>
      <c r="F630" s="262">
        <v>202602</v>
      </c>
      <c r="G630" t="str">
        <v>KENNETH YOSTIN NAVARRO PEREZ202602</v>
      </c>
    </row>
    <row r="631" spans="1:7" x14ac:dyDescent="0.3">
      <c r="A631" s="257" t="s">
        <v>3286</v>
      </c>
      <c r="B631" s="258" t="s">
        <v>3287</v>
      </c>
      <c r="C631" s="258" t="s">
        <v>1041</v>
      </c>
      <c r="D631" s="258" t="s">
        <v>615</v>
      </c>
      <c r="E631" s="258" t="s">
        <v>616</v>
      </c>
      <c r="F631" s="259">
        <v>202602</v>
      </c>
      <c r="G631" t="str">
        <v>LUIS BARRANTES ALFARO202602</v>
      </c>
    </row>
    <row r="632" spans="1:7" x14ac:dyDescent="0.3">
      <c r="A632" s="260" t="s">
        <v>3286</v>
      </c>
      <c r="B632" s="261" t="s">
        <v>3287</v>
      </c>
      <c r="C632" s="261" t="s">
        <v>128</v>
      </c>
      <c r="D632" s="261" t="s">
        <v>3916</v>
      </c>
      <c r="E632" s="261" t="s">
        <v>3917</v>
      </c>
      <c r="F632" s="262">
        <v>202602</v>
      </c>
      <c r="G632" t="str">
        <v>LUIS FERNANDO CHAVARRIA CAMACHO202602</v>
      </c>
    </row>
    <row r="633" spans="1:7" x14ac:dyDescent="0.3">
      <c r="A633" s="257" t="s">
        <v>3286</v>
      </c>
      <c r="B633" s="258" t="s">
        <v>3287</v>
      </c>
      <c r="C633" s="258" t="s">
        <v>4496</v>
      </c>
      <c r="D633" s="258" t="s">
        <v>615</v>
      </c>
      <c r="E633" s="258" t="s">
        <v>616</v>
      </c>
      <c r="F633" s="259">
        <v>202602</v>
      </c>
      <c r="G633" t="str">
        <v>MARCO ALEJANDRO MORA PICADO202602</v>
      </c>
    </row>
    <row r="634" spans="1:7" x14ac:dyDescent="0.3">
      <c r="A634" s="260" t="s">
        <v>3286</v>
      </c>
      <c r="B634" s="261" t="s">
        <v>3287</v>
      </c>
      <c r="C634" s="261" t="s">
        <v>152</v>
      </c>
      <c r="D634" s="261" t="s">
        <v>4514</v>
      </c>
      <c r="E634" s="261" t="s">
        <v>4515</v>
      </c>
      <c r="F634" s="262">
        <v>202602</v>
      </c>
      <c r="G634" t="str">
        <v>MARIA FERNANDA ARAYA ARGUEDAS202602</v>
      </c>
    </row>
    <row r="635" spans="1:7" x14ac:dyDescent="0.3">
      <c r="A635" s="257" t="s">
        <v>3286</v>
      </c>
      <c r="B635" s="258" t="s">
        <v>3287</v>
      </c>
      <c r="C635" s="258" t="s">
        <v>4290</v>
      </c>
      <c r="D635" s="258" t="s">
        <v>597</v>
      </c>
      <c r="E635" s="258" t="s">
        <v>3499</v>
      </c>
      <c r="F635" s="259">
        <v>202602</v>
      </c>
      <c r="G635" t="str">
        <v>MARIA FERNANDA URIARTE WANG202602</v>
      </c>
    </row>
    <row r="636" spans="1:7" x14ac:dyDescent="0.3">
      <c r="A636" s="260" t="s">
        <v>3286</v>
      </c>
      <c r="B636" s="261" t="s">
        <v>3287</v>
      </c>
      <c r="C636" s="261" t="s">
        <v>4057</v>
      </c>
      <c r="D636" s="261" t="s">
        <v>597</v>
      </c>
      <c r="E636" s="261" t="s">
        <v>3499</v>
      </c>
      <c r="F636" s="262">
        <v>202602</v>
      </c>
      <c r="G636" t="str">
        <v>MELINA CORRALES DELGADO202602</v>
      </c>
    </row>
    <row r="637" spans="1:7" x14ac:dyDescent="0.3">
      <c r="A637" s="257" t="s">
        <v>3286</v>
      </c>
      <c r="B637" s="258" t="s">
        <v>3287</v>
      </c>
      <c r="C637" s="258" t="s">
        <v>120</v>
      </c>
      <c r="D637" s="258" t="s">
        <v>4516</v>
      </c>
      <c r="E637" s="258" t="s">
        <v>4517</v>
      </c>
      <c r="F637" s="259">
        <v>202602</v>
      </c>
      <c r="G637" t="str">
        <v>NEIL JOSE GARCIA VARGAS202602</v>
      </c>
    </row>
    <row r="638" spans="1:7" x14ac:dyDescent="0.3">
      <c r="A638" s="260" t="s">
        <v>3286</v>
      </c>
      <c r="B638" s="261" t="s">
        <v>3287</v>
      </c>
      <c r="C638" s="261" t="s">
        <v>4558</v>
      </c>
      <c r="D638" s="261" t="s">
        <v>3914</v>
      </c>
      <c r="E638" s="261" t="s">
        <v>3915</v>
      </c>
      <c r="F638" s="262">
        <v>202602</v>
      </c>
      <c r="G638" t="str">
        <v>PAOLO BLANCO NUÑEZ202602</v>
      </c>
    </row>
    <row r="639" spans="1:7" x14ac:dyDescent="0.3">
      <c r="A639" s="257" t="s">
        <v>3286</v>
      </c>
      <c r="B639" s="258" t="s">
        <v>3287</v>
      </c>
      <c r="C639" s="258" t="s">
        <v>4560</v>
      </c>
      <c r="D639" s="258" t="s">
        <v>4570</v>
      </c>
      <c r="E639" s="258" t="s">
        <v>4571</v>
      </c>
      <c r="F639" s="259">
        <v>202602</v>
      </c>
      <c r="G639" t="str">
        <v>RENATO ANDREY MAINIERI SAENZ202602</v>
      </c>
    </row>
    <row r="640" spans="1:7" x14ac:dyDescent="0.3">
      <c r="A640" s="260" t="s">
        <v>3288</v>
      </c>
      <c r="B640" s="261" t="s">
        <v>3289</v>
      </c>
      <c r="C640" s="261" t="s">
        <v>62</v>
      </c>
      <c r="D640" s="261" t="s">
        <v>613</v>
      </c>
      <c r="E640" s="261" t="s">
        <v>614</v>
      </c>
      <c r="F640" s="262">
        <v>202602</v>
      </c>
      <c r="G640" t="str">
        <v>EDUARDO CORDOBA VILLALTA202602</v>
      </c>
    </row>
    <row r="641" spans="1:7" x14ac:dyDescent="0.3">
      <c r="A641" s="257" t="s">
        <v>3288</v>
      </c>
      <c r="B641" s="258" t="s">
        <v>3289</v>
      </c>
      <c r="C641" s="258" t="s">
        <v>210</v>
      </c>
      <c r="D641" s="258" t="s">
        <v>577</v>
      </c>
      <c r="E641" s="258" t="s">
        <v>578</v>
      </c>
      <c r="F641" s="259">
        <v>202602</v>
      </c>
      <c r="G641" t="str">
        <v>RUTH PALMA GUIDO202602</v>
      </c>
    </row>
    <row r="642" spans="1:7" x14ac:dyDescent="0.3">
      <c r="A642" s="260" t="s">
        <v>672</v>
      </c>
      <c r="B642" s="261" t="s">
        <v>671</v>
      </c>
      <c r="C642" s="261" t="s">
        <v>398</v>
      </c>
      <c r="D642" s="261" t="s">
        <v>670</v>
      </c>
      <c r="E642" s="261" t="s">
        <v>671</v>
      </c>
      <c r="F642" s="262">
        <v>202602</v>
      </c>
      <c r="G642" t="str">
        <v>ABHINAV RANJAN202602</v>
      </c>
    </row>
    <row r="643" spans="1:7" x14ac:dyDescent="0.3">
      <c r="A643" s="257" t="s">
        <v>672</v>
      </c>
      <c r="B643" s="258" t="s">
        <v>671</v>
      </c>
      <c r="C643" s="258" t="s">
        <v>396</v>
      </c>
      <c r="D643" s="258" t="s">
        <v>670</v>
      </c>
      <c r="E643" s="258" t="s">
        <v>671</v>
      </c>
      <c r="F643" s="259">
        <v>202602</v>
      </c>
      <c r="G643" t="str">
        <v>ADOLFO ORTIZ202602</v>
      </c>
    </row>
    <row r="644" spans="1:7" x14ac:dyDescent="0.3">
      <c r="A644" s="260" t="s">
        <v>672</v>
      </c>
      <c r="B644" s="261" t="s">
        <v>671</v>
      </c>
      <c r="C644" s="261" t="s">
        <v>1011</v>
      </c>
      <c r="D644" s="261" t="s">
        <v>670</v>
      </c>
      <c r="E644" s="261" t="s">
        <v>671</v>
      </c>
      <c r="F644" s="262">
        <v>202602</v>
      </c>
      <c r="G644" t="str">
        <v>ANKUSH RAINA202602</v>
      </c>
    </row>
    <row r="645" spans="1:7" x14ac:dyDescent="0.3">
      <c r="A645" s="257" t="s">
        <v>672</v>
      </c>
      <c r="B645" s="258" t="s">
        <v>671</v>
      </c>
      <c r="C645" s="258" t="s">
        <v>1057</v>
      </c>
      <c r="D645" s="258" t="s">
        <v>670</v>
      </c>
      <c r="E645" s="258" t="s">
        <v>671</v>
      </c>
      <c r="F645" s="259">
        <v>202602</v>
      </c>
      <c r="G645" t="str">
        <v>ANTONIO CHAVES202602</v>
      </c>
    </row>
    <row r="646" spans="1:7" x14ac:dyDescent="0.3">
      <c r="A646" s="260" t="s">
        <v>672</v>
      </c>
      <c r="B646" s="261" t="s">
        <v>671</v>
      </c>
      <c r="C646" s="261" t="s">
        <v>1027</v>
      </c>
      <c r="D646" s="261" t="s">
        <v>670</v>
      </c>
      <c r="E646" s="261" t="s">
        <v>671</v>
      </c>
      <c r="F646" s="262">
        <v>202602</v>
      </c>
      <c r="G646" t="str">
        <v>AYAN DAS202602</v>
      </c>
    </row>
    <row r="647" spans="1:7" x14ac:dyDescent="0.3">
      <c r="A647" s="257" t="s">
        <v>672</v>
      </c>
      <c r="B647" s="258" t="s">
        <v>671</v>
      </c>
      <c r="C647" s="258" t="s">
        <v>1078</v>
      </c>
      <c r="D647" s="258" t="s">
        <v>670</v>
      </c>
      <c r="E647" s="258" t="s">
        <v>671</v>
      </c>
      <c r="F647" s="259">
        <v>202602</v>
      </c>
      <c r="G647" t="str">
        <v>DAMIAN PALUMBO202602</v>
      </c>
    </row>
    <row r="648" spans="1:7" x14ac:dyDescent="0.3">
      <c r="A648" s="260" t="s">
        <v>672</v>
      </c>
      <c r="B648" s="261" t="s">
        <v>671</v>
      </c>
      <c r="C648" s="261" t="s">
        <v>1075</v>
      </c>
      <c r="D648" s="261" t="s">
        <v>670</v>
      </c>
      <c r="E648" s="261" t="s">
        <v>671</v>
      </c>
      <c r="F648" s="262">
        <v>202602</v>
      </c>
      <c r="G648" t="str">
        <v>DANIEL VARON202602</v>
      </c>
    </row>
    <row r="649" spans="1:7" x14ac:dyDescent="0.3">
      <c r="A649" s="257" t="s">
        <v>672</v>
      </c>
      <c r="B649" s="258" t="s">
        <v>671</v>
      </c>
      <c r="C649" s="258" t="s">
        <v>1076</v>
      </c>
      <c r="D649" s="258" t="s">
        <v>670</v>
      </c>
      <c r="E649" s="258" t="s">
        <v>671</v>
      </c>
      <c r="F649" s="259">
        <v>202602</v>
      </c>
      <c r="G649" t="str">
        <v>DARIO LONDOÑO202602</v>
      </c>
    </row>
    <row r="650" spans="1:7" x14ac:dyDescent="0.3">
      <c r="A650" s="260" t="s">
        <v>672</v>
      </c>
      <c r="B650" s="261" t="s">
        <v>671</v>
      </c>
      <c r="C650" s="261" t="s">
        <v>1072</v>
      </c>
      <c r="D650" s="261" t="s">
        <v>670</v>
      </c>
      <c r="E650" s="261" t="s">
        <v>671</v>
      </c>
      <c r="F650" s="262">
        <v>202602</v>
      </c>
      <c r="G650" t="str">
        <v>DEEPIKA V202602</v>
      </c>
    </row>
    <row r="651" spans="1:7" x14ac:dyDescent="0.3">
      <c r="A651" s="257" t="s">
        <v>672</v>
      </c>
      <c r="B651" s="258" t="s">
        <v>671</v>
      </c>
      <c r="C651" s="258" t="s">
        <v>1056</v>
      </c>
      <c r="D651" s="258" t="s">
        <v>670</v>
      </c>
      <c r="E651" s="258" t="s">
        <v>671</v>
      </c>
      <c r="F651" s="259">
        <v>202602</v>
      </c>
      <c r="G651" t="str">
        <v>ERIC MARTINEZ202602</v>
      </c>
    </row>
    <row r="652" spans="1:7" x14ac:dyDescent="0.3">
      <c r="A652" s="260" t="s">
        <v>672</v>
      </c>
      <c r="B652" s="261" t="s">
        <v>671</v>
      </c>
      <c r="C652" s="261" t="s">
        <v>8387</v>
      </c>
      <c r="D652" s="261" t="s">
        <v>670</v>
      </c>
      <c r="E652" s="261" t="s">
        <v>671</v>
      </c>
      <c r="F652" s="262">
        <v>202602</v>
      </c>
      <c r="G652" t="str">
        <v>ERIKA LETICIA GRANADA FLORES202602</v>
      </c>
    </row>
    <row r="653" spans="1:7" x14ac:dyDescent="0.3">
      <c r="A653" s="257" t="s">
        <v>672</v>
      </c>
      <c r="B653" s="258" t="s">
        <v>671</v>
      </c>
      <c r="C653" s="258" t="s">
        <v>1059</v>
      </c>
      <c r="D653" s="258" t="s">
        <v>670</v>
      </c>
      <c r="E653" s="258" t="s">
        <v>671</v>
      </c>
      <c r="F653" s="259">
        <v>202602</v>
      </c>
      <c r="G653" t="str">
        <v>GABRIEL ZAPATA202602</v>
      </c>
    </row>
    <row r="654" spans="1:7" x14ac:dyDescent="0.3">
      <c r="A654" s="260" t="s">
        <v>672</v>
      </c>
      <c r="B654" s="261" t="s">
        <v>671</v>
      </c>
      <c r="C654" s="261" t="s">
        <v>3919</v>
      </c>
      <c r="D654" s="261" t="s">
        <v>670</v>
      </c>
      <c r="E654" s="261" t="s">
        <v>671</v>
      </c>
      <c r="F654" s="262">
        <v>202602</v>
      </c>
      <c r="G654" t="str">
        <v>GILDA VILLEDA HERNANDEZ202602</v>
      </c>
    </row>
    <row r="655" spans="1:7" x14ac:dyDescent="0.3">
      <c r="A655" s="257" t="s">
        <v>672</v>
      </c>
      <c r="B655" s="258" t="s">
        <v>671</v>
      </c>
      <c r="C655" s="258" t="s">
        <v>3473</v>
      </c>
      <c r="D655" s="258" t="s">
        <v>670</v>
      </c>
      <c r="E655" s="258" t="s">
        <v>671</v>
      </c>
      <c r="F655" s="259">
        <v>202602</v>
      </c>
      <c r="G655" t="str">
        <v>GLORIA IMBACH202602</v>
      </c>
    </row>
    <row r="656" spans="1:7" x14ac:dyDescent="0.3">
      <c r="A656" s="260" t="s">
        <v>672</v>
      </c>
      <c r="B656" s="261" t="s">
        <v>671</v>
      </c>
      <c r="C656" s="261" t="s">
        <v>3872</v>
      </c>
      <c r="D656" s="261" t="s">
        <v>670</v>
      </c>
      <c r="E656" s="261" t="s">
        <v>671</v>
      </c>
      <c r="F656" s="262">
        <v>202602</v>
      </c>
      <c r="G656" t="str">
        <v>IVONNE LOPEZ202602</v>
      </c>
    </row>
    <row r="657" spans="1:7" x14ac:dyDescent="0.3">
      <c r="A657" s="257" t="s">
        <v>672</v>
      </c>
      <c r="B657" s="258" t="s">
        <v>671</v>
      </c>
      <c r="C657" s="258" t="s">
        <v>947</v>
      </c>
      <c r="D657" s="258" t="s">
        <v>670</v>
      </c>
      <c r="E657" s="258" t="s">
        <v>671</v>
      </c>
      <c r="F657" s="259">
        <v>202602</v>
      </c>
      <c r="G657" t="str">
        <v>JAIME HERNÁN IBARRA  BENAVIDES202602</v>
      </c>
    </row>
    <row r="658" spans="1:7" x14ac:dyDescent="0.3">
      <c r="A658" s="260" t="s">
        <v>672</v>
      </c>
      <c r="B658" s="261" t="s">
        <v>671</v>
      </c>
      <c r="C658" s="261" t="s">
        <v>941</v>
      </c>
      <c r="D658" s="261" t="s">
        <v>670</v>
      </c>
      <c r="E658" s="261" t="s">
        <v>671</v>
      </c>
      <c r="F658" s="262">
        <v>202602</v>
      </c>
      <c r="G658" t="str">
        <v>JAIME MORENO MORENO202602</v>
      </c>
    </row>
    <row r="659" spans="1:7" x14ac:dyDescent="0.3">
      <c r="A659" s="257" t="s">
        <v>672</v>
      </c>
      <c r="B659" s="258" t="s">
        <v>671</v>
      </c>
      <c r="C659" s="258" t="s">
        <v>272</v>
      </c>
      <c r="D659" s="258" t="s">
        <v>670</v>
      </c>
      <c r="E659" s="258" t="s">
        <v>671</v>
      </c>
      <c r="F659" s="259">
        <v>202602</v>
      </c>
      <c r="G659" t="str">
        <v>JAVIER MATIAS FERNANDEZ202602</v>
      </c>
    </row>
    <row r="660" spans="1:7" x14ac:dyDescent="0.3">
      <c r="A660" s="260" t="s">
        <v>672</v>
      </c>
      <c r="B660" s="261" t="s">
        <v>671</v>
      </c>
      <c r="C660" s="261" t="s">
        <v>1079</v>
      </c>
      <c r="D660" s="261" t="s">
        <v>670</v>
      </c>
      <c r="E660" s="261" t="s">
        <v>671</v>
      </c>
      <c r="F660" s="262">
        <v>202602</v>
      </c>
      <c r="G660" t="str">
        <v>JEIMMY CUITIVA202602</v>
      </c>
    </row>
    <row r="661" spans="1:7" x14ac:dyDescent="0.3">
      <c r="A661" s="257" t="s">
        <v>672</v>
      </c>
      <c r="B661" s="258" t="s">
        <v>671</v>
      </c>
      <c r="C661" s="258" t="s">
        <v>383</v>
      </c>
      <c r="D661" s="258" t="s">
        <v>670</v>
      </c>
      <c r="E661" s="258" t="s">
        <v>671</v>
      </c>
      <c r="F661" s="259">
        <v>202602</v>
      </c>
      <c r="G661" t="str">
        <v>JESUS CAPINERI202602</v>
      </c>
    </row>
    <row r="662" spans="1:7" x14ac:dyDescent="0.3">
      <c r="A662" s="260" t="s">
        <v>672</v>
      </c>
      <c r="B662" s="261" t="s">
        <v>671</v>
      </c>
      <c r="C662" s="261" t="s">
        <v>3562</v>
      </c>
      <c r="D662" s="261" t="s">
        <v>670</v>
      </c>
      <c r="E662" s="261" t="s">
        <v>671</v>
      </c>
      <c r="F662" s="262">
        <v>202602</v>
      </c>
      <c r="G662" t="str">
        <v>JESUS OTERO202602</v>
      </c>
    </row>
    <row r="663" spans="1:7" x14ac:dyDescent="0.3">
      <c r="A663" s="257" t="s">
        <v>672</v>
      </c>
      <c r="B663" s="258" t="s">
        <v>671</v>
      </c>
      <c r="C663" s="258" t="s">
        <v>8386</v>
      </c>
      <c r="D663" s="258" t="s">
        <v>670</v>
      </c>
      <c r="E663" s="258" t="s">
        <v>671</v>
      </c>
      <c r="F663" s="259">
        <v>202602</v>
      </c>
      <c r="G663" t="str">
        <v>JORGE MARTINEZ PALMER202602</v>
      </c>
    </row>
    <row r="664" spans="1:7" x14ac:dyDescent="0.3">
      <c r="A664" s="260" t="s">
        <v>672</v>
      </c>
      <c r="B664" s="261" t="s">
        <v>671</v>
      </c>
      <c r="C664" s="261" t="s">
        <v>303</v>
      </c>
      <c r="D664" s="261" t="s">
        <v>573</v>
      </c>
      <c r="E664" s="261" t="s">
        <v>574</v>
      </c>
      <c r="F664" s="262">
        <v>202602</v>
      </c>
      <c r="G664" t="str">
        <v>JORGE TANAKA CAZUMI202602</v>
      </c>
    </row>
    <row r="665" spans="1:7" x14ac:dyDescent="0.3">
      <c r="A665" s="257" t="s">
        <v>672</v>
      </c>
      <c r="B665" s="258" t="s">
        <v>671</v>
      </c>
      <c r="C665" s="258" t="s">
        <v>8385</v>
      </c>
      <c r="D665" s="258" t="s">
        <v>670</v>
      </c>
      <c r="E665" s="258" t="s">
        <v>671</v>
      </c>
      <c r="F665" s="259">
        <v>202602</v>
      </c>
      <c r="G665" t="str">
        <v>JUAN CARLOS TORRES202602</v>
      </c>
    </row>
    <row r="666" spans="1:7" x14ac:dyDescent="0.3">
      <c r="A666" s="260" t="s">
        <v>672</v>
      </c>
      <c r="B666" s="261" t="s">
        <v>671</v>
      </c>
      <c r="C666" s="261" t="s">
        <v>8384</v>
      </c>
      <c r="D666" s="261" t="s">
        <v>670</v>
      </c>
      <c r="E666" s="261" t="s">
        <v>671</v>
      </c>
      <c r="F666" s="262">
        <v>202602</v>
      </c>
      <c r="G666" t="str">
        <v>KAREN HINOJOSA202602</v>
      </c>
    </row>
    <row r="667" spans="1:7" x14ac:dyDescent="0.3">
      <c r="A667" s="257" t="s">
        <v>672</v>
      </c>
      <c r="B667" s="258" t="s">
        <v>671</v>
      </c>
      <c r="C667" s="258" t="s">
        <v>400</v>
      </c>
      <c r="D667" s="258" t="s">
        <v>670</v>
      </c>
      <c r="E667" s="258" t="s">
        <v>671</v>
      </c>
      <c r="F667" s="259">
        <v>202602</v>
      </c>
      <c r="G667" t="str">
        <v>MADHAVI RAMASANI202602</v>
      </c>
    </row>
    <row r="668" spans="1:7" x14ac:dyDescent="0.3">
      <c r="A668" s="260" t="s">
        <v>672</v>
      </c>
      <c r="B668" s="261" t="s">
        <v>671</v>
      </c>
      <c r="C668" s="261" t="s">
        <v>3580</v>
      </c>
      <c r="D668" s="261" t="s">
        <v>670</v>
      </c>
      <c r="E668" s="261" t="s">
        <v>671</v>
      </c>
      <c r="F668" s="262">
        <v>202602</v>
      </c>
      <c r="G668" t="str">
        <v>MARCO LARA202602</v>
      </c>
    </row>
    <row r="669" spans="1:7" x14ac:dyDescent="0.3">
      <c r="A669" s="257" t="s">
        <v>672</v>
      </c>
      <c r="B669" s="258" t="s">
        <v>671</v>
      </c>
      <c r="C669" s="258" t="s">
        <v>375</v>
      </c>
      <c r="D669" s="258" t="s">
        <v>670</v>
      </c>
      <c r="E669" s="258" t="s">
        <v>671</v>
      </c>
      <c r="F669" s="259">
        <v>202602</v>
      </c>
      <c r="G669" t="str">
        <v>MARCO MUÑOZ RAMIREZ202602</v>
      </c>
    </row>
    <row r="670" spans="1:7" x14ac:dyDescent="0.3">
      <c r="A670" s="260" t="s">
        <v>672</v>
      </c>
      <c r="B670" s="261" t="s">
        <v>671</v>
      </c>
      <c r="C670" s="261" t="s">
        <v>1060</v>
      </c>
      <c r="D670" s="261" t="s">
        <v>670</v>
      </c>
      <c r="E670" s="261" t="s">
        <v>671</v>
      </c>
      <c r="F670" s="262">
        <v>202602</v>
      </c>
      <c r="G670" t="str">
        <v>MAURICIO GARCIA202602</v>
      </c>
    </row>
    <row r="671" spans="1:7" x14ac:dyDescent="0.3">
      <c r="A671" s="257" t="s">
        <v>672</v>
      </c>
      <c r="B671" s="258" t="s">
        <v>671</v>
      </c>
      <c r="C671" s="258" t="s">
        <v>1031</v>
      </c>
      <c r="D671" s="258" t="s">
        <v>670</v>
      </c>
      <c r="E671" s="258" t="s">
        <v>671</v>
      </c>
      <c r="F671" s="259">
        <v>202602</v>
      </c>
      <c r="G671" t="str">
        <v>MD SOHAIL SANADI202602</v>
      </c>
    </row>
    <row r="672" spans="1:7" x14ac:dyDescent="0.3">
      <c r="A672" s="260" t="s">
        <v>672</v>
      </c>
      <c r="B672" s="261" t="s">
        <v>671</v>
      </c>
      <c r="C672" s="261" t="s">
        <v>1080</v>
      </c>
      <c r="D672" s="261" t="s">
        <v>670</v>
      </c>
      <c r="E672" s="261" t="s">
        <v>671</v>
      </c>
      <c r="F672" s="262">
        <v>202602</v>
      </c>
      <c r="G672" t="str">
        <v>MEGHANA UBBALAGANDI CHANDRASHEKHAR202602</v>
      </c>
    </row>
    <row r="673" spans="1:7" x14ac:dyDescent="0.3">
      <c r="A673" s="257" t="s">
        <v>672</v>
      </c>
      <c r="B673" s="258" t="s">
        <v>671</v>
      </c>
      <c r="C673" s="258" t="s">
        <v>1058</v>
      </c>
      <c r="D673" s="258" t="s">
        <v>670</v>
      </c>
      <c r="E673" s="258" t="s">
        <v>671</v>
      </c>
      <c r="F673" s="259">
        <v>202602</v>
      </c>
      <c r="G673" t="str">
        <v>MIGUEL MORALES202602</v>
      </c>
    </row>
    <row r="674" spans="1:7" x14ac:dyDescent="0.3">
      <c r="A674" s="260" t="s">
        <v>672</v>
      </c>
      <c r="B674" s="261" t="s">
        <v>671</v>
      </c>
      <c r="C674" s="261" t="s">
        <v>1012</v>
      </c>
      <c r="D674" s="261" t="s">
        <v>670</v>
      </c>
      <c r="E674" s="261" t="s">
        <v>671</v>
      </c>
      <c r="F674" s="262">
        <v>202602</v>
      </c>
      <c r="G674" t="str">
        <v>NAVEEN SANKARA202602</v>
      </c>
    </row>
    <row r="675" spans="1:7" x14ac:dyDescent="0.3">
      <c r="A675" s="257" t="s">
        <v>672</v>
      </c>
      <c r="B675" s="258" t="s">
        <v>671</v>
      </c>
      <c r="C675" s="258" t="s">
        <v>397</v>
      </c>
      <c r="D675" s="258" t="s">
        <v>670</v>
      </c>
      <c r="E675" s="258" t="s">
        <v>671</v>
      </c>
      <c r="F675" s="259">
        <v>202602</v>
      </c>
      <c r="G675" t="str">
        <v>NEHA BHARGAVA202602</v>
      </c>
    </row>
    <row r="676" spans="1:7" x14ac:dyDescent="0.3">
      <c r="A676" s="260" t="s">
        <v>672</v>
      </c>
      <c r="B676" s="261" t="s">
        <v>671</v>
      </c>
      <c r="C676" s="261" t="s">
        <v>3493</v>
      </c>
      <c r="D676" s="261" t="s">
        <v>670</v>
      </c>
      <c r="E676" s="261" t="s">
        <v>671</v>
      </c>
      <c r="F676" s="262">
        <v>202602</v>
      </c>
      <c r="G676" t="str">
        <v>NIKITA RAJENDRA202602</v>
      </c>
    </row>
    <row r="677" spans="1:7" x14ac:dyDescent="0.3">
      <c r="A677" s="257" t="s">
        <v>672</v>
      </c>
      <c r="B677" s="258" t="s">
        <v>671</v>
      </c>
      <c r="C677" s="258" t="s">
        <v>8388</v>
      </c>
      <c r="D677" s="258" t="s">
        <v>670</v>
      </c>
      <c r="E677" s="258" t="s">
        <v>671</v>
      </c>
      <c r="F677" s="259">
        <v>202602</v>
      </c>
      <c r="G677" t="str">
        <v>NORA YOLANDA CID DEL PRADO MARTINEZ202602</v>
      </c>
    </row>
    <row r="678" spans="1:7" x14ac:dyDescent="0.3">
      <c r="A678" s="260" t="s">
        <v>672</v>
      </c>
      <c r="B678" s="261" t="s">
        <v>671</v>
      </c>
      <c r="C678" s="261" t="s">
        <v>1014</v>
      </c>
      <c r="D678" s="261" t="s">
        <v>670</v>
      </c>
      <c r="E678" s="261" t="s">
        <v>671</v>
      </c>
      <c r="F678" s="262">
        <v>202602</v>
      </c>
      <c r="G678" t="str">
        <v>RAJEEV RANJAN KISHORE202602</v>
      </c>
    </row>
    <row r="679" spans="1:7" x14ac:dyDescent="0.3">
      <c r="A679" s="257" t="s">
        <v>672</v>
      </c>
      <c r="B679" s="258" t="s">
        <v>671</v>
      </c>
      <c r="C679" s="258" t="s">
        <v>1074</v>
      </c>
      <c r="D679" s="258" t="s">
        <v>670</v>
      </c>
      <c r="E679" s="258" t="s">
        <v>671</v>
      </c>
      <c r="F679" s="259">
        <v>202602</v>
      </c>
      <c r="G679" t="str">
        <v>RAVIKIRAN K202602</v>
      </c>
    </row>
    <row r="680" spans="1:7" x14ac:dyDescent="0.3">
      <c r="A680" s="260" t="s">
        <v>672</v>
      </c>
      <c r="B680" s="261" t="s">
        <v>671</v>
      </c>
      <c r="C680" s="261" t="s">
        <v>3920</v>
      </c>
      <c r="D680" s="261" t="s">
        <v>670</v>
      </c>
      <c r="E680" s="261" t="s">
        <v>671</v>
      </c>
      <c r="F680" s="262">
        <v>202602</v>
      </c>
      <c r="G680" t="str">
        <v>RICARDO ARGUETA ESCOBAR202602</v>
      </c>
    </row>
    <row r="681" spans="1:7" x14ac:dyDescent="0.3">
      <c r="A681" s="257" t="s">
        <v>672</v>
      </c>
      <c r="B681" s="258" t="s">
        <v>671</v>
      </c>
      <c r="C681" s="258" t="s">
        <v>3581</v>
      </c>
      <c r="D681" s="258" t="s">
        <v>670</v>
      </c>
      <c r="E681" s="258" t="s">
        <v>671</v>
      </c>
      <c r="F681" s="259">
        <v>202602</v>
      </c>
      <c r="G681" t="str">
        <v>RICARDO TREJO202602</v>
      </c>
    </row>
    <row r="682" spans="1:7" x14ac:dyDescent="0.3">
      <c r="A682" s="260" t="s">
        <v>672</v>
      </c>
      <c r="B682" s="261" t="s">
        <v>671</v>
      </c>
      <c r="C682" s="261" t="s">
        <v>1030</v>
      </c>
      <c r="D682" s="261" t="s">
        <v>670</v>
      </c>
      <c r="E682" s="261" t="s">
        <v>671</v>
      </c>
      <c r="F682" s="262">
        <v>202602</v>
      </c>
      <c r="G682" t="str">
        <v>RICHARD RECINTO202602</v>
      </c>
    </row>
    <row r="683" spans="1:7" x14ac:dyDescent="0.3">
      <c r="A683" s="257" t="s">
        <v>672</v>
      </c>
      <c r="B683" s="258" t="s">
        <v>671</v>
      </c>
      <c r="C683" s="258" t="s">
        <v>1055</v>
      </c>
      <c r="D683" s="258" t="s">
        <v>670</v>
      </c>
      <c r="E683" s="258" t="s">
        <v>671</v>
      </c>
      <c r="F683" s="259">
        <v>202602</v>
      </c>
      <c r="G683" t="str">
        <v>ROBIN SHUKLA202602</v>
      </c>
    </row>
    <row r="684" spans="1:7" x14ac:dyDescent="0.3">
      <c r="A684" s="260" t="s">
        <v>672</v>
      </c>
      <c r="B684" s="261" t="s">
        <v>671</v>
      </c>
      <c r="C684" s="261" t="s">
        <v>1015</v>
      </c>
      <c r="D684" s="261" t="s">
        <v>670</v>
      </c>
      <c r="E684" s="261" t="s">
        <v>671</v>
      </c>
      <c r="F684" s="262">
        <v>202602</v>
      </c>
      <c r="G684" t="str">
        <v>SACHIN SHASHIKANT MANGAROLE202602</v>
      </c>
    </row>
    <row r="685" spans="1:7" x14ac:dyDescent="0.3">
      <c r="A685" s="257" t="s">
        <v>672</v>
      </c>
      <c r="B685" s="258" t="s">
        <v>671</v>
      </c>
      <c r="C685" s="258" t="s">
        <v>3878</v>
      </c>
      <c r="D685" s="258" t="s">
        <v>670</v>
      </c>
      <c r="E685" s="258" t="s">
        <v>671</v>
      </c>
      <c r="F685" s="259">
        <v>202602</v>
      </c>
      <c r="G685" t="str">
        <v>SANJAY PRASAD202602</v>
      </c>
    </row>
    <row r="686" spans="1:7" x14ac:dyDescent="0.3">
      <c r="A686" s="260" t="s">
        <v>672</v>
      </c>
      <c r="B686" s="261" t="s">
        <v>671</v>
      </c>
      <c r="C686" s="261" t="s">
        <v>1054</v>
      </c>
      <c r="D686" s="261" t="s">
        <v>670</v>
      </c>
      <c r="E686" s="261" t="s">
        <v>671</v>
      </c>
      <c r="F686" s="262">
        <v>202602</v>
      </c>
      <c r="G686" t="str">
        <v>SAVIGNA S202602</v>
      </c>
    </row>
    <row r="687" spans="1:7" x14ac:dyDescent="0.3">
      <c r="A687" s="257" t="s">
        <v>672</v>
      </c>
      <c r="B687" s="258" t="s">
        <v>671</v>
      </c>
      <c r="C687" s="258" t="s">
        <v>1073</v>
      </c>
      <c r="D687" s="258" t="s">
        <v>670</v>
      </c>
      <c r="E687" s="258" t="s">
        <v>671</v>
      </c>
      <c r="F687" s="259">
        <v>202602</v>
      </c>
      <c r="G687" t="str">
        <v>SREENATH N202602</v>
      </c>
    </row>
    <row r="688" spans="1:7" x14ac:dyDescent="0.3">
      <c r="A688" s="260" t="s">
        <v>672</v>
      </c>
      <c r="B688" s="261" t="s">
        <v>671</v>
      </c>
      <c r="C688" s="261" t="s">
        <v>3472</v>
      </c>
      <c r="D688" s="261" t="s">
        <v>670</v>
      </c>
      <c r="E688" s="261" t="s">
        <v>671</v>
      </c>
      <c r="F688" s="262">
        <v>202602</v>
      </c>
      <c r="G688" t="str">
        <v>SUJAY SHEKHAR202602</v>
      </c>
    </row>
    <row r="689" spans="1:7" x14ac:dyDescent="0.3">
      <c r="A689" s="257" t="s">
        <v>672</v>
      </c>
      <c r="B689" s="258" t="s">
        <v>671</v>
      </c>
      <c r="C689" s="258" t="s">
        <v>1013</v>
      </c>
      <c r="D689" s="258" t="s">
        <v>670</v>
      </c>
      <c r="E689" s="258" t="s">
        <v>671</v>
      </c>
      <c r="F689" s="259">
        <v>202602</v>
      </c>
      <c r="G689" t="str">
        <v>TANMAY BHATTACHARJEE202602</v>
      </c>
    </row>
    <row r="690" spans="1:7" x14ac:dyDescent="0.3">
      <c r="A690" s="260" t="s">
        <v>672</v>
      </c>
      <c r="B690" s="261" t="s">
        <v>671</v>
      </c>
      <c r="C690" s="261" t="s">
        <v>1029</v>
      </c>
      <c r="D690" s="261" t="s">
        <v>670</v>
      </c>
      <c r="E690" s="261" t="s">
        <v>671</v>
      </c>
      <c r="F690" s="262">
        <v>202602</v>
      </c>
      <c r="G690" t="str">
        <v>TRIPTI SWAROOP202602</v>
      </c>
    </row>
    <row r="691" spans="1:7" x14ac:dyDescent="0.3">
      <c r="A691" s="257" t="s">
        <v>672</v>
      </c>
      <c r="B691" s="258" t="s">
        <v>671</v>
      </c>
      <c r="C691" s="258" t="s">
        <v>1028</v>
      </c>
      <c r="D691" s="258" t="s">
        <v>670</v>
      </c>
      <c r="E691" s="258" t="s">
        <v>671</v>
      </c>
      <c r="F691" s="264">
        <v>202602</v>
      </c>
      <c r="G691" t="str">
        <v>VAMSI BURLA202602</v>
      </c>
    </row>
    <row r="692" spans="1:7" x14ac:dyDescent="0.3">
      <c r="A692" s="260" t="s">
        <v>672</v>
      </c>
      <c r="B692" s="261" t="s">
        <v>671</v>
      </c>
      <c r="C692" s="261" t="s">
        <v>1053</v>
      </c>
      <c r="D692" s="261" t="s">
        <v>670</v>
      </c>
      <c r="E692" s="261" t="s">
        <v>671</v>
      </c>
      <c r="F692" s="265">
        <v>202602</v>
      </c>
      <c r="G692" t="str">
        <v>VARUN KUMAR202602</v>
      </c>
    </row>
    <row r="693" spans="1:7" x14ac:dyDescent="0.3">
      <c r="A693" s="257" t="s">
        <v>672</v>
      </c>
      <c r="B693" s="258" t="s">
        <v>671</v>
      </c>
      <c r="C693" s="258" t="s">
        <v>1077</v>
      </c>
      <c r="D693" s="258" t="s">
        <v>670</v>
      </c>
      <c r="E693" s="258" t="s">
        <v>671</v>
      </c>
      <c r="F693" s="264">
        <v>202602</v>
      </c>
      <c r="G693" t="str">
        <v>VERBO CAMACHO202602</v>
      </c>
    </row>
    <row r="694" spans="1:7" x14ac:dyDescent="0.3">
      <c r="A694" s="260" t="s">
        <v>672</v>
      </c>
      <c r="B694" s="261" t="s">
        <v>671</v>
      </c>
      <c r="C694" s="261" t="s">
        <v>3494</v>
      </c>
      <c r="D694" s="261" t="s">
        <v>670</v>
      </c>
      <c r="E694" s="261" t="s">
        <v>671</v>
      </c>
      <c r="F694" s="265">
        <v>202602</v>
      </c>
      <c r="G694" t="str">
        <v>VYSHNAVI JAHAGIRDAR202602</v>
      </c>
    </row>
    <row r="695" spans="1:7" x14ac:dyDescent="0.3">
      <c r="A695" s="257" t="s">
        <v>672</v>
      </c>
      <c r="B695" s="258" t="s">
        <v>671</v>
      </c>
      <c r="C695" s="258" t="s">
        <v>399</v>
      </c>
      <c r="D695" s="258" t="s">
        <v>670</v>
      </c>
      <c r="E695" s="258" t="s">
        <v>671</v>
      </c>
      <c r="F695" s="264">
        <v>202602</v>
      </c>
      <c r="G695" t="str">
        <v>ZULMA GONZALEZ202602</v>
      </c>
    </row>
    <row r="696" spans="1:7" x14ac:dyDescent="0.3">
      <c r="A696" t="s">
        <v>423</v>
      </c>
      <c r="B696" t="s">
        <v>424</v>
      </c>
      <c r="C696" t="s">
        <v>3559</v>
      </c>
      <c r="D696" t="s">
        <v>3557</v>
      </c>
      <c r="E696" t="s">
        <v>3558</v>
      </c>
      <c r="F696">
        <v>202602</v>
      </c>
      <c r="G696" t="str">
        <v>MATTHEWS RUSSEL OBREGON202602</v>
      </c>
    </row>
    <row r="697" spans="1:7" x14ac:dyDescent="0.3">
      <c r="A697" t="s">
        <v>4703</v>
      </c>
      <c r="B697" t="s">
        <v>4132</v>
      </c>
      <c r="C697" t="s">
        <v>4436</v>
      </c>
      <c r="D697" t="s">
        <v>4133</v>
      </c>
      <c r="E697" t="s">
        <v>4134</v>
      </c>
      <c r="F697">
        <v>202602</v>
      </c>
      <c r="G697" t="str">
        <v>BRAYAN JOSUE GUTIERREZ DINARTE202602</v>
      </c>
    </row>
    <row r="698" spans="1:7" x14ac:dyDescent="0.3">
      <c r="A698" t="s">
        <v>4703</v>
      </c>
      <c r="B698" t="s">
        <v>4132</v>
      </c>
      <c r="C698" t="s">
        <v>8382</v>
      </c>
      <c r="D698" t="s">
        <v>4133</v>
      </c>
      <c r="E698" t="s">
        <v>4134</v>
      </c>
      <c r="F698">
        <v>202602</v>
      </c>
      <c r="G698" t="str">
        <v>JOHAN JOSUE VARGAS QUESADA202602</v>
      </c>
    </row>
    <row r="699" spans="1:7" x14ac:dyDescent="0.3">
      <c r="G699" t="str">
        <v/>
      </c>
    </row>
    <row r="700" spans="1:7" x14ac:dyDescent="0.3">
      <c r="G700" t="str">
        <v/>
      </c>
    </row>
    <row r="701" spans="1:7" x14ac:dyDescent="0.3">
      <c r="G701" t="str">
        <v/>
      </c>
    </row>
    <row r="702" spans="1:7" x14ac:dyDescent="0.3">
      <c r="G702" t="str">
        <v/>
      </c>
    </row>
    <row r="703" spans="1:7" x14ac:dyDescent="0.3">
      <c r="G703" t="str">
        <v/>
      </c>
    </row>
    <row r="704" spans="1:7" x14ac:dyDescent="0.3">
      <c r="G704" t="str">
        <v/>
      </c>
    </row>
    <row r="705" spans="7:7" x14ac:dyDescent="0.3">
      <c r="G705" t="str">
        <v/>
      </c>
    </row>
    <row r="706" spans="7:7" x14ac:dyDescent="0.3">
      <c r="G706" t="str">
        <v/>
      </c>
    </row>
    <row r="707" spans="7:7" x14ac:dyDescent="0.3">
      <c r="G707" t="str">
        <v/>
      </c>
    </row>
    <row r="708" spans="7:7" x14ac:dyDescent="0.3">
      <c r="G708" t="str">
        <v/>
      </c>
    </row>
    <row r="709" spans="7:7" x14ac:dyDescent="0.3">
      <c r="G709" t="str">
        <v/>
      </c>
    </row>
    <row r="710" spans="7:7" x14ac:dyDescent="0.3">
      <c r="G710" t="str">
        <v/>
      </c>
    </row>
    <row r="711" spans="7:7" x14ac:dyDescent="0.3">
      <c r="G711" t="str">
        <v/>
      </c>
    </row>
    <row r="712" spans="7:7" x14ac:dyDescent="0.3">
      <c r="G712" t="str">
        <v/>
      </c>
    </row>
    <row r="713" spans="7:7" x14ac:dyDescent="0.3">
      <c r="G713" t="str">
        <v/>
      </c>
    </row>
    <row r="714" spans="7:7" x14ac:dyDescent="0.3">
      <c r="G714" t="str">
        <v/>
      </c>
    </row>
    <row r="715" spans="7:7" x14ac:dyDescent="0.3">
      <c r="G715" t="str">
        <v/>
      </c>
    </row>
    <row r="716" spans="7:7" x14ac:dyDescent="0.3">
      <c r="G716" t="str">
        <v/>
      </c>
    </row>
    <row r="717" spans="7:7" x14ac:dyDescent="0.3">
      <c r="G717" t="str">
        <v/>
      </c>
    </row>
    <row r="718" spans="7:7" x14ac:dyDescent="0.3">
      <c r="G718" t="str">
        <v/>
      </c>
    </row>
    <row r="719" spans="7:7" x14ac:dyDescent="0.3">
      <c r="G719" t="str">
        <v/>
      </c>
    </row>
    <row r="720" spans="7:7" x14ac:dyDescent="0.3">
      <c r="G720" t="str">
        <v/>
      </c>
    </row>
    <row r="721" spans="7:7" x14ac:dyDescent="0.3">
      <c r="G721" t="str">
        <v/>
      </c>
    </row>
    <row r="722" spans="7:7" x14ac:dyDescent="0.3">
      <c r="G722" t="str">
        <v/>
      </c>
    </row>
    <row r="723" spans="7:7" x14ac:dyDescent="0.3">
      <c r="G723" t="str">
        <v/>
      </c>
    </row>
    <row r="724" spans="7:7" x14ac:dyDescent="0.3">
      <c r="G724" t="str">
        <v/>
      </c>
    </row>
    <row r="725" spans="7:7" x14ac:dyDescent="0.3">
      <c r="G725" t="str">
        <v/>
      </c>
    </row>
    <row r="726" spans="7:7" x14ac:dyDescent="0.3">
      <c r="G726" t="str">
        <v/>
      </c>
    </row>
    <row r="727" spans="7:7" x14ac:dyDescent="0.3">
      <c r="G727" t="str">
        <v/>
      </c>
    </row>
    <row r="728" spans="7:7" x14ac:dyDescent="0.3">
      <c r="G728" t="str">
        <v/>
      </c>
    </row>
    <row r="729" spans="7:7" x14ac:dyDescent="0.3">
      <c r="G729" t="str">
        <v/>
      </c>
    </row>
    <row r="730" spans="7:7" x14ac:dyDescent="0.3">
      <c r="G730" t="str">
        <v/>
      </c>
    </row>
    <row r="731" spans="7:7" x14ac:dyDescent="0.3">
      <c r="G731" t="str">
        <v/>
      </c>
    </row>
    <row r="732" spans="7:7" x14ac:dyDescent="0.3">
      <c r="G732" t="str">
        <v/>
      </c>
    </row>
    <row r="733" spans="7:7" x14ac:dyDescent="0.3">
      <c r="G733" t="str">
        <v/>
      </c>
    </row>
    <row r="734" spans="7:7" x14ac:dyDescent="0.3">
      <c r="G734" t="str">
        <v/>
      </c>
    </row>
    <row r="735" spans="7:7" x14ac:dyDescent="0.3">
      <c r="G735" t="str">
        <v/>
      </c>
    </row>
    <row r="736" spans="7:7" x14ac:dyDescent="0.3">
      <c r="G736" t="str">
        <v/>
      </c>
    </row>
    <row r="737" spans="7:7" x14ac:dyDescent="0.3">
      <c r="G737" t="str">
        <v/>
      </c>
    </row>
    <row r="738" spans="7:7" x14ac:dyDescent="0.3">
      <c r="G738" t="str">
        <v/>
      </c>
    </row>
    <row r="739" spans="7:7" x14ac:dyDescent="0.3">
      <c r="G739" t="str">
        <v/>
      </c>
    </row>
    <row r="740" spans="7:7" x14ac:dyDescent="0.3">
      <c r="G740" t="str">
        <v/>
      </c>
    </row>
    <row r="741" spans="7:7" x14ac:dyDescent="0.3">
      <c r="G741" t="str">
        <v/>
      </c>
    </row>
    <row r="742" spans="7:7" x14ac:dyDescent="0.3">
      <c r="G742" t="str">
        <v/>
      </c>
    </row>
    <row r="743" spans="7:7" x14ac:dyDescent="0.3">
      <c r="G743" t="str">
        <v/>
      </c>
    </row>
    <row r="744" spans="7:7" x14ac:dyDescent="0.3">
      <c r="G744" t="str">
        <v/>
      </c>
    </row>
    <row r="745" spans="7:7" x14ac:dyDescent="0.3">
      <c r="G745" t="str">
        <v/>
      </c>
    </row>
    <row r="746" spans="7:7" x14ac:dyDescent="0.3">
      <c r="G746" t="str">
        <v/>
      </c>
    </row>
    <row r="747" spans="7:7" x14ac:dyDescent="0.3">
      <c r="G747" t="str">
        <v/>
      </c>
    </row>
    <row r="748" spans="7:7" x14ac:dyDescent="0.3">
      <c r="G748" t="str">
        <v/>
      </c>
    </row>
    <row r="749" spans="7:7" x14ac:dyDescent="0.3">
      <c r="G749" t="str">
        <v/>
      </c>
    </row>
    <row r="750" spans="7:7" x14ac:dyDescent="0.3">
      <c r="G750" t="str">
        <v/>
      </c>
    </row>
    <row r="751" spans="7:7" x14ac:dyDescent="0.3">
      <c r="G751" t="str">
        <v/>
      </c>
    </row>
    <row r="752" spans="7:7" x14ac:dyDescent="0.3">
      <c r="G752" t="str">
        <v/>
      </c>
    </row>
    <row r="753" spans="7:7" x14ac:dyDescent="0.3">
      <c r="G753" t="str">
        <v/>
      </c>
    </row>
    <row r="754" spans="7:7" x14ac:dyDescent="0.3">
      <c r="G754" t="str">
        <v/>
      </c>
    </row>
    <row r="755" spans="7:7" x14ac:dyDescent="0.3">
      <c r="G755" t="str">
        <v/>
      </c>
    </row>
    <row r="756" spans="7:7" x14ac:dyDescent="0.3">
      <c r="G756" t="str">
        <v/>
      </c>
    </row>
    <row r="757" spans="7:7" x14ac:dyDescent="0.3">
      <c r="G757" t="str">
        <v/>
      </c>
    </row>
    <row r="758" spans="7:7" x14ac:dyDescent="0.3">
      <c r="G758" t="str">
        <v/>
      </c>
    </row>
    <row r="759" spans="7:7" x14ac:dyDescent="0.3">
      <c r="G759" t="str">
        <v/>
      </c>
    </row>
    <row r="760" spans="7:7" x14ac:dyDescent="0.3">
      <c r="G760" t="str">
        <v/>
      </c>
    </row>
    <row r="761" spans="7:7" x14ac:dyDescent="0.3">
      <c r="G761" t="str">
        <v/>
      </c>
    </row>
    <row r="762" spans="7:7" x14ac:dyDescent="0.3">
      <c r="G762" t="str">
        <v/>
      </c>
    </row>
    <row r="763" spans="7:7" x14ac:dyDescent="0.3">
      <c r="G763" t="str">
        <v/>
      </c>
    </row>
    <row r="764" spans="7:7" x14ac:dyDescent="0.3">
      <c r="G764" t="str">
        <v/>
      </c>
    </row>
    <row r="765" spans="7:7" x14ac:dyDescent="0.3">
      <c r="G765" t="str">
        <v/>
      </c>
    </row>
    <row r="766" spans="7:7" x14ac:dyDescent="0.3">
      <c r="G766" t="str">
        <v/>
      </c>
    </row>
    <row r="767" spans="7:7" x14ac:dyDescent="0.3">
      <c r="G767" t="str">
        <v/>
      </c>
    </row>
    <row r="768" spans="7:7" x14ac:dyDescent="0.3">
      <c r="G768" t="str">
        <v/>
      </c>
    </row>
    <row r="769" spans="7:7" x14ac:dyDescent="0.3">
      <c r="G769" t="str">
        <v/>
      </c>
    </row>
    <row r="770" spans="7:7" x14ac:dyDescent="0.3">
      <c r="G770" t="str">
        <v/>
      </c>
    </row>
    <row r="771" spans="7:7" x14ac:dyDescent="0.3">
      <c r="G771" t="str">
        <v/>
      </c>
    </row>
    <row r="772" spans="7:7" x14ac:dyDescent="0.3">
      <c r="G772" t="str">
        <v/>
      </c>
    </row>
    <row r="773" spans="7:7" x14ac:dyDescent="0.3">
      <c r="G773" t="str">
        <v/>
      </c>
    </row>
    <row r="774" spans="7:7" x14ac:dyDescent="0.3">
      <c r="G774" t="str">
        <v/>
      </c>
    </row>
    <row r="775" spans="7:7" x14ac:dyDescent="0.3">
      <c r="G775" t="str">
        <v/>
      </c>
    </row>
    <row r="776" spans="7:7" x14ac:dyDescent="0.3">
      <c r="G776" t="str">
        <v/>
      </c>
    </row>
    <row r="777" spans="7:7" x14ac:dyDescent="0.3">
      <c r="G777" t="str">
        <v/>
      </c>
    </row>
    <row r="778" spans="7:7" x14ac:dyDescent="0.3">
      <c r="G778" t="str">
        <v/>
      </c>
    </row>
    <row r="779" spans="7:7" x14ac:dyDescent="0.3">
      <c r="G779" t="str">
        <v/>
      </c>
    </row>
    <row r="780" spans="7:7" x14ac:dyDescent="0.3">
      <c r="G780" t="str">
        <v/>
      </c>
    </row>
    <row r="781" spans="7:7" x14ac:dyDescent="0.3">
      <c r="G781" t="str">
        <v/>
      </c>
    </row>
    <row r="782" spans="7:7" x14ac:dyDescent="0.3">
      <c r="G782" t="str">
        <v/>
      </c>
    </row>
    <row r="783" spans="7:7" x14ac:dyDescent="0.3">
      <c r="G783" t="str">
        <v/>
      </c>
    </row>
    <row r="784" spans="7:7" x14ac:dyDescent="0.3">
      <c r="G784" t="str">
        <v/>
      </c>
    </row>
    <row r="785" spans="7:7" x14ac:dyDescent="0.3">
      <c r="G785" t="str">
        <v/>
      </c>
    </row>
    <row r="786" spans="7:7" x14ac:dyDescent="0.3">
      <c r="G786" t="str">
        <v/>
      </c>
    </row>
    <row r="787" spans="7:7" x14ac:dyDescent="0.3">
      <c r="G787" t="str">
        <v/>
      </c>
    </row>
    <row r="788" spans="7:7" x14ac:dyDescent="0.3">
      <c r="G788" t="str">
        <v/>
      </c>
    </row>
    <row r="789" spans="7:7" x14ac:dyDescent="0.3">
      <c r="G789" t="str">
        <v/>
      </c>
    </row>
    <row r="790" spans="7:7" x14ac:dyDescent="0.3">
      <c r="G790" t="str">
        <v/>
      </c>
    </row>
    <row r="791" spans="7:7" x14ac:dyDescent="0.3">
      <c r="G791" t="str">
        <v/>
      </c>
    </row>
    <row r="792" spans="7:7" x14ac:dyDescent="0.3">
      <c r="G792" t="str">
        <v/>
      </c>
    </row>
    <row r="793" spans="7:7" x14ac:dyDescent="0.3">
      <c r="G793" t="str">
        <v/>
      </c>
    </row>
    <row r="794" spans="7:7" x14ac:dyDescent="0.3">
      <c r="G794" t="str">
        <v/>
      </c>
    </row>
    <row r="795" spans="7:7" x14ac:dyDescent="0.3">
      <c r="G795" t="str">
        <v/>
      </c>
    </row>
    <row r="796" spans="7:7" x14ac:dyDescent="0.3">
      <c r="G796" t="str">
        <v/>
      </c>
    </row>
    <row r="797" spans="7:7" x14ac:dyDescent="0.3">
      <c r="G797" t="str">
        <v/>
      </c>
    </row>
    <row r="798" spans="7:7" x14ac:dyDescent="0.3">
      <c r="G798" t="str">
        <v/>
      </c>
    </row>
    <row r="799" spans="7:7" x14ac:dyDescent="0.3">
      <c r="G799" t="str">
        <v/>
      </c>
    </row>
    <row r="800" spans="7:7" x14ac:dyDescent="0.3">
      <c r="G800" t="str">
        <v/>
      </c>
    </row>
    <row r="801" spans="7:7" x14ac:dyDescent="0.3">
      <c r="G801" t="str">
        <v/>
      </c>
    </row>
    <row r="802" spans="7:7" x14ac:dyDescent="0.3">
      <c r="G802" t="str">
        <v/>
      </c>
    </row>
    <row r="803" spans="7:7" x14ac:dyDescent="0.3">
      <c r="G803" t="str">
        <v/>
      </c>
    </row>
    <row r="804" spans="7:7" x14ac:dyDescent="0.3">
      <c r="G804" t="str">
        <v/>
      </c>
    </row>
    <row r="805" spans="7:7" x14ac:dyDescent="0.3">
      <c r="G805" t="str">
        <v/>
      </c>
    </row>
    <row r="806" spans="7:7" x14ac:dyDescent="0.3">
      <c r="G806" t="str">
        <v/>
      </c>
    </row>
    <row r="807" spans="7:7" x14ac:dyDescent="0.3">
      <c r="G807" t="str">
        <v/>
      </c>
    </row>
    <row r="808" spans="7:7" x14ac:dyDescent="0.3">
      <c r="G808" t="str">
        <v/>
      </c>
    </row>
    <row r="809" spans="7:7" x14ac:dyDescent="0.3">
      <c r="G809" t="str">
        <v/>
      </c>
    </row>
    <row r="810" spans="7:7" x14ac:dyDescent="0.3">
      <c r="G810" t="str">
        <v/>
      </c>
    </row>
    <row r="811" spans="7:7" x14ac:dyDescent="0.3">
      <c r="G811" t="str">
        <v/>
      </c>
    </row>
    <row r="812" spans="7:7" x14ac:dyDescent="0.3">
      <c r="G812" t="str">
        <v/>
      </c>
    </row>
    <row r="813" spans="7:7" x14ac:dyDescent="0.3">
      <c r="G813" t="str">
        <v/>
      </c>
    </row>
    <row r="814" spans="7:7" x14ac:dyDescent="0.3">
      <c r="G814" t="str">
        <v/>
      </c>
    </row>
    <row r="815" spans="7:7" x14ac:dyDescent="0.3">
      <c r="G815" t="str">
        <v/>
      </c>
    </row>
    <row r="816" spans="7:7" x14ac:dyDescent="0.3">
      <c r="G816" t="str">
        <v/>
      </c>
    </row>
    <row r="817" spans="7:7" x14ac:dyDescent="0.3">
      <c r="G817" t="str">
        <v/>
      </c>
    </row>
    <row r="818" spans="7:7" x14ac:dyDescent="0.3">
      <c r="G818" t="str">
        <v/>
      </c>
    </row>
    <row r="819" spans="7:7" x14ac:dyDescent="0.3">
      <c r="G819" t="str">
        <v/>
      </c>
    </row>
    <row r="820" spans="7:7" x14ac:dyDescent="0.3">
      <c r="G820" t="str">
        <v/>
      </c>
    </row>
    <row r="821" spans="7:7" x14ac:dyDescent="0.3">
      <c r="G821" t="str">
        <v/>
      </c>
    </row>
    <row r="822" spans="7:7" x14ac:dyDescent="0.3">
      <c r="G822" t="str">
        <v/>
      </c>
    </row>
    <row r="823" spans="7:7" x14ac:dyDescent="0.3">
      <c r="G823" t="str">
        <v/>
      </c>
    </row>
    <row r="824" spans="7:7" x14ac:dyDescent="0.3">
      <c r="G824" t="str">
        <v/>
      </c>
    </row>
    <row r="825" spans="7:7" x14ac:dyDescent="0.3">
      <c r="G825" t="str">
        <v/>
      </c>
    </row>
    <row r="826" spans="7:7" x14ac:dyDescent="0.3">
      <c r="G826" t="str">
        <v/>
      </c>
    </row>
    <row r="827" spans="7:7" x14ac:dyDescent="0.3">
      <c r="G827" t="str">
        <v/>
      </c>
    </row>
    <row r="828" spans="7:7" x14ac:dyDescent="0.3">
      <c r="G828" t="str">
        <v/>
      </c>
    </row>
    <row r="829" spans="7:7" x14ac:dyDescent="0.3">
      <c r="G829" t="str">
        <v/>
      </c>
    </row>
    <row r="830" spans="7:7" x14ac:dyDescent="0.3">
      <c r="G830" t="str">
        <v/>
      </c>
    </row>
    <row r="831" spans="7:7" x14ac:dyDescent="0.3">
      <c r="G831" t="str">
        <v/>
      </c>
    </row>
    <row r="832" spans="7:7" x14ac:dyDescent="0.3">
      <c r="G832" t="str">
        <v/>
      </c>
    </row>
    <row r="833" spans="7:7" x14ac:dyDescent="0.3">
      <c r="G833" t="str">
        <v/>
      </c>
    </row>
    <row r="834" spans="7:7" x14ac:dyDescent="0.3">
      <c r="G834" t="str">
        <v/>
      </c>
    </row>
    <row r="835" spans="7:7" x14ac:dyDescent="0.3">
      <c r="G835" t="str">
        <v/>
      </c>
    </row>
    <row r="836" spans="7:7" x14ac:dyDescent="0.3">
      <c r="G836" t="str">
        <v/>
      </c>
    </row>
    <row r="837" spans="7:7" x14ac:dyDescent="0.3">
      <c r="G837" t="str">
        <v/>
      </c>
    </row>
    <row r="838" spans="7:7" x14ac:dyDescent="0.3">
      <c r="G838" t="str">
        <v/>
      </c>
    </row>
    <row r="839" spans="7:7" x14ac:dyDescent="0.3">
      <c r="G839" t="str">
        <v/>
      </c>
    </row>
    <row r="840" spans="7:7" x14ac:dyDescent="0.3">
      <c r="G840" t="str">
        <v/>
      </c>
    </row>
    <row r="841" spans="7:7" x14ac:dyDescent="0.3">
      <c r="G841" t="str">
        <v/>
      </c>
    </row>
    <row r="842" spans="7:7" x14ac:dyDescent="0.3">
      <c r="G842" t="str">
        <v/>
      </c>
    </row>
    <row r="843" spans="7:7" x14ac:dyDescent="0.3">
      <c r="G843" t="str">
        <v/>
      </c>
    </row>
    <row r="844" spans="7:7" x14ac:dyDescent="0.3">
      <c r="G844" t="str">
        <v/>
      </c>
    </row>
    <row r="845" spans="7:7" x14ac:dyDescent="0.3">
      <c r="G845" t="str">
        <v/>
      </c>
    </row>
    <row r="846" spans="7:7" x14ac:dyDescent="0.3">
      <c r="G846" t="str">
        <v/>
      </c>
    </row>
    <row r="847" spans="7:7" x14ac:dyDescent="0.3">
      <c r="G847" t="str">
        <v/>
      </c>
    </row>
    <row r="848" spans="7:7" x14ac:dyDescent="0.3">
      <c r="G848" t="str">
        <v/>
      </c>
    </row>
    <row r="849" spans="7:7" x14ac:dyDescent="0.3">
      <c r="G849" t="str">
        <v/>
      </c>
    </row>
    <row r="850" spans="7:7" x14ac:dyDescent="0.3">
      <c r="G850" t="str">
        <v/>
      </c>
    </row>
    <row r="851" spans="7:7" x14ac:dyDescent="0.3">
      <c r="G851" t="str">
        <v/>
      </c>
    </row>
    <row r="852" spans="7:7" x14ac:dyDescent="0.3">
      <c r="G852" t="str">
        <v/>
      </c>
    </row>
    <row r="853" spans="7:7" x14ac:dyDescent="0.3">
      <c r="G853" t="str">
        <v/>
      </c>
    </row>
    <row r="854" spans="7:7" x14ac:dyDescent="0.3">
      <c r="G854" t="str">
        <v/>
      </c>
    </row>
    <row r="855" spans="7:7" x14ac:dyDescent="0.3">
      <c r="G855" t="str">
        <v/>
      </c>
    </row>
    <row r="856" spans="7:7" x14ac:dyDescent="0.3">
      <c r="G856" t="str">
        <v/>
      </c>
    </row>
    <row r="857" spans="7:7" x14ac:dyDescent="0.3">
      <c r="G857" t="str">
        <v/>
      </c>
    </row>
    <row r="858" spans="7:7" x14ac:dyDescent="0.3">
      <c r="G858" t="str">
        <v/>
      </c>
    </row>
    <row r="859" spans="7:7" x14ac:dyDescent="0.3">
      <c r="G859" t="str">
        <v/>
      </c>
    </row>
    <row r="860" spans="7:7" x14ac:dyDescent="0.3">
      <c r="G860" t="str">
        <v/>
      </c>
    </row>
    <row r="861" spans="7:7" x14ac:dyDescent="0.3">
      <c r="G861" t="str">
        <v/>
      </c>
    </row>
    <row r="862" spans="7:7" x14ac:dyDescent="0.3">
      <c r="G862" t="str">
        <v/>
      </c>
    </row>
    <row r="863" spans="7:7" x14ac:dyDescent="0.3">
      <c r="G863" t="str">
        <v/>
      </c>
    </row>
    <row r="864" spans="7:7" x14ac:dyDescent="0.3">
      <c r="G864" t="str">
        <v/>
      </c>
    </row>
    <row r="865" spans="7:7" x14ac:dyDescent="0.3">
      <c r="G865" t="str">
        <v/>
      </c>
    </row>
    <row r="866" spans="7:7" x14ac:dyDescent="0.3">
      <c r="G866" t="str">
        <v/>
      </c>
    </row>
    <row r="867" spans="7:7" x14ac:dyDescent="0.3">
      <c r="G867" t="str">
        <v/>
      </c>
    </row>
    <row r="868" spans="7:7" x14ac:dyDescent="0.3">
      <c r="G868" t="str">
        <v/>
      </c>
    </row>
    <row r="869" spans="7:7" x14ac:dyDescent="0.3">
      <c r="G869" t="str">
        <v/>
      </c>
    </row>
    <row r="870" spans="7:7" x14ac:dyDescent="0.3">
      <c r="G870" t="str">
        <v/>
      </c>
    </row>
    <row r="871" spans="7:7" x14ac:dyDescent="0.3">
      <c r="G871" t="str">
        <v/>
      </c>
    </row>
    <row r="872" spans="7:7" x14ac:dyDescent="0.3">
      <c r="G872" t="str">
        <v/>
      </c>
    </row>
    <row r="873" spans="7:7" x14ac:dyDescent="0.3">
      <c r="G873" t="str">
        <v/>
      </c>
    </row>
    <row r="874" spans="7:7" x14ac:dyDescent="0.3">
      <c r="G874" t="str">
        <v/>
      </c>
    </row>
    <row r="875" spans="7:7" x14ac:dyDescent="0.3">
      <c r="G875" t="str">
        <v/>
      </c>
    </row>
    <row r="876" spans="7:7" x14ac:dyDescent="0.3">
      <c r="G876" t="str">
        <v/>
      </c>
    </row>
    <row r="877" spans="7:7" x14ac:dyDescent="0.3">
      <c r="G877" t="str">
        <v/>
      </c>
    </row>
    <row r="878" spans="7:7" x14ac:dyDescent="0.3">
      <c r="G878" t="str">
        <v/>
      </c>
    </row>
    <row r="879" spans="7:7" x14ac:dyDescent="0.3">
      <c r="G879" t="str">
        <v/>
      </c>
    </row>
    <row r="880" spans="7:7" x14ac:dyDescent="0.3">
      <c r="G880" t="str">
        <v/>
      </c>
    </row>
    <row r="881" spans="7:7" x14ac:dyDescent="0.3">
      <c r="G881" t="str">
        <v/>
      </c>
    </row>
    <row r="882" spans="7:7" x14ac:dyDescent="0.3">
      <c r="G882" t="str">
        <v/>
      </c>
    </row>
    <row r="883" spans="7:7" x14ac:dyDescent="0.3">
      <c r="G883" t="str">
        <v/>
      </c>
    </row>
    <row r="884" spans="7:7" x14ac:dyDescent="0.3">
      <c r="G884" t="str">
        <v/>
      </c>
    </row>
    <row r="885" spans="7:7" x14ac:dyDescent="0.3">
      <c r="G885" t="str">
        <v/>
      </c>
    </row>
    <row r="886" spans="7:7" x14ac:dyDescent="0.3">
      <c r="G886" t="str">
        <v/>
      </c>
    </row>
    <row r="887" spans="7:7" x14ac:dyDescent="0.3">
      <c r="G887" t="str">
        <v/>
      </c>
    </row>
    <row r="888" spans="7:7" x14ac:dyDescent="0.3">
      <c r="G888" t="str">
        <v/>
      </c>
    </row>
    <row r="889" spans="7:7" x14ac:dyDescent="0.3">
      <c r="G889" t="str">
        <v/>
      </c>
    </row>
    <row r="890" spans="7:7" x14ac:dyDescent="0.3">
      <c r="G890" t="str">
        <v/>
      </c>
    </row>
    <row r="891" spans="7:7" x14ac:dyDescent="0.3">
      <c r="G891" t="str">
        <v/>
      </c>
    </row>
    <row r="892" spans="7:7" x14ac:dyDescent="0.3">
      <c r="G892" t="str">
        <v/>
      </c>
    </row>
    <row r="893" spans="7:7" x14ac:dyDescent="0.3">
      <c r="G893" t="str">
        <v/>
      </c>
    </row>
    <row r="894" spans="7:7" x14ac:dyDescent="0.3">
      <c r="G894" t="str">
        <v/>
      </c>
    </row>
    <row r="895" spans="7:7" x14ac:dyDescent="0.3">
      <c r="G895" t="str">
        <v/>
      </c>
    </row>
    <row r="896" spans="7:7" x14ac:dyDescent="0.3">
      <c r="G896" t="str">
        <v/>
      </c>
    </row>
    <row r="897" spans="7:7" x14ac:dyDescent="0.3">
      <c r="G897" t="str">
        <v/>
      </c>
    </row>
    <row r="898" spans="7:7" x14ac:dyDescent="0.3">
      <c r="G898" t="str">
        <v/>
      </c>
    </row>
    <row r="899" spans="7:7" x14ac:dyDescent="0.3">
      <c r="G899" t="str">
        <v/>
      </c>
    </row>
    <row r="900" spans="7:7" x14ac:dyDescent="0.3">
      <c r="G900" t="str">
        <v/>
      </c>
    </row>
    <row r="901" spans="7:7" x14ac:dyDescent="0.3">
      <c r="G901" t="str">
        <v/>
      </c>
    </row>
    <row r="902" spans="7:7" x14ac:dyDescent="0.3">
      <c r="G902" t="str">
        <v/>
      </c>
    </row>
    <row r="903" spans="7:7" x14ac:dyDescent="0.3">
      <c r="G903" t="str">
        <v/>
      </c>
    </row>
    <row r="904" spans="7:7" x14ac:dyDescent="0.3">
      <c r="G904" t="str">
        <v/>
      </c>
    </row>
    <row r="905" spans="7:7" x14ac:dyDescent="0.3">
      <c r="G905" t="str">
        <v/>
      </c>
    </row>
    <row r="906" spans="7:7" x14ac:dyDescent="0.3">
      <c r="G906" t="str">
        <v/>
      </c>
    </row>
    <row r="907" spans="7:7" x14ac:dyDescent="0.3">
      <c r="G907" t="str">
        <v/>
      </c>
    </row>
    <row r="908" spans="7:7" x14ac:dyDescent="0.3">
      <c r="G908" t="str">
        <v/>
      </c>
    </row>
    <row r="909" spans="7:7" x14ac:dyDescent="0.3">
      <c r="G909" t="str">
        <v/>
      </c>
    </row>
    <row r="910" spans="7:7" x14ac:dyDescent="0.3">
      <c r="G910" t="str">
        <v/>
      </c>
    </row>
    <row r="911" spans="7:7" x14ac:dyDescent="0.3">
      <c r="G911" t="str">
        <v/>
      </c>
    </row>
    <row r="912" spans="7:7" x14ac:dyDescent="0.3">
      <c r="G912" t="str">
        <v/>
      </c>
    </row>
    <row r="913" spans="7:7" x14ac:dyDescent="0.3">
      <c r="G913" t="str">
        <v/>
      </c>
    </row>
    <row r="914" spans="7:7" x14ac:dyDescent="0.3">
      <c r="G914" t="str">
        <v/>
      </c>
    </row>
    <row r="915" spans="7:7" x14ac:dyDescent="0.3">
      <c r="G915" t="str">
        <v/>
      </c>
    </row>
    <row r="916" spans="7:7" x14ac:dyDescent="0.3">
      <c r="G916" t="str">
        <v/>
      </c>
    </row>
    <row r="917" spans="7:7" x14ac:dyDescent="0.3">
      <c r="G917" t="str">
        <v/>
      </c>
    </row>
    <row r="918" spans="7:7" x14ac:dyDescent="0.3">
      <c r="G918" t="str">
        <v/>
      </c>
    </row>
    <row r="919" spans="7:7" x14ac:dyDescent="0.3">
      <c r="G919" t="str">
        <v/>
      </c>
    </row>
    <row r="920" spans="7:7" x14ac:dyDescent="0.3">
      <c r="G920" t="str">
        <v/>
      </c>
    </row>
    <row r="921" spans="7:7" x14ac:dyDescent="0.3">
      <c r="G921" t="str">
        <v/>
      </c>
    </row>
    <row r="922" spans="7:7" x14ac:dyDescent="0.3">
      <c r="G922" t="str">
        <v/>
      </c>
    </row>
    <row r="923" spans="7:7" x14ac:dyDescent="0.3">
      <c r="G923" t="str">
        <v/>
      </c>
    </row>
    <row r="924" spans="7:7" x14ac:dyDescent="0.3">
      <c r="G924" t="str">
        <v/>
      </c>
    </row>
    <row r="925" spans="7:7" x14ac:dyDescent="0.3">
      <c r="G925" t="str">
        <v/>
      </c>
    </row>
    <row r="926" spans="7:7" x14ac:dyDescent="0.3">
      <c r="G926" t="str">
        <v/>
      </c>
    </row>
    <row r="927" spans="7:7" x14ac:dyDescent="0.3">
      <c r="G927" t="str">
        <v/>
      </c>
    </row>
    <row r="928" spans="7:7" x14ac:dyDescent="0.3">
      <c r="G928" t="str">
        <v/>
      </c>
    </row>
    <row r="929" spans="7:7" x14ac:dyDescent="0.3">
      <c r="G929" t="str">
        <v/>
      </c>
    </row>
    <row r="930" spans="7:7" x14ac:dyDescent="0.3">
      <c r="G930" t="str">
        <v/>
      </c>
    </row>
    <row r="931" spans="7:7" x14ac:dyDescent="0.3">
      <c r="G931" t="str">
        <v/>
      </c>
    </row>
    <row r="932" spans="7:7" x14ac:dyDescent="0.3">
      <c r="G932" t="str">
        <v/>
      </c>
    </row>
    <row r="933" spans="7:7" x14ac:dyDescent="0.3">
      <c r="G933" t="str">
        <v/>
      </c>
    </row>
    <row r="934" spans="7:7" x14ac:dyDescent="0.3">
      <c r="G934" t="str">
        <v/>
      </c>
    </row>
    <row r="935" spans="7:7" x14ac:dyDescent="0.3">
      <c r="G935" t="str">
        <v/>
      </c>
    </row>
    <row r="936" spans="7:7" x14ac:dyDescent="0.3">
      <c r="G936" t="str">
        <v/>
      </c>
    </row>
    <row r="937" spans="7:7" x14ac:dyDescent="0.3">
      <c r="G937" t="str">
        <v/>
      </c>
    </row>
    <row r="938" spans="7:7" x14ac:dyDescent="0.3">
      <c r="G938" t="str">
        <v/>
      </c>
    </row>
    <row r="939" spans="7:7" x14ac:dyDescent="0.3">
      <c r="G939" t="str">
        <v/>
      </c>
    </row>
    <row r="940" spans="7:7" x14ac:dyDescent="0.3">
      <c r="G940" t="str">
        <v/>
      </c>
    </row>
    <row r="941" spans="7:7" x14ac:dyDescent="0.3">
      <c r="G941" t="str">
        <v/>
      </c>
    </row>
    <row r="942" spans="7:7" x14ac:dyDescent="0.3">
      <c r="G942" t="str">
        <v/>
      </c>
    </row>
    <row r="943" spans="7:7" x14ac:dyDescent="0.3">
      <c r="G943" t="str">
        <v/>
      </c>
    </row>
    <row r="944" spans="7:7" x14ac:dyDescent="0.3">
      <c r="G944" t="str">
        <v/>
      </c>
    </row>
    <row r="945" spans="7:7" x14ac:dyDescent="0.3">
      <c r="G945" t="str">
        <v/>
      </c>
    </row>
    <row r="946" spans="7:7" x14ac:dyDescent="0.3">
      <c r="G946" t="str">
        <v/>
      </c>
    </row>
    <row r="947" spans="7:7" x14ac:dyDescent="0.3">
      <c r="G947" t="str">
        <v/>
      </c>
    </row>
    <row r="948" spans="7:7" x14ac:dyDescent="0.3">
      <c r="G948" t="str">
        <v/>
      </c>
    </row>
    <row r="949" spans="7:7" x14ac:dyDescent="0.3">
      <c r="G949" t="str">
        <v/>
      </c>
    </row>
    <row r="950" spans="7:7" x14ac:dyDescent="0.3">
      <c r="G950" t="str">
        <v/>
      </c>
    </row>
    <row r="951" spans="7:7" x14ac:dyDescent="0.3">
      <c r="G951" t="str">
        <v/>
      </c>
    </row>
    <row r="952" spans="7:7" x14ac:dyDescent="0.3">
      <c r="G952" t="str">
        <v/>
      </c>
    </row>
    <row r="953" spans="7:7" x14ac:dyDescent="0.3">
      <c r="G953" t="str">
        <v/>
      </c>
    </row>
    <row r="954" spans="7:7" x14ac:dyDescent="0.3">
      <c r="G954" t="str">
        <v/>
      </c>
    </row>
    <row r="955" spans="7:7" x14ac:dyDescent="0.3">
      <c r="G955" t="str">
        <v/>
      </c>
    </row>
    <row r="956" spans="7:7" x14ac:dyDescent="0.3">
      <c r="G956" t="str">
        <v/>
      </c>
    </row>
    <row r="957" spans="7:7" x14ac:dyDescent="0.3">
      <c r="G957" t="str">
        <v/>
      </c>
    </row>
    <row r="958" spans="7:7" x14ac:dyDescent="0.3">
      <c r="G958" t="str">
        <v/>
      </c>
    </row>
    <row r="959" spans="7:7" x14ac:dyDescent="0.3">
      <c r="G959" t="str">
        <v/>
      </c>
    </row>
    <row r="960" spans="7:7" x14ac:dyDescent="0.3">
      <c r="G960" t="str">
        <v/>
      </c>
    </row>
    <row r="961" spans="7:7" x14ac:dyDescent="0.3">
      <c r="G961" t="str">
        <v/>
      </c>
    </row>
    <row r="962" spans="7:7" x14ac:dyDescent="0.3">
      <c r="G962" t="str">
        <v/>
      </c>
    </row>
    <row r="963" spans="7:7" x14ac:dyDescent="0.3">
      <c r="G963" t="str">
        <v/>
      </c>
    </row>
    <row r="964" spans="7:7" x14ac:dyDescent="0.3">
      <c r="G964" t="str">
        <v/>
      </c>
    </row>
    <row r="965" spans="7:7" x14ac:dyDescent="0.3">
      <c r="G965" t="str">
        <v/>
      </c>
    </row>
    <row r="966" spans="7:7" x14ac:dyDescent="0.3">
      <c r="G966" t="str">
        <v/>
      </c>
    </row>
    <row r="967" spans="7:7" x14ac:dyDescent="0.3">
      <c r="G967" t="str">
        <v/>
      </c>
    </row>
    <row r="968" spans="7:7" x14ac:dyDescent="0.3">
      <c r="G968" t="str">
        <v/>
      </c>
    </row>
    <row r="969" spans="7:7" x14ac:dyDescent="0.3">
      <c r="G969" t="str">
        <v/>
      </c>
    </row>
    <row r="970" spans="7:7" x14ac:dyDescent="0.3">
      <c r="G970" t="str">
        <v/>
      </c>
    </row>
    <row r="971" spans="7:7" x14ac:dyDescent="0.3">
      <c r="G971" t="str">
        <v/>
      </c>
    </row>
    <row r="972" spans="7:7" x14ac:dyDescent="0.3">
      <c r="G972" t="str">
        <v/>
      </c>
    </row>
    <row r="973" spans="7:7" x14ac:dyDescent="0.3">
      <c r="G973" t="str">
        <v/>
      </c>
    </row>
    <row r="974" spans="7:7" x14ac:dyDescent="0.3">
      <c r="G974" t="str">
        <v/>
      </c>
    </row>
    <row r="975" spans="7:7" x14ac:dyDescent="0.3">
      <c r="G975" t="str">
        <v/>
      </c>
    </row>
    <row r="976" spans="7:7" x14ac:dyDescent="0.3">
      <c r="G976" t="str">
        <v/>
      </c>
    </row>
    <row r="977" spans="7:7" x14ac:dyDescent="0.3">
      <c r="G977" t="str">
        <v/>
      </c>
    </row>
    <row r="978" spans="7:7" x14ac:dyDescent="0.3">
      <c r="G978" t="str">
        <v/>
      </c>
    </row>
    <row r="979" spans="7:7" x14ac:dyDescent="0.3">
      <c r="G979" t="str">
        <v/>
      </c>
    </row>
    <row r="980" spans="7:7" x14ac:dyDescent="0.3">
      <c r="G980" t="str">
        <v/>
      </c>
    </row>
    <row r="981" spans="7:7" x14ac:dyDescent="0.3">
      <c r="G981" t="str">
        <v/>
      </c>
    </row>
    <row r="982" spans="7:7" x14ac:dyDescent="0.3">
      <c r="G982" t="str">
        <v/>
      </c>
    </row>
    <row r="983" spans="7:7" x14ac:dyDescent="0.3">
      <c r="G983" t="str">
        <v/>
      </c>
    </row>
    <row r="984" spans="7:7" x14ac:dyDescent="0.3">
      <c r="G984" t="str">
        <v/>
      </c>
    </row>
    <row r="985" spans="7:7" x14ac:dyDescent="0.3">
      <c r="G985" t="str">
        <v/>
      </c>
    </row>
    <row r="986" spans="7:7" x14ac:dyDescent="0.3">
      <c r="G986" t="str">
        <v/>
      </c>
    </row>
    <row r="987" spans="7:7" x14ac:dyDescent="0.3">
      <c r="G987" t="str">
        <v/>
      </c>
    </row>
    <row r="988" spans="7:7" x14ac:dyDescent="0.3">
      <c r="G988" t="str">
        <v/>
      </c>
    </row>
    <row r="989" spans="7:7" x14ac:dyDescent="0.3">
      <c r="G989" t="str">
        <v/>
      </c>
    </row>
    <row r="990" spans="7:7" x14ac:dyDescent="0.3">
      <c r="G990" t="str">
        <v/>
      </c>
    </row>
    <row r="991" spans="7:7" x14ac:dyDescent="0.3">
      <c r="G991" t="str">
        <v/>
      </c>
    </row>
    <row r="992" spans="7:7" x14ac:dyDescent="0.3">
      <c r="G992" t="str">
        <v/>
      </c>
    </row>
    <row r="993" spans="7:7" x14ac:dyDescent="0.3">
      <c r="G993" t="str">
        <v/>
      </c>
    </row>
    <row r="994" spans="7:7" x14ac:dyDescent="0.3">
      <c r="G994" t="str">
        <v/>
      </c>
    </row>
    <row r="995" spans="7:7" x14ac:dyDescent="0.3">
      <c r="G995" t="str">
        <v/>
      </c>
    </row>
    <row r="996" spans="7:7" x14ac:dyDescent="0.3">
      <c r="G996" t="str">
        <v/>
      </c>
    </row>
    <row r="997" spans="7:7" x14ac:dyDescent="0.3">
      <c r="G997" t="str">
        <v/>
      </c>
    </row>
    <row r="998" spans="7:7" x14ac:dyDescent="0.3">
      <c r="G998" t="str">
        <v/>
      </c>
    </row>
    <row r="999" spans="7:7" x14ac:dyDescent="0.3">
      <c r="G999" t="str">
        <v/>
      </c>
    </row>
    <row r="1000" spans="7:7" x14ac:dyDescent="0.3">
      <c r="G1000" t="str">
        <v/>
      </c>
    </row>
    <row r="1001" spans="7:7" x14ac:dyDescent="0.3">
      <c r="G1001" t="str">
        <v/>
      </c>
    </row>
    <row r="1002" spans="7:7" x14ac:dyDescent="0.3">
      <c r="G1002" t="str">
        <v/>
      </c>
    </row>
    <row r="1003" spans="7:7" x14ac:dyDescent="0.3">
      <c r="G1003" t="str">
        <v/>
      </c>
    </row>
    <row r="1004" spans="7:7" x14ac:dyDescent="0.3">
      <c r="G1004" t="str">
        <v/>
      </c>
    </row>
    <row r="1005" spans="7:7" x14ac:dyDescent="0.3">
      <c r="G1005" t="str">
        <v/>
      </c>
    </row>
    <row r="1006" spans="7:7" x14ac:dyDescent="0.3">
      <c r="G1006" t="str">
        <v/>
      </c>
    </row>
    <row r="1007" spans="7:7" x14ac:dyDescent="0.3">
      <c r="G1007" t="str">
        <v/>
      </c>
    </row>
    <row r="1008" spans="7:7" x14ac:dyDescent="0.3">
      <c r="G1008" t="str">
        <v/>
      </c>
    </row>
    <row r="1009" spans="7:7" x14ac:dyDescent="0.3">
      <c r="G1009" t="str">
        <v/>
      </c>
    </row>
    <row r="1010" spans="7:7" x14ac:dyDescent="0.3">
      <c r="G1010" t="str">
        <v/>
      </c>
    </row>
    <row r="1011" spans="7:7" x14ac:dyDescent="0.3">
      <c r="G1011" t="str">
        <v/>
      </c>
    </row>
    <row r="1012" spans="7:7" x14ac:dyDescent="0.3">
      <c r="G1012" t="str">
        <v/>
      </c>
    </row>
    <row r="1013" spans="7:7" x14ac:dyDescent="0.3">
      <c r="G1013" t="str">
        <v/>
      </c>
    </row>
    <row r="1014" spans="7:7" x14ac:dyDescent="0.3">
      <c r="G1014" t="str">
        <v/>
      </c>
    </row>
    <row r="1015" spans="7:7" x14ac:dyDescent="0.3">
      <c r="G1015" t="str">
        <v/>
      </c>
    </row>
    <row r="1016" spans="7:7" x14ac:dyDescent="0.3">
      <c r="G1016" t="str">
        <v/>
      </c>
    </row>
    <row r="1017" spans="7:7" x14ac:dyDescent="0.3">
      <c r="G1017" t="str">
        <v/>
      </c>
    </row>
    <row r="1018" spans="7:7" x14ac:dyDescent="0.3">
      <c r="G1018" t="str">
        <v/>
      </c>
    </row>
    <row r="1019" spans="7:7" x14ac:dyDescent="0.3">
      <c r="G1019" t="str">
        <v/>
      </c>
    </row>
    <row r="1020" spans="7:7" x14ac:dyDescent="0.3">
      <c r="G1020" t="str">
        <v/>
      </c>
    </row>
    <row r="1021" spans="7:7" x14ac:dyDescent="0.3">
      <c r="G1021" t="str">
        <v/>
      </c>
    </row>
    <row r="1022" spans="7:7" x14ac:dyDescent="0.3">
      <c r="G1022" t="str">
        <v/>
      </c>
    </row>
    <row r="1023" spans="7:7" x14ac:dyDescent="0.3">
      <c r="G1023" t="str">
        <v/>
      </c>
    </row>
    <row r="1024" spans="7:7" x14ac:dyDescent="0.3">
      <c r="G1024" t="str">
        <v/>
      </c>
    </row>
    <row r="1025" spans="7:7" x14ac:dyDescent="0.3">
      <c r="G1025" t="str">
        <v/>
      </c>
    </row>
    <row r="1026" spans="7:7" x14ac:dyDescent="0.3">
      <c r="G1026" t="str">
        <v/>
      </c>
    </row>
    <row r="1027" spans="7:7" x14ac:dyDescent="0.3">
      <c r="G1027" t="str">
        <v/>
      </c>
    </row>
    <row r="1028" spans="7:7" x14ac:dyDescent="0.3">
      <c r="G1028" t="str">
        <v/>
      </c>
    </row>
    <row r="1029" spans="7:7" x14ac:dyDescent="0.3">
      <c r="G1029" t="str">
        <v/>
      </c>
    </row>
    <row r="1030" spans="7:7" x14ac:dyDescent="0.3">
      <c r="G1030" t="str">
        <v/>
      </c>
    </row>
    <row r="1031" spans="7:7" x14ac:dyDescent="0.3">
      <c r="G1031" t="str">
        <v/>
      </c>
    </row>
    <row r="1032" spans="7:7" x14ac:dyDescent="0.3">
      <c r="G1032" t="str">
        <v/>
      </c>
    </row>
    <row r="1033" spans="7:7" x14ac:dyDescent="0.3">
      <c r="G1033" t="str">
        <v/>
      </c>
    </row>
    <row r="1034" spans="7:7" x14ac:dyDescent="0.3">
      <c r="G1034" t="str">
        <v/>
      </c>
    </row>
    <row r="1035" spans="7:7" x14ac:dyDescent="0.3">
      <c r="G1035" t="str">
        <v/>
      </c>
    </row>
    <row r="1036" spans="7:7" x14ac:dyDescent="0.3">
      <c r="G1036" t="str">
        <v/>
      </c>
    </row>
    <row r="1037" spans="7:7" x14ac:dyDescent="0.3">
      <c r="G1037" t="str">
        <v/>
      </c>
    </row>
    <row r="1038" spans="7:7" x14ac:dyDescent="0.3">
      <c r="G1038" t="str">
        <v/>
      </c>
    </row>
    <row r="1039" spans="7:7" x14ac:dyDescent="0.3">
      <c r="G1039" t="str">
        <v/>
      </c>
    </row>
    <row r="1040" spans="7:7" x14ac:dyDescent="0.3">
      <c r="G1040" t="str">
        <v/>
      </c>
    </row>
    <row r="1041" spans="7:7" x14ac:dyDescent="0.3">
      <c r="G1041" t="str">
        <v/>
      </c>
    </row>
    <row r="1042" spans="7:7" x14ac:dyDescent="0.3">
      <c r="G1042" t="str">
        <v/>
      </c>
    </row>
    <row r="1043" spans="7:7" x14ac:dyDescent="0.3">
      <c r="G1043" t="str">
        <v/>
      </c>
    </row>
    <row r="1044" spans="7:7" x14ac:dyDescent="0.3">
      <c r="G1044" t="str">
        <v/>
      </c>
    </row>
    <row r="1045" spans="7:7" x14ac:dyDescent="0.3">
      <c r="G1045" t="str">
        <v/>
      </c>
    </row>
    <row r="1046" spans="7:7" x14ac:dyDescent="0.3">
      <c r="G1046" t="str">
        <v/>
      </c>
    </row>
    <row r="1047" spans="7:7" x14ac:dyDescent="0.3">
      <c r="G1047" t="str">
        <v/>
      </c>
    </row>
    <row r="1048" spans="7:7" x14ac:dyDescent="0.3">
      <c r="G1048" t="str">
        <v/>
      </c>
    </row>
    <row r="1049" spans="7:7" x14ac:dyDescent="0.3">
      <c r="G1049" t="str">
        <v/>
      </c>
    </row>
    <row r="1050" spans="7:7" x14ac:dyDescent="0.3">
      <c r="G1050" t="str">
        <v/>
      </c>
    </row>
    <row r="1051" spans="7:7" x14ac:dyDescent="0.3">
      <c r="G1051" t="str">
        <v/>
      </c>
    </row>
    <row r="1052" spans="7:7" x14ac:dyDescent="0.3">
      <c r="G1052" t="str">
        <v/>
      </c>
    </row>
    <row r="1053" spans="7:7" x14ac:dyDescent="0.3">
      <c r="G1053" t="str">
        <v/>
      </c>
    </row>
    <row r="1054" spans="7:7" x14ac:dyDescent="0.3">
      <c r="G1054" t="str">
        <v/>
      </c>
    </row>
    <row r="1055" spans="7:7" x14ac:dyDescent="0.3">
      <c r="G1055" t="str">
        <v/>
      </c>
    </row>
    <row r="1056" spans="7:7" x14ac:dyDescent="0.3">
      <c r="G1056" t="str">
        <v/>
      </c>
    </row>
    <row r="1057" spans="7:7" x14ac:dyDescent="0.3">
      <c r="G1057" t="str">
        <v/>
      </c>
    </row>
    <row r="1058" spans="7:7" x14ac:dyDescent="0.3">
      <c r="G1058" t="str">
        <v/>
      </c>
    </row>
    <row r="1059" spans="7:7" x14ac:dyDescent="0.3">
      <c r="G1059" t="str">
        <v/>
      </c>
    </row>
    <row r="1060" spans="7:7" x14ac:dyDescent="0.3">
      <c r="G1060" t="str">
        <v/>
      </c>
    </row>
    <row r="1061" spans="7:7" x14ac:dyDescent="0.3">
      <c r="G1061" t="str">
        <v/>
      </c>
    </row>
    <row r="1062" spans="7:7" x14ac:dyDescent="0.3">
      <c r="G1062" t="str">
        <v/>
      </c>
    </row>
    <row r="1063" spans="7:7" x14ac:dyDescent="0.3">
      <c r="G1063" t="str">
        <v/>
      </c>
    </row>
    <row r="1064" spans="7:7" x14ac:dyDescent="0.3">
      <c r="G1064" t="str">
        <v/>
      </c>
    </row>
    <row r="1065" spans="7:7" x14ac:dyDescent="0.3">
      <c r="G1065" t="str">
        <v/>
      </c>
    </row>
    <row r="1066" spans="7:7" x14ac:dyDescent="0.3">
      <c r="G1066" t="str">
        <v/>
      </c>
    </row>
    <row r="1067" spans="7:7" x14ac:dyDescent="0.3">
      <c r="G1067" t="str">
        <v/>
      </c>
    </row>
    <row r="1068" spans="7:7" x14ac:dyDescent="0.3">
      <c r="G1068" t="str">
        <v/>
      </c>
    </row>
    <row r="1069" spans="7:7" x14ac:dyDescent="0.3">
      <c r="G1069" t="str">
        <v/>
      </c>
    </row>
    <row r="1070" spans="7:7" x14ac:dyDescent="0.3">
      <c r="G1070" t="str">
        <v/>
      </c>
    </row>
    <row r="1071" spans="7:7" x14ac:dyDescent="0.3">
      <c r="G1071" t="str">
        <v/>
      </c>
    </row>
    <row r="1072" spans="7:7" x14ac:dyDescent="0.3">
      <c r="G1072" t="str">
        <v/>
      </c>
    </row>
    <row r="1073" spans="7:7" x14ac:dyDescent="0.3">
      <c r="G1073" t="str">
        <v/>
      </c>
    </row>
    <row r="1074" spans="7:7" x14ac:dyDescent="0.3">
      <c r="G1074" t="str">
        <v/>
      </c>
    </row>
    <row r="1075" spans="7:7" x14ac:dyDescent="0.3">
      <c r="G1075" t="str">
        <v/>
      </c>
    </row>
    <row r="1076" spans="7:7" x14ac:dyDescent="0.3">
      <c r="G1076" t="str">
        <v/>
      </c>
    </row>
    <row r="1077" spans="7:7" x14ac:dyDescent="0.3">
      <c r="G1077" t="str">
        <v/>
      </c>
    </row>
    <row r="1078" spans="7:7" x14ac:dyDescent="0.3">
      <c r="G1078" t="str">
        <v/>
      </c>
    </row>
    <row r="1079" spans="7:7" x14ac:dyDescent="0.3">
      <c r="G1079" t="str">
        <v/>
      </c>
    </row>
    <row r="1080" spans="7:7" x14ac:dyDescent="0.3">
      <c r="G1080" t="str">
        <v/>
      </c>
    </row>
    <row r="1081" spans="7:7" x14ac:dyDescent="0.3">
      <c r="G1081" t="str">
        <v/>
      </c>
    </row>
    <row r="1082" spans="7:7" x14ac:dyDescent="0.3">
      <c r="G1082" t="str">
        <v/>
      </c>
    </row>
    <row r="1083" spans="7:7" x14ac:dyDescent="0.3">
      <c r="G1083" t="str">
        <v/>
      </c>
    </row>
    <row r="1084" spans="7:7" x14ac:dyDescent="0.3">
      <c r="G1084" t="str">
        <v/>
      </c>
    </row>
    <row r="1085" spans="7:7" x14ac:dyDescent="0.3">
      <c r="G1085" t="str">
        <v/>
      </c>
    </row>
    <row r="1086" spans="7:7" x14ac:dyDescent="0.3">
      <c r="G1086" t="str">
        <v/>
      </c>
    </row>
    <row r="1087" spans="7:7" x14ac:dyDescent="0.3">
      <c r="G1087" t="str">
        <v/>
      </c>
    </row>
    <row r="1088" spans="7:7" x14ac:dyDescent="0.3">
      <c r="G1088" t="str">
        <v/>
      </c>
    </row>
    <row r="1089" spans="7:7" x14ac:dyDescent="0.3">
      <c r="G1089" t="str">
        <v/>
      </c>
    </row>
    <row r="1090" spans="7:7" x14ac:dyDescent="0.3">
      <c r="G1090" t="str">
        <v/>
      </c>
    </row>
    <row r="1091" spans="7:7" x14ac:dyDescent="0.3">
      <c r="G1091" t="str">
        <v/>
      </c>
    </row>
    <row r="1092" spans="7:7" x14ac:dyDescent="0.3">
      <c r="G1092" t="str">
        <v/>
      </c>
    </row>
    <row r="1093" spans="7:7" x14ac:dyDescent="0.3">
      <c r="G1093" t="str">
        <v/>
      </c>
    </row>
    <row r="1094" spans="7:7" x14ac:dyDescent="0.3">
      <c r="G1094" t="str">
        <v/>
      </c>
    </row>
    <row r="1095" spans="7:7" x14ac:dyDescent="0.3">
      <c r="G1095" t="str">
        <v/>
      </c>
    </row>
    <row r="1096" spans="7:7" x14ac:dyDescent="0.3">
      <c r="G1096" t="str">
        <v/>
      </c>
    </row>
    <row r="1097" spans="7:7" x14ac:dyDescent="0.3">
      <c r="G1097" t="str">
        <v/>
      </c>
    </row>
    <row r="1098" spans="7:7" x14ac:dyDescent="0.3">
      <c r="G1098" t="str">
        <v/>
      </c>
    </row>
    <row r="1099" spans="7:7" x14ac:dyDescent="0.3">
      <c r="G1099" t="str">
        <v/>
      </c>
    </row>
    <row r="1100" spans="7:7" x14ac:dyDescent="0.3">
      <c r="G1100" t="str">
        <v/>
      </c>
    </row>
    <row r="1101" spans="7:7" x14ac:dyDescent="0.3">
      <c r="G1101" t="str">
        <v/>
      </c>
    </row>
    <row r="1102" spans="7:7" x14ac:dyDescent="0.3">
      <c r="G1102" t="str">
        <v/>
      </c>
    </row>
    <row r="1103" spans="7:7" x14ac:dyDescent="0.3">
      <c r="G1103" t="str">
        <v/>
      </c>
    </row>
    <row r="1104" spans="7:7" x14ac:dyDescent="0.3">
      <c r="G1104" t="str">
        <v/>
      </c>
    </row>
    <row r="1105" spans="7:7" x14ac:dyDescent="0.3">
      <c r="G1105" t="str">
        <v/>
      </c>
    </row>
    <row r="1106" spans="7:7" x14ac:dyDescent="0.3">
      <c r="G1106" t="str">
        <v/>
      </c>
    </row>
    <row r="1107" spans="7:7" x14ac:dyDescent="0.3">
      <c r="G1107" t="str">
        <v/>
      </c>
    </row>
    <row r="1108" spans="7:7" x14ac:dyDescent="0.3">
      <c r="G1108" t="str">
        <v/>
      </c>
    </row>
    <row r="1109" spans="7:7" x14ac:dyDescent="0.3">
      <c r="G1109" t="str">
        <v/>
      </c>
    </row>
    <row r="1110" spans="7:7" x14ac:dyDescent="0.3">
      <c r="G1110" t="str">
        <v/>
      </c>
    </row>
    <row r="1111" spans="7:7" x14ac:dyDescent="0.3">
      <c r="G1111" t="str">
        <v/>
      </c>
    </row>
    <row r="1112" spans="7:7" x14ac:dyDescent="0.3">
      <c r="G1112" t="str">
        <v/>
      </c>
    </row>
    <row r="1113" spans="7:7" x14ac:dyDescent="0.3">
      <c r="G1113" t="str">
        <v/>
      </c>
    </row>
    <row r="1114" spans="7:7" x14ac:dyDescent="0.3">
      <c r="G1114" t="str">
        <v/>
      </c>
    </row>
    <row r="1115" spans="7:7" x14ac:dyDescent="0.3">
      <c r="G1115" t="str">
        <v/>
      </c>
    </row>
    <row r="1116" spans="7:7" x14ac:dyDescent="0.3">
      <c r="G1116" t="str">
        <v/>
      </c>
    </row>
    <row r="1117" spans="7:7" x14ac:dyDescent="0.3">
      <c r="G1117" t="str">
        <v/>
      </c>
    </row>
    <row r="1118" spans="7:7" x14ac:dyDescent="0.3">
      <c r="G1118" t="str">
        <v/>
      </c>
    </row>
    <row r="1119" spans="7:7" x14ac:dyDescent="0.3">
      <c r="G1119" t="str">
        <v/>
      </c>
    </row>
    <row r="1120" spans="7:7" x14ac:dyDescent="0.3">
      <c r="G1120" t="str">
        <v/>
      </c>
    </row>
    <row r="1121" spans="7:7" x14ac:dyDescent="0.3">
      <c r="G1121" t="str">
        <v/>
      </c>
    </row>
    <row r="1122" spans="7:7" x14ac:dyDescent="0.3">
      <c r="G1122" t="str">
        <v/>
      </c>
    </row>
    <row r="1123" spans="7:7" x14ac:dyDescent="0.3">
      <c r="G1123" t="str">
        <v/>
      </c>
    </row>
    <row r="1124" spans="7:7" x14ac:dyDescent="0.3">
      <c r="G1124" t="str">
        <v/>
      </c>
    </row>
    <row r="1125" spans="7:7" x14ac:dyDescent="0.3">
      <c r="G1125" t="str">
        <v/>
      </c>
    </row>
    <row r="1126" spans="7:7" x14ac:dyDescent="0.3">
      <c r="G1126" t="str">
        <v/>
      </c>
    </row>
    <row r="1127" spans="7:7" x14ac:dyDescent="0.3">
      <c r="G1127" t="str">
        <v/>
      </c>
    </row>
    <row r="1128" spans="7:7" x14ac:dyDescent="0.3">
      <c r="G1128" t="str">
        <v/>
      </c>
    </row>
    <row r="1129" spans="7:7" x14ac:dyDescent="0.3">
      <c r="G1129" t="str">
        <v/>
      </c>
    </row>
    <row r="1130" spans="7:7" x14ac:dyDescent="0.3">
      <c r="G1130" t="str">
        <v/>
      </c>
    </row>
    <row r="1131" spans="7:7" x14ac:dyDescent="0.3">
      <c r="G1131" t="str">
        <v/>
      </c>
    </row>
    <row r="1132" spans="7:7" x14ac:dyDescent="0.3">
      <c r="G1132" t="str">
        <v/>
      </c>
    </row>
    <row r="1133" spans="7:7" x14ac:dyDescent="0.3">
      <c r="G1133" t="str">
        <v/>
      </c>
    </row>
    <row r="1134" spans="7:7" x14ac:dyDescent="0.3">
      <c r="G1134" t="str">
        <v/>
      </c>
    </row>
    <row r="1135" spans="7:7" x14ac:dyDescent="0.3">
      <c r="G1135" t="str">
        <v/>
      </c>
    </row>
    <row r="1136" spans="7:7" x14ac:dyDescent="0.3">
      <c r="G1136" t="str">
        <v/>
      </c>
    </row>
    <row r="1137" spans="7:7" x14ac:dyDescent="0.3">
      <c r="G1137" t="str">
        <v/>
      </c>
    </row>
    <row r="1138" spans="7:7" x14ac:dyDescent="0.3">
      <c r="G1138" t="str">
        <v/>
      </c>
    </row>
    <row r="1139" spans="7:7" x14ac:dyDescent="0.3">
      <c r="G1139" t="str">
        <v/>
      </c>
    </row>
    <row r="1140" spans="7:7" x14ac:dyDescent="0.3">
      <c r="G1140" t="str">
        <v/>
      </c>
    </row>
    <row r="1141" spans="7:7" x14ac:dyDescent="0.3">
      <c r="G1141" t="str">
        <v/>
      </c>
    </row>
    <row r="1142" spans="7:7" x14ac:dyDescent="0.3">
      <c r="G1142" t="str">
        <v/>
      </c>
    </row>
    <row r="1143" spans="7:7" x14ac:dyDescent="0.3">
      <c r="G1143" t="str">
        <v/>
      </c>
    </row>
    <row r="1144" spans="7:7" x14ac:dyDescent="0.3">
      <c r="G1144" t="str">
        <v/>
      </c>
    </row>
    <row r="1145" spans="7:7" x14ac:dyDescent="0.3">
      <c r="G1145" t="str">
        <v/>
      </c>
    </row>
    <row r="1146" spans="7:7" x14ac:dyDescent="0.3">
      <c r="G1146" t="str">
        <v/>
      </c>
    </row>
    <row r="1147" spans="7:7" x14ac:dyDescent="0.3">
      <c r="G1147" t="str">
        <v/>
      </c>
    </row>
    <row r="1148" spans="7:7" x14ac:dyDescent="0.3">
      <c r="G1148" t="str">
        <v/>
      </c>
    </row>
    <row r="1149" spans="7:7" x14ac:dyDescent="0.3">
      <c r="G1149" t="str">
        <v/>
      </c>
    </row>
    <row r="1150" spans="7:7" x14ac:dyDescent="0.3">
      <c r="G1150" t="str">
        <v/>
      </c>
    </row>
    <row r="1151" spans="7:7" x14ac:dyDescent="0.3">
      <c r="G1151" t="str">
        <v/>
      </c>
    </row>
    <row r="1152" spans="7:7" x14ac:dyDescent="0.3">
      <c r="G1152" t="str">
        <v/>
      </c>
    </row>
    <row r="1153" spans="7:7" x14ac:dyDescent="0.3">
      <c r="G1153" t="str">
        <v/>
      </c>
    </row>
    <row r="1154" spans="7:7" x14ac:dyDescent="0.3">
      <c r="G1154" t="str">
        <v/>
      </c>
    </row>
    <row r="1155" spans="7:7" x14ac:dyDescent="0.3">
      <c r="G1155" t="str">
        <v/>
      </c>
    </row>
    <row r="1156" spans="7:7" x14ac:dyDescent="0.3">
      <c r="G1156" t="str">
        <v/>
      </c>
    </row>
    <row r="1157" spans="7:7" x14ac:dyDescent="0.3">
      <c r="G1157" t="str">
        <v/>
      </c>
    </row>
    <row r="1158" spans="7:7" x14ac:dyDescent="0.3">
      <c r="G1158" t="str">
        <v/>
      </c>
    </row>
    <row r="1159" spans="7:7" x14ac:dyDescent="0.3">
      <c r="G1159" t="str">
        <v/>
      </c>
    </row>
    <row r="1160" spans="7:7" x14ac:dyDescent="0.3">
      <c r="G1160" t="str">
        <v/>
      </c>
    </row>
    <row r="1161" spans="7:7" x14ac:dyDescent="0.3">
      <c r="G1161" t="str">
        <v/>
      </c>
    </row>
    <row r="1162" spans="7:7" x14ac:dyDescent="0.3">
      <c r="G1162" t="str">
        <v/>
      </c>
    </row>
    <row r="1163" spans="7:7" x14ac:dyDescent="0.3">
      <c r="G1163" t="str">
        <v/>
      </c>
    </row>
    <row r="1164" spans="7:7" x14ac:dyDescent="0.3">
      <c r="G1164" t="str">
        <v/>
      </c>
    </row>
    <row r="1165" spans="7:7" x14ac:dyDescent="0.3">
      <c r="G1165" t="str">
        <v/>
      </c>
    </row>
    <row r="1166" spans="7:7" x14ac:dyDescent="0.3">
      <c r="G1166" t="str">
        <v/>
      </c>
    </row>
    <row r="1167" spans="7:7" x14ac:dyDescent="0.3">
      <c r="G1167" t="str">
        <v/>
      </c>
    </row>
    <row r="1168" spans="7:7" x14ac:dyDescent="0.3">
      <c r="G1168" t="str">
        <v/>
      </c>
    </row>
    <row r="1169" spans="7:7" x14ac:dyDescent="0.3">
      <c r="G1169" t="str">
        <v/>
      </c>
    </row>
    <row r="1170" spans="7:7" x14ac:dyDescent="0.3">
      <c r="G1170" t="str">
        <v/>
      </c>
    </row>
    <row r="1171" spans="7:7" x14ac:dyDescent="0.3">
      <c r="G1171" t="str">
        <v/>
      </c>
    </row>
    <row r="1172" spans="7:7" x14ac:dyDescent="0.3">
      <c r="G1172" t="str">
        <v/>
      </c>
    </row>
    <row r="1173" spans="7:7" x14ac:dyDescent="0.3">
      <c r="G1173" t="str">
        <v/>
      </c>
    </row>
    <row r="1174" spans="7:7" x14ac:dyDescent="0.3">
      <c r="G1174" t="str">
        <v/>
      </c>
    </row>
    <row r="1175" spans="7:7" x14ac:dyDescent="0.3">
      <c r="G1175" t="str">
        <v/>
      </c>
    </row>
    <row r="1176" spans="7:7" x14ac:dyDescent="0.3">
      <c r="G1176" t="str">
        <v/>
      </c>
    </row>
    <row r="1177" spans="7:7" x14ac:dyDescent="0.3">
      <c r="G1177" t="str">
        <v/>
      </c>
    </row>
    <row r="1178" spans="7:7" x14ac:dyDescent="0.3">
      <c r="G1178" t="str">
        <v/>
      </c>
    </row>
    <row r="1179" spans="7:7" x14ac:dyDescent="0.3">
      <c r="G1179" t="str">
        <v/>
      </c>
    </row>
    <row r="1180" spans="7:7" x14ac:dyDescent="0.3">
      <c r="G1180" t="str">
        <v/>
      </c>
    </row>
    <row r="1181" spans="7:7" x14ac:dyDescent="0.3">
      <c r="G1181" t="str">
        <v/>
      </c>
    </row>
    <row r="1182" spans="7:7" x14ac:dyDescent="0.3">
      <c r="G1182" t="str">
        <v/>
      </c>
    </row>
    <row r="1183" spans="7:7" x14ac:dyDescent="0.3">
      <c r="G1183" t="str">
        <v/>
      </c>
    </row>
    <row r="1184" spans="7:7" x14ac:dyDescent="0.3">
      <c r="G1184" t="str">
        <v/>
      </c>
    </row>
    <row r="1185" spans="7:7" x14ac:dyDescent="0.3">
      <c r="G1185" t="str">
        <v/>
      </c>
    </row>
    <row r="1186" spans="7:7" x14ac:dyDescent="0.3">
      <c r="G1186" t="str">
        <v/>
      </c>
    </row>
    <row r="1187" spans="7:7" x14ac:dyDescent="0.3">
      <c r="G1187" t="str">
        <v/>
      </c>
    </row>
    <row r="1188" spans="7:7" x14ac:dyDescent="0.3">
      <c r="G1188" t="str">
        <v/>
      </c>
    </row>
    <row r="1189" spans="7:7" x14ac:dyDescent="0.3">
      <c r="G1189" t="str">
        <v/>
      </c>
    </row>
    <row r="1190" spans="7:7" x14ac:dyDescent="0.3">
      <c r="G1190" t="str">
        <v/>
      </c>
    </row>
    <row r="1191" spans="7:7" x14ac:dyDescent="0.3">
      <c r="G1191" t="str">
        <v/>
      </c>
    </row>
    <row r="1192" spans="7:7" x14ac:dyDescent="0.3">
      <c r="G1192" t="str">
        <v/>
      </c>
    </row>
    <row r="1193" spans="7:7" x14ac:dyDescent="0.3">
      <c r="G1193" t="str">
        <v/>
      </c>
    </row>
    <row r="1194" spans="7:7" x14ac:dyDescent="0.3">
      <c r="G1194" t="str">
        <v/>
      </c>
    </row>
    <row r="1195" spans="7:7" x14ac:dyDescent="0.3">
      <c r="G1195" t="str">
        <v/>
      </c>
    </row>
    <row r="1196" spans="7:7" x14ac:dyDescent="0.3">
      <c r="G1196" t="str">
        <v/>
      </c>
    </row>
    <row r="1197" spans="7:7" x14ac:dyDescent="0.3">
      <c r="G1197" t="str">
        <v/>
      </c>
    </row>
    <row r="1198" spans="7:7" x14ac:dyDescent="0.3">
      <c r="G1198" t="str">
        <v/>
      </c>
    </row>
    <row r="1199" spans="7:7" x14ac:dyDescent="0.3">
      <c r="G1199" t="str">
        <v/>
      </c>
    </row>
    <row r="1200" spans="7:7" x14ac:dyDescent="0.3">
      <c r="G1200" t="str">
        <v/>
      </c>
    </row>
    <row r="1201" spans="7:7" x14ac:dyDescent="0.3">
      <c r="G1201" t="str">
        <v/>
      </c>
    </row>
    <row r="1202" spans="7:7" x14ac:dyDescent="0.3">
      <c r="G1202" t="str">
        <v/>
      </c>
    </row>
    <row r="1203" spans="7:7" x14ac:dyDescent="0.3">
      <c r="G1203" t="str">
        <v/>
      </c>
    </row>
    <row r="1204" spans="7:7" x14ac:dyDescent="0.3">
      <c r="G1204" t="str">
        <v/>
      </c>
    </row>
    <row r="1205" spans="7:7" x14ac:dyDescent="0.3">
      <c r="G1205" t="str">
        <v/>
      </c>
    </row>
    <row r="1206" spans="7:7" x14ac:dyDescent="0.3">
      <c r="G1206" t="str">
        <v/>
      </c>
    </row>
    <row r="1207" spans="7:7" x14ac:dyDescent="0.3">
      <c r="G1207" t="str">
        <v/>
      </c>
    </row>
    <row r="1208" spans="7:7" x14ac:dyDescent="0.3">
      <c r="G1208" t="str">
        <v/>
      </c>
    </row>
    <row r="1209" spans="7:7" x14ac:dyDescent="0.3">
      <c r="G1209" t="str">
        <v/>
      </c>
    </row>
    <row r="1210" spans="7:7" x14ac:dyDescent="0.3">
      <c r="G1210" t="str">
        <v/>
      </c>
    </row>
    <row r="1211" spans="7:7" x14ac:dyDescent="0.3">
      <c r="G1211" t="str">
        <v/>
      </c>
    </row>
    <row r="1212" spans="7:7" x14ac:dyDescent="0.3">
      <c r="G1212" t="str">
        <v/>
      </c>
    </row>
    <row r="1213" spans="7:7" x14ac:dyDescent="0.3">
      <c r="G1213" t="str">
        <v/>
      </c>
    </row>
    <row r="1214" spans="7:7" x14ac:dyDescent="0.3">
      <c r="G1214" t="str">
        <v/>
      </c>
    </row>
    <row r="1215" spans="7:7" x14ac:dyDescent="0.3">
      <c r="G1215" t="str">
        <v/>
      </c>
    </row>
    <row r="1216" spans="7:7" x14ac:dyDescent="0.3">
      <c r="G1216" t="str">
        <v/>
      </c>
    </row>
    <row r="1217" spans="7:7" x14ac:dyDescent="0.3">
      <c r="G1217" t="str">
        <v/>
      </c>
    </row>
    <row r="1218" spans="7:7" x14ac:dyDescent="0.3">
      <c r="G1218" t="str">
        <v/>
      </c>
    </row>
    <row r="1219" spans="7:7" x14ac:dyDescent="0.3">
      <c r="G1219" t="str">
        <v/>
      </c>
    </row>
    <row r="1220" spans="7:7" x14ac:dyDescent="0.3">
      <c r="G1220" t="str">
        <v/>
      </c>
    </row>
    <row r="1221" spans="7:7" x14ac:dyDescent="0.3">
      <c r="G1221" t="str">
        <v/>
      </c>
    </row>
    <row r="1222" spans="7:7" x14ac:dyDescent="0.3">
      <c r="G1222" t="str">
        <v/>
      </c>
    </row>
    <row r="1223" spans="7:7" x14ac:dyDescent="0.3">
      <c r="G1223" t="str">
        <v/>
      </c>
    </row>
    <row r="1224" spans="7:7" x14ac:dyDescent="0.3">
      <c r="G1224" t="str">
        <v/>
      </c>
    </row>
    <row r="1225" spans="7:7" x14ac:dyDescent="0.3">
      <c r="G1225" t="str">
        <v/>
      </c>
    </row>
    <row r="1226" spans="7:7" x14ac:dyDescent="0.3">
      <c r="G1226" t="str">
        <v/>
      </c>
    </row>
    <row r="1227" spans="7:7" x14ac:dyDescent="0.3">
      <c r="G1227" t="str">
        <v/>
      </c>
    </row>
    <row r="1228" spans="7:7" x14ac:dyDescent="0.3">
      <c r="G1228" t="str">
        <v/>
      </c>
    </row>
    <row r="1229" spans="7:7" x14ac:dyDescent="0.3">
      <c r="G1229" t="str">
        <v/>
      </c>
    </row>
    <row r="1230" spans="7:7" x14ac:dyDescent="0.3">
      <c r="G1230" t="str">
        <v/>
      </c>
    </row>
    <row r="1231" spans="7:7" x14ac:dyDescent="0.3">
      <c r="G1231" t="str">
        <v/>
      </c>
    </row>
    <row r="1232" spans="7:7" x14ac:dyDescent="0.3">
      <c r="G1232" t="str">
        <v/>
      </c>
    </row>
    <row r="1233" spans="7:7" x14ac:dyDescent="0.3">
      <c r="G1233" t="str">
        <v/>
      </c>
    </row>
    <row r="1234" spans="7:7" x14ac:dyDescent="0.3">
      <c r="G1234" t="str">
        <v/>
      </c>
    </row>
    <row r="1235" spans="7:7" x14ac:dyDescent="0.3">
      <c r="G1235" t="str">
        <v/>
      </c>
    </row>
    <row r="1236" spans="7:7" x14ac:dyDescent="0.3">
      <c r="G1236" t="str">
        <v/>
      </c>
    </row>
    <row r="1237" spans="7:7" x14ac:dyDescent="0.3">
      <c r="G1237" t="str">
        <v/>
      </c>
    </row>
    <row r="1238" spans="7:7" x14ac:dyDescent="0.3">
      <c r="G1238" t="str">
        <v/>
      </c>
    </row>
    <row r="1239" spans="7:7" x14ac:dyDescent="0.3">
      <c r="G1239" t="str">
        <v/>
      </c>
    </row>
    <row r="1240" spans="7:7" x14ac:dyDescent="0.3">
      <c r="G1240" t="str">
        <v/>
      </c>
    </row>
    <row r="1241" spans="7:7" x14ac:dyDescent="0.3">
      <c r="G1241" t="str">
        <v/>
      </c>
    </row>
    <row r="1242" spans="7:7" x14ac:dyDescent="0.3">
      <c r="G1242" t="str">
        <v/>
      </c>
    </row>
    <row r="1243" spans="7:7" x14ac:dyDescent="0.3">
      <c r="G1243" t="str">
        <v/>
      </c>
    </row>
    <row r="1244" spans="7:7" x14ac:dyDescent="0.3">
      <c r="G1244" t="str">
        <v/>
      </c>
    </row>
    <row r="1245" spans="7:7" x14ac:dyDescent="0.3">
      <c r="G1245" t="str">
        <v/>
      </c>
    </row>
    <row r="1246" spans="7:7" x14ac:dyDescent="0.3">
      <c r="G1246" t="str">
        <v/>
      </c>
    </row>
    <row r="1247" spans="7:7" x14ac:dyDescent="0.3">
      <c r="G1247" t="str">
        <v/>
      </c>
    </row>
    <row r="1248" spans="7:7" x14ac:dyDescent="0.3">
      <c r="G1248" t="str">
        <v/>
      </c>
    </row>
    <row r="1249" spans="7:7" x14ac:dyDescent="0.3">
      <c r="G1249" t="str">
        <v/>
      </c>
    </row>
    <row r="1250" spans="7:7" x14ac:dyDescent="0.3">
      <c r="G1250" t="str">
        <v/>
      </c>
    </row>
    <row r="1251" spans="7:7" x14ac:dyDescent="0.3">
      <c r="G1251" t="str">
        <v/>
      </c>
    </row>
    <row r="1252" spans="7:7" x14ac:dyDescent="0.3">
      <c r="G1252" t="str">
        <v/>
      </c>
    </row>
    <row r="1253" spans="7:7" x14ac:dyDescent="0.3">
      <c r="G1253" t="str">
        <v/>
      </c>
    </row>
    <row r="1254" spans="7:7" x14ac:dyDescent="0.3">
      <c r="G1254" t="str">
        <v/>
      </c>
    </row>
    <row r="1255" spans="7:7" x14ac:dyDescent="0.3">
      <c r="G1255" t="str">
        <v/>
      </c>
    </row>
    <row r="1256" spans="7:7" x14ac:dyDescent="0.3">
      <c r="G1256" t="str">
        <v/>
      </c>
    </row>
    <row r="1257" spans="7:7" x14ac:dyDescent="0.3">
      <c r="G1257" t="str">
        <v/>
      </c>
    </row>
    <row r="1258" spans="7:7" x14ac:dyDescent="0.3">
      <c r="G1258" t="str">
        <v/>
      </c>
    </row>
    <row r="1259" spans="7:7" x14ac:dyDescent="0.3">
      <c r="G1259" t="str">
        <v/>
      </c>
    </row>
    <row r="1260" spans="7:7" x14ac:dyDescent="0.3">
      <c r="G1260" t="str">
        <v/>
      </c>
    </row>
    <row r="1261" spans="7:7" x14ac:dyDescent="0.3">
      <c r="G1261" t="str">
        <v/>
      </c>
    </row>
    <row r="1262" spans="7:7" x14ac:dyDescent="0.3">
      <c r="G1262" t="str">
        <v/>
      </c>
    </row>
    <row r="1263" spans="7:7" x14ac:dyDescent="0.3">
      <c r="G1263" t="str">
        <v/>
      </c>
    </row>
    <row r="1264" spans="7:7" x14ac:dyDescent="0.3">
      <c r="G1264" t="str">
        <v/>
      </c>
    </row>
    <row r="1265" spans="7:7" x14ac:dyDescent="0.3">
      <c r="G1265" t="str">
        <v/>
      </c>
    </row>
    <row r="1266" spans="7:7" x14ac:dyDescent="0.3">
      <c r="G1266" t="str">
        <v/>
      </c>
    </row>
    <row r="1267" spans="7:7" x14ac:dyDescent="0.3">
      <c r="G1267" t="str">
        <v/>
      </c>
    </row>
    <row r="1268" spans="7:7" x14ac:dyDescent="0.3">
      <c r="G1268" t="str">
        <v/>
      </c>
    </row>
    <row r="1269" spans="7:7" x14ac:dyDescent="0.3">
      <c r="G1269" t="str">
        <v/>
      </c>
    </row>
    <row r="1270" spans="7:7" x14ac:dyDescent="0.3">
      <c r="G1270" t="str">
        <v/>
      </c>
    </row>
    <row r="1271" spans="7:7" x14ac:dyDescent="0.3">
      <c r="G1271" t="str">
        <v/>
      </c>
    </row>
    <row r="1272" spans="7:7" x14ac:dyDescent="0.3">
      <c r="G1272" t="str">
        <v/>
      </c>
    </row>
    <row r="1273" spans="7:7" x14ac:dyDescent="0.3">
      <c r="G1273" t="str">
        <v/>
      </c>
    </row>
    <row r="1274" spans="7:7" x14ac:dyDescent="0.3">
      <c r="G1274" t="str">
        <v/>
      </c>
    </row>
    <row r="1275" spans="7:7" x14ac:dyDescent="0.3">
      <c r="G1275" t="str">
        <v/>
      </c>
    </row>
    <row r="1276" spans="7:7" x14ac:dyDescent="0.3">
      <c r="G1276" t="str">
        <v/>
      </c>
    </row>
    <row r="1277" spans="7:7" x14ac:dyDescent="0.3">
      <c r="G1277" t="str">
        <v/>
      </c>
    </row>
    <row r="1278" spans="7:7" x14ac:dyDescent="0.3">
      <c r="G1278" t="str">
        <v/>
      </c>
    </row>
    <row r="1279" spans="7:7" x14ac:dyDescent="0.3">
      <c r="G1279" t="str">
        <v/>
      </c>
    </row>
    <row r="1280" spans="7:7" x14ac:dyDescent="0.3">
      <c r="G1280" t="str">
        <v/>
      </c>
    </row>
    <row r="1281" spans="7:7" x14ac:dyDescent="0.3">
      <c r="G1281" t="str">
        <v/>
      </c>
    </row>
    <row r="1282" spans="7:7" x14ac:dyDescent="0.3">
      <c r="G1282" t="str">
        <v/>
      </c>
    </row>
    <row r="1283" spans="7:7" x14ac:dyDescent="0.3">
      <c r="G1283" t="str">
        <v/>
      </c>
    </row>
    <row r="1284" spans="7:7" x14ac:dyDescent="0.3">
      <c r="G1284" t="str">
        <v/>
      </c>
    </row>
    <row r="1285" spans="7:7" x14ac:dyDescent="0.3">
      <c r="G1285" t="str">
        <v/>
      </c>
    </row>
    <row r="1286" spans="7:7" x14ac:dyDescent="0.3">
      <c r="G1286" t="str">
        <v/>
      </c>
    </row>
    <row r="1287" spans="7:7" x14ac:dyDescent="0.3">
      <c r="G1287" t="str">
        <v/>
      </c>
    </row>
    <row r="1288" spans="7:7" x14ac:dyDescent="0.3">
      <c r="G1288" t="str">
        <v/>
      </c>
    </row>
    <row r="1289" spans="7:7" x14ac:dyDescent="0.3">
      <c r="G1289" t="str">
        <v/>
      </c>
    </row>
    <row r="1290" spans="7:7" x14ac:dyDescent="0.3">
      <c r="G1290" t="str">
        <v/>
      </c>
    </row>
    <row r="1291" spans="7:7" x14ac:dyDescent="0.3">
      <c r="G1291" t="str">
        <v/>
      </c>
    </row>
    <row r="1292" spans="7:7" x14ac:dyDescent="0.3">
      <c r="G1292" t="str">
        <v/>
      </c>
    </row>
    <row r="1293" spans="7:7" x14ac:dyDescent="0.3">
      <c r="G1293" t="str">
        <v/>
      </c>
    </row>
    <row r="1294" spans="7:7" x14ac:dyDescent="0.3">
      <c r="G1294" t="str">
        <v/>
      </c>
    </row>
    <row r="1295" spans="7:7" x14ac:dyDescent="0.3">
      <c r="G1295" t="str">
        <v/>
      </c>
    </row>
    <row r="1296" spans="7:7" x14ac:dyDescent="0.3">
      <c r="G1296" t="str">
        <v/>
      </c>
    </row>
    <row r="1297" spans="7:7" x14ac:dyDescent="0.3">
      <c r="G1297" t="str">
        <v/>
      </c>
    </row>
    <row r="1298" spans="7:7" x14ac:dyDescent="0.3">
      <c r="G1298" t="str">
        <v/>
      </c>
    </row>
    <row r="1299" spans="7:7" x14ac:dyDescent="0.3">
      <c r="G1299" t="str">
        <v/>
      </c>
    </row>
    <row r="1300" spans="7:7" x14ac:dyDescent="0.3">
      <c r="G1300" t="str">
        <v/>
      </c>
    </row>
    <row r="1301" spans="7:7" x14ac:dyDescent="0.3">
      <c r="G1301" t="str">
        <v/>
      </c>
    </row>
    <row r="1302" spans="7:7" x14ac:dyDescent="0.3">
      <c r="G1302" t="str">
        <v/>
      </c>
    </row>
    <row r="1303" spans="7:7" x14ac:dyDescent="0.3">
      <c r="G1303" t="str">
        <v/>
      </c>
    </row>
    <row r="1304" spans="7:7" x14ac:dyDescent="0.3">
      <c r="G1304" t="str">
        <v/>
      </c>
    </row>
    <row r="1305" spans="7:7" x14ac:dyDescent="0.3">
      <c r="G1305" t="str">
        <v/>
      </c>
    </row>
    <row r="1306" spans="7:7" x14ac:dyDescent="0.3">
      <c r="G1306" t="str">
        <v/>
      </c>
    </row>
    <row r="1307" spans="7:7" x14ac:dyDescent="0.3">
      <c r="G1307" t="str">
        <v/>
      </c>
    </row>
    <row r="1308" spans="7:7" x14ac:dyDescent="0.3">
      <c r="G1308" t="str">
        <v/>
      </c>
    </row>
    <row r="1309" spans="7:7" x14ac:dyDescent="0.3">
      <c r="G1309" t="str">
        <v/>
      </c>
    </row>
    <row r="1310" spans="7:7" x14ac:dyDescent="0.3">
      <c r="G1310" t="str">
        <v/>
      </c>
    </row>
    <row r="1311" spans="7:7" x14ac:dyDescent="0.3">
      <c r="G1311" t="str">
        <v/>
      </c>
    </row>
    <row r="1312" spans="7:7" x14ac:dyDescent="0.3">
      <c r="G1312" t="str">
        <v/>
      </c>
    </row>
    <row r="1313" spans="7:7" x14ac:dyDescent="0.3">
      <c r="G1313" t="str">
        <v/>
      </c>
    </row>
    <row r="1314" spans="7:7" x14ac:dyDescent="0.3">
      <c r="G1314" t="str">
        <v/>
      </c>
    </row>
    <row r="1315" spans="7:7" x14ac:dyDescent="0.3">
      <c r="G1315" t="str">
        <v/>
      </c>
    </row>
    <row r="1316" spans="7:7" x14ac:dyDescent="0.3">
      <c r="G1316" t="str">
        <v/>
      </c>
    </row>
    <row r="1317" spans="7:7" x14ac:dyDescent="0.3">
      <c r="G1317" t="str">
        <v/>
      </c>
    </row>
    <row r="1318" spans="7:7" x14ac:dyDescent="0.3">
      <c r="G1318" t="str">
        <v/>
      </c>
    </row>
    <row r="1319" spans="7:7" x14ac:dyDescent="0.3">
      <c r="G1319" t="str">
        <v/>
      </c>
    </row>
    <row r="1320" spans="7:7" x14ac:dyDescent="0.3">
      <c r="G1320" t="str">
        <v/>
      </c>
    </row>
    <row r="1321" spans="7:7" x14ac:dyDescent="0.3">
      <c r="G1321" t="str">
        <v/>
      </c>
    </row>
    <row r="1322" spans="7:7" x14ac:dyDescent="0.3">
      <c r="G1322" t="str">
        <v/>
      </c>
    </row>
    <row r="1323" spans="7:7" x14ac:dyDescent="0.3">
      <c r="G1323" t="str">
        <v/>
      </c>
    </row>
    <row r="1324" spans="7:7" x14ac:dyDescent="0.3">
      <c r="G1324" t="str">
        <v/>
      </c>
    </row>
    <row r="1325" spans="7:7" x14ac:dyDescent="0.3">
      <c r="G1325" t="str">
        <v/>
      </c>
    </row>
    <row r="1326" spans="7:7" x14ac:dyDescent="0.3">
      <c r="G1326" t="str">
        <v/>
      </c>
    </row>
    <row r="1327" spans="7:7" x14ac:dyDescent="0.3">
      <c r="G1327" t="str">
        <v/>
      </c>
    </row>
    <row r="1328" spans="7:7" x14ac:dyDescent="0.3">
      <c r="G1328" t="str">
        <v/>
      </c>
    </row>
    <row r="1329" spans="7:7" x14ac:dyDescent="0.3">
      <c r="G1329" t="str">
        <v/>
      </c>
    </row>
    <row r="1330" spans="7:7" x14ac:dyDescent="0.3">
      <c r="G1330" t="str">
        <v/>
      </c>
    </row>
    <row r="1331" spans="7:7" x14ac:dyDescent="0.3">
      <c r="G1331" t="str">
        <v/>
      </c>
    </row>
    <row r="1332" spans="7:7" x14ac:dyDescent="0.3">
      <c r="G1332" t="str">
        <v/>
      </c>
    </row>
    <row r="1333" spans="7:7" x14ac:dyDescent="0.3">
      <c r="G1333" t="str">
        <v/>
      </c>
    </row>
    <row r="1334" spans="7:7" x14ac:dyDescent="0.3">
      <c r="G1334" t="str">
        <v/>
      </c>
    </row>
    <row r="1335" spans="7:7" x14ac:dyDescent="0.3">
      <c r="G1335" t="str">
        <v/>
      </c>
    </row>
    <row r="1336" spans="7:7" x14ac:dyDescent="0.3">
      <c r="G1336" t="str">
        <v/>
      </c>
    </row>
    <row r="1337" spans="7:7" x14ac:dyDescent="0.3">
      <c r="G1337" t="str">
        <v/>
      </c>
    </row>
    <row r="1338" spans="7:7" x14ac:dyDescent="0.3">
      <c r="G1338" t="str">
        <v/>
      </c>
    </row>
    <row r="1339" spans="7:7" x14ac:dyDescent="0.3">
      <c r="G1339" t="str">
        <v/>
      </c>
    </row>
    <row r="1340" spans="7:7" x14ac:dyDescent="0.3">
      <c r="G1340" t="str">
        <v/>
      </c>
    </row>
    <row r="1341" spans="7:7" x14ac:dyDescent="0.3">
      <c r="G1341" t="str">
        <v/>
      </c>
    </row>
    <row r="1342" spans="7:7" x14ac:dyDescent="0.3">
      <c r="G1342" t="str">
        <v/>
      </c>
    </row>
    <row r="1343" spans="7:7" x14ac:dyDescent="0.3">
      <c r="G1343" t="str">
        <v/>
      </c>
    </row>
    <row r="1344" spans="7:7" x14ac:dyDescent="0.3">
      <c r="G1344" t="str">
        <v/>
      </c>
    </row>
    <row r="1345" spans="7:7" x14ac:dyDescent="0.3">
      <c r="G1345" t="str">
        <v/>
      </c>
    </row>
    <row r="1346" spans="7:7" x14ac:dyDescent="0.3">
      <c r="G1346" t="str">
        <v/>
      </c>
    </row>
    <row r="1347" spans="7:7" x14ac:dyDescent="0.3">
      <c r="G1347" t="str">
        <v/>
      </c>
    </row>
    <row r="1348" spans="7:7" x14ac:dyDescent="0.3">
      <c r="G1348" t="str">
        <v/>
      </c>
    </row>
    <row r="1349" spans="7:7" x14ac:dyDescent="0.3">
      <c r="G1349" t="str">
        <v/>
      </c>
    </row>
    <row r="1350" spans="7:7" x14ac:dyDescent="0.3">
      <c r="G1350" t="str">
        <v/>
      </c>
    </row>
    <row r="1351" spans="7:7" x14ac:dyDescent="0.3">
      <c r="G1351" t="str">
        <v/>
      </c>
    </row>
    <row r="1352" spans="7:7" x14ac:dyDescent="0.3">
      <c r="G1352" t="str">
        <v/>
      </c>
    </row>
    <row r="1353" spans="7:7" x14ac:dyDescent="0.3">
      <c r="G1353" t="str">
        <v/>
      </c>
    </row>
    <row r="1354" spans="7:7" x14ac:dyDescent="0.3">
      <c r="G1354" t="str">
        <v/>
      </c>
    </row>
    <row r="1355" spans="7:7" x14ac:dyDescent="0.3">
      <c r="G1355" t="str">
        <v/>
      </c>
    </row>
    <row r="1356" spans="7:7" x14ac:dyDescent="0.3">
      <c r="G1356" t="str">
        <v/>
      </c>
    </row>
    <row r="1357" spans="7:7" x14ac:dyDescent="0.3">
      <c r="G1357" t="str">
        <v/>
      </c>
    </row>
    <row r="1358" spans="7:7" x14ac:dyDescent="0.3">
      <c r="G1358" t="str">
        <v/>
      </c>
    </row>
    <row r="1359" spans="7:7" x14ac:dyDescent="0.3">
      <c r="G1359" t="str">
        <v/>
      </c>
    </row>
    <row r="1360" spans="7:7" x14ac:dyDescent="0.3">
      <c r="G1360" t="str">
        <v/>
      </c>
    </row>
    <row r="1361" spans="7:7" x14ac:dyDescent="0.3">
      <c r="G1361" t="str">
        <v/>
      </c>
    </row>
    <row r="1362" spans="7:7" x14ac:dyDescent="0.3">
      <c r="G1362" t="str">
        <v/>
      </c>
    </row>
    <row r="1363" spans="7:7" x14ac:dyDescent="0.3">
      <c r="G1363" t="str">
        <v/>
      </c>
    </row>
    <row r="1364" spans="7:7" x14ac:dyDescent="0.3">
      <c r="G1364" t="str">
        <v/>
      </c>
    </row>
    <row r="1365" spans="7:7" x14ac:dyDescent="0.3">
      <c r="G1365" t="str">
        <v/>
      </c>
    </row>
    <row r="1366" spans="7:7" x14ac:dyDescent="0.3">
      <c r="G1366" t="str">
        <v/>
      </c>
    </row>
    <row r="1367" spans="7:7" x14ac:dyDescent="0.3">
      <c r="G1367" t="str">
        <v/>
      </c>
    </row>
    <row r="1368" spans="7:7" x14ac:dyDescent="0.3">
      <c r="G1368" t="str">
        <v/>
      </c>
    </row>
    <row r="1369" spans="7:7" x14ac:dyDescent="0.3">
      <c r="G1369" t="str">
        <v/>
      </c>
    </row>
    <row r="1370" spans="7:7" x14ac:dyDescent="0.3">
      <c r="G1370" t="str">
        <v/>
      </c>
    </row>
    <row r="1371" spans="7:7" x14ac:dyDescent="0.3">
      <c r="G1371" t="str">
        <v/>
      </c>
    </row>
    <row r="1372" spans="7:7" x14ac:dyDescent="0.3">
      <c r="G1372" t="str">
        <v/>
      </c>
    </row>
    <row r="1373" spans="7:7" x14ac:dyDescent="0.3">
      <c r="G1373" t="str">
        <v/>
      </c>
    </row>
    <row r="1374" spans="7:7" x14ac:dyDescent="0.3">
      <c r="G1374" t="str">
        <v/>
      </c>
    </row>
    <row r="1375" spans="7:7" x14ac:dyDescent="0.3">
      <c r="G1375" t="str">
        <v/>
      </c>
    </row>
    <row r="1376" spans="7:7" x14ac:dyDescent="0.3">
      <c r="G1376" t="str">
        <v/>
      </c>
    </row>
    <row r="1377" spans="7:7" x14ac:dyDescent="0.3">
      <c r="G1377" t="str">
        <v/>
      </c>
    </row>
    <row r="1378" spans="7:7" x14ac:dyDescent="0.3">
      <c r="G1378" t="str">
        <v/>
      </c>
    </row>
    <row r="1379" spans="7:7" x14ac:dyDescent="0.3">
      <c r="G1379" t="str">
        <v/>
      </c>
    </row>
    <row r="1380" spans="7:7" x14ac:dyDescent="0.3">
      <c r="G1380" t="str">
        <v/>
      </c>
    </row>
    <row r="1381" spans="7:7" x14ac:dyDescent="0.3">
      <c r="G1381" t="str">
        <v/>
      </c>
    </row>
    <row r="1382" spans="7:7" x14ac:dyDescent="0.3">
      <c r="G1382" t="str">
        <v/>
      </c>
    </row>
    <row r="1383" spans="7:7" x14ac:dyDescent="0.3">
      <c r="G1383" t="str">
        <v/>
      </c>
    </row>
    <row r="1384" spans="7:7" x14ac:dyDescent="0.3">
      <c r="G1384" t="str">
        <v/>
      </c>
    </row>
    <row r="1385" spans="7:7" x14ac:dyDescent="0.3">
      <c r="G1385" t="str">
        <v/>
      </c>
    </row>
    <row r="1386" spans="7:7" x14ac:dyDescent="0.3">
      <c r="G1386" t="str">
        <v/>
      </c>
    </row>
    <row r="1387" spans="7:7" x14ac:dyDescent="0.3">
      <c r="G1387" t="str">
        <v/>
      </c>
    </row>
    <row r="1388" spans="7:7" x14ac:dyDescent="0.3">
      <c r="G1388" t="str">
        <v/>
      </c>
    </row>
    <row r="1389" spans="7:7" x14ac:dyDescent="0.3">
      <c r="G1389" t="str">
        <v/>
      </c>
    </row>
    <row r="1390" spans="7:7" x14ac:dyDescent="0.3">
      <c r="G1390" t="str">
        <v/>
      </c>
    </row>
    <row r="1391" spans="7:7" x14ac:dyDescent="0.3">
      <c r="G1391" t="str">
        <v/>
      </c>
    </row>
    <row r="1392" spans="7:7" x14ac:dyDescent="0.3">
      <c r="G1392" t="str">
        <v/>
      </c>
    </row>
    <row r="1393" spans="7:7" x14ac:dyDescent="0.3">
      <c r="G1393" t="str">
        <v/>
      </c>
    </row>
    <row r="1394" spans="7:7" x14ac:dyDescent="0.3">
      <c r="G1394" t="str">
        <v/>
      </c>
    </row>
    <row r="1395" spans="7:7" x14ac:dyDescent="0.3">
      <c r="G1395" t="str">
        <v/>
      </c>
    </row>
    <row r="1396" spans="7:7" x14ac:dyDescent="0.3">
      <c r="G1396" t="str">
        <v/>
      </c>
    </row>
    <row r="1397" spans="7:7" x14ac:dyDescent="0.3">
      <c r="G1397" t="str">
        <v/>
      </c>
    </row>
    <row r="1398" spans="7:7" x14ac:dyDescent="0.3">
      <c r="G1398" t="str">
        <v/>
      </c>
    </row>
    <row r="1399" spans="7:7" x14ac:dyDescent="0.3">
      <c r="G1399" t="str">
        <v/>
      </c>
    </row>
    <row r="1400" spans="7:7" x14ac:dyDescent="0.3">
      <c r="G1400" t="str">
        <v/>
      </c>
    </row>
    <row r="1401" spans="7:7" x14ac:dyDescent="0.3">
      <c r="G1401" t="str">
        <v/>
      </c>
    </row>
    <row r="1402" spans="7:7" x14ac:dyDescent="0.3">
      <c r="G1402" t="str">
        <v/>
      </c>
    </row>
    <row r="1403" spans="7:7" x14ac:dyDescent="0.3">
      <c r="G1403" t="str">
        <v/>
      </c>
    </row>
    <row r="1404" spans="7:7" x14ac:dyDescent="0.3">
      <c r="G1404" t="str">
        <v/>
      </c>
    </row>
    <row r="1405" spans="7:7" x14ac:dyDescent="0.3">
      <c r="G1405" t="str">
        <v/>
      </c>
    </row>
    <row r="1406" spans="7:7" x14ac:dyDescent="0.3">
      <c r="G1406" t="str">
        <v/>
      </c>
    </row>
    <row r="1407" spans="7:7" x14ac:dyDescent="0.3">
      <c r="G1407" t="str">
        <v/>
      </c>
    </row>
    <row r="1408" spans="7:7" x14ac:dyDescent="0.3">
      <c r="G1408" t="str">
        <v/>
      </c>
    </row>
    <row r="1409" spans="7:7" x14ac:dyDescent="0.3">
      <c r="G1409" t="str">
        <v/>
      </c>
    </row>
    <row r="1410" spans="7:7" x14ac:dyDescent="0.3">
      <c r="G1410" t="str">
        <v/>
      </c>
    </row>
    <row r="1411" spans="7:7" x14ac:dyDescent="0.3">
      <c r="G1411" t="str">
        <v/>
      </c>
    </row>
    <row r="1412" spans="7:7" x14ac:dyDescent="0.3">
      <c r="G1412" t="str">
        <v/>
      </c>
    </row>
    <row r="1413" spans="7:7" x14ac:dyDescent="0.3">
      <c r="G1413" t="str">
        <v/>
      </c>
    </row>
    <row r="1414" spans="7:7" x14ac:dyDescent="0.3">
      <c r="G1414" t="str">
        <v/>
      </c>
    </row>
    <row r="1415" spans="7:7" x14ac:dyDescent="0.3">
      <c r="G1415" t="str">
        <v/>
      </c>
    </row>
    <row r="1416" spans="7:7" x14ac:dyDescent="0.3">
      <c r="G1416" t="str">
        <v/>
      </c>
    </row>
    <row r="1417" spans="7:7" x14ac:dyDescent="0.3">
      <c r="G1417" t="str">
        <v/>
      </c>
    </row>
    <row r="1418" spans="7:7" x14ac:dyDescent="0.3">
      <c r="G1418" t="str">
        <v/>
      </c>
    </row>
    <row r="1419" spans="7:7" x14ac:dyDescent="0.3">
      <c r="G1419" t="str">
        <v/>
      </c>
    </row>
    <row r="1420" spans="7:7" x14ac:dyDescent="0.3">
      <c r="G1420" t="str">
        <v/>
      </c>
    </row>
    <row r="1421" spans="7:7" x14ac:dyDescent="0.3">
      <c r="G1421" t="str">
        <v/>
      </c>
    </row>
    <row r="1422" spans="7:7" x14ac:dyDescent="0.3">
      <c r="G1422" t="str">
        <v/>
      </c>
    </row>
    <row r="1423" spans="7:7" x14ac:dyDescent="0.3">
      <c r="G1423" t="str">
        <v/>
      </c>
    </row>
    <row r="1424" spans="7:7" x14ac:dyDescent="0.3">
      <c r="G1424" t="str">
        <v/>
      </c>
    </row>
    <row r="1425" spans="7:7" x14ac:dyDescent="0.3">
      <c r="G1425" t="str">
        <v/>
      </c>
    </row>
    <row r="1426" spans="7:7" x14ac:dyDescent="0.3">
      <c r="G1426" t="str">
        <v/>
      </c>
    </row>
    <row r="1427" spans="7:7" x14ac:dyDescent="0.3">
      <c r="G1427" t="str">
        <v/>
      </c>
    </row>
    <row r="1428" spans="7:7" x14ac:dyDescent="0.3">
      <c r="G1428" t="str">
        <v/>
      </c>
    </row>
    <row r="1429" spans="7:7" x14ac:dyDescent="0.3">
      <c r="G1429" t="str">
        <v/>
      </c>
    </row>
    <row r="1430" spans="7:7" x14ac:dyDescent="0.3">
      <c r="G1430" t="str">
        <v/>
      </c>
    </row>
    <row r="1431" spans="7:7" x14ac:dyDescent="0.3">
      <c r="G1431" t="str">
        <v/>
      </c>
    </row>
    <row r="1432" spans="7:7" x14ac:dyDescent="0.3">
      <c r="G1432" t="str">
        <v/>
      </c>
    </row>
    <row r="1433" spans="7:7" x14ac:dyDescent="0.3">
      <c r="G1433" t="str">
        <v/>
      </c>
    </row>
    <row r="1434" spans="7:7" x14ac:dyDescent="0.3">
      <c r="G1434" t="str">
        <v/>
      </c>
    </row>
    <row r="1435" spans="7:7" x14ac:dyDescent="0.3">
      <c r="G1435" t="str">
        <v/>
      </c>
    </row>
    <row r="1436" spans="7:7" x14ac:dyDescent="0.3">
      <c r="G1436" t="str">
        <v/>
      </c>
    </row>
    <row r="1437" spans="7:7" x14ac:dyDescent="0.3">
      <c r="G1437" t="str">
        <v/>
      </c>
    </row>
    <row r="1438" spans="7:7" x14ac:dyDescent="0.3">
      <c r="G1438" t="str">
        <v/>
      </c>
    </row>
    <row r="1439" spans="7:7" x14ac:dyDescent="0.3">
      <c r="G1439" t="str">
        <v/>
      </c>
    </row>
    <row r="1440" spans="7:7" x14ac:dyDescent="0.3">
      <c r="G1440" t="str">
        <v/>
      </c>
    </row>
    <row r="1441" spans="7:7" x14ac:dyDescent="0.3">
      <c r="G1441" t="str">
        <v/>
      </c>
    </row>
    <row r="1442" spans="7:7" x14ac:dyDescent="0.3">
      <c r="G1442" t="str">
        <v/>
      </c>
    </row>
    <row r="1443" spans="7:7" x14ac:dyDescent="0.3">
      <c r="G1443" t="str">
        <v/>
      </c>
    </row>
    <row r="1444" spans="7:7" x14ac:dyDescent="0.3">
      <c r="G1444" t="str">
        <v/>
      </c>
    </row>
    <row r="1445" spans="7:7" x14ac:dyDescent="0.3">
      <c r="G1445" t="str">
        <v/>
      </c>
    </row>
    <row r="1446" spans="7:7" x14ac:dyDescent="0.3">
      <c r="G1446" t="str">
        <v/>
      </c>
    </row>
    <row r="1447" spans="7:7" x14ac:dyDescent="0.3">
      <c r="G1447" t="str">
        <v/>
      </c>
    </row>
    <row r="1448" spans="7:7" x14ac:dyDescent="0.3">
      <c r="G1448" t="str">
        <v/>
      </c>
    </row>
    <row r="1449" spans="7:7" x14ac:dyDescent="0.3">
      <c r="G1449" t="str">
        <v/>
      </c>
    </row>
    <row r="1450" spans="7:7" x14ac:dyDescent="0.3">
      <c r="G1450" t="str">
        <v/>
      </c>
    </row>
    <row r="1451" spans="7:7" x14ac:dyDescent="0.3">
      <c r="G1451" t="str">
        <v/>
      </c>
    </row>
    <row r="1452" spans="7:7" x14ac:dyDescent="0.3">
      <c r="G1452" t="str">
        <v/>
      </c>
    </row>
    <row r="1453" spans="7:7" x14ac:dyDescent="0.3">
      <c r="G1453" t="str">
        <v/>
      </c>
    </row>
    <row r="1454" spans="7:7" x14ac:dyDescent="0.3">
      <c r="G1454" t="str">
        <v/>
      </c>
    </row>
    <row r="1455" spans="7:7" x14ac:dyDescent="0.3">
      <c r="G1455" t="str">
        <v/>
      </c>
    </row>
    <row r="1456" spans="7:7" x14ac:dyDescent="0.3">
      <c r="G1456" t="str">
        <v/>
      </c>
    </row>
    <row r="1457" spans="7:7" x14ac:dyDescent="0.3">
      <c r="G1457" t="str">
        <v/>
      </c>
    </row>
    <row r="1458" spans="7:7" x14ac:dyDescent="0.3">
      <c r="G1458" t="str">
        <v/>
      </c>
    </row>
    <row r="1459" spans="7:7" x14ac:dyDescent="0.3">
      <c r="G1459" t="str">
        <v/>
      </c>
    </row>
    <row r="1460" spans="7:7" x14ac:dyDescent="0.3">
      <c r="G1460" t="str">
        <v/>
      </c>
    </row>
    <row r="1461" spans="7:7" x14ac:dyDescent="0.3">
      <c r="G1461" t="str">
        <v/>
      </c>
    </row>
    <row r="1462" spans="7:7" x14ac:dyDescent="0.3">
      <c r="G1462" t="str">
        <v/>
      </c>
    </row>
    <row r="1463" spans="7:7" x14ac:dyDescent="0.3">
      <c r="G1463" t="str">
        <v/>
      </c>
    </row>
    <row r="1464" spans="7:7" x14ac:dyDescent="0.3">
      <c r="G1464" t="str">
        <v/>
      </c>
    </row>
    <row r="1465" spans="7:7" x14ac:dyDescent="0.3">
      <c r="G1465" t="str">
        <v/>
      </c>
    </row>
    <row r="1466" spans="7:7" x14ac:dyDescent="0.3">
      <c r="G1466" t="str">
        <v/>
      </c>
    </row>
    <row r="1467" spans="7:7" x14ac:dyDescent="0.3">
      <c r="G1467" t="str">
        <v/>
      </c>
    </row>
    <row r="1468" spans="7:7" x14ac:dyDescent="0.3">
      <c r="G1468" t="str">
        <v/>
      </c>
    </row>
    <row r="1469" spans="7:7" x14ac:dyDescent="0.3">
      <c r="G1469" t="str">
        <v/>
      </c>
    </row>
    <row r="1470" spans="7:7" x14ac:dyDescent="0.3">
      <c r="G1470" t="str">
        <v/>
      </c>
    </row>
    <row r="1471" spans="7:7" x14ac:dyDescent="0.3">
      <c r="G1471" t="str">
        <v/>
      </c>
    </row>
    <row r="1472" spans="7:7" x14ac:dyDescent="0.3">
      <c r="G1472" t="str">
        <v/>
      </c>
    </row>
    <row r="1473" spans="7:7" x14ac:dyDescent="0.3">
      <c r="G1473" t="str">
        <v/>
      </c>
    </row>
    <row r="1474" spans="7:7" x14ac:dyDescent="0.3">
      <c r="G1474" t="str">
        <v/>
      </c>
    </row>
    <row r="1475" spans="7:7" x14ac:dyDescent="0.3">
      <c r="G1475" t="str">
        <v/>
      </c>
    </row>
    <row r="1476" spans="7:7" x14ac:dyDescent="0.3">
      <c r="G1476" t="str">
        <v/>
      </c>
    </row>
    <row r="1477" spans="7:7" x14ac:dyDescent="0.3">
      <c r="G1477" t="str">
        <v/>
      </c>
    </row>
    <row r="1478" spans="7:7" x14ac:dyDescent="0.3">
      <c r="G1478" t="str">
        <v/>
      </c>
    </row>
    <row r="1479" spans="7:7" x14ac:dyDescent="0.3">
      <c r="G1479" t="str">
        <v/>
      </c>
    </row>
    <row r="1480" spans="7:7" x14ac:dyDescent="0.3">
      <c r="G1480" t="str">
        <v/>
      </c>
    </row>
    <row r="1481" spans="7:7" x14ac:dyDescent="0.3">
      <c r="G1481" t="str">
        <v/>
      </c>
    </row>
    <row r="1482" spans="7:7" x14ac:dyDescent="0.3">
      <c r="G1482" t="str">
        <v/>
      </c>
    </row>
    <row r="1483" spans="7:7" x14ac:dyDescent="0.3">
      <c r="G1483" t="str">
        <v/>
      </c>
    </row>
    <row r="1484" spans="7:7" x14ac:dyDescent="0.3">
      <c r="G1484" t="str">
        <v/>
      </c>
    </row>
    <row r="1485" spans="7:7" x14ac:dyDescent="0.3">
      <c r="G1485" t="str">
        <v/>
      </c>
    </row>
    <row r="1486" spans="7:7" x14ac:dyDescent="0.3">
      <c r="G1486" t="str">
        <v/>
      </c>
    </row>
    <row r="1487" spans="7:7" x14ac:dyDescent="0.3">
      <c r="G1487" t="str">
        <v/>
      </c>
    </row>
    <row r="1488" spans="7:7" x14ac:dyDescent="0.3">
      <c r="G1488" t="str">
        <v/>
      </c>
    </row>
    <row r="1489" spans="7:7" x14ac:dyDescent="0.3">
      <c r="G1489" t="str">
        <v/>
      </c>
    </row>
    <row r="1490" spans="7:7" x14ac:dyDescent="0.3">
      <c r="G1490" t="str">
        <v/>
      </c>
    </row>
    <row r="1491" spans="7:7" x14ac:dyDescent="0.3">
      <c r="G1491" t="str">
        <v/>
      </c>
    </row>
    <row r="1492" spans="7:7" x14ac:dyDescent="0.3">
      <c r="G1492" t="str">
        <v/>
      </c>
    </row>
    <row r="1493" spans="7:7" x14ac:dyDescent="0.3">
      <c r="G1493" t="str">
        <v/>
      </c>
    </row>
    <row r="1494" spans="7:7" x14ac:dyDescent="0.3">
      <c r="G1494" t="str">
        <v/>
      </c>
    </row>
    <row r="1495" spans="7:7" x14ac:dyDescent="0.3">
      <c r="G1495" t="str">
        <v/>
      </c>
    </row>
    <row r="1496" spans="7:7" x14ac:dyDescent="0.3">
      <c r="G1496" t="str">
        <v/>
      </c>
    </row>
    <row r="1497" spans="7:7" x14ac:dyDescent="0.3">
      <c r="G1497" t="str">
        <v/>
      </c>
    </row>
    <row r="1498" spans="7:7" x14ac:dyDescent="0.3">
      <c r="G1498" t="str">
        <v/>
      </c>
    </row>
    <row r="1499" spans="7:7" x14ac:dyDescent="0.3">
      <c r="G1499" t="str">
        <v/>
      </c>
    </row>
    <row r="1500" spans="7:7" x14ac:dyDescent="0.3">
      <c r="G1500" t="str">
        <v/>
      </c>
    </row>
    <row r="1501" spans="7:7" x14ac:dyDescent="0.3">
      <c r="G1501" t="str">
        <v/>
      </c>
    </row>
    <row r="1502" spans="7:7" x14ac:dyDescent="0.3">
      <c r="G1502" t="str">
        <v/>
      </c>
    </row>
    <row r="1503" spans="7:7" x14ac:dyDescent="0.3">
      <c r="G1503" t="str">
        <v/>
      </c>
    </row>
    <row r="1504" spans="7:7" x14ac:dyDescent="0.3">
      <c r="G1504" t="str">
        <v/>
      </c>
    </row>
    <row r="1505" spans="7:7" x14ac:dyDescent="0.3">
      <c r="G1505" t="str">
        <v/>
      </c>
    </row>
    <row r="1506" spans="7:7" x14ac:dyDescent="0.3">
      <c r="G1506" t="str">
        <v/>
      </c>
    </row>
    <row r="1507" spans="7:7" x14ac:dyDescent="0.3">
      <c r="G1507" t="str">
        <v/>
      </c>
    </row>
    <row r="1508" spans="7:7" x14ac:dyDescent="0.3">
      <c r="G1508" t="str">
        <v/>
      </c>
    </row>
    <row r="1509" spans="7:7" x14ac:dyDescent="0.3">
      <c r="G1509" t="str">
        <v/>
      </c>
    </row>
    <row r="1510" spans="7:7" x14ac:dyDescent="0.3">
      <c r="G1510" t="str">
        <v/>
      </c>
    </row>
    <row r="1511" spans="7:7" x14ac:dyDescent="0.3">
      <c r="G1511" t="str">
        <v/>
      </c>
    </row>
    <row r="1512" spans="7:7" x14ac:dyDescent="0.3">
      <c r="G1512" t="str">
        <v/>
      </c>
    </row>
    <row r="1513" spans="7:7" x14ac:dyDescent="0.3">
      <c r="G1513" t="str">
        <v/>
      </c>
    </row>
    <row r="1514" spans="7:7" x14ac:dyDescent="0.3">
      <c r="G1514" t="str">
        <v/>
      </c>
    </row>
    <row r="1515" spans="7:7" x14ac:dyDescent="0.3">
      <c r="G1515" t="str">
        <v/>
      </c>
    </row>
    <row r="1516" spans="7:7" x14ac:dyDescent="0.3">
      <c r="G1516" t="str">
        <v/>
      </c>
    </row>
    <row r="1517" spans="7:7" x14ac:dyDescent="0.3">
      <c r="G1517" t="str">
        <v/>
      </c>
    </row>
    <row r="1518" spans="7:7" x14ac:dyDescent="0.3">
      <c r="G1518" t="str">
        <v/>
      </c>
    </row>
    <row r="1519" spans="7:7" x14ac:dyDescent="0.3">
      <c r="G1519" t="str">
        <v/>
      </c>
    </row>
    <row r="1520" spans="7:7" x14ac:dyDescent="0.3">
      <c r="G1520" t="str">
        <v/>
      </c>
    </row>
    <row r="1521" spans="7:7" x14ac:dyDescent="0.3">
      <c r="G1521" t="str">
        <v/>
      </c>
    </row>
    <row r="1522" spans="7:7" x14ac:dyDescent="0.3">
      <c r="G1522" t="str">
        <v/>
      </c>
    </row>
    <row r="1523" spans="7:7" x14ac:dyDescent="0.3">
      <c r="G1523" t="str">
        <v/>
      </c>
    </row>
    <row r="1524" spans="7:7" x14ac:dyDescent="0.3">
      <c r="G1524" t="str">
        <v/>
      </c>
    </row>
    <row r="1525" spans="7:7" x14ac:dyDescent="0.3">
      <c r="G1525" t="str">
        <v/>
      </c>
    </row>
    <row r="1526" spans="7:7" x14ac:dyDescent="0.3">
      <c r="G1526" t="str">
        <v/>
      </c>
    </row>
    <row r="1527" spans="7:7" x14ac:dyDescent="0.3">
      <c r="G1527" t="str">
        <v/>
      </c>
    </row>
    <row r="1528" spans="7:7" x14ac:dyDescent="0.3">
      <c r="G1528" t="str">
        <v/>
      </c>
    </row>
    <row r="1529" spans="7:7" x14ac:dyDescent="0.3">
      <c r="G1529" t="str">
        <v/>
      </c>
    </row>
    <row r="1530" spans="7:7" x14ac:dyDescent="0.3">
      <c r="G1530" t="str">
        <v/>
      </c>
    </row>
    <row r="1531" spans="7:7" x14ac:dyDescent="0.3">
      <c r="G1531" t="str">
        <v/>
      </c>
    </row>
    <row r="1532" spans="7:7" x14ac:dyDescent="0.3">
      <c r="G1532" t="str">
        <v/>
      </c>
    </row>
    <row r="1533" spans="7:7" x14ac:dyDescent="0.3">
      <c r="G1533" t="str">
        <v/>
      </c>
    </row>
    <row r="1534" spans="7:7" x14ac:dyDescent="0.3">
      <c r="G1534" t="str">
        <v/>
      </c>
    </row>
    <row r="1535" spans="7:7" x14ac:dyDescent="0.3">
      <c r="G1535" t="str">
        <v/>
      </c>
    </row>
    <row r="1536" spans="7:7" x14ac:dyDescent="0.3">
      <c r="G1536" t="str">
        <v/>
      </c>
    </row>
    <row r="1537" spans="7:7" x14ac:dyDescent="0.3">
      <c r="G1537" t="str">
        <v/>
      </c>
    </row>
    <row r="1538" spans="7:7" x14ac:dyDescent="0.3">
      <c r="G1538" t="str">
        <v/>
      </c>
    </row>
    <row r="1539" spans="7:7" x14ac:dyDescent="0.3">
      <c r="G1539" t="str">
        <v/>
      </c>
    </row>
    <row r="1540" spans="7:7" x14ac:dyDescent="0.3">
      <c r="G1540" t="str">
        <v/>
      </c>
    </row>
    <row r="1541" spans="7:7" x14ac:dyDescent="0.3">
      <c r="G1541" t="str">
        <v/>
      </c>
    </row>
    <row r="1542" spans="7:7" x14ac:dyDescent="0.3">
      <c r="G1542" t="str">
        <v/>
      </c>
    </row>
    <row r="1543" spans="7:7" x14ac:dyDescent="0.3">
      <c r="G1543" t="str">
        <v/>
      </c>
    </row>
    <row r="1544" spans="7:7" x14ac:dyDescent="0.3">
      <c r="G1544" t="str">
        <v/>
      </c>
    </row>
    <row r="1545" spans="7:7" x14ac:dyDescent="0.3">
      <c r="G1545" t="str">
        <v/>
      </c>
    </row>
    <row r="1546" spans="7:7" x14ac:dyDescent="0.3">
      <c r="G1546" t="str">
        <v/>
      </c>
    </row>
    <row r="1547" spans="7:7" x14ac:dyDescent="0.3">
      <c r="G1547" t="str">
        <v/>
      </c>
    </row>
    <row r="1548" spans="7:7" x14ac:dyDescent="0.3">
      <c r="G1548" t="str">
        <v/>
      </c>
    </row>
    <row r="1549" spans="7:7" x14ac:dyDescent="0.3">
      <c r="G1549" t="str">
        <v/>
      </c>
    </row>
    <row r="1550" spans="7:7" x14ac:dyDescent="0.3">
      <c r="G1550" t="str">
        <v/>
      </c>
    </row>
    <row r="1551" spans="7:7" x14ac:dyDescent="0.3">
      <c r="G1551" t="str">
        <v/>
      </c>
    </row>
    <row r="1552" spans="7:7" x14ac:dyDescent="0.3">
      <c r="G1552" t="str">
        <v/>
      </c>
    </row>
    <row r="1553" spans="7:7" x14ac:dyDescent="0.3">
      <c r="G1553" t="str">
        <v/>
      </c>
    </row>
    <row r="1554" spans="7:7" x14ac:dyDescent="0.3">
      <c r="G1554" t="str">
        <v/>
      </c>
    </row>
    <row r="1555" spans="7:7" x14ac:dyDescent="0.3">
      <c r="G1555" t="str">
        <v/>
      </c>
    </row>
    <row r="1556" spans="7:7" x14ac:dyDescent="0.3">
      <c r="G1556" t="str">
        <v/>
      </c>
    </row>
    <row r="1557" spans="7:7" x14ac:dyDescent="0.3">
      <c r="G1557" t="str">
        <v/>
      </c>
    </row>
    <row r="1558" spans="7:7" x14ac:dyDescent="0.3">
      <c r="G1558" t="str">
        <v/>
      </c>
    </row>
    <row r="1559" spans="7:7" x14ac:dyDescent="0.3">
      <c r="G1559" t="str">
        <v/>
      </c>
    </row>
    <row r="1560" spans="7:7" x14ac:dyDescent="0.3">
      <c r="G1560" t="str">
        <v/>
      </c>
    </row>
    <row r="1561" spans="7:7" x14ac:dyDescent="0.3">
      <c r="G1561" t="str">
        <v/>
      </c>
    </row>
    <row r="1562" spans="7:7" x14ac:dyDescent="0.3">
      <c r="G1562" t="str">
        <v/>
      </c>
    </row>
    <row r="1563" spans="7:7" x14ac:dyDescent="0.3">
      <c r="G1563" t="str">
        <v/>
      </c>
    </row>
    <row r="1564" spans="7:7" x14ac:dyDescent="0.3">
      <c r="G1564" t="str">
        <v/>
      </c>
    </row>
    <row r="1565" spans="7:7" x14ac:dyDescent="0.3">
      <c r="G1565" t="str">
        <v/>
      </c>
    </row>
    <row r="1566" spans="7:7" x14ac:dyDescent="0.3">
      <c r="G1566" t="str">
        <v/>
      </c>
    </row>
    <row r="1567" spans="7:7" x14ac:dyDescent="0.3">
      <c r="G1567" t="str">
        <v/>
      </c>
    </row>
    <row r="1568" spans="7:7" x14ac:dyDescent="0.3">
      <c r="G1568" t="str">
        <v/>
      </c>
    </row>
    <row r="1569" spans="7:7" x14ac:dyDescent="0.3">
      <c r="G1569" t="str">
        <v/>
      </c>
    </row>
    <row r="1570" spans="7:7" x14ac:dyDescent="0.3">
      <c r="G1570" t="str">
        <v/>
      </c>
    </row>
    <row r="1571" spans="7:7" x14ac:dyDescent="0.3">
      <c r="G1571" t="str">
        <v/>
      </c>
    </row>
    <row r="1572" spans="7:7" x14ac:dyDescent="0.3">
      <c r="G1572" t="str">
        <v/>
      </c>
    </row>
    <row r="1573" spans="7:7" x14ac:dyDescent="0.3">
      <c r="G1573" t="str">
        <v/>
      </c>
    </row>
    <row r="1574" spans="7:7" x14ac:dyDescent="0.3">
      <c r="G1574" t="str">
        <v/>
      </c>
    </row>
    <row r="1575" spans="7:7" x14ac:dyDescent="0.3">
      <c r="G1575" t="str">
        <v/>
      </c>
    </row>
    <row r="1576" spans="7:7" x14ac:dyDescent="0.3">
      <c r="G1576" t="str">
        <v/>
      </c>
    </row>
    <row r="1577" spans="7:7" x14ac:dyDescent="0.3">
      <c r="G1577" t="str">
        <v/>
      </c>
    </row>
    <row r="1578" spans="7:7" x14ac:dyDescent="0.3">
      <c r="G1578" t="str">
        <v/>
      </c>
    </row>
    <row r="1579" spans="7:7" x14ac:dyDescent="0.3">
      <c r="G1579" t="str">
        <v/>
      </c>
    </row>
    <row r="1580" spans="7:7" x14ac:dyDescent="0.3">
      <c r="G1580" t="str">
        <v/>
      </c>
    </row>
    <row r="1581" spans="7:7" x14ac:dyDescent="0.3">
      <c r="G1581" t="str">
        <v/>
      </c>
    </row>
    <row r="1582" spans="7:7" x14ac:dyDescent="0.3">
      <c r="G1582" t="str">
        <v/>
      </c>
    </row>
    <row r="1583" spans="7:7" x14ac:dyDescent="0.3">
      <c r="G1583" t="str">
        <v/>
      </c>
    </row>
    <row r="1584" spans="7:7" x14ac:dyDescent="0.3">
      <c r="G1584" t="str">
        <v/>
      </c>
    </row>
    <row r="1585" spans="7:7" x14ac:dyDescent="0.3">
      <c r="G1585" t="str">
        <v/>
      </c>
    </row>
    <row r="1586" spans="7:7" x14ac:dyDescent="0.3">
      <c r="G1586" t="str">
        <v/>
      </c>
    </row>
    <row r="1587" spans="7:7" x14ac:dyDescent="0.3">
      <c r="G1587" t="str">
        <v/>
      </c>
    </row>
    <row r="1588" spans="7:7" x14ac:dyDescent="0.3">
      <c r="G1588" t="str">
        <v/>
      </c>
    </row>
    <row r="1589" spans="7:7" x14ac:dyDescent="0.3">
      <c r="G1589" t="str">
        <v/>
      </c>
    </row>
    <row r="1590" spans="7:7" x14ac:dyDescent="0.3">
      <c r="G1590" t="str">
        <v/>
      </c>
    </row>
    <row r="1591" spans="7:7" x14ac:dyDescent="0.3">
      <c r="G1591" t="str">
        <v/>
      </c>
    </row>
    <row r="1592" spans="7:7" x14ac:dyDescent="0.3">
      <c r="G1592" t="str">
        <v/>
      </c>
    </row>
    <row r="1593" spans="7:7" x14ac:dyDescent="0.3">
      <c r="G1593" t="str">
        <v/>
      </c>
    </row>
    <row r="1594" spans="7:7" x14ac:dyDescent="0.3">
      <c r="G1594" t="str">
        <v/>
      </c>
    </row>
    <row r="1595" spans="7:7" x14ac:dyDescent="0.3">
      <c r="G1595" t="str">
        <v/>
      </c>
    </row>
    <row r="1596" spans="7:7" x14ac:dyDescent="0.3">
      <c r="G1596" t="str">
        <v/>
      </c>
    </row>
    <row r="1597" spans="7:7" x14ac:dyDescent="0.3">
      <c r="G1597" t="str">
        <v/>
      </c>
    </row>
    <row r="1598" spans="7:7" x14ac:dyDescent="0.3">
      <c r="G1598" t="str">
        <v/>
      </c>
    </row>
    <row r="1599" spans="7:7" x14ac:dyDescent="0.3">
      <c r="G1599" t="str">
        <v/>
      </c>
    </row>
    <row r="1600" spans="7:7" x14ac:dyDescent="0.3">
      <c r="G1600" t="str">
        <v/>
      </c>
    </row>
    <row r="1601" spans="7:7" x14ac:dyDescent="0.3">
      <c r="G1601" t="str">
        <v/>
      </c>
    </row>
    <row r="1602" spans="7:7" x14ac:dyDescent="0.3">
      <c r="G1602" t="str">
        <v/>
      </c>
    </row>
    <row r="1603" spans="7:7" x14ac:dyDescent="0.3">
      <c r="G1603" t="str">
        <v/>
      </c>
    </row>
    <row r="1604" spans="7:7" x14ac:dyDescent="0.3">
      <c r="G1604" t="str">
        <v/>
      </c>
    </row>
    <row r="1605" spans="7:7" x14ac:dyDescent="0.3">
      <c r="G1605" t="str">
        <v/>
      </c>
    </row>
    <row r="1606" spans="7:7" x14ac:dyDescent="0.3">
      <c r="G1606" t="str">
        <v/>
      </c>
    </row>
    <row r="1607" spans="7:7" x14ac:dyDescent="0.3">
      <c r="G1607" t="str">
        <v/>
      </c>
    </row>
    <row r="1608" spans="7:7" x14ac:dyDescent="0.3">
      <c r="G1608" t="str">
        <v/>
      </c>
    </row>
    <row r="1609" spans="7:7" x14ac:dyDescent="0.3">
      <c r="G1609" t="str">
        <v/>
      </c>
    </row>
    <row r="1610" spans="7:7" x14ac:dyDescent="0.3">
      <c r="G1610" t="str">
        <v/>
      </c>
    </row>
    <row r="1611" spans="7:7" x14ac:dyDescent="0.3">
      <c r="G1611" t="str">
        <v/>
      </c>
    </row>
    <row r="1612" spans="7:7" x14ac:dyDescent="0.3">
      <c r="G1612" t="str">
        <v/>
      </c>
    </row>
    <row r="1613" spans="7:7" x14ac:dyDescent="0.3">
      <c r="G1613" t="str">
        <v/>
      </c>
    </row>
    <row r="1614" spans="7:7" x14ac:dyDescent="0.3">
      <c r="G1614" t="str">
        <v/>
      </c>
    </row>
    <row r="1615" spans="7:7" x14ac:dyDescent="0.3">
      <c r="G1615" t="str">
        <v/>
      </c>
    </row>
    <row r="1616" spans="7:7" x14ac:dyDescent="0.3">
      <c r="G1616" t="str">
        <v/>
      </c>
    </row>
    <row r="1617" spans="7:7" x14ac:dyDescent="0.3">
      <c r="G1617" t="str">
        <v/>
      </c>
    </row>
    <row r="1618" spans="7:7" x14ac:dyDescent="0.3">
      <c r="G1618" t="str">
        <v/>
      </c>
    </row>
    <row r="1619" spans="7:7" x14ac:dyDescent="0.3">
      <c r="G1619" t="str">
        <v/>
      </c>
    </row>
    <row r="1620" spans="7:7" x14ac:dyDescent="0.3">
      <c r="G1620" t="str">
        <v/>
      </c>
    </row>
    <row r="1621" spans="7:7" x14ac:dyDescent="0.3">
      <c r="G1621" t="str">
        <v/>
      </c>
    </row>
    <row r="1622" spans="7:7" x14ac:dyDescent="0.3">
      <c r="G1622" t="str">
        <v/>
      </c>
    </row>
    <row r="1623" spans="7:7" x14ac:dyDescent="0.3">
      <c r="G1623" t="str">
        <v/>
      </c>
    </row>
    <row r="1624" spans="7:7" x14ac:dyDescent="0.3">
      <c r="G1624" t="str">
        <v/>
      </c>
    </row>
    <row r="1625" spans="7:7" x14ac:dyDescent="0.3">
      <c r="G1625" t="str">
        <v/>
      </c>
    </row>
    <row r="1626" spans="7:7" x14ac:dyDescent="0.3">
      <c r="G1626" t="str">
        <v/>
      </c>
    </row>
    <row r="1627" spans="7:7" x14ac:dyDescent="0.3">
      <c r="G1627" t="str">
        <v/>
      </c>
    </row>
    <row r="1628" spans="7:7" x14ac:dyDescent="0.3">
      <c r="G1628" t="str">
        <v/>
      </c>
    </row>
    <row r="1629" spans="7:7" x14ac:dyDescent="0.3">
      <c r="G1629" t="str">
        <v/>
      </c>
    </row>
    <row r="1630" spans="7:7" x14ac:dyDescent="0.3">
      <c r="G1630" t="str">
        <v/>
      </c>
    </row>
    <row r="1631" spans="7:7" x14ac:dyDescent="0.3">
      <c r="G1631" t="str">
        <v/>
      </c>
    </row>
    <row r="1632" spans="7:7" x14ac:dyDescent="0.3">
      <c r="G1632" t="str">
        <v/>
      </c>
    </row>
    <row r="1633" spans="7:7" x14ac:dyDescent="0.3">
      <c r="G1633" t="str">
        <v/>
      </c>
    </row>
    <row r="1634" spans="7:7" x14ac:dyDescent="0.3">
      <c r="G1634" t="str">
        <v/>
      </c>
    </row>
    <row r="1635" spans="7:7" x14ac:dyDescent="0.3">
      <c r="G1635" t="str">
        <v/>
      </c>
    </row>
    <row r="1636" spans="7:7" x14ac:dyDescent="0.3">
      <c r="G1636" t="str">
        <v/>
      </c>
    </row>
    <row r="1637" spans="7:7" x14ac:dyDescent="0.3">
      <c r="G1637" t="str">
        <v/>
      </c>
    </row>
    <row r="1638" spans="7:7" x14ac:dyDescent="0.3">
      <c r="G1638" t="str">
        <v/>
      </c>
    </row>
    <row r="1639" spans="7:7" x14ac:dyDescent="0.3">
      <c r="G1639" t="str">
        <v/>
      </c>
    </row>
    <row r="1640" spans="7:7" x14ac:dyDescent="0.3">
      <c r="G1640" t="str">
        <v/>
      </c>
    </row>
    <row r="1641" spans="7:7" x14ac:dyDescent="0.3">
      <c r="G1641" t="str">
        <v/>
      </c>
    </row>
    <row r="1642" spans="7:7" x14ac:dyDescent="0.3">
      <c r="G1642" t="str">
        <v/>
      </c>
    </row>
    <row r="1643" spans="7:7" x14ac:dyDescent="0.3">
      <c r="G1643" t="str">
        <v/>
      </c>
    </row>
    <row r="1644" spans="7:7" x14ac:dyDescent="0.3">
      <c r="G1644" t="str">
        <v/>
      </c>
    </row>
    <row r="1645" spans="7:7" x14ac:dyDescent="0.3">
      <c r="G1645" t="str">
        <v/>
      </c>
    </row>
    <row r="1646" spans="7:7" x14ac:dyDescent="0.3">
      <c r="G1646" t="str">
        <v/>
      </c>
    </row>
    <row r="1647" spans="7:7" x14ac:dyDescent="0.3">
      <c r="G1647" t="str">
        <v/>
      </c>
    </row>
    <row r="1648" spans="7:7" x14ac:dyDescent="0.3">
      <c r="G1648" t="str">
        <v/>
      </c>
    </row>
    <row r="1649" spans="7:7" x14ac:dyDescent="0.3">
      <c r="G1649" t="str">
        <v/>
      </c>
    </row>
    <row r="1650" spans="7:7" x14ac:dyDescent="0.3">
      <c r="G1650" t="str">
        <v/>
      </c>
    </row>
    <row r="1651" spans="7:7" x14ac:dyDescent="0.3">
      <c r="G1651" t="str">
        <v/>
      </c>
    </row>
    <row r="1652" spans="7:7" x14ac:dyDescent="0.3">
      <c r="G1652" t="str">
        <v/>
      </c>
    </row>
    <row r="1653" spans="7:7" x14ac:dyDescent="0.3">
      <c r="G1653" t="str">
        <v/>
      </c>
    </row>
    <row r="1654" spans="7:7" x14ac:dyDescent="0.3">
      <c r="G1654" t="str">
        <v/>
      </c>
    </row>
    <row r="1655" spans="7:7" x14ac:dyDescent="0.3">
      <c r="G1655" t="str">
        <v/>
      </c>
    </row>
    <row r="1656" spans="7:7" x14ac:dyDescent="0.3">
      <c r="G1656" t="str">
        <v/>
      </c>
    </row>
    <row r="1657" spans="7:7" x14ac:dyDescent="0.3">
      <c r="G1657" t="str">
        <v/>
      </c>
    </row>
    <row r="1658" spans="7:7" x14ac:dyDescent="0.3">
      <c r="G1658" t="str">
        <v/>
      </c>
    </row>
    <row r="1659" spans="7:7" x14ac:dyDescent="0.3">
      <c r="G1659" t="str">
        <v/>
      </c>
    </row>
    <row r="1660" spans="7:7" x14ac:dyDescent="0.3">
      <c r="G1660" t="str">
        <v/>
      </c>
    </row>
    <row r="1661" spans="7:7" x14ac:dyDescent="0.3">
      <c r="G1661" t="str">
        <v/>
      </c>
    </row>
    <row r="1662" spans="7:7" x14ac:dyDescent="0.3">
      <c r="G1662" t="str">
        <v/>
      </c>
    </row>
    <row r="1663" spans="7:7" x14ac:dyDescent="0.3">
      <c r="G1663" t="str">
        <v/>
      </c>
    </row>
    <row r="1664" spans="7:7" x14ac:dyDescent="0.3">
      <c r="G1664" t="str">
        <v/>
      </c>
    </row>
    <row r="1665" spans="7:7" x14ac:dyDescent="0.3">
      <c r="G1665" t="str">
        <v/>
      </c>
    </row>
    <row r="1666" spans="7:7" x14ac:dyDescent="0.3">
      <c r="G1666" t="str">
        <v/>
      </c>
    </row>
    <row r="1667" spans="7:7" x14ac:dyDescent="0.3">
      <c r="G1667" t="str">
        <v/>
      </c>
    </row>
    <row r="1668" spans="7:7" x14ac:dyDescent="0.3">
      <c r="G1668" t="str">
        <v/>
      </c>
    </row>
    <row r="1669" spans="7:7" x14ac:dyDescent="0.3">
      <c r="G1669" t="str">
        <v/>
      </c>
    </row>
    <row r="1670" spans="7:7" x14ac:dyDescent="0.3">
      <c r="G1670" t="str">
        <v/>
      </c>
    </row>
    <row r="1671" spans="7:7" x14ac:dyDescent="0.3">
      <c r="G1671" t="str">
        <v/>
      </c>
    </row>
    <row r="1672" spans="7:7" x14ac:dyDescent="0.3">
      <c r="G1672" t="str">
        <v/>
      </c>
    </row>
    <row r="1673" spans="7:7" x14ac:dyDescent="0.3">
      <c r="G1673" t="str">
        <v/>
      </c>
    </row>
    <row r="1674" spans="7:7" x14ac:dyDescent="0.3">
      <c r="G1674" t="str">
        <v/>
      </c>
    </row>
    <row r="1675" spans="7:7" x14ac:dyDescent="0.3">
      <c r="G1675" t="str">
        <v/>
      </c>
    </row>
    <row r="1676" spans="7:7" x14ac:dyDescent="0.3">
      <c r="G1676" t="str">
        <v/>
      </c>
    </row>
    <row r="1677" spans="7:7" x14ac:dyDescent="0.3">
      <c r="G1677" t="str">
        <v/>
      </c>
    </row>
    <row r="1678" spans="7:7" x14ac:dyDescent="0.3">
      <c r="G1678" t="str">
        <v/>
      </c>
    </row>
    <row r="1679" spans="7:7" x14ac:dyDescent="0.3">
      <c r="G1679" t="str">
        <v/>
      </c>
    </row>
    <row r="1680" spans="7:7" x14ac:dyDescent="0.3">
      <c r="G1680" t="str">
        <v/>
      </c>
    </row>
    <row r="1681" spans="7:7" x14ac:dyDescent="0.3">
      <c r="G1681" t="str">
        <v/>
      </c>
    </row>
    <row r="1682" spans="7:7" x14ac:dyDescent="0.3">
      <c r="G1682" t="str">
        <v/>
      </c>
    </row>
    <row r="1683" spans="7:7" x14ac:dyDescent="0.3">
      <c r="G1683" t="str">
        <v/>
      </c>
    </row>
    <row r="1684" spans="7:7" x14ac:dyDescent="0.3">
      <c r="G1684" t="str">
        <v/>
      </c>
    </row>
    <row r="1685" spans="7:7" x14ac:dyDescent="0.3">
      <c r="G1685" t="str">
        <v/>
      </c>
    </row>
    <row r="1686" spans="7:7" x14ac:dyDescent="0.3">
      <c r="G1686" t="str">
        <v/>
      </c>
    </row>
    <row r="1687" spans="7:7" x14ac:dyDescent="0.3">
      <c r="G1687" t="str">
        <v/>
      </c>
    </row>
    <row r="1688" spans="7:7" x14ac:dyDescent="0.3">
      <c r="G1688" t="str">
        <v/>
      </c>
    </row>
    <row r="1689" spans="7:7" x14ac:dyDescent="0.3">
      <c r="G1689" t="str">
        <v/>
      </c>
    </row>
    <row r="1690" spans="7:7" x14ac:dyDescent="0.3">
      <c r="G1690" t="str">
        <v/>
      </c>
    </row>
    <row r="1691" spans="7:7" x14ac:dyDescent="0.3">
      <c r="G1691" t="str">
        <v/>
      </c>
    </row>
    <row r="1692" spans="7:7" x14ac:dyDescent="0.3">
      <c r="G1692" t="str">
        <v/>
      </c>
    </row>
    <row r="1693" spans="7:7" x14ac:dyDescent="0.3">
      <c r="G1693" t="str">
        <v/>
      </c>
    </row>
    <row r="1694" spans="7:7" x14ac:dyDescent="0.3">
      <c r="G1694" t="str">
        <v/>
      </c>
    </row>
    <row r="1695" spans="7:7" x14ac:dyDescent="0.3">
      <c r="G1695" t="str">
        <v/>
      </c>
    </row>
    <row r="1696" spans="7:7" x14ac:dyDescent="0.3">
      <c r="G1696" t="str">
        <v/>
      </c>
    </row>
    <row r="1697" spans="7:7" x14ac:dyDescent="0.3">
      <c r="G1697" t="str">
        <v/>
      </c>
    </row>
    <row r="1698" spans="7:7" x14ac:dyDescent="0.3">
      <c r="G1698" t="str">
        <v/>
      </c>
    </row>
    <row r="1699" spans="7:7" x14ac:dyDescent="0.3">
      <c r="G1699" t="str">
        <v/>
      </c>
    </row>
    <row r="1700" spans="7:7" x14ac:dyDescent="0.3">
      <c r="G1700" t="str">
        <v/>
      </c>
    </row>
    <row r="1701" spans="7:7" x14ac:dyDescent="0.3">
      <c r="G1701" t="str">
        <v/>
      </c>
    </row>
    <row r="1702" spans="7:7" x14ac:dyDescent="0.3">
      <c r="G1702" t="str">
        <v/>
      </c>
    </row>
    <row r="1703" spans="7:7" x14ac:dyDescent="0.3">
      <c r="G1703" t="str">
        <v/>
      </c>
    </row>
    <row r="1704" spans="7:7" x14ac:dyDescent="0.3">
      <c r="G1704" t="str">
        <v/>
      </c>
    </row>
    <row r="1705" spans="7:7" x14ac:dyDescent="0.3">
      <c r="G1705" t="str">
        <v/>
      </c>
    </row>
    <row r="1706" spans="7:7" x14ac:dyDescent="0.3">
      <c r="G1706" t="str">
        <v/>
      </c>
    </row>
    <row r="1707" spans="7:7" x14ac:dyDescent="0.3">
      <c r="G1707" t="str">
        <v/>
      </c>
    </row>
    <row r="1708" spans="7:7" x14ac:dyDescent="0.3">
      <c r="G1708" t="str">
        <v/>
      </c>
    </row>
    <row r="1709" spans="7:7" x14ac:dyDescent="0.3">
      <c r="G1709" t="str">
        <v/>
      </c>
    </row>
    <row r="1710" spans="7:7" x14ac:dyDescent="0.3">
      <c r="G1710" t="str">
        <v/>
      </c>
    </row>
    <row r="1711" spans="7:7" x14ac:dyDescent="0.3">
      <c r="G1711" t="str">
        <v/>
      </c>
    </row>
    <row r="1712" spans="7:7" x14ac:dyDescent="0.3">
      <c r="G1712" t="str">
        <v/>
      </c>
    </row>
    <row r="1713" spans="7:7" x14ac:dyDescent="0.3">
      <c r="G1713" t="str">
        <v/>
      </c>
    </row>
    <row r="1714" spans="7:7" x14ac:dyDescent="0.3">
      <c r="G1714" t="str">
        <v/>
      </c>
    </row>
    <row r="1715" spans="7:7" x14ac:dyDescent="0.3">
      <c r="G1715" t="str">
        <v/>
      </c>
    </row>
    <row r="1716" spans="7:7" x14ac:dyDescent="0.3">
      <c r="G1716" t="str">
        <v/>
      </c>
    </row>
    <row r="1717" spans="7:7" x14ac:dyDescent="0.3">
      <c r="G1717" t="str">
        <v/>
      </c>
    </row>
    <row r="1718" spans="7:7" x14ac:dyDescent="0.3">
      <c r="G1718" t="str">
        <v/>
      </c>
    </row>
    <row r="1719" spans="7:7" x14ac:dyDescent="0.3">
      <c r="G1719" t="str">
        <v/>
      </c>
    </row>
    <row r="1720" spans="7:7" x14ac:dyDescent="0.3">
      <c r="G1720" t="str">
        <v/>
      </c>
    </row>
    <row r="1721" spans="7:7" x14ac:dyDescent="0.3">
      <c r="G1721" t="str">
        <v/>
      </c>
    </row>
    <row r="1722" spans="7:7" x14ac:dyDescent="0.3">
      <c r="G1722" t="str">
        <v/>
      </c>
    </row>
    <row r="1723" spans="7:7" x14ac:dyDescent="0.3">
      <c r="G1723" t="str">
        <v/>
      </c>
    </row>
    <row r="1724" spans="7:7" x14ac:dyDescent="0.3">
      <c r="G1724" t="str">
        <v/>
      </c>
    </row>
    <row r="1725" spans="7:7" x14ac:dyDescent="0.3">
      <c r="G1725" t="str">
        <v/>
      </c>
    </row>
    <row r="1726" spans="7:7" x14ac:dyDescent="0.3">
      <c r="G1726" t="str">
        <v/>
      </c>
    </row>
    <row r="1727" spans="7:7" x14ac:dyDescent="0.3">
      <c r="G1727" t="str">
        <v/>
      </c>
    </row>
    <row r="1728" spans="7:7" x14ac:dyDescent="0.3">
      <c r="G1728" t="str">
        <v/>
      </c>
    </row>
    <row r="1729" spans="7:7" x14ac:dyDescent="0.3">
      <c r="G1729" t="str">
        <v/>
      </c>
    </row>
    <row r="1730" spans="7:7" x14ac:dyDescent="0.3">
      <c r="G1730" t="str">
        <v/>
      </c>
    </row>
    <row r="1731" spans="7:7" x14ac:dyDescent="0.3">
      <c r="G1731" t="str">
        <v/>
      </c>
    </row>
    <row r="1732" spans="7:7" x14ac:dyDescent="0.3">
      <c r="G1732" t="str">
        <v/>
      </c>
    </row>
    <row r="1733" spans="7:7" x14ac:dyDescent="0.3">
      <c r="G1733" t="str">
        <v/>
      </c>
    </row>
    <row r="1734" spans="7:7" x14ac:dyDescent="0.3">
      <c r="G1734" t="str">
        <v/>
      </c>
    </row>
    <row r="1735" spans="7:7" x14ac:dyDescent="0.3">
      <c r="G1735" t="str">
        <v/>
      </c>
    </row>
    <row r="1736" spans="7:7" x14ac:dyDescent="0.3">
      <c r="G1736" t="str">
        <v/>
      </c>
    </row>
    <row r="1737" spans="7:7" x14ac:dyDescent="0.3">
      <c r="G1737" t="str">
        <v/>
      </c>
    </row>
    <row r="1738" spans="7:7" x14ac:dyDescent="0.3">
      <c r="G1738" t="str">
        <v/>
      </c>
    </row>
    <row r="1739" spans="7:7" x14ac:dyDescent="0.3">
      <c r="G1739" t="str">
        <v/>
      </c>
    </row>
    <row r="1740" spans="7:7" x14ac:dyDescent="0.3">
      <c r="G1740" t="str">
        <v/>
      </c>
    </row>
    <row r="1741" spans="7:7" x14ac:dyDescent="0.3">
      <c r="G1741" t="str">
        <v/>
      </c>
    </row>
    <row r="1742" spans="7:7" x14ac:dyDescent="0.3">
      <c r="G1742" t="str">
        <v/>
      </c>
    </row>
    <row r="1743" spans="7:7" x14ac:dyDescent="0.3">
      <c r="G1743" t="str">
        <v/>
      </c>
    </row>
    <row r="1744" spans="7:7" x14ac:dyDescent="0.3">
      <c r="G1744" t="str">
        <v/>
      </c>
    </row>
    <row r="1745" spans="7:7" x14ac:dyDescent="0.3">
      <c r="G1745" t="str">
        <v/>
      </c>
    </row>
    <row r="1746" spans="7:7" x14ac:dyDescent="0.3">
      <c r="G1746" t="str">
        <v/>
      </c>
    </row>
    <row r="1747" spans="7:7" x14ac:dyDescent="0.3">
      <c r="G1747" t="str">
        <v/>
      </c>
    </row>
    <row r="1748" spans="7:7" x14ac:dyDescent="0.3">
      <c r="G1748" t="str">
        <v/>
      </c>
    </row>
    <row r="1749" spans="7:7" x14ac:dyDescent="0.3">
      <c r="G1749" t="str">
        <v/>
      </c>
    </row>
    <row r="1750" spans="7:7" x14ac:dyDescent="0.3">
      <c r="G1750" t="str">
        <v/>
      </c>
    </row>
    <row r="1751" spans="7:7" x14ac:dyDescent="0.3">
      <c r="G1751" t="str">
        <v/>
      </c>
    </row>
    <row r="1752" spans="7:7" x14ac:dyDescent="0.3">
      <c r="G1752" t="str">
        <v/>
      </c>
    </row>
    <row r="1753" spans="7:7" x14ac:dyDescent="0.3">
      <c r="G1753" t="str">
        <v/>
      </c>
    </row>
    <row r="1754" spans="7:7" x14ac:dyDescent="0.3">
      <c r="G1754" t="str">
        <v/>
      </c>
    </row>
    <row r="1755" spans="7:7" x14ac:dyDescent="0.3">
      <c r="G1755" t="str">
        <v/>
      </c>
    </row>
    <row r="1756" spans="7:7" x14ac:dyDescent="0.3">
      <c r="G1756" t="str">
        <v/>
      </c>
    </row>
    <row r="1757" spans="7:7" x14ac:dyDescent="0.3">
      <c r="G1757" t="str">
        <v/>
      </c>
    </row>
    <row r="1758" spans="7:7" x14ac:dyDescent="0.3">
      <c r="G1758" t="str">
        <v/>
      </c>
    </row>
    <row r="1759" spans="7:7" x14ac:dyDescent="0.3">
      <c r="G1759" t="str">
        <v/>
      </c>
    </row>
    <row r="1760" spans="7:7" x14ac:dyDescent="0.3">
      <c r="G1760" t="str">
        <v/>
      </c>
    </row>
    <row r="1761" spans="7:7" x14ac:dyDescent="0.3">
      <c r="G1761" t="str">
        <v/>
      </c>
    </row>
    <row r="1762" spans="7:7" x14ac:dyDescent="0.3">
      <c r="G1762" t="str">
        <v/>
      </c>
    </row>
    <row r="1763" spans="7:7" x14ac:dyDescent="0.3">
      <c r="G1763" t="str">
        <v/>
      </c>
    </row>
    <row r="1764" spans="7:7" x14ac:dyDescent="0.3">
      <c r="G1764" t="str">
        <v/>
      </c>
    </row>
    <row r="1765" spans="7:7" x14ac:dyDescent="0.3">
      <c r="G1765" t="str">
        <v/>
      </c>
    </row>
    <row r="1766" spans="7:7" x14ac:dyDescent="0.3">
      <c r="G1766" t="str">
        <v/>
      </c>
    </row>
    <row r="1767" spans="7:7" x14ac:dyDescent="0.3">
      <c r="G1767" t="str">
        <v/>
      </c>
    </row>
    <row r="1768" spans="7:7" x14ac:dyDescent="0.3">
      <c r="G1768" t="str">
        <v/>
      </c>
    </row>
    <row r="1769" spans="7:7" x14ac:dyDescent="0.3">
      <c r="G1769" t="str">
        <v/>
      </c>
    </row>
    <row r="1770" spans="7:7" x14ac:dyDescent="0.3">
      <c r="G1770" t="str">
        <v/>
      </c>
    </row>
    <row r="1771" spans="7:7" x14ac:dyDescent="0.3">
      <c r="G1771" t="str">
        <v/>
      </c>
    </row>
    <row r="1772" spans="7:7" x14ac:dyDescent="0.3">
      <c r="G1772" t="str">
        <v/>
      </c>
    </row>
    <row r="1773" spans="7:7" x14ac:dyDescent="0.3">
      <c r="G1773" t="str">
        <v/>
      </c>
    </row>
    <row r="1774" spans="7:7" x14ac:dyDescent="0.3">
      <c r="G1774" t="str">
        <v/>
      </c>
    </row>
    <row r="1775" spans="7:7" x14ac:dyDescent="0.3">
      <c r="G1775" t="str">
        <v/>
      </c>
    </row>
    <row r="1776" spans="7:7" x14ac:dyDescent="0.3">
      <c r="G1776" t="str">
        <v/>
      </c>
    </row>
    <row r="1777" spans="7:7" x14ac:dyDescent="0.3">
      <c r="G1777" t="str">
        <v/>
      </c>
    </row>
    <row r="1778" spans="7:7" x14ac:dyDescent="0.3">
      <c r="G1778" t="str">
        <v/>
      </c>
    </row>
    <row r="1779" spans="7:7" x14ac:dyDescent="0.3">
      <c r="G1779" t="str">
        <v/>
      </c>
    </row>
    <row r="1780" spans="7:7" x14ac:dyDescent="0.3">
      <c r="G1780" t="str">
        <v/>
      </c>
    </row>
    <row r="1781" spans="7:7" x14ac:dyDescent="0.3">
      <c r="G1781" t="str">
        <v/>
      </c>
    </row>
    <row r="1782" spans="7:7" x14ac:dyDescent="0.3">
      <c r="G1782" t="str">
        <v/>
      </c>
    </row>
    <row r="1783" spans="7:7" x14ac:dyDescent="0.3">
      <c r="G1783" t="str">
        <v/>
      </c>
    </row>
    <row r="1784" spans="7:7" x14ac:dyDescent="0.3">
      <c r="G1784" t="str">
        <v/>
      </c>
    </row>
    <row r="1785" spans="7:7" x14ac:dyDescent="0.3">
      <c r="G1785" t="str">
        <v/>
      </c>
    </row>
    <row r="1786" spans="7:7" x14ac:dyDescent="0.3">
      <c r="G1786" t="str">
        <v/>
      </c>
    </row>
    <row r="1787" spans="7:7" x14ac:dyDescent="0.3">
      <c r="G1787" t="str">
        <v/>
      </c>
    </row>
    <row r="1788" spans="7:7" x14ac:dyDescent="0.3">
      <c r="G1788" t="str">
        <v/>
      </c>
    </row>
    <row r="1789" spans="7:7" x14ac:dyDescent="0.3">
      <c r="G1789" t="str">
        <v/>
      </c>
    </row>
    <row r="1790" spans="7:7" x14ac:dyDescent="0.3">
      <c r="G1790" t="str">
        <v/>
      </c>
    </row>
    <row r="1791" spans="7:7" x14ac:dyDescent="0.3">
      <c r="G1791" t="str">
        <v/>
      </c>
    </row>
    <row r="1792" spans="7:7" x14ac:dyDescent="0.3">
      <c r="G1792" t="str">
        <v/>
      </c>
    </row>
    <row r="1793" spans="7:7" x14ac:dyDescent="0.3">
      <c r="G1793" t="str">
        <v/>
      </c>
    </row>
    <row r="1794" spans="7:7" x14ac:dyDescent="0.3">
      <c r="G1794" t="str">
        <v/>
      </c>
    </row>
    <row r="1795" spans="7:7" x14ac:dyDescent="0.3">
      <c r="G1795" t="str">
        <v/>
      </c>
    </row>
    <row r="1796" spans="7:7" x14ac:dyDescent="0.3">
      <c r="G1796" t="str">
        <v/>
      </c>
    </row>
    <row r="1797" spans="7:7" x14ac:dyDescent="0.3">
      <c r="G1797" t="str">
        <v/>
      </c>
    </row>
    <row r="1798" spans="7:7" x14ac:dyDescent="0.3">
      <c r="G1798" t="str">
        <v/>
      </c>
    </row>
    <row r="1799" spans="7:7" x14ac:dyDescent="0.3">
      <c r="G1799" t="str">
        <v/>
      </c>
    </row>
    <row r="1800" spans="7:7" x14ac:dyDescent="0.3">
      <c r="G1800" t="str">
        <v/>
      </c>
    </row>
    <row r="1801" spans="7:7" x14ac:dyDescent="0.3">
      <c r="G1801" t="str">
        <v/>
      </c>
    </row>
    <row r="1802" spans="7:7" x14ac:dyDescent="0.3">
      <c r="G1802" t="str">
        <v/>
      </c>
    </row>
    <row r="1803" spans="7:7" x14ac:dyDescent="0.3">
      <c r="G1803" t="str">
        <v/>
      </c>
    </row>
    <row r="1804" spans="7:7" x14ac:dyDescent="0.3">
      <c r="G1804" t="str">
        <v/>
      </c>
    </row>
    <row r="1805" spans="7:7" x14ac:dyDescent="0.3">
      <c r="G1805" t="str">
        <v/>
      </c>
    </row>
    <row r="1806" spans="7:7" x14ac:dyDescent="0.3">
      <c r="G1806" t="str">
        <v/>
      </c>
    </row>
    <row r="1807" spans="7:7" x14ac:dyDescent="0.3">
      <c r="G1807" t="str">
        <v/>
      </c>
    </row>
    <row r="1808" spans="7:7" x14ac:dyDescent="0.3">
      <c r="G1808" t="str">
        <v/>
      </c>
    </row>
    <row r="1809" spans="7:7" x14ac:dyDescent="0.3">
      <c r="G1809" t="str">
        <v/>
      </c>
    </row>
    <row r="1810" spans="7:7" x14ac:dyDescent="0.3">
      <c r="G1810" t="str">
        <v/>
      </c>
    </row>
    <row r="1811" spans="7:7" x14ac:dyDescent="0.3">
      <c r="G1811" t="str">
        <v/>
      </c>
    </row>
    <row r="1812" spans="7:7" x14ac:dyDescent="0.3">
      <c r="G1812" t="str">
        <v/>
      </c>
    </row>
    <row r="1813" spans="7:7" x14ac:dyDescent="0.3">
      <c r="G1813" t="str">
        <v/>
      </c>
    </row>
    <row r="1814" spans="7:7" x14ac:dyDescent="0.3">
      <c r="G1814" t="str">
        <v/>
      </c>
    </row>
    <row r="1815" spans="7:7" x14ac:dyDescent="0.3">
      <c r="G1815" t="str">
        <v/>
      </c>
    </row>
    <row r="1816" spans="7:7" x14ac:dyDescent="0.3">
      <c r="G1816" t="str">
        <v/>
      </c>
    </row>
    <row r="1817" spans="7:7" x14ac:dyDescent="0.3">
      <c r="G1817" t="str">
        <v/>
      </c>
    </row>
    <row r="1818" spans="7:7" x14ac:dyDescent="0.3">
      <c r="G1818" t="str">
        <v/>
      </c>
    </row>
    <row r="1819" spans="7:7" x14ac:dyDescent="0.3">
      <c r="G1819" t="str">
        <v/>
      </c>
    </row>
    <row r="1820" spans="7:7" x14ac:dyDescent="0.3">
      <c r="G1820" t="str">
        <v/>
      </c>
    </row>
    <row r="1821" spans="7:7" x14ac:dyDescent="0.3">
      <c r="G1821" t="str">
        <v/>
      </c>
    </row>
    <row r="1822" spans="7:7" x14ac:dyDescent="0.3">
      <c r="G1822" t="str">
        <v/>
      </c>
    </row>
    <row r="1823" spans="7:7" x14ac:dyDescent="0.3">
      <c r="G1823" t="str">
        <v/>
      </c>
    </row>
    <row r="1824" spans="7:7" x14ac:dyDescent="0.3">
      <c r="G1824" t="str">
        <v/>
      </c>
    </row>
    <row r="1825" spans="7:7" x14ac:dyDescent="0.3">
      <c r="G1825" t="str">
        <v/>
      </c>
    </row>
    <row r="1826" spans="7:7" x14ac:dyDescent="0.3">
      <c r="G1826" t="str">
        <v/>
      </c>
    </row>
    <row r="1827" spans="7:7" x14ac:dyDescent="0.3">
      <c r="G1827" t="str">
        <v/>
      </c>
    </row>
    <row r="1828" spans="7:7" x14ac:dyDescent="0.3">
      <c r="G1828" t="str">
        <v/>
      </c>
    </row>
    <row r="1829" spans="7:7" x14ac:dyDescent="0.3">
      <c r="G1829" t="str">
        <v/>
      </c>
    </row>
    <row r="1830" spans="7:7" x14ac:dyDescent="0.3">
      <c r="G1830" t="str">
        <v/>
      </c>
    </row>
    <row r="1831" spans="7:7" x14ac:dyDescent="0.3">
      <c r="G1831" t="str">
        <v/>
      </c>
    </row>
    <row r="1832" spans="7:7" x14ac:dyDescent="0.3">
      <c r="G1832" t="str">
        <v/>
      </c>
    </row>
    <row r="1833" spans="7:7" x14ac:dyDescent="0.3">
      <c r="G1833" t="str">
        <v/>
      </c>
    </row>
    <row r="1834" spans="7:7" x14ac:dyDescent="0.3">
      <c r="G1834" t="str">
        <v/>
      </c>
    </row>
    <row r="1835" spans="7:7" x14ac:dyDescent="0.3">
      <c r="G1835" t="str">
        <v/>
      </c>
    </row>
    <row r="1836" spans="7:7" x14ac:dyDescent="0.3">
      <c r="G1836" t="str">
        <v/>
      </c>
    </row>
    <row r="1837" spans="7:7" x14ac:dyDescent="0.3">
      <c r="G1837" t="str">
        <v/>
      </c>
    </row>
    <row r="1838" spans="7:7" x14ac:dyDescent="0.3">
      <c r="G1838" t="str">
        <v/>
      </c>
    </row>
    <row r="1839" spans="7:7" x14ac:dyDescent="0.3">
      <c r="G1839" t="str">
        <v/>
      </c>
    </row>
    <row r="1840" spans="7:7" x14ac:dyDescent="0.3">
      <c r="G1840" t="str">
        <v/>
      </c>
    </row>
    <row r="1841" spans="7:7" x14ac:dyDescent="0.3">
      <c r="G1841" t="str">
        <v/>
      </c>
    </row>
    <row r="1842" spans="7:7" x14ac:dyDescent="0.3">
      <c r="G1842" t="str">
        <v/>
      </c>
    </row>
    <row r="1843" spans="7:7" x14ac:dyDescent="0.3">
      <c r="G1843" t="str">
        <v/>
      </c>
    </row>
    <row r="1844" spans="7:7" x14ac:dyDescent="0.3">
      <c r="G1844" t="str">
        <v/>
      </c>
    </row>
    <row r="1845" spans="7:7" x14ac:dyDescent="0.3">
      <c r="G1845" t="str">
        <v/>
      </c>
    </row>
    <row r="1846" spans="7:7" x14ac:dyDescent="0.3">
      <c r="G1846" t="str">
        <v/>
      </c>
    </row>
    <row r="1847" spans="7:7" x14ac:dyDescent="0.3">
      <c r="G1847" t="str">
        <v/>
      </c>
    </row>
    <row r="1848" spans="7:7" x14ac:dyDescent="0.3">
      <c r="G1848" t="str">
        <v/>
      </c>
    </row>
    <row r="1849" spans="7:7" x14ac:dyDescent="0.3">
      <c r="G1849" t="str">
        <v/>
      </c>
    </row>
    <row r="1850" spans="7:7" x14ac:dyDescent="0.3">
      <c r="G1850" t="str">
        <v/>
      </c>
    </row>
    <row r="1851" spans="7:7" x14ac:dyDescent="0.3">
      <c r="G1851" t="str">
        <v/>
      </c>
    </row>
    <row r="1852" spans="7:7" x14ac:dyDescent="0.3">
      <c r="G1852" t="str">
        <v/>
      </c>
    </row>
    <row r="1853" spans="7:7" x14ac:dyDescent="0.3">
      <c r="G1853" t="str">
        <v/>
      </c>
    </row>
    <row r="1854" spans="7:7" x14ac:dyDescent="0.3">
      <c r="G1854" t="str">
        <v/>
      </c>
    </row>
    <row r="1855" spans="7:7" x14ac:dyDescent="0.3">
      <c r="G1855" t="str">
        <v/>
      </c>
    </row>
    <row r="1856" spans="7:7" x14ac:dyDescent="0.3">
      <c r="G1856" t="str">
        <v/>
      </c>
    </row>
    <row r="1857" spans="7:7" x14ac:dyDescent="0.3">
      <c r="G1857" t="str">
        <v/>
      </c>
    </row>
    <row r="1858" spans="7:7" x14ac:dyDescent="0.3">
      <c r="G1858" t="str">
        <v/>
      </c>
    </row>
    <row r="1859" spans="7:7" x14ac:dyDescent="0.3">
      <c r="G1859" t="str">
        <v/>
      </c>
    </row>
    <row r="1860" spans="7:7" x14ac:dyDescent="0.3">
      <c r="G1860" t="str">
        <v/>
      </c>
    </row>
    <row r="1861" spans="7:7" x14ac:dyDescent="0.3">
      <c r="G1861" t="str">
        <v/>
      </c>
    </row>
    <row r="1862" spans="7:7" x14ac:dyDescent="0.3">
      <c r="G1862" t="str">
        <v/>
      </c>
    </row>
    <row r="1863" spans="7:7" x14ac:dyDescent="0.3">
      <c r="G1863" t="str">
        <v/>
      </c>
    </row>
    <row r="1864" spans="7:7" x14ac:dyDescent="0.3">
      <c r="G1864" t="str">
        <v/>
      </c>
    </row>
    <row r="1865" spans="7:7" x14ac:dyDescent="0.3">
      <c r="G1865" t="str">
        <v/>
      </c>
    </row>
    <row r="1866" spans="7:7" x14ac:dyDescent="0.3">
      <c r="G1866" t="str">
        <v/>
      </c>
    </row>
    <row r="1867" spans="7:7" x14ac:dyDescent="0.3">
      <c r="G1867" t="str">
        <v/>
      </c>
    </row>
    <row r="1868" spans="7:7" x14ac:dyDescent="0.3">
      <c r="G1868" t="str">
        <v/>
      </c>
    </row>
    <row r="1869" spans="7:7" x14ac:dyDescent="0.3">
      <c r="G1869" t="str">
        <v/>
      </c>
    </row>
    <row r="1870" spans="7:7" x14ac:dyDescent="0.3">
      <c r="G1870" t="str">
        <v/>
      </c>
    </row>
    <row r="1871" spans="7:7" x14ac:dyDescent="0.3">
      <c r="G1871" t="str">
        <v/>
      </c>
    </row>
    <row r="1872" spans="7:7" x14ac:dyDescent="0.3">
      <c r="G1872" t="str">
        <v/>
      </c>
    </row>
    <row r="1873" spans="7:7" x14ac:dyDescent="0.3">
      <c r="G1873" t="str">
        <v/>
      </c>
    </row>
    <row r="1874" spans="7:7" x14ac:dyDescent="0.3">
      <c r="G1874" t="str">
        <v/>
      </c>
    </row>
    <row r="1875" spans="7:7" x14ac:dyDescent="0.3">
      <c r="G1875" t="str">
        <v/>
      </c>
    </row>
    <row r="1876" spans="7:7" x14ac:dyDescent="0.3">
      <c r="G1876" t="str">
        <v/>
      </c>
    </row>
    <row r="1877" spans="7:7" x14ac:dyDescent="0.3">
      <c r="G1877" t="str">
        <v/>
      </c>
    </row>
    <row r="1878" spans="7:7" x14ac:dyDescent="0.3">
      <c r="G1878" t="str">
        <v/>
      </c>
    </row>
    <row r="1879" spans="7:7" x14ac:dyDescent="0.3">
      <c r="G1879" t="str">
        <v/>
      </c>
    </row>
    <row r="1880" spans="7:7" x14ac:dyDescent="0.3">
      <c r="G1880" t="str">
        <v/>
      </c>
    </row>
    <row r="1881" spans="7:7" x14ac:dyDescent="0.3">
      <c r="G1881" t="str">
        <v/>
      </c>
    </row>
    <row r="1882" spans="7:7" x14ac:dyDescent="0.3">
      <c r="G1882" t="str">
        <v/>
      </c>
    </row>
    <row r="1883" spans="7:7" x14ac:dyDescent="0.3">
      <c r="G1883" t="str">
        <v/>
      </c>
    </row>
    <row r="1884" spans="7:7" x14ac:dyDescent="0.3">
      <c r="G1884" t="str">
        <v/>
      </c>
    </row>
    <row r="1885" spans="7:7" x14ac:dyDescent="0.3">
      <c r="G1885" t="str">
        <v/>
      </c>
    </row>
    <row r="1886" spans="7:7" x14ac:dyDescent="0.3">
      <c r="G1886" t="str">
        <v/>
      </c>
    </row>
    <row r="1887" spans="7:7" x14ac:dyDescent="0.3">
      <c r="G1887" t="str">
        <v/>
      </c>
    </row>
    <row r="1888" spans="7:7" x14ac:dyDescent="0.3">
      <c r="G1888" t="str">
        <v/>
      </c>
    </row>
    <row r="1889" spans="7:7" x14ac:dyDescent="0.3">
      <c r="G1889" t="str">
        <v/>
      </c>
    </row>
    <row r="1890" spans="7:7" x14ac:dyDescent="0.3">
      <c r="G1890" t="str">
        <v/>
      </c>
    </row>
    <row r="1891" spans="7:7" x14ac:dyDescent="0.3">
      <c r="G1891" t="str">
        <v/>
      </c>
    </row>
    <row r="1892" spans="7:7" x14ac:dyDescent="0.3">
      <c r="G1892" t="str">
        <v/>
      </c>
    </row>
    <row r="1893" spans="7:7" x14ac:dyDescent="0.3">
      <c r="G1893" t="str">
        <v/>
      </c>
    </row>
    <row r="1894" spans="7:7" x14ac:dyDescent="0.3">
      <c r="G1894" t="str">
        <v/>
      </c>
    </row>
    <row r="1895" spans="7:7" x14ac:dyDescent="0.3">
      <c r="G1895" t="str">
        <v/>
      </c>
    </row>
    <row r="1896" spans="7:7" x14ac:dyDescent="0.3">
      <c r="G1896" t="str">
        <v/>
      </c>
    </row>
    <row r="1897" spans="7:7" x14ac:dyDescent="0.3">
      <c r="G1897" t="str">
        <v/>
      </c>
    </row>
    <row r="1898" spans="7:7" x14ac:dyDescent="0.3">
      <c r="G1898" t="str">
        <v/>
      </c>
    </row>
    <row r="1899" spans="7:7" x14ac:dyDescent="0.3">
      <c r="G1899" t="str">
        <v/>
      </c>
    </row>
    <row r="1900" spans="7:7" x14ac:dyDescent="0.3">
      <c r="G1900" t="str">
        <v/>
      </c>
    </row>
    <row r="1901" spans="7:7" x14ac:dyDescent="0.3">
      <c r="G1901" t="str">
        <v/>
      </c>
    </row>
    <row r="1902" spans="7:7" x14ac:dyDescent="0.3">
      <c r="G1902" t="str">
        <v/>
      </c>
    </row>
    <row r="1903" spans="7:7" x14ac:dyDescent="0.3">
      <c r="G1903" t="str">
        <v/>
      </c>
    </row>
    <row r="1904" spans="7:7" x14ac:dyDescent="0.3">
      <c r="G1904" t="str">
        <v/>
      </c>
    </row>
    <row r="1905" spans="7:7" x14ac:dyDescent="0.3">
      <c r="G1905" t="str">
        <v/>
      </c>
    </row>
    <row r="1906" spans="7:7" x14ac:dyDescent="0.3">
      <c r="G1906" t="str">
        <v/>
      </c>
    </row>
    <row r="1907" spans="7:7" x14ac:dyDescent="0.3">
      <c r="G1907" t="str">
        <v/>
      </c>
    </row>
    <row r="1908" spans="7:7" x14ac:dyDescent="0.3">
      <c r="G1908" t="str">
        <v/>
      </c>
    </row>
    <row r="1909" spans="7:7" x14ac:dyDescent="0.3">
      <c r="G1909" t="str">
        <v/>
      </c>
    </row>
    <row r="1910" spans="7:7" x14ac:dyDescent="0.3">
      <c r="G1910" t="str">
        <v/>
      </c>
    </row>
    <row r="1911" spans="7:7" x14ac:dyDescent="0.3">
      <c r="G1911" t="str">
        <v/>
      </c>
    </row>
    <row r="1912" spans="7:7" x14ac:dyDescent="0.3">
      <c r="G1912" t="str">
        <v/>
      </c>
    </row>
    <row r="1913" spans="7:7" x14ac:dyDescent="0.3">
      <c r="G1913" t="str">
        <v/>
      </c>
    </row>
    <row r="1914" spans="7:7" x14ac:dyDescent="0.3">
      <c r="G1914" t="str">
        <v/>
      </c>
    </row>
    <row r="1915" spans="7:7" x14ac:dyDescent="0.3">
      <c r="G1915" t="str">
        <v/>
      </c>
    </row>
    <row r="1916" spans="7:7" x14ac:dyDescent="0.3">
      <c r="G1916" t="str">
        <v/>
      </c>
    </row>
    <row r="1917" spans="7:7" x14ac:dyDescent="0.3">
      <c r="G1917" t="str">
        <v/>
      </c>
    </row>
    <row r="1918" spans="7:7" x14ac:dyDescent="0.3">
      <c r="G1918" t="str">
        <v/>
      </c>
    </row>
    <row r="1919" spans="7:7" x14ac:dyDescent="0.3">
      <c r="G1919" t="str">
        <v/>
      </c>
    </row>
    <row r="1920" spans="7:7" x14ac:dyDescent="0.3">
      <c r="G1920" t="str">
        <v/>
      </c>
    </row>
    <row r="1921" spans="7:7" x14ac:dyDescent="0.3">
      <c r="G1921" t="str">
        <v/>
      </c>
    </row>
    <row r="1922" spans="7:7" x14ac:dyDescent="0.3">
      <c r="G1922" t="str">
        <v/>
      </c>
    </row>
    <row r="1923" spans="7:7" x14ac:dyDescent="0.3">
      <c r="G1923" t="str">
        <v/>
      </c>
    </row>
    <row r="1924" spans="7:7" x14ac:dyDescent="0.3">
      <c r="G1924" t="str">
        <v/>
      </c>
    </row>
    <row r="1925" spans="7:7" x14ac:dyDescent="0.3">
      <c r="G1925" t="str">
        <v/>
      </c>
    </row>
    <row r="1926" spans="7:7" x14ac:dyDescent="0.3">
      <c r="G1926" t="str">
        <v/>
      </c>
    </row>
    <row r="1927" spans="7:7" x14ac:dyDescent="0.3">
      <c r="G1927" t="str">
        <v/>
      </c>
    </row>
    <row r="1928" spans="7:7" x14ac:dyDescent="0.3">
      <c r="G1928" t="str">
        <v/>
      </c>
    </row>
    <row r="1929" spans="7:7" x14ac:dyDescent="0.3">
      <c r="G1929" t="str">
        <v/>
      </c>
    </row>
    <row r="1930" spans="7:7" x14ac:dyDescent="0.3">
      <c r="G1930" t="str">
        <v/>
      </c>
    </row>
    <row r="1931" spans="7:7" x14ac:dyDescent="0.3">
      <c r="G1931" t="str">
        <v/>
      </c>
    </row>
    <row r="1932" spans="7:7" x14ac:dyDescent="0.3">
      <c r="G1932" t="str">
        <v/>
      </c>
    </row>
    <row r="1933" spans="7:7" x14ac:dyDescent="0.3">
      <c r="G1933" t="str">
        <v/>
      </c>
    </row>
    <row r="1934" spans="7:7" x14ac:dyDescent="0.3">
      <c r="G1934" t="str">
        <v/>
      </c>
    </row>
    <row r="1935" spans="7:7" x14ac:dyDescent="0.3">
      <c r="G1935" t="str">
        <v/>
      </c>
    </row>
    <row r="1936" spans="7:7" x14ac:dyDescent="0.3">
      <c r="G1936" t="str">
        <v/>
      </c>
    </row>
    <row r="1937" spans="7:7" x14ac:dyDescent="0.3">
      <c r="G1937" t="str">
        <v/>
      </c>
    </row>
    <row r="1938" spans="7:7" x14ac:dyDescent="0.3">
      <c r="G1938" t="str">
        <v/>
      </c>
    </row>
    <row r="1939" spans="7:7" x14ac:dyDescent="0.3">
      <c r="G1939" t="str">
        <v/>
      </c>
    </row>
    <row r="1940" spans="7:7" x14ac:dyDescent="0.3">
      <c r="G1940" t="str">
        <v/>
      </c>
    </row>
    <row r="1941" spans="7:7" x14ac:dyDescent="0.3">
      <c r="G1941" t="str">
        <v/>
      </c>
    </row>
    <row r="1942" spans="7:7" x14ac:dyDescent="0.3">
      <c r="G1942" t="str">
        <v/>
      </c>
    </row>
    <row r="1943" spans="7:7" x14ac:dyDescent="0.3">
      <c r="G1943" t="str">
        <v/>
      </c>
    </row>
    <row r="1944" spans="7:7" x14ac:dyDescent="0.3">
      <c r="G1944" t="str">
        <v/>
      </c>
    </row>
    <row r="1945" spans="7:7" x14ac:dyDescent="0.3">
      <c r="G1945" t="str">
        <v/>
      </c>
    </row>
    <row r="1946" spans="7:7" x14ac:dyDescent="0.3">
      <c r="G1946" t="str">
        <v/>
      </c>
    </row>
    <row r="1947" spans="7:7" x14ac:dyDescent="0.3">
      <c r="G1947" t="str">
        <v/>
      </c>
    </row>
    <row r="1948" spans="7:7" x14ac:dyDescent="0.3">
      <c r="G1948" t="str">
        <v/>
      </c>
    </row>
    <row r="1949" spans="7:7" x14ac:dyDescent="0.3">
      <c r="G1949" t="str">
        <v/>
      </c>
    </row>
    <row r="1950" spans="7:7" x14ac:dyDescent="0.3">
      <c r="G1950" t="str">
        <v/>
      </c>
    </row>
    <row r="1951" spans="7:7" x14ac:dyDescent="0.3">
      <c r="G1951" t="str">
        <v/>
      </c>
    </row>
    <row r="1952" spans="7:7" x14ac:dyDescent="0.3">
      <c r="G1952" t="str">
        <v/>
      </c>
    </row>
    <row r="1953" spans="7:7" x14ac:dyDescent="0.3">
      <c r="G1953" t="str">
        <v/>
      </c>
    </row>
    <row r="1954" spans="7:7" x14ac:dyDescent="0.3">
      <c r="G1954" t="str">
        <v/>
      </c>
    </row>
    <row r="1955" spans="7:7" x14ac:dyDescent="0.3">
      <c r="G1955" t="str">
        <v/>
      </c>
    </row>
    <row r="1956" spans="7:7" x14ac:dyDescent="0.3">
      <c r="G1956" t="str">
        <v/>
      </c>
    </row>
    <row r="1957" spans="7:7" x14ac:dyDescent="0.3">
      <c r="G1957" t="str">
        <v/>
      </c>
    </row>
    <row r="1958" spans="7:7" x14ac:dyDescent="0.3">
      <c r="G1958" t="str">
        <v/>
      </c>
    </row>
    <row r="1959" spans="7:7" x14ac:dyDescent="0.3">
      <c r="G1959" t="str">
        <v/>
      </c>
    </row>
    <row r="1960" spans="7:7" x14ac:dyDescent="0.3">
      <c r="G1960" t="str">
        <v/>
      </c>
    </row>
    <row r="1961" spans="7:7" x14ac:dyDescent="0.3">
      <c r="G1961" t="str">
        <v/>
      </c>
    </row>
    <row r="1962" spans="7:7" x14ac:dyDescent="0.3">
      <c r="G1962" t="str">
        <v/>
      </c>
    </row>
    <row r="1963" spans="7:7" x14ac:dyDescent="0.3">
      <c r="G1963" t="str">
        <v/>
      </c>
    </row>
    <row r="1964" spans="7:7" x14ac:dyDescent="0.3">
      <c r="G1964" t="str">
        <v/>
      </c>
    </row>
    <row r="1965" spans="7:7" x14ac:dyDescent="0.3">
      <c r="G1965" t="str">
        <v/>
      </c>
    </row>
    <row r="1966" spans="7:7" x14ac:dyDescent="0.3">
      <c r="G1966" t="str">
        <v/>
      </c>
    </row>
    <row r="1967" spans="7:7" x14ac:dyDescent="0.3">
      <c r="G1967" t="str">
        <v/>
      </c>
    </row>
    <row r="1968" spans="7:7" x14ac:dyDescent="0.3">
      <c r="G1968" t="str">
        <v/>
      </c>
    </row>
    <row r="1969" spans="7:7" x14ac:dyDescent="0.3">
      <c r="G1969" t="str">
        <v/>
      </c>
    </row>
    <row r="1970" spans="7:7" x14ac:dyDescent="0.3">
      <c r="G1970" t="str">
        <v/>
      </c>
    </row>
    <row r="1971" spans="7:7" x14ac:dyDescent="0.3">
      <c r="G1971" t="str">
        <v/>
      </c>
    </row>
    <row r="1972" spans="7:7" x14ac:dyDescent="0.3">
      <c r="G1972" t="str">
        <v/>
      </c>
    </row>
    <row r="1973" spans="7:7" x14ac:dyDescent="0.3">
      <c r="G1973" t="str">
        <v/>
      </c>
    </row>
    <row r="1974" spans="7:7" x14ac:dyDescent="0.3">
      <c r="G1974" t="str">
        <v/>
      </c>
    </row>
    <row r="1975" spans="7:7" x14ac:dyDescent="0.3">
      <c r="G1975" t="str">
        <v/>
      </c>
    </row>
    <row r="1976" spans="7:7" x14ac:dyDescent="0.3">
      <c r="G1976" t="str">
        <v/>
      </c>
    </row>
    <row r="1977" spans="7:7" x14ac:dyDescent="0.3">
      <c r="G1977" t="str">
        <v/>
      </c>
    </row>
    <row r="1978" spans="7:7" x14ac:dyDescent="0.3">
      <c r="G1978" t="str">
        <v/>
      </c>
    </row>
    <row r="1979" spans="7:7" x14ac:dyDescent="0.3">
      <c r="G1979" t="str">
        <v/>
      </c>
    </row>
    <row r="1980" spans="7:7" x14ac:dyDescent="0.3">
      <c r="G1980" t="str">
        <v/>
      </c>
    </row>
    <row r="1981" spans="7:7" x14ac:dyDescent="0.3">
      <c r="G1981" t="str">
        <v/>
      </c>
    </row>
    <row r="1982" spans="7:7" x14ac:dyDescent="0.3">
      <c r="G1982" t="str">
        <v/>
      </c>
    </row>
    <row r="1983" spans="7:7" x14ac:dyDescent="0.3">
      <c r="G1983" t="str">
        <v/>
      </c>
    </row>
    <row r="1984" spans="7:7" x14ac:dyDescent="0.3">
      <c r="G1984" t="str">
        <v/>
      </c>
    </row>
    <row r="1985" spans="7:7" x14ac:dyDescent="0.3">
      <c r="G1985" t="str">
        <v/>
      </c>
    </row>
    <row r="1986" spans="7:7" x14ac:dyDescent="0.3">
      <c r="G1986" t="str">
        <v/>
      </c>
    </row>
    <row r="1987" spans="7:7" x14ac:dyDescent="0.3">
      <c r="G1987" t="str">
        <v/>
      </c>
    </row>
    <row r="1988" spans="7:7" x14ac:dyDescent="0.3">
      <c r="G1988" t="str">
        <v/>
      </c>
    </row>
    <row r="1989" spans="7:7" x14ac:dyDescent="0.3">
      <c r="G1989" t="str">
        <v/>
      </c>
    </row>
    <row r="1990" spans="7:7" x14ac:dyDescent="0.3">
      <c r="G1990" t="str">
        <v/>
      </c>
    </row>
    <row r="1991" spans="7:7" x14ac:dyDescent="0.3">
      <c r="G1991" t="str">
        <v/>
      </c>
    </row>
    <row r="1992" spans="7:7" x14ac:dyDescent="0.3">
      <c r="G1992" t="str">
        <v/>
      </c>
    </row>
    <row r="1993" spans="7:7" x14ac:dyDescent="0.3">
      <c r="G1993" t="str">
        <v/>
      </c>
    </row>
    <row r="1994" spans="7:7" x14ac:dyDescent="0.3">
      <c r="G1994" t="str">
        <v/>
      </c>
    </row>
    <row r="1995" spans="7:7" x14ac:dyDescent="0.3">
      <c r="G1995" t="str">
        <v/>
      </c>
    </row>
    <row r="1996" spans="7:7" x14ac:dyDescent="0.3">
      <c r="G1996" t="str">
        <v/>
      </c>
    </row>
    <row r="1997" spans="7:7" x14ac:dyDescent="0.3">
      <c r="G1997" t="str">
        <v/>
      </c>
    </row>
    <row r="1998" spans="7:7" x14ac:dyDescent="0.3">
      <c r="G1998" t="str">
        <v/>
      </c>
    </row>
    <row r="1999" spans="7:7" x14ac:dyDescent="0.3">
      <c r="G1999" t="str">
        <v/>
      </c>
    </row>
    <row r="2000" spans="7:7" x14ac:dyDescent="0.3">
      <c r="G2000" t="str">
        <v/>
      </c>
    </row>
    <row r="2001" spans="7:7" x14ac:dyDescent="0.3">
      <c r="G2001" t="str">
        <v/>
      </c>
    </row>
    <row r="2002" spans="7:7" x14ac:dyDescent="0.3">
      <c r="G2002" t="str">
        <v/>
      </c>
    </row>
    <row r="2003" spans="7:7" x14ac:dyDescent="0.3">
      <c r="G2003" t="str">
        <v/>
      </c>
    </row>
    <row r="2004" spans="7:7" x14ac:dyDescent="0.3">
      <c r="G2004" t="str">
        <v/>
      </c>
    </row>
    <row r="2005" spans="7:7" x14ac:dyDescent="0.3">
      <c r="G2005" t="str">
        <v/>
      </c>
    </row>
    <row r="2006" spans="7:7" x14ac:dyDescent="0.3">
      <c r="G2006" t="str">
        <v/>
      </c>
    </row>
    <row r="2007" spans="7:7" x14ac:dyDescent="0.3">
      <c r="G2007" t="str">
        <v/>
      </c>
    </row>
    <row r="2008" spans="7:7" x14ac:dyDescent="0.3">
      <c r="G2008" t="str">
        <v/>
      </c>
    </row>
    <row r="2009" spans="7:7" x14ac:dyDescent="0.3">
      <c r="G2009" t="str">
        <v/>
      </c>
    </row>
    <row r="2010" spans="7:7" x14ac:dyDescent="0.3">
      <c r="G2010" t="str">
        <v/>
      </c>
    </row>
    <row r="2011" spans="7:7" x14ac:dyDescent="0.3">
      <c r="G2011" t="str">
        <v/>
      </c>
    </row>
    <row r="2012" spans="7:7" x14ac:dyDescent="0.3">
      <c r="G2012" t="str">
        <v/>
      </c>
    </row>
    <row r="2013" spans="7:7" x14ac:dyDescent="0.3">
      <c r="G2013" t="str">
        <v/>
      </c>
    </row>
    <row r="2014" spans="7:7" x14ac:dyDescent="0.3">
      <c r="G2014" t="str">
        <v/>
      </c>
    </row>
    <row r="2015" spans="7:7" x14ac:dyDescent="0.3">
      <c r="G2015" t="str">
        <v/>
      </c>
    </row>
    <row r="2016" spans="7:7" x14ac:dyDescent="0.3">
      <c r="G2016" t="str">
        <v/>
      </c>
    </row>
    <row r="2017" spans="7:7" x14ac:dyDescent="0.3">
      <c r="G2017" t="str">
        <v/>
      </c>
    </row>
    <row r="2018" spans="7:7" x14ac:dyDescent="0.3">
      <c r="G2018" t="str">
        <v/>
      </c>
    </row>
    <row r="2019" spans="7:7" x14ac:dyDescent="0.3">
      <c r="G2019" t="str">
        <v/>
      </c>
    </row>
    <row r="2020" spans="7:7" x14ac:dyDescent="0.3">
      <c r="G2020" t="str">
        <v/>
      </c>
    </row>
    <row r="2021" spans="7:7" x14ac:dyDescent="0.3">
      <c r="G2021" t="str">
        <v/>
      </c>
    </row>
    <row r="2022" spans="7:7" x14ac:dyDescent="0.3">
      <c r="G2022" t="str">
        <v/>
      </c>
    </row>
    <row r="2023" spans="7:7" x14ac:dyDescent="0.3">
      <c r="G2023" t="str">
        <v/>
      </c>
    </row>
    <row r="2024" spans="7:7" x14ac:dyDescent="0.3">
      <c r="G2024" t="str">
        <v/>
      </c>
    </row>
    <row r="2025" spans="7:7" x14ac:dyDescent="0.3">
      <c r="G2025" t="str">
        <v/>
      </c>
    </row>
    <row r="2026" spans="7:7" x14ac:dyDescent="0.3">
      <c r="G2026" t="str">
        <v/>
      </c>
    </row>
    <row r="2027" spans="7:7" x14ac:dyDescent="0.3">
      <c r="G2027" t="str">
        <v/>
      </c>
    </row>
    <row r="2028" spans="7:7" x14ac:dyDescent="0.3">
      <c r="G2028" t="str">
        <v/>
      </c>
    </row>
    <row r="2029" spans="7:7" x14ac:dyDescent="0.3">
      <c r="G2029" t="str">
        <v/>
      </c>
    </row>
    <row r="2030" spans="7:7" x14ac:dyDescent="0.3">
      <c r="G2030" t="str">
        <v/>
      </c>
    </row>
    <row r="2031" spans="7:7" x14ac:dyDescent="0.3">
      <c r="G2031" t="str">
        <v/>
      </c>
    </row>
    <row r="2032" spans="7:7" x14ac:dyDescent="0.3">
      <c r="G2032" t="str">
        <v/>
      </c>
    </row>
    <row r="2033" spans="7:7" x14ac:dyDescent="0.3">
      <c r="G2033" t="str">
        <v/>
      </c>
    </row>
    <row r="2034" spans="7:7" x14ac:dyDescent="0.3">
      <c r="G2034" t="str">
        <v/>
      </c>
    </row>
    <row r="2035" spans="7:7" x14ac:dyDescent="0.3">
      <c r="G2035" t="str">
        <v/>
      </c>
    </row>
    <row r="2036" spans="7:7" x14ac:dyDescent="0.3">
      <c r="G2036" t="str">
        <v/>
      </c>
    </row>
    <row r="2037" spans="7:7" x14ac:dyDescent="0.3">
      <c r="G2037" t="str">
        <v/>
      </c>
    </row>
    <row r="2038" spans="7:7" x14ac:dyDescent="0.3">
      <c r="G2038" t="str">
        <v/>
      </c>
    </row>
    <row r="2039" spans="7:7" x14ac:dyDescent="0.3">
      <c r="G2039" t="str">
        <v/>
      </c>
    </row>
    <row r="2040" spans="7:7" x14ac:dyDescent="0.3">
      <c r="G2040" t="str">
        <v/>
      </c>
    </row>
    <row r="2041" spans="7:7" x14ac:dyDescent="0.3">
      <c r="G2041" t="str">
        <v/>
      </c>
    </row>
    <row r="2042" spans="7:7" x14ac:dyDescent="0.3">
      <c r="G2042" t="str">
        <v/>
      </c>
    </row>
    <row r="2043" spans="7:7" x14ac:dyDescent="0.3">
      <c r="G2043" t="str">
        <v/>
      </c>
    </row>
    <row r="2044" spans="7:7" x14ac:dyDescent="0.3">
      <c r="G2044" t="str">
        <v/>
      </c>
    </row>
    <row r="2045" spans="7:7" x14ac:dyDescent="0.3">
      <c r="G2045" t="str">
        <v/>
      </c>
    </row>
    <row r="2046" spans="7:7" x14ac:dyDescent="0.3">
      <c r="G2046" t="str">
        <v/>
      </c>
    </row>
    <row r="2047" spans="7:7" x14ac:dyDescent="0.3">
      <c r="G2047" t="str">
        <v/>
      </c>
    </row>
    <row r="2048" spans="7:7" x14ac:dyDescent="0.3">
      <c r="G2048" t="str">
        <v/>
      </c>
    </row>
    <row r="2049" spans="7:7" x14ac:dyDescent="0.3">
      <c r="G2049" t="str">
        <v/>
      </c>
    </row>
    <row r="2050" spans="7:7" x14ac:dyDescent="0.3">
      <c r="G2050" t="str">
        <v/>
      </c>
    </row>
    <row r="2051" spans="7:7" x14ac:dyDescent="0.3">
      <c r="G2051" t="str">
        <v/>
      </c>
    </row>
    <row r="2052" spans="7:7" x14ac:dyDescent="0.3">
      <c r="G2052" t="str">
        <v/>
      </c>
    </row>
    <row r="2053" spans="7:7" x14ac:dyDescent="0.3">
      <c r="G2053" t="str">
        <v/>
      </c>
    </row>
    <row r="2054" spans="7:7" x14ac:dyDescent="0.3">
      <c r="G2054" t="str">
        <v/>
      </c>
    </row>
    <row r="2055" spans="7:7" x14ac:dyDescent="0.3">
      <c r="G2055" t="str">
        <v/>
      </c>
    </row>
    <row r="2056" spans="7:7" x14ac:dyDescent="0.3">
      <c r="G2056" t="str">
        <v/>
      </c>
    </row>
    <row r="2057" spans="7:7" x14ac:dyDescent="0.3">
      <c r="G2057" t="str">
        <v/>
      </c>
    </row>
    <row r="2058" spans="7:7" x14ac:dyDescent="0.3">
      <c r="G2058" t="str">
        <v/>
      </c>
    </row>
    <row r="2059" spans="7:7" x14ac:dyDescent="0.3">
      <c r="G2059" t="str">
        <v/>
      </c>
    </row>
    <row r="2060" spans="7:7" x14ac:dyDescent="0.3">
      <c r="G2060" t="str">
        <v/>
      </c>
    </row>
    <row r="2061" spans="7:7" x14ac:dyDescent="0.3">
      <c r="G2061" t="str">
        <v/>
      </c>
    </row>
    <row r="2062" spans="7:7" x14ac:dyDescent="0.3">
      <c r="G2062" t="str">
        <v/>
      </c>
    </row>
    <row r="2063" spans="7:7" x14ac:dyDescent="0.3">
      <c r="G2063" t="str">
        <v/>
      </c>
    </row>
    <row r="2064" spans="7:7" x14ac:dyDescent="0.3">
      <c r="G2064" t="str">
        <v/>
      </c>
    </row>
    <row r="2065" spans="7:7" x14ac:dyDescent="0.3">
      <c r="G2065" t="str">
        <v/>
      </c>
    </row>
    <row r="2066" spans="7:7" x14ac:dyDescent="0.3">
      <c r="G2066" t="str">
        <v/>
      </c>
    </row>
    <row r="2067" spans="7:7" x14ac:dyDescent="0.3">
      <c r="G2067" t="str">
        <v/>
      </c>
    </row>
    <row r="2068" spans="7:7" x14ac:dyDescent="0.3">
      <c r="G2068" t="str">
        <v/>
      </c>
    </row>
    <row r="2069" spans="7:7" x14ac:dyDescent="0.3">
      <c r="G2069" t="str">
        <v/>
      </c>
    </row>
    <row r="2070" spans="7:7" x14ac:dyDescent="0.3">
      <c r="G2070" t="str">
        <v/>
      </c>
    </row>
    <row r="2071" spans="7:7" x14ac:dyDescent="0.3">
      <c r="G2071" t="str">
        <v/>
      </c>
    </row>
    <row r="2072" spans="7:7" x14ac:dyDescent="0.3">
      <c r="G2072" t="str">
        <v/>
      </c>
    </row>
    <row r="2073" spans="7:7" x14ac:dyDescent="0.3">
      <c r="G2073" t="str">
        <v/>
      </c>
    </row>
    <row r="2074" spans="7:7" x14ac:dyDescent="0.3">
      <c r="G2074" t="str">
        <v/>
      </c>
    </row>
    <row r="2075" spans="7:7" x14ac:dyDescent="0.3">
      <c r="G2075" t="str">
        <v/>
      </c>
    </row>
    <row r="2076" spans="7:7" x14ac:dyDescent="0.3">
      <c r="G2076" t="str">
        <v/>
      </c>
    </row>
    <row r="2077" spans="7:7" x14ac:dyDescent="0.3">
      <c r="G2077" t="str">
        <v/>
      </c>
    </row>
    <row r="2078" spans="7:7" x14ac:dyDescent="0.3">
      <c r="G2078" t="str">
        <v/>
      </c>
    </row>
    <row r="2079" spans="7:7" x14ac:dyDescent="0.3">
      <c r="G2079" t="str">
        <v/>
      </c>
    </row>
    <row r="2080" spans="7:7" x14ac:dyDescent="0.3">
      <c r="G2080" t="str">
        <v/>
      </c>
    </row>
    <row r="2081" spans="7:7" x14ac:dyDescent="0.3">
      <c r="G2081" t="str">
        <v/>
      </c>
    </row>
    <row r="2082" spans="7:7" x14ac:dyDescent="0.3">
      <c r="G2082" t="str">
        <v/>
      </c>
    </row>
    <row r="2083" spans="7:7" x14ac:dyDescent="0.3">
      <c r="G2083" t="str">
        <v/>
      </c>
    </row>
    <row r="2084" spans="7:7" x14ac:dyDescent="0.3">
      <c r="G2084" t="str">
        <v/>
      </c>
    </row>
    <row r="2085" spans="7:7" x14ac:dyDescent="0.3">
      <c r="G2085" t="str">
        <v/>
      </c>
    </row>
    <row r="2086" spans="7:7" x14ac:dyDescent="0.3">
      <c r="G2086" t="str">
        <v/>
      </c>
    </row>
    <row r="2087" spans="7:7" x14ac:dyDescent="0.3">
      <c r="G2087" t="str">
        <v/>
      </c>
    </row>
    <row r="2088" spans="7:7" x14ac:dyDescent="0.3">
      <c r="G2088" t="str">
        <v/>
      </c>
    </row>
    <row r="2089" spans="7:7" x14ac:dyDescent="0.3">
      <c r="G2089" t="str">
        <v/>
      </c>
    </row>
    <row r="2090" spans="7:7" x14ac:dyDescent="0.3">
      <c r="G2090" t="str">
        <v/>
      </c>
    </row>
    <row r="2091" spans="7:7" x14ac:dyDescent="0.3">
      <c r="G2091" t="str">
        <v/>
      </c>
    </row>
    <row r="2092" spans="7:7" x14ac:dyDescent="0.3">
      <c r="G2092" t="str">
        <v/>
      </c>
    </row>
    <row r="2093" spans="7:7" x14ac:dyDescent="0.3">
      <c r="G2093" t="str">
        <v/>
      </c>
    </row>
    <row r="2094" spans="7:7" x14ac:dyDescent="0.3">
      <c r="G2094" t="str">
        <v/>
      </c>
    </row>
    <row r="2095" spans="7:7" x14ac:dyDescent="0.3">
      <c r="G2095" t="str">
        <v/>
      </c>
    </row>
    <row r="2096" spans="7:7" x14ac:dyDescent="0.3">
      <c r="G2096" t="str">
        <v/>
      </c>
    </row>
    <row r="2097" spans="7:7" x14ac:dyDescent="0.3">
      <c r="G2097" t="str">
        <v/>
      </c>
    </row>
    <row r="2098" spans="7:7" x14ac:dyDescent="0.3">
      <c r="G2098" t="str">
        <v/>
      </c>
    </row>
    <row r="2099" spans="7:7" x14ac:dyDescent="0.3">
      <c r="G2099" t="str">
        <v/>
      </c>
    </row>
    <row r="2100" spans="7:7" x14ac:dyDescent="0.3">
      <c r="G2100" t="str">
        <v/>
      </c>
    </row>
    <row r="2101" spans="7:7" x14ac:dyDescent="0.3">
      <c r="G2101" t="str">
        <v/>
      </c>
    </row>
    <row r="2102" spans="7:7" x14ac:dyDescent="0.3">
      <c r="G2102" t="str">
        <v/>
      </c>
    </row>
    <row r="2103" spans="7:7" x14ac:dyDescent="0.3">
      <c r="G2103" t="str">
        <v/>
      </c>
    </row>
    <row r="2104" spans="7:7" x14ac:dyDescent="0.3">
      <c r="G2104" t="str">
        <v/>
      </c>
    </row>
    <row r="2105" spans="7:7" x14ac:dyDescent="0.3">
      <c r="G2105" t="str">
        <v/>
      </c>
    </row>
    <row r="2106" spans="7:7" x14ac:dyDescent="0.3">
      <c r="G2106" t="str">
        <v/>
      </c>
    </row>
    <row r="2107" spans="7:7" x14ac:dyDescent="0.3">
      <c r="G2107" t="str">
        <v/>
      </c>
    </row>
    <row r="2108" spans="7:7" x14ac:dyDescent="0.3">
      <c r="G2108" t="str">
        <v/>
      </c>
    </row>
    <row r="2109" spans="7:7" x14ac:dyDescent="0.3">
      <c r="G2109" t="str">
        <v/>
      </c>
    </row>
    <row r="2110" spans="7:7" x14ac:dyDescent="0.3">
      <c r="G2110" t="str">
        <v/>
      </c>
    </row>
    <row r="2111" spans="7:7" x14ac:dyDescent="0.3">
      <c r="G2111" t="str">
        <v/>
      </c>
    </row>
    <row r="2112" spans="7:7" x14ac:dyDescent="0.3">
      <c r="G2112" t="str">
        <v/>
      </c>
    </row>
    <row r="2113" spans="7:7" x14ac:dyDescent="0.3">
      <c r="G2113" t="str">
        <v/>
      </c>
    </row>
    <row r="2114" spans="7:7" x14ac:dyDescent="0.3">
      <c r="G2114" t="str">
        <v/>
      </c>
    </row>
    <row r="2115" spans="7:7" x14ac:dyDescent="0.3">
      <c r="G2115" t="str">
        <v/>
      </c>
    </row>
    <row r="2116" spans="7:7" x14ac:dyDescent="0.3">
      <c r="G2116" t="str">
        <v/>
      </c>
    </row>
    <row r="2117" spans="7:7" x14ac:dyDescent="0.3">
      <c r="G2117" t="str">
        <v/>
      </c>
    </row>
    <row r="2118" spans="7:7" x14ac:dyDescent="0.3">
      <c r="G2118" t="str">
        <v/>
      </c>
    </row>
    <row r="2119" spans="7:7" x14ac:dyDescent="0.3">
      <c r="G2119" t="str">
        <v/>
      </c>
    </row>
    <row r="2120" spans="7:7" x14ac:dyDescent="0.3">
      <c r="G2120" t="str">
        <v/>
      </c>
    </row>
    <row r="2121" spans="7:7" x14ac:dyDescent="0.3">
      <c r="G2121" t="str">
        <v/>
      </c>
    </row>
    <row r="2122" spans="7:7" x14ac:dyDescent="0.3">
      <c r="G2122" t="str">
        <v/>
      </c>
    </row>
    <row r="2123" spans="7:7" x14ac:dyDescent="0.3">
      <c r="G2123" t="str">
        <v/>
      </c>
    </row>
    <row r="2124" spans="7:7" x14ac:dyDescent="0.3">
      <c r="G2124" t="str">
        <v/>
      </c>
    </row>
    <row r="2125" spans="7:7" x14ac:dyDescent="0.3">
      <c r="G2125" t="str">
        <v/>
      </c>
    </row>
    <row r="2126" spans="7:7" x14ac:dyDescent="0.3">
      <c r="G2126" t="str">
        <v/>
      </c>
    </row>
    <row r="2127" spans="7:7" x14ac:dyDescent="0.3">
      <c r="G2127" t="str">
        <v/>
      </c>
    </row>
    <row r="2128" spans="7:7" x14ac:dyDescent="0.3">
      <c r="G2128" t="str">
        <v/>
      </c>
    </row>
    <row r="2129" spans="7:7" x14ac:dyDescent="0.3">
      <c r="G2129" t="str">
        <v/>
      </c>
    </row>
    <row r="2130" spans="7:7" x14ac:dyDescent="0.3">
      <c r="G2130" t="str">
        <v/>
      </c>
    </row>
    <row r="2131" spans="7:7" x14ac:dyDescent="0.3">
      <c r="G2131" t="str">
        <v/>
      </c>
    </row>
    <row r="2132" spans="7:7" x14ac:dyDescent="0.3">
      <c r="G2132" t="str">
        <v/>
      </c>
    </row>
    <row r="2133" spans="7:7" x14ac:dyDescent="0.3">
      <c r="G2133" t="str">
        <v/>
      </c>
    </row>
    <row r="2134" spans="7:7" x14ac:dyDescent="0.3">
      <c r="G2134" t="str">
        <v/>
      </c>
    </row>
    <row r="2135" spans="7:7" x14ac:dyDescent="0.3">
      <c r="G2135" t="str">
        <v/>
      </c>
    </row>
    <row r="2136" spans="7:7" x14ac:dyDescent="0.3">
      <c r="G2136" t="str">
        <v/>
      </c>
    </row>
    <row r="2137" spans="7:7" x14ac:dyDescent="0.3">
      <c r="G2137" t="str">
        <v/>
      </c>
    </row>
    <row r="2138" spans="7:7" x14ac:dyDescent="0.3">
      <c r="G2138" t="str">
        <v/>
      </c>
    </row>
    <row r="2139" spans="7:7" x14ac:dyDescent="0.3">
      <c r="G2139" t="str">
        <v/>
      </c>
    </row>
    <row r="2140" spans="7:7" x14ac:dyDescent="0.3">
      <c r="G2140" t="str">
        <v/>
      </c>
    </row>
    <row r="2141" spans="7:7" x14ac:dyDescent="0.3">
      <c r="G2141" t="str">
        <v/>
      </c>
    </row>
    <row r="2142" spans="7:7" x14ac:dyDescent="0.3">
      <c r="G2142" t="str">
        <v/>
      </c>
    </row>
    <row r="2143" spans="7:7" x14ac:dyDescent="0.3">
      <c r="G2143" t="str">
        <v/>
      </c>
    </row>
    <row r="2144" spans="7:7" x14ac:dyDescent="0.3">
      <c r="G2144" t="str">
        <v/>
      </c>
    </row>
    <row r="2145" spans="7:7" x14ac:dyDescent="0.3">
      <c r="G2145" t="str">
        <v/>
      </c>
    </row>
    <row r="2146" spans="7:7" x14ac:dyDescent="0.3">
      <c r="G2146" t="str">
        <v/>
      </c>
    </row>
    <row r="2147" spans="7:7" x14ac:dyDescent="0.3">
      <c r="G2147" t="str">
        <v/>
      </c>
    </row>
    <row r="2148" spans="7:7" x14ac:dyDescent="0.3">
      <c r="G2148" t="str">
        <v/>
      </c>
    </row>
    <row r="2149" spans="7:7" x14ac:dyDescent="0.3">
      <c r="G2149" t="str">
        <v/>
      </c>
    </row>
    <row r="2150" spans="7:7" x14ac:dyDescent="0.3">
      <c r="G2150" t="str">
        <v/>
      </c>
    </row>
    <row r="2151" spans="7:7" x14ac:dyDescent="0.3">
      <c r="G2151" t="str">
        <v/>
      </c>
    </row>
    <row r="2152" spans="7:7" x14ac:dyDescent="0.3">
      <c r="G2152" t="str">
        <v/>
      </c>
    </row>
    <row r="2153" spans="7:7" x14ac:dyDescent="0.3">
      <c r="G2153" t="str">
        <v/>
      </c>
    </row>
    <row r="2154" spans="7:7" x14ac:dyDescent="0.3">
      <c r="G2154" t="str">
        <v/>
      </c>
    </row>
    <row r="2155" spans="7:7" x14ac:dyDescent="0.3">
      <c r="G2155" t="str">
        <v/>
      </c>
    </row>
    <row r="2156" spans="7:7" x14ac:dyDescent="0.3">
      <c r="G2156" t="str">
        <v/>
      </c>
    </row>
    <row r="2157" spans="7:7" x14ac:dyDescent="0.3">
      <c r="G2157" t="str">
        <v/>
      </c>
    </row>
    <row r="2158" spans="7:7" x14ac:dyDescent="0.3">
      <c r="G2158" t="str">
        <v/>
      </c>
    </row>
    <row r="2159" spans="7:7" x14ac:dyDescent="0.3">
      <c r="G2159" t="str">
        <v/>
      </c>
    </row>
    <row r="2160" spans="7:7" x14ac:dyDescent="0.3">
      <c r="G2160" t="str">
        <v/>
      </c>
    </row>
    <row r="2161" spans="7:7" x14ac:dyDescent="0.3">
      <c r="G2161" t="str">
        <v/>
      </c>
    </row>
    <row r="2162" spans="7:7" x14ac:dyDescent="0.3">
      <c r="G2162" t="str">
        <v/>
      </c>
    </row>
    <row r="2163" spans="7:7" x14ac:dyDescent="0.3">
      <c r="G2163" t="str">
        <v/>
      </c>
    </row>
    <row r="2164" spans="7:7" x14ac:dyDescent="0.3">
      <c r="G2164" t="str">
        <v/>
      </c>
    </row>
    <row r="2165" spans="7:7" x14ac:dyDescent="0.3">
      <c r="G2165" t="str">
        <v/>
      </c>
    </row>
    <row r="2166" spans="7:7" x14ac:dyDescent="0.3">
      <c r="G2166" t="str">
        <v/>
      </c>
    </row>
    <row r="2167" spans="7:7" x14ac:dyDescent="0.3">
      <c r="G2167" t="str">
        <v/>
      </c>
    </row>
    <row r="2168" spans="7:7" x14ac:dyDescent="0.3">
      <c r="G2168" t="str">
        <v/>
      </c>
    </row>
    <row r="2169" spans="7:7" x14ac:dyDescent="0.3">
      <c r="G2169" t="str">
        <v/>
      </c>
    </row>
    <row r="2170" spans="7:7" x14ac:dyDescent="0.3">
      <c r="G2170" t="str">
        <v/>
      </c>
    </row>
    <row r="2171" spans="7:7" x14ac:dyDescent="0.3">
      <c r="G2171" t="str">
        <v/>
      </c>
    </row>
    <row r="2172" spans="7:7" x14ac:dyDescent="0.3">
      <c r="G2172" t="str">
        <v/>
      </c>
    </row>
    <row r="2173" spans="7:7" x14ac:dyDescent="0.3">
      <c r="G2173" t="str">
        <v/>
      </c>
    </row>
    <row r="2174" spans="7:7" x14ac:dyDescent="0.3">
      <c r="G2174" t="str">
        <v/>
      </c>
    </row>
    <row r="2175" spans="7:7" x14ac:dyDescent="0.3">
      <c r="G2175" t="str">
        <v/>
      </c>
    </row>
    <row r="2176" spans="7:7" x14ac:dyDescent="0.3">
      <c r="G2176" t="str">
        <v/>
      </c>
    </row>
    <row r="2177" spans="7:7" x14ac:dyDescent="0.3">
      <c r="G2177" t="str">
        <v/>
      </c>
    </row>
    <row r="2178" spans="7:7" x14ac:dyDescent="0.3">
      <c r="G2178" t="str">
        <v/>
      </c>
    </row>
    <row r="2179" spans="7:7" x14ac:dyDescent="0.3">
      <c r="G2179" t="str">
        <v/>
      </c>
    </row>
    <row r="2180" spans="7:7" x14ac:dyDescent="0.3">
      <c r="G2180" t="str">
        <v/>
      </c>
    </row>
    <row r="2181" spans="7:7" x14ac:dyDescent="0.3">
      <c r="G2181" t="str">
        <v/>
      </c>
    </row>
    <row r="2182" spans="7:7" x14ac:dyDescent="0.3">
      <c r="G2182" t="str">
        <v/>
      </c>
    </row>
    <row r="2183" spans="7:7" x14ac:dyDescent="0.3">
      <c r="G2183" t="str">
        <v/>
      </c>
    </row>
    <row r="2184" spans="7:7" x14ac:dyDescent="0.3">
      <c r="G2184" t="str">
        <v/>
      </c>
    </row>
    <row r="2185" spans="7:7" x14ac:dyDescent="0.3">
      <c r="G2185" t="str">
        <v/>
      </c>
    </row>
    <row r="2186" spans="7:7" x14ac:dyDescent="0.3">
      <c r="G2186" t="str">
        <v/>
      </c>
    </row>
    <row r="2187" spans="7:7" x14ac:dyDescent="0.3">
      <c r="G2187" t="str">
        <v/>
      </c>
    </row>
    <row r="2188" spans="7:7" x14ac:dyDescent="0.3">
      <c r="G2188" t="str">
        <v/>
      </c>
    </row>
    <row r="2189" spans="7:7" x14ac:dyDescent="0.3">
      <c r="G2189" t="str">
        <v/>
      </c>
    </row>
    <row r="2190" spans="7:7" x14ac:dyDescent="0.3">
      <c r="G2190" t="str">
        <v/>
      </c>
    </row>
    <row r="2191" spans="7:7" x14ac:dyDescent="0.3">
      <c r="G2191" t="str">
        <v/>
      </c>
    </row>
    <row r="2192" spans="7:7" x14ac:dyDescent="0.3">
      <c r="G2192" t="str">
        <v/>
      </c>
    </row>
    <row r="2193" spans="7:7" x14ac:dyDescent="0.3">
      <c r="G2193" t="str">
        <v/>
      </c>
    </row>
    <row r="2194" spans="7:7" x14ac:dyDescent="0.3">
      <c r="G2194" t="str">
        <v/>
      </c>
    </row>
    <row r="2195" spans="7:7" x14ac:dyDescent="0.3">
      <c r="G2195" t="str">
        <v/>
      </c>
    </row>
    <row r="2196" spans="7:7" x14ac:dyDescent="0.3">
      <c r="G2196" t="str">
        <v/>
      </c>
    </row>
    <row r="2197" spans="7:7" x14ac:dyDescent="0.3">
      <c r="G2197" t="str">
        <v/>
      </c>
    </row>
    <row r="2198" spans="7:7" x14ac:dyDescent="0.3">
      <c r="G2198" t="str">
        <v/>
      </c>
    </row>
    <row r="2199" spans="7:7" x14ac:dyDescent="0.3">
      <c r="G2199" t="str">
        <v/>
      </c>
    </row>
    <row r="2200" spans="7:7" x14ac:dyDescent="0.3">
      <c r="G2200" t="str">
        <v/>
      </c>
    </row>
    <row r="2201" spans="7:7" x14ac:dyDescent="0.3">
      <c r="G2201" t="str">
        <v/>
      </c>
    </row>
    <row r="2202" spans="7:7" x14ac:dyDescent="0.3">
      <c r="G2202" t="str">
        <v/>
      </c>
    </row>
    <row r="2203" spans="7:7" x14ac:dyDescent="0.3">
      <c r="G2203" t="str">
        <v/>
      </c>
    </row>
    <row r="2204" spans="7:7" x14ac:dyDescent="0.3">
      <c r="G2204" t="str">
        <v/>
      </c>
    </row>
    <row r="2205" spans="7:7" x14ac:dyDescent="0.3">
      <c r="G2205" t="str">
        <v/>
      </c>
    </row>
    <row r="2206" spans="7:7" x14ac:dyDescent="0.3">
      <c r="G2206" t="str">
        <v/>
      </c>
    </row>
    <row r="2207" spans="7:7" x14ac:dyDescent="0.3">
      <c r="G2207" t="str">
        <v/>
      </c>
    </row>
    <row r="2208" spans="7:7" x14ac:dyDescent="0.3">
      <c r="G2208" t="str">
        <v/>
      </c>
    </row>
    <row r="2209" spans="7:7" x14ac:dyDescent="0.3">
      <c r="G2209" t="str">
        <v/>
      </c>
    </row>
    <row r="2210" spans="7:7" x14ac:dyDescent="0.3">
      <c r="G2210" t="str">
        <v/>
      </c>
    </row>
    <row r="2211" spans="7:7" x14ac:dyDescent="0.3">
      <c r="G2211" t="str">
        <v/>
      </c>
    </row>
    <row r="2212" spans="7:7" x14ac:dyDescent="0.3">
      <c r="G2212" t="str">
        <v/>
      </c>
    </row>
    <row r="2213" spans="7:7" x14ac:dyDescent="0.3">
      <c r="G2213" t="str">
        <v/>
      </c>
    </row>
    <row r="2214" spans="7:7" x14ac:dyDescent="0.3">
      <c r="G2214" t="str">
        <v/>
      </c>
    </row>
    <row r="2215" spans="7:7" x14ac:dyDescent="0.3">
      <c r="G2215" t="str">
        <v/>
      </c>
    </row>
    <row r="2216" spans="7:7" x14ac:dyDescent="0.3">
      <c r="G2216" t="str">
        <v/>
      </c>
    </row>
    <row r="2217" spans="7:7" x14ac:dyDescent="0.3">
      <c r="G2217" t="str">
        <v/>
      </c>
    </row>
    <row r="2218" spans="7:7" x14ac:dyDescent="0.3">
      <c r="G2218" t="str">
        <v/>
      </c>
    </row>
    <row r="2219" spans="7:7" x14ac:dyDescent="0.3">
      <c r="G2219" t="str">
        <v/>
      </c>
    </row>
    <row r="2220" spans="7:7" x14ac:dyDescent="0.3">
      <c r="G2220" t="str">
        <v/>
      </c>
    </row>
    <row r="2221" spans="7:7" x14ac:dyDescent="0.3">
      <c r="G2221" t="str">
        <v/>
      </c>
    </row>
    <row r="2222" spans="7:7" x14ac:dyDescent="0.3">
      <c r="G2222" t="str">
        <v/>
      </c>
    </row>
    <row r="2223" spans="7:7" x14ac:dyDescent="0.3">
      <c r="G2223" t="str">
        <v/>
      </c>
    </row>
    <row r="2224" spans="7:7" x14ac:dyDescent="0.3">
      <c r="G2224" t="str">
        <v/>
      </c>
    </row>
    <row r="2225" spans="7:7" x14ac:dyDescent="0.3">
      <c r="G2225" t="str">
        <v/>
      </c>
    </row>
    <row r="2226" spans="7:7" x14ac:dyDescent="0.3">
      <c r="G2226" t="str">
        <v/>
      </c>
    </row>
    <row r="2227" spans="7:7" x14ac:dyDescent="0.3">
      <c r="G2227" t="str">
        <v/>
      </c>
    </row>
    <row r="2228" spans="7:7" x14ac:dyDescent="0.3">
      <c r="G2228" t="str">
        <v/>
      </c>
    </row>
    <row r="2229" spans="7:7" x14ac:dyDescent="0.3">
      <c r="G2229" t="str">
        <v/>
      </c>
    </row>
    <row r="2230" spans="7:7" x14ac:dyDescent="0.3">
      <c r="G2230" t="str">
        <v/>
      </c>
    </row>
    <row r="2231" spans="7:7" x14ac:dyDescent="0.3">
      <c r="G2231" t="str">
        <v/>
      </c>
    </row>
    <row r="2232" spans="7:7" x14ac:dyDescent="0.3">
      <c r="G2232" t="str">
        <v/>
      </c>
    </row>
    <row r="2233" spans="7:7" x14ac:dyDescent="0.3">
      <c r="G2233" t="str">
        <v/>
      </c>
    </row>
    <row r="2234" spans="7:7" x14ac:dyDescent="0.3">
      <c r="G2234" t="str">
        <v/>
      </c>
    </row>
    <row r="2235" spans="7:7" x14ac:dyDescent="0.3">
      <c r="G2235" t="str">
        <v/>
      </c>
    </row>
    <row r="2236" spans="7:7" x14ac:dyDescent="0.3">
      <c r="G2236" t="str">
        <v/>
      </c>
    </row>
    <row r="2237" spans="7:7" x14ac:dyDescent="0.3">
      <c r="G2237" t="str">
        <v/>
      </c>
    </row>
    <row r="2238" spans="7:7" x14ac:dyDescent="0.3">
      <c r="G2238" t="str">
        <v/>
      </c>
    </row>
    <row r="2239" spans="7:7" x14ac:dyDescent="0.3">
      <c r="G2239" t="str">
        <v/>
      </c>
    </row>
    <row r="2240" spans="7:7" x14ac:dyDescent="0.3">
      <c r="G2240" t="str">
        <v/>
      </c>
    </row>
    <row r="2241" spans="7:7" x14ac:dyDescent="0.3">
      <c r="G2241" t="str">
        <v/>
      </c>
    </row>
    <row r="2242" spans="7:7" x14ac:dyDescent="0.3">
      <c r="G2242" t="str">
        <v/>
      </c>
    </row>
    <row r="2243" spans="7:7" x14ac:dyDescent="0.3">
      <c r="G2243" t="str">
        <v/>
      </c>
    </row>
    <row r="2244" spans="7:7" x14ac:dyDescent="0.3">
      <c r="G2244" t="str">
        <v/>
      </c>
    </row>
    <row r="2245" spans="7:7" x14ac:dyDescent="0.3">
      <c r="G2245" t="str">
        <v/>
      </c>
    </row>
    <row r="2246" spans="7:7" x14ac:dyDescent="0.3">
      <c r="G2246" t="str">
        <v/>
      </c>
    </row>
    <row r="2247" spans="7:7" x14ac:dyDescent="0.3">
      <c r="G2247" t="str">
        <v/>
      </c>
    </row>
    <row r="2248" spans="7:7" x14ac:dyDescent="0.3">
      <c r="G2248" t="str">
        <v/>
      </c>
    </row>
    <row r="2249" spans="7:7" x14ac:dyDescent="0.3">
      <c r="G2249" t="str">
        <v/>
      </c>
    </row>
    <row r="2250" spans="7:7" x14ac:dyDescent="0.3">
      <c r="G2250" t="str">
        <v/>
      </c>
    </row>
    <row r="2251" spans="7:7" x14ac:dyDescent="0.3">
      <c r="G2251" t="str">
        <v/>
      </c>
    </row>
    <row r="2252" spans="7:7" x14ac:dyDescent="0.3">
      <c r="G2252" t="str">
        <v/>
      </c>
    </row>
    <row r="2253" spans="7:7" x14ac:dyDescent="0.3">
      <c r="G2253" t="str">
        <v/>
      </c>
    </row>
    <row r="2254" spans="7:7" x14ac:dyDescent="0.3">
      <c r="G2254" t="str">
        <v/>
      </c>
    </row>
    <row r="2255" spans="7:7" x14ac:dyDescent="0.3">
      <c r="G2255" t="str">
        <v/>
      </c>
    </row>
    <row r="2256" spans="7:7" x14ac:dyDescent="0.3">
      <c r="G2256" t="str">
        <v/>
      </c>
    </row>
    <row r="2257" spans="7:7" x14ac:dyDescent="0.3">
      <c r="G2257" t="str">
        <v/>
      </c>
    </row>
    <row r="2258" spans="7:7" x14ac:dyDescent="0.3">
      <c r="G2258" t="str">
        <v/>
      </c>
    </row>
    <row r="2259" spans="7:7" x14ac:dyDescent="0.3">
      <c r="G2259" t="str">
        <v/>
      </c>
    </row>
    <row r="2260" spans="7:7" x14ac:dyDescent="0.3">
      <c r="G2260" t="str">
        <v/>
      </c>
    </row>
    <row r="2261" spans="7:7" x14ac:dyDescent="0.3">
      <c r="G2261" t="str">
        <v/>
      </c>
    </row>
    <row r="2262" spans="7:7" x14ac:dyDescent="0.3">
      <c r="G2262" t="str">
        <v/>
      </c>
    </row>
    <row r="2263" spans="7:7" x14ac:dyDescent="0.3">
      <c r="G2263" t="str">
        <v/>
      </c>
    </row>
    <row r="2264" spans="7:7" x14ac:dyDescent="0.3">
      <c r="G2264" t="str">
        <v/>
      </c>
    </row>
    <row r="2265" spans="7:7" x14ac:dyDescent="0.3">
      <c r="G2265" t="str">
        <v/>
      </c>
    </row>
    <row r="2266" spans="7:7" x14ac:dyDescent="0.3">
      <c r="G2266" t="str">
        <v/>
      </c>
    </row>
    <row r="2267" spans="7:7" x14ac:dyDescent="0.3">
      <c r="G2267" t="str">
        <v/>
      </c>
    </row>
    <row r="2268" spans="7:7" x14ac:dyDescent="0.3">
      <c r="G2268" t="str">
        <v/>
      </c>
    </row>
    <row r="2269" spans="7:7" x14ac:dyDescent="0.3">
      <c r="G2269" t="str">
        <v/>
      </c>
    </row>
    <row r="2270" spans="7:7" x14ac:dyDescent="0.3">
      <c r="G2270" t="str">
        <v/>
      </c>
    </row>
    <row r="2271" spans="7:7" x14ac:dyDescent="0.3">
      <c r="G2271" t="str">
        <v/>
      </c>
    </row>
    <row r="2272" spans="7:7" x14ac:dyDescent="0.3">
      <c r="G2272" t="str">
        <v/>
      </c>
    </row>
    <row r="2273" spans="7:7" x14ac:dyDescent="0.3">
      <c r="G2273" t="str">
        <v/>
      </c>
    </row>
    <row r="2274" spans="7:7" x14ac:dyDescent="0.3">
      <c r="G2274" t="str">
        <v/>
      </c>
    </row>
    <row r="2275" spans="7:7" x14ac:dyDescent="0.3">
      <c r="G2275" t="str">
        <v/>
      </c>
    </row>
    <row r="2276" spans="7:7" x14ac:dyDescent="0.3">
      <c r="G2276" t="str">
        <v/>
      </c>
    </row>
    <row r="2277" spans="7:7" x14ac:dyDescent="0.3">
      <c r="G2277" t="str">
        <v/>
      </c>
    </row>
    <row r="2278" spans="7:7" x14ac:dyDescent="0.3">
      <c r="G2278" t="str">
        <v/>
      </c>
    </row>
    <row r="2279" spans="7:7" x14ac:dyDescent="0.3">
      <c r="G2279" t="str">
        <v/>
      </c>
    </row>
    <row r="2280" spans="7:7" x14ac:dyDescent="0.3">
      <c r="G2280" t="str">
        <v/>
      </c>
    </row>
    <row r="2281" spans="7:7" x14ac:dyDescent="0.3">
      <c r="G2281" t="str">
        <v/>
      </c>
    </row>
    <row r="2282" spans="7:7" x14ac:dyDescent="0.3">
      <c r="G2282" t="str">
        <v/>
      </c>
    </row>
    <row r="2283" spans="7:7" x14ac:dyDescent="0.3">
      <c r="G2283" t="str">
        <v/>
      </c>
    </row>
    <row r="2284" spans="7:7" x14ac:dyDescent="0.3">
      <c r="G2284" t="str">
        <v/>
      </c>
    </row>
    <row r="2285" spans="7:7" x14ac:dyDescent="0.3">
      <c r="G2285" t="str">
        <v/>
      </c>
    </row>
    <row r="2286" spans="7:7" x14ac:dyDescent="0.3">
      <c r="G2286" t="str">
        <v/>
      </c>
    </row>
    <row r="2287" spans="7:7" x14ac:dyDescent="0.3">
      <c r="G2287" t="str">
        <v/>
      </c>
    </row>
    <row r="2288" spans="7:7" x14ac:dyDescent="0.3">
      <c r="G2288" t="str">
        <v/>
      </c>
    </row>
    <row r="2289" spans="7:7" x14ac:dyDescent="0.3">
      <c r="G2289" t="str">
        <v/>
      </c>
    </row>
    <row r="2290" spans="7:7" x14ac:dyDescent="0.3">
      <c r="G2290" t="str">
        <v/>
      </c>
    </row>
    <row r="2291" spans="7:7" x14ac:dyDescent="0.3">
      <c r="G2291" t="str">
        <v/>
      </c>
    </row>
    <row r="2292" spans="7:7" x14ac:dyDescent="0.3">
      <c r="G2292" t="str">
        <v/>
      </c>
    </row>
    <row r="2293" spans="7:7" x14ac:dyDescent="0.3">
      <c r="G2293" t="str">
        <v/>
      </c>
    </row>
    <row r="2294" spans="7:7" x14ac:dyDescent="0.3">
      <c r="G2294" t="str">
        <v/>
      </c>
    </row>
    <row r="2295" spans="7:7" x14ac:dyDescent="0.3">
      <c r="G2295" t="str">
        <v/>
      </c>
    </row>
    <row r="2296" spans="7:7" x14ac:dyDescent="0.3">
      <c r="G2296" t="str">
        <v/>
      </c>
    </row>
    <row r="2297" spans="7:7" x14ac:dyDescent="0.3">
      <c r="G2297" t="str">
        <v/>
      </c>
    </row>
    <row r="2298" spans="7:7" x14ac:dyDescent="0.3">
      <c r="G2298" t="str">
        <v/>
      </c>
    </row>
    <row r="2299" spans="7:7" x14ac:dyDescent="0.3">
      <c r="G2299" t="str">
        <v/>
      </c>
    </row>
    <row r="2300" spans="7:7" x14ac:dyDescent="0.3">
      <c r="G2300" t="str">
        <v/>
      </c>
    </row>
    <row r="2301" spans="7:7" x14ac:dyDescent="0.3">
      <c r="G2301" t="str">
        <v/>
      </c>
    </row>
    <row r="2302" spans="7:7" x14ac:dyDescent="0.3">
      <c r="G2302" t="str">
        <v/>
      </c>
    </row>
    <row r="2303" spans="7:7" x14ac:dyDescent="0.3">
      <c r="G2303" t="str">
        <v/>
      </c>
    </row>
    <row r="2304" spans="7:7" x14ac:dyDescent="0.3">
      <c r="G2304" t="str">
        <v/>
      </c>
    </row>
    <row r="2305" spans="7:7" x14ac:dyDescent="0.3">
      <c r="G2305" t="str">
        <v/>
      </c>
    </row>
    <row r="2306" spans="7:7" x14ac:dyDescent="0.3">
      <c r="G2306" t="str">
        <v/>
      </c>
    </row>
    <row r="2307" spans="7:7" x14ac:dyDescent="0.3">
      <c r="G2307" t="str">
        <v/>
      </c>
    </row>
    <row r="2308" spans="7:7" x14ac:dyDescent="0.3">
      <c r="G2308" t="str">
        <v/>
      </c>
    </row>
    <row r="2309" spans="7:7" x14ac:dyDescent="0.3">
      <c r="G2309" t="str">
        <v/>
      </c>
    </row>
    <row r="2310" spans="7:7" x14ac:dyDescent="0.3">
      <c r="G2310" t="str">
        <v/>
      </c>
    </row>
    <row r="2311" spans="7:7" x14ac:dyDescent="0.3">
      <c r="G2311" t="str">
        <v/>
      </c>
    </row>
    <row r="2312" spans="7:7" x14ac:dyDescent="0.3">
      <c r="G2312" t="str">
        <v/>
      </c>
    </row>
    <row r="2313" spans="7:7" x14ac:dyDescent="0.3">
      <c r="G2313" t="str">
        <v/>
      </c>
    </row>
    <row r="2314" spans="7:7" x14ac:dyDescent="0.3">
      <c r="G2314" t="str">
        <v/>
      </c>
    </row>
    <row r="2315" spans="7:7" x14ac:dyDescent="0.3">
      <c r="G2315" t="str">
        <v/>
      </c>
    </row>
    <row r="2316" spans="7:7" x14ac:dyDescent="0.3">
      <c r="G2316" t="str">
        <v/>
      </c>
    </row>
    <row r="2317" spans="7:7" x14ac:dyDescent="0.3">
      <c r="G2317" t="str">
        <v/>
      </c>
    </row>
    <row r="2318" spans="7:7" x14ac:dyDescent="0.3">
      <c r="G2318" t="str">
        <v/>
      </c>
    </row>
    <row r="2319" spans="7:7" x14ac:dyDescent="0.3">
      <c r="G2319" t="str">
        <v/>
      </c>
    </row>
    <row r="2320" spans="7:7" x14ac:dyDescent="0.3">
      <c r="G2320" t="str">
        <v/>
      </c>
    </row>
    <row r="2321" spans="7:7" x14ac:dyDescent="0.3">
      <c r="G2321" t="str">
        <v/>
      </c>
    </row>
    <row r="2322" spans="7:7" x14ac:dyDescent="0.3">
      <c r="G2322" t="str">
        <v/>
      </c>
    </row>
    <row r="2323" spans="7:7" x14ac:dyDescent="0.3">
      <c r="G2323" t="str">
        <v/>
      </c>
    </row>
    <row r="2324" spans="7:7" x14ac:dyDescent="0.3">
      <c r="G2324" t="str">
        <v/>
      </c>
    </row>
    <row r="2325" spans="7:7" x14ac:dyDescent="0.3">
      <c r="G2325" t="str">
        <v/>
      </c>
    </row>
    <row r="2326" spans="7:7" x14ac:dyDescent="0.3">
      <c r="G2326" t="str">
        <v/>
      </c>
    </row>
    <row r="2327" spans="7:7" x14ac:dyDescent="0.3">
      <c r="G2327" t="str">
        <v/>
      </c>
    </row>
    <row r="2328" spans="7:7" x14ac:dyDescent="0.3">
      <c r="G2328" t="str">
        <v/>
      </c>
    </row>
    <row r="2329" spans="7:7" x14ac:dyDescent="0.3">
      <c r="G2329" t="str">
        <v/>
      </c>
    </row>
    <row r="2330" spans="7:7" x14ac:dyDescent="0.3">
      <c r="G2330" t="str">
        <v/>
      </c>
    </row>
    <row r="2331" spans="7:7" x14ac:dyDescent="0.3">
      <c r="G2331" t="str">
        <v/>
      </c>
    </row>
    <row r="2332" spans="7:7" x14ac:dyDescent="0.3">
      <c r="G2332" t="str">
        <v/>
      </c>
    </row>
    <row r="2333" spans="7:7" x14ac:dyDescent="0.3">
      <c r="G2333" t="str">
        <v/>
      </c>
    </row>
    <row r="2334" spans="7:7" x14ac:dyDescent="0.3">
      <c r="G2334" t="str">
        <v/>
      </c>
    </row>
    <row r="2335" spans="7:7" x14ac:dyDescent="0.3">
      <c r="G2335" t="str">
        <v/>
      </c>
    </row>
    <row r="2336" spans="7:7" x14ac:dyDescent="0.3">
      <c r="G2336" t="str">
        <v/>
      </c>
    </row>
    <row r="2337" spans="7:7" x14ac:dyDescent="0.3">
      <c r="G2337" t="str">
        <v/>
      </c>
    </row>
    <row r="2338" spans="7:7" x14ac:dyDescent="0.3">
      <c r="G2338" t="str">
        <v/>
      </c>
    </row>
    <row r="2339" spans="7:7" x14ac:dyDescent="0.3">
      <c r="G2339" t="str">
        <v/>
      </c>
    </row>
    <row r="2340" spans="7:7" x14ac:dyDescent="0.3">
      <c r="G2340" t="str">
        <v/>
      </c>
    </row>
    <row r="2341" spans="7:7" x14ac:dyDescent="0.3">
      <c r="G2341" t="str">
        <v/>
      </c>
    </row>
    <row r="2342" spans="7:7" x14ac:dyDescent="0.3">
      <c r="G2342" t="str">
        <v/>
      </c>
    </row>
    <row r="2343" spans="7:7" x14ac:dyDescent="0.3">
      <c r="G2343" t="str">
        <v/>
      </c>
    </row>
    <row r="2344" spans="7:7" x14ac:dyDescent="0.3">
      <c r="G2344" t="str">
        <v/>
      </c>
    </row>
    <row r="2345" spans="7:7" x14ac:dyDescent="0.3">
      <c r="G2345" t="str">
        <v/>
      </c>
    </row>
    <row r="2346" spans="7:7" x14ac:dyDescent="0.3">
      <c r="G2346" t="str">
        <v/>
      </c>
    </row>
    <row r="2347" spans="7:7" x14ac:dyDescent="0.3">
      <c r="G2347" t="str">
        <v/>
      </c>
    </row>
    <row r="2348" spans="7:7" x14ac:dyDescent="0.3">
      <c r="G2348" t="str">
        <v/>
      </c>
    </row>
    <row r="2349" spans="7:7" x14ac:dyDescent="0.3">
      <c r="G2349" t="str">
        <v/>
      </c>
    </row>
    <row r="2350" spans="7:7" x14ac:dyDescent="0.3">
      <c r="G2350" t="str">
        <v/>
      </c>
    </row>
    <row r="2351" spans="7:7" x14ac:dyDescent="0.3">
      <c r="G2351" t="str">
        <v/>
      </c>
    </row>
    <row r="2352" spans="7:7" x14ac:dyDescent="0.3">
      <c r="G2352" t="str">
        <v/>
      </c>
    </row>
    <row r="2353" spans="7:7" x14ac:dyDescent="0.3">
      <c r="G2353" t="str">
        <v/>
      </c>
    </row>
    <row r="2354" spans="7:7" x14ac:dyDescent="0.3">
      <c r="G2354" t="str">
        <v/>
      </c>
    </row>
    <row r="2355" spans="7:7" x14ac:dyDescent="0.3">
      <c r="G2355" t="str">
        <v/>
      </c>
    </row>
    <row r="2356" spans="7:7" x14ac:dyDescent="0.3">
      <c r="G2356" t="str">
        <v/>
      </c>
    </row>
    <row r="2357" spans="7:7" x14ac:dyDescent="0.3">
      <c r="G2357" t="str">
        <v/>
      </c>
    </row>
    <row r="2358" spans="7:7" x14ac:dyDescent="0.3">
      <c r="G2358" t="str">
        <v/>
      </c>
    </row>
    <row r="2359" spans="7:7" x14ac:dyDescent="0.3">
      <c r="G2359" t="str">
        <v/>
      </c>
    </row>
    <row r="2360" spans="7:7" x14ac:dyDescent="0.3">
      <c r="G2360" t="str">
        <v/>
      </c>
    </row>
    <row r="2361" spans="7:7" x14ac:dyDescent="0.3">
      <c r="G2361" t="str">
        <v/>
      </c>
    </row>
    <row r="2362" spans="7:7" x14ac:dyDescent="0.3">
      <c r="G2362" t="str">
        <v/>
      </c>
    </row>
    <row r="2363" spans="7:7" x14ac:dyDescent="0.3">
      <c r="G2363" t="str">
        <v/>
      </c>
    </row>
    <row r="2364" spans="7:7" x14ac:dyDescent="0.3">
      <c r="G2364" t="str">
        <v/>
      </c>
    </row>
    <row r="2365" spans="7:7" x14ac:dyDescent="0.3">
      <c r="G2365" t="str">
        <v/>
      </c>
    </row>
    <row r="2366" spans="7:7" x14ac:dyDescent="0.3">
      <c r="G2366" t="str">
        <v/>
      </c>
    </row>
    <row r="2367" spans="7:7" x14ac:dyDescent="0.3">
      <c r="G2367" t="str">
        <v/>
      </c>
    </row>
    <row r="2368" spans="7:7" x14ac:dyDescent="0.3">
      <c r="G2368" t="str">
        <v/>
      </c>
    </row>
    <row r="2369" spans="7:7" x14ac:dyDescent="0.3">
      <c r="G2369" t="str">
        <v/>
      </c>
    </row>
    <row r="2370" spans="7:7" x14ac:dyDescent="0.3">
      <c r="G2370" t="str">
        <v/>
      </c>
    </row>
    <row r="2371" spans="7:7" x14ac:dyDescent="0.3">
      <c r="G2371" t="str">
        <v/>
      </c>
    </row>
    <row r="2372" spans="7:7" x14ac:dyDescent="0.3">
      <c r="G2372" t="str">
        <v/>
      </c>
    </row>
    <row r="2373" spans="7:7" x14ac:dyDescent="0.3">
      <c r="G2373" t="str">
        <v/>
      </c>
    </row>
    <row r="2374" spans="7:7" x14ac:dyDescent="0.3">
      <c r="G2374" t="str">
        <v/>
      </c>
    </row>
    <row r="2375" spans="7:7" x14ac:dyDescent="0.3">
      <c r="G2375" t="str">
        <v/>
      </c>
    </row>
    <row r="2376" spans="7:7" x14ac:dyDescent="0.3">
      <c r="G2376" t="str">
        <v/>
      </c>
    </row>
    <row r="2377" spans="7:7" x14ac:dyDescent="0.3">
      <c r="G2377" t="str">
        <v/>
      </c>
    </row>
    <row r="2378" spans="7:7" x14ac:dyDescent="0.3">
      <c r="G2378" t="str">
        <v/>
      </c>
    </row>
    <row r="2379" spans="7:7" x14ac:dyDescent="0.3">
      <c r="G2379" t="str">
        <v/>
      </c>
    </row>
    <row r="2380" spans="7:7" x14ac:dyDescent="0.3">
      <c r="G2380" t="str">
        <v/>
      </c>
    </row>
    <row r="2381" spans="7:7" x14ac:dyDescent="0.3">
      <c r="G2381" t="str">
        <v/>
      </c>
    </row>
    <row r="2382" spans="7:7" x14ac:dyDescent="0.3">
      <c r="G2382" t="str">
        <v/>
      </c>
    </row>
    <row r="2383" spans="7:7" x14ac:dyDescent="0.3">
      <c r="G2383" t="str">
        <v/>
      </c>
    </row>
    <row r="2384" spans="7:7" x14ac:dyDescent="0.3">
      <c r="G2384" t="str">
        <v/>
      </c>
    </row>
    <row r="2385" spans="7:7" x14ac:dyDescent="0.3">
      <c r="G2385" t="str">
        <v/>
      </c>
    </row>
    <row r="2386" spans="7:7" x14ac:dyDescent="0.3">
      <c r="G2386" t="str">
        <v/>
      </c>
    </row>
    <row r="2387" spans="7:7" x14ac:dyDescent="0.3">
      <c r="G2387" t="str">
        <v/>
      </c>
    </row>
    <row r="2388" spans="7:7" x14ac:dyDescent="0.3">
      <c r="G2388" t="str">
        <v/>
      </c>
    </row>
    <row r="2389" spans="7:7" x14ac:dyDescent="0.3">
      <c r="G2389" t="str">
        <v/>
      </c>
    </row>
    <row r="2390" spans="7:7" x14ac:dyDescent="0.3">
      <c r="G2390" t="str">
        <v/>
      </c>
    </row>
    <row r="2391" spans="7:7" x14ac:dyDescent="0.3">
      <c r="G2391" t="str">
        <v/>
      </c>
    </row>
    <row r="2392" spans="7:7" x14ac:dyDescent="0.3">
      <c r="G2392" t="str">
        <v/>
      </c>
    </row>
    <row r="2393" spans="7:7" x14ac:dyDescent="0.3">
      <c r="G2393" t="str">
        <v/>
      </c>
    </row>
    <row r="2394" spans="7:7" x14ac:dyDescent="0.3">
      <c r="G2394" t="str">
        <v/>
      </c>
    </row>
    <row r="2395" spans="7:7" x14ac:dyDescent="0.3">
      <c r="G2395" t="str">
        <v/>
      </c>
    </row>
    <row r="2396" spans="7:7" x14ac:dyDescent="0.3">
      <c r="G2396" t="str">
        <v/>
      </c>
    </row>
    <row r="2397" spans="7:7" x14ac:dyDescent="0.3">
      <c r="G2397" t="str">
        <v/>
      </c>
    </row>
    <row r="2398" spans="7:7" x14ac:dyDescent="0.3">
      <c r="G2398" t="str">
        <v/>
      </c>
    </row>
    <row r="2399" spans="7:7" x14ac:dyDescent="0.3">
      <c r="G2399" t="str">
        <v/>
      </c>
    </row>
    <row r="2400" spans="7:7" x14ac:dyDescent="0.3">
      <c r="G2400" t="str">
        <v/>
      </c>
    </row>
    <row r="2401" spans="7:7" x14ac:dyDescent="0.3">
      <c r="G2401" t="str">
        <v/>
      </c>
    </row>
    <row r="2402" spans="7:7" x14ac:dyDescent="0.3">
      <c r="G2402" t="str">
        <v/>
      </c>
    </row>
    <row r="2403" spans="7:7" x14ac:dyDescent="0.3">
      <c r="G2403" t="str">
        <v/>
      </c>
    </row>
    <row r="2404" spans="7:7" x14ac:dyDescent="0.3">
      <c r="G2404" t="str">
        <v/>
      </c>
    </row>
    <row r="2405" spans="7:7" x14ac:dyDescent="0.3">
      <c r="G2405" t="str">
        <v/>
      </c>
    </row>
    <row r="2406" spans="7:7" x14ac:dyDescent="0.3">
      <c r="G2406" t="str">
        <v/>
      </c>
    </row>
    <row r="2407" spans="7:7" x14ac:dyDescent="0.3">
      <c r="G2407" t="str">
        <v/>
      </c>
    </row>
    <row r="2408" spans="7:7" x14ac:dyDescent="0.3">
      <c r="G2408" t="str">
        <v/>
      </c>
    </row>
    <row r="2409" spans="7:7" x14ac:dyDescent="0.3">
      <c r="G2409" t="str">
        <v/>
      </c>
    </row>
    <row r="2410" spans="7:7" x14ac:dyDescent="0.3">
      <c r="G2410" t="str">
        <v/>
      </c>
    </row>
    <row r="2411" spans="7:7" x14ac:dyDescent="0.3">
      <c r="G2411" t="str">
        <v/>
      </c>
    </row>
    <row r="2412" spans="7:7" x14ac:dyDescent="0.3">
      <c r="G2412" t="str">
        <v/>
      </c>
    </row>
    <row r="2413" spans="7:7" x14ac:dyDescent="0.3">
      <c r="G2413" t="str">
        <v/>
      </c>
    </row>
    <row r="2414" spans="7:7" x14ac:dyDescent="0.3">
      <c r="G2414" t="str">
        <v/>
      </c>
    </row>
    <row r="2415" spans="7:7" x14ac:dyDescent="0.3">
      <c r="G2415" t="str">
        <v/>
      </c>
    </row>
    <row r="2416" spans="7:7" x14ac:dyDescent="0.3">
      <c r="G2416" t="str">
        <v/>
      </c>
    </row>
    <row r="2417" spans="7:7" x14ac:dyDescent="0.3">
      <c r="G2417" t="str">
        <v/>
      </c>
    </row>
    <row r="2418" spans="7:7" x14ac:dyDescent="0.3">
      <c r="G2418" t="str">
        <v/>
      </c>
    </row>
    <row r="2419" spans="7:7" x14ac:dyDescent="0.3">
      <c r="G2419" t="str">
        <v/>
      </c>
    </row>
    <row r="2420" spans="7:7" x14ac:dyDescent="0.3">
      <c r="G2420" t="str">
        <v/>
      </c>
    </row>
    <row r="2421" spans="7:7" x14ac:dyDescent="0.3">
      <c r="G2421" t="str">
        <v/>
      </c>
    </row>
    <row r="2422" spans="7:7" x14ac:dyDescent="0.3">
      <c r="G2422" t="str">
        <v/>
      </c>
    </row>
    <row r="2423" spans="7:7" x14ac:dyDescent="0.3">
      <c r="G2423" t="str">
        <v/>
      </c>
    </row>
    <row r="2424" spans="7:7" x14ac:dyDescent="0.3">
      <c r="G2424" t="str">
        <v/>
      </c>
    </row>
    <row r="2425" spans="7:7" x14ac:dyDescent="0.3">
      <c r="G2425" t="str">
        <v/>
      </c>
    </row>
    <row r="2426" spans="7:7" x14ac:dyDescent="0.3">
      <c r="G2426" t="str">
        <v/>
      </c>
    </row>
    <row r="2427" spans="7:7" x14ac:dyDescent="0.3">
      <c r="G2427" t="str">
        <v/>
      </c>
    </row>
    <row r="2428" spans="7:7" x14ac:dyDescent="0.3">
      <c r="G2428" t="str">
        <v/>
      </c>
    </row>
    <row r="2429" spans="7:7" x14ac:dyDescent="0.3">
      <c r="G2429" t="str">
        <v/>
      </c>
    </row>
    <row r="2430" spans="7:7" x14ac:dyDescent="0.3">
      <c r="G2430" t="str">
        <v/>
      </c>
    </row>
    <row r="2431" spans="7:7" x14ac:dyDescent="0.3">
      <c r="G2431" t="str">
        <v/>
      </c>
    </row>
    <row r="2432" spans="7:7" x14ac:dyDescent="0.3">
      <c r="G2432" t="str">
        <v/>
      </c>
    </row>
    <row r="2433" spans="7:7" x14ac:dyDescent="0.3">
      <c r="G2433" t="str">
        <v/>
      </c>
    </row>
    <row r="2434" spans="7:7" x14ac:dyDescent="0.3">
      <c r="G2434" t="str">
        <v/>
      </c>
    </row>
    <row r="2435" spans="7:7" x14ac:dyDescent="0.3">
      <c r="G2435" t="str">
        <v/>
      </c>
    </row>
    <row r="2436" spans="7:7" x14ac:dyDescent="0.3">
      <c r="G2436" t="str">
        <v/>
      </c>
    </row>
    <row r="2437" spans="7:7" x14ac:dyDescent="0.3">
      <c r="G2437" t="str">
        <v/>
      </c>
    </row>
    <row r="2438" spans="7:7" x14ac:dyDescent="0.3">
      <c r="G2438" t="str">
        <v/>
      </c>
    </row>
    <row r="2439" spans="7:7" x14ac:dyDescent="0.3">
      <c r="G2439" t="str">
        <v/>
      </c>
    </row>
    <row r="2440" spans="7:7" x14ac:dyDescent="0.3">
      <c r="G2440" t="str">
        <v/>
      </c>
    </row>
    <row r="2441" spans="7:7" x14ac:dyDescent="0.3">
      <c r="G2441" t="str">
        <v/>
      </c>
    </row>
    <row r="2442" spans="7:7" x14ac:dyDescent="0.3">
      <c r="G2442" t="str">
        <v/>
      </c>
    </row>
    <row r="2443" spans="7:7" x14ac:dyDescent="0.3">
      <c r="G2443" t="str">
        <v/>
      </c>
    </row>
    <row r="2444" spans="7:7" x14ac:dyDescent="0.3">
      <c r="G2444" t="str">
        <v/>
      </c>
    </row>
    <row r="2445" spans="7:7" x14ac:dyDescent="0.3">
      <c r="G2445" t="str">
        <v/>
      </c>
    </row>
    <row r="2446" spans="7:7" x14ac:dyDescent="0.3">
      <c r="G2446" t="str">
        <v/>
      </c>
    </row>
    <row r="2447" spans="7:7" x14ac:dyDescent="0.3">
      <c r="G2447" t="str">
        <v/>
      </c>
    </row>
    <row r="2448" spans="7:7" x14ac:dyDescent="0.3">
      <c r="G2448" t="str">
        <v/>
      </c>
    </row>
    <row r="2449" spans="7:7" x14ac:dyDescent="0.3">
      <c r="G2449" t="str">
        <v/>
      </c>
    </row>
    <row r="2450" spans="7:7" x14ac:dyDescent="0.3">
      <c r="G2450" t="str">
        <v/>
      </c>
    </row>
    <row r="2451" spans="7:7" x14ac:dyDescent="0.3">
      <c r="G2451" t="str">
        <v/>
      </c>
    </row>
    <row r="2452" spans="7:7" x14ac:dyDescent="0.3">
      <c r="G2452" t="str">
        <v/>
      </c>
    </row>
    <row r="2453" spans="7:7" x14ac:dyDescent="0.3">
      <c r="G2453" t="str">
        <v/>
      </c>
    </row>
    <row r="2454" spans="7:7" x14ac:dyDescent="0.3">
      <c r="G2454" t="str">
        <v/>
      </c>
    </row>
    <row r="2455" spans="7:7" x14ac:dyDescent="0.3">
      <c r="G2455" t="str">
        <v/>
      </c>
    </row>
    <row r="2456" spans="7:7" x14ac:dyDescent="0.3">
      <c r="G2456" t="str">
        <v/>
      </c>
    </row>
    <row r="2457" spans="7:7" x14ac:dyDescent="0.3">
      <c r="G2457" t="str">
        <v/>
      </c>
    </row>
    <row r="2458" spans="7:7" x14ac:dyDescent="0.3">
      <c r="G2458" t="str">
        <v/>
      </c>
    </row>
    <row r="2459" spans="7:7" x14ac:dyDescent="0.3">
      <c r="G2459" t="str">
        <v/>
      </c>
    </row>
    <row r="2460" spans="7:7" x14ac:dyDescent="0.3">
      <c r="G2460" t="str">
        <v/>
      </c>
    </row>
    <row r="2461" spans="7:7" x14ac:dyDescent="0.3">
      <c r="G2461" t="str">
        <v/>
      </c>
    </row>
    <row r="2462" spans="7:7" x14ac:dyDescent="0.3">
      <c r="G2462" t="str">
        <v/>
      </c>
    </row>
    <row r="2463" spans="7:7" x14ac:dyDescent="0.3">
      <c r="G2463" t="str">
        <v/>
      </c>
    </row>
    <row r="2464" spans="7:7" x14ac:dyDescent="0.3">
      <c r="G2464" t="str">
        <v/>
      </c>
    </row>
    <row r="2465" spans="7:7" x14ac:dyDescent="0.3">
      <c r="G2465" t="str">
        <v/>
      </c>
    </row>
    <row r="2466" spans="7:7" x14ac:dyDescent="0.3">
      <c r="G2466" t="str">
        <v/>
      </c>
    </row>
    <row r="2467" spans="7:7" x14ac:dyDescent="0.3">
      <c r="G2467" t="str">
        <v/>
      </c>
    </row>
    <row r="2468" spans="7:7" x14ac:dyDescent="0.3">
      <c r="G2468" t="str">
        <v/>
      </c>
    </row>
    <row r="2469" spans="7:7" x14ac:dyDescent="0.3">
      <c r="G2469" t="str">
        <v/>
      </c>
    </row>
    <row r="2470" spans="7:7" x14ac:dyDescent="0.3">
      <c r="G2470" t="str">
        <v/>
      </c>
    </row>
    <row r="2471" spans="7:7" x14ac:dyDescent="0.3">
      <c r="G2471" t="str">
        <v/>
      </c>
    </row>
    <row r="2472" spans="7:7" x14ac:dyDescent="0.3">
      <c r="G2472" t="str">
        <v/>
      </c>
    </row>
    <row r="2473" spans="7:7" x14ac:dyDescent="0.3">
      <c r="G2473" t="str">
        <v/>
      </c>
    </row>
    <row r="2474" spans="7:7" x14ac:dyDescent="0.3">
      <c r="G2474" t="str">
        <v/>
      </c>
    </row>
    <row r="2475" spans="7:7" x14ac:dyDescent="0.3">
      <c r="G2475" t="str">
        <v/>
      </c>
    </row>
    <row r="2476" spans="7:7" x14ac:dyDescent="0.3">
      <c r="G2476" t="str">
        <v/>
      </c>
    </row>
    <row r="2477" spans="7:7" x14ac:dyDescent="0.3">
      <c r="G2477" t="str">
        <v/>
      </c>
    </row>
    <row r="2478" spans="7:7" x14ac:dyDescent="0.3">
      <c r="G2478" t="str">
        <v/>
      </c>
    </row>
    <row r="2479" spans="7:7" x14ac:dyDescent="0.3">
      <c r="G2479" t="str">
        <v/>
      </c>
    </row>
    <row r="2480" spans="7:7" x14ac:dyDescent="0.3">
      <c r="G2480" t="str">
        <v/>
      </c>
    </row>
    <row r="2481" spans="7:7" x14ac:dyDescent="0.3">
      <c r="G2481" t="str">
        <v/>
      </c>
    </row>
    <row r="2482" spans="7:7" x14ac:dyDescent="0.3">
      <c r="G2482" t="str">
        <v/>
      </c>
    </row>
    <row r="2483" spans="7:7" x14ac:dyDescent="0.3">
      <c r="G2483" t="str">
        <v/>
      </c>
    </row>
    <row r="2484" spans="7:7" x14ac:dyDescent="0.3">
      <c r="G2484" t="str">
        <v/>
      </c>
    </row>
    <row r="2485" spans="7:7" x14ac:dyDescent="0.3">
      <c r="G2485" t="str">
        <v/>
      </c>
    </row>
    <row r="2486" spans="7:7" x14ac:dyDescent="0.3">
      <c r="G2486" t="str">
        <v/>
      </c>
    </row>
    <row r="2487" spans="7:7" x14ac:dyDescent="0.3">
      <c r="G2487" t="str">
        <v/>
      </c>
    </row>
    <row r="2488" spans="7:7" x14ac:dyDescent="0.3">
      <c r="G2488" t="str">
        <v/>
      </c>
    </row>
    <row r="2489" spans="7:7" x14ac:dyDescent="0.3">
      <c r="G2489" t="str">
        <v/>
      </c>
    </row>
    <row r="2490" spans="7:7" x14ac:dyDescent="0.3">
      <c r="G2490" t="str">
        <v/>
      </c>
    </row>
    <row r="2491" spans="7:7" x14ac:dyDescent="0.3">
      <c r="G2491" t="str">
        <v/>
      </c>
    </row>
    <row r="2492" spans="7:7" x14ac:dyDescent="0.3">
      <c r="G2492" t="str">
        <v/>
      </c>
    </row>
    <row r="2493" spans="7:7" x14ac:dyDescent="0.3">
      <c r="G2493" t="str">
        <v/>
      </c>
    </row>
    <row r="2494" spans="7:7" x14ac:dyDescent="0.3">
      <c r="G2494" t="str">
        <v/>
      </c>
    </row>
    <row r="2495" spans="7:7" x14ac:dyDescent="0.3">
      <c r="G2495" t="str">
        <v/>
      </c>
    </row>
    <row r="2496" spans="7:7" x14ac:dyDescent="0.3">
      <c r="G2496" t="str">
        <v/>
      </c>
    </row>
    <row r="2497" spans="7:7" x14ac:dyDescent="0.3">
      <c r="G2497" t="str">
        <v/>
      </c>
    </row>
    <row r="2498" spans="7:7" x14ac:dyDescent="0.3">
      <c r="G2498" t="str">
        <v/>
      </c>
    </row>
    <row r="2499" spans="7:7" x14ac:dyDescent="0.3">
      <c r="G2499" t="str">
        <v/>
      </c>
    </row>
    <row r="2500" spans="7:7" x14ac:dyDescent="0.3">
      <c r="G2500" t="str">
        <v/>
      </c>
    </row>
    <row r="2501" spans="7:7" x14ac:dyDescent="0.3">
      <c r="G2501" t="str">
        <v/>
      </c>
    </row>
    <row r="2502" spans="7:7" x14ac:dyDescent="0.3">
      <c r="G2502" t="str">
        <v/>
      </c>
    </row>
    <row r="2503" spans="7:7" x14ac:dyDescent="0.3">
      <c r="G2503" t="str">
        <v/>
      </c>
    </row>
    <row r="2504" spans="7:7" x14ac:dyDescent="0.3">
      <c r="G2504" t="str">
        <v/>
      </c>
    </row>
    <row r="2505" spans="7:7" x14ac:dyDescent="0.3">
      <c r="G2505" t="str">
        <v/>
      </c>
    </row>
    <row r="2506" spans="7:7" x14ac:dyDescent="0.3">
      <c r="G2506" t="str">
        <v/>
      </c>
    </row>
    <row r="2507" spans="7:7" x14ac:dyDescent="0.3">
      <c r="G2507" t="str">
        <v/>
      </c>
    </row>
    <row r="2508" spans="7:7" x14ac:dyDescent="0.3">
      <c r="G2508" t="str">
        <v/>
      </c>
    </row>
    <row r="2509" spans="7:7" x14ac:dyDescent="0.3">
      <c r="G2509" t="str">
        <v/>
      </c>
    </row>
    <row r="2510" spans="7:7" x14ac:dyDescent="0.3">
      <c r="G2510" t="str">
        <v/>
      </c>
    </row>
    <row r="2511" spans="7:7" x14ac:dyDescent="0.3">
      <c r="G2511" t="str">
        <v/>
      </c>
    </row>
    <row r="2512" spans="7:7" x14ac:dyDescent="0.3">
      <c r="G2512" t="str">
        <v/>
      </c>
    </row>
    <row r="2513" spans="7:7" x14ac:dyDescent="0.3">
      <c r="G2513" t="str">
        <v/>
      </c>
    </row>
    <row r="2514" spans="7:7" x14ac:dyDescent="0.3">
      <c r="G2514" t="str">
        <v/>
      </c>
    </row>
    <row r="2515" spans="7:7" x14ac:dyDescent="0.3">
      <c r="G2515" t="str">
        <v/>
      </c>
    </row>
    <row r="2516" spans="7:7" x14ac:dyDescent="0.3">
      <c r="G2516" t="str">
        <v/>
      </c>
    </row>
    <row r="2517" spans="7:7" x14ac:dyDescent="0.3">
      <c r="G2517" t="str">
        <v/>
      </c>
    </row>
    <row r="2518" spans="7:7" x14ac:dyDescent="0.3">
      <c r="G2518" t="str">
        <v/>
      </c>
    </row>
    <row r="2519" spans="7:7" x14ac:dyDescent="0.3">
      <c r="G2519" t="str">
        <v/>
      </c>
    </row>
    <row r="2520" spans="7:7" x14ac:dyDescent="0.3">
      <c r="G2520" t="str">
        <v/>
      </c>
    </row>
    <row r="2521" spans="7:7" x14ac:dyDescent="0.3">
      <c r="G2521" t="str">
        <v/>
      </c>
    </row>
    <row r="2522" spans="7:7" x14ac:dyDescent="0.3">
      <c r="G2522" t="str">
        <v/>
      </c>
    </row>
    <row r="2523" spans="7:7" x14ac:dyDescent="0.3">
      <c r="G2523" t="str">
        <v/>
      </c>
    </row>
    <row r="2524" spans="7:7" x14ac:dyDescent="0.3">
      <c r="G2524" t="str">
        <v/>
      </c>
    </row>
    <row r="2525" spans="7:7" x14ac:dyDescent="0.3">
      <c r="G2525" t="str">
        <v/>
      </c>
    </row>
    <row r="2526" spans="7:7" x14ac:dyDescent="0.3">
      <c r="G2526" t="str">
        <v/>
      </c>
    </row>
    <row r="2527" spans="7:7" x14ac:dyDescent="0.3">
      <c r="G2527" t="str">
        <v/>
      </c>
    </row>
    <row r="2528" spans="7:7" x14ac:dyDescent="0.3">
      <c r="G2528" t="str">
        <v/>
      </c>
    </row>
    <row r="2529" spans="7:7" x14ac:dyDescent="0.3">
      <c r="G2529" t="str">
        <v/>
      </c>
    </row>
    <row r="2530" spans="7:7" x14ac:dyDescent="0.3">
      <c r="G2530" t="str">
        <v/>
      </c>
    </row>
    <row r="2531" spans="7:7" x14ac:dyDescent="0.3">
      <c r="G2531" t="str">
        <v/>
      </c>
    </row>
    <row r="2532" spans="7:7" x14ac:dyDescent="0.3">
      <c r="G2532" t="str">
        <v/>
      </c>
    </row>
    <row r="2533" spans="7:7" x14ac:dyDescent="0.3">
      <c r="G2533" t="str">
        <v/>
      </c>
    </row>
    <row r="2534" spans="7:7" x14ac:dyDescent="0.3">
      <c r="G2534" t="str">
        <v/>
      </c>
    </row>
    <row r="2535" spans="7:7" x14ac:dyDescent="0.3">
      <c r="G2535" t="str">
        <v/>
      </c>
    </row>
    <row r="2536" spans="7:7" x14ac:dyDescent="0.3">
      <c r="G2536" t="str">
        <v/>
      </c>
    </row>
    <row r="2537" spans="7:7" x14ac:dyDescent="0.3">
      <c r="G2537" t="str">
        <v/>
      </c>
    </row>
    <row r="2538" spans="7:7" x14ac:dyDescent="0.3">
      <c r="G2538" t="str">
        <v/>
      </c>
    </row>
    <row r="2539" spans="7:7" x14ac:dyDescent="0.3">
      <c r="G2539" t="str">
        <v/>
      </c>
    </row>
    <row r="2540" spans="7:7" x14ac:dyDescent="0.3">
      <c r="G2540" t="str">
        <v/>
      </c>
    </row>
    <row r="2541" spans="7:7" x14ac:dyDescent="0.3">
      <c r="G2541" t="str">
        <v/>
      </c>
    </row>
    <row r="2542" spans="7:7" x14ac:dyDescent="0.3">
      <c r="G2542" t="str">
        <v/>
      </c>
    </row>
    <row r="2543" spans="7:7" x14ac:dyDescent="0.3">
      <c r="G2543" t="str">
        <v/>
      </c>
    </row>
    <row r="2544" spans="7:7" x14ac:dyDescent="0.3">
      <c r="G2544" t="str">
        <v/>
      </c>
    </row>
    <row r="2545" spans="7:7" x14ac:dyDescent="0.3">
      <c r="G2545" t="str">
        <v/>
      </c>
    </row>
    <row r="2546" spans="7:7" x14ac:dyDescent="0.3">
      <c r="G2546" t="str">
        <v/>
      </c>
    </row>
    <row r="2547" spans="7:7" x14ac:dyDescent="0.3">
      <c r="G2547" t="str">
        <v/>
      </c>
    </row>
    <row r="2548" spans="7:7" x14ac:dyDescent="0.3">
      <c r="G2548" t="str">
        <v/>
      </c>
    </row>
    <row r="2549" spans="7:7" x14ac:dyDescent="0.3">
      <c r="G2549" t="str">
        <v/>
      </c>
    </row>
    <row r="2550" spans="7:7" x14ac:dyDescent="0.3">
      <c r="G2550" t="str">
        <v/>
      </c>
    </row>
    <row r="2551" spans="7:7" x14ac:dyDescent="0.3">
      <c r="G2551" t="str">
        <v/>
      </c>
    </row>
    <row r="2552" spans="7:7" x14ac:dyDescent="0.3">
      <c r="G2552" t="str">
        <v/>
      </c>
    </row>
    <row r="2553" spans="7:7" x14ac:dyDescent="0.3">
      <c r="G2553" t="str">
        <v/>
      </c>
    </row>
    <row r="2554" spans="7:7" x14ac:dyDescent="0.3">
      <c r="G2554" t="str">
        <v/>
      </c>
    </row>
    <row r="2555" spans="7:7" x14ac:dyDescent="0.3">
      <c r="G2555" t="str">
        <v/>
      </c>
    </row>
    <row r="2556" spans="7:7" x14ac:dyDescent="0.3">
      <c r="G2556" t="str">
        <v/>
      </c>
    </row>
    <row r="2557" spans="7:7" x14ac:dyDescent="0.3">
      <c r="G2557" t="str">
        <v/>
      </c>
    </row>
    <row r="2558" spans="7:7" x14ac:dyDescent="0.3">
      <c r="G2558" t="str">
        <v/>
      </c>
    </row>
    <row r="2559" spans="7:7" x14ac:dyDescent="0.3">
      <c r="G2559" t="str">
        <v/>
      </c>
    </row>
    <row r="2560" spans="7:7" x14ac:dyDescent="0.3">
      <c r="G2560" t="str">
        <v/>
      </c>
    </row>
    <row r="2561" spans="7:7" x14ac:dyDescent="0.3">
      <c r="G2561" t="str">
        <v/>
      </c>
    </row>
    <row r="2562" spans="7:7" x14ac:dyDescent="0.3">
      <c r="G2562" t="str">
        <v/>
      </c>
    </row>
    <row r="2563" spans="7:7" x14ac:dyDescent="0.3">
      <c r="G2563" t="str">
        <v/>
      </c>
    </row>
    <row r="2564" spans="7:7" x14ac:dyDescent="0.3">
      <c r="G2564" t="str">
        <v/>
      </c>
    </row>
    <row r="2565" spans="7:7" x14ac:dyDescent="0.3">
      <c r="G2565" t="str">
        <v/>
      </c>
    </row>
    <row r="2566" spans="7:7" x14ac:dyDescent="0.3">
      <c r="G2566" t="str">
        <v/>
      </c>
    </row>
    <row r="2567" spans="7:7" x14ac:dyDescent="0.3">
      <c r="G2567" t="str">
        <v/>
      </c>
    </row>
    <row r="2568" spans="7:7" x14ac:dyDescent="0.3">
      <c r="G2568" t="str">
        <v/>
      </c>
    </row>
    <row r="2569" spans="7:7" x14ac:dyDescent="0.3">
      <c r="G2569" t="str">
        <v/>
      </c>
    </row>
    <row r="2570" spans="7:7" x14ac:dyDescent="0.3">
      <c r="G2570" t="str">
        <v/>
      </c>
    </row>
    <row r="2571" spans="7:7" x14ac:dyDescent="0.3">
      <c r="G2571" t="str">
        <v/>
      </c>
    </row>
    <row r="2572" spans="7:7" x14ac:dyDescent="0.3">
      <c r="G2572" t="str">
        <v/>
      </c>
    </row>
    <row r="2573" spans="7:7" x14ac:dyDescent="0.3">
      <c r="G2573" t="str">
        <v/>
      </c>
    </row>
    <row r="2574" spans="7:7" x14ac:dyDescent="0.3">
      <c r="G2574" t="str">
        <v/>
      </c>
    </row>
    <row r="2575" spans="7:7" x14ac:dyDescent="0.3">
      <c r="G2575" t="str">
        <v/>
      </c>
    </row>
    <row r="2576" spans="7:7" x14ac:dyDescent="0.3">
      <c r="G2576" t="str">
        <v/>
      </c>
    </row>
    <row r="2577" spans="7:7" x14ac:dyDescent="0.3">
      <c r="G2577" t="str">
        <v/>
      </c>
    </row>
    <row r="2578" spans="7:7" x14ac:dyDescent="0.3">
      <c r="G2578" t="str">
        <v/>
      </c>
    </row>
    <row r="2579" spans="7:7" x14ac:dyDescent="0.3">
      <c r="G2579" t="str">
        <v/>
      </c>
    </row>
    <row r="2580" spans="7:7" x14ac:dyDescent="0.3">
      <c r="G2580" t="str">
        <v/>
      </c>
    </row>
    <row r="2581" spans="7:7" x14ac:dyDescent="0.3">
      <c r="G2581" t="str">
        <v/>
      </c>
    </row>
    <row r="2582" spans="7:7" x14ac:dyDescent="0.3">
      <c r="G2582" t="str">
        <v/>
      </c>
    </row>
    <row r="2583" spans="7:7" x14ac:dyDescent="0.3">
      <c r="G2583" t="str">
        <v/>
      </c>
    </row>
    <row r="2584" spans="7:7" x14ac:dyDescent="0.3">
      <c r="G2584" t="str">
        <v/>
      </c>
    </row>
    <row r="2585" spans="7:7" x14ac:dyDescent="0.3">
      <c r="G2585" t="str">
        <v/>
      </c>
    </row>
    <row r="2586" spans="7:7" x14ac:dyDescent="0.3">
      <c r="G2586" t="str">
        <v/>
      </c>
    </row>
    <row r="2587" spans="7:7" x14ac:dyDescent="0.3">
      <c r="G2587" t="str">
        <v/>
      </c>
    </row>
    <row r="2588" spans="7:7" x14ac:dyDescent="0.3">
      <c r="G2588" t="str">
        <v/>
      </c>
    </row>
    <row r="2589" spans="7:7" x14ac:dyDescent="0.3">
      <c r="G2589" t="str">
        <v/>
      </c>
    </row>
    <row r="2590" spans="7:7" x14ac:dyDescent="0.3">
      <c r="G2590" t="str">
        <v/>
      </c>
    </row>
    <row r="2591" spans="7:7" x14ac:dyDescent="0.3">
      <c r="G2591" t="str">
        <v/>
      </c>
    </row>
    <row r="2592" spans="7:7" x14ac:dyDescent="0.3">
      <c r="G2592" t="str">
        <v/>
      </c>
    </row>
    <row r="2593" spans="7:7" x14ac:dyDescent="0.3">
      <c r="G2593" t="str">
        <v/>
      </c>
    </row>
    <row r="2594" spans="7:7" x14ac:dyDescent="0.3">
      <c r="G2594" t="str">
        <v/>
      </c>
    </row>
    <row r="2595" spans="7:7" x14ac:dyDescent="0.3">
      <c r="G2595" t="str">
        <v/>
      </c>
    </row>
    <row r="2596" spans="7:7" x14ac:dyDescent="0.3">
      <c r="G2596" t="str">
        <v/>
      </c>
    </row>
    <row r="2597" spans="7:7" x14ac:dyDescent="0.3">
      <c r="G2597" t="str">
        <v/>
      </c>
    </row>
    <row r="2598" spans="7:7" x14ac:dyDescent="0.3">
      <c r="G2598" t="str">
        <v/>
      </c>
    </row>
    <row r="2599" spans="7:7" x14ac:dyDescent="0.3">
      <c r="G2599" t="str">
        <v/>
      </c>
    </row>
    <row r="2600" spans="7:7" x14ac:dyDescent="0.3">
      <c r="G2600" t="str">
        <v/>
      </c>
    </row>
    <row r="2601" spans="7:7" x14ac:dyDescent="0.3">
      <c r="G2601" t="str">
        <v/>
      </c>
    </row>
    <row r="2602" spans="7:7" x14ac:dyDescent="0.3">
      <c r="G2602" t="str">
        <v/>
      </c>
    </row>
    <row r="2603" spans="7:7" x14ac:dyDescent="0.3">
      <c r="G2603" t="str">
        <v/>
      </c>
    </row>
    <row r="2604" spans="7:7" x14ac:dyDescent="0.3">
      <c r="G2604" t="str">
        <v/>
      </c>
    </row>
    <row r="2605" spans="7:7" x14ac:dyDescent="0.3">
      <c r="G2605" t="str">
        <v/>
      </c>
    </row>
    <row r="2606" spans="7:7" x14ac:dyDescent="0.3">
      <c r="G2606" t="str">
        <v/>
      </c>
    </row>
    <row r="2607" spans="7:7" x14ac:dyDescent="0.3">
      <c r="G2607" t="str">
        <v/>
      </c>
    </row>
    <row r="2608" spans="7:7" x14ac:dyDescent="0.3">
      <c r="G2608" t="str">
        <v/>
      </c>
    </row>
    <row r="2609" spans="7:7" x14ac:dyDescent="0.3">
      <c r="G2609" t="str">
        <v/>
      </c>
    </row>
    <row r="2610" spans="7:7" x14ac:dyDescent="0.3">
      <c r="G2610" t="str">
        <v/>
      </c>
    </row>
    <row r="2611" spans="7:7" x14ac:dyDescent="0.3">
      <c r="G2611" t="str">
        <v/>
      </c>
    </row>
    <row r="2612" spans="7:7" x14ac:dyDescent="0.3">
      <c r="G2612" t="str">
        <v/>
      </c>
    </row>
    <row r="2613" spans="7:7" x14ac:dyDescent="0.3">
      <c r="G2613" t="str">
        <v/>
      </c>
    </row>
    <row r="2614" spans="7:7" x14ac:dyDescent="0.3">
      <c r="G2614" t="str">
        <v/>
      </c>
    </row>
    <row r="2615" spans="7:7" x14ac:dyDescent="0.3">
      <c r="G2615" t="str">
        <v/>
      </c>
    </row>
    <row r="2616" spans="7:7" x14ac:dyDescent="0.3">
      <c r="G2616" t="str">
        <v/>
      </c>
    </row>
    <row r="2617" spans="7:7" x14ac:dyDescent="0.3">
      <c r="G2617" t="str">
        <v/>
      </c>
    </row>
    <row r="2618" spans="7:7" x14ac:dyDescent="0.3">
      <c r="G2618" t="str">
        <v/>
      </c>
    </row>
    <row r="2619" spans="7:7" x14ac:dyDescent="0.3">
      <c r="G2619" t="str">
        <v/>
      </c>
    </row>
    <row r="2620" spans="7:7" x14ac:dyDescent="0.3">
      <c r="G2620" t="str">
        <v/>
      </c>
    </row>
    <row r="2621" spans="7:7" x14ac:dyDescent="0.3">
      <c r="G2621" t="str">
        <v/>
      </c>
    </row>
    <row r="2622" spans="7:7" x14ac:dyDescent="0.3">
      <c r="G2622" t="str">
        <v/>
      </c>
    </row>
    <row r="2623" spans="7:7" x14ac:dyDescent="0.3">
      <c r="G2623" t="str">
        <v/>
      </c>
    </row>
    <row r="2624" spans="7:7" x14ac:dyDescent="0.3">
      <c r="G2624" t="str">
        <v/>
      </c>
    </row>
    <row r="2625" spans="7:7" x14ac:dyDescent="0.3">
      <c r="G2625" t="str">
        <v/>
      </c>
    </row>
    <row r="2626" spans="7:7" x14ac:dyDescent="0.3">
      <c r="G2626" t="str">
        <v/>
      </c>
    </row>
    <row r="2627" spans="7:7" x14ac:dyDescent="0.3">
      <c r="G2627" t="str">
        <v/>
      </c>
    </row>
    <row r="2628" spans="7:7" x14ac:dyDescent="0.3">
      <c r="G2628" t="str">
        <v/>
      </c>
    </row>
    <row r="2629" spans="7:7" x14ac:dyDescent="0.3">
      <c r="G2629" t="str">
        <v/>
      </c>
    </row>
    <row r="2630" spans="7:7" x14ac:dyDescent="0.3">
      <c r="G2630" t="str">
        <v/>
      </c>
    </row>
    <row r="2631" spans="7:7" x14ac:dyDescent="0.3">
      <c r="G2631" t="str">
        <v/>
      </c>
    </row>
    <row r="2632" spans="7:7" x14ac:dyDescent="0.3">
      <c r="G2632" t="str">
        <v/>
      </c>
    </row>
    <row r="2633" spans="7:7" x14ac:dyDescent="0.3">
      <c r="G2633" t="str">
        <v/>
      </c>
    </row>
    <row r="2634" spans="7:7" x14ac:dyDescent="0.3">
      <c r="G2634" t="str">
        <v/>
      </c>
    </row>
    <row r="2635" spans="7:7" x14ac:dyDescent="0.3">
      <c r="G2635" t="str">
        <v/>
      </c>
    </row>
    <row r="2636" spans="7:7" x14ac:dyDescent="0.3">
      <c r="G2636" t="str">
        <v/>
      </c>
    </row>
    <row r="2637" spans="7:7" x14ac:dyDescent="0.3">
      <c r="G2637" t="str">
        <v/>
      </c>
    </row>
    <row r="2638" spans="7:7" x14ac:dyDescent="0.3">
      <c r="G2638" t="str">
        <v/>
      </c>
    </row>
    <row r="2639" spans="7:7" x14ac:dyDescent="0.3">
      <c r="G2639" t="str">
        <v/>
      </c>
    </row>
    <row r="2640" spans="7:7" x14ac:dyDescent="0.3">
      <c r="G2640" t="str">
        <v/>
      </c>
    </row>
    <row r="2641" spans="7:7" x14ac:dyDescent="0.3">
      <c r="G2641" t="str">
        <v/>
      </c>
    </row>
    <row r="2642" spans="7:7" x14ac:dyDescent="0.3">
      <c r="G2642" t="str">
        <v/>
      </c>
    </row>
    <row r="2643" spans="7:7" x14ac:dyDescent="0.3">
      <c r="G2643" t="str">
        <v/>
      </c>
    </row>
    <row r="2644" spans="7:7" x14ac:dyDescent="0.3">
      <c r="G2644" t="str">
        <v/>
      </c>
    </row>
    <row r="2645" spans="7:7" x14ac:dyDescent="0.3">
      <c r="G2645" t="str">
        <v/>
      </c>
    </row>
    <row r="2646" spans="7:7" x14ac:dyDescent="0.3">
      <c r="G2646" t="str">
        <v/>
      </c>
    </row>
    <row r="2647" spans="7:7" x14ac:dyDescent="0.3">
      <c r="G2647" t="str">
        <v/>
      </c>
    </row>
    <row r="2648" spans="7:7" x14ac:dyDescent="0.3">
      <c r="G2648" t="str">
        <v/>
      </c>
    </row>
    <row r="2649" spans="7:7" x14ac:dyDescent="0.3">
      <c r="G2649" t="str">
        <v/>
      </c>
    </row>
    <row r="2650" spans="7:7" x14ac:dyDescent="0.3">
      <c r="G2650" t="str">
        <v/>
      </c>
    </row>
    <row r="2651" spans="7:7" x14ac:dyDescent="0.3">
      <c r="G2651" t="str">
        <v/>
      </c>
    </row>
    <row r="2652" spans="7:7" x14ac:dyDescent="0.3">
      <c r="G2652" t="str">
        <v/>
      </c>
    </row>
    <row r="2653" spans="7:7" x14ac:dyDescent="0.3">
      <c r="G2653" t="str">
        <v/>
      </c>
    </row>
    <row r="2654" spans="7:7" x14ac:dyDescent="0.3">
      <c r="G2654" t="str">
        <v/>
      </c>
    </row>
    <row r="2655" spans="7:7" x14ac:dyDescent="0.3">
      <c r="G2655" t="str">
        <v/>
      </c>
    </row>
    <row r="2656" spans="7:7" x14ac:dyDescent="0.3">
      <c r="G2656" t="str">
        <v/>
      </c>
    </row>
    <row r="2657" spans="7:7" x14ac:dyDescent="0.3">
      <c r="G2657" t="str">
        <v/>
      </c>
    </row>
    <row r="2658" spans="7:7" x14ac:dyDescent="0.3">
      <c r="G2658" t="str">
        <v/>
      </c>
    </row>
    <row r="2659" spans="7:7" x14ac:dyDescent="0.3">
      <c r="G2659" t="str">
        <v/>
      </c>
    </row>
    <row r="2660" spans="7:7" x14ac:dyDescent="0.3">
      <c r="G2660" t="str">
        <v/>
      </c>
    </row>
    <row r="2661" spans="7:7" x14ac:dyDescent="0.3">
      <c r="G2661" t="str">
        <v/>
      </c>
    </row>
    <row r="2662" spans="7:7" x14ac:dyDescent="0.3">
      <c r="G2662" t="str">
        <v/>
      </c>
    </row>
    <row r="2663" spans="7:7" x14ac:dyDescent="0.3">
      <c r="G2663" t="str">
        <v/>
      </c>
    </row>
    <row r="2664" spans="7:7" x14ac:dyDescent="0.3">
      <c r="G2664" t="str">
        <v/>
      </c>
    </row>
    <row r="2665" spans="7:7" x14ac:dyDescent="0.3">
      <c r="G2665" t="str">
        <v/>
      </c>
    </row>
    <row r="2666" spans="7:7" x14ac:dyDescent="0.3">
      <c r="G2666" t="str">
        <v/>
      </c>
    </row>
    <row r="2667" spans="7:7" x14ac:dyDescent="0.3">
      <c r="G2667" t="str">
        <v/>
      </c>
    </row>
    <row r="2668" spans="7:7" x14ac:dyDescent="0.3">
      <c r="G2668" t="str">
        <v/>
      </c>
    </row>
    <row r="2669" spans="7:7" x14ac:dyDescent="0.3">
      <c r="G2669" t="str">
        <v/>
      </c>
    </row>
    <row r="2670" spans="7:7" x14ac:dyDescent="0.3">
      <c r="G2670" t="str">
        <v/>
      </c>
    </row>
    <row r="2671" spans="7:7" x14ac:dyDescent="0.3">
      <c r="G2671" t="str">
        <v/>
      </c>
    </row>
    <row r="2672" spans="7:7" x14ac:dyDescent="0.3">
      <c r="G2672" t="str">
        <v/>
      </c>
    </row>
    <row r="2673" spans="7:7" x14ac:dyDescent="0.3">
      <c r="G2673" t="str">
        <v/>
      </c>
    </row>
    <row r="2674" spans="7:7" x14ac:dyDescent="0.3">
      <c r="G2674" t="str">
        <v/>
      </c>
    </row>
    <row r="2675" spans="7:7" x14ac:dyDescent="0.3">
      <c r="G2675" t="str">
        <v/>
      </c>
    </row>
    <row r="2676" spans="7:7" x14ac:dyDescent="0.3">
      <c r="G2676" t="str">
        <v/>
      </c>
    </row>
    <row r="2677" spans="7:7" x14ac:dyDescent="0.3">
      <c r="G2677" t="str">
        <v/>
      </c>
    </row>
    <row r="2678" spans="7:7" x14ac:dyDescent="0.3">
      <c r="G2678" t="str">
        <v/>
      </c>
    </row>
    <row r="2679" spans="7:7" x14ac:dyDescent="0.3">
      <c r="G2679" t="str">
        <v/>
      </c>
    </row>
    <row r="2680" spans="7:7" x14ac:dyDescent="0.3">
      <c r="G2680" t="str">
        <v/>
      </c>
    </row>
    <row r="2681" spans="7:7" x14ac:dyDescent="0.3">
      <c r="G2681" t="str">
        <v/>
      </c>
    </row>
    <row r="2682" spans="7:7" x14ac:dyDescent="0.3">
      <c r="G2682" t="str">
        <v/>
      </c>
    </row>
    <row r="2683" spans="7:7" x14ac:dyDescent="0.3">
      <c r="G2683" t="str">
        <v/>
      </c>
    </row>
    <row r="2684" spans="7:7" x14ac:dyDescent="0.3">
      <c r="G2684" t="str">
        <v/>
      </c>
    </row>
    <row r="2685" spans="7:7" x14ac:dyDescent="0.3">
      <c r="G2685" t="str">
        <v/>
      </c>
    </row>
    <row r="2686" spans="7:7" x14ac:dyDescent="0.3">
      <c r="G2686" t="str">
        <v/>
      </c>
    </row>
    <row r="2687" spans="7:7" x14ac:dyDescent="0.3">
      <c r="G2687" t="str">
        <v/>
      </c>
    </row>
    <row r="2688" spans="7:7" x14ac:dyDescent="0.3">
      <c r="G2688" t="str">
        <v/>
      </c>
    </row>
    <row r="2689" spans="7:7" x14ac:dyDescent="0.3">
      <c r="G2689" t="str">
        <v/>
      </c>
    </row>
    <row r="2690" spans="7:7" x14ac:dyDescent="0.3">
      <c r="G2690" t="str">
        <v/>
      </c>
    </row>
    <row r="2691" spans="7:7" x14ac:dyDescent="0.3">
      <c r="G2691" t="str">
        <v/>
      </c>
    </row>
    <row r="2692" spans="7:7" x14ac:dyDescent="0.3">
      <c r="G2692" t="str">
        <v/>
      </c>
    </row>
    <row r="2693" spans="7:7" x14ac:dyDescent="0.3">
      <c r="G2693" t="str">
        <v/>
      </c>
    </row>
    <row r="2694" spans="7:7" x14ac:dyDescent="0.3">
      <c r="G2694" t="str">
        <v/>
      </c>
    </row>
    <row r="2695" spans="7:7" x14ac:dyDescent="0.3">
      <c r="G2695" t="str">
        <v/>
      </c>
    </row>
    <row r="2696" spans="7:7" x14ac:dyDescent="0.3">
      <c r="G2696" t="str">
        <v/>
      </c>
    </row>
    <row r="2697" spans="7:7" x14ac:dyDescent="0.3">
      <c r="G2697" t="str">
        <v/>
      </c>
    </row>
    <row r="2698" spans="7:7" x14ac:dyDescent="0.3">
      <c r="G2698" t="str">
        <v/>
      </c>
    </row>
    <row r="2699" spans="7:7" x14ac:dyDescent="0.3">
      <c r="G2699" t="str">
        <v/>
      </c>
    </row>
    <row r="2700" spans="7:7" x14ac:dyDescent="0.3">
      <c r="G2700" t="str">
        <v/>
      </c>
    </row>
    <row r="2701" spans="7:7" x14ac:dyDescent="0.3">
      <c r="G2701" t="str">
        <v/>
      </c>
    </row>
    <row r="2702" spans="7:7" x14ac:dyDescent="0.3">
      <c r="G2702" t="str">
        <v/>
      </c>
    </row>
    <row r="2703" spans="7:7" x14ac:dyDescent="0.3">
      <c r="G2703" t="str">
        <v/>
      </c>
    </row>
    <row r="2704" spans="7:7" x14ac:dyDescent="0.3">
      <c r="G2704" t="str">
        <v/>
      </c>
    </row>
    <row r="2705" spans="7:7" x14ac:dyDescent="0.3">
      <c r="G2705" t="str">
        <v/>
      </c>
    </row>
    <row r="2706" spans="7:7" x14ac:dyDescent="0.3">
      <c r="G2706" t="str">
        <v/>
      </c>
    </row>
    <row r="2707" spans="7:7" x14ac:dyDescent="0.3">
      <c r="G2707" t="str">
        <v/>
      </c>
    </row>
    <row r="2708" spans="7:7" x14ac:dyDescent="0.3">
      <c r="G2708" t="str">
        <v/>
      </c>
    </row>
    <row r="2709" spans="7:7" x14ac:dyDescent="0.3">
      <c r="G2709" t="str">
        <v/>
      </c>
    </row>
    <row r="2710" spans="7:7" x14ac:dyDescent="0.3">
      <c r="G2710" t="str">
        <v/>
      </c>
    </row>
    <row r="2711" spans="7:7" x14ac:dyDescent="0.3">
      <c r="G2711" t="str">
        <v/>
      </c>
    </row>
    <row r="2712" spans="7:7" x14ac:dyDescent="0.3">
      <c r="G2712" t="str">
        <v/>
      </c>
    </row>
    <row r="2713" spans="7:7" x14ac:dyDescent="0.3">
      <c r="G2713" t="str">
        <v/>
      </c>
    </row>
    <row r="2714" spans="7:7" x14ac:dyDescent="0.3">
      <c r="G2714" t="str">
        <v/>
      </c>
    </row>
    <row r="2715" spans="7:7" x14ac:dyDescent="0.3">
      <c r="G2715" t="str">
        <v/>
      </c>
    </row>
    <row r="2716" spans="7:7" x14ac:dyDescent="0.3">
      <c r="G2716" t="str">
        <v/>
      </c>
    </row>
    <row r="2717" spans="7:7" x14ac:dyDescent="0.3">
      <c r="G2717" t="str">
        <v/>
      </c>
    </row>
    <row r="2718" spans="7:7" x14ac:dyDescent="0.3">
      <c r="G2718" t="str">
        <v/>
      </c>
    </row>
    <row r="2719" spans="7:7" x14ac:dyDescent="0.3">
      <c r="G2719" t="str">
        <v/>
      </c>
    </row>
    <row r="2720" spans="7:7" x14ac:dyDescent="0.3">
      <c r="G2720" t="str">
        <v/>
      </c>
    </row>
    <row r="2721" spans="7:7" x14ac:dyDescent="0.3">
      <c r="G2721" t="str">
        <v/>
      </c>
    </row>
    <row r="2722" spans="7:7" x14ac:dyDescent="0.3">
      <c r="G2722" t="str">
        <v/>
      </c>
    </row>
    <row r="2723" spans="7:7" x14ac:dyDescent="0.3">
      <c r="G2723" t="str">
        <v/>
      </c>
    </row>
    <row r="2724" spans="7:7" x14ac:dyDescent="0.3">
      <c r="G2724" t="str">
        <v/>
      </c>
    </row>
    <row r="2725" spans="7:7" x14ac:dyDescent="0.3">
      <c r="G2725" t="str">
        <v/>
      </c>
    </row>
    <row r="2726" spans="7:7" x14ac:dyDescent="0.3">
      <c r="G2726" t="str">
        <v/>
      </c>
    </row>
    <row r="2727" spans="7:7" x14ac:dyDescent="0.3">
      <c r="G2727" t="str">
        <v/>
      </c>
    </row>
    <row r="2728" spans="7:7" x14ac:dyDescent="0.3">
      <c r="G2728" t="str">
        <v/>
      </c>
    </row>
    <row r="2729" spans="7:7" x14ac:dyDescent="0.3">
      <c r="G2729" t="str">
        <v/>
      </c>
    </row>
    <row r="2730" spans="7:7" x14ac:dyDescent="0.3">
      <c r="G2730" t="str">
        <v/>
      </c>
    </row>
    <row r="2731" spans="7:7" x14ac:dyDescent="0.3">
      <c r="G2731" t="str">
        <v/>
      </c>
    </row>
    <row r="2732" spans="7:7" x14ac:dyDescent="0.3">
      <c r="G2732" t="str">
        <v/>
      </c>
    </row>
    <row r="2733" spans="7:7" x14ac:dyDescent="0.3">
      <c r="G2733" t="str">
        <v/>
      </c>
    </row>
    <row r="2734" spans="7:7" x14ac:dyDescent="0.3">
      <c r="G2734" t="str">
        <v/>
      </c>
    </row>
    <row r="2735" spans="7:7" x14ac:dyDescent="0.3">
      <c r="G2735" t="str">
        <v/>
      </c>
    </row>
    <row r="2736" spans="7:7" x14ac:dyDescent="0.3">
      <c r="G2736" t="str">
        <v/>
      </c>
    </row>
    <row r="2737" spans="7:7" x14ac:dyDescent="0.3">
      <c r="G2737" t="str">
        <v/>
      </c>
    </row>
    <row r="2738" spans="7:7" x14ac:dyDescent="0.3">
      <c r="G2738" t="str">
        <v/>
      </c>
    </row>
    <row r="2739" spans="7:7" x14ac:dyDescent="0.3">
      <c r="G2739" t="str">
        <v/>
      </c>
    </row>
    <row r="2740" spans="7:7" x14ac:dyDescent="0.3">
      <c r="G2740" t="str">
        <v/>
      </c>
    </row>
    <row r="2741" spans="7:7" x14ac:dyDescent="0.3">
      <c r="G2741" t="str">
        <v/>
      </c>
    </row>
    <row r="2742" spans="7:7" x14ac:dyDescent="0.3">
      <c r="G2742" t="str">
        <v/>
      </c>
    </row>
    <row r="2743" spans="7:7" x14ac:dyDescent="0.3">
      <c r="G2743" t="str">
        <v/>
      </c>
    </row>
    <row r="2744" spans="7:7" x14ac:dyDescent="0.3">
      <c r="G2744" t="str">
        <v/>
      </c>
    </row>
    <row r="2745" spans="7:7" x14ac:dyDescent="0.3">
      <c r="G2745" t="str">
        <v/>
      </c>
    </row>
    <row r="2746" spans="7:7" x14ac:dyDescent="0.3">
      <c r="G2746" t="str">
        <v/>
      </c>
    </row>
    <row r="2747" spans="7:7" x14ac:dyDescent="0.3">
      <c r="G2747" t="str">
        <v/>
      </c>
    </row>
    <row r="2748" spans="7:7" x14ac:dyDescent="0.3">
      <c r="G2748" t="str">
        <v/>
      </c>
    </row>
    <row r="2749" spans="7:7" x14ac:dyDescent="0.3">
      <c r="G2749" t="str">
        <v/>
      </c>
    </row>
    <row r="2750" spans="7:7" x14ac:dyDescent="0.3">
      <c r="G2750" t="str">
        <v/>
      </c>
    </row>
    <row r="2751" spans="7:7" x14ac:dyDescent="0.3">
      <c r="G2751" t="str">
        <v/>
      </c>
    </row>
    <row r="2752" spans="7:7" x14ac:dyDescent="0.3">
      <c r="G2752" t="str">
        <v/>
      </c>
    </row>
    <row r="2753" spans="7:7" x14ac:dyDescent="0.3">
      <c r="G2753" t="str">
        <v/>
      </c>
    </row>
    <row r="2754" spans="7:7" x14ac:dyDescent="0.3">
      <c r="G2754" t="str">
        <v/>
      </c>
    </row>
    <row r="2755" spans="7:7" x14ac:dyDescent="0.3">
      <c r="G2755" t="str">
        <v/>
      </c>
    </row>
    <row r="2756" spans="7:7" x14ac:dyDescent="0.3">
      <c r="G2756" t="str">
        <v/>
      </c>
    </row>
    <row r="2757" spans="7:7" x14ac:dyDescent="0.3">
      <c r="G2757" t="str">
        <v/>
      </c>
    </row>
    <row r="2758" spans="7:7" x14ac:dyDescent="0.3">
      <c r="G2758" t="str">
        <v/>
      </c>
    </row>
    <row r="2759" spans="7:7" x14ac:dyDescent="0.3">
      <c r="G2759" t="str">
        <v/>
      </c>
    </row>
    <row r="2760" spans="7:7" x14ac:dyDescent="0.3">
      <c r="G2760" t="str">
        <v/>
      </c>
    </row>
    <row r="2761" spans="7:7" x14ac:dyDescent="0.3">
      <c r="G2761" t="str">
        <v/>
      </c>
    </row>
    <row r="2762" spans="7:7" x14ac:dyDescent="0.3">
      <c r="G2762" t="str">
        <v/>
      </c>
    </row>
    <row r="2763" spans="7:7" x14ac:dyDescent="0.3">
      <c r="G2763" t="str">
        <v/>
      </c>
    </row>
    <row r="2764" spans="7:7" x14ac:dyDescent="0.3">
      <c r="G2764" t="str">
        <v/>
      </c>
    </row>
    <row r="2765" spans="7:7" x14ac:dyDescent="0.3">
      <c r="G2765" t="str">
        <v/>
      </c>
    </row>
    <row r="2766" spans="7:7" x14ac:dyDescent="0.3">
      <c r="G2766" t="str">
        <v/>
      </c>
    </row>
    <row r="2767" spans="7:7" x14ac:dyDescent="0.3">
      <c r="G2767" t="str">
        <v/>
      </c>
    </row>
    <row r="2768" spans="7:7" x14ac:dyDescent="0.3">
      <c r="G2768" t="str">
        <v/>
      </c>
    </row>
    <row r="2769" spans="7:7" x14ac:dyDescent="0.3">
      <c r="G2769" t="str">
        <v/>
      </c>
    </row>
    <row r="2770" spans="7:7" x14ac:dyDescent="0.3">
      <c r="G2770" t="str">
        <v/>
      </c>
    </row>
    <row r="2771" spans="7:7" x14ac:dyDescent="0.3">
      <c r="G2771" t="str">
        <v/>
      </c>
    </row>
    <row r="2772" spans="7:7" x14ac:dyDescent="0.3">
      <c r="G2772" t="str">
        <v/>
      </c>
    </row>
    <row r="2773" spans="7:7" x14ac:dyDescent="0.3">
      <c r="G2773" t="str">
        <v/>
      </c>
    </row>
    <row r="2774" spans="7:7" x14ac:dyDescent="0.3">
      <c r="G2774" t="str">
        <v/>
      </c>
    </row>
    <row r="2775" spans="7:7" x14ac:dyDescent="0.3">
      <c r="G2775" t="str">
        <v/>
      </c>
    </row>
    <row r="2776" spans="7:7" x14ac:dyDescent="0.3">
      <c r="G2776" t="str">
        <v/>
      </c>
    </row>
    <row r="2777" spans="7:7" x14ac:dyDescent="0.3">
      <c r="G2777" t="str">
        <v/>
      </c>
    </row>
    <row r="2778" spans="7:7" x14ac:dyDescent="0.3">
      <c r="G2778" t="str">
        <v/>
      </c>
    </row>
    <row r="2779" spans="7:7" x14ac:dyDescent="0.3">
      <c r="G2779" t="str">
        <v/>
      </c>
    </row>
    <row r="2780" spans="7:7" x14ac:dyDescent="0.3">
      <c r="G2780" t="str">
        <v/>
      </c>
    </row>
    <row r="2781" spans="7:7" x14ac:dyDescent="0.3">
      <c r="G2781" t="str">
        <v/>
      </c>
    </row>
    <row r="2782" spans="7:7" x14ac:dyDescent="0.3">
      <c r="G2782" t="str">
        <v/>
      </c>
    </row>
    <row r="2783" spans="7:7" x14ac:dyDescent="0.3">
      <c r="G2783" t="str">
        <v/>
      </c>
    </row>
    <row r="2784" spans="7:7" x14ac:dyDescent="0.3">
      <c r="G2784" t="str">
        <v/>
      </c>
    </row>
    <row r="2785" spans="7:7" x14ac:dyDescent="0.3">
      <c r="G2785" t="str">
        <v/>
      </c>
    </row>
    <row r="2786" spans="7:7" x14ac:dyDescent="0.3">
      <c r="G2786" t="str">
        <v/>
      </c>
    </row>
    <row r="2787" spans="7:7" x14ac:dyDescent="0.3">
      <c r="G2787" t="str">
        <v/>
      </c>
    </row>
    <row r="2788" spans="7:7" x14ac:dyDescent="0.3">
      <c r="G2788" t="str">
        <v/>
      </c>
    </row>
    <row r="2789" spans="7:7" x14ac:dyDescent="0.3">
      <c r="G2789" t="str">
        <v/>
      </c>
    </row>
    <row r="2790" spans="7:7" x14ac:dyDescent="0.3">
      <c r="G2790" t="str">
        <v/>
      </c>
    </row>
    <row r="2791" spans="7:7" x14ac:dyDescent="0.3">
      <c r="G2791" t="str">
        <v/>
      </c>
    </row>
    <row r="2792" spans="7:7" x14ac:dyDescent="0.3">
      <c r="G2792" t="str">
        <v/>
      </c>
    </row>
    <row r="2793" spans="7:7" x14ac:dyDescent="0.3">
      <c r="G2793" t="str">
        <v/>
      </c>
    </row>
    <row r="2794" spans="7:7" x14ac:dyDescent="0.3">
      <c r="G2794" t="str">
        <v/>
      </c>
    </row>
    <row r="2795" spans="7:7" x14ac:dyDescent="0.3">
      <c r="G2795" t="str">
        <v/>
      </c>
    </row>
    <row r="2796" spans="7:7" x14ac:dyDescent="0.3">
      <c r="G2796" t="str">
        <v/>
      </c>
    </row>
    <row r="2797" spans="7:7" x14ac:dyDescent="0.3">
      <c r="G2797" t="str">
        <v/>
      </c>
    </row>
    <row r="2798" spans="7:7" x14ac:dyDescent="0.3">
      <c r="G2798" t="str">
        <v/>
      </c>
    </row>
    <row r="2799" spans="7:7" x14ac:dyDescent="0.3">
      <c r="G2799" t="str">
        <v/>
      </c>
    </row>
    <row r="2800" spans="7:7" x14ac:dyDescent="0.3">
      <c r="G2800" t="str">
        <v/>
      </c>
    </row>
    <row r="2801" spans="7:7" x14ac:dyDescent="0.3">
      <c r="G2801" t="str">
        <v/>
      </c>
    </row>
    <row r="2802" spans="7:7" x14ac:dyDescent="0.3">
      <c r="G2802" t="str">
        <v/>
      </c>
    </row>
    <row r="2803" spans="7:7" x14ac:dyDescent="0.3">
      <c r="G2803" t="str">
        <v/>
      </c>
    </row>
    <row r="2804" spans="7:7" x14ac:dyDescent="0.3">
      <c r="G2804" t="str">
        <v/>
      </c>
    </row>
    <row r="2805" spans="7:7" x14ac:dyDescent="0.3">
      <c r="G2805" t="str">
        <v/>
      </c>
    </row>
    <row r="2806" spans="7:7" x14ac:dyDescent="0.3">
      <c r="G2806" t="str">
        <v/>
      </c>
    </row>
    <row r="2807" spans="7:7" x14ac:dyDescent="0.3">
      <c r="G2807" t="str">
        <v/>
      </c>
    </row>
    <row r="2808" spans="7:7" x14ac:dyDescent="0.3">
      <c r="G2808" t="str">
        <v/>
      </c>
    </row>
    <row r="2809" spans="7:7" x14ac:dyDescent="0.3">
      <c r="G2809" t="str">
        <v/>
      </c>
    </row>
    <row r="2810" spans="7:7" x14ac:dyDescent="0.3">
      <c r="G2810" t="str">
        <v/>
      </c>
    </row>
    <row r="2811" spans="7:7" x14ac:dyDescent="0.3">
      <c r="G2811" t="str">
        <v/>
      </c>
    </row>
    <row r="2812" spans="7:7" x14ac:dyDescent="0.3">
      <c r="G2812" t="str">
        <v/>
      </c>
    </row>
    <row r="2813" spans="7:7" x14ac:dyDescent="0.3">
      <c r="G2813" t="str">
        <v/>
      </c>
    </row>
    <row r="2814" spans="7:7" x14ac:dyDescent="0.3">
      <c r="G2814" t="str">
        <v/>
      </c>
    </row>
    <row r="2815" spans="7:7" x14ac:dyDescent="0.3">
      <c r="G2815" t="str">
        <v/>
      </c>
    </row>
    <row r="2816" spans="7:7" x14ac:dyDescent="0.3">
      <c r="G2816" t="str">
        <v/>
      </c>
    </row>
    <row r="2817" spans="7:7" x14ac:dyDescent="0.3">
      <c r="G2817" t="str">
        <v/>
      </c>
    </row>
    <row r="2818" spans="7:7" x14ac:dyDescent="0.3">
      <c r="G2818" t="str">
        <v/>
      </c>
    </row>
    <row r="2819" spans="7:7" x14ac:dyDescent="0.3">
      <c r="G2819" t="str">
        <v/>
      </c>
    </row>
    <row r="2820" spans="7:7" x14ac:dyDescent="0.3">
      <c r="G2820" t="str">
        <v/>
      </c>
    </row>
    <row r="2821" spans="7:7" x14ac:dyDescent="0.3">
      <c r="G2821" t="str">
        <v/>
      </c>
    </row>
    <row r="2822" spans="7:7" x14ac:dyDescent="0.3">
      <c r="G2822" t="str">
        <v/>
      </c>
    </row>
    <row r="2823" spans="7:7" x14ac:dyDescent="0.3">
      <c r="G2823" t="str">
        <v/>
      </c>
    </row>
    <row r="2824" spans="7:7" x14ac:dyDescent="0.3">
      <c r="G2824" t="str">
        <v/>
      </c>
    </row>
    <row r="2825" spans="7:7" x14ac:dyDescent="0.3">
      <c r="G2825" t="str">
        <v/>
      </c>
    </row>
    <row r="2826" spans="7:7" x14ac:dyDescent="0.3">
      <c r="G2826" t="str">
        <v/>
      </c>
    </row>
    <row r="2827" spans="7:7" x14ac:dyDescent="0.3">
      <c r="G2827" t="str">
        <v/>
      </c>
    </row>
    <row r="2828" spans="7:7" x14ac:dyDescent="0.3">
      <c r="G2828" t="str">
        <v/>
      </c>
    </row>
    <row r="2829" spans="7:7" x14ac:dyDescent="0.3">
      <c r="G2829" t="str">
        <v/>
      </c>
    </row>
    <row r="2830" spans="7:7" x14ac:dyDescent="0.3">
      <c r="G2830" t="str">
        <v/>
      </c>
    </row>
    <row r="2831" spans="7:7" x14ac:dyDescent="0.3">
      <c r="G2831" t="str">
        <v/>
      </c>
    </row>
    <row r="2832" spans="7:7" x14ac:dyDescent="0.3">
      <c r="G2832" t="str">
        <v/>
      </c>
    </row>
    <row r="2833" spans="7:7" x14ac:dyDescent="0.3">
      <c r="G2833" t="str">
        <v/>
      </c>
    </row>
    <row r="2834" spans="7:7" x14ac:dyDescent="0.3">
      <c r="G2834" t="str">
        <v/>
      </c>
    </row>
    <row r="2835" spans="7:7" x14ac:dyDescent="0.3">
      <c r="G2835" t="str">
        <v/>
      </c>
    </row>
    <row r="2836" spans="7:7" x14ac:dyDescent="0.3">
      <c r="G2836" t="str">
        <v/>
      </c>
    </row>
    <row r="2837" spans="7:7" x14ac:dyDescent="0.3">
      <c r="G2837" t="str">
        <v/>
      </c>
    </row>
    <row r="2838" spans="7:7" x14ac:dyDescent="0.3">
      <c r="G2838" t="str">
        <v/>
      </c>
    </row>
    <row r="2839" spans="7:7" x14ac:dyDescent="0.3">
      <c r="G2839" t="str">
        <v/>
      </c>
    </row>
    <row r="2840" spans="7:7" x14ac:dyDescent="0.3">
      <c r="G2840" t="str">
        <v/>
      </c>
    </row>
    <row r="2841" spans="7:7" x14ac:dyDescent="0.3">
      <c r="G2841" t="str">
        <v/>
      </c>
    </row>
    <row r="2842" spans="7:7" x14ac:dyDescent="0.3">
      <c r="G2842" t="str">
        <v/>
      </c>
    </row>
    <row r="2843" spans="7:7" x14ac:dyDescent="0.3">
      <c r="G2843" t="str">
        <v/>
      </c>
    </row>
    <row r="2844" spans="7:7" x14ac:dyDescent="0.3">
      <c r="G2844" t="str">
        <v/>
      </c>
    </row>
    <row r="2845" spans="7:7" x14ac:dyDescent="0.3">
      <c r="G2845" t="str">
        <v/>
      </c>
    </row>
    <row r="2846" spans="7:7" x14ac:dyDescent="0.3">
      <c r="G2846" t="str">
        <v/>
      </c>
    </row>
    <row r="2847" spans="7:7" x14ac:dyDescent="0.3">
      <c r="G2847" t="str">
        <v/>
      </c>
    </row>
    <row r="2848" spans="7:7" x14ac:dyDescent="0.3">
      <c r="G2848" t="str">
        <v/>
      </c>
    </row>
    <row r="2849" spans="7:7" x14ac:dyDescent="0.3">
      <c r="G2849" t="str">
        <v/>
      </c>
    </row>
    <row r="2850" spans="7:7" x14ac:dyDescent="0.3">
      <c r="G2850" t="str">
        <v/>
      </c>
    </row>
    <row r="2851" spans="7:7" x14ac:dyDescent="0.3">
      <c r="G2851" t="str">
        <v/>
      </c>
    </row>
    <row r="2852" spans="7:7" x14ac:dyDescent="0.3">
      <c r="G2852" t="str">
        <v/>
      </c>
    </row>
    <row r="2853" spans="7:7" x14ac:dyDescent="0.3">
      <c r="G2853" t="str">
        <v/>
      </c>
    </row>
    <row r="2854" spans="7:7" x14ac:dyDescent="0.3">
      <c r="G2854" t="str">
        <v/>
      </c>
    </row>
    <row r="2855" spans="7:7" x14ac:dyDescent="0.3">
      <c r="G2855" t="str">
        <v/>
      </c>
    </row>
    <row r="2856" spans="7:7" x14ac:dyDescent="0.3">
      <c r="G2856" t="str">
        <v/>
      </c>
    </row>
    <row r="2857" spans="7:7" x14ac:dyDescent="0.3">
      <c r="G2857" t="str">
        <v/>
      </c>
    </row>
    <row r="2858" spans="7:7" x14ac:dyDescent="0.3">
      <c r="G2858" t="str">
        <v/>
      </c>
    </row>
    <row r="2859" spans="7:7" x14ac:dyDescent="0.3">
      <c r="G2859" t="str">
        <v/>
      </c>
    </row>
    <row r="2860" spans="7:7" x14ac:dyDescent="0.3">
      <c r="G2860" t="str">
        <v/>
      </c>
    </row>
    <row r="2861" spans="7:7" x14ac:dyDescent="0.3">
      <c r="G2861" t="str">
        <v/>
      </c>
    </row>
    <row r="2862" spans="7:7" x14ac:dyDescent="0.3">
      <c r="G2862" t="str">
        <v/>
      </c>
    </row>
    <row r="2863" spans="7:7" x14ac:dyDescent="0.3">
      <c r="G2863" t="str">
        <v/>
      </c>
    </row>
    <row r="2864" spans="7:7" x14ac:dyDescent="0.3">
      <c r="G2864" t="str">
        <v/>
      </c>
    </row>
    <row r="2865" spans="7:7" x14ac:dyDescent="0.3">
      <c r="G2865" t="str">
        <v/>
      </c>
    </row>
    <row r="2866" spans="7:7" x14ac:dyDescent="0.3">
      <c r="G2866" t="str">
        <v/>
      </c>
    </row>
    <row r="2867" spans="7:7" x14ac:dyDescent="0.3">
      <c r="G2867" t="str">
        <v/>
      </c>
    </row>
    <row r="2868" spans="7:7" x14ac:dyDescent="0.3">
      <c r="G2868" t="str">
        <v/>
      </c>
    </row>
    <row r="2869" spans="7:7" x14ac:dyDescent="0.3">
      <c r="G2869" t="str">
        <v/>
      </c>
    </row>
    <row r="2870" spans="7:7" x14ac:dyDescent="0.3">
      <c r="G2870" t="str">
        <v/>
      </c>
    </row>
    <row r="2871" spans="7:7" x14ac:dyDescent="0.3">
      <c r="G2871" t="str">
        <v/>
      </c>
    </row>
    <row r="2872" spans="7:7" x14ac:dyDescent="0.3">
      <c r="G2872" t="str">
        <v/>
      </c>
    </row>
    <row r="2873" spans="7:7" x14ac:dyDescent="0.3">
      <c r="G2873" t="str">
        <v/>
      </c>
    </row>
    <row r="2874" spans="7:7" x14ac:dyDescent="0.3">
      <c r="G2874" t="str">
        <v/>
      </c>
    </row>
    <row r="2875" spans="7:7" x14ac:dyDescent="0.3">
      <c r="G2875" t="str">
        <v/>
      </c>
    </row>
    <row r="2876" spans="7:7" x14ac:dyDescent="0.3">
      <c r="G2876" t="str">
        <v/>
      </c>
    </row>
    <row r="2877" spans="7:7" x14ac:dyDescent="0.3">
      <c r="G2877" t="str">
        <v/>
      </c>
    </row>
    <row r="2878" spans="7:7" x14ac:dyDescent="0.3">
      <c r="G2878" t="str">
        <v/>
      </c>
    </row>
    <row r="2879" spans="7:7" x14ac:dyDescent="0.3">
      <c r="G2879" t="str">
        <v/>
      </c>
    </row>
    <row r="2880" spans="7:7" x14ac:dyDescent="0.3">
      <c r="G2880" t="str">
        <v/>
      </c>
    </row>
    <row r="2881" spans="7:7" x14ac:dyDescent="0.3">
      <c r="G2881" t="str">
        <v/>
      </c>
    </row>
    <row r="2882" spans="7:7" x14ac:dyDescent="0.3">
      <c r="G2882" t="str">
        <v/>
      </c>
    </row>
    <row r="2883" spans="7:7" x14ac:dyDescent="0.3">
      <c r="G2883" t="str">
        <v/>
      </c>
    </row>
    <row r="2884" spans="7:7" x14ac:dyDescent="0.3">
      <c r="G2884" t="str">
        <v/>
      </c>
    </row>
    <row r="2885" spans="7:7" x14ac:dyDescent="0.3">
      <c r="G2885" t="str">
        <v/>
      </c>
    </row>
    <row r="2886" spans="7:7" x14ac:dyDescent="0.3">
      <c r="G2886" t="str">
        <v/>
      </c>
    </row>
    <row r="2887" spans="7:7" x14ac:dyDescent="0.3">
      <c r="G2887" t="str">
        <v/>
      </c>
    </row>
    <row r="2888" spans="7:7" x14ac:dyDescent="0.3">
      <c r="G2888" t="str">
        <v/>
      </c>
    </row>
    <row r="2889" spans="7:7" x14ac:dyDescent="0.3">
      <c r="G2889" t="str">
        <v/>
      </c>
    </row>
    <row r="2890" spans="7:7" x14ac:dyDescent="0.3">
      <c r="G2890" t="str">
        <v/>
      </c>
    </row>
    <row r="2891" spans="7:7" x14ac:dyDescent="0.3">
      <c r="G2891" t="str">
        <v/>
      </c>
    </row>
    <row r="2892" spans="7:7" x14ac:dyDescent="0.3">
      <c r="G2892" t="str">
        <v/>
      </c>
    </row>
    <row r="2893" spans="7:7" x14ac:dyDescent="0.3">
      <c r="G2893" t="str">
        <v/>
      </c>
    </row>
    <row r="2894" spans="7:7" x14ac:dyDescent="0.3">
      <c r="G2894" t="str">
        <v/>
      </c>
    </row>
    <row r="2895" spans="7:7" x14ac:dyDescent="0.3">
      <c r="G2895" t="str">
        <v/>
      </c>
    </row>
    <row r="2896" spans="7:7" x14ac:dyDescent="0.3">
      <c r="G2896" t="str">
        <v/>
      </c>
    </row>
    <row r="2897" spans="7:7" x14ac:dyDescent="0.3">
      <c r="G2897" t="str">
        <v/>
      </c>
    </row>
    <row r="2898" spans="7:7" x14ac:dyDescent="0.3">
      <c r="G2898" t="str">
        <v/>
      </c>
    </row>
    <row r="2899" spans="7:7" x14ac:dyDescent="0.3">
      <c r="G2899" t="str">
        <v/>
      </c>
    </row>
    <row r="2900" spans="7:7" x14ac:dyDescent="0.3">
      <c r="G2900" t="str">
        <v/>
      </c>
    </row>
    <row r="2901" spans="7:7" x14ac:dyDescent="0.3">
      <c r="G2901" t="str">
        <v/>
      </c>
    </row>
    <row r="2902" spans="7:7" x14ac:dyDescent="0.3">
      <c r="G2902" t="str">
        <v/>
      </c>
    </row>
    <row r="2903" spans="7:7" x14ac:dyDescent="0.3">
      <c r="G2903" t="str">
        <v/>
      </c>
    </row>
    <row r="2904" spans="7:7" x14ac:dyDescent="0.3">
      <c r="G2904" t="str">
        <v/>
      </c>
    </row>
    <row r="2905" spans="7:7" x14ac:dyDescent="0.3">
      <c r="G2905" t="str">
        <v/>
      </c>
    </row>
    <row r="2906" spans="7:7" x14ac:dyDescent="0.3">
      <c r="G2906" t="str">
        <v/>
      </c>
    </row>
    <row r="2907" spans="7:7" x14ac:dyDescent="0.3">
      <c r="G2907" t="str">
        <v/>
      </c>
    </row>
    <row r="2908" spans="7:7" x14ac:dyDescent="0.3">
      <c r="G2908" t="str">
        <v/>
      </c>
    </row>
    <row r="2909" spans="7:7" x14ac:dyDescent="0.3">
      <c r="G2909" t="str">
        <v/>
      </c>
    </row>
    <row r="2910" spans="7:7" x14ac:dyDescent="0.3">
      <c r="G2910" t="str">
        <v/>
      </c>
    </row>
    <row r="2911" spans="7:7" x14ac:dyDescent="0.3">
      <c r="G2911" t="str">
        <v/>
      </c>
    </row>
    <row r="2912" spans="7:7" x14ac:dyDescent="0.3">
      <c r="G2912" t="str">
        <v/>
      </c>
    </row>
    <row r="2913" spans="7:7" x14ac:dyDescent="0.3">
      <c r="G2913" t="str">
        <v/>
      </c>
    </row>
    <row r="2914" spans="7:7" x14ac:dyDescent="0.3">
      <c r="G2914" t="str">
        <v/>
      </c>
    </row>
    <row r="2915" spans="7:7" x14ac:dyDescent="0.3">
      <c r="G2915" t="str">
        <v/>
      </c>
    </row>
    <row r="2916" spans="7:7" x14ac:dyDescent="0.3">
      <c r="G2916" t="str">
        <v/>
      </c>
    </row>
    <row r="2917" spans="7:7" x14ac:dyDescent="0.3">
      <c r="G2917" t="str">
        <v/>
      </c>
    </row>
    <row r="2918" spans="7:7" x14ac:dyDescent="0.3">
      <c r="G2918" t="str">
        <v/>
      </c>
    </row>
    <row r="2919" spans="7:7" x14ac:dyDescent="0.3">
      <c r="G2919" t="str">
        <v/>
      </c>
    </row>
    <row r="2920" spans="7:7" x14ac:dyDescent="0.3">
      <c r="G2920" t="str">
        <v/>
      </c>
    </row>
    <row r="2921" spans="7:7" x14ac:dyDescent="0.3">
      <c r="G2921" t="str">
        <v/>
      </c>
    </row>
    <row r="2922" spans="7:7" x14ac:dyDescent="0.3">
      <c r="G2922" t="str">
        <v/>
      </c>
    </row>
    <row r="2923" spans="7:7" x14ac:dyDescent="0.3">
      <c r="G2923" t="str">
        <v/>
      </c>
    </row>
    <row r="2924" spans="7:7" x14ac:dyDescent="0.3">
      <c r="G2924" t="str">
        <v/>
      </c>
    </row>
    <row r="2925" spans="7:7" x14ac:dyDescent="0.3">
      <c r="G2925" t="str">
        <v/>
      </c>
    </row>
    <row r="2926" spans="7:7" x14ac:dyDescent="0.3">
      <c r="G2926" t="str">
        <v/>
      </c>
    </row>
    <row r="2927" spans="7:7" x14ac:dyDescent="0.3">
      <c r="G2927" t="str">
        <v/>
      </c>
    </row>
    <row r="2928" spans="7:7" x14ac:dyDescent="0.3">
      <c r="G2928" t="str">
        <v/>
      </c>
    </row>
    <row r="2929" spans="7:7" x14ac:dyDescent="0.3">
      <c r="G2929" t="str">
        <v/>
      </c>
    </row>
    <row r="2930" spans="7:7" x14ac:dyDescent="0.3">
      <c r="G2930" t="str">
        <v/>
      </c>
    </row>
    <row r="2931" spans="7:7" x14ac:dyDescent="0.3">
      <c r="G2931" t="str">
        <v/>
      </c>
    </row>
    <row r="2932" spans="7:7" x14ac:dyDescent="0.3">
      <c r="G2932" t="str">
        <v/>
      </c>
    </row>
    <row r="2933" spans="7:7" x14ac:dyDescent="0.3">
      <c r="G2933" t="str">
        <v/>
      </c>
    </row>
    <row r="2934" spans="7:7" x14ac:dyDescent="0.3">
      <c r="G2934" t="str">
        <v/>
      </c>
    </row>
    <row r="2935" spans="7:7" x14ac:dyDescent="0.3">
      <c r="G2935" t="str">
        <v/>
      </c>
    </row>
    <row r="2936" spans="7:7" x14ac:dyDescent="0.3">
      <c r="G2936" t="str">
        <v/>
      </c>
    </row>
    <row r="2937" spans="7:7" x14ac:dyDescent="0.3">
      <c r="G2937" t="str">
        <v/>
      </c>
    </row>
    <row r="2938" spans="7:7" x14ac:dyDescent="0.3">
      <c r="G2938" t="str">
        <v/>
      </c>
    </row>
    <row r="2939" spans="7:7" x14ac:dyDescent="0.3">
      <c r="G2939" t="str">
        <v/>
      </c>
    </row>
    <row r="2940" spans="7:7" x14ac:dyDescent="0.3">
      <c r="G2940" t="str">
        <v/>
      </c>
    </row>
    <row r="2941" spans="7:7" x14ac:dyDescent="0.3">
      <c r="G2941" t="str">
        <v/>
      </c>
    </row>
    <row r="2942" spans="7:7" x14ac:dyDescent="0.3">
      <c r="G2942" t="str">
        <v/>
      </c>
    </row>
    <row r="2943" spans="7:7" x14ac:dyDescent="0.3">
      <c r="G2943" t="str">
        <v/>
      </c>
    </row>
    <row r="2944" spans="7:7" x14ac:dyDescent="0.3">
      <c r="G2944" t="str">
        <v/>
      </c>
    </row>
    <row r="2945" spans="7:7" x14ac:dyDescent="0.3">
      <c r="G2945" t="str">
        <v/>
      </c>
    </row>
    <row r="2946" spans="7:7" x14ac:dyDescent="0.3">
      <c r="G2946" t="str">
        <v/>
      </c>
    </row>
    <row r="2947" spans="7:7" x14ac:dyDescent="0.3">
      <c r="G2947" t="str">
        <v/>
      </c>
    </row>
    <row r="2948" spans="7:7" x14ac:dyDescent="0.3">
      <c r="G2948" t="str">
        <v/>
      </c>
    </row>
    <row r="2949" spans="7:7" x14ac:dyDescent="0.3">
      <c r="G2949" t="str">
        <v/>
      </c>
    </row>
    <row r="2950" spans="7:7" x14ac:dyDescent="0.3">
      <c r="G2950" t="str">
        <v/>
      </c>
    </row>
    <row r="2951" spans="7:7" x14ac:dyDescent="0.3">
      <c r="G2951" t="str">
        <v/>
      </c>
    </row>
    <row r="2952" spans="7:7" x14ac:dyDescent="0.3">
      <c r="G2952" t="str">
        <v/>
      </c>
    </row>
    <row r="2953" spans="7:7" x14ac:dyDescent="0.3">
      <c r="G2953" t="str">
        <v/>
      </c>
    </row>
    <row r="2954" spans="7:7" x14ac:dyDescent="0.3">
      <c r="G2954" t="str">
        <v/>
      </c>
    </row>
    <row r="2955" spans="7:7" x14ac:dyDescent="0.3">
      <c r="G2955" t="str">
        <v/>
      </c>
    </row>
    <row r="2956" spans="7:7" x14ac:dyDescent="0.3">
      <c r="G2956" t="str">
        <v/>
      </c>
    </row>
    <row r="2957" spans="7:7" x14ac:dyDescent="0.3">
      <c r="G2957" t="str">
        <v/>
      </c>
    </row>
    <row r="2958" spans="7:7" x14ac:dyDescent="0.3">
      <c r="G2958" t="str">
        <v/>
      </c>
    </row>
    <row r="2959" spans="7:7" x14ac:dyDescent="0.3">
      <c r="G2959" t="str">
        <v/>
      </c>
    </row>
    <row r="2960" spans="7:7" x14ac:dyDescent="0.3">
      <c r="G2960" t="str">
        <v/>
      </c>
    </row>
    <row r="2961" spans="7:7" x14ac:dyDescent="0.3">
      <c r="G2961" t="str">
        <v/>
      </c>
    </row>
    <row r="2962" spans="7:7" x14ac:dyDescent="0.3">
      <c r="G2962" t="str">
        <v/>
      </c>
    </row>
    <row r="2963" spans="7:7" x14ac:dyDescent="0.3">
      <c r="G2963" t="str">
        <v/>
      </c>
    </row>
    <row r="2964" spans="7:7" x14ac:dyDescent="0.3">
      <c r="G2964" t="str">
        <v/>
      </c>
    </row>
    <row r="2965" spans="7:7" x14ac:dyDescent="0.3">
      <c r="G2965" t="str">
        <v/>
      </c>
    </row>
    <row r="2966" spans="7:7" x14ac:dyDescent="0.3">
      <c r="G2966" t="str">
        <v/>
      </c>
    </row>
    <row r="2967" spans="7:7" x14ac:dyDescent="0.3">
      <c r="G2967" t="str">
        <v/>
      </c>
    </row>
    <row r="2968" spans="7:7" x14ac:dyDescent="0.3">
      <c r="G2968" t="str">
        <v/>
      </c>
    </row>
    <row r="2969" spans="7:7" x14ac:dyDescent="0.3">
      <c r="G2969" t="str">
        <v/>
      </c>
    </row>
    <row r="2970" spans="7:7" x14ac:dyDescent="0.3">
      <c r="G2970" t="str">
        <v/>
      </c>
    </row>
    <row r="2971" spans="7:7" x14ac:dyDescent="0.3">
      <c r="G2971" t="str">
        <v/>
      </c>
    </row>
    <row r="2972" spans="7:7" x14ac:dyDescent="0.3">
      <c r="G2972" t="str">
        <v/>
      </c>
    </row>
    <row r="2973" spans="7:7" x14ac:dyDescent="0.3">
      <c r="G2973" t="str">
        <v/>
      </c>
    </row>
    <row r="2974" spans="7:7" x14ac:dyDescent="0.3">
      <c r="G2974" t="str">
        <v/>
      </c>
    </row>
    <row r="2975" spans="7:7" x14ac:dyDescent="0.3">
      <c r="G2975" t="str">
        <v/>
      </c>
    </row>
    <row r="2976" spans="7:7" x14ac:dyDescent="0.3">
      <c r="G2976" t="str">
        <v/>
      </c>
    </row>
    <row r="2977" spans="7:7" x14ac:dyDescent="0.3">
      <c r="G2977" t="str">
        <v/>
      </c>
    </row>
    <row r="2978" spans="7:7" x14ac:dyDescent="0.3">
      <c r="G2978" t="str">
        <v/>
      </c>
    </row>
    <row r="2979" spans="7:7" x14ac:dyDescent="0.3">
      <c r="G2979" t="str">
        <v/>
      </c>
    </row>
    <row r="2980" spans="7:7" x14ac:dyDescent="0.3">
      <c r="G2980" t="str">
        <v/>
      </c>
    </row>
    <row r="2981" spans="7:7" x14ac:dyDescent="0.3">
      <c r="G2981" t="str">
        <v/>
      </c>
    </row>
    <row r="2982" spans="7:7" x14ac:dyDescent="0.3">
      <c r="G2982" t="str">
        <v/>
      </c>
    </row>
    <row r="2983" spans="7:7" x14ac:dyDescent="0.3">
      <c r="G2983" t="str">
        <v/>
      </c>
    </row>
    <row r="2984" spans="7:7" x14ac:dyDescent="0.3">
      <c r="G2984" t="str">
        <v/>
      </c>
    </row>
    <row r="2985" spans="7:7" x14ac:dyDescent="0.3">
      <c r="G2985" t="str">
        <v/>
      </c>
    </row>
    <row r="2986" spans="7:7" x14ac:dyDescent="0.3">
      <c r="G2986" t="str">
        <v/>
      </c>
    </row>
    <row r="2987" spans="7:7" x14ac:dyDescent="0.3">
      <c r="G2987" t="str">
        <v/>
      </c>
    </row>
    <row r="2988" spans="7:7" x14ac:dyDescent="0.3">
      <c r="G2988" t="str">
        <v/>
      </c>
    </row>
    <row r="2989" spans="7:7" x14ac:dyDescent="0.3">
      <c r="G2989" t="str">
        <v/>
      </c>
    </row>
    <row r="2990" spans="7:7" x14ac:dyDescent="0.3">
      <c r="G2990" t="str">
        <v/>
      </c>
    </row>
    <row r="2991" spans="7:7" x14ac:dyDescent="0.3">
      <c r="G2991" t="str">
        <v/>
      </c>
    </row>
    <row r="2992" spans="7:7" x14ac:dyDescent="0.3">
      <c r="G2992" t="str">
        <v/>
      </c>
    </row>
    <row r="2993" spans="7:7" x14ac:dyDescent="0.3">
      <c r="G2993" t="str">
        <v/>
      </c>
    </row>
    <row r="2994" spans="7:7" x14ac:dyDescent="0.3">
      <c r="G2994" t="str">
        <v/>
      </c>
    </row>
    <row r="2995" spans="7:7" x14ac:dyDescent="0.3">
      <c r="G2995" t="str">
        <v/>
      </c>
    </row>
    <row r="2996" spans="7:7" x14ac:dyDescent="0.3">
      <c r="G2996" t="str">
        <v/>
      </c>
    </row>
    <row r="2997" spans="7:7" x14ac:dyDescent="0.3">
      <c r="G2997" t="str">
        <v/>
      </c>
    </row>
    <row r="2998" spans="7:7" x14ac:dyDescent="0.3">
      <c r="G2998" t="str">
        <v/>
      </c>
    </row>
    <row r="2999" spans="7:7" x14ac:dyDescent="0.3">
      <c r="G2999" t="str">
        <v/>
      </c>
    </row>
    <row r="3000" spans="7:7" x14ac:dyDescent="0.3">
      <c r="G3000" t="str">
        <v/>
      </c>
    </row>
    <row r="3001" spans="7:7" x14ac:dyDescent="0.3">
      <c r="G3001" t="str">
        <v/>
      </c>
    </row>
    <row r="3002" spans="7:7" x14ac:dyDescent="0.3">
      <c r="G3002" t="str">
        <v/>
      </c>
    </row>
    <row r="3003" spans="7:7" x14ac:dyDescent="0.3">
      <c r="G3003" t="str">
        <v/>
      </c>
    </row>
    <row r="3004" spans="7:7" x14ac:dyDescent="0.3">
      <c r="G3004" t="str">
        <v/>
      </c>
    </row>
    <row r="3005" spans="7:7" x14ac:dyDescent="0.3">
      <c r="G3005" t="str">
        <v/>
      </c>
    </row>
    <row r="3006" spans="7:7" x14ac:dyDescent="0.3">
      <c r="G3006" t="str">
        <v/>
      </c>
    </row>
    <row r="3007" spans="7:7" x14ac:dyDescent="0.3">
      <c r="G3007" t="str">
        <v/>
      </c>
    </row>
    <row r="3008" spans="7:7" x14ac:dyDescent="0.3">
      <c r="G3008" t="str">
        <v/>
      </c>
    </row>
    <row r="3009" spans="7:7" x14ac:dyDescent="0.3">
      <c r="G3009" t="str">
        <v/>
      </c>
    </row>
    <row r="3010" spans="7:7" x14ac:dyDescent="0.3">
      <c r="G3010" t="str">
        <v/>
      </c>
    </row>
    <row r="3011" spans="7:7" x14ac:dyDescent="0.3">
      <c r="G3011" t="str">
        <v/>
      </c>
    </row>
    <row r="3012" spans="7:7" x14ac:dyDescent="0.3">
      <c r="G3012" t="str">
        <v/>
      </c>
    </row>
    <row r="3013" spans="7:7" x14ac:dyDescent="0.3">
      <c r="G3013" t="str">
        <v/>
      </c>
    </row>
    <row r="3014" spans="7:7" x14ac:dyDescent="0.3">
      <c r="G3014" t="str">
        <v/>
      </c>
    </row>
    <row r="3015" spans="7:7" x14ac:dyDescent="0.3">
      <c r="G3015" t="str">
        <v/>
      </c>
    </row>
    <row r="3016" spans="7:7" x14ac:dyDescent="0.3">
      <c r="G3016" t="str">
        <v/>
      </c>
    </row>
    <row r="3017" spans="7:7" x14ac:dyDescent="0.3">
      <c r="G3017" t="str">
        <v/>
      </c>
    </row>
    <row r="3018" spans="7:7" x14ac:dyDescent="0.3">
      <c r="G3018" t="str">
        <v/>
      </c>
    </row>
    <row r="3019" spans="7:7" x14ac:dyDescent="0.3">
      <c r="G3019" t="str">
        <v/>
      </c>
    </row>
    <row r="3020" spans="7:7" x14ac:dyDescent="0.3">
      <c r="G3020" t="str">
        <v/>
      </c>
    </row>
    <row r="3021" spans="7:7" x14ac:dyDescent="0.3">
      <c r="G3021" t="str">
        <v/>
      </c>
    </row>
    <row r="3022" spans="7:7" x14ac:dyDescent="0.3">
      <c r="G3022" t="str">
        <v/>
      </c>
    </row>
    <row r="3023" spans="7:7" x14ac:dyDescent="0.3">
      <c r="G3023" t="str">
        <v/>
      </c>
    </row>
    <row r="3024" spans="7:7" x14ac:dyDescent="0.3">
      <c r="G3024" t="str">
        <v/>
      </c>
    </row>
    <row r="3025" spans="7:7" x14ac:dyDescent="0.3">
      <c r="G3025" t="str">
        <v/>
      </c>
    </row>
    <row r="3026" spans="7:7" x14ac:dyDescent="0.3">
      <c r="G3026" t="str">
        <v/>
      </c>
    </row>
    <row r="3027" spans="7:7" x14ac:dyDescent="0.3">
      <c r="G3027" t="str">
        <v/>
      </c>
    </row>
    <row r="3028" spans="7:7" x14ac:dyDescent="0.3">
      <c r="G3028" t="str">
        <v/>
      </c>
    </row>
    <row r="3029" spans="7:7" x14ac:dyDescent="0.3">
      <c r="G3029" t="str">
        <v/>
      </c>
    </row>
    <row r="3030" spans="7:7" x14ac:dyDescent="0.3">
      <c r="G3030" t="str">
        <v/>
      </c>
    </row>
    <row r="3031" spans="7:7" x14ac:dyDescent="0.3">
      <c r="G3031" t="str">
        <v/>
      </c>
    </row>
    <row r="3032" spans="7:7" x14ac:dyDescent="0.3">
      <c r="G3032" t="str">
        <v/>
      </c>
    </row>
    <row r="3033" spans="7:7" x14ac:dyDescent="0.3">
      <c r="G3033" t="str">
        <v/>
      </c>
    </row>
    <row r="3034" spans="7:7" x14ac:dyDescent="0.3">
      <c r="G3034" t="str">
        <v/>
      </c>
    </row>
    <row r="3035" spans="7:7" x14ac:dyDescent="0.3">
      <c r="G3035" t="str">
        <v/>
      </c>
    </row>
    <row r="3036" spans="7:7" x14ac:dyDescent="0.3">
      <c r="G3036" t="str">
        <v/>
      </c>
    </row>
    <row r="3037" spans="7:7" x14ac:dyDescent="0.3">
      <c r="G3037" t="str">
        <v/>
      </c>
    </row>
    <row r="3038" spans="7:7" x14ac:dyDescent="0.3">
      <c r="G3038" t="str">
        <v/>
      </c>
    </row>
    <row r="3039" spans="7:7" x14ac:dyDescent="0.3">
      <c r="G3039" t="str">
        <v/>
      </c>
    </row>
    <row r="3040" spans="7:7" x14ac:dyDescent="0.3">
      <c r="G3040" t="str">
        <v/>
      </c>
    </row>
    <row r="3041" spans="7:7" x14ac:dyDescent="0.3">
      <c r="G3041" t="str">
        <v/>
      </c>
    </row>
    <row r="3042" spans="7:7" x14ac:dyDescent="0.3">
      <c r="G3042" t="str">
        <v/>
      </c>
    </row>
    <row r="3043" spans="7:7" x14ac:dyDescent="0.3">
      <c r="G3043" t="str">
        <v/>
      </c>
    </row>
    <row r="3044" spans="7:7" x14ac:dyDescent="0.3">
      <c r="G3044" t="str">
        <v/>
      </c>
    </row>
    <row r="3045" spans="7:7" x14ac:dyDescent="0.3">
      <c r="G3045" t="str">
        <v/>
      </c>
    </row>
    <row r="3046" spans="7:7" x14ac:dyDescent="0.3">
      <c r="G3046" t="str">
        <v/>
      </c>
    </row>
    <row r="3047" spans="7:7" x14ac:dyDescent="0.3">
      <c r="G3047" t="str">
        <v/>
      </c>
    </row>
    <row r="3048" spans="7:7" x14ac:dyDescent="0.3">
      <c r="G3048" t="str">
        <v/>
      </c>
    </row>
    <row r="3049" spans="7:7" x14ac:dyDescent="0.3">
      <c r="G3049" t="str">
        <v/>
      </c>
    </row>
    <row r="3050" spans="7:7" x14ac:dyDescent="0.3">
      <c r="G3050" t="str">
        <v/>
      </c>
    </row>
    <row r="3051" spans="7:7" x14ac:dyDescent="0.3">
      <c r="G3051" t="str">
        <v/>
      </c>
    </row>
    <row r="3052" spans="7:7" x14ac:dyDescent="0.3">
      <c r="G3052" t="str">
        <v/>
      </c>
    </row>
    <row r="3053" spans="7:7" x14ac:dyDescent="0.3">
      <c r="G3053" t="str">
        <v/>
      </c>
    </row>
    <row r="3054" spans="7:7" x14ac:dyDescent="0.3">
      <c r="G3054" t="str">
        <v/>
      </c>
    </row>
    <row r="3055" spans="7:7" x14ac:dyDescent="0.3">
      <c r="G3055" t="str">
        <v/>
      </c>
    </row>
    <row r="3056" spans="7:7" x14ac:dyDescent="0.3">
      <c r="G3056" t="str">
        <v/>
      </c>
    </row>
    <row r="3057" spans="7:7" x14ac:dyDescent="0.3">
      <c r="G3057" t="str">
        <v/>
      </c>
    </row>
    <row r="3058" spans="7:7" x14ac:dyDescent="0.3">
      <c r="G3058" t="str">
        <v/>
      </c>
    </row>
    <row r="3059" spans="7:7" x14ac:dyDescent="0.3">
      <c r="G3059" t="str">
        <v/>
      </c>
    </row>
    <row r="3060" spans="7:7" x14ac:dyDescent="0.3">
      <c r="G3060" t="str">
        <v/>
      </c>
    </row>
    <row r="3061" spans="7:7" x14ac:dyDescent="0.3">
      <c r="G3061" t="str">
        <v/>
      </c>
    </row>
    <row r="3062" spans="7:7" x14ac:dyDescent="0.3">
      <c r="G3062" t="str">
        <v/>
      </c>
    </row>
    <row r="3063" spans="7:7" x14ac:dyDescent="0.3">
      <c r="G3063" t="str">
        <v/>
      </c>
    </row>
    <row r="3064" spans="7:7" x14ac:dyDescent="0.3">
      <c r="G3064" t="str">
        <v/>
      </c>
    </row>
    <row r="3065" spans="7:7" x14ac:dyDescent="0.3">
      <c r="G3065" t="str">
        <v/>
      </c>
    </row>
    <row r="3066" spans="7:7" x14ac:dyDescent="0.3">
      <c r="G3066" t="str">
        <v/>
      </c>
    </row>
    <row r="3067" spans="7:7" x14ac:dyDescent="0.3">
      <c r="G3067" t="str">
        <v/>
      </c>
    </row>
    <row r="3068" spans="7:7" x14ac:dyDescent="0.3">
      <c r="G3068" t="str">
        <v/>
      </c>
    </row>
    <row r="3069" spans="7:7" x14ac:dyDescent="0.3">
      <c r="G3069" t="str">
        <v/>
      </c>
    </row>
    <row r="3070" spans="7:7" x14ac:dyDescent="0.3">
      <c r="G3070" t="str">
        <v/>
      </c>
    </row>
    <row r="3071" spans="7:7" x14ac:dyDescent="0.3">
      <c r="G3071" t="str">
        <v/>
      </c>
    </row>
    <row r="3072" spans="7:7" x14ac:dyDescent="0.3">
      <c r="G3072" t="str">
        <v/>
      </c>
    </row>
    <row r="3073" spans="7:7" x14ac:dyDescent="0.3">
      <c r="G3073" t="str">
        <v/>
      </c>
    </row>
    <row r="3074" spans="7:7" x14ac:dyDescent="0.3">
      <c r="G3074" t="str">
        <v/>
      </c>
    </row>
    <row r="3075" spans="7:7" x14ac:dyDescent="0.3">
      <c r="G3075" t="str">
        <v/>
      </c>
    </row>
    <row r="3076" spans="7:7" x14ac:dyDescent="0.3">
      <c r="G3076" t="str">
        <v/>
      </c>
    </row>
    <row r="3077" spans="7:7" x14ac:dyDescent="0.3">
      <c r="G3077" t="str">
        <v/>
      </c>
    </row>
    <row r="3078" spans="7:7" x14ac:dyDescent="0.3">
      <c r="G3078" t="str">
        <v/>
      </c>
    </row>
    <row r="3079" spans="7:7" x14ac:dyDescent="0.3">
      <c r="G3079" t="str">
        <v/>
      </c>
    </row>
    <row r="3080" spans="7:7" x14ac:dyDescent="0.3">
      <c r="G3080" t="str">
        <v/>
      </c>
    </row>
    <row r="3081" spans="7:7" x14ac:dyDescent="0.3">
      <c r="G3081" t="str">
        <v/>
      </c>
    </row>
    <row r="3082" spans="7:7" x14ac:dyDescent="0.3">
      <c r="G3082" t="str">
        <v/>
      </c>
    </row>
    <row r="3083" spans="7:7" x14ac:dyDescent="0.3">
      <c r="G3083" t="str">
        <v/>
      </c>
    </row>
    <row r="3084" spans="7:7" x14ac:dyDescent="0.3">
      <c r="G3084" t="str">
        <v/>
      </c>
    </row>
    <row r="3085" spans="7:7" x14ac:dyDescent="0.3">
      <c r="G3085" t="str">
        <v/>
      </c>
    </row>
    <row r="3086" spans="7:7" x14ac:dyDescent="0.3">
      <c r="G3086" t="str">
        <v/>
      </c>
    </row>
    <row r="3087" spans="7:7" x14ac:dyDescent="0.3">
      <c r="G3087" t="str">
        <v/>
      </c>
    </row>
    <row r="3088" spans="7:7" x14ac:dyDescent="0.3">
      <c r="G3088" t="str">
        <v/>
      </c>
    </row>
    <row r="3089" spans="7:7" x14ac:dyDescent="0.3">
      <c r="G3089" t="str">
        <v/>
      </c>
    </row>
    <row r="3090" spans="7:7" x14ac:dyDescent="0.3">
      <c r="G3090" t="str">
        <v/>
      </c>
    </row>
    <row r="3091" spans="7:7" x14ac:dyDescent="0.3">
      <c r="G3091" t="str">
        <v/>
      </c>
    </row>
    <row r="3092" spans="7:7" x14ac:dyDescent="0.3">
      <c r="G3092" t="str">
        <v/>
      </c>
    </row>
    <row r="3093" spans="7:7" x14ac:dyDescent="0.3">
      <c r="G3093" t="str">
        <v/>
      </c>
    </row>
    <row r="3094" spans="7:7" x14ac:dyDescent="0.3">
      <c r="G3094" t="str">
        <v/>
      </c>
    </row>
    <row r="3095" spans="7:7" x14ac:dyDescent="0.3">
      <c r="G3095" t="str">
        <v/>
      </c>
    </row>
    <row r="3096" spans="7:7" x14ac:dyDescent="0.3">
      <c r="G3096" t="str">
        <v/>
      </c>
    </row>
    <row r="3097" spans="7:7" x14ac:dyDescent="0.3">
      <c r="G3097" t="str">
        <v/>
      </c>
    </row>
    <row r="3098" spans="7:7" x14ac:dyDescent="0.3">
      <c r="G3098" t="str">
        <v/>
      </c>
    </row>
    <row r="3099" spans="7:7" x14ac:dyDescent="0.3">
      <c r="G3099" t="str">
        <v/>
      </c>
    </row>
    <row r="3100" spans="7:7" x14ac:dyDescent="0.3">
      <c r="G3100" t="str">
        <v/>
      </c>
    </row>
    <row r="3101" spans="7:7" x14ac:dyDescent="0.3">
      <c r="G3101" t="str">
        <v/>
      </c>
    </row>
    <row r="3102" spans="7:7" x14ac:dyDescent="0.3">
      <c r="G3102" t="str">
        <v/>
      </c>
    </row>
    <row r="3103" spans="7:7" x14ac:dyDescent="0.3">
      <c r="G3103" t="str">
        <v/>
      </c>
    </row>
    <row r="3104" spans="7:7" x14ac:dyDescent="0.3">
      <c r="G3104" t="str">
        <v/>
      </c>
    </row>
    <row r="3105" spans="7:7" x14ac:dyDescent="0.3">
      <c r="G3105" t="str">
        <v/>
      </c>
    </row>
    <row r="3106" spans="7:7" x14ac:dyDescent="0.3">
      <c r="G3106" t="str">
        <v/>
      </c>
    </row>
    <row r="3107" spans="7:7" x14ac:dyDescent="0.3">
      <c r="G3107" t="str">
        <v/>
      </c>
    </row>
    <row r="3108" spans="7:7" x14ac:dyDescent="0.3">
      <c r="G3108" t="str">
        <v/>
      </c>
    </row>
    <row r="3109" spans="7:7" x14ac:dyDescent="0.3">
      <c r="G3109" t="str">
        <v/>
      </c>
    </row>
    <row r="3110" spans="7:7" x14ac:dyDescent="0.3">
      <c r="G3110" t="str">
        <v/>
      </c>
    </row>
    <row r="3111" spans="7:7" x14ac:dyDescent="0.3">
      <c r="G3111" t="str">
        <v/>
      </c>
    </row>
    <row r="3112" spans="7:7" x14ac:dyDescent="0.3">
      <c r="G3112" t="str">
        <v/>
      </c>
    </row>
    <row r="3113" spans="7:7" x14ac:dyDescent="0.3">
      <c r="G3113" t="str">
        <v/>
      </c>
    </row>
    <row r="3114" spans="7:7" x14ac:dyDescent="0.3">
      <c r="G3114" t="str">
        <v/>
      </c>
    </row>
    <row r="3115" spans="7:7" x14ac:dyDescent="0.3">
      <c r="G3115" t="str">
        <v/>
      </c>
    </row>
    <row r="3116" spans="7:7" x14ac:dyDescent="0.3">
      <c r="G3116" t="str">
        <v/>
      </c>
    </row>
    <row r="3117" spans="7:7" x14ac:dyDescent="0.3">
      <c r="G3117" t="str">
        <v/>
      </c>
    </row>
    <row r="3118" spans="7:7" x14ac:dyDescent="0.3">
      <c r="G3118" t="str">
        <v/>
      </c>
    </row>
    <row r="3119" spans="7:7" x14ac:dyDescent="0.3">
      <c r="G3119" t="str">
        <v/>
      </c>
    </row>
    <row r="3120" spans="7:7" x14ac:dyDescent="0.3">
      <c r="G3120" t="str">
        <v/>
      </c>
    </row>
    <row r="3121" spans="7:7" x14ac:dyDescent="0.3">
      <c r="G3121" t="str">
        <v/>
      </c>
    </row>
    <row r="3122" spans="7:7" x14ac:dyDescent="0.3">
      <c r="G3122" t="str">
        <v/>
      </c>
    </row>
    <row r="3123" spans="7:7" x14ac:dyDescent="0.3">
      <c r="G3123" t="str">
        <v/>
      </c>
    </row>
    <row r="3124" spans="7:7" x14ac:dyDescent="0.3">
      <c r="G3124" t="str">
        <v/>
      </c>
    </row>
    <row r="3125" spans="7:7" x14ac:dyDescent="0.3">
      <c r="G3125" t="str">
        <v/>
      </c>
    </row>
    <row r="3126" spans="7:7" x14ac:dyDescent="0.3">
      <c r="G3126" t="str">
        <v/>
      </c>
    </row>
    <row r="3127" spans="7:7" x14ac:dyDescent="0.3">
      <c r="G3127" t="str">
        <v/>
      </c>
    </row>
    <row r="3128" spans="7:7" x14ac:dyDescent="0.3">
      <c r="G3128" t="str">
        <v/>
      </c>
    </row>
    <row r="3129" spans="7:7" x14ac:dyDescent="0.3">
      <c r="G3129" t="str">
        <v/>
      </c>
    </row>
    <row r="3130" spans="7:7" x14ac:dyDescent="0.3">
      <c r="G3130" t="str">
        <v/>
      </c>
    </row>
    <row r="3131" spans="7:7" x14ac:dyDescent="0.3">
      <c r="G3131" t="str">
        <v/>
      </c>
    </row>
    <row r="3132" spans="7:7" x14ac:dyDescent="0.3">
      <c r="G3132" t="str">
        <v/>
      </c>
    </row>
    <row r="3133" spans="7:7" x14ac:dyDescent="0.3">
      <c r="G3133" t="str">
        <v/>
      </c>
    </row>
    <row r="3134" spans="7:7" x14ac:dyDescent="0.3">
      <c r="G3134" t="str">
        <v/>
      </c>
    </row>
    <row r="3135" spans="7:7" x14ac:dyDescent="0.3">
      <c r="G3135" t="str">
        <v/>
      </c>
    </row>
    <row r="3136" spans="7:7" x14ac:dyDescent="0.3">
      <c r="G3136" t="str">
        <v/>
      </c>
    </row>
    <row r="3137" spans="7:7" x14ac:dyDescent="0.3">
      <c r="G3137" t="str">
        <v/>
      </c>
    </row>
    <row r="3138" spans="7:7" x14ac:dyDescent="0.3">
      <c r="G3138" t="str">
        <v/>
      </c>
    </row>
    <row r="3139" spans="7:7" x14ac:dyDescent="0.3">
      <c r="G3139" t="str">
        <v/>
      </c>
    </row>
    <row r="3140" spans="7:7" x14ac:dyDescent="0.3">
      <c r="G3140" t="str">
        <v/>
      </c>
    </row>
    <row r="3141" spans="7:7" x14ac:dyDescent="0.3">
      <c r="G3141" t="str">
        <v/>
      </c>
    </row>
    <row r="3142" spans="7:7" x14ac:dyDescent="0.3">
      <c r="G3142" t="str">
        <v/>
      </c>
    </row>
    <row r="3143" spans="7:7" x14ac:dyDescent="0.3">
      <c r="G3143" t="str">
        <v/>
      </c>
    </row>
    <row r="3144" spans="7:7" x14ac:dyDescent="0.3">
      <c r="G3144" t="str">
        <v/>
      </c>
    </row>
    <row r="3145" spans="7:7" x14ac:dyDescent="0.3">
      <c r="G3145" t="str">
        <v/>
      </c>
    </row>
    <row r="3146" spans="7:7" x14ac:dyDescent="0.3">
      <c r="G3146" t="str">
        <v/>
      </c>
    </row>
    <row r="3147" spans="7:7" x14ac:dyDescent="0.3">
      <c r="G3147" t="str">
        <v/>
      </c>
    </row>
    <row r="3148" spans="7:7" x14ac:dyDescent="0.3">
      <c r="G3148" t="str">
        <v/>
      </c>
    </row>
    <row r="3149" spans="7:7" x14ac:dyDescent="0.3">
      <c r="G3149" t="str">
        <v/>
      </c>
    </row>
    <row r="3150" spans="7:7" x14ac:dyDescent="0.3">
      <c r="G3150" t="str">
        <v/>
      </c>
    </row>
    <row r="3151" spans="7:7" x14ac:dyDescent="0.3">
      <c r="G3151" t="str">
        <v/>
      </c>
    </row>
    <row r="3152" spans="7:7" x14ac:dyDescent="0.3">
      <c r="G3152" t="str">
        <v/>
      </c>
    </row>
    <row r="3153" spans="7:7" x14ac:dyDescent="0.3">
      <c r="G3153" t="str">
        <v/>
      </c>
    </row>
    <row r="3154" spans="7:7" x14ac:dyDescent="0.3">
      <c r="G3154" t="str">
        <v/>
      </c>
    </row>
    <row r="3155" spans="7:7" x14ac:dyDescent="0.3">
      <c r="G3155" t="str">
        <v/>
      </c>
    </row>
    <row r="3156" spans="7:7" x14ac:dyDescent="0.3">
      <c r="G3156" t="str">
        <v/>
      </c>
    </row>
    <row r="3157" spans="7:7" x14ac:dyDescent="0.3">
      <c r="G3157" t="str">
        <v/>
      </c>
    </row>
    <row r="3158" spans="7:7" x14ac:dyDescent="0.3">
      <c r="G3158" t="str">
        <v/>
      </c>
    </row>
    <row r="3159" spans="7:7" x14ac:dyDescent="0.3">
      <c r="G3159" t="str">
        <v/>
      </c>
    </row>
    <row r="3160" spans="7:7" x14ac:dyDescent="0.3">
      <c r="G3160" t="str">
        <v/>
      </c>
    </row>
    <row r="3161" spans="7:7" x14ac:dyDescent="0.3">
      <c r="G3161" t="str">
        <v/>
      </c>
    </row>
    <row r="3162" spans="7:7" x14ac:dyDescent="0.3">
      <c r="G3162" t="str">
        <v/>
      </c>
    </row>
    <row r="3163" spans="7:7" x14ac:dyDescent="0.3">
      <c r="G3163" t="str">
        <v/>
      </c>
    </row>
    <row r="3164" spans="7:7" x14ac:dyDescent="0.3">
      <c r="G3164" t="str">
        <v/>
      </c>
    </row>
    <row r="3165" spans="7:7" x14ac:dyDescent="0.3">
      <c r="G3165" t="str">
        <v/>
      </c>
    </row>
    <row r="3166" spans="7:7" x14ac:dyDescent="0.3">
      <c r="G3166" t="str">
        <v/>
      </c>
    </row>
    <row r="3167" spans="7:7" x14ac:dyDescent="0.3">
      <c r="G3167" t="str">
        <v/>
      </c>
    </row>
    <row r="3168" spans="7:7" x14ac:dyDescent="0.3">
      <c r="G3168" t="str">
        <v/>
      </c>
    </row>
    <row r="3169" spans="7:7" x14ac:dyDescent="0.3">
      <c r="G3169" t="str">
        <v/>
      </c>
    </row>
    <row r="3170" spans="7:7" x14ac:dyDescent="0.3">
      <c r="G3170" t="str">
        <v/>
      </c>
    </row>
    <row r="3171" spans="7:7" x14ac:dyDescent="0.3">
      <c r="G3171" t="str">
        <v/>
      </c>
    </row>
    <row r="3172" spans="7:7" x14ac:dyDescent="0.3">
      <c r="G3172" t="str">
        <v/>
      </c>
    </row>
    <row r="3173" spans="7:7" x14ac:dyDescent="0.3">
      <c r="G3173" t="str">
        <v/>
      </c>
    </row>
    <row r="3174" spans="7:7" x14ac:dyDescent="0.3">
      <c r="G3174" t="str">
        <v/>
      </c>
    </row>
    <row r="3175" spans="7:7" x14ac:dyDescent="0.3">
      <c r="G3175" t="str">
        <v/>
      </c>
    </row>
    <row r="3176" spans="7:7" x14ac:dyDescent="0.3">
      <c r="G3176" t="str">
        <v/>
      </c>
    </row>
    <row r="3177" spans="7:7" x14ac:dyDescent="0.3">
      <c r="G3177" t="str">
        <v/>
      </c>
    </row>
    <row r="3178" spans="7:7" x14ac:dyDescent="0.3">
      <c r="G3178" t="str">
        <v/>
      </c>
    </row>
    <row r="3179" spans="7:7" x14ac:dyDescent="0.3">
      <c r="G3179" t="str">
        <v/>
      </c>
    </row>
    <row r="3180" spans="7:7" x14ac:dyDescent="0.3">
      <c r="G3180" t="str">
        <v/>
      </c>
    </row>
    <row r="3181" spans="7:7" x14ac:dyDescent="0.3">
      <c r="G3181" t="str">
        <v/>
      </c>
    </row>
    <row r="3182" spans="7:7" x14ac:dyDescent="0.3">
      <c r="G3182" t="str">
        <v/>
      </c>
    </row>
    <row r="3183" spans="7:7" x14ac:dyDescent="0.3">
      <c r="G3183" t="str">
        <v/>
      </c>
    </row>
    <row r="3184" spans="7:7" x14ac:dyDescent="0.3">
      <c r="G3184" t="str">
        <v/>
      </c>
    </row>
    <row r="3185" spans="7:7" x14ac:dyDescent="0.3">
      <c r="G3185" t="str">
        <v/>
      </c>
    </row>
    <row r="3186" spans="7:7" x14ac:dyDescent="0.3">
      <c r="G3186" t="str">
        <v/>
      </c>
    </row>
    <row r="3187" spans="7:7" x14ac:dyDescent="0.3">
      <c r="G3187" t="str">
        <v/>
      </c>
    </row>
    <row r="3188" spans="7:7" x14ac:dyDescent="0.3">
      <c r="G3188" t="str">
        <v/>
      </c>
    </row>
    <row r="3189" spans="7:7" x14ac:dyDescent="0.3">
      <c r="G3189" t="str">
        <v/>
      </c>
    </row>
    <row r="3190" spans="7:7" x14ac:dyDescent="0.3">
      <c r="G3190" t="str">
        <v/>
      </c>
    </row>
    <row r="3191" spans="7:7" x14ac:dyDescent="0.3">
      <c r="G3191" t="str">
        <v/>
      </c>
    </row>
    <row r="3192" spans="7:7" x14ac:dyDescent="0.3">
      <c r="G3192" t="str">
        <v/>
      </c>
    </row>
    <row r="3193" spans="7:7" x14ac:dyDescent="0.3">
      <c r="G3193" t="str">
        <v/>
      </c>
    </row>
    <row r="3194" spans="7:7" x14ac:dyDescent="0.3">
      <c r="G3194" t="str">
        <v/>
      </c>
    </row>
    <row r="3195" spans="7:7" x14ac:dyDescent="0.3">
      <c r="G3195" t="str">
        <v/>
      </c>
    </row>
    <row r="3196" spans="7:7" x14ac:dyDescent="0.3">
      <c r="G3196" t="str">
        <v/>
      </c>
    </row>
    <row r="3197" spans="7:7" x14ac:dyDescent="0.3">
      <c r="G3197" t="str">
        <v/>
      </c>
    </row>
    <row r="3198" spans="7:7" x14ac:dyDescent="0.3">
      <c r="G3198" t="str">
        <v/>
      </c>
    </row>
    <row r="3199" spans="7:7" x14ac:dyDescent="0.3">
      <c r="G3199" t="str">
        <v/>
      </c>
    </row>
    <row r="3200" spans="7:7" x14ac:dyDescent="0.3">
      <c r="G3200" t="str">
        <v/>
      </c>
    </row>
    <row r="3201" spans="7:7" x14ac:dyDescent="0.3">
      <c r="G3201" t="str">
        <v/>
      </c>
    </row>
    <row r="3202" spans="7:7" x14ac:dyDescent="0.3">
      <c r="G3202" t="str">
        <v/>
      </c>
    </row>
    <row r="3203" spans="7:7" x14ac:dyDescent="0.3">
      <c r="G3203" t="str">
        <v/>
      </c>
    </row>
    <row r="3204" spans="7:7" x14ac:dyDescent="0.3">
      <c r="G3204" t="str">
        <v/>
      </c>
    </row>
    <row r="3205" spans="7:7" x14ac:dyDescent="0.3">
      <c r="G3205" t="str">
        <v/>
      </c>
    </row>
    <row r="3206" spans="7:7" x14ac:dyDescent="0.3">
      <c r="G3206" t="str">
        <v/>
      </c>
    </row>
    <row r="3207" spans="7:7" x14ac:dyDescent="0.3">
      <c r="G3207" t="str">
        <v/>
      </c>
    </row>
    <row r="3208" spans="7:7" x14ac:dyDescent="0.3">
      <c r="G3208" t="str">
        <v/>
      </c>
    </row>
    <row r="3209" spans="7:7" x14ac:dyDescent="0.3">
      <c r="G3209" t="str">
        <v/>
      </c>
    </row>
    <row r="3210" spans="7:7" x14ac:dyDescent="0.3">
      <c r="G3210" t="str">
        <v/>
      </c>
    </row>
    <row r="3211" spans="7:7" x14ac:dyDescent="0.3">
      <c r="G3211" t="str">
        <v/>
      </c>
    </row>
    <row r="3212" spans="7:7" x14ac:dyDescent="0.3">
      <c r="G3212" t="str">
        <v/>
      </c>
    </row>
    <row r="3213" spans="7:7" x14ac:dyDescent="0.3">
      <c r="G3213" t="str">
        <v/>
      </c>
    </row>
    <row r="3214" spans="7:7" x14ac:dyDescent="0.3">
      <c r="G3214" t="str">
        <v/>
      </c>
    </row>
    <row r="3215" spans="7:7" x14ac:dyDescent="0.3">
      <c r="G3215" t="str">
        <v/>
      </c>
    </row>
    <row r="3216" spans="7:7" x14ac:dyDescent="0.3">
      <c r="G3216" t="str">
        <v/>
      </c>
    </row>
    <row r="3217" spans="7:7" x14ac:dyDescent="0.3">
      <c r="G3217" t="str">
        <v/>
      </c>
    </row>
    <row r="3218" spans="7:7" x14ac:dyDescent="0.3">
      <c r="G3218" t="str">
        <v/>
      </c>
    </row>
    <row r="3219" spans="7:7" x14ac:dyDescent="0.3">
      <c r="G3219" t="str">
        <v/>
      </c>
    </row>
    <row r="3220" spans="7:7" x14ac:dyDescent="0.3">
      <c r="G3220" t="str">
        <v/>
      </c>
    </row>
    <row r="3221" spans="7:7" x14ac:dyDescent="0.3">
      <c r="G3221" t="str">
        <v/>
      </c>
    </row>
    <row r="3222" spans="7:7" x14ac:dyDescent="0.3">
      <c r="G3222" t="str">
        <v/>
      </c>
    </row>
    <row r="3223" spans="7:7" x14ac:dyDescent="0.3">
      <c r="G3223" t="str">
        <v/>
      </c>
    </row>
    <row r="3224" spans="7:7" x14ac:dyDescent="0.3">
      <c r="G3224" t="str">
        <v/>
      </c>
    </row>
    <row r="3225" spans="7:7" x14ac:dyDescent="0.3">
      <c r="G3225" t="str">
        <v/>
      </c>
    </row>
    <row r="3226" spans="7:7" x14ac:dyDescent="0.3">
      <c r="G3226" t="str">
        <v/>
      </c>
    </row>
    <row r="3227" spans="7:7" x14ac:dyDescent="0.3">
      <c r="G3227" t="str">
        <v/>
      </c>
    </row>
    <row r="3228" spans="7:7" x14ac:dyDescent="0.3">
      <c r="G3228" t="str">
        <v/>
      </c>
    </row>
    <row r="3229" spans="7:7" x14ac:dyDescent="0.3">
      <c r="G3229" t="str">
        <v/>
      </c>
    </row>
    <row r="3230" spans="7:7" x14ac:dyDescent="0.3">
      <c r="G3230" t="str">
        <v/>
      </c>
    </row>
    <row r="3231" spans="7:7" x14ac:dyDescent="0.3">
      <c r="G3231" t="str">
        <v/>
      </c>
    </row>
    <row r="3232" spans="7:7" x14ac:dyDescent="0.3">
      <c r="G3232" t="str">
        <v/>
      </c>
    </row>
    <row r="3233" spans="7:7" x14ac:dyDescent="0.3">
      <c r="G3233" t="str">
        <v/>
      </c>
    </row>
    <row r="3234" spans="7:7" x14ac:dyDescent="0.3">
      <c r="G3234" t="str">
        <v/>
      </c>
    </row>
    <row r="3235" spans="7:7" x14ac:dyDescent="0.3">
      <c r="G3235" t="str">
        <v/>
      </c>
    </row>
    <row r="3236" spans="7:7" x14ac:dyDescent="0.3">
      <c r="G3236" t="str">
        <v/>
      </c>
    </row>
    <row r="3237" spans="7:7" x14ac:dyDescent="0.3">
      <c r="G3237" t="str">
        <v/>
      </c>
    </row>
    <row r="3238" spans="7:7" x14ac:dyDescent="0.3">
      <c r="G3238" t="str">
        <v/>
      </c>
    </row>
    <row r="3239" spans="7:7" x14ac:dyDescent="0.3">
      <c r="G3239" t="str">
        <v/>
      </c>
    </row>
    <row r="3240" spans="7:7" x14ac:dyDescent="0.3">
      <c r="G3240" t="str">
        <v/>
      </c>
    </row>
    <row r="3241" spans="7:7" x14ac:dyDescent="0.3">
      <c r="G3241" t="str">
        <v/>
      </c>
    </row>
    <row r="3242" spans="7:7" x14ac:dyDescent="0.3">
      <c r="G3242" t="str">
        <v/>
      </c>
    </row>
    <row r="3243" spans="7:7" x14ac:dyDescent="0.3">
      <c r="G3243" t="str">
        <v/>
      </c>
    </row>
    <row r="3244" spans="7:7" x14ac:dyDescent="0.3">
      <c r="G3244" t="str">
        <v/>
      </c>
    </row>
    <row r="3245" spans="7:7" x14ac:dyDescent="0.3">
      <c r="G3245" t="str">
        <v/>
      </c>
    </row>
    <row r="3246" spans="7:7" x14ac:dyDescent="0.3">
      <c r="G3246" t="str">
        <v/>
      </c>
    </row>
    <row r="3247" spans="7:7" x14ac:dyDescent="0.3">
      <c r="G3247" t="str">
        <v/>
      </c>
    </row>
    <row r="3248" spans="7:7" x14ac:dyDescent="0.3">
      <c r="G3248" t="str">
        <v/>
      </c>
    </row>
    <row r="3249" spans="7:7" x14ac:dyDescent="0.3">
      <c r="G3249" t="str">
        <v/>
      </c>
    </row>
    <row r="3250" spans="7:7" x14ac:dyDescent="0.3">
      <c r="G3250" t="str">
        <v/>
      </c>
    </row>
    <row r="3251" spans="7:7" x14ac:dyDescent="0.3">
      <c r="G3251" t="str">
        <v/>
      </c>
    </row>
    <row r="3252" spans="7:7" x14ac:dyDescent="0.3">
      <c r="G3252" t="str">
        <v/>
      </c>
    </row>
    <row r="3253" spans="7:7" x14ac:dyDescent="0.3">
      <c r="G3253" t="str">
        <v/>
      </c>
    </row>
    <row r="3254" spans="7:7" x14ac:dyDescent="0.3">
      <c r="G3254" t="str">
        <v/>
      </c>
    </row>
    <row r="3255" spans="7:7" x14ac:dyDescent="0.3">
      <c r="G3255" t="str">
        <v/>
      </c>
    </row>
    <row r="3256" spans="7:7" x14ac:dyDescent="0.3">
      <c r="G3256" t="str">
        <v/>
      </c>
    </row>
    <row r="3257" spans="7:7" x14ac:dyDescent="0.3">
      <c r="G3257" t="str">
        <v/>
      </c>
    </row>
    <row r="3258" spans="7:7" x14ac:dyDescent="0.3">
      <c r="G3258" t="str">
        <v/>
      </c>
    </row>
    <row r="3259" spans="7:7" x14ac:dyDescent="0.3">
      <c r="G3259" t="str">
        <v/>
      </c>
    </row>
    <row r="3260" spans="7:7" x14ac:dyDescent="0.3">
      <c r="G3260" t="str">
        <v/>
      </c>
    </row>
    <row r="3261" spans="7:7" x14ac:dyDescent="0.3">
      <c r="G3261" t="str">
        <v/>
      </c>
    </row>
    <row r="3262" spans="7:7" x14ac:dyDescent="0.3">
      <c r="G3262" t="str">
        <v/>
      </c>
    </row>
    <row r="3263" spans="7:7" x14ac:dyDescent="0.3">
      <c r="G3263" t="str">
        <v/>
      </c>
    </row>
    <row r="3264" spans="7:7" x14ac:dyDescent="0.3">
      <c r="G3264" t="str">
        <v/>
      </c>
    </row>
    <row r="3265" spans="7:7" x14ac:dyDescent="0.3">
      <c r="G3265" t="str">
        <v/>
      </c>
    </row>
    <row r="3266" spans="7:7" x14ac:dyDescent="0.3">
      <c r="G3266" t="str">
        <v/>
      </c>
    </row>
    <row r="3267" spans="7:7" x14ac:dyDescent="0.3">
      <c r="G3267" t="str">
        <v/>
      </c>
    </row>
    <row r="3268" spans="7:7" x14ac:dyDescent="0.3">
      <c r="G3268" t="str">
        <v/>
      </c>
    </row>
    <row r="3269" spans="7:7" x14ac:dyDescent="0.3">
      <c r="G3269" t="str">
        <v/>
      </c>
    </row>
    <row r="3270" spans="7:7" x14ac:dyDescent="0.3">
      <c r="G3270" t="str">
        <v/>
      </c>
    </row>
    <row r="3271" spans="7:7" x14ac:dyDescent="0.3">
      <c r="G3271" t="str">
        <v/>
      </c>
    </row>
    <row r="3272" spans="7:7" x14ac:dyDescent="0.3">
      <c r="G3272" t="str">
        <v/>
      </c>
    </row>
    <row r="3273" spans="7:7" x14ac:dyDescent="0.3">
      <c r="G3273" t="str">
        <v/>
      </c>
    </row>
    <row r="3274" spans="7:7" x14ac:dyDescent="0.3">
      <c r="G3274" t="str">
        <v/>
      </c>
    </row>
    <row r="3275" spans="7:7" x14ac:dyDescent="0.3">
      <c r="G3275" t="str">
        <v/>
      </c>
    </row>
    <row r="3276" spans="7:7" x14ac:dyDescent="0.3">
      <c r="G3276" t="str">
        <v/>
      </c>
    </row>
    <row r="3277" spans="7:7" x14ac:dyDescent="0.3">
      <c r="G3277" t="str">
        <v/>
      </c>
    </row>
    <row r="3278" spans="7:7" x14ac:dyDescent="0.3">
      <c r="G3278" t="str">
        <v/>
      </c>
    </row>
    <row r="3279" spans="7:7" x14ac:dyDescent="0.3">
      <c r="G3279" t="str">
        <v/>
      </c>
    </row>
    <row r="3280" spans="7:7" x14ac:dyDescent="0.3">
      <c r="G3280" t="str">
        <v/>
      </c>
    </row>
    <row r="3281" spans="7:7" x14ac:dyDescent="0.3">
      <c r="G3281" t="str">
        <v/>
      </c>
    </row>
    <row r="3282" spans="7:7" x14ac:dyDescent="0.3">
      <c r="G3282" t="str">
        <v/>
      </c>
    </row>
    <row r="3283" spans="7:7" x14ac:dyDescent="0.3">
      <c r="G3283" t="str">
        <v/>
      </c>
    </row>
    <row r="3284" spans="7:7" x14ac:dyDescent="0.3">
      <c r="G3284" t="str">
        <v/>
      </c>
    </row>
    <row r="3285" spans="7:7" x14ac:dyDescent="0.3">
      <c r="G3285" t="str">
        <v/>
      </c>
    </row>
    <row r="3286" spans="7:7" x14ac:dyDescent="0.3">
      <c r="G3286" t="str">
        <v/>
      </c>
    </row>
    <row r="3287" spans="7:7" x14ac:dyDescent="0.3">
      <c r="G3287" t="str">
        <v/>
      </c>
    </row>
    <row r="3288" spans="7:7" x14ac:dyDescent="0.3">
      <c r="G3288" t="str">
        <v/>
      </c>
    </row>
    <row r="3289" spans="7:7" x14ac:dyDescent="0.3">
      <c r="G3289" t="str">
        <v/>
      </c>
    </row>
    <row r="3290" spans="7:7" x14ac:dyDescent="0.3">
      <c r="G3290" t="str">
        <v/>
      </c>
    </row>
    <row r="3291" spans="7:7" x14ac:dyDescent="0.3">
      <c r="G3291" t="str">
        <v/>
      </c>
    </row>
    <row r="3292" spans="7:7" x14ac:dyDescent="0.3">
      <c r="G3292" t="str">
        <v/>
      </c>
    </row>
    <row r="3293" spans="7:7" x14ac:dyDescent="0.3">
      <c r="G3293" t="str">
        <v/>
      </c>
    </row>
    <row r="3294" spans="7:7" x14ac:dyDescent="0.3">
      <c r="G3294" t="str">
        <v/>
      </c>
    </row>
    <row r="3295" spans="7:7" x14ac:dyDescent="0.3">
      <c r="G3295" t="str">
        <v/>
      </c>
    </row>
    <row r="3296" spans="7:7" x14ac:dyDescent="0.3">
      <c r="G3296" t="str">
        <v/>
      </c>
    </row>
    <row r="3297" spans="7:7" x14ac:dyDescent="0.3">
      <c r="G3297" t="str">
        <v/>
      </c>
    </row>
    <row r="3298" spans="7:7" x14ac:dyDescent="0.3">
      <c r="G3298" t="str">
        <v/>
      </c>
    </row>
    <row r="3299" spans="7:7" x14ac:dyDescent="0.3">
      <c r="G3299" t="str">
        <v/>
      </c>
    </row>
    <row r="3300" spans="7:7" x14ac:dyDescent="0.3">
      <c r="G3300" t="str">
        <v/>
      </c>
    </row>
    <row r="3301" spans="7:7" x14ac:dyDescent="0.3">
      <c r="G3301" t="str">
        <v/>
      </c>
    </row>
    <row r="3302" spans="7:7" x14ac:dyDescent="0.3">
      <c r="G3302" t="str">
        <v/>
      </c>
    </row>
    <row r="3303" spans="7:7" x14ac:dyDescent="0.3">
      <c r="G3303" t="str">
        <v/>
      </c>
    </row>
    <row r="3304" spans="7:7" x14ac:dyDescent="0.3">
      <c r="G3304" t="str">
        <v/>
      </c>
    </row>
    <row r="3305" spans="7:7" x14ac:dyDescent="0.3">
      <c r="G3305" t="str">
        <v/>
      </c>
    </row>
    <row r="3306" spans="7:7" x14ac:dyDescent="0.3">
      <c r="G3306" t="str">
        <v/>
      </c>
    </row>
    <row r="3307" spans="7:7" x14ac:dyDescent="0.3">
      <c r="G3307" t="str">
        <v/>
      </c>
    </row>
    <row r="3308" spans="7:7" x14ac:dyDescent="0.3">
      <c r="G3308" t="str">
        <v/>
      </c>
    </row>
    <row r="3309" spans="7:7" x14ac:dyDescent="0.3">
      <c r="G3309" t="str">
        <v/>
      </c>
    </row>
    <row r="3310" spans="7:7" x14ac:dyDescent="0.3">
      <c r="G3310" t="str">
        <v/>
      </c>
    </row>
    <row r="3311" spans="7:7" x14ac:dyDescent="0.3">
      <c r="G3311" t="str">
        <v/>
      </c>
    </row>
    <row r="3312" spans="7:7" x14ac:dyDescent="0.3">
      <c r="G3312" t="str">
        <v/>
      </c>
    </row>
    <row r="3313" spans="7:7" x14ac:dyDescent="0.3">
      <c r="G3313" t="str">
        <v/>
      </c>
    </row>
    <row r="3314" spans="7:7" x14ac:dyDescent="0.3">
      <c r="G3314" t="str">
        <v/>
      </c>
    </row>
    <row r="3315" spans="7:7" x14ac:dyDescent="0.3">
      <c r="G3315" t="str">
        <v/>
      </c>
    </row>
    <row r="3316" spans="7:7" x14ac:dyDescent="0.3">
      <c r="G3316" t="str">
        <v/>
      </c>
    </row>
    <row r="3317" spans="7:7" x14ac:dyDescent="0.3">
      <c r="G3317" t="str">
        <v/>
      </c>
    </row>
    <row r="3318" spans="7:7" x14ac:dyDescent="0.3">
      <c r="G3318" t="str">
        <v/>
      </c>
    </row>
    <row r="3319" spans="7:7" x14ac:dyDescent="0.3">
      <c r="G3319" t="str">
        <v/>
      </c>
    </row>
    <row r="3320" spans="7:7" x14ac:dyDescent="0.3">
      <c r="G3320" t="str">
        <v/>
      </c>
    </row>
    <row r="3321" spans="7:7" x14ac:dyDescent="0.3">
      <c r="G3321" t="str">
        <v/>
      </c>
    </row>
    <row r="3322" spans="7:7" x14ac:dyDescent="0.3">
      <c r="G3322" t="str">
        <v/>
      </c>
    </row>
    <row r="3323" spans="7:7" x14ac:dyDescent="0.3">
      <c r="G3323" t="str">
        <v/>
      </c>
    </row>
    <row r="3324" spans="7:7" x14ac:dyDescent="0.3">
      <c r="G3324" t="str">
        <v/>
      </c>
    </row>
    <row r="3325" spans="7:7" x14ac:dyDescent="0.3">
      <c r="G3325" t="str">
        <v/>
      </c>
    </row>
    <row r="3326" spans="7:7" x14ac:dyDescent="0.3">
      <c r="G3326" t="str">
        <v/>
      </c>
    </row>
    <row r="3327" spans="7:7" x14ac:dyDescent="0.3">
      <c r="G3327" t="str">
        <v/>
      </c>
    </row>
    <row r="3328" spans="7:7" x14ac:dyDescent="0.3">
      <c r="G3328" t="str">
        <v/>
      </c>
    </row>
    <row r="3329" spans="7:7" x14ac:dyDescent="0.3">
      <c r="G3329" t="str">
        <v/>
      </c>
    </row>
    <row r="3330" spans="7:7" x14ac:dyDescent="0.3">
      <c r="G3330" t="str">
        <v/>
      </c>
    </row>
    <row r="3331" spans="7:7" x14ac:dyDescent="0.3">
      <c r="G3331" t="str">
        <v/>
      </c>
    </row>
    <row r="3332" spans="7:7" x14ac:dyDescent="0.3">
      <c r="G3332" t="str">
        <v/>
      </c>
    </row>
    <row r="3333" spans="7:7" x14ac:dyDescent="0.3">
      <c r="G3333" t="str">
        <v/>
      </c>
    </row>
    <row r="3334" spans="7:7" x14ac:dyDescent="0.3">
      <c r="G3334" t="str">
        <v/>
      </c>
    </row>
    <row r="3335" spans="7:7" x14ac:dyDescent="0.3">
      <c r="G3335" t="str">
        <v/>
      </c>
    </row>
    <row r="3336" spans="7:7" x14ac:dyDescent="0.3">
      <c r="G3336" t="str">
        <v/>
      </c>
    </row>
    <row r="3337" spans="7:7" x14ac:dyDescent="0.3">
      <c r="G3337" t="str">
        <v/>
      </c>
    </row>
    <row r="3338" spans="7:7" x14ac:dyDescent="0.3">
      <c r="G3338" t="str">
        <v/>
      </c>
    </row>
    <row r="3339" spans="7:7" x14ac:dyDescent="0.3">
      <c r="G3339" t="str">
        <v/>
      </c>
    </row>
    <row r="3340" spans="7:7" x14ac:dyDescent="0.3">
      <c r="G3340" t="str">
        <v/>
      </c>
    </row>
    <row r="3341" spans="7:7" x14ac:dyDescent="0.3">
      <c r="G3341" t="str">
        <v/>
      </c>
    </row>
    <row r="3342" spans="7:7" x14ac:dyDescent="0.3">
      <c r="G3342" t="str">
        <v/>
      </c>
    </row>
    <row r="3343" spans="7:7" x14ac:dyDescent="0.3">
      <c r="G3343" t="str">
        <v/>
      </c>
    </row>
    <row r="3344" spans="7:7" x14ac:dyDescent="0.3">
      <c r="G3344" t="str">
        <v/>
      </c>
    </row>
    <row r="3345" spans="7:7" x14ac:dyDescent="0.3">
      <c r="G3345" t="str">
        <v/>
      </c>
    </row>
    <row r="3346" spans="7:7" x14ac:dyDescent="0.3">
      <c r="G3346" t="str">
        <v/>
      </c>
    </row>
    <row r="3347" spans="7:7" x14ac:dyDescent="0.3">
      <c r="G3347" t="str">
        <v/>
      </c>
    </row>
    <row r="3348" spans="7:7" x14ac:dyDescent="0.3">
      <c r="G3348" t="str">
        <v/>
      </c>
    </row>
    <row r="3349" spans="7:7" x14ac:dyDescent="0.3">
      <c r="G3349" t="str">
        <v/>
      </c>
    </row>
    <row r="3350" spans="7:7" x14ac:dyDescent="0.3">
      <c r="G3350" t="str">
        <v/>
      </c>
    </row>
    <row r="3351" spans="7:7" x14ac:dyDescent="0.3">
      <c r="G3351" t="str">
        <v/>
      </c>
    </row>
    <row r="3352" spans="7:7" x14ac:dyDescent="0.3">
      <c r="G3352" t="str">
        <v/>
      </c>
    </row>
    <row r="3353" spans="7:7" x14ac:dyDescent="0.3">
      <c r="G3353" t="str">
        <v/>
      </c>
    </row>
    <row r="3354" spans="7:7" x14ac:dyDescent="0.3">
      <c r="G3354" t="str">
        <v/>
      </c>
    </row>
    <row r="3355" spans="7:7" x14ac:dyDescent="0.3">
      <c r="G3355" t="str">
        <v/>
      </c>
    </row>
    <row r="3356" spans="7:7" x14ac:dyDescent="0.3">
      <c r="G3356" t="str">
        <v/>
      </c>
    </row>
    <row r="3357" spans="7:7" x14ac:dyDescent="0.3">
      <c r="G3357" t="str">
        <v/>
      </c>
    </row>
    <row r="3358" spans="7:7" x14ac:dyDescent="0.3">
      <c r="G3358" t="str">
        <v/>
      </c>
    </row>
    <row r="3359" spans="7:7" x14ac:dyDescent="0.3">
      <c r="G3359" t="str">
        <v/>
      </c>
    </row>
    <row r="3360" spans="7:7" x14ac:dyDescent="0.3">
      <c r="G3360" t="str">
        <v/>
      </c>
    </row>
    <row r="3361" spans="7:7" x14ac:dyDescent="0.3">
      <c r="G3361" t="str">
        <v/>
      </c>
    </row>
    <row r="3362" spans="7:7" x14ac:dyDescent="0.3">
      <c r="G3362" t="str">
        <v/>
      </c>
    </row>
    <row r="3363" spans="7:7" x14ac:dyDescent="0.3">
      <c r="G3363" t="str">
        <v/>
      </c>
    </row>
    <row r="3364" spans="7:7" x14ac:dyDescent="0.3">
      <c r="G3364" t="str">
        <v/>
      </c>
    </row>
    <row r="3365" spans="7:7" x14ac:dyDescent="0.3">
      <c r="G3365" t="str">
        <v/>
      </c>
    </row>
    <row r="3366" spans="7:7" x14ac:dyDescent="0.3">
      <c r="G3366" t="str">
        <v/>
      </c>
    </row>
    <row r="3367" spans="7:7" x14ac:dyDescent="0.3">
      <c r="G3367" t="str">
        <v/>
      </c>
    </row>
    <row r="3368" spans="7:7" x14ac:dyDescent="0.3">
      <c r="G3368" t="str">
        <v/>
      </c>
    </row>
    <row r="3369" spans="7:7" x14ac:dyDescent="0.3">
      <c r="G3369" t="str">
        <v/>
      </c>
    </row>
    <row r="3370" spans="7:7" x14ac:dyDescent="0.3">
      <c r="G3370" t="str">
        <v/>
      </c>
    </row>
    <row r="3371" spans="7:7" x14ac:dyDescent="0.3">
      <c r="G3371" t="str">
        <v/>
      </c>
    </row>
    <row r="3372" spans="7:7" x14ac:dyDescent="0.3">
      <c r="G3372" t="str">
        <v/>
      </c>
    </row>
    <row r="3373" spans="7:7" x14ac:dyDescent="0.3">
      <c r="G3373" t="str">
        <v/>
      </c>
    </row>
    <row r="3374" spans="7:7" x14ac:dyDescent="0.3">
      <c r="G3374" t="str">
        <v/>
      </c>
    </row>
    <row r="3375" spans="7:7" x14ac:dyDescent="0.3">
      <c r="G3375" t="str">
        <v/>
      </c>
    </row>
    <row r="3376" spans="7:7" x14ac:dyDescent="0.3">
      <c r="G3376" t="str">
        <v/>
      </c>
    </row>
    <row r="3377" spans="7:7" x14ac:dyDescent="0.3">
      <c r="G3377" t="str">
        <v/>
      </c>
    </row>
    <row r="3378" spans="7:7" x14ac:dyDescent="0.3">
      <c r="G3378" t="str">
        <v/>
      </c>
    </row>
    <row r="3379" spans="7:7" x14ac:dyDescent="0.3">
      <c r="G3379" t="str">
        <v/>
      </c>
    </row>
    <row r="3380" spans="7:7" x14ac:dyDescent="0.3">
      <c r="G3380" t="str">
        <v/>
      </c>
    </row>
    <row r="3381" spans="7:7" x14ac:dyDescent="0.3">
      <c r="G3381" t="str">
        <v/>
      </c>
    </row>
    <row r="3382" spans="7:7" x14ac:dyDescent="0.3">
      <c r="G3382" t="str">
        <v/>
      </c>
    </row>
    <row r="3383" spans="7:7" x14ac:dyDescent="0.3">
      <c r="G3383" t="str">
        <v/>
      </c>
    </row>
    <row r="3384" spans="7:7" x14ac:dyDescent="0.3">
      <c r="G3384" t="str">
        <v/>
      </c>
    </row>
    <row r="3385" spans="7:7" x14ac:dyDescent="0.3">
      <c r="G3385" t="str">
        <v/>
      </c>
    </row>
    <row r="3386" spans="7:7" x14ac:dyDescent="0.3">
      <c r="G3386" t="str">
        <v/>
      </c>
    </row>
    <row r="3387" spans="7:7" x14ac:dyDescent="0.3">
      <c r="G3387" t="str">
        <v/>
      </c>
    </row>
    <row r="3388" spans="7:7" x14ac:dyDescent="0.3">
      <c r="G3388" t="str">
        <v/>
      </c>
    </row>
    <row r="3389" spans="7:7" x14ac:dyDescent="0.3">
      <c r="G3389" t="str">
        <v/>
      </c>
    </row>
    <row r="3390" spans="7:7" x14ac:dyDescent="0.3">
      <c r="G3390" t="str">
        <v/>
      </c>
    </row>
    <row r="3391" spans="7:7" x14ac:dyDescent="0.3">
      <c r="G3391" t="str">
        <v/>
      </c>
    </row>
    <row r="3392" spans="7:7" x14ac:dyDescent="0.3">
      <c r="G3392" t="str">
        <v/>
      </c>
    </row>
    <row r="3393" spans="7:7" x14ac:dyDescent="0.3">
      <c r="G3393" t="str">
        <v/>
      </c>
    </row>
    <row r="3394" spans="7:7" x14ac:dyDescent="0.3">
      <c r="G3394" t="str">
        <v/>
      </c>
    </row>
    <row r="3395" spans="7:7" x14ac:dyDescent="0.3">
      <c r="G3395" t="str">
        <v/>
      </c>
    </row>
    <row r="3396" spans="7:7" x14ac:dyDescent="0.3">
      <c r="G3396" t="str">
        <v/>
      </c>
    </row>
    <row r="3397" spans="7:7" x14ac:dyDescent="0.3">
      <c r="G3397" t="str">
        <v/>
      </c>
    </row>
    <row r="3398" spans="7:7" x14ac:dyDescent="0.3">
      <c r="G3398" t="str">
        <v/>
      </c>
    </row>
    <row r="3399" spans="7:7" x14ac:dyDescent="0.3">
      <c r="G3399" t="str">
        <v/>
      </c>
    </row>
    <row r="3400" spans="7:7" x14ac:dyDescent="0.3">
      <c r="G3400" t="str">
        <v/>
      </c>
    </row>
    <row r="3401" spans="7:7" x14ac:dyDescent="0.3">
      <c r="G3401" t="str">
        <v/>
      </c>
    </row>
    <row r="3402" spans="7:7" x14ac:dyDescent="0.3">
      <c r="G3402" t="str">
        <v/>
      </c>
    </row>
    <row r="3403" spans="7:7" x14ac:dyDescent="0.3">
      <c r="G3403" t="str">
        <v/>
      </c>
    </row>
    <row r="3404" spans="7:7" x14ac:dyDescent="0.3">
      <c r="G3404" t="str">
        <v/>
      </c>
    </row>
    <row r="3405" spans="7:7" x14ac:dyDescent="0.3">
      <c r="G3405" t="str">
        <v/>
      </c>
    </row>
    <row r="3406" spans="7:7" x14ac:dyDescent="0.3">
      <c r="G3406" t="str">
        <v/>
      </c>
    </row>
    <row r="3407" spans="7:7" x14ac:dyDescent="0.3">
      <c r="G3407" t="str">
        <v/>
      </c>
    </row>
    <row r="3408" spans="7:7" x14ac:dyDescent="0.3">
      <c r="G3408" t="str">
        <v/>
      </c>
    </row>
    <row r="3409" spans="7:7" x14ac:dyDescent="0.3">
      <c r="G3409" t="str">
        <v/>
      </c>
    </row>
    <row r="3410" spans="7:7" x14ac:dyDescent="0.3">
      <c r="G3410" t="str">
        <v/>
      </c>
    </row>
    <row r="3411" spans="7:7" x14ac:dyDescent="0.3">
      <c r="G3411" t="str">
        <v/>
      </c>
    </row>
    <row r="3412" spans="7:7" x14ac:dyDescent="0.3">
      <c r="G3412" t="str">
        <v/>
      </c>
    </row>
    <row r="3413" spans="7:7" x14ac:dyDescent="0.3">
      <c r="G3413" t="str">
        <v/>
      </c>
    </row>
    <row r="3414" spans="7:7" x14ac:dyDescent="0.3">
      <c r="G3414" t="str">
        <v/>
      </c>
    </row>
    <row r="3415" spans="7:7" x14ac:dyDescent="0.3">
      <c r="G3415" t="str">
        <v/>
      </c>
    </row>
    <row r="3416" spans="7:7" x14ac:dyDescent="0.3">
      <c r="G3416" t="str">
        <v/>
      </c>
    </row>
    <row r="3417" spans="7:7" x14ac:dyDescent="0.3">
      <c r="G3417" t="str">
        <v/>
      </c>
    </row>
    <row r="3418" spans="7:7" x14ac:dyDescent="0.3">
      <c r="G3418" t="str">
        <v/>
      </c>
    </row>
    <row r="3419" spans="7:7" x14ac:dyDescent="0.3">
      <c r="G3419" t="str">
        <v/>
      </c>
    </row>
    <row r="3420" spans="7:7" x14ac:dyDescent="0.3">
      <c r="G3420" t="str">
        <v/>
      </c>
    </row>
    <row r="3421" spans="7:7" x14ac:dyDescent="0.3">
      <c r="G3421" t="str">
        <v/>
      </c>
    </row>
    <row r="3422" spans="7:7" x14ac:dyDescent="0.3">
      <c r="G3422" t="str">
        <v/>
      </c>
    </row>
    <row r="3423" spans="7:7" x14ac:dyDescent="0.3">
      <c r="G3423" t="str">
        <v/>
      </c>
    </row>
    <row r="3424" spans="7:7" x14ac:dyDescent="0.3">
      <c r="G3424" t="str">
        <v/>
      </c>
    </row>
    <row r="3425" spans="7:7" x14ac:dyDescent="0.3">
      <c r="G3425" t="str">
        <v/>
      </c>
    </row>
    <row r="3426" spans="7:7" x14ac:dyDescent="0.3">
      <c r="G3426" t="str">
        <v/>
      </c>
    </row>
    <row r="3427" spans="7:7" x14ac:dyDescent="0.3">
      <c r="G3427" t="str">
        <v/>
      </c>
    </row>
    <row r="3428" spans="7:7" x14ac:dyDescent="0.3">
      <c r="G3428" t="str">
        <v/>
      </c>
    </row>
    <row r="3429" spans="7:7" x14ac:dyDescent="0.3">
      <c r="G3429" t="str">
        <v/>
      </c>
    </row>
    <row r="3430" spans="7:7" x14ac:dyDescent="0.3">
      <c r="G3430" t="str">
        <v/>
      </c>
    </row>
    <row r="3431" spans="7:7" x14ac:dyDescent="0.3">
      <c r="G3431" t="str">
        <v/>
      </c>
    </row>
    <row r="3432" spans="7:7" x14ac:dyDescent="0.3">
      <c r="G3432" t="str">
        <v/>
      </c>
    </row>
    <row r="3433" spans="7:7" x14ac:dyDescent="0.3">
      <c r="G3433" t="str">
        <v/>
      </c>
    </row>
    <row r="3434" spans="7:7" x14ac:dyDescent="0.3">
      <c r="G3434" t="str">
        <v/>
      </c>
    </row>
    <row r="3435" spans="7:7" x14ac:dyDescent="0.3">
      <c r="G3435" t="str">
        <v/>
      </c>
    </row>
    <row r="3436" spans="7:7" x14ac:dyDescent="0.3">
      <c r="G3436" t="str">
        <v/>
      </c>
    </row>
    <row r="3437" spans="7:7" x14ac:dyDescent="0.3">
      <c r="G3437" t="str">
        <v/>
      </c>
    </row>
    <row r="3438" spans="7:7" x14ac:dyDescent="0.3">
      <c r="G3438" t="str">
        <v/>
      </c>
    </row>
    <row r="3439" spans="7:7" x14ac:dyDescent="0.3">
      <c r="G3439" t="str">
        <v/>
      </c>
    </row>
    <row r="3440" spans="7:7" x14ac:dyDescent="0.3">
      <c r="G3440" t="str">
        <v/>
      </c>
    </row>
    <row r="3441" spans="7:7" x14ac:dyDescent="0.3">
      <c r="G3441" t="str">
        <v/>
      </c>
    </row>
    <row r="3442" spans="7:7" x14ac:dyDescent="0.3">
      <c r="G3442" t="str">
        <v/>
      </c>
    </row>
    <row r="3443" spans="7:7" x14ac:dyDescent="0.3">
      <c r="G3443" t="str">
        <v/>
      </c>
    </row>
    <row r="3444" spans="7:7" x14ac:dyDescent="0.3">
      <c r="G3444" t="str">
        <v/>
      </c>
    </row>
    <row r="3445" spans="7:7" x14ac:dyDescent="0.3">
      <c r="G3445" t="str">
        <v/>
      </c>
    </row>
    <row r="3446" spans="7:7" x14ac:dyDescent="0.3">
      <c r="G3446" t="str">
        <v/>
      </c>
    </row>
    <row r="3447" spans="7:7" x14ac:dyDescent="0.3">
      <c r="G3447" t="str">
        <v/>
      </c>
    </row>
    <row r="3448" spans="7:7" x14ac:dyDescent="0.3">
      <c r="G3448" t="str">
        <v/>
      </c>
    </row>
    <row r="3449" spans="7:7" x14ac:dyDescent="0.3">
      <c r="G3449" t="str">
        <v/>
      </c>
    </row>
    <row r="3450" spans="7:7" x14ac:dyDescent="0.3">
      <c r="G3450" t="str">
        <v/>
      </c>
    </row>
    <row r="3451" spans="7:7" x14ac:dyDescent="0.3">
      <c r="G3451" t="str">
        <v/>
      </c>
    </row>
    <row r="3452" spans="7:7" x14ac:dyDescent="0.3">
      <c r="G3452" t="str">
        <v/>
      </c>
    </row>
    <row r="3453" spans="7:7" x14ac:dyDescent="0.3">
      <c r="G3453" t="str">
        <v/>
      </c>
    </row>
    <row r="3454" spans="7:7" x14ac:dyDescent="0.3">
      <c r="G3454" t="str">
        <v/>
      </c>
    </row>
    <row r="3455" spans="7:7" x14ac:dyDescent="0.3">
      <c r="G3455" t="str">
        <v/>
      </c>
    </row>
    <row r="3456" spans="7:7" x14ac:dyDescent="0.3">
      <c r="G3456" t="str">
        <v/>
      </c>
    </row>
    <row r="3457" spans="7:7" x14ac:dyDescent="0.3">
      <c r="G3457" t="str">
        <v/>
      </c>
    </row>
    <row r="3458" spans="7:7" x14ac:dyDescent="0.3">
      <c r="G3458" t="str">
        <v/>
      </c>
    </row>
    <row r="3459" spans="7:7" x14ac:dyDescent="0.3">
      <c r="G3459" t="str">
        <v/>
      </c>
    </row>
    <row r="3460" spans="7:7" x14ac:dyDescent="0.3">
      <c r="G3460" t="str">
        <v/>
      </c>
    </row>
    <row r="3461" spans="7:7" x14ac:dyDescent="0.3">
      <c r="G3461" t="str">
        <v/>
      </c>
    </row>
    <row r="3462" spans="7:7" x14ac:dyDescent="0.3">
      <c r="G3462" t="str">
        <v/>
      </c>
    </row>
    <row r="3463" spans="7:7" x14ac:dyDescent="0.3">
      <c r="G3463" t="str">
        <v/>
      </c>
    </row>
    <row r="3464" spans="7:7" x14ac:dyDescent="0.3">
      <c r="G3464" t="str">
        <v/>
      </c>
    </row>
    <row r="3465" spans="7:7" x14ac:dyDescent="0.3">
      <c r="G3465" t="str">
        <v/>
      </c>
    </row>
    <row r="3466" spans="7:7" x14ac:dyDescent="0.3">
      <c r="G3466" t="str">
        <v/>
      </c>
    </row>
    <row r="3467" spans="7:7" x14ac:dyDescent="0.3">
      <c r="G3467" t="str">
        <v/>
      </c>
    </row>
    <row r="3468" spans="7:7" x14ac:dyDescent="0.3">
      <c r="G3468" t="str">
        <v/>
      </c>
    </row>
    <row r="3469" spans="7:7" x14ac:dyDescent="0.3">
      <c r="G3469" t="str">
        <v/>
      </c>
    </row>
    <row r="3470" spans="7:7" x14ac:dyDescent="0.3">
      <c r="G3470" t="str">
        <v/>
      </c>
    </row>
    <row r="3471" spans="7:7" x14ac:dyDescent="0.3">
      <c r="G3471" t="str">
        <v/>
      </c>
    </row>
    <row r="3472" spans="7:7" x14ac:dyDescent="0.3">
      <c r="G3472" t="str">
        <v/>
      </c>
    </row>
    <row r="3473" spans="7:7" x14ac:dyDescent="0.3">
      <c r="G3473" t="str">
        <v/>
      </c>
    </row>
    <row r="3474" spans="7:7" x14ac:dyDescent="0.3">
      <c r="G3474" t="str">
        <v/>
      </c>
    </row>
    <row r="3475" spans="7:7" x14ac:dyDescent="0.3">
      <c r="G3475" t="str">
        <v/>
      </c>
    </row>
    <row r="3476" spans="7:7" x14ac:dyDescent="0.3">
      <c r="G3476" t="str">
        <v/>
      </c>
    </row>
    <row r="3477" spans="7:7" x14ac:dyDescent="0.3">
      <c r="G3477" t="str">
        <v/>
      </c>
    </row>
    <row r="3478" spans="7:7" x14ac:dyDescent="0.3">
      <c r="G3478" t="str">
        <v/>
      </c>
    </row>
    <row r="3479" spans="7:7" x14ac:dyDescent="0.3">
      <c r="G3479" t="str">
        <v/>
      </c>
    </row>
    <row r="3480" spans="7:7" x14ac:dyDescent="0.3">
      <c r="G3480" t="str">
        <v/>
      </c>
    </row>
    <row r="3481" spans="7:7" x14ac:dyDescent="0.3">
      <c r="G3481" t="str">
        <v/>
      </c>
    </row>
    <row r="3482" spans="7:7" x14ac:dyDescent="0.3">
      <c r="G3482" t="str">
        <v/>
      </c>
    </row>
    <row r="3483" spans="7:7" x14ac:dyDescent="0.3">
      <c r="G3483" t="str">
        <v/>
      </c>
    </row>
    <row r="3484" spans="7:7" x14ac:dyDescent="0.3">
      <c r="G3484" t="str">
        <v/>
      </c>
    </row>
    <row r="3485" spans="7:7" x14ac:dyDescent="0.3">
      <c r="G3485" t="str">
        <v/>
      </c>
    </row>
    <row r="3486" spans="7:7" x14ac:dyDescent="0.3">
      <c r="G3486" t="str">
        <v/>
      </c>
    </row>
    <row r="3487" spans="7:7" x14ac:dyDescent="0.3">
      <c r="G3487" t="str">
        <v/>
      </c>
    </row>
    <row r="3488" spans="7:7" x14ac:dyDescent="0.3">
      <c r="G3488" t="str">
        <v/>
      </c>
    </row>
    <row r="3489" spans="7:7" x14ac:dyDescent="0.3">
      <c r="G3489" t="str">
        <v/>
      </c>
    </row>
    <row r="3490" spans="7:7" x14ac:dyDescent="0.3">
      <c r="G3490" t="str">
        <v/>
      </c>
    </row>
    <row r="3491" spans="7:7" x14ac:dyDescent="0.3">
      <c r="G3491" t="str">
        <v/>
      </c>
    </row>
    <row r="3492" spans="7:7" x14ac:dyDescent="0.3">
      <c r="G3492" t="str">
        <v/>
      </c>
    </row>
    <row r="3493" spans="7:7" x14ac:dyDescent="0.3">
      <c r="G3493" t="str">
        <v/>
      </c>
    </row>
    <row r="3494" spans="7:7" x14ac:dyDescent="0.3">
      <c r="G3494" t="str">
        <v/>
      </c>
    </row>
    <row r="3495" spans="7:7" x14ac:dyDescent="0.3">
      <c r="G3495" t="str">
        <v/>
      </c>
    </row>
    <row r="3496" spans="7:7" x14ac:dyDescent="0.3">
      <c r="G3496" t="str">
        <v/>
      </c>
    </row>
    <row r="3497" spans="7:7" x14ac:dyDescent="0.3">
      <c r="G3497" t="str">
        <v/>
      </c>
    </row>
    <row r="3498" spans="7:7" x14ac:dyDescent="0.3">
      <c r="G3498" t="str">
        <v/>
      </c>
    </row>
    <row r="3499" spans="7:7" x14ac:dyDescent="0.3">
      <c r="G3499" t="str">
        <v/>
      </c>
    </row>
    <row r="3500" spans="7:7" x14ac:dyDescent="0.3">
      <c r="G3500" t="str">
        <v/>
      </c>
    </row>
    <row r="3501" spans="7:7" x14ac:dyDescent="0.3">
      <c r="G3501" t="str">
        <v/>
      </c>
    </row>
    <row r="3502" spans="7:7" x14ac:dyDescent="0.3">
      <c r="G3502" t="str">
        <v/>
      </c>
    </row>
    <row r="3503" spans="7:7" x14ac:dyDescent="0.3">
      <c r="G3503" t="str">
        <v/>
      </c>
    </row>
    <row r="3504" spans="7:7" x14ac:dyDescent="0.3">
      <c r="G3504" t="str">
        <v/>
      </c>
    </row>
    <row r="3505" spans="7:7" x14ac:dyDescent="0.3">
      <c r="G3505" t="str">
        <v/>
      </c>
    </row>
    <row r="3506" spans="7:7" x14ac:dyDescent="0.3">
      <c r="G3506" t="str">
        <v/>
      </c>
    </row>
    <row r="3507" spans="7:7" x14ac:dyDescent="0.3">
      <c r="G3507" t="str">
        <v/>
      </c>
    </row>
    <row r="3508" spans="7:7" x14ac:dyDescent="0.3">
      <c r="G3508" t="str">
        <v/>
      </c>
    </row>
    <row r="3509" spans="7:7" x14ac:dyDescent="0.3">
      <c r="G3509" t="str">
        <v/>
      </c>
    </row>
    <row r="3510" spans="7:7" x14ac:dyDescent="0.3">
      <c r="G3510" t="str">
        <v/>
      </c>
    </row>
    <row r="3511" spans="7:7" x14ac:dyDescent="0.3">
      <c r="G3511" t="str">
        <v/>
      </c>
    </row>
    <row r="3512" spans="7:7" x14ac:dyDescent="0.3">
      <c r="G3512" t="str">
        <v/>
      </c>
    </row>
    <row r="3513" spans="7:7" x14ac:dyDescent="0.3">
      <c r="G3513" t="str">
        <v/>
      </c>
    </row>
    <row r="3514" spans="7:7" x14ac:dyDescent="0.3">
      <c r="G3514" t="str">
        <v/>
      </c>
    </row>
    <row r="3515" spans="7:7" x14ac:dyDescent="0.3">
      <c r="G3515" t="str">
        <v/>
      </c>
    </row>
    <row r="3516" spans="7:7" x14ac:dyDescent="0.3">
      <c r="G3516" t="str">
        <v/>
      </c>
    </row>
    <row r="3517" spans="7:7" x14ac:dyDescent="0.3">
      <c r="G3517" t="str">
        <v/>
      </c>
    </row>
    <row r="3518" spans="7:7" x14ac:dyDescent="0.3">
      <c r="G3518" t="str">
        <v/>
      </c>
    </row>
    <row r="3519" spans="7:7" x14ac:dyDescent="0.3">
      <c r="G3519" t="str">
        <v/>
      </c>
    </row>
    <row r="3520" spans="7:7" x14ac:dyDescent="0.3">
      <c r="G3520" t="str">
        <v/>
      </c>
    </row>
    <row r="3521" spans="7:7" x14ac:dyDescent="0.3">
      <c r="G3521" t="str">
        <v/>
      </c>
    </row>
    <row r="3522" spans="7:7" x14ac:dyDescent="0.3">
      <c r="G3522" t="str">
        <v/>
      </c>
    </row>
    <row r="3523" spans="7:7" x14ac:dyDescent="0.3">
      <c r="G3523" t="str">
        <v/>
      </c>
    </row>
    <row r="3524" spans="7:7" x14ac:dyDescent="0.3">
      <c r="G3524" t="str">
        <v/>
      </c>
    </row>
    <row r="3525" spans="7:7" x14ac:dyDescent="0.3">
      <c r="G3525" t="str">
        <v/>
      </c>
    </row>
    <row r="3526" spans="7:7" x14ac:dyDescent="0.3">
      <c r="G3526" t="str">
        <v/>
      </c>
    </row>
    <row r="3527" spans="7:7" x14ac:dyDescent="0.3">
      <c r="G3527" t="str">
        <v/>
      </c>
    </row>
    <row r="3528" spans="7:7" x14ac:dyDescent="0.3">
      <c r="G3528" t="str">
        <v/>
      </c>
    </row>
    <row r="3529" spans="7:7" x14ac:dyDescent="0.3">
      <c r="G3529" t="str">
        <v/>
      </c>
    </row>
    <row r="3530" spans="7:7" x14ac:dyDescent="0.3">
      <c r="G3530" t="str">
        <v/>
      </c>
    </row>
    <row r="3531" spans="7:7" x14ac:dyDescent="0.3">
      <c r="G3531" t="str">
        <v/>
      </c>
    </row>
    <row r="3532" spans="7:7" x14ac:dyDescent="0.3">
      <c r="G3532" t="str">
        <v/>
      </c>
    </row>
    <row r="3533" spans="7:7" x14ac:dyDescent="0.3">
      <c r="G3533" t="str">
        <v/>
      </c>
    </row>
    <row r="3534" spans="7:7" x14ac:dyDescent="0.3">
      <c r="G3534" t="str">
        <v/>
      </c>
    </row>
    <row r="3535" spans="7:7" x14ac:dyDescent="0.3">
      <c r="G3535" t="str">
        <v/>
      </c>
    </row>
    <row r="3536" spans="7:7" x14ac:dyDescent="0.3">
      <c r="G3536" t="str">
        <v/>
      </c>
    </row>
    <row r="3537" spans="7:7" x14ac:dyDescent="0.3">
      <c r="G3537" t="str">
        <v/>
      </c>
    </row>
    <row r="3538" spans="7:7" x14ac:dyDescent="0.3">
      <c r="G3538" t="str">
        <v/>
      </c>
    </row>
    <row r="3539" spans="7:7" x14ac:dyDescent="0.3">
      <c r="G3539" t="str">
        <v/>
      </c>
    </row>
    <row r="3540" spans="7:7" x14ac:dyDescent="0.3">
      <c r="G3540" t="str">
        <v/>
      </c>
    </row>
    <row r="3541" spans="7:7" x14ac:dyDescent="0.3">
      <c r="G3541" t="str">
        <v/>
      </c>
    </row>
    <row r="3542" spans="7:7" x14ac:dyDescent="0.3">
      <c r="G3542" t="str">
        <v/>
      </c>
    </row>
    <row r="3543" spans="7:7" x14ac:dyDescent="0.3">
      <c r="G3543" t="str">
        <v/>
      </c>
    </row>
    <row r="3544" spans="7:7" x14ac:dyDescent="0.3">
      <c r="G3544" t="str">
        <v/>
      </c>
    </row>
    <row r="3545" spans="7:7" x14ac:dyDescent="0.3">
      <c r="G3545" t="str">
        <v/>
      </c>
    </row>
    <row r="3546" spans="7:7" x14ac:dyDescent="0.3">
      <c r="G3546" t="str">
        <v/>
      </c>
    </row>
    <row r="3547" spans="7:7" x14ac:dyDescent="0.3">
      <c r="G3547" t="str">
        <v/>
      </c>
    </row>
    <row r="3548" spans="7:7" x14ac:dyDescent="0.3">
      <c r="G3548" t="str">
        <v/>
      </c>
    </row>
    <row r="3549" spans="7:7" x14ac:dyDescent="0.3">
      <c r="G3549" t="str">
        <v/>
      </c>
    </row>
    <row r="3550" spans="7:7" x14ac:dyDescent="0.3">
      <c r="G3550" t="str">
        <v/>
      </c>
    </row>
    <row r="3551" spans="7:7" x14ac:dyDescent="0.3">
      <c r="G3551" t="str">
        <v/>
      </c>
    </row>
    <row r="3552" spans="7:7" x14ac:dyDescent="0.3">
      <c r="G3552" t="str">
        <v/>
      </c>
    </row>
    <row r="3553" spans="7:7" x14ac:dyDescent="0.3">
      <c r="G3553" t="str">
        <v/>
      </c>
    </row>
    <row r="3554" spans="7:7" x14ac:dyDescent="0.3">
      <c r="G3554" t="str">
        <v/>
      </c>
    </row>
    <row r="3555" spans="7:7" x14ac:dyDescent="0.3">
      <c r="G3555" t="str">
        <v/>
      </c>
    </row>
    <row r="3556" spans="7:7" x14ac:dyDescent="0.3">
      <c r="G3556" t="str">
        <v/>
      </c>
    </row>
    <row r="3557" spans="7:7" x14ac:dyDescent="0.3">
      <c r="G3557" t="str">
        <v/>
      </c>
    </row>
    <row r="3558" spans="7:7" x14ac:dyDescent="0.3">
      <c r="G3558" t="str">
        <v/>
      </c>
    </row>
    <row r="3559" spans="7:7" x14ac:dyDescent="0.3">
      <c r="G3559" t="str">
        <v/>
      </c>
    </row>
    <row r="3560" spans="7:7" x14ac:dyDescent="0.3">
      <c r="G3560" t="str">
        <v/>
      </c>
    </row>
    <row r="3561" spans="7:7" x14ac:dyDescent="0.3">
      <c r="G3561" t="str">
        <v/>
      </c>
    </row>
    <row r="3562" spans="7:7" x14ac:dyDescent="0.3">
      <c r="G3562" t="str">
        <v/>
      </c>
    </row>
    <row r="3563" spans="7:7" x14ac:dyDescent="0.3">
      <c r="G3563" t="str">
        <v/>
      </c>
    </row>
    <row r="3564" spans="7:7" x14ac:dyDescent="0.3">
      <c r="G3564" t="str">
        <v/>
      </c>
    </row>
    <row r="3565" spans="7:7" x14ac:dyDescent="0.3">
      <c r="G3565" t="str">
        <v/>
      </c>
    </row>
    <row r="3566" spans="7:7" x14ac:dyDescent="0.3">
      <c r="G3566" t="str">
        <v/>
      </c>
    </row>
    <row r="3567" spans="7:7" x14ac:dyDescent="0.3">
      <c r="G3567" t="str">
        <v/>
      </c>
    </row>
    <row r="3568" spans="7:7" x14ac:dyDescent="0.3">
      <c r="G3568" t="str">
        <v/>
      </c>
    </row>
    <row r="3569" spans="7:7" x14ac:dyDescent="0.3">
      <c r="G3569" t="str">
        <v/>
      </c>
    </row>
    <row r="3570" spans="7:7" x14ac:dyDescent="0.3">
      <c r="G3570" t="str">
        <v/>
      </c>
    </row>
    <row r="3571" spans="7:7" x14ac:dyDescent="0.3">
      <c r="G3571" t="str">
        <v/>
      </c>
    </row>
    <row r="3572" spans="7:7" x14ac:dyDescent="0.3">
      <c r="G3572" t="str">
        <v/>
      </c>
    </row>
    <row r="3573" spans="7:7" x14ac:dyDescent="0.3">
      <c r="G3573" t="str">
        <v/>
      </c>
    </row>
    <row r="3574" spans="7:7" x14ac:dyDescent="0.3">
      <c r="G3574" t="str">
        <v/>
      </c>
    </row>
    <row r="3575" spans="7:7" x14ac:dyDescent="0.3">
      <c r="G3575" t="str">
        <v/>
      </c>
    </row>
    <row r="3576" spans="7:7" x14ac:dyDescent="0.3">
      <c r="G3576" t="str">
        <v/>
      </c>
    </row>
    <row r="3577" spans="7:7" x14ac:dyDescent="0.3">
      <c r="G3577" t="str">
        <v/>
      </c>
    </row>
    <row r="3578" spans="7:7" x14ac:dyDescent="0.3">
      <c r="G3578" t="str">
        <v/>
      </c>
    </row>
    <row r="3579" spans="7:7" x14ac:dyDescent="0.3">
      <c r="G3579" t="str">
        <v/>
      </c>
    </row>
    <row r="3580" spans="7:7" x14ac:dyDescent="0.3">
      <c r="G3580" t="str">
        <v/>
      </c>
    </row>
    <row r="3581" spans="7:7" x14ac:dyDescent="0.3">
      <c r="G3581" t="str">
        <v/>
      </c>
    </row>
    <row r="3582" spans="7:7" x14ac:dyDescent="0.3">
      <c r="G3582" t="str">
        <v/>
      </c>
    </row>
    <row r="3583" spans="7:7" x14ac:dyDescent="0.3">
      <c r="G3583" t="str">
        <v/>
      </c>
    </row>
    <row r="3584" spans="7:7" x14ac:dyDescent="0.3">
      <c r="G3584" t="str">
        <v/>
      </c>
    </row>
    <row r="3585" spans="7:7" x14ac:dyDescent="0.3">
      <c r="G3585" t="str">
        <v/>
      </c>
    </row>
    <row r="3586" spans="7:7" x14ac:dyDescent="0.3">
      <c r="G3586" t="str">
        <v/>
      </c>
    </row>
    <row r="3587" spans="7:7" x14ac:dyDescent="0.3">
      <c r="G3587" t="str">
        <v/>
      </c>
    </row>
    <row r="3588" spans="7:7" x14ac:dyDescent="0.3">
      <c r="G3588" t="str">
        <v/>
      </c>
    </row>
    <row r="3589" spans="7:7" x14ac:dyDescent="0.3">
      <c r="G3589" t="str">
        <v/>
      </c>
    </row>
    <row r="3590" spans="7:7" x14ac:dyDescent="0.3">
      <c r="G3590" t="str">
        <v/>
      </c>
    </row>
    <row r="3591" spans="7:7" x14ac:dyDescent="0.3">
      <c r="G3591" t="str">
        <v/>
      </c>
    </row>
    <row r="3592" spans="7:7" x14ac:dyDescent="0.3">
      <c r="G3592" t="str">
        <v/>
      </c>
    </row>
    <row r="3593" spans="7:7" x14ac:dyDescent="0.3">
      <c r="G3593" t="str">
        <v/>
      </c>
    </row>
    <row r="3594" spans="7:7" x14ac:dyDescent="0.3">
      <c r="G3594" t="str">
        <v/>
      </c>
    </row>
    <row r="3595" spans="7:7" x14ac:dyDescent="0.3">
      <c r="G3595" t="str">
        <v/>
      </c>
    </row>
    <row r="3596" spans="7:7" x14ac:dyDescent="0.3">
      <c r="G3596" t="str">
        <v/>
      </c>
    </row>
    <row r="3597" spans="7:7" x14ac:dyDescent="0.3">
      <c r="G3597" t="str">
        <v/>
      </c>
    </row>
    <row r="3598" spans="7:7" x14ac:dyDescent="0.3">
      <c r="G3598" t="str">
        <v/>
      </c>
    </row>
    <row r="3599" spans="7:7" x14ac:dyDescent="0.3">
      <c r="G3599" t="str">
        <v/>
      </c>
    </row>
    <row r="3600" spans="7:7" x14ac:dyDescent="0.3">
      <c r="G3600" t="str">
        <v/>
      </c>
    </row>
    <row r="3601" spans="7:7" x14ac:dyDescent="0.3">
      <c r="G3601" t="str">
        <v/>
      </c>
    </row>
    <row r="3602" spans="7:7" x14ac:dyDescent="0.3">
      <c r="G3602" t="str">
        <v/>
      </c>
    </row>
    <row r="3603" spans="7:7" x14ac:dyDescent="0.3">
      <c r="G3603" t="str">
        <v/>
      </c>
    </row>
    <row r="3604" spans="7:7" x14ac:dyDescent="0.3">
      <c r="G3604" t="str">
        <v/>
      </c>
    </row>
    <row r="3605" spans="7:7" x14ac:dyDescent="0.3">
      <c r="G3605" t="str">
        <v/>
      </c>
    </row>
    <row r="3606" spans="7:7" x14ac:dyDescent="0.3">
      <c r="G3606" t="str">
        <v/>
      </c>
    </row>
    <row r="3607" spans="7:7" x14ac:dyDescent="0.3">
      <c r="G3607" t="str">
        <v/>
      </c>
    </row>
    <row r="3608" spans="7:7" x14ac:dyDescent="0.3">
      <c r="G3608" t="str">
        <v/>
      </c>
    </row>
    <row r="3609" spans="7:7" x14ac:dyDescent="0.3">
      <c r="G3609" t="str">
        <v/>
      </c>
    </row>
    <row r="3610" spans="7:7" x14ac:dyDescent="0.3">
      <c r="G3610" t="str">
        <v/>
      </c>
    </row>
    <row r="3611" spans="7:7" x14ac:dyDescent="0.3">
      <c r="G3611" t="str">
        <v/>
      </c>
    </row>
    <row r="3612" spans="7:7" x14ac:dyDescent="0.3">
      <c r="G3612" t="str">
        <v/>
      </c>
    </row>
    <row r="3613" spans="7:7" x14ac:dyDescent="0.3">
      <c r="G3613" t="str">
        <v/>
      </c>
    </row>
    <row r="3614" spans="7:7" x14ac:dyDescent="0.3">
      <c r="G3614" t="str">
        <v/>
      </c>
    </row>
    <row r="3615" spans="7:7" x14ac:dyDescent="0.3">
      <c r="G3615" t="str">
        <v/>
      </c>
    </row>
    <row r="3616" spans="7:7" x14ac:dyDescent="0.3">
      <c r="G3616" t="str">
        <v/>
      </c>
    </row>
    <row r="3617" spans="7:7" x14ac:dyDescent="0.3">
      <c r="G3617" t="str">
        <v/>
      </c>
    </row>
    <row r="3618" spans="7:7" x14ac:dyDescent="0.3">
      <c r="G3618" t="str">
        <v/>
      </c>
    </row>
    <row r="3619" spans="7:7" x14ac:dyDescent="0.3">
      <c r="G3619" t="str">
        <v/>
      </c>
    </row>
    <row r="3620" spans="7:7" x14ac:dyDescent="0.3">
      <c r="G3620" t="str">
        <v/>
      </c>
    </row>
    <row r="3621" spans="7:7" x14ac:dyDescent="0.3">
      <c r="G3621" t="str">
        <v/>
      </c>
    </row>
    <row r="3622" spans="7:7" x14ac:dyDescent="0.3">
      <c r="G3622" t="str">
        <v/>
      </c>
    </row>
    <row r="3623" spans="7:7" x14ac:dyDescent="0.3">
      <c r="G3623" t="str">
        <v/>
      </c>
    </row>
    <row r="3624" spans="7:7" x14ac:dyDescent="0.3">
      <c r="G3624" t="str">
        <v/>
      </c>
    </row>
    <row r="3625" spans="7:7" x14ac:dyDescent="0.3">
      <c r="G3625" t="str">
        <v/>
      </c>
    </row>
    <row r="3626" spans="7:7" x14ac:dyDescent="0.3">
      <c r="G3626" t="str">
        <v/>
      </c>
    </row>
    <row r="3627" spans="7:7" x14ac:dyDescent="0.3">
      <c r="G3627" t="str">
        <v/>
      </c>
    </row>
    <row r="3628" spans="7:7" x14ac:dyDescent="0.3">
      <c r="G3628" t="str">
        <v/>
      </c>
    </row>
    <row r="3629" spans="7:7" x14ac:dyDescent="0.3">
      <c r="G3629" t="str">
        <v/>
      </c>
    </row>
    <row r="3630" spans="7:7" x14ac:dyDescent="0.3">
      <c r="G3630" t="str">
        <v/>
      </c>
    </row>
    <row r="3631" spans="7:7" x14ac:dyDescent="0.3">
      <c r="G3631" t="str">
        <v/>
      </c>
    </row>
    <row r="3632" spans="7:7" x14ac:dyDescent="0.3">
      <c r="G3632" t="str">
        <v/>
      </c>
    </row>
    <row r="3633" spans="7:7" x14ac:dyDescent="0.3">
      <c r="G3633" t="str">
        <v/>
      </c>
    </row>
    <row r="3634" spans="7:7" x14ac:dyDescent="0.3">
      <c r="G3634" t="str">
        <v/>
      </c>
    </row>
    <row r="3635" spans="7:7" x14ac:dyDescent="0.3">
      <c r="G3635" t="str">
        <v/>
      </c>
    </row>
    <row r="3636" spans="7:7" x14ac:dyDescent="0.3">
      <c r="G3636" t="str">
        <v/>
      </c>
    </row>
    <row r="3637" spans="7:7" x14ac:dyDescent="0.3">
      <c r="G3637" t="str">
        <v/>
      </c>
    </row>
    <row r="3638" spans="7:7" x14ac:dyDescent="0.3">
      <c r="G3638" t="str">
        <v/>
      </c>
    </row>
    <row r="3639" spans="7:7" x14ac:dyDescent="0.3">
      <c r="G3639" t="str">
        <v/>
      </c>
    </row>
    <row r="3640" spans="7:7" x14ac:dyDescent="0.3">
      <c r="G3640" t="str">
        <v/>
      </c>
    </row>
    <row r="3641" spans="7:7" x14ac:dyDescent="0.3">
      <c r="G3641" t="str">
        <v/>
      </c>
    </row>
    <row r="3642" spans="7:7" x14ac:dyDescent="0.3">
      <c r="G3642" t="str">
        <v/>
      </c>
    </row>
    <row r="3643" spans="7:7" x14ac:dyDescent="0.3">
      <c r="G3643" t="str">
        <v/>
      </c>
    </row>
    <row r="3644" spans="7:7" x14ac:dyDescent="0.3">
      <c r="G3644" t="str">
        <v/>
      </c>
    </row>
    <row r="3645" spans="7:7" x14ac:dyDescent="0.3">
      <c r="G3645" t="str">
        <v/>
      </c>
    </row>
    <row r="3646" spans="7:7" x14ac:dyDescent="0.3">
      <c r="G3646" t="str">
        <v/>
      </c>
    </row>
    <row r="3647" spans="7:7" x14ac:dyDescent="0.3">
      <c r="G3647" t="str">
        <v/>
      </c>
    </row>
    <row r="3648" spans="7:7" x14ac:dyDescent="0.3">
      <c r="G3648" t="str">
        <v/>
      </c>
    </row>
    <row r="3649" spans="7:7" x14ac:dyDescent="0.3">
      <c r="G3649" t="str">
        <v/>
      </c>
    </row>
    <row r="3650" spans="7:7" x14ac:dyDescent="0.3">
      <c r="G3650" t="str">
        <v/>
      </c>
    </row>
    <row r="3651" spans="7:7" x14ac:dyDescent="0.3">
      <c r="G3651" t="str">
        <v/>
      </c>
    </row>
    <row r="3652" spans="7:7" x14ac:dyDescent="0.3">
      <c r="G3652" t="str">
        <v/>
      </c>
    </row>
    <row r="3653" spans="7:7" x14ac:dyDescent="0.3">
      <c r="G3653" t="str">
        <v/>
      </c>
    </row>
    <row r="3654" spans="7:7" x14ac:dyDescent="0.3">
      <c r="G3654" t="str">
        <v/>
      </c>
    </row>
    <row r="3655" spans="7:7" x14ac:dyDescent="0.3">
      <c r="G3655" t="str">
        <v/>
      </c>
    </row>
    <row r="3656" spans="7:7" x14ac:dyDescent="0.3">
      <c r="G3656" t="str">
        <v/>
      </c>
    </row>
    <row r="3657" spans="7:7" x14ac:dyDescent="0.3">
      <c r="G3657" t="str">
        <v/>
      </c>
    </row>
    <row r="3658" spans="7:7" x14ac:dyDescent="0.3">
      <c r="G3658" t="str">
        <v/>
      </c>
    </row>
    <row r="3659" spans="7:7" x14ac:dyDescent="0.3">
      <c r="G3659" t="str">
        <v/>
      </c>
    </row>
    <row r="3660" spans="7:7" x14ac:dyDescent="0.3">
      <c r="G3660" t="str">
        <v/>
      </c>
    </row>
    <row r="3661" spans="7:7" x14ac:dyDescent="0.3">
      <c r="G3661" t="str">
        <v/>
      </c>
    </row>
    <row r="3662" spans="7:7" x14ac:dyDescent="0.3">
      <c r="G3662" t="str">
        <v/>
      </c>
    </row>
    <row r="3663" spans="7:7" x14ac:dyDescent="0.3">
      <c r="G3663" t="str">
        <v/>
      </c>
    </row>
    <row r="3664" spans="7:7" x14ac:dyDescent="0.3">
      <c r="G3664" t="str">
        <v/>
      </c>
    </row>
    <row r="3665" spans="7:7" x14ac:dyDescent="0.3">
      <c r="G3665" t="str">
        <v/>
      </c>
    </row>
    <row r="3666" spans="7:7" x14ac:dyDescent="0.3">
      <c r="G3666" t="str">
        <v/>
      </c>
    </row>
    <row r="3667" spans="7:7" x14ac:dyDescent="0.3">
      <c r="G3667" t="str">
        <v/>
      </c>
    </row>
    <row r="3668" spans="7:7" x14ac:dyDescent="0.3">
      <c r="G3668" t="str">
        <v/>
      </c>
    </row>
    <row r="3669" spans="7:7" x14ac:dyDescent="0.3">
      <c r="G3669" t="str">
        <v/>
      </c>
    </row>
    <row r="3670" spans="7:7" x14ac:dyDescent="0.3">
      <c r="G3670" t="str">
        <v/>
      </c>
    </row>
    <row r="3671" spans="7:7" x14ac:dyDescent="0.3">
      <c r="G3671" t="str">
        <v/>
      </c>
    </row>
    <row r="3672" spans="7:7" x14ac:dyDescent="0.3">
      <c r="G3672" t="str">
        <v/>
      </c>
    </row>
    <row r="3673" spans="7:7" x14ac:dyDescent="0.3">
      <c r="G3673" t="str">
        <v/>
      </c>
    </row>
    <row r="3674" spans="7:7" x14ac:dyDescent="0.3">
      <c r="G3674" t="str">
        <v/>
      </c>
    </row>
    <row r="3675" spans="7:7" x14ac:dyDescent="0.3">
      <c r="G3675" t="str">
        <v/>
      </c>
    </row>
    <row r="3676" spans="7:7" x14ac:dyDescent="0.3">
      <c r="G3676" t="str">
        <v/>
      </c>
    </row>
    <row r="3677" spans="7:7" x14ac:dyDescent="0.3">
      <c r="G3677" t="str">
        <v/>
      </c>
    </row>
    <row r="3678" spans="7:7" x14ac:dyDescent="0.3">
      <c r="G3678" t="str">
        <v/>
      </c>
    </row>
    <row r="3679" spans="7:7" x14ac:dyDescent="0.3">
      <c r="G3679" t="str">
        <v/>
      </c>
    </row>
    <row r="3680" spans="7:7" x14ac:dyDescent="0.3">
      <c r="G3680" t="str">
        <v/>
      </c>
    </row>
    <row r="3681" spans="7:7" x14ac:dyDescent="0.3">
      <c r="G3681" t="str">
        <v/>
      </c>
    </row>
    <row r="3682" spans="7:7" x14ac:dyDescent="0.3">
      <c r="G3682" t="str">
        <v/>
      </c>
    </row>
    <row r="3683" spans="7:7" x14ac:dyDescent="0.3">
      <c r="G3683" t="str">
        <v/>
      </c>
    </row>
    <row r="3684" spans="7:7" x14ac:dyDescent="0.3">
      <c r="G3684" t="str">
        <v/>
      </c>
    </row>
    <row r="3685" spans="7:7" x14ac:dyDescent="0.3">
      <c r="G3685" t="str">
        <v/>
      </c>
    </row>
    <row r="3686" spans="7:7" x14ac:dyDescent="0.3">
      <c r="G3686" t="str">
        <v/>
      </c>
    </row>
    <row r="3687" spans="7:7" x14ac:dyDescent="0.3">
      <c r="G3687" t="str">
        <v/>
      </c>
    </row>
    <row r="3688" spans="7:7" x14ac:dyDescent="0.3">
      <c r="G3688" t="str">
        <v/>
      </c>
    </row>
    <row r="3689" spans="7:7" x14ac:dyDescent="0.3">
      <c r="G3689" t="str">
        <v/>
      </c>
    </row>
    <row r="3690" spans="7:7" x14ac:dyDescent="0.3">
      <c r="G3690" t="str">
        <v/>
      </c>
    </row>
    <row r="3691" spans="7:7" x14ac:dyDescent="0.3">
      <c r="G3691" t="str">
        <v/>
      </c>
    </row>
    <row r="3692" spans="7:7" x14ac:dyDescent="0.3">
      <c r="G3692" t="str">
        <v/>
      </c>
    </row>
    <row r="3693" spans="7:7" x14ac:dyDescent="0.3">
      <c r="G3693" t="str">
        <v/>
      </c>
    </row>
    <row r="3694" spans="7:7" x14ac:dyDescent="0.3">
      <c r="G3694" t="str">
        <v/>
      </c>
    </row>
    <row r="3695" spans="7:7" x14ac:dyDescent="0.3">
      <c r="G3695" t="str">
        <v/>
      </c>
    </row>
    <row r="3696" spans="7:7" x14ac:dyDescent="0.3">
      <c r="G3696" t="str">
        <v/>
      </c>
    </row>
    <row r="3697" spans="7:7" x14ac:dyDescent="0.3">
      <c r="G3697" t="str">
        <v/>
      </c>
    </row>
    <row r="3698" spans="7:7" x14ac:dyDescent="0.3">
      <c r="G3698" t="str">
        <v/>
      </c>
    </row>
    <row r="3699" spans="7:7" x14ac:dyDescent="0.3">
      <c r="G3699" t="str">
        <v/>
      </c>
    </row>
    <row r="3700" spans="7:7" x14ac:dyDescent="0.3">
      <c r="G3700" t="str">
        <v/>
      </c>
    </row>
    <row r="3701" spans="7:7" x14ac:dyDescent="0.3">
      <c r="G3701" t="str">
        <v/>
      </c>
    </row>
    <row r="3702" spans="7:7" x14ac:dyDescent="0.3">
      <c r="G3702" t="str">
        <v/>
      </c>
    </row>
    <row r="3703" spans="7:7" x14ac:dyDescent="0.3">
      <c r="G3703" t="str">
        <v/>
      </c>
    </row>
    <row r="3704" spans="7:7" x14ac:dyDescent="0.3">
      <c r="G3704" t="str">
        <v/>
      </c>
    </row>
    <row r="3705" spans="7:7" x14ac:dyDescent="0.3">
      <c r="G3705" t="str">
        <v/>
      </c>
    </row>
    <row r="3706" spans="7:7" x14ac:dyDescent="0.3">
      <c r="G3706" t="str">
        <v/>
      </c>
    </row>
    <row r="3707" spans="7:7" x14ac:dyDescent="0.3">
      <c r="G3707" t="str">
        <v/>
      </c>
    </row>
    <row r="3708" spans="7:7" x14ac:dyDescent="0.3">
      <c r="G3708" t="str">
        <v/>
      </c>
    </row>
    <row r="3709" spans="7:7" x14ac:dyDescent="0.3">
      <c r="G3709" t="str">
        <v/>
      </c>
    </row>
    <row r="3710" spans="7:7" x14ac:dyDescent="0.3">
      <c r="G3710" t="str">
        <v/>
      </c>
    </row>
    <row r="3711" spans="7:7" x14ac:dyDescent="0.3">
      <c r="G3711" t="str">
        <v/>
      </c>
    </row>
    <row r="3712" spans="7:7" x14ac:dyDescent="0.3">
      <c r="G3712" t="str">
        <v/>
      </c>
    </row>
    <row r="3713" spans="7:7" x14ac:dyDescent="0.3">
      <c r="G3713" t="str">
        <v/>
      </c>
    </row>
    <row r="3714" spans="7:7" x14ac:dyDescent="0.3">
      <c r="G3714" t="str">
        <v/>
      </c>
    </row>
    <row r="3715" spans="7:7" x14ac:dyDescent="0.3">
      <c r="G3715" t="str">
        <v/>
      </c>
    </row>
    <row r="3716" spans="7:7" x14ac:dyDescent="0.3">
      <c r="G3716" t="str">
        <v/>
      </c>
    </row>
    <row r="3717" spans="7:7" x14ac:dyDescent="0.3">
      <c r="G3717" t="str">
        <v/>
      </c>
    </row>
    <row r="3718" spans="7:7" x14ac:dyDescent="0.3">
      <c r="G3718" t="str">
        <v/>
      </c>
    </row>
    <row r="3719" spans="7:7" x14ac:dyDescent="0.3">
      <c r="G3719" t="str">
        <v/>
      </c>
    </row>
    <row r="3720" spans="7:7" x14ac:dyDescent="0.3">
      <c r="G3720" t="str">
        <v/>
      </c>
    </row>
    <row r="3721" spans="7:7" x14ac:dyDescent="0.3">
      <c r="G3721" t="str">
        <v/>
      </c>
    </row>
    <row r="3722" spans="7:7" x14ac:dyDescent="0.3">
      <c r="G3722" t="str">
        <v/>
      </c>
    </row>
    <row r="3723" spans="7:7" x14ac:dyDescent="0.3">
      <c r="G3723" t="str">
        <v/>
      </c>
    </row>
    <row r="3724" spans="7:7" x14ac:dyDescent="0.3">
      <c r="G3724" t="str">
        <v/>
      </c>
    </row>
    <row r="3725" spans="7:7" x14ac:dyDescent="0.3">
      <c r="G3725" t="str">
        <v/>
      </c>
    </row>
    <row r="3726" spans="7:7" x14ac:dyDescent="0.3">
      <c r="G3726" t="str">
        <v/>
      </c>
    </row>
    <row r="3727" spans="7:7" x14ac:dyDescent="0.3">
      <c r="G3727" t="str">
        <v/>
      </c>
    </row>
    <row r="3728" spans="7:7" x14ac:dyDescent="0.3">
      <c r="G3728" t="str">
        <v/>
      </c>
    </row>
    <row r="3729" spans="7:7" x14ac:dyDescent="0.3">
      <c r="G3729" t="str">
        <v/>
      </c>
    </row>
    <row r="3730" spans="7:7" x14ac:dyDescent="0.3">
      <c r="G3730" t="str">
        <v/>
      </c>
    </row>
    <row r="3731" spans="7:7" x14ac:dyDescent="0.3">
      <c r="G3731" t="str">
        <v/>
      </c>
    </row>
    <row r="3732" spans="7:7" x14ac:dyDescent="0.3">
      <c r="G3732" t="str">
        <v/>
      </c>
    </row>
    <row r="3733" spans="7:7" x14ac:dyDescent="0.3">
      <c r="G3733" t="str">
        <v/>
      </c>
    </row>
    <row r="3734" spans="7:7" x14ac:dyDescent="0.3">
      <c r="G3734" t="str">
        <v/>
      </c>
    </row>
    <row r="3735" spans="7:7" x14ac:dyDescent="0.3">
      <c r="G3735" t="str">
        <v/>
      </c>
    </row>
    <row r="3736" spans="7:7" x14ac:dyDescent="0.3">
      <c r="G3736" t="str">
        <v/>
      </c>
    </row>
    <row r="3737" spans="7:7" x14ac:dyDescent="0.3">
      <c r="G3737" t="str">
        <v/>
      </c>
    </row>
    <row r="3738" spans="7:7" x14ac:dyDescent="0.3">
      <c r="G3738" t="str">
        <v/>
      </c>
    </row>
    <row r="3739" spans="7:7" x14ac:dyDescent="0.3">
      <c r="G3739" t="str">
        <v/>
      </c>
    </row>
    <row r="3740" spans="7:7" x14ac:dyDescent="0.3">
      <c r="G3740" t="str">
        <v/>
      </c>
    </row>
    <row r="3741" spans="7:7" x14ac:dyDescent="0.3">
      <c r="G3741" t="str">
        <v/>
      </c>
    </row>
    <row r="3742" spans="7:7" x14ac:dyDescent="0.3">
      <c r="G3742" t="str">
        <v/>
      </c>
    </row>
    <row r="3743" spans="7:7" x14ac:dyDescent="0.3">
      <c r="G3743" t="str">
        <v/>
      </c>
    </row>
    <row r="3744" spans="7:7" x14ac:dyDescent="0.3">
      <c r="G3744" t="str">
        <v/>
      </c>
    </row>
    <row r="3745" spans="7:7" x14ac:dyDescent="0.3">
      <c r="G3745" t="str">
        <v/>
      </c>
    </row>
    <row r="3746" spans="7:7" x14ac:dyDescent="0.3">
      <c r="G3746" t="str">
        <v/>
      </c>
    </row>
    <row r="3747" spans="7:7" x14ac:dyDescent="0.3">
      <c r="G3747" t="str">
        <v/>
      </c>
    </row>
    <row r="3748" spans="7:7" x14ac:dyDescent="0.3">
      <c r="G3748" t="str">
        <v/>
      </c>
    </row>
    <row r="3749" spans="7:7" x14ac:dyDescent="0.3">
      <c r="G3749" t="str">
        <v/>
      </c>
    </row>
    <row r="3750" spans="7:7" x14ac:dyDescent="0.3">
      <c r="G3750" t="str">
        <v/>
      </c>
    </row>
    <row r="3751" spans="7:7" x14ac:dyDescent="0.3">
      <c r="G3751" t="str">
        <v/>
      </c>
    </row>
    <row r="3752" spans="7:7" x14ac:dyDescent="0.3">
      <c r="G3752" t="str">
        <v/>
      </c>
    </row>
    <row r="3753" spans="7:7" x14ac:dyDescent="0.3">
      <c r="G3753" t="str">
        <v/>
      </c>
    </row>
    <row r="3754" spans="7:7" x14ac:dyDescent="0.3">
      <c r="G3754" t="str">
        <v/>
      </c>
    </row>
    <row r="3755" spans="7:7" x14ac:dyDescent="0.3">
      <c r="G3755" t="str">
        <v/>
      </c>
    </row>
    <row r="3756" spans="7:7" x14ac:dyDescent="0.3">
      <c r="G3756" t="str">
        <v/>
      </c>
    </row>
    <row r="3757" spans="7:7" x14ac:dyDescent="0.3">
      <c r="G3757" t="str">
        <v/>
      </c>
    </row>
    <row r="3758" spans="7:7" x14ac:dyDescent="0.3">
      <c r="G3758" t="str">
        <v/>
      </c>
    </row>
    <row r="3759" spans="7:7" x14ac:dyDescent="0.3">
      <c r="G3759" t="str">
        <v/>
      </c>
    </row>
    <row r="3760" spans="7:7" x14ac:dyDescent="0.3">
      <c r="G3760" t="str">
        <v/>
      </c>
    </row>
    <row r="3761" spans="7:7" x14ac:dyDescent="0.3">
      <c r="G3761" t="str">
        <v/>
      </c>
    </row>
    <row r="3762" spans="7:7" x14ac:dyDescent="0.3">
      <c r="G3762" t="str">
        <v/>
      </c>
    </row>
    <row r="3763" spans="7:7" x14ac:dyDescent="0.3">
      <c r="G3763" t="str">
        <v/>
      </c>
    </row>
    <row r="3764" spans="7:7" x14ac:dyDescent="0.3">
      <c r="G3764" t="str">
        <v/>
      </c>
    </row>
    <row r="3765" spans="7:7" x14ac:dyDescent="0.3">
      <c r="G3765" t="str">
        <v/>
      </c>
    </row>
    <row r="3766" spans="7:7" x14ac:dyDescent="0.3">
      <c r="G3766" t="str">
        <v/>
      </c>
    </row>
    <row r="3767" spans="7:7" x14ac:dyDescent="0.3">
      <c r="G3767" t="str">
        <v/>
      </c>
    </row>
    <row r="3768" spans="7:7" x14ac:dyDescent="0.3">
      <c r="G3768" t="str">
        <v/>
      </c>
    </row>
    <row r="3769" spans="7:7" x14ac:dyDescent="0.3">
      <c r="G3769" t="str">
        <v/>
      </c>
    </row>
    <row r="3770" spans="7:7" x14ac:dyDescent="0.3">
      <c r="G3770" t="str">
        <v/>
      </c>
    </row>
    <row r="3771" spans="7:7" x14ac:dyDescent="0.3">
      <c r="G3771" t="str">
        <v/>
      </c>
    </row>
    <row r="3772" spans="7:7" x14ac:dyDescent="0.3">
      <c r="G3772" t="str">
        <v/>
      </c>
    </row>
    <row r="3773" spans="7:7" x14ac:dyDescent="0.3">
      <c r="G3773" t="str">
        <v/>
      </c>
    </row>
    <row r="3774" spans="7:7" x14ac:dyDescent="0.3">
      <c r="G3774" t="str">
        <v/>
      </c>
    </row>
    <row r="3775" spans="7:7" x14ac:dyDescent="0.3">
      <c r="G3775" t="str">
        <v/>
      </c>
    </row>
    <row r="3776" spans="7:7" x14ac:dyDescent="0.3">
      <c r="G3776" t="str">
        <v/>
      </c>
    </row>
    <row r="3777" spans="7:7" x14ac:dyDescent="0.3">
      <c r="G3777" t="str">
        <v/>
      </c>
    </row>
    <row r="3778" spans="7:7" x14ac:dyDescent="0.3">
      <c r="G3778" t="str">
        <v/>
      </c>
    </row>
    <row r="3779" spans="7:7" x14ac:dyDescent="0.3">
      <c r="G3779" t="str">
        <v/>
      </c>
    </row>
    <row r="3780" spans="7:7" x14ac:dyDescent="0.3">
      <c r="G3780" t="str">
        <v/>
      </c>
    </row>
    <row r="3781" spans="7:7" x14ac:dyDescent="0.3">
      <c r="G3781" t="str">
        <v/>
      </c>
    </row>
    <row r="3782" spans="7:7" x14ac:dyDescent="0.3">
      <c r="G3782" t="str">
        <v/>
      </c>
    </row>
    <row r="3783" spans="7:7" x14ac:dyDescent="0.3">
      <c r="G3783" t="str">
        <v/>
      </c>
    </row>
    <row r="3784" spans="7:7" x14ac:dyDescent="0.3">
      <c r="G3784" t="str">
        <v/>
      </c>
    </row>
    <row r="3785" spans="7:7" x14ac:dyDescent="0.3">
      <c r="G3785" t="str">
        <v/>
      </c>
    </row>
    <row r="3786" spans="7:7" x14ac:dyDescent="0.3">
      <c r="G3786" t="str">
        <v/>
      </c>
    </row>
    <row r="3787" spans="7:7" x14ac:dyDescent="0.3">
      <c r="G3787" t="str">
        <v/>
      </c>
    </row>
    <row r="3788" spans="7:7" x14ac:dyDescent="0.3">
      <c r="G3788" t="str">
        <v/>
      </c>
    </row>
    <row r="3789" spans="7:7" x14ac:dyDescent="0.3">
      <c r="G3789" t="str">
        <v/>
      </c>
    </row>
    <row r="3790" spans="7:7" x14ac:dyDescent="0.3">
      <c r="G3790" t="str">
        <v/>
      </c>
    </row>
    <row r="3791" spans="7:7" x14ac:dyDescent="0.3">
      <c r="G3791" t="str">
        <v/>
      </c>
    </row>
    <row r="3792" spans="7:7" x14ac:dyDescent="0.3">
      <c r="G3792" t="str">
        <v/>
      </c>
    </row>
    <row r="3793" spans="7:7" x14ac:dyDescent="0.3">
      <c r="G3793" t="str">
        <v/>
      </c>
    </row>
    <row r="3794" spans="7:7" x14ac:dyDescent="0.3">
      <c r="G3794" t="str">
        <v/>
      </c>
    </row>
    <row r="3795" spans="7:7" x14ac:dyDescent="0.3">
      <c r="G3795" t="str">
        <v/>
      </c>
    </row>
    <row r="3796" spans="7:7" x14ac:dyDescent="0.3">
      <c r="G3796" t="str">
        <v/>
      </c>
    </row>
    <row r="3797" spans="7:7" x14ac:dyDescent="0.3">
      <c r="G3797" t="str">
        <v/>
      </c>
    </row>
    <row r="3798" spans="7:7" x14ac:dyDescent="0.3">
      <c r="G3798" t="str">
        <v/>
      </c>
    </row>
    <row r="3799" spans="7:7" x14ac:dyDescent="0.3">
      <c r="G3799" t="str">
        <v/>
      </c>
    </row>
    <row r="3800" spans="7:7" x14ac:dyDescent="0.3">
      <c r="G3800" t="str">
        <v/>
      </c>
    </row>
    <row r="3801" spans="7:7" x14ac:dyDescent="0.3">
      <c r="G3801" t="str">
        <v/>
      </c>
    </row>
    <row r="3802" spans="7:7" x14ac:dyDescent="0.3">
      <c r="G3802" t="str">
        <v/>
      </c>
    </row>
    <row r="3803" spans="7:7" x14ac:dyDescent="0.3">
      <c r="G3803" t="str">
        <v/>
      </c>
    </row>
    <row r="3804" spans="7:7" x14ac:dyDescent="0.3">
      <c r="G3804" t="str">
        <v/>
      </c>
    </row>
    <row r="3805" spans="7:7" x14ac:dyDescent="0.3">
      <c r="G3805" t="str">
        <v/>
      </c>
    </row>
    <row r="3806" spans="7:7" x14ac:dyDescent="0.3">
      <c r="G3806" t="str">
        <v/>
      </c>
    </row>
    <row r="3807" spans="7:7" x14ac:dyDescent="0.3">
      <c r="G3807" t="str">
        <v/>
      </c>
    </row>
    <row r="3808" spans="7:7" x14ac:dyDescent="0.3">
      <c r="G3808" t="str">
        <v/>
      </c>
    </row>
    <row r="3809" spans="7:7" x14ac:dyDescent="0.3">
      <c r="G3809" t="str">
        <v/>
      </c>
    </row>
    <row r="3810" spans="7:7" x14ac:dyDescent="0.3">
      <c r="G3810" t="str">
        <v/>
      </c>
    </row>
    <row r="3811" spans="7:7" x14ac:dyDescent="0.3">
      <c r="G3811" t="str">
        <v/>
      </c>
    </row>
    <row r="3812" spans="7:7" x14ac:dyDescent="0.3">
      <c r="G3812" t="str">
        <v/>
      </c>
    </row>
    <row r="3813" spans="7:7" x14ac:dyDescent="0.3">
      <c r="G3813" t="str">
        <v/>
      </c>
    </row>
    <row r="3814" spans="7:7" x14ac:dyDescent="0.3">
      <c r="G3814" t="str">
        <v/>
      </c>
    </row>
    <row r="3815" spans="7:7" x14ac:dyDescent="0.3">
      <c r="G3815" t="str">
        <v/>
      </c>
    </row>
    <row r="3816" spans="7:7" x14ac:dyDescent="0.3">
      <c r="G3816" t="str">
        <v/>
      </c>
    </row>
    <row r="3817" spans="7:7" x14ac:dyDescent="0.3">
      <c r="G3817" t="str">
        <v/>
      </c>
    </row>
    <row r="3818" spans="7:7" x14ac:dyDescent="0.3">
      <c r="G3818" t="str">
        <v/>
      </c>
    </row>
    <row r="3819" spans="7:7" x14ac:dyDescent="0.3">
      <c r="G3819" t="str">
        <v/>
      </c>
    </row>
    <row r="3820" spans="7:7" x14ac:dyDescent="0.3">
      <c r="G3820" t="str">
        <v/>
      </c>
    </row>
    <row r="3821" spans="7:7" x14ac:dyDescent="0.3">
      <c r="G3821" t="str">
        <v/>
      </c>
    </row>
    <row r="3822" spans="7:7" x14ac:dyDescent="0.3">
      <c r="G3822" t="str">
        <v/>
      </c>
    </row>
    <row r="3823" spans="7:7" x14ac:dyDescent="0.3">
      <c r="G3823" t="str">
        <v/>
      </c>
    </row>
    <row r="3824" spans="7:7" x14ac:dyDescent="0.3">
      <c r="G3824" t="str">
        <v/>
      </c>
    </row>
    <row r="3825" spans="7:7" x14ac:dyDescent="0.3">
      <c r="G3825" t="str">
        <v/>
      </c>
    </row>
    <row r="3826" spans="7:7" x14ac:dyDescent="0.3">
      <c r="G3826" t="str">
        <v/>
      </c>
    </row>
    <row r="3827" spans="7:7" x14ac:dyDescent="0.3">
      <c r="G3827" t="str">
        <v/>
      </c>
    </row>
    <row r="3828" spans="7:7" x14ac:dyDescent="0.3">
      <c r="G3828" t="str">
        <v/>
      </c>
    </row>
    <row r="3829" spans="7:7" x14ac:dyDescent="0.3">
      <c r="G3829" t="str">
        <v/>
      </c>
    </row>
    <row r="3830" spans="7:7" x14ac:dyDescent="0.3">
      <c r="G3830" t="str">
        <v/>
      </c>
    </row>
    <row r="3831" spans="7:7" x14ac:dyDescent="0.3">
      <c r="G3831" t="str">
        <v/>
      </c>
    </row>
    <row r="3832" spans="7:7" x14ac:dyDescent="0.3">
      <c r="G3832" t="str">
        <v/>
      </c>
    </row>
    <row r="3833" spans="7:7" x14ac:dyDescent="0.3">
      <c r="G3833" t="str">
        <v/>
      </c>
    </row>
    <row r="3834" spans="7:7" x14ac:dyDescent="0.3">
      <c r="G3834" t="str">
        <v/>
      </c>
    </row>
    <row r="3835" spans="7:7" x14ac:dyDescent="0.3">
      <c r="G3835" t="str">
        <v/>
      </c>
    </row>
    <row r="3836" spans="7:7" x14ac:dyDescent="0.3">
      <c r="G3836" t="str">
        <v/>
      </c>
    </row>
    <row r="3837" spans="7:7" x14ac:dyDescent="0.3">
      <c r="G3837" t="str">
        <v/>
      </c>
    </row>
    <row r="3838" spans="7:7" x14ac:dyDescent="0.3">
      <c r="G3838" t="str">
        <v/>
      </c>
    </row>
    <row r="3839" spans="7:7" x14ac:dyDescent="0.3">
      <c r="G3839" t="str">
        <v/>
      </c>
    </row>
    <row r="3840" spans="7:7" x14ac:dyDescent="0.3">
      <c r="G3840" t="str">
        <v/>
      </c>
    </row>
    <row r="3841" spans="7:7" x14ac:dyDescent="0.3">
      <c r="G3841" t="str">
        <v/>
      </c>
    </row>
    <row r="3842" spans="7:7" x14ac:dyDescent="0.3">
      <c r="G3842" t="str">
        <v/>
      </c>
    </row>
    <row r="3843" spans="7:7" x14ac:dyDescent="0.3">
      <c r="G3843" t="str">
        <v/>
      </c>
    </row>
    <row r="3844" spans="7:7" x14ac:dyDescent="0.3">
      <c r="G3844" t="str">
        <v/>
      </c>
    </row>
    <row r="3845" spans="7:7" x14ac:dyDescent="0.3">
      <c r="G3845" t="str">
        <v/>
      </c>
    </row>
    <row r="3846" spans="7:7" x14ac:dyDescent="0.3">
      <c r="G3846" t="str">
        <v/>
      </c>
    </row>
    <row r="3847" spans="7:7" x14ac:dyDescent="0.3">
      <c r="G3847" t="str">
        <v/>
      </c>
    </row>
    <row r="3848" spans="7:7" x14ac:dyDescent="0.3">
      <c r="G3848" t="str">
        <v/>
      </c>
    </row>
    <row r="3849" spans="7:7" x14ac:dyDescent="0.3">
      <c r="G3849" t="str">
        <v/>
      </c>
    </row>
    <row r="3850" spans="7:7" x14ac:dyDescent="0.3">
      <c r="G3850" t="str">
        <v/>
      </c>
    </row>
    <row r="3851" spans="7:7" x14ac:dyDescent="0.3">
      <c r="G3851" t="str">
        <v/>
      </c>
    </row>
    <row r="3852" spans="7:7" x14ac:dyDescent="0.3">
      <c r="G3852" t="str">
        <v/>
      </c>
    </row>
    <row r="3853" spans="7:7" x14ac:dyDescent="0.3">
      <c r="G3853" t="str">
        <v/>
      </c>
    </row>
    <row r="3854" spans="7:7" x14ac:dyDescent="0.3">
      <c r="G3854" t="str">
        <v/>
      </c>
    </row>
    <row r="3855" spans="7:7" x14ac:dyDescent="0.3">
      <c r="G3855" t="str">
        <v/>
      </c>
    </row>
    <row r="3856" spans="7:7" x14ac:dyDescent="0.3">
      <c r="G3856" t="str">
        <v/>
      </c>
    </row>
    <row r="3857" spans="7:7" x14ac:dyDescent="0.3">
      <c r="G3857" t="str">
        <v/>
      </c>
    </row>
    <row r="3858" spans="7:7" x14ac:dyDescent="0.3">
      <c r="G3858" t="str">
        <v/>
      </c>
    </row>
    <row r="3859" spans="7:7" x14ac:dyDescent="0.3">
      <c r="G3859" t="str">
        <v/>
      </c>
    </row>
    <row r="3860" spans="7:7" x14ac:dyDescent="0.3">
      <c r="G3860" t="str">
        <v/>
      </c>
    </row>
    <row r="3861" spans="7:7" x14ac:dyDescent="0.3">
      <c r="G3861" t="str">
        <v/>
      </c>
    </row>
    <row r="3862" spans="7:7" x14ac:dyDescent="0.3">
      <c r="G3862" t="str">
        <v/>
      </c>
    </row>
    <row r="3863" spans="7:7" x14ac:dyDescent="0.3">
      <c r="G3863" t="str">
        <v/>
      </c>
    </row>
    <row r="3864" spans="7:7" x14ac:dyDescent="0.3">
      <c r="G3864" t="str">
        <v/>
      </c>
    </row>
    <row r="3865" spans="7:7" x14ac:dyDescent="0.3">
      <c r="G3865" t="str">
        <v/>
      </c>
    </row>
    <row r="3866" spans="7:7" x14ac:dyDescent="0.3">
      <c r="G3866" t="str">
        <v/>
      </c>
    </row>
    <row r="3867" spans="7:7" x14ac:dyDescent="0.3">
      <c r="G3867" t="str">
        <v/>
      </c>
    </row>
    <row r="3868" spans="7:7" x14ac:dyDescent="0.3">
      <c r="G3868" t="str">
        <v/>
      </c>
    </row>
    <row r="3869" spans="7:7" x14ac:dyDescent="0.3">
      <c r="G3869" t="str">
        <v/>
      </c>
    </row>
    <row r="3870" spans="7:7" x14ac:dyDescent="0.3">
      <c r="G3870" t="str">
        <v/>
      </c>
    </row>
    <row r="3871" spans="7:7" x14ac:dyDescent="0.3">
      <c r="G3871" t="str">
        <v/>
      </c>
    </row>
    <row r="3872" spans="7:7" x14ac:dyDescent="0.3">
      <c r="G3872" t="str">
        <v/>
      </c>
    </row>
    <row r="3873" spans="7:7" x14ac:dyDescent="0.3">
      <c r="G3873" t="str">
        <v/>
      </c>
    </row>
    <row r="3874" spans="7:7" x14ac:dyDescent="0.3">
      <c r="G3874" t="str">
        <v/>
      </c>
    </row>
    <row r="3875" spans="7:7" x14ac:dyDescent="0.3">
      <c r="G3875" t="str">
        <v/>
      </c>
    </row>
    <row r="3876" spans="7:7" x14ac:dyDescent="0.3">
      <c r="G3876" t="str">
        <v/>
      </c>
    </row>
    <row r="3877" spans="7:7" x14ac:dyDescent="0.3">
      <c r="G3877" t="str">
        <v/>
      </c>
    </row>
    <row r="3878" spans="7:7" x14ac:dyDescent="0.3">
      <c r="G3878" t="str">
        <v/>
      </c>
    </row>
    <row r="3879" spans="7:7" x14ac:dyDescent="0.3">
      <c r="G3879" t="str">
        <v/>
      </c>
    </row>
    <row r="3880" spans="7:7" x14ac:dyDescent="0.3">
      <c r="G3880" t="str">
        <v/>
      </c>
    </row>
    <row r="3881" spans="7:7" x14ac:dyDescent="0.3">
      <c r="G3881" t="str">
        <v/>
      </c>
    </row>
    <row r="3882" spans="7:7" x14ac:dyDescent="0.3">
      <c r="G3882" t="str">
        <v/>
      </c>
    </row>
    <row r="3883" spans="7:7" x14ac:dyDescent="0.3">
      <c r="G3883" t="str">
        <v/>
      </c>
    </row>
    <row r="3884" spans="7:7" x14ac:dyDescent="0.3">
      <c r="G3884" t="str">
        <v/>
      </c>
    </row>
    <row r="3885" spans="7:7" x14ac:dyDescent="0.3">
      <c r="G3885" t="str">
        <v/>
      </c>
    </row>
    <row r="3886" spans="7:7" x14ac:dyDescent="0.3">
      <c r="G3886" t="str">
        <v/>
      </c>
    </row>
    <row r="3887" spans="7:7" x14ac:dyDescent="0.3">
      <c r="G3887" t="str">
        <v/>
      </c>
    </row>
    <row r="3888" spans="7:7" x14ac:dyDescent="0.3">
      <c r="G3888" t="str">
        <v/>
      </c>
    </row>
    <row r="3889" spans="7:7" x14ac:dyDescent="0.3">
      <c r="G3889" t="str">
        <v/>
      </c>
    </row>
    <row r="3890" spans="7:7" x14ac:dyDescent="0.3">
      <c r="G3890" t="str">
        <v/>
      </c>
    </row>
    <row r="3891" spans="7:7" x14ac:dyDescent="0.3">
      <c r="G3891" t="str">
        <v/>
      </c>
    </row>
    <row r="3892" spans="7:7" x14ac:dyDescent="0.3">
      <c r="G3892" t="str">
        <v/>
      </c>
    </row>
    <row r="3893" spans="7:7" x14ac:dyDescent="0.3">
      <c r="G3893" t="str">
        <v/>
      </c>
    </row>
    <row r="3894" spans="7:7" x14ac:dyDescent="0.3">
      <c r="G3894" t="str">
        <v/>
      </c>
    </row>
    <row r="3895" spans="7:7" x14ac:dyDescent="0.3">
      <c r="G3895" t="str">
        <v/>
      </c>
    </row>
    <row r="3896" spans="7:7" x14ac:dyDescent="0.3">
      <c r="G3896" t="str">
        <v/>
      </c>
    </row>
    <row r="3897" spans="7:7" x14ac:dyDescent="0.3">
      <c r="G3897" t="str">
        <v/>
      </c>
    </row>
    <row r="3898" spans="7:7" x14ac:dyDescent="0.3">
      <c r="G3898" t="str">
        <v/>
      </c>
    </row>
    <row r="3899" spans="7:7" x14ac:dyDescent="0.3">
      <c r="G3899" t="str">
        <v/>
      </c>
    </row>
    <row r="3900" spans="7:7" x14ac:dyDescent="0.3">
      <c r="G3900" t="str">
        <v/>
      </c>
    </row>
    <row r="3901" spans="7:7" x14ac:dyDescent="0.3">
      <c r="G3901" t="str">
        <v/>
      </c>
    </row>
    <row r="3902" spans="7:7" x14ac:dyDescent="0.3">
      <c r="G3902" t="str">
        <v/>
      </c>
    </row>
    <row r="3903" spans="7:7" x14ac:dyDescent="0.3">
      <c r="G3903" t="str">
        <v/>
      </c>
    </row>
    <row r="3904" spans="7:7" x14ac:dyDescent="0.3">
      <c r="G3904" t="str">
        <v/>
      </c>
    </row>
    <row r="3905" spans="7:7" x14ac:dyDescent="0.3">
      <c r="G3905" t="str">
        <v/>
      </c>
    </row>
    <row r="3906" spans="7:7" x14ac:dyDescent="0.3">
      <c r="G3906" t="str">
        <v/>
      </c>
    </row>
    <row r="3907" spans="7:7" x14ac:dyDescent="0.3">
      <c r="G3907" t="str">
        <v/>
      </c>
    </row>
    <row r="3908" spans="7:7" x14ac:dyDescent="0.3">
      <c r="G3908" t="str">
        <v/>
      </c>
    </row>
    <row r="3909" spans="7:7" x14ac:dyDescent="0.3">
      <c r="G3909" t="str">
        <v/>
      </c>
    </row>
    <row r="3910" spans="7:7" x14ac:dyDescent="0.3">
      <c r="G3910" t="str">
        <v/>
      </c>
    </row>
    <row r="3911" spans="7:7" x14ac:dyDescent="0.3">
      <c r="G3911" t="str">
        <v/>
      </c>
    </row>
    <row r="3912" spans="7:7" x14ac:dyDescent="0.3">
      <c r="G3912" t="str">
        <v/>
      </c>
    </row>
    <row r="3913" spans="7:7" x14ac:dyDescent="0.3">
      <c r="G3913" t="str">
        <v/>
      </c>
    </row>
    <row r="3914" spans="7:7" x14ac:dyDescent="0.3">
      <c r="G3914" t="str">
        <v/>
      </c>
    </row>
    <row r="3915" spans="7:7" x14ac:dyDescent="0.3">
      <c r="G3915" t="str">
        <v/>
      </c>
    </row>
    <row r="3916" spans="7:7" x14ac:dyDescent="0.3">
      <c r="G3916" t="str">
        <v/>
      </c>
    </row>
    <row r="3917" spans="7:7" x14ac:dyDescent="0.3">
      <c r="G3917" t="str">
        <v/>
      </c>
    </row>
    <row r="3918" spans="7:7" x14ac:dyDescent="0.3">
      <c r="G3918" t="str">
        <v/>
      </c>
    </row>
    <row r="3919" spans="7:7" x14ac:dyDescent="0.3">
      <c r="G3919" t="str">
        <v/>
      </c>
    </row>
    <row r="3920" spans="7:7" x14ac:dyDescent="0.3">
      <c r="G3920" t="str">
        <v/>
      </c>
    </row>
    <row r="3921" spans="7:7" x14ac:dyDescent="0.3">
      <c r="G3921" t="str">
        <v/>
      </c>
    </row>
    <row r="3922" spans="7:7" x14ac:dyDescent="0.3">
      <c r="G3922" t="str">
        <v/>
      </c>
    </row>
    <row r="3923" spans="7:7" x14ac:dyDescent="0.3">
      <c r="G3923" t="str">
        <v/>
      </c>
    </row>
    <row r="3924" spans="7:7" x14ac:dyDescent="0.3">
      <c r="G3924" t="str">
        <v/>
      </c>
    </row>
    <row r="3925" spans="7:7" x14ac:dyDescent="0.3">
      <c r="G3925" t="str">
        <v/>
      </c>
    </row>
    <row r="3926" spans="7:7" x14ac:dyDescent="0.3">
      <c r="G3926" t="str">
        <v/>
      </c>
    </row>
    <row r="3927" spans="7:7" x14ac:dyDescent="0.3">
      <c r="G3927" t="str">
        <v/>
      </c>
    </row>
    <row r="3928" spans="7:7" x14ac:dyDescent="0.3">
      <c r="G3928" t="str">
        <v/>
      </c>
    </row>
    <row r="3929" spans="7:7" x14ac:dyDescent="0.3">
      <c r="G3929" t="str">
        <v/>
      </c>
    </row>
    <row r="3930" spans="7:7" x14ac:dyDescent="0.3">
      <c r="G3930" t="str">
        <v/>
      </c>
    </row>
    <row r="3931" spans="7:7" x14ac:dyDescent="0.3">
      <c r="G3931" t="str">
        <v/>
      </c>
    </row>
    <row r="3932" spans="7:7" x14ac:dyDescent="0.3">
      <c r="G3932" t="str">
        <v/>
      </c>
    </row>
    <row r="3933" spans="7:7" x14ac:dyDescent="0.3">
      <c r="G3933" t="str">
        <v/>
      </c>
    </row>
    <row r="3934" spans="7:7" x14ac:dyDescent="0.3">
      <c r="G3934" t="str">
        <v/>
      </c>
    </row>
    <row r="3935" spans="7:7" x14ac:dyDescent="0.3">
      <c r="G3935" t="str">
        <v/>
      </c>
    </row>
    <row r="3936" spans="7:7" x14ac:dyDescent="0.3">
      <c r="G3936" t="str">
        <v/>
      </c>
    </row>
    <row r="3937" spans="7:7" x14ac:dyDescent="0.3">
      <c r="G3937" t="str">
        <v/>
      </c>
    </row>
    <row r="3938" spans="7:7" x14ac:dyDescent="0.3">
      <c r="G3938" t="str">
        <v/>
      </c>
    </row>
    <row r="3939" spans="7:7" x14ac:dyDescent="0.3">
      <c r="G3939" t="str">
        <v/>
      </c>
    </row>
    <row r="3940" spans="7:7" x14ac:dyDescent="0.3">
      <c r="G3940" t="str">
        <v/>
      </c>
    </row>
    <row r="3941" spans="7:7" x14ac:dyDescent="0.3">
      <c r="G3941" t="str">
        <v/>
      </c>
    </row>
    <row r="3942" spans="7:7" x14ac:dyDescent="0.3">
      <c r="G3942" t="str">
        <v/>
      </c>
    </row>
    <row r="3943" spans="7:7" x14ac:dyDescent="0.3">
      <c r="G3943" t="str">
        <v/>
      </c>
    </row>
    <row r="3944" spans="7:7" x14ac:dyDescent="0.3">
      <c r="G3944" t="str">
        <v/>
      </c>
    </row>
    <row r="3945" spans="7:7" x14ac:dyDescent="0.3">
      <c r="G3945" t="str">
        <v/>
      </c>
    </row>
    <row r="3946" spans="7:7" x14ac:dyDescent="0.3">
      <c r="G3946" t="str">
        <v/>
      </c>
    </row>
    <row r="3947" spans="7:7" x14ac:dyDescent="0.3">
      <c r="G3947" t="str">
        <v/>
      </c>
    </row>
    <row r="3948" spans="7:7" x14ac:dyDescent="0.3">
      <c r="G3948" t="str">
        <v/>
      </c>
    </row>
    <row r="3949" spans="7:7" x14ac:dyDescent="0.3">
      <c r="G3949" t="str">
        <v/>
      </c>
    </row>
    <row r="3950" spans="7:7" x14ac:dyDescent="0.3">
      <c r="G3950" t="str">
        <v/>
      </c>
    </row>
    <row r="3951" spans="7:7" x14ac:dyDescent="0.3">
      <c r="G3951" t="str">
        <v/>
      </c>
    </row>
    <row r="3952" spans="7:7" x14ac:dyDescent="0.3">
      <c r="G3952" t="str">
        <v/>
      </c>
    </row>
    <row r="3953" spans="7:7" x14ac:dyDescent="0.3">
      <c r="G3953" t="str">
        <v/>
      </c>
    </row>
    <row r="3954" spans="7:7" x14ac:dyDescent="0.3">
      <c r="G3954" t="str">
        <v/>
      </c>
    </row>
    <row r="3955" spans="7:7" x14ac:dyDescent="0.3">
      <c r="G3955" t="str">
        <v/>
      </c>
    </row>
    <row r="3956" spans="7:7" x14ac:dyDescent="0.3">
      <c r="G3956" t="str">
        <v/>
      </c>
    </row>
    <row r="3957" spans="7:7" x14ac:dyDescent="0.3">
      <c r="G3957" t="str">
        <v/>
      </c>
    </row>
    <row r="3958" spans="7:7" x14ac:dyDescent="0.3">
      <c r="G3958" t="str">
        <v/>
      </c>
    </row>
    <row r="3959" spans="7:7" x14ac:dyDescent="0.3">
      <c r="G3959" t="str">
        <v/>
      </c>
    </row>
    <row r="3960" spans="7:7" x14ac:dyDescent="0.3">
      <c r="G3960" t="str">
        <v/>
      </c>
    </row>
    <row r="3961" spans="7:7" x14ac:dyDescent="0.3">
      <c r="G3961" t="str">
        <v/>
      </c>
    </row>
    <row r="3962" spans="7:7" x14ac:dyDescent="0.3">
      <c r="G3962" t="str">
        <v/>
      </c>
    </row>
    <row r="3963" spans="7:7" x14ac:dyDescent="0.3">
      <c r="G3963" t="str">
        <v/>
      </c>
    </row>
    <row r="3964" spans="7:7" x14ac:dyDescent="0.3">
      <c r="G3964" t="str">
        <v/>
      </c>
    </row>
    <row r="3965" spans="7:7" x14ac:dyDescent="0.3">
      <c r="G3965" t="str">
        <v/>
      </c>
    </row>
    <row r="3966" spans="7:7" x14ac:dyDescent="0.3">
      <c r="G3966" t="str">
        <v/>
      </c>
    </row>
    <row r="3967" spans="7:7" x14ac:dyDescent="0.3">
      <c r="G3967" t="str">
        <v/>
      </c>
    </row>
    <row r="3968" spans="7:7" x14ac:dyDescent="0.3">
      <c r="G3968" t="str">
        <v/>
      </c>
    </row>
    <row r="3969" spans="7:7" x14ac:dyDescent="0.3">
      <c r="G3969" t="str">
        <v/>
      </c>
    </row>
    <row r="3970" spans="7:7" x14ac:dyDescent="0.3">
      <c r="G3970" t="str">
        <v/>
      </c>
    </row>
    <row r="3971" spans="7:7" x14ac:dyDescent="0.3">
      <c r="G3971" t="str">
        <v/>
      </c>
    </row>
    <row r="3972" spans="7:7" x14ac:dyDescent="0.3">
      <c r="G3972" t="str">
        <v/>
      </c>
    </row>
    <row r="3973" spans="7:7" x14ac:dyDescent="0.3">
      <c r="G3973" t="str">
        <v/>
      </c>
    </row>
    <row r="3974" spans="7:7" x14ac:dyDescent="0.3">
      <c r="G3974" t="str">
        <v/>
      </c>
    </row>
    <row r="3975" spans="7:7" x14ac:dyDescent="0.3">
      <c r="G3975" t="str">
        <v/>
      </c>
    </row>
    <row r="3976" spans="7:7" x14ac:dyDescent="0.3">
      <c r="G3976" t="str">
        <v/>
      </c>
    </row>
    <row r="3977" spans="7:7" x14ac:dyDescent="0.3">
      <c r="G3977" t="str">
        <v/>
      </c>
    </row>
    <row r="3978" spans="7:7" x14ac:dyDescent="0.3">
      <c r="G3978" t="str">
        <v/>
      </c>
    </row>
    <row r="3979" spans="7:7" x14ac:dyDescent="0.3">
      <c r="G3979" t="str">
        <v/>
      </c>
    </row>
    <row r="3980" spans="7:7" x14ac:dyDescent="0.3">
      <c r="G3980" t="str">
        <v/>
      </c>
    </row>
    <row r="3981" spans="7:7" x14ac:dyDescent="0.3">
      <c r="G3981" t="str">
        <v/>
      </c>
    </row>
    <row r="3982" spans="7:7" x14ac:dyDescent="0.3">
      <c r="G3982" t="str">
        <v/>
      </c>
    </row>
    <row r="3983" spans="7:7" x14ac:dyDescent="0.3">
      <c r="G3983" t="str">
        <v/>
      </c>
    </row>
    <row r="3984" spans="7:7" x14ac:dyDescent="0.3">
      <c r="G3984" t="str">
        <v/>
      </c>
    </row>
    <row r="3985" spans="7:7" x14ac:dyDescent="0.3">
      <c r="G3985" t="str">
        <v/>
      </c>
    </row>
    <row r="3986" spans="7:7" x14ac:dyDescent="0.3">
      <c r="G3986" t="str">
        <v/>
      </c>
    </row>
    <row r="3987" spans="7:7" x14ac:dyDescent="0.3">
      <c r="G3987" t="str">
        <v/>
      </c>
    </row>
    <row r="3988" spans="7:7" x14ac:dyDescent="0.3">
      <c r="G3988" t="str">
        <v/>
      </c>
    </row>
    <row r="3989" spans="7:7" x14ac:dyDescent="0.3">
      <c r="G3989" t="str">
        <v/>
      </c>
    </row>
    <row r="3990" spans="7:7" x14ac:dyDescent="0.3">
      <c r="G3990" t="str">
        <v/>
      </c>
    </row>
    <row r="3991" spans="7:7" x14ac:dyDescent="0.3">
      <c r="G3991" t="str">
        <v/>
      </c>
    </row>
    <row r="3992" spans="7:7" x14ac:dyDescent="0.3">
      <c r="G3992" t="str">
        <v/>
      </c>
    </row>
    <row r="3993" spans="7:7" x14ac:dyDescent="0.3">
      <c r="G3993" t="str">
        <v/>
      </c>
    </row>
    <row r="3994" spans="7:7" x14ac:dyDescent="0.3">
      <c r="G3994" t="str">
        <v/>
      </c>
    </row>
    <row r="3995" spans="7:7" x14ac:dyDescent="0.3">
      <c r="G3995" t="str">
        <v/>
      </c>
    </row>
    <row r="3996" spans="7:7" x14ac:dyDescent="0.3">
      <c r="G3996" t="str">
        <v/>
      </c>
    </row>
    <row r="3997" spans="7:7" x14ac:dyDescent="0.3">
      <c r="G3997" t="str">
        <v/>
      </c>
    </row>
    <row r="3998" spans="7:7" x14ac:dyDescent="0.3">
      <c r="G3998" t="str">
        <v/>
      </c>
    </row>
    <row r="3999" spans="7:7" x14ac:dyDescent="0.3">
      <c r="G3999" t="str">
        <v/>
      </c>
    </row>
    <row r="4000" spans="7:7" x14ac:dyDescent="0.3">
      <c r="G4000" t="str">
        <v/>
      </c>
    </row>
    <row r="4001" spans="7:7" x14ac:dyDescent="0.3">
      <c r="G4001" t="str">
        <v/>
      </c>
    </row>
    <row r="4002" spans="7:7" x14ac:dyDescent="0.3">
      <c r="G4002" t="str">
        <v/>
      </c>
    </row>
    <row r="4003" spans="7:7" x14ac:dyDescent="0.3">
      <c r="G4003" t="str">
        <v/>
      </c>
    </row>
    <row r="4004" spans="7:7" x14ac:dyDescent="0.3">
      <c r="G4004" t="str">
        <v/>
      </c>
    </row>
    <row r="4005" spans="7:7" x14ac:dyDescent="0.3">
      <c r="G4005" t="str">
        <v/>
      </c>
    </row>
    <row r="4006" spans="7:7" x14ac:dyDescent="0.3">
      <c r="G4006" t="str">
        <v/>
      </c>
    </row>
    <row r="4007" spans="7:7" x14ac:dyDescent="0.3">
      <c r="G4007" t="str">
        <v/>
      </c>
    </row>
    <row r="4008" spans="7:7" x14ac:dyDescent="0.3">
      <c r="G4008" t="str">
        <v/>
      </c>
    </row>
    <row r="4009" spans="7:7" x14ac:dyDescent="0.3">
      <c r="G4009" t="str">
        <v/>
      </c>
    </row>
    <row r="4010" spans="7:7" x14ac:dyDescent="0.3">
      <c r="G4010" t="str">
        <v/>
      </c>
    </row>
    <row r="4011" spans="7:7" x14ac:dyDescent="0.3">
      <c r="G4011" t="str">
        <v/>
      </c>
    </row>
    <row r="4012" spans="7:7" x14ac:dyDescent="0.3">
      <c r="G4012" t="str">
        <v/>
      </c>
    </row>
    <row r="4013" spans="7:7" x14ac:dyDescent="0.3">
      <c r="G4013" t="str">
        <v/>
      </c>
    </row>
    <row r="4014" spans="7:7" x14ac:dyDescent="0.3">
      <c r="G4014" t="str">
        <v/>
      </c>
    </row>
    <row r="4015" spans="7:7" x14ac:dyDescent="0.3">
      <c r="G4015" t="str">
        <v/>
      </c>
    </row>
    <row r="4016" spans="7:7" x14ac:dyDescent="0.3">
      <c r="G4016" t="str">
        <v/>
      </c>
    </row>
    <row r="4017" spans="7:7" x14ac:dyDescent="0.3">
      <c r="G4017" t="str">
        <v/>
      </c>
    </row>
    <row r="4018" spans="7:7" x14ac:dyDescent="0.3">
      <c r="G4018" t="str">
        <v/>
      </c>
    </row>
    <row r="4019" spans="7:7" x14ac:dyDescent="0.3">
      <c r="G4019" t="str">
        <v/>
      </c>
    </row>
    <row r="4020" spans="7:7" x14ac:dyDescent="0.3">
      <c r="G4020" t="str">
        <v/>
      </c>
    </row>
    <row r="4021" spans="7:7" x14ac:dyDescent="0.3">
      <c r="G4021" t="str">
        <v/>
      </c>
    </row>
    <row r="4022" spans="7:7" x14ac:dyDescent="0.3">
      <c r="G4022" t="str">
        <v/>
      </c>
    </row>
    <row r="4023" spans="7:7" x14ac:dyDescent="0.3">
      <c r="G4023" t="str">
        <v/>
      </c>
    </row>
    <row r="4024" spans="7:7" x14ac:dyDescent="0.3">
      <c r="G4024" t="str">
        <v/>
      </c>
    </row>
    <row r="4025" spans="7:7" x14ac:dyDescent="0.3">
      <c r="G4025" t="str">
        <v/>
      </c>
    </row>
    <row r="4026" spans="7:7" x14ac:dyDescent="0.3">
      <c r="G4026" t="str">
        <v/>
      </c>
    </row>
    <row r="4027" spans="7:7" x14ac:dyDescent="0.3">
      <c r="G4027" t="str">
        <v/>
      </c>
    </row>
    <row r="4028" spans="7:7" x14ac:dyDescent="0.3">
      <c r="G4028" t="str">
        <v/>
      </c>
    </row>
    <row r="4029" spans="7:7" x14ac:dyDescent="0.3">
      <c r="G4029" t="str">
        <v/>
      </c>
    </row>
    <row r="4030" spans="7:7" x14ac:dyDescent="0.3">
      <c r="G4030" t="str">
        <v/>
      </c>
    </row>
    <row r="4031" spans="7:7" x14ac:dyDescent="0.3">
      <c r="G4031" t="str">
        <v/>
      </c>
    </row>
    <row r="4032" spans="7:7" x14ac:dyDescent="0.3">
      <c r="G4032" t="str">
        <v/>
      </c>
    </row>
    <row r="4033" spans="7:7" x14ac:dyDescent="0.3">
      <c r="G4033" t="str">
        <v/>
      </c>
    </row>
    <row r="4034" spans="7:7" x14ac:dyDescent="0.3">
      <c r="G4034" t="str">
        <v/>
      </c>
    </row>
    <row r="4035" spans="7:7" x14ac:dyDescent="0.3">
      <c r="G4035" t="str">
        <v/>
      </c>
    </row>
    <row r="4036" spans="7:7" x14ac:dyDescent="0.3">
      <c r="G4036" t="str">
        <v/>
      </c>
    </row>
    <row r="4037" spans="7:7" x14ac:dyDescent="0.3">
      <c r="G4037" t="str">
        <v/>
      </c>
    </row>
    <row r="4038" spans="7:7" x14ac:dyDescent="0.3">
      <c r="G4038" t="str">
        <v/>
      </c>
    </row>
    <row r="4039" spans="7:7" x14ac:dyDescent="0.3">
      <c r="G4039" t="str">
        <v/>
      </c>
    </row>
    <row r="4040" spans="7:7" x14ac:dyDescent="0.3">
      <c r="G4040" t="str">
        <v/>
      </c>
    </row>
    <row r="4041" spans="7:7" x14ac:dyDescent="0.3">
      <c r="G4041" t="str">
        <v/>
      </c>
    </row>
    <row r="4042" spans="7:7" x14ac:dyDescent="0.3">
      <c r="G4042" t="str">
        <v/>
      </c>
    </row>
    <row r="4043" spans="7:7" x14ac:dyDescent="0.3">
      <c r="G4043" t="str">
        <v/>
      </c>
    </row>
    <row r="4044" spans="7:7" x14ac:dyDescent="0.3">
      <c r="G4044" t="str">
        <v/>
      </c>
    </row>
    <row r="4045" spans="7:7" x14ac:dyDescent="0.3">
      <c r="G4045" t="str">
        <v/>
      </c>
    </row>
    <row r="4046" spans="7:7" x14ac:dyDescent="0.3">
      <c r="G4046" t="str">
        <v/>
      </c>
    </row>
    <row r="4047" spans="7:7" x14ac:dyDescent="0.3">
      <c r="G4047" t="str">
        <v/>
      </c>
    </row>
    <row r="4048" spans="7:7" x14ac:dyDescent="0.3">
      <c r="G4048" t="str">
        <v/>
      </c>
    </row>
    <row r="4049" spans="7:7" x14ac:dyDescent="0.3">
      <c r="G4049" t="str">
        <v/>
      </c>
    </row>
    <row r="4050" spans="7:7" x14ac:dyDescent="0.3">
      <c r="G4050" t="str">
        <v/>
      </c>
    </row>
    <row r="4051" spans="7:7" x14ac:dyDescent="0.3">
      <c r="G4051" t="str">
        <v/>
      </c>
    </row>
    <row r="4052" spans="7:7" x14ac:dyDescent="0.3">
      <c r="G4052" t="str">
        <v/>
      </c>
    </row>
    <row r="4053" spans="7:7" x14ac:dyDescent="0.3">
      <c r="G4053" t="str">
        <v/>
      </c>
    </row>
    <row r="4054" spans="7:7" x14ac:dyDescent="0.3">
      <c r="G4054" t="str">
        <v/>
      </c>
    </row>
    <row r="4055" spans="7:7" x14ac:dyDescent="0.3">
      <c r="G4055" t="str">
        <v/>
      </c>
    </row>
    <row r="4056" spans="7:7" x14ac:dyDescent="0.3">
      <c r="G4056" t="str">
        <v/>
      </c>
    </row>
    <row r="4057" spans="7:7" x14ac:dyDescent="0.3">
      <c r="G4057" t="str">
        <v/>
      </c>
    </row>
    <row r="4058" spans="7:7" x14ac:dyDescent="0.3">
      <c r="G4058" t="str">
        <v/>
      </c>
    </row>
    <row r="4059" spans="7:7" x14ac:dyDescent="0.3">
      <c r="G4059" t="str">
        <v/>
      </c>
    </row>
    <row r="4060" spans="7:7" x14ac:dyDescent="0.3">
      <c r="G4060" t="str">
        <v/>
      </c>
    </row>
    <row r="4061" spans="7:7" x14ac:dyDescent="0.3">
      <c r="G4061" t="str">
        <v/>
      </c>
    </row>
    <row r="4062" spans="7:7" x14ac:dyDescent="0.3">
      <c r="G4062" t="str">
        <v/>
      </c>
    </row>
    <row r="4063" spans="7:7" x14ac:dyDescent="0.3">
      <c r="G4063" t="str">
        <v/>
      </c>
    </row>
    <row r="4064" spans="7:7" x14ac:dyDescent="0.3">
      <c r="G4064" t="str">
        <v/>
      </c>
    </row>
    <row r="4065" spans="7:7" x14ac:dyDescent="0.3">
      <c r="G4065" t="str">
        <v/>
      </c>
    </row>
    <row r="4066" spans="7:7" x14ac:dyDescent="0.3">
      <c r="G4066" t="str">
        <v/>
      </c>
    </row>
    <row r="4067" spans="7:7" x14ac:dyDescent="0.3">
      <c r="G4067" t="str">
        <v/>
      </c>
    </row>
    <row r="4068" spans="7:7" x14ac:dyDescent="0.3">
      <c r="G4068" t="str">
        <v/>
      </c>
    </row>
    <row r="4069" spans="7:7" x14ac:dyDescent="0.3">
      <c r="G4069" t="str">
        <v/>
      </c>
    </row>
    <row r="4070" spans="7:7" x14ac:dyDescent="0.3">
      <c r="G4070" t="str">
        <v/>
      </c>
    </row>
    <row r="4071" spans="7:7" x14ac:dyDescent="0.3">
      <c r="G4071" t="str">
        <v/>
      </c>
    </row>
    <row r="4072" spans="7:7" x14ac:dyDescent="0.3">
      <c r="G4072" t="str">
        <v/>
      </c>
    </row>
    <row r="4073" spans="7:7" x14ac:dyDescent="0.3">
      <c r="G4073" t="str">
        <v/>
      </c>
    </row>
    <row r="4074" spans="7:7" x14ac:dyDescent="0.3">
      <c r="G4074" t="str">
        <v/>
      </c>
    </row>
    <row r="4075" spans="7:7" x14ac:dyDescent="0.3">
      <c r="G4075" t="str">
        <v/>
      </c>
    </row>
    <row r="4076" spans="7:7" x14ac:dyDescent="0.3">
      <c r="G4076" t="str">
        <v/>
      </c>
    </row>
    <row r="4077" spans="7:7" x14ac:dyDescent="0.3">
      <c r="G4077" t="str">
        <v/>
      </c>
    </row>
    <row r="4078" spans="7:7" x14ac:dyDescent="0.3">
      <c r="G4078" t="str">
        <v/>
      </c>
    </row>
    <row r="4079" spans="7:7" x14ac:dyDescent="0.3">
      <c r="G4079" t="str">
        <v/>
      </c>
    </row>
    <row r="4080" spans="7:7" x14ac:dyDescent="0.3">
      <c r="G4080" t="str">
        <v/>
      </c>
    </row>
    <row r="4081" spans="7:7" x14ac:dyDescent="0.3">
      <c r="G4081" t="str">
        <v/>
      </c>
    </row>
    <row r="4082" spans="7:7" x14ac:dyDescent="0.3">
      <c r="G4082" t="str">
        <v/>
      </c>
    </row>
    <row r="4083" spans="7:7" x14ac:dyDescent="0.3">
      <c r="G4083" t="str">
        <v/>
      </c>
    </row>
    <row r="4084" spans="7:7" x14ac:dyDescent="0.3">
      <c r="G4084" t="str">
        <v/>
      </c>
    </row>
    <row r="4085" spans="7:7" x14ac:dyDescent="0.3">
      <c r="G4085" t="str">
        <v/>
      </c>
    </row>
    <row r="4086" spans="7:7" x14ac:dyDescent="0.3">
      <c r="G4086" t="str">
        <v/>
      </c>
    </row>
    <row r="4087" spans="7:7" x14ac:dyDescent="0.3">
      <c r="G4087" t="str">
        <v/>
      </c>
    </row>
    <row r="4088" spans="7:7" x14ac:dyDescent="0.3">
      <c r="G4088" t="str">
        <v/>
      </c>
    </row>
    <row r="4089" spans="7:7" x14ac:dyDescent="0.3">
      <c r="G4089" t="str">
        <v/>
      </c>
    </row>
    <row r="4090" spans="7:7" x14ac:dyDescent="0.3">
      <c r="G4090" t="str">
        <v/>
      </c>
    </row>
    <row r="4091" spans="7:7" x14ac:dyDescent="0.3">
      <c r="G4091" t="str">
        <v/>
      </c>
    </row>
    <row r="4092" spans="7:7" x14ac:dyDescent="0.3">
      <c r="G4092" t="str">
        <v/>
      </c>
    </row>
    <row r="4093" spans="7:7" x14ac:dyDescent="0.3">
      <c r="G4093" t="str">
        <v/>
      </c>
    </row>
    <row r="4094" spans="7:7" x14ac:dyDescent="0.3">
      <c r="G4094" t="str">
        <v/>
      </c>
    </row>
    <row r="4095" spans="7:7" x14ac:dyDescent="0.3">
      <c r="G4095" t="str">
        <v/>
      </c>
    </row>
    <row r="4096" spans="7:7" x14ac:dyDescent="0.3">
      <c r="G4096" t="str">
        <v/>
      </c>
    </row>
    <row r="4097" spans="7:7" x14ac:dyDescent="0.3">
      <c r="G4097" t="str">
        <v/>
      </c>
    </row>
    <row r="4098" spans="7:7" x14ac:dyDescent="0.3">
      <c r="G4098" t="str">
        <v/>
      </c>
    </row>
    <row r="4099" spans="7:7" x14ac:dyDescent="0.3">
      <c r="G4099" t="str">
        <v/>
      </c>
    </row>
    <row r="4100" spans="7:7" x14ac:dyDescent="0.3">
      <c r="G4100" t="str">
        <v/>
      </c>
    </row>
    <row r="4101" spans="7:7" x14ac:dyDescent="0.3">
      <c r="G4101" t="str">
        <v/>
      </c>
    </row>
    <row r="4102" spans="7:7" x14ac:dyDescent="0.3">
      <c r="G4102" t="str">
        <v/>
      </c>
    </row>
    <row r="4103" spans="7:7" x14ac:dyDescent="0.3">
      <c r="G4103" t="str">
        <v/>
      </c>
    </row>
    <row r="4104" spans="7:7" x14ac:dyDescent="0.3">
      <c r="G4104" t="str">
        <v/>
      </c>
    </row>
    <row r="4105" spans="7:7" x14ac:dyDescent="0.3">
      <c r="G4105" t="str">
        <v/>
      </c>
    </row>
    <row r="4106" spans="7:7" x14ac:dyDescent="0.3">
      <c r="G4106" t="str">
        <v/>
      </c>
    </row>
    <row r="4107" spans="7:7" x14ac:dyDescent="0.3">
      <c r="G4107" t="str">
        <v/>
      </c>
    </row>
    <row r="4108" spans="7:7" x14ac:dyDescent="0.3">
      <c r="G4108" t="str">
        <v/>
      </c>
    </row>
    <row r="4109" spans="7:7" x14ac:dyDescent="0.3">
      <c r="G4109" t="str">
        <v/>
      </c>
    </row>
    <row r="4110" spans="7:7" x14ac:dyDescent="0.3">
      <c r="G4110" t="str">
        <v/>
      </c>
    </row>
    <row r="4111" spans="7:7" x14ac:dyDescent="0.3">
      <c r="G4111" t="str">
        <v/>
      </c>
    </row>
    <row r="4112" spans="7:7" x14ac:dyDescent="0.3">
      <c r="G4112" t="str">
        <v/>
      </c>
    </row>
    <row r="4113" spans="7:7" x14ac:dyDescent="0.3">
      <c r="G4113" t="str">
        <v/>
      </c>
    </row>
    <row r="4114" spans="7:7" x14ac:dyDescent="0.3">
      <c r="G4114" t="str">
        <v/>
      </c>
    </row>
    <row r="4115" spans="7:7" x14ac:dyDescent="0.3">
      <c r="G4115" t="str">
        <v/>
      </c>
    </row>
    <row r="4116" spans="7:7" x14ac:dyDescent="0.3">
      <c r="G4116" t="str">
        <v/>
      </c>
    </row>
    <row r="4117" spans="7:7" x14ac:dyDescent="0.3">
      <c r="G4117" t="str">
        <v/>
      </c>
    </row>
    <row r="4118" spans="7:7" x14ac:dyDescent="0.3">
      <c r="G4118" t="str">
        <v/>
      </c>
    </row>
    <row r="4119" spans="7:7" x14ac:dyDescent="0.3">
      <c r="G4119" t="str">
        <v/>
      </c>
    </row>
    <row r="4120" spans="7:7" x14ac:dyDescent="0.3">
      <c r="G4120" t="str">
        <v/>
      </c>
    </row>
    <row r="4121" spans="7:7" x14ac:dyDescent="0.3">
      <c r="G4121" t="str">
        <v/>
      </c>
    </row>
    <row r="4122" spans="7:7" x14ac:dyDescent="0.3">
      <c r="G4122" t="str">
        <v/>
      </c>
    </row>
    <row r="4123" spans="7:7" x14ac:dyDescent="0.3">
      <c r="G4123" t="str">
        <v/>
      </c>
    </row>
    <row r="4124" spans="7:7" x14ac:dyDescent="0.3">
      <c r="G4124" t="str">
        <v/>
      </c>
    </row>
    <row r="4125" spans="7:7" x14ac:dyDescent="0.3">
      <c r="G4125" t="str">
        <v/>
      </c>
    </row>
    <row r="4126" spans="7:7" x14ac:dyDescent="0.3">
      <c r="G4126" t="str">
        <v/>
      </c>
    </row>
    <row r="4127" spans="7:7" x14ac:dyDescent="0.3">
      <c r="G4127" t="str">
        <v/>
      </c>
    </row>
    <row r="4128" spans="7:7" x14ac:dyDescent="0.3">
      <c r="G4128" t="str">
        <v/>
      </c>
    </row>
    <row r="4129" spans="7:7" x14ac:dyDescent="0.3">
      <c r="G4129" t="str">
        <v/>
      </c>
    </row>
    <row r="4130" spans="7:7" x14ac:dyDescent="0.3">
      <c r="G4130" t="str">
        <v/>
      </c>
    </row>
    <row r="4131" spans="7:7" x14ac:dyDescent="0.3">
      <c r="G4131" t="str">
        <v/>
      </c>
    </row>
    <row r="4132" spans="7:7" x14ac:dyDescent="0.3">
      <c r="G4132" t="str">
        <v/>
      </c>
    </row>
    <row r="4133" spans="7:7" x14ac:dyDescent="0.3">
      <c r="G4133" t="str">
        <v/>
      </c>
    </row>
    <row r="4134" spans="7:7" x14ac:dyDescent="0.3">
      <c r="G4134" t="str">
        <v/>
      </c>
    </row>
    <row r="4135" spans="7:7" x14ac:dyDescent="0.3">
      <c r="G4135" t="str">
        <v/>
      </c>
    </row>
    <row r="4136" spans="7:7" x14ac:dyDescent="0.3">
      <c r="G4136" t="str">
        <v/>
      </c>
    </row>
    <row r="4137" spans="7:7" x14ac:dyDescent="0.3">
      <c r="G4137" t="str">
        <v/>
      </c>
    </row>
    <row r="4138" spans="7:7" x14ac:dyDescent="0.3">
      <c r="G4138" t="str">
        <v/>
      </c>
    </row>
    <row r="4139" spans="7:7" x14ac:dyDescent="0.3">
      <c r="G4139" t="str">
        <v/>
      </c>
    </row>
    <row r="4140" spans="7:7" x14ac:dyDescent="0.3">
      <c r="G4140" t="str">
        <v/>
      </c>
    </row>
    <row r="4141" spans="7:7" x14ac:dyDescent="0.3">
      <c r="G4141" t="str">
        <v/>
      </c>
    </row>
    <row r="4142" spans="7:7" x14ac:dyDescent="0.3">
      <c r="G4142" t="str">
        <v/>
      </c>
    </row>
    <row r="4143" spans="7:7" x14ac:dyDescent="0.3">
      <c r="G4143" t="str">
        <v/>
      </c>
    </row>
    <row r="4144" spans="7:7" x14ac:dyDescent="0.3">
      <c r="G4144" t="str">
        <v/>
      </c>
    </row>
    <row r="4145" spans="7:7" x14ac:dyDescent="0.3">
      <c r="G4145" t="str">
        <v/>
      </c>
    </row>
    <row r="4146" spans="7:7" x14ac:dyDescent="0.3">
      <c r="G4146" t="str">
        <v/>
      </c>
    </row>
    <row r="4147" spans="7:7" x14ac:dyDescent="0.3">
      <c r="G4147" t="str">
        <v/>
      </c>
    </row>
    <row r="4148" spans="7:7" x14ac:dyDescent="0.3">
      <c r="G4148" t="str">
        <v/>
      </c>
    </row>
    <row r="4149" spans="7:7" x14ac:dyDescent="0.3">
      <c r="G4149" t="str">
        <v/>
      </c>
    </row>
    <row r="4150" spans="7:7" x14ac:dyDescent="0.3">
      <c r="G4150" t="str">
        <v/>
      </c>
    </row>
    <row r="4151" spans="7:7" x14ac:dyDescent="0.3">
      <c r="G4151" t="str">
        <v/>
      </c>
    </row>
    <row r="4152" spans="7:7" x14ac:dyDescent="0.3">
      <c r="G4152" t="str">
        <v/>
      </c>
    </row>
    <row r="4153" spans="7:7" x14ac:dyDescent="0.3">
      <c r="G4153" t="str">
        <v/>
      </c>
    </row>
    <row r="4154" spans="7:7" x14ac:dyDescent="0.3">
      <c r="G4154" t="str">
        <v/>
      </c>
    </row>
    <row r="4155" spans="7:7" x14ac:dyDescent="0.3">
      <c r="G4155" t="str">
        <v/>
      </c>
    </row>
    <row r="4156" spans="7:7" x14ac:dyDescent="0.3">
      <c r="G4156" t="str">
        <v/>
      </c>
    </row>
    <row r="4157" spans="7:7" x14ac:dyDescent="0.3">
      <c r="G4157" t="str">
        <v/>
      </c>
    </row>
    <row r="4158" spans="7:7" x14ac:dyDescent="0.3">
      <c r="G4158" t="str">
        <v/>
      </c>
    </row>
    <row r="4159" spans="7:7" x14ac:dyDescent="0.3">
      <c r="G4159" t="str">
        <v/>
      </c>
    </row>
    <row r="4160" spans="7:7" x14ac:dyDescent="0.3">
      <c r="G4160" t="str">
        <v/>
      </c>
    </row>
    <row r="4161" spans="7:7" x14ac:dyDescent="0.3">
      <c r="G4161" t="str">
        <v/>
      </c>
    </row>
    <row r="4162" spans="7:7" x14ac:dyDescent="0.3">
      <c r="G4162" t="str">
        <v/>
      </c>
    </row>
    <row r="4163" spans="7:7" x14ac:dyDescent="0.3">
      <c r="G4163" t="str">
        <v/>
      </c>
    </row>
    <row r="4164" spans="7:7" x14ac:dyDescent="0.3">
      <c r="G4164" t="str">
        <v/>
      </c>
    </row>
    <row r="4165" spans="7:7" x14ac:dyDescent="0.3">
      <c r="G4165" t="str">
        <v/>
      </c>
    </row>
    <row r="4166" spans="7:7" x14ac:dyDescent="0.3">
      <c r="G4166" t="str">
        <v/>
      </c>
    </row>
    <row r="4167" spans="7:7" x14ac:dyDescent="0.3">
      <c r="G4167" t="str">
        <v/>
      </c>
    </row>
    <row r="4168" spans="7:7" x14ac:dyDescent="0.3">
      <c r="G4168" t="str">
        <v/>
      </c>
    </row>
    <row r="4169" spans="7:7" x14ac:dyDescent="0.3">
      <c r="G4169" t="str">
        <v/>
      </c>
    </row>
    <row r="4170" spans="7:7" x14ac:dyDescent="0.3">
      <c r="G4170" t="str">
        <v/>
      </c>
    </row>
    <row r="4171" spans="7:7" x14ac:dyDescent="0.3">
      <c r="G4171" t="str">
        <v/>
      </c>
    </row>
    <row r="4172" spans="7:7" x14ac:dyDescent="0.3">
      <c r="G4172" t="str">
        <v/>
      </c>
    </row>
    <row r="4173" spans="7:7" x14ac:dyDescent="0.3">
      <c r="G4173" t="str">
        <v/>
      </c>
    </row>
    <row r="4174" spans="7:7" x14ac:dyDescent="0.3">
      <c r="G4174" t="str">
        <v/>
      </c>
    </row>
    <row r="4175" spans="7:7" x14ac:dyDescent="0.3">
      <c r="G4175" t="str">
        <v/>
      </c>
    </row>
    <row r="4176" spans="7:7" x14ac:dyDescent="0.3">
      <c r="G4176" t="str">
        <v/>
      </c>
    </row>
    <row r="4177" spans="7:7" x14ac:dyDescent="0.3">
      <c r="G4177" t="str">
        <v/>
      </c>
    </row>
    <row r="4178" spans="7:7" x14ac:dyDescent="0.3">
      <c r="G4178" t="str">
        <v/>
      </c>
    </row>
    <row r="4179" spans="7:7" x14ac:dyDescent="0.3">
      <c r="G4179" t="str">
        <v/>
      </c>
    </row>
    <row r="4180" spans="7:7" x14ac:dyDescent="0.3">
      <c r="G4180" t="str">
        <v/>
      </c>
    </row>
    <row r="4181" spans="7:7" x14ac:dyDescent="0.3">
      <c r="G4181" t="str">
        <v/>
      </c>
    </row>
    <row r="4182" spans="7:7" x14ac:dyDescent="0.3">
      <c r="G4182" t="str">
        <v/>
      </c>
    </row>
    <row r="4183" spans="7:7" x14ac:dyDescent="0.3">
      <c r="G4183" t="str">
        <v/>
      </c>
    </row>
    <row r="4184" spans="7:7" x14ac:dyDescent="0.3">
      <c r="G4184" t="str">
        <v/>
      </c>
    </row>
    <row r="4185" spans="7:7" x14ac:dyDescent="0.3">
      <c r="G4185" t="str">
        <v/>
      </c>
    </row>
    <row r="4186" spans="7:7" x14ac:dyDescent="0.3">
      <c r="G4186" t="str">
        <v/>
      </c>
    </row>
    <row r="4187" spans="7:7" x14ac:dyDescent="0.3">
      <c r="G4187" t="str">
        <v/>
      </c>
    </row>
    <row r="4188" spans="7:7" x14ac:dyDescent="0.3">
      <c r="G4188" t="str">
        <v/>
      </c>
    </row>
    <row r="4189" spans="7:7" x14ac:dyDescent="0.3">
      <c r="G4189" t="str">
        <v/>
      </c>
    </row>
    <row r="4190" spans="7:7" x14ac:dyDescent="0.3">
      <c r="G4190" t="str">
        <v/>
      </c>
    </row>
    <row r="4191" spans="7:7" x14ac:dyDescent="0.3">
      <c r="G4191" t="str">
        <v/>
      </c>
    </row>
    <row r="4192" spans="7:7" x14ac:dyDescent="0.3">
      <c r="G4192" t="str">
        <v/>
      </c>
    </row>
    <row r="4193" spans="7:7" x14ac:dyDescent="0.3">
      <c r="G4193" t="str">
        <v/>
      </c>
    </row>
    <row r="4194" spans="7:7" x14ac:dyDescent="0.3">
      <c r="G4194" t="str">
        <v/>
      </c>
    </row>
    <row r="4195" spans="7:7" x14ac:dyDescent="0.3">
      <c r="G4195" t="str">
        <v/>
      </c>
    </row>
    <row r="4196" spans="7:7" x14ac:dyDescent="0.3">
      <c r="G4196" t="str">
        <v/>
      </c>
    </row>
    <row r="4197" spans="7:7" x14ac:dyDescent="0.3">
      <c r="G4197" t="str">
        <v/>
      </c>
    </row>
    <row r="4198" spans="7:7" x14ac:dyDescent="0.3">
      <c r="G4198" t="str">
        <v/>
      </c>
    </row>
    <row r="4199" spans="7:7" x14ac:dyDescent="0.3">
      <c r="G4199" t="str">
        <v/>
      </c>
    </row>
    <row r="4200" spans="7:7" x14ac:dyDescent="0.3">
      <c r="G4200" t="str">
        <v/>
      </c>
    </row>
    <row r="4201" spans="7:7" x14ac:dyDescent="0.3">
      <c r="G4201" t="str">
        <v/>
      </c>
    </row>
    <row r="4202" spans="7:7" x14ac:dyDescent="0.3">
      <c r="G4202" t="str">
        <v/>
      </c>
    </row>
    <row r="4203" spans="7:7" x14ac:dyDescent="0.3">
      <c r="G4203" t="str">
        <v/>
      </c>
    </row>
    <row r="4204" spans="7:7" x14ac:dyDescent="0.3">
      <c r="G4204" t="str">
        <v/>
      </c>
    </row>
    <row r="4205" spans="7:7" x14ac:dyDescent="0.3">
      <c r="G4205" t="str">
        <v/>
      </c>
    </row>
    <row r="4206" spans="7:7" x14ac:dyDescent="0.3">
      <c r="G4206" t="str">
        <v/>
      </c>
    </row>
    <row r="4207" spans="7:7" x14ac:dyDescent="0.3">
      <c r="G4207" t="str">
        <v/>
      </c>
    </row>
    <row r="4208" spans="7:7" x14ac:dyDescent="0.3">
      <c r="G4208" t="str">
        <v/>
      </c>
    </row>
    <row r="4209" spans="7:7" x14ac:dyDescent="0.3">
      <c r="G4209" t="str">
        <v/>
      </c>
    </row>
    <row r="4210" spans="7:7" x14ac:dyDescent="0.3">
      <c r="G4210" t="str">
        <v/>
      </c>
    </row>
    <row r="4211" spans="7:7" x14ac:dyDescent="0.3">
      <c r="G4211" t="str">
        <v/>
      </c>
    </row>
    <row r="4212" spans="7:7" x14ac:dyDescent="0.3">
      <c r="G4212" t="str">
        <v/>
      </c>
    </row>
    <row r="4213" spans="7:7" x14ac:dyDescent="0.3">
      <c r="G4213" t="str">
        <v/>
      </c>
    </row>
    <row r="4214" spans="7:7" x14ac:dyDescent="0.3">
      <c r="G4214" t="str">
        <v/>
      </c>
    </row>
    <row r="4215" spans="7:7" x14ac:dyDescent="0.3">
      <c r="G4215" t="str">
        <v/>
      </c>
    </row>
    <row r="4216" spans="7:7" x14ac:dyDescent="0.3">
      <c r="G4216" t="str">
        <v/>
      </c>
    </row>
    <row r="4217" spans="7:7" x14ac:dyDescent="0.3">
      <c r="G4217" t="str">
        <v/>
      </c>
    </row>
    <row r="4218" spans="7:7" x14ac:dyDescent="0.3">
      <c r="G4218" t="str">
        <v/>
      </c>
    </row>
    <row r="4219" spans="7:7" x14ac:dyDescent="0.3">
      <c r="G4219" t="str">
        <v/>
      </c>
    </row>
    <row r="4220" spans="7:7" x14ac:dyDescent="0.3">
      <c r="G4220" t="str">
        <v/>
      </c>
    </row>
    <row r="4221" spans="7:7" x14ac:dyDescent="0.3">
      <c r="G4221" t="str">
        <v/>
      </c>
    </row>
    <row r="4222" spans="7:7" x14ac:dyDescent="0.3">
      <c r="G4222" t="str">
        <v/>
      </c>
    </row>
    <row r="4223" spans="7:7" x14ac:dyDescent="0.3">
      <c r="G4223" t="str">
        <v/>
      </c>
    </row>
    <row r="4224" spans="7:7" x14ac:dyDescent="0.3">
      <c r="G4224" t="str">
        <v/>
      </c>
    </row>
    <row r="4225" spans="7:7" x14ac:dyDescent="0.3">
      <c r="G4225" t="str">
        <v/>
      </c>
    </row>
    <row r="4226" spans="7:7" x14ac:dyDescent="0.3">
      <c r="G4226" t="str">
        <v/>
      </c>
    </row>
    <row r="4227" spans="7:7" x14ac:dyDescent="0.3">
      <c r="G4227" t="str">
        <v/>
      </c>
    </row>
    <row r="4228" spans="7:7" x14ac:dyDescent="0.3">
      <c r="G4228" t="str">
        <v/>
      </c>
    </row>
    <row r="4229" spans="7:7" x14ac:dyDescent="0.3">
      <c r="G4229" t="str">
        <v/>
      </c>
    </row>
    <row r="4230" spans="7:7" x14ac:dyDescent="0.3">
      <c r="G4230" t="str">
        <v/>
      </c>
    </row>
    <row r="4231" spans="7:7" x14ac:dyDescent="0.3">
      <c r="G4231" t="str">
        <v/>
      </c>
    </row>
    <row r="4232" spans="7:7" x14ac:dyDescent="0.3">
      <c r="G4232" t="str">
        <v/>
      </c>
    </row>
    <row r="4233" spans="7:7" x14ac:dyDescent="0.3">
      <c r="G4233" t="str">
        <v/>
      </c>
    </row>
    <row r="4234" spans="7:7" x14ac:dyDescent="0.3">
      <c r="G4234" t="str">
        <v/>
      </c>
    </row>
    <row r="4235" spans="7:7" x14ac:dyDescent="0.3">
      <c r="G4235" t="str">
        <v/>
      </c>
    </row>
    <row r="4236" spans="7:7" x14ac:dyDescent="0.3">
      <c r="G4236" t="str">
        <v/>
      </c>
    </row>
    <row r="4237" spans="7:7" x14ac:dyDescent="0.3">
      <c r="G4237" t="str">
        <v/>
      </c>
    </row>
    <row r="4238" spans="7:7" x14ac:dyDescent="0.3">
      <c r="G4238" t="str">
        <v/>
      </c>
    </row>
    <row r="4239" spans="7:7" x14ac:dyDescent="0.3">
      <c r="G4239" t="str">
        <v/>
      </c>
    </row>
    <row r="4240" spans="7:7" x14ac:dyDescent="0.3">
      <c r="G4240" t="str">
        <v/>
      </c>
    </row>
    <row r="4241" spans="7:7" x14ac:dyDescent="0.3">
      <c r="G4241" t="str">
        <v/>
      </c>
    </row>
    <row r="4242" spans="7:7" x14ac:dyDescent="0.3">
      <c r="G4242" t="str">
        <v/>
      </c>
    </row>
    <row r="4243" spans="7:7" x14ac:dyDescent="0.3">
      <c r="G4243" t="str">
        <v/>
      </c>
    </row>
    <row r="4244" spans="7:7" x14ac:dyDescent="0.3">
      <c r="G4244" t="str">
        <v/>
      </c>
    </row>
    <row r="4245" spans="7:7" x14ac:dyDescent="0.3">
      <c r="G4245" t="str">
        <v/>
      </c>
    </row>
    <row r="4246" spans="7:7" x14ac:dyDescent="0.3">
      <c r="G4246" t="str">
        <v/>
      </c>
    </row>
    <row r="4247" spans="7:7" x14ac:dyDescent="0.3">
      <c r="G4247" t="str">
        <v/>
      </c>
    </row>
    <row r="4248" spans="7:7" x14ac:dyDescent="0.3">
      <c r="G4248" t="str">
        <v/>
      </c>
    </row>
    <row r="4249" spans="7:7" x14ac:dyDescent="0.3">
      <c r="G4249" t="str">
        <v/>
      </c>
    </row>
    <row r="4250" spans="7:7" x14ac:dyDescent="0.3">
      <c r="G4250" t="str">
        <v/>
      </c>
    </row>
    <row r="4251" spans="7:7" x14ac:dyDescent="0.3">
      <c r="G4251" t="str">
        <v/>
      </c>
    </row>
    <row r="4252" spans="7:7" x14ac:dyDescent="0.3">
      <c r="G4252" t="str">
        <v/>
      </c>
    </row>
    <row r="4253" spans="7:7" x14ac:dyDescent="0.3">
      <c r="G4253" t="str">
        <v/>
      </c>
    </row>
    <row r="4254" spans="7:7" x14ac:dyDescent="0.3">
      <c r="G4254" t="str">
        <v/>
      </c>
    </row>
    <row r="4255" spans="7:7" x14ac:dyDescent="0.3">
      <c r="G4255" t="str">
        <v/>
      </c>
    </row>
    <row r="4256" spans="7:7" x14ac:dyDescent="0.3">
      <c r="G4256" t="str">
        <v/>
      </c>
    </row>
    <row r="4257" spans="7:7" x14ac:dyDescent="0.3">
      <c r="G4257" t="str">
        <v/>
      </c>
    </row>
    <row r="4258" spans="7:7" x14ac:dyDescent="0.3">
      <c r="G4258" t="str">
        <v/>
      </c>
    </row>
    <row r="4259" spans="7:7" x14ac:dyDescent="0.3">
      <c r="G4259" t="str">
        <v/>
      </c>
    </row>
    <row r="4260" spans="7:7" x14ac:dyDescent="0.3">
      <c r="G4260" t="str">
        <v/>
      </c>
    </row>
    <row r="4261" spans="7:7" x14ac:dyDescent="0.3">
      <c r="G4261" t="str">
        <v/>
      </c>
    </row>
    <row r="4262" spans="7:7" x14ac:dyDescent="0.3">
      <c r="G4262" t="str">
        <v/>
      </c>
    </row>
    <row r="4263" spans="7:7" x14ac:dyDescent="0.3">
      <c r="G4263" t="str">
        <v/>
      </c>
    </row>
    <row r="4264" spans="7:7" x14ac:dyDescent="0.3">
      <c r="G4264" t="str">
        <v/>
      </c>
    </row>
    <row r="4265" spans="7:7" x14ac:dyDescent="0.3">
      <c r="G4265" t="str">
        <v/>
      </c>
    </row>
    <row r="4266" spans="7:7" x14ac:dyDescent="0.3">
      <c r="G4266" t="str">
        <v/>
      </c>
    </row>
    <row r="4267" spans="7:7" x14ac:dyDescent="0.3">
      <c r="G4267" t="str">
        <v/>
      </c>
    </row>
    <row r="4268" spans="7:7" x14ac:dyDescent="0.3">
      <c r="G4268" t="str">
        <v/>
      </c>
    </row>
    <row r="4269" spans="7:7" x14ac:dyDescent="0.3">
      <c r="G4269" t="str">
        <v/>
      </c>
    </row>
    <row r="4270" spans="7:7" x14ac:dyDescent="0.3">
      <c r="G4270" t="str">
        <v/>
      </c>
    </row>
    <row r="4271" spans="7:7" x14ac:dyDescent="0.3">
      <c r="G4271" t="str">
        <v/>
      </c>
    </row>
    <row r="4272" spans="7:7" x14ac:dyDescent="0.3">
      <c r="G4272" t="str">
        <v/>
      </c>
    </row>
    <row r="4273" spans="7:7" x14ac:dyDescent="0.3">
      <c r="G4273" t="str">
        <v/>
      </c>
    </row>
    <row r="4274" spans="7:7" x14ac:dyDescent="0.3">
      <c r="G4274" t="str">
        <v/>
      </c>
    </row>
    <row r="4275" spans="7:7" x14ac:dyDescent="0.3">
      <c r="G4275" t="str">
        <v/>
      </c>
    </row>
    <row r="4276" spans="7:7" x14ac:dyDescent="0.3">
      <c r="G4276" t="str">
        <v/>
      </c>
    </row>
    <row r="4277" spans="7:7" x14ac:dyDescent="0.3">
      <c r="G4277" t="str">
        <v/>
      </c>
    </row>
    <row r="4278" spans="7:7" x14ac:dyDescent="0.3">
      <c r="G4278" t="str">
        <v/>
      </c>
    </row>
    <row r="4279" spans="7:7" x14ac:dyDescent="0.3">
      <c r="G4279" t="str">
        <v/>
      </c>
    </row>
    <row r="4280" spans="7:7" x14ac:dyDescent="0.3">
      <c r="G4280" t="str">
        <v/>
      </c>
    </row>
    <row r="4281" spans="7:7" x14ac:dyDescent="0.3">
      <c r="G4281" t="str">
        <v/>
      </c>
    </row>
    <row r="4282" spans="7:7" x14ac:dyDescent="0.3">
      <c r="G4282" t="str">
        <v/>
      </c>
    </row>
    <row r="4283" spans="7:7" x14ac:dyDescent="0.3">
      <c r="G4283" t="str">
        <v/>
      </c>
    </row>
    <row r="4284" spans="7:7" x14ac:dyDescent="0.3">
      <c r="G4284" t="str">
        <v/>
      </c>
    </row>
    <row r="4285" spans="7:7" x14ac:dyDescent="0.3">
      <c r="G4285" t="str">
        <v/>
      </c>
    </row>
    <row r="4286" spans="7:7" x14ac:dyDescent="0.3">
      <c r="G4286" t="str">
        <v/>
      </c>
    </row>
    <row r="4287" spans="7:7" x14ac:dyDescent="0.3">
      <c r="G4287" t="str">
        <v/>
      </c>
    </row>
    <row r="4288" spans="7:7" x14ac:dyDescent="0.3">
      <c r="G4288" t="str">
        <v/>
      </c>
    </row>
    <row r="4289" spans="7:7" x14ac:dyDescent="0.3">
      <c r="G4289" t="str">
        <v/>
      </c>
    </row>
    <row r="4290" spans="7:7" x14ac:dyDescent="0.3">
      <c r="G4290" t="str">
        <v/>
      </c>
    </row>
    <row r="4291" spans="7:7" x14ac:dyDescent="0.3">
      <c r="G4291" t="str">
        <v/>
      </c>
    </row>
    <row r="4292" spans="7:7" x14ac:dyDescent="0.3">
      <c r="G4292" t="str">
        <v/>
      </c>
    </row>
    <row r="4293" spans="7:7" x14ac:dyDescent="0.3">
      <c r="G4293" t="str">
        <v/>
      </c>
    </row>
    <row r="4294" spans="7:7" x14ac:dyDescent="0.3">
      <c r="G4294" t="str">
        <v/>
      </c>
    </row>
    <row r="4295" spans="7:7" x14ac:dyDescent="0.3">
      <c r="G4295" t="str">
        <v/>
      </c>
    </row>
    <row r="4296" spans="7:7" x14ac:dyDescent="0.3">
      <c r="G4296" t="str">
        <v/>
      </c>
    </row>
    <row r="4297" spans="7:7" x14ac:dyDescent="0.3">
      <c r="G4297" t="str">
        <v/>
      </c>
    </row>
    <row r="4298" spans="7:7" x14ac:dyDescent="0.3">
      <c r="G4298" t="str">
        <v/>
      </c>
    </row>
    <row r="4299" spans="7:7" x14ac:dyDescent="0.3">
      <c r="G4299" t="str">
        <v/>
      </c>
    </row>
    <row r="4300" spans="7:7" x14ac:dyDescent="0.3">
      <c r="G4300" t="str">
        <v/>
      </c>
    </row>
    <row r="4301" spans="7:7" x14ac:dyDescent="0.3">
      <c r="G4301" t="str">
        <v/>
      </c>
    </row>
    <row r="4302" spans="7:7" x14ac:dyDescent="0.3">
      <c r="G4302" t="str">
        <v/>
      </c>
    </row>
    <row r="4303" spans="7:7" x14ac:dyDescent="0.3">
      <c r="G4303" t="str">
        <v/>
      </c>
    </row>
    <row r="4304" spans="7:7" x14ac:dyDescent="0.3">
      <c r="G4304" t="str">
        <v/>
      </c>
    </row>
    <row r="4305" spans="7:7" x14ac:dyDescent="0.3">
      <c r="G4305" t="str">
        <v/>
      </c>
    </row>
    <row r="4306" spans="7:7" x14ac:dyDescent="0.3">
      <c r="G4306" t="str">
        <v/>
      </c>
    </row>
    <row r="4307" spans="7:7" x14ac:dyDescent="0.3">
      <c r="G4307" t="str">
        <v/>
      </c>
    </row>
    <row r="4308" spans="7:7" x14ac:dyDescent="0.3">
      <c r="G4308" t="str">
        <v/>
      </c>
    </row>
    <row r="4309" spans="7:7" x14ac:dyDescent="0.3">
      <c r="G4309" t="str">
        <v/>
      </c>
    </row>
    <row r="4310" spans="7:7" x14ac:dyDescent="0.3">
      <c r="G4310" t="str">
        <v/>
      </c>
    </row>
    <row r="4311" spans="7:7" x14ac:dyDescent="0.3">
      <c r="G4311" t="str">
        <v/>
      </c>
    </row>
    <row r="4312" spans="7:7" x14ac:dyDescent="0.3">
      <c r="G4312" t="str">
        <v/>
      </c>
    </row>
    <row r="4313" spans="7:7" x14ac:dyDescent="0.3">
      <c r="G4313" t="str">
        <v/>
      </c>
    </row>
    <row r="4314" spans="7:7" x14ac:dyDescent="0.3">
      <c r="G4314" t="str">
        <v/>
      </c>
    </row>
    <row r="4315" spans="7:7" x14ac:dyDescent="0.3">
      <c r="G4315" t="str">
        <v/>
      </c>
    </row>
    <row r="4316" spans="7:7" x14ac:dyDescent="0.3">
      <c r="G4316" t="str">
        <v/>
      </c>
    </row>
    <row r="4317" spans="7:7" x14ac:dyDescent="0.3">
      <c r="G4317" t="str">
        <v/>
      </c>
    </row>
    <row r="4318" spans="7:7" x14ac:dyDescent="0.3">
      <c r="G4318" t="str">
        <v/>
      </c>
    </row>
    <row r="4319" spans="7:7" x14ac:dyDescent="0.3">
      <c r="G4319" t="str">
        <v/>
      </c>
    </row>
    <row r="4320" spans="7:7" x14ac:dyDescent="0.3">
      <c r="G4320" t="str">
        <v/>
      </c>
    </row>
    <row r="4321" spans="7:7" x14ac:dyDescent="0.3">
      <c r="G4321" t="str">
        <v/>
      </c>
    </row>
    <row r="4322" spans="7:7" x14ac:dyDescent="0.3">
      <c r="G4322" t="str">
        <v/>
      </c>
    </row>
    <row r="4323" spans="7:7" x14ac:dyDescent="0.3">
      <c r="G4323" t="str">
        <v/>
      </c>
    </row>
    <row r="4324" spans="7:7" x14ac:dyDescent="0.3">
      <c r="G4324" t="str">
        <v/>
      </c>
    </row>
    <row r="4325" spans="7:7" x14ac:dyDescent="0.3">
      <c r="G4325" t="str">
        <v/>
      </c>
    </row>
    <row r="4326" spans="7:7" x14ac:dyDescent="0.3">
      <c r="G4326" t="str">
        <v/>
      </c>
    </row>
    <row r="4327" spans="7:7" x14ac:dyDescent="0.3">
      <c r="G4327" t="str">
        <v/>
      </c>
    </row>
    <row r="4328" spans="7:7" x14ac:dyDescent="0.3">
      <c r="G4328" t="str">
        <v/>
      </c>
    </row>
    <row r="4329" spans="7:7" x14ac:dyDescent="0.3">
      <c r="G4329" t="str">
        <v/>
      </c>
    </row>
    <row r="4330" spans="7:7" x14ac:dyDescent="0.3">
      <c r="G4330" t="str">
        <v/>
      </c>
    </row>
    <row r="4331" spans="7:7" x14ac:dyDescent="0.3">
      <c r="G4331" t="str">
        <v/>
      </c>
    </row>
    <row r="4332" spans="7:7" x14ac:dyDescent="0.3">
      <c r="G4332" t="str">
        <v/>
      </c>
    </row>
    <row r="4333" spans="7:7" x14ac:dyDescent="0.3">
      <c r="G4333" t="str">
        <v/>
      </c>
    </row>
    <row r="4334" spans="7:7" x14ac:dyDescent="0.3">
      <c r="G4334" t="str">
        <v/>
      </c>
    </row>
    <row r="4335" spans="7:7" x14ac:dyDescent="0.3">
      <c r="G4335" t="str">
        <v/>
      </c>
    </row>
    <row r="4336" spans="7:7" x14ac:dyDescent="0.3">
      <c r="G4336" t="str">
        <v/>
      </c>
    </row>
    <row r="4337" spans="7:7" x14ac:dyDescent="0.3">
      <c r="G4337" t="str">
        <v/>
      </c>
    </row>
    <row r="4338" spans="7:7" x14ac:dyDescent="0.3">
      <c r="G4338" t="str">
        <v/>
      </c>
    </row>
    <row r="4339" spans="7:7" x14ac:dyDescent="0.3">
      <c r="G4339" t="str">
        <v/>
      </c>
    </row>
    <row r="4340" spans="7:7" x14ac:dyDescent="0.3">
      <c r="G4340" t="str">
        <v/>
      </c>
    </row>
    <row r="4341" spans="7:7" x14ac:dyDescent="0.3">
      <c r="G4341" t="str">
        <v/>
      </c>
    </row>
    <row r="4342" spans="7:7" x14ac:dyDescent="0.3">
      <c r="G4342" t="str">
        <v/>
      </c>
    </row>
    <row r="4343" spans="7:7" x14ac:dyDescent="0.3">
      <c r="G4343" t="str">
        <v/>
      </c>
    </row>
    <row r="4344" spans="7:7" x14ac:dyDescent="0.3">
      <c r="G4344" t="str">
        <v/>
      </c>
    </row>
    <row r="4345" spans="7:7" x14ac:dyDescent="0.3">
      <c r="G4345" t="str">
        <v/>
      </c>
    </row>
    <row r="4346" spans="7:7" x14ac:dyDescent="0.3">
      <c r="G4346" t="str">
        <v/>
      </c>
    </row>
    <row r="4347" spans="7:7" x14ac:dyDescent="0.3">
      <c r="G4347" t="str">
        <v/>
      </c>
    </row>
    <row r="4348" spans="7:7" x14ac:dyDescent="0.3">
      <c r="G4348" t="str">
        <v/>
      </c>
    </row>
    <row r="4349" spans="7:7" x14ac:dyDescent="0.3">
      <c r="G4349" t="str">
        <v/>
      </c>
    </row>
    <row r="4350" spans="7:7" x14ac:dyDescent="0.3">
      <c r="G4350" t="str">
        <v/>
      </c>
    </row>
    <row r="4351" spans="7:7" x14ac:dyDescent="0.3">
      <c r="G4351" t="str">
        <v/>
      </c>
    </row>
    <row r="4352" spans="7:7" x14ac:dyDescent="0.3">
      <c r="G4352" t="str">
        <v/>
      </c>
    </row>
    <row r="4353" spans="7:7" x14ac:dyDescent="0.3">
      <c r="G4353" t="str">
        <v/>
      </c>
    </row>
    <row r="4354" spans="7:7" x14ac:dyDescent="0.3">
      <c r="G4354" t="str">
        <v/>
      </c>
    </row>
    <row r="4355" spans="7:7" x14ac:dyDescent="0.3">
      <c r="G4355" t="str">
        <v/>
      </c>
    </row>
    <row r="4356" spans="7:7" x14ac:dyDescent="0.3">
      <c r="G4356" t="str">
        <v/>
      </c>
    </row>
    <row r="4357" spans="7:7" x14ac:dyDescent="0.3">
      <c r="G4357" t="str">
        <v/>
      </c>
    </row>
    <row r="4358" spans="7:7" x14ac:dyDescent="0.3">
      <c r="G4358" t="str">
        <v/>
      </c>
    </row>
    <row r="4359" spans="7:7" x14ac:dyDescent="0.3">
      <c r="G4359" t="str">
        <v/>
      </c>
    </row>
    <row r="4360" spans="7:7" x14ac:dyDescent="0.3">
      <c r="G4360" t="str">
        <v/>
      </c>
    </row>
    <row r="4361" spans="7:7" x14ac:dyDescent="0.3">
      <c r="G4361" t="str">
        <v/>
      </c>
    </row>
    <row r="4362" spans="7:7" x14ac:dyDescent="0.3">
      <c r="G4362" t="str">
        <v/>
      </c>
    </row>
    <row r="4363" spans="7:7" x14ac:dyDescent="0.3">
      <c r="G4363" t="str">
        <v/>
      </c>
    </row>
    <row r="4364" spans="7:7" x14ac:dyDescent="0.3">
      <c r="G4364" t="str">
        <v/>
      </c>
    </row>
    <row r="4365" spans="7:7" x14ac:dyDescent="0.3">
      <c r="G4365" t="str">
        <v/>
      </c>
    </row>
    <row r="4366" spans="7:7" x14ac:dyDescent="0.3">
      <c r="G4366" t="str">
        <v/>
      </c>
    </row>
    <row r="4367" spans="7:7" x14ac:dyDescent="0.3">
      <c r="G4367" t="str">
        <v/>
      </c>
    </row>
    <row r="4368" spans="7:7" x14ac:dyDescent="0.3">
      <c r="G4368" t="str">
        <v/>
      </c>
    </row>
    <row r="4369" spans="7:7" x14ac:dyDescent="0.3">
      <c r="G4369" t="str">
        <v/>
      </c>
    </row>
    <row r="4370" spans="7:7" x14ac:dyDescent="0.3">
      <c r="G4370" t="str">
        <v/>
      </c>
    </row>
    <row r="4371" spans="7:7" x14ac:dyDescent="0.3">
      <c r="G4371" t="str">
        <v/>
      </c>
    </row>
    <row r="4372" spans="7:7" x14ac:dyDescent="0.3">
      <c r="G4372" t="str">
        <v/>
      </c>
    </row>
    <row r="4373" spans="7:7" x14ac:dyDescent="0.3">
      <c r="G4373" t="str">
        <v/>
      </c>
    </row>
    <row r="4374" spans="7:7" x14ac:dyDescent="0.3">
      <c r="G4374" t="str">
        <v/>
      </c>
    </row>
    <row r="4375" spans="7:7" x14ac:dyDescent="0.3">
      <c r="G4375" t="str">
        <v/>
      </c>
    </row>
    <row r="4376" spans="7:7" x14ac:dyDescent="0.3">
      <c r="G4376" t="str">
        <v/>
      </c>
    </row>
    <row r="4377" spans="7:7" x14ac:dyDescent="0.3">
      <c r="G4377" t="str">
        <v/>
      </c>
    </row>
    <row r="4378" spans="7:7" x14ac:dyDescent="0.3">
      <c r="G4378" t="str">
        <v/>
      </c>
    </row>
    <row r="4379" spans="7:7" x14ac:dyDescent="0.3">
      <c r="G4379" t="str">
        <v/>
      </c>
    </row>
    <row r="4380" spans="7:7" x14ac:dyDescent="0.3">
      <c r="G4380" t="str">
        <v/>
      </c>
    </row>
    <row r="4381" spans="7:7" x14ac:dyDescent="0.3">
      <c r="G4381" t="str">
        <v/>
      </c>
    </row>
    <row r="4382" spans="7:7" x14ac:dyDescent="0.3">
      <c r="G4382" t="str">
        <v/>
      </c>
    </row>
    <row r="4383" spans="7:7" x14ac:dyDescent="0.3">
      <c r="G4383" t="str">
        <v/>
      </c>
    </row>
    <row r="4384" spans="7:7" x14ac:dyDescent="0.3">
      <c r="G4384" t="str">
        <v/>
      </c>
    </row>
    <row r="4385" spans="7:7" x14ac:dyDescent="0.3">
      <c r="G4385" t="str">
        <v/>
      </c>
    </row>
    <row r="4386" spans="7:7" x14ac:dyDescent="0.3">
      <c r="G4386" t="str">
        <v/>
      </c>
    </row>
    <row r="4387" spans="7:7" x14ac:dyDescent="0.3">
      <c r="G4387" t="str">
        <v/>
      </c>
    </row>
    <row r="4388" spans="7:7" x14ac:dyDescent="0.3">
      <c r="G4388" t="str">
        <v/>
      </c>
    </row>
    <row r="4389" spans="7:7" x14ac:dyDescent="0.3">
      <c r="G4389" t="str">
        <v/>
      </c>
    </row>
    <row r="4390" spans="7:7" x14ac:dyDescent="0.3">
      <c r="G4390" t="str">
        <v/>
      </c>
    </row>
    <row r="4391" spans="7:7" x14ac:dyDescent="0.3">
      <c r="G4391" t="str">
        <v/>
      </c>
    </row>
    <row r="4392" spans="7:7" x14ac:dyDescent="0.3">
      <c r="G4392" t="str">
        <v/>
      </c>
    </row>
    <row r="4393" spans="7:7" x14ac:dyDescent="0.3">
      <c r="G4393" t="str">
        <v/>
      </c>
    </row>
    <row r="4394" spans="7:7" x14ac:dyDescent="0.3">
      <c r="G4394" t="str">
        <v/>
      </c>
    </row>
    <row r="4395" spans="7:7" x14ac:dyDescent="0.3">
      <c r="G4395" t="str">
        <v/>
      </c>
    </row>
    <row r="4396" spans="7:7" x14ac:dyDescent="0.3">
      <c r="G4396" t="str">
        <v/>
      </c>
    </row>
    <row r="4397" spans="7:7" x14ac:dyDescent="0.3">
      <c r="G4397" t="str">
        <v/>
      </c>
    </row>
    <row r="4398" spans="7:7" x14ac:dyDescent="0.3">
      <c r="G4398" t="str">
        <v/>
      </c>
    </row>
    <row r="4399" spans="7:7" x14ac:dyDescent="0.3">
      <c r="G4399" t="str">
        <v/>
      </c>
    </row>
    <row r="4400" spans="7:7" x14ac:dyDescent="0.3">
      <c r="G4400" t="str">
        <v/>
      </c>
    </row>
    <row r="4401" spans="7:7" x14ac:dyDescent="0.3">
      <c r="G4401" t="str">
        <v/>
      </c>
    </row>
    <row r="4402" spans="7:7" x14ac:dyDescent="0.3">
      <c r="G4402" t="str">
        <v/>
      </c>
    </row>
    <row r="4403" spans="7:7" x14ac:dyDescent="0.3">
      <c r="G4403" t="str">
        <v/>
      </c>
    </row>
    <row r="4404" spans="7:7" x14ac:dyDescent="0.3">
      <c r="G4404" t="str">
        <v/>
      </c>
    </row>
    <row r="4405" spans="7:7" x14ac:dyDescent="0.3">
      <c r="G4405" t="str">
        <v/>
      </c>
    </row>
    <row r="4406" spans="7:7" x14ac:dyDescent="0.3">
      <c r="G4406" t="str">
        <v/>
      </c>
    </row>
    <row r="4407" spans="7:7" x14ac:dyDescent="0.3">
      <c r="G4407" t="str">
        <v/>
      </c>
    </row>
    <row r="4408" spans="7:7" x14ac:dyDescent="0.3">
      <c r="G4408" t="str">
        <v/>
      </c>
    </row>
    <row r="4409" spans="7:7" x14ac:dyDescent="0.3">
      <c r="G4409" t="str">
        <v/>
      </c>
    </row>
    <row r="4410" spans="7:7" x14ac:dyDescent="0.3">
      <c r="G4410" t="str">
        <v/>
      </c>
    </row>
    <row r="4411" spans="7:7" x14ac:dyDescent="0.3">
      <c r="G4411" t="str">
        <v/>
      </c>
    </row>
    <row r="4412" spans="7:7" x14ac:dyDescent="0.3">
      <c r="G4412" t="str">
        <v/>
      </c>
    </row>
    <row r="4413" spans="7:7" x14ac:dyDescent="0.3">
      <c r="G4413" t="str">
        <v/>
      </c>
    </row>
    <row r="4414" spans="7:7" x14ac:dyDescent="0.3">
      <c r="G4414" t="str">
        <v/>
      </c>
    </row>
    <row r="4415" spans="7:7" x14ac:dyDescent="0.3">
      <c r="G4415" t="str">
        <v/>
      </c>
    </row>
    <row r="4416" spans="7:7" x14ac:dyDescent="0.3">
      <c r="G4416" t="str">
        <v/>
      </c>
    </row>
    <row r="4417" spans="7:7" x14ac:dyDescent="0.3">
      <c r="G4417" t="str">
        <v/>
      </c>
    </row>
    <row r="4418" spans="7:7" x14ac:dyDescent="0.3">
      <c r="G4418" t="str">
        <v/>
      </c>
    </row>
    <row r="4419" spans="7:7" x14ac:dyDescent="0.3">
      <c r="G4419" t="str">
        <v/>
      </c>
    </row>
    <row r="4420" spans="7:7" x14ac:dyDescent="0.3">
      <c r="G4420" t="str">
        <v/>
      </c>
    </row>
    <row r="4421" spans="7:7" x14ac:dyDescent="0.3">
      <c r="G4421" t="str">
        <v/>
      </c>
    </row>
    <row r="4422" spans="7:7" x14ac:dyDescent="0.3">
      <c r="G4422" t="str">
        <v/>
      </c>
    </row>
    <row r="4423" spans="7:7" x14ac:dyDescent="0.3">
      <c r="G4423" t="str">
        <v/>
      </c>
    </row>
    <row r="4424" spans="7:7" x14ac:dyDescent="0.3">
      <c r="G4424" t="str">
        <v/>
      </c>
    </row>
    <row r="4425" spans="7:7" x14ac:dyDescent="0.3">
      <c r="G4425" t="str">
        <v/>
      </c>
    </row>
    <row r="4426" spans="7:7" x14ac:dyDescent="0.3">
      <c r="G4426" t="str">
        <v/>
      </c>
    </row>
    <row r="4427" spans="7:7" x14ac:dyDescent="0.3">
      <c r="G4427" t="str">
        <v/>
      </c>
    </row>
    <row r="4428" spans="7:7" x14ac:dyDescent="0.3">
      <c r="G4428" t="str">
        <v/>
      </c>
    </row>
    <row r="4429" spans="7:7" x14ac:dyDescent="0.3">
      <c r="G4429" t="str">
        <v/>
      </c>
    </row>
    <row r="4430" spans="7:7" x14ac:dyDescent="0.3">
      <c r="G4430" t="str">
        <v/>
      </c>
    </row>
    <row r="4431" spans="7:7" x14ac:dyDescent="0.3">
      <c r="G4431" t="str">
        <v/>
      </c>
    </row>
    <row r="4432" spans="7:7" x14ac:dyDescent="0.3">
      <c r="G4432" t="str">
        <v/>
      </c>
    </row>
    <row r="4433" spans="7:7" x14ac:dyDescent="0.3">
      <c r="G4433" t="str">
        <v/>
      </c>
    </row>
    <row r="4434" spans="7:7" x14ac:dyDescent="0.3">
      <c r="G4434" t="str">
        <v/>
      </c>
    </row>
    <row r="4435" spans="7:7" x14ac:dyDescent="0.3">
      <c r="G4435" t="str">
        <v/>
      </c>
    </row>
    <row r="4436" spans="7:7" x14ac:dyDescent="0.3">
      <c r="G4436" t="str">
        <v/>
      </c>
    </row>
    <row r="4437" spans="7:7" x14ac:dyDescent="0.3">
      <c r="G4437" t="str">
        <v/>
      </c>
    </row>
    <row r="4438" spans="7:7" x14ac:dyDescent="0.3">
      <c r="G4438" t="str">
        <v/>
      </c>
    </row>
    <row r="4439" spans="7:7" x14ac:dyDescent="0.3">
      <c r="G4439" t="str">
        <v/>
      </c>
    </row>
    <row r="4440" spans="7:7" x14ac:dyDescent="0.3">
      <c r="G4440" t="str">
        <v/>
      </c>
    </row>
    <row r="4441" spans="7:7" x14ac:dyDescent="0.3">
      <c r="G4441" t="str">
        <v/>
      </c>
    </row>
    <row r="4442" spans="7:7" x14ac:dyDescent="0.3">
      <c r="G4442" t="str">
        <v/>
      </c>
    </row>
    <row r="4443" spans="7:7" x14ac:dyDescent="0.3">
      <c r="G4443" t="str">
        <v/>
      </c>
    </row>
    <row r="4444" spans="7:7" x14ac:dyDescent="0.3">
      <c r="G4444" t="str">
        <v/>
      </c>
    </row>
    <row r="4445" spans="7:7" x14ac:dyDescent="0.3">
      <c r="G4445" t="str">
        <v/>
      </c>
    </row>
    <row r="4446" spans="7:7" x14ac:dyDescent="0.3">
      <c r="G4446" t="str">
        <v/>
      </c>
    </row>
    <row r="4447" spans="7:7" x14ac:dyDescent="0.3">
      <c r="G4447" t="str">
        <v/>
      </c>
    </row>
    <row r="4448" spans="7:7" x14ac:dyDescent="0.3">
      <c r="G4448" t="str">
        <v/>
      </c>
    </row>
    <row r="4449" spans="7:7" x14ac:dyDescent="0.3">
      <c r="G4449" t="str">
        <v/>
      </c>
    </row>
    <row r="4450" spans="7:7" x14ac:dyDescent="0.3">
      <c r="G4450" t="str">
        <v/>
      </c>
    </row>
    <row r="4451" spans="7:7" x14ac:dyDescent="0.3">
      <c r="G4451" t="str">
        <v/>
      </c>
    </row>
    <row r="4452" spans="7:7" x14ac:dyDescent="0.3">
      <c r="G4452" t="str">
        <v/>
      </c>
    </row>
    <row r="4453" spans="7:7" x14ac:dyDescent="0.3">
      <c r="G4453" t="str">
        <v/>
      </c>
    </row>
    <row r="4454" spans="7:7" x14ac:dyDescent="0.3">
      <c r="G4454" t="str">
        <v/>
      </c>
    </row>
    <row r="4455" spans="7:7" x14ac:dyDescent="0.3">
      <c r="G4455" t="str">
        <v/>
      </c>
    </row>
    <row r="4456" spans="7:7" x14ac:dyDescent="0.3">
      <c r="G4456" t="str">
        <v/>
      </c>
    </row>
    <row r="4457" spans="7:7" x14ac:dyDescent="0.3">
      <c r="G4457" t="str">
        <v/>
      </c>
    </row>
    <row r="4458" spans="7:7" x14ac:dyDescent="0.3">
      <c r="G4458" t="str">
        <v/>
      </c>
    </row>
    <row r="4459" spans="7:7" x14ac:dyDescent="0.3">
      <c r="G4459" t="str">
        <v/>
      </c>
    </row>
    <row r="4460" spans="7:7" x14ac:dyDescent="0.3">
      <c r="G4460" t="str">
        <v/>
      </c>
    </row>
    <row r="4461" spans="7:7" x14ac:dyDescent="0.3">
      <c r="G4461" t="str">
        <v/>
      </c>
    </row>
    <row r="4462" spans="7:7" x14ac:dyDescent="0.3">
      <c r="G4462" t="str">
        <v/>
      </c>
    </row>
    <row r="4463" spans="7:7" x14ac:dyDescent="0.3">
      <c r="G4463" t="str">
        <v/>
      </c>
    </row>
    <row r="4464" spans="7:7" x14ac:dyDescent="0.3">
      <c r="G4464" t="str">
        <v/>
      </c>
    </row>
    <row r="4465" spans="7:7" x14ac:dyDescent="0.3">
      <c r="G4465" t="str">
        <v/>
      </c>
    </row>
    <row r="4466" spans="7:7" x14ac:dyDescent="0.3">
      <c r="G4466" t="str">
        <v/>
      </c>
    </row>
    <row r="4467" spans="7:7" x14ac:dyDescent="0.3">
      <c r="G4467" t="str">
        <v/>
      </c>
    </row>
    <row r="4468" spans="7:7" x14ac:dyDescent="0.3">
      <c r="G4468" t="str">
        <v/>
      </c>
    </row>
    <row r="4469" spans="7:7" x14ac:dyDescent="0.3">
      <c r="G4469" t="str">
        <v/>
      </c>
    </row>
    <row r="4470" spans="7:7" x14ac:dyDescent="0.3">
      <c r="G4470" t="str">
        <v/>
      </c>
    </row>
    <row r="4471" spans="7:7" x14ac:dyDescent="0.3">
      <c r="G4471" t="str">
        <v/>
      </c>
    </row>
    <row r="4472" spans="7:7" x14ac:dyDescent="0.3">
      <c r="G4472" t="str">
        <v/>
      </c>
    </row>
    <row r="4473" spans="7:7" x14ac:dyDescent="0.3">
      <c r="G4473" t="str">
        <v/>
      </c>
    </row>
    <row r="4474" spans="7:7" x14ac:dyDescent="0.3">
      <c r="G4474" t="str">
        <v/>
      </c>
    </row>
    <row r="4475" spans="7:7" x14ac:dyDescent="0.3">
      <c r="G4475" t="str">
        <v/>
      </c>
    </row>
    <row r="4476" spans="7:7" x14ac:dyDescent="0.3">
      <c r="G4476" t="str">
        <v/>
      </c>
    </row>
    <row r="4477" spans="7:7" x14ac:dyDescent="0.3">
      <c r="G4477" t="str">
        <v/>
      </c>
    </row>
    <row r="4478" spans="7:7" x14ac:dyDescent="0.3">
      <c r="G4478" t="str">
        <v/>
      </c>
    </row>
    <row r="4479" spans="7:7" x14ac:dyDescent="0.3">
      <c r="G4479" t="str">
        <v/>
      </c>
    </row>
    <row r="4480" spans="7:7" x14ac:dyDescent="0.3">
      <c r="G4480" t="str">
        <v/>
      </c>
    </row>
    <row r="4481" spans="7:7" x14ac:dyDescent="0.3">
      <c r="G4481" t="str">
        <v/>
      </c>
    </row>
    <row r="4482" spans="7:7" x14ac:dyDescent="0.3">
      <c r="G4482" t="str">
        <v/>
      </c>
    </row>
    <row r="4483" spans="7:7" x14ac:dyDescent="0.3">
      <c r="G4483" t="str">
        <v/>
      </c>
    </row>
    <row r="4484" spans="7:7" x14ac:dyDescent="0.3">
      <c r="G4484" t="str">
        <v/>
      </c>
    </row>
    <row r="4485" spans="7:7" x14ac:dyDescent="0.3">
      <c r="G4485" t="str">
        <v/>
      </c>
    </row>
    <row r="4486" spans="7:7" x14ac:dyDescent="0.3">
      <c r="G4486" t="str">
        <v/>
      </c>
    </row>
    <row r="4487" spans="7:7" x14ac:dyDescent="0.3">
      <c r="G4487" t="str">
        <v/>
      </c>
    </row>
    <row r="4488" spans="7:7" x14ac:dyDescent="0.3">
      <c r="G4488" t="str">
        <v/>
      </c>
    </row>
    <row r="4489" spans="7:7" x14ac:dyDescent="0.3">
      <c r="G4489" t="str">
        <v/>
      </c>
    </row>
    <row r="4490" spans="7:7" x14ac:dyDescent="0.3">
      <c r="G4490" t="str">
        <v/>
      </c>
    </row>
    <row r="4491" spans="7:7" x14ac:dyDescent="0.3">
      <c r="G4491" t="str">
        <v/>
      </c>
    </row>
    <row r="4492" spans="7:7" x14ac:dyDescent="0.3">
      <c r="G4492" t="str">
        <v/>
      </c>
    </row>
    <row r="4493" spans="7:7" x14ac:dyDescent="0.3">
      <c r="G4493" t="str">
        <v/>
      </c>
    </row>
    <row r="4494" spans="7:7" x14ac:dyDescent="0.3">
      <c r="G4494" t="str">
        <v/>
      </c>
    </row>
    <row r="4495" spans="7:7" x14ac:dyDescent="0.3">
      <c r="G4495" t="str">
        <v/>
      </c>
    </row>
    <row r="4496" spans="7:7" x14ac:dyDescent="0.3">
      <c r="G4496" t="str">
        <v/>
      </c>
    </row>
    <row r="4497" spans="7:7" x14ac:dyDescent="0.3">
      <c r="G4497" t="str">
        <v/>
      </c>
    </row>
    <row r="4498" spans="7:7" x14ac:dyDescent="0.3">
      <c r="G4498" t="str">
        <v/>
      </c>
    </row>
    <row r="4499" spans="7:7" x14ac:dyDescent="0.3">
      <c r="G4499" t="str">
        <v/>
      </c>
    </row>
    <row r="4500" spans="7:7" x14ac:dyDescent="0.3">
      <c r="G4500" t="str">
        <v/>
      </c>
    </row>
    <row r="4501" spans="7:7" x14ac:dyDescent="0.3">
      <c r="G4501" t="str">
        <v/>
      </c>
    </row>
    <row r="4502" spans="7:7" x14ac:dyDescent="0.3">
      <c r="G4502" t="str">
        <v/>
      </c>
    </row>
    <row r="4503" spans="7:7" x14ac:dyDescent="0.3">
      <c r="G4503" t="str">
        <v/>
      </c>
    </row>
    <row r="4504" spans="7:7" x14ac:dyDescent="0.3">
      <c r="G4504" t="str">
        <v/>
      </c>
    </row>
    <row r="4505" spans="7:7" x14ac:dyDescent="0.3">
      <c r="G4505" t="str">
        <v/>
      </c>
    </row>
    <row r="4506" spans="7:7" x14ac:dyDescent="0.3">
      <c r="G4506" t="str">
        <v/>
      </c>
    </row>
    <row r="4507" spans="7:7" x14ac:dyDescent="0.3">
      <c r="G4507" t="str">
        <v/>
      </c>
    </row>
    <row r="4508" spans="7:7" x14ac:dyDescent="0.3">
      <c r="G4508" t="str">
        <v/>
      </c>
    </row>
    <row r="4509" spans="7:7" x14ac:dyDescent="0.3">
      <c r="G4509" t="str">
        <v/>
      </c>
    </row>
    <row r="4510" spans="7:7" x14ac:dyDescent="0.3">
      <c r="G4510" t="str">
        <v/>
      </c>
    </row>
    <row r="4511" spans="7:7" x14ac:dyDescent="0.3">
      <c r="G4511" t="str">
        <v/>
      </c>
    </row>
    <row r="4512" spans="7:7" x14ac:dyDescent="0.3">
      <c r="G4512" t="str">
        <v/>
      </c>
    </row>
    <row r="4513" spans="7:7" x14ac:dyDescent="0.3">
      <c r="G4513" t="str">
        <v/>
      </c>
    </row>
    <row r="4514" spans="7:7" x14ac:dyDescent="0.3">
      <c r="G4514" t="str">
        <v/>
      </c>
    </row>
    <row r="4515" spans="7:7" x14ac:dyDescent="0.3">
      <c r="G4515" t="str">
        <v/>
      </c>
    </row>
    <row r="4516" spans="7:7" x14ac:dyDescent="0.3">
      <c r="G4516" t="str">
        <v/>
      </c>
    </row>
    <row r="4517" spans="7:7" x14ac:dyDescent="0.3">
      <c r="G4517" t="str">
        <v/>
      </c>
    </row>
    <row r="4518" spans="7:7" x14ac:dyDescent="0.3">
      <c r="G4518" t="str">
        <v/>
      </c>
    </row>
    <row r="4519" spans="7:7" x14ac:dyDescent="0.3">
      <c r="G4519" t="str">
        <v/>
      </c>
    </row>
    <row r="4520" spans="7:7" x14ac:dyDescent="0.3">
      <c r="G4520" t="str">
        <v/>
      </c>
    </row>
    <row r="4521" spans="7:7" x14ac:dyDescent="0.3">
      <c r="G4521" t="str">
        <v/>
      </c>
    </row>
    <row r="4522" spans="7:7" x14ac:dyDescent="0.3">
      <c r="G4522" t="str">
        <v/>
      </c>
    </row>
    <row r="4523" spans="7:7" x14ac:dyDescent="0.3">
      <c r="G4523" t="str">
        <v/>
      </c>
    </row>
    <row r="4524" spans="7:7" x14ac:dyDescent="0.3">
      <c r="G4524" t="str">
        <v/>
      </c>
    </row>
    <row r="4525" spans="7:7" x14ac:dyDescent="0.3">
      <c r="G4525" t="str">
        <v/>
      </c>
    </row>
    <row r="4526" spans="7:7" x14ac:dyDescent="0.3">
      <c r="G4526" t="str">
        <v/>
      </c>
    </row>
    <row r="4527" spans="7:7" x14ac:dyDescent="0.3">
      <c r="G4527" t="str">
        <v/>
      </c>
    </row>
    <row r="4528" spans="7:7" x14ac:dyDescent="0.3">
      <c r="G4528" t="str">
        <v/>
      </c>
    </row>
    <row r="4529" spans="7:7" x14ac:dyDescent="0.3">
      <c r="G4529" t="str">
        <v/>
      </c>
    </row>
    <row r="4530" spans="7:7" x14ac:dyDescent="0.3">
      <c r="G4530" t="str">
        <v/>
      </c>
    </row>
    <row r="4531" spans="7:7" x14ac:dyDescent="0.3">
      <c r="G4531" t="str">
        <v/>
      </c>
    </row>
    <row r="4532" spans="7:7" x14ac:dyDescent="0.3">
      <c r="G4532" t="str">
        <v/>
      </c>
    </row>
    <row r="4533" spans="7:7" x14ac:dyDescent="0.3">
      <c r="G4533" t="str">
        <v/>
      </c>
    </row>
    <row r="4534" spans="7:7" x14ac:dyDescent="0.3">
      <c r="G4534" t="str">
        <v/>
      </c>
    </row>
    <row r="4535" spans="7:7" x14ac:dyDescent="0.3">
      <c r="G4535" t="str">
        <v/>
      </c>
    </row>
    <row r="4536" spans="7:7" x14ac:dyDescent="0.3">
      <c r="G4536" t="str">
        <v/>
      </c>
    </row>
    <row r="4537" spans="7:7" x14ac:dyDescent="0.3">
      <c r="G4537" t="str">
        <v/>
      </c>
    </row>
    <row r="4538" spans="7:7" x14ac:dyDescent="0.3">
      <c r="G4538" t="str">
        <v/>
      </c>
    </row>
    <row r="4539" spans="7:7" x14ac:dyDescent="0.3">
      <c r="G4539" t="str">
        <v/>
      </c>
    </row>
    <row r="4540" spans="7:7" x14ac:dyDescent="0.3">
      <c r="G4540" t="str">
        <v/>
      </c>
    </row>
    <row r="4541" spans="7:7" x14ac:dyDescent="0.3">
      <c r="G4541" t="str">
        <v/>
      </c>
    </row>
    <row r="4542" spans="7:7" x14ac:dyDescent="0.3">
      <c r="G4542" t="str">
        <v/>
      </c>
    </row>
    <row r="4543" spans="7:7" x14ac:dyDescent="0.3">
      <c r="G4543" t="str">
        <v/>
      </c>
    </row>
    <row r="4544" spans="7:7" x14ac:dyDescent="0.3">
      <c r="G4544" t="str">
        <v/>
      </c>
    </row>
    <row r="4545" spans="7:7" x14ac:dyDescent="0.3">
      <c r="G4545" t="str">
        <v/>
      </c>
    </row>
    <row r="4546" spans="7:7" x14ac:dyDescent="0.3">
      <c r="G4546" t="str">
        <v/>
      </c>
    </row>
    <row r="4547" spans="7:7" x14ac:dyDescent="0.3">
      <c r="G4547" t="str">
        <v/>
      </c>
    </row>
    <row r="4548" spans="7:7" x14ac:dyDescent="0.3">
      <c r="G4548" t="str">
        <v/>
      </c>
    </row>
    <row r="4549" spans="7:7" x14ac:dyDescent="0.3">
      <c r="G4549" t="str">
        <v/>
      </c>
    </row>
    <row r="4550" spans="7:7" x14ac:dyDescent="0.3">
      <c r="G4550" t="str">
        <v/>
      </c>
    </row>
    <row r="4551" spans="7:7" x14ac:dyDescent="0.3">
      <c r="G4551" t="str">
        <v/>
      </c>
    </row>
    <row r="4552" spans="7:7" x14ac:dyDescent="0.3">
      <c r="G4552" t="str">
        <v/>
      </c>
    </row>
    <row r="4553" spans="7:7" x14ac:dyDescent="0.3">
      <c r="G4553" t="str">
        <v/>
      </c>
    </row>
    <row r="4554" spans="7:7" x14ac:dyDescent="0.3">
      <c r="G4554" t="str">
        <v/>
      </c>
    </row>
    <row r="4555" spans="7:7" x14ac:dyDescent="0.3">
      <c r="G4555" t="str">
        <v/>
      </c>
    </row>
    <row r="4556" spans="7:7" x14ac:dyDescent="0.3">
      <c r="G4556" t="str">
        <v/>
      </c>
    </row>
    <row r="4557" spans="7:7" x14ac:dyDescent="0.3">
      <c r="G4557" t="str">
        <v/>
      </c>
    </row>
    <row r="4558" spans="7:7" x14ac:dyDescent="0.3">
      <c r="G4558" t="str">
        <v/>
      </c>
    </row>
    <row r="4559" spans="7:7" x14ac:dyDescent="0.3">
      <c r="G4559" t="str">
        <v/>
      </c>
    </row>
    <row r="4560" spans="7:7" x14ac:dyDescent="0.3">
      <c r="G4560" t="str">
        <v/>
      </c>
    </row>
    <row r="4561" spans="7:7" x14ac:dyDescent="0.3">
      <c r="G4561" t="str">
        <v/>
      </c>
    </row>
    <row r="4562" spans="7:7" x14ac:dyDescent="0.3">
      <c r="G4562" t="str">
        <v/>
      </c>
    </row>
    <row r="4563" spans="7:7" x14ac:dyDescent="0.3">
      <c r="G4563" t="str">
        <v/>
      </c>
    </row>
    <row r="4564" spans="7:7" x14ac:dyDescent="0.3">
      <c r="G4564" t="str">
        <v/>
      </c>
    </row>
    <row r="4565" spans="7:7" x14ac:dyDescent="0.3">
      <c r="G4565" t="str">
        <v/>
      </c>
    </row>
    <row r="4566" spans="7:7" x14ac:dyDescent="0.3">
      <c r="G4566" t="str">
        <v/>
      </c>
    </row>
    <row r="4567" spans="7:7" x14ac:dyDescent="0.3">
      <c r="G4567" t="str">
        <v/>
      </c>
    </row>
    <row r="4568" spans="7:7" x14ac:dyDescent="0.3">
      <c r="G4568" t="str">
        <v/>
      </c>
    </row>
    <row r="4569" spans="7:7" x14ac:dyDescent="0.3">
      <c r="G4569" t="str">
        <v/>
      </c>
    </row>
    <row r="4570" spans="7:7" x14ac:dyDescent="0.3">
      <c r="G4570" t="str">
        <v/>
      </c>
    </row>
    <row r="4571" spans="7:7" x14ac:dyDescent="0.3">
      <c r="G4571" t="str">
        <v/>
      </c>
    </row>
    <row r="4572" spans="7:7" x14ac:dyDescent="0.3">
      <c r="G4572" t="str">
        <v/>
      </c>
    </row>
    <row r="4573" spans="7:7" x14ac:dyDescent="0.3">
      <c r="G4573" t="str">
        <v/>
      </c>
    </row>
    <row r="4574" spans="7:7" x14ac:dyDescent="0.3">
      <c r="G4574" t="str">
        <v/>
      </c>
    </row>
    <row r="4575" spans="7:7" x14ac:dyDescent="0.3">
      <c r="G4575" t="str">
        <v/>
      </c>
    </row>
    <row r="4576" spans="7:7" x14ac:dyDescent="0.3">
      <c r="G4576" t="str">
        <v/>
      </c>
    </row>
    <row r="4577" spans="7:7" x14ac:dyDescent="0.3">
      <c r="G4577" t="str">
        <v/>
      </c>
    </row>
    <row r="4578" spans="7:7" x14ac:dyDescent="0.3">
      <c r="G4578" t="str">
        <v/>
      </c>
    </row>
    <row r="4579" spans="7:7" x14ac:dyDescent="0.3">
      <c r="G4579" t="str">
        <v/>
      </c>
    </row>
    <row r="4580" spans="7:7" x14ac:dyDescent="0.3">
      <c r="G4580" t="str">
        <v/>
      </c>
    </row>
    <row r="4581" spans="7:7" x14ac:dyDescent="0.3">
      <c r="G4581" t="str">
        <v/>
      </c>
    </row>
    <row r="4582" spans="7:7" x14ac:dyDescent="0.3">
      <c r="G4582" t="str">
        <v/>
      </c>
    </row>
    <row r="4583" spans="7:7" x14ac:dyDescent="0.3">
      <c r="G4583" t="str">
        <v/>
      </c>
    </row>
    <row r="4584" spans="7:7" x14ac:dyDescent="0.3">
      <c r="G4584" t="str">
        <v/>
      </c>
    </row>
    <row r="4585" spans="7:7" x14ac:dyDescent="0.3">
      <c r="G4585" t="str">
        <v/>
      </c>
    </row>
    <row r="4586" spans="7:7" x14ac:dyDescent="0.3">
      <c r="G4586" t="str">
        <v/>
      </c>
    </row>
    <row r="4587" spans="7:7" x14ac:dyDescent="0.3">
      <c r="G4587" t="str">
        <v/>
      </c>
    </row>
    <row r="4588" spans="7:7" x14ac:dyDescent="0.3">
      <c r="G4588" t="str">
        <v/>
      </c>
    </row>
    <row r="4589" spans="7:7" x14ac:dyDescent="0.3">
      <c r="G4589" t="str">
        <v/>
      </c>
    </row>
    <row r="4590" spans="7:7" x14ac:dyDescent="0.3">
      <c r="G4590" t="str">
        <v/>
      </c>
    </row>
    <row r="4591" spans="7:7" x14ac:dyDescent="0.3">
      <c r="G4591" t="str">
        <v/>
      </c>
    </row>
    <row r="4592" spans="7:7" x14ac:dyDescent="0.3">
      <c r="G4592" t="str">
        <v/>
      </c>
    </row>
    <row r="4593" spans="7:7" x14ac:dyDescent="0.3">
      <c r="G4593" t="str">
        <v/>
      </c>
    </row>
    <row r="4594" spans="7:7" x14ac:dyDescent="0.3">
      <c r="G4594" t="str">
        <v/>
      </c>
    </row>
    <row r="4595" spans="7:7" x14ac:dyDescent="0.3">
      <c r="G4595" t="str">
        <v/>
      </c>
    </row>
    <row r="4596" spans="7:7" x14ac:dyDescent="0.3">
      <c r="G4596" t="str">
        <v/>
      </c>
    </row>
    <row r="4597" spans="7:7" x14ac:dyDescent="0.3">
      <c r="G4597" t="str">
        <v/>
      </c>
    </row>
    <row r="4598" spans="7:7" x14ac:dyDescent="0.3">
      <c r="G4598" t="str">
        <v/>
      </c>
    </row>
    <row r="4599" spans="7:7" x14ac:dyDescent="0.3">
      <c r="G4599" t="str">
        <v/>
      </c>
    </row>
    <row r="4600" spans="7:7" x14ac:dyDescent="0.3">
      <c r="G4600" t="str">
        <v/>
      </c>
    </row>
    <row r="4601" spans="7:7" x14ac:dyDescent="0.3">
      <c r="G4601" t="str">
        <v/>
      </c>
    </row>
    <row r="4602" spans="7:7" x14ac:dyDescent="0.3">
      <c r="G4602" t="str">
        <v/>
      </c>
    </row>
    <row r="4603" spans="7:7" x14ac:dyDescent="0.3">
      <c r="G4603" t="str">
        <v/>
      </c>
    </row>
    <row r="4604" spans="7:7" x14ac:dyDescent="0.3">
      <c r="G4604" t="str">
        <v/>
      </c>
    </row>
    <row r="4605" spans="7:7" x14ac:dyDescent="0.3">
      <c r="G4605" t="str">
        <v/>
      </c>
    </row>
    <row r="4606" spans="7:7" x14ac:dyDescent="0.3">
      <c r="G4606" t="str">
        <v/>
      </c>
    </row>
    <row r="4607" spans="7:7" x14ac:dyDescent="0.3">
      <c r="G4607" t="str">
        <v/>
      </c>
    </row>
    <row r="4608" spans="7:7" x14ac:dyDescent="0.3">
      <c r="G4608" t="str">
        <v/>
      </c>
    </row>
    <row r="4609" spans="7:7" x14ac:dyDescent="0.3">
      <c r="G4609" t="str">
        <v/>
      </c>
    </row>
    <row r="4610" spans="7:7" x14ac:dyDescent="0.3">
      <c r="G4610" t="str">
        <v/>
      </c>
    </row>
    <row r="4611" spans="7:7" x14ac:dyDescent="0.3">
      <c r="G4611" t="str">
        <v/>
      </c>
    </row>
    <row r="4612" spans="7:7" x14ac:dyDescent="0.3">
      <c r="G4612" t="str">
        <v/>
      </c>
    </row>
    <row r="4613" spans="7:7" x14ac:dyDescent="0.3">
      <c r="G4613" t="str">
        <v/>
      </c>
    </row>
    <row r="4614" spans="7:7" x14ac:dyDescent="0.3">
      <c r="G4614" t="str">
        <v/>
      </c>
    </row>
    <row r="4615" spans="7:7" x14ac:dyDescent="0.3">
      <c r="G4615" t="str">
        <v/>
      </c>
    </row>
    <row r="4616" spans="7:7" x14ac:dyDescent="0.3">
      <c r="G4616" t="str">
        <v/>
      </c>
    </row>
    <row r="4617" spans="7:7" x14ac:dyDescent="0.3">
      <c r="G4617" t="str">
        <v/>
      </c>
    </row>
    <row r="4618" spans="7:7" x14ac:dyDescent="0.3">
      <c r="G4618" t="str">
        <v/>
      </c>
    </row>
    <row r="4619" spans="7:7" x14ac:dyDescent="0.3">
      <c r="G4619" t="str">
        <v/>
      </c>
    </row>
    <row r="4620" spans="7:7" x14ac:dyDescent="0.3">
      <c r="G4620" t="str">
        <v/>
      </c>
    </row>
    <row r="4621" spans="7:7" x14ac:dyDescent="0.3">
      <c r="G4621" t="str">
        <v/>
      </c>
    </row>
    <row r="4622" spans="7:7" x14ac:dyDescent="0.3">
      <c r="G4622" t="str">
        <v/>
      </c>
    </row>
    <row r="4623" spans="7:7" x14ac:dyDescent="0.3">
      <c r="G4623" t="str">
        <v/>
      </c>
    </row>
    <row r="4624" spans="7:7" x14ac:dyDescent="0.3">
      <c r="G4624" t="str">
        <v/>
      </c>
    </row>
    <row r="4625" spans="7:7" x14ac:dyDescent="0.3">
      <c r="G4625" t="str">
        <v/>
      </c>
    </row>
    <row r="4626" spans="7:7" x14ac:dyDescent="0.3">
      <c r="G4626" t="str">
        <v/>
      </c>
    </row>
    <row r="4627" spans="7:7" x14ac:dyDescent="0.3">
      <c r="G4627" t="str">
        <v/>
      </c>
    </row>
    <row r="4628" spans="7:7" x14ac:dyDescent="0.3">
      <c r="G4628" t="str">
        <v/>
      </c>
    </row>
    <row r="4629" spans="7:7" x14ac:dyDescent="0.3">
      <c r="G4629" t="str">
        <v/>
      </c>
    </row>
    <row r="4630" spans="7:7" x14ac:dyDescent="0.3">
      <c r="G4630" t="str">
        <v/>
      </c>
    </row>
    <row r="4631" spans="7:7" x14ac:dyDescent="0.3">
      <c r="G4631" t="str">
        <v/>
      </c>
    </row>
    <row r="4632" spans="7:7" x14ac:dyDescent="0.3">
      <c r="G4632" t="str">
        <v/>
      </c>
    </row>
    <row r="4633" spans="7:7" x14ac:dyDescent="0.3">
      <c r="G4633" t="str">
        <v/>
      </c>
    </row>
    <row r="4634" spans="7:7" x14ac:dyDescent="0.3">
      <c r="G4634" t="str">
        <v/>
      </c>
    </row>
    <row r="4635" spans="7:7" x14ac:dyDescent="0.3">
      <c r="G4635" t="str">
        <v/>
      </c>
    </row>
    <row r="4636" spans="7:7" x14ac:dyDescent="0.3">
      <c r="G4636" t="str">
        <v/>
      </c>
    </row>
    <row r="4637" spans="7:7" x14ac:dyDescent="0.3">
      <c r="G4637" t="str">
        <v/>
      </c>
    </row>
    <row r="4638" spans="7:7" x14ac:dyDescent="0.3">
      <c r="G4638" t="str">
        <v/>
      </c>
    </row>
    <row r="4639" spans="7:7" x14ac:dyDescent="0.3">
      <c r="G4639" t="str">
        <v/>
      </c>
    </row>
    <row r="4640" spans="7:7" x14ac:dyDescent="0.3">
      <c r="G4640" t="str">
        <v/>
      </c>
    </row>
    <row r="4641" spans="7:7" x14ac:dyDescent="0.3">
      <c r="G4641" t="str">
        <v/>
      </c>
    </row>
    <row r="4642" spans="7:7" x14ac:dyDescent="0.3">
      <c r="G4642" t="str">
        <v/>
      </c>
    </row>
    <row r="4643" spans="7:7" x14ac:dyDescent="0.3">
      <c r="G4643" t="str">
        <v/>
      </c>
    </row>
    <row r="4644" spans="7:7" x14ac:dyDescent="0.3">
      <c r="G4644" t="str">
        <v/>
      </c>
    </row>
    <row r="4645" spans="7:7" x14ac:dyDescent="0.3">
      <c r="G4645" t="str">
        <v/>
      </c>
    </row>
    <row r="4646" spans="7:7" x14ac:dyDescent="0.3">
      <c r="G4646" t="str">
        <v/>
      </c>
    </row>
    <row r="4647" spans="7:7" x14ac:dyDescent="0.3">
      <c r="G4647" t="str">
        <v/>
      </c>
    </row>
    <row r="4648" spans="7:7" x14ac:dyDescent="0.3">
      <c r="G4648" t="str">
        <v/>
      </c>
    </row>
    <row r="4649" spans="7:7" x14ac:dyDescent="0.3">
      <c r="G4649" t="str">
        <v/>
      </c>
    </row>
    <row r="4650" spans="7:7" x14ac:dyDescent="0.3">
      <c r="G4650" t="str">
        <v/>
      </c>
    </row>
    <row r="4651" spans="7:7" x14ac:dyDescent="0.3">
      <c r="G4651" t="str">
        <v/>
      </c>
    </row>
    <row r="4652" spans="7:7" x14ac:dyDescent="0.3">
      <c r="G4652" t="str">
        <v/>
      </c>
    </row>
    <row r="4653" spans="7:7" x14ac:dyDescent="0.3">
      <c r="G4653" t="str">
        <v/>
      </c>
    </row>
    <row r="4654" spans="7:7" x14ac:dyDescent="0.3">
      <c r="G4654" t="str">
        <v/>
      </c>
    </row>
    <row r="4655" spans="7:7" x14ac:dyDescent="0.3">
      <c r="G4655" t="str">
        <v/>
      </c>
    </row>
    <row r="4656" spans="7:7" x14ac:dyDescent="0.3">
      <c r="G4656" t="str">
        <v/>
      </c>
    </row>
    <row r="4657" spans="7:7" x14ac:dyDescent="0.3">
      <c r="G4657" t="str">
        <v/>
      </c>
    </row>
    <row r="4658" spans="7:7" x14ac:dyDescent="0.3">
      <c r="G4658" t="str">
        <v/>
      </c>
    </row>
    <row r="4659" spans="7:7" x14ac:dyDescent="0.3">
      <c r="G4659" t="str">
        <v/>
      </c>
    </row>
    <row r="4660" spans="7:7" x14ac:dyDescent="0.3">
      <c r="G4660" t="str">
        <v/>
      </c>
    </row>
    <row r="4661" spans="7:7" x14ac:dyDescent="0.3">
      <c r="G4661" t="str">
        <v/>
      </c>
    </row>
    <row r="4662" spans="7:7" x14ac:dyDescent="0.3">
      <c r="G4662" t="str">
        <v/>
      </c>
    </row>
    <row r="4663" spans="7:7" x14ac:dyDescent="0.3">
      <c r="G4663" t="str">
        <v/>
      </c>
    </row>
    <row r="4664" spans="7:7" x14ac:dyDescent="0.3">
      <c r="G4664" t="str">
        <v/>
      </c>
    </row>
    <row r="4665" spans="7:7" x14ac:dyDescent="0.3">
      <c r="G4665" t="str">
        <v/>
      </c>
    </row>
    <row r="4666" spans="7:7" x14ac:dyDescent="0.3">
      <c r="G4666" t="str">
        <v/>
      </c>
    </row>
    <row r="4667" spans="7:7" x14ac:dyDescent="0.3">
      <c r="G4667" t="str">
        <v/>
      </c>
    </row>
    <row r="4668" spans="7:7" x14ac:dyDescent="0.3">
      <c r="G4668" t="str">
        <v/>
      </c>
    </row>
    <row r="4669" spans="7:7" x14ac:dyDescent="0.3">
      <c r="G4669" t="str">
        <v/>
      </c>
    </row>
    <row r="4670" spans="7:7" x14ac:dyDescent="0.3">
      <c r="G4670" t="str">
        <v/>
      </c>
    </row>
    <row r="4671" spans="7:7" x14ac:dyDescent="0.3">
      <c r="G4671" t="str">
        <v/>
      </c>
    </row>
    <row r="4672" spans="7:7" x14ac:dyDescent="0.3">
      <c r="G4672" t="str">
        <v/>
      </c>
    </row>
    <row r="4673" spans="7:7" x14ac:dyDescent="0.3">
      <c r="G4673" t="str">
        <v/>
      </c>
    </row>
    <row r="4674" spans="7:7" x14ac:dyDescent="0.3">
      <c r="G4674" t="str">
        <v/>
      </c>
    </row>
    <row r="4675" spans="7:7" x14ac:dyDescent="0.3">
      <c r="G4675" t="str">
        <v/>
      </c>
    </row>
    <row r="4676" spans="7:7" x14ac:dyDescent="0.3">
      <c r="G4676" t="str">
        <v/>
      </c>
    </row>
    <row r="4677" spans="7:7" x14ac:dyDescent="0.3">
      <c r="G4677" t="str">
        <v/>
      </c>
    </row>
    <row r="4678" spans="7:7" x14ac:dyDescent="0.3">
      <c r="G4678" t="str">
        <v/>
      </c>
    </row>
    <row r="4679" spans="7:7" x14ac:dyDescent="0.3">
      <c r="G4679" t="str">
        <v/>
      </c>
    </row>
    <row r="4680" spans="7:7" x14ac:dyDescent="0.3">
      <c r="G4680" t="str">
        <v/>
      </c>
    </row>
    <row r="4681" spans="7:7" x14ac:dyDescent="0.3">
      <c r="G4681" t="str">
        <v/>
      </c>
    </row>
    <row r="4682" spans="7:7" x14ac:dyDescent="0.3">
      <c r="G4682" t="str">
        <v/>
      </c>
    </row>
    <row r="4683" spans="7:7" x14ac:dyDescent="0.3">
      <c r="G4683" t="str">
        <v/>
      </c>
    </row>
    <row r="4684" spans="7:7" x14ac:dyDescent="0.3">
      <c r="G4684" t="str">
        <v/>
      </c>
    </row>
    <row r="4685" spans="7:7" x14ac:dyDescent="0.3">
      <c r="G4685" t="str">
        <v/>
      </c>
    </row>
    <row r="4686" spans="7:7" x14ac:dyDescent="0.3">
      <c r="G4686" t="str">
        <v/>
      </c>
    </row>
    <row r="4687" spans="7:7" x14ac:dyDescent="0.3">
      <c r="G4687" t="str">
        <v/>
      </c>
    </row>
    <row r="4688" spans="7:7" x14ac:dyDescent="0.3">
      <c r="G4688" t="str">
        <v/>
      </c>
    </row>
    <row r="4689" spans="7:7" x14ac:dyDescent="0.3">
      <c r="G4689" t="str">
        <v/>
      </c>
    </row>
    <row r="4690" spans="7:7" x14ac:dyDescent="0.3">
      <c r="G4690" t="str">
        <v/>
      </c>
    </row>
    <row r="4691" spans="7:7" x14ac:dyDescent="0.3">
      <c r="G4691" t="str">
        <v/>
      </c>
    </row>
    <row r="4692" spans="7:7" x14ac:dyDescent="0.3">
      <c r="G4692" t="str">
        <v/>
      </c>
    </row>
    <row r="4693" spans="7:7" x14ac:dyDescent="0.3">
      <c r="G4693" t="str">
        <v/>
      </c>
    </row>
    <row r="4694" spans="7:7" x14ac:dyDescent="0.3">
      <c r="G4694" t="str">
        <v/>
      </c>
    </row>
    <row r="4695" spans="7:7" x14ac:dyDescent="0.3">
      <c r="G4695" t="str">
        <v/>
      </c>
    </row>
    <row r="4696" spans="7:7" x14ac:dyDescent="0.3">
      <c r="G4696" t="str">
        <v/>
      </c>
    </row>
    <row r="4697" spans="7:7" x14ac:dyDescent="0.3">
      <c r="G4697" t="str">
        <v/>
      </c>
    </row>
    <row r="4698" spans="7:7" x14ac:dyDescent="0.3">
      <c r="G4698" t="str">
        <v/>
      </c>
    </row>
    <row r="4699" spans="7:7" x14ac:dyDescent="0.3">
      <c r="G4699" t="str">
        <v/>
      </c>
    </row>
    <row r="4700" spans="7:7" x14ac:dyDescent="0.3">
      <c r="G4700" t="str">
        <v/>
      </c>
    </row>
    <row r="4701" spans="7:7" x14ac:dyDescent="0.3">
      <c r="G4701" t="str">
        <v/>
      </c>
    </row>
    <row r="4702" spans="7:7" x14ac:dyDescent="0.3">
      <c r="G4702" t="str">
        <v/>
      </c>
    </row>
    <row r="4703" spans="7:7" x14ac:dyDescent="0.3">
      <c r="G4703" t="str">
        <v/>
      </c>
    </row>
    <row r="4704" spans="7:7" x14ac:dyDescent="0.3">
      <c r="G4704" t="str">
        <v/>
      </c>
    </row>
    <row r="4705" spans="7:7" x14ac:dyDescent="0.3">
      <c r="G4705" t="str">
        <v/>
      </c>
    </row>
    <row r="4706" spans="7:7" x14ac:dyDescent="0.3">
      <c r="G4706" t="str">
        <v/>
      </c>
    </row>
    <row r="4707" spans="7:7" x14ac:dyDescent="0.3">
      <c r="G4707" t="str">
        <v/>
      </c>
    </row>
    <row r="4708" spans="7:7" x14ac:dyDescent="0.3">
      <c r="G4708" t="str">
        <v/>
      </c>
    </row>
    <row r="4709" spans="7:7" x14ac:dyDescent="0.3">
      <c r="G4709" t="str">
        <v/>
      </c>
    </row>
    <row r="4710" spans="7:7" x14ac:dyDescent="0.3">
      <c r="G4710" t="str">
        <v/>
      </c>
    </row>
    <row r="4711" spans="7:7" x14ac:dyDescent="0.3">
      <c r="G4711" t="str">
        <v/>
      </c>
    </row>
    <row r="4712" spans="7:7" x14ac:dyDescent="0.3">
      <c r="G4712" t="str">
        <v/>
      </c>
    </row>
    <row r="4713" spans="7:7" x14ac:dyDescent="0.3">
      <c r="G4713" t="str">
        <v/>
      </c>
    </row>
    <row r="4714" spans="7:7" x14ac:dyDescent="0.3">
      <c r="G4714" t="str">
        <v/>
      </c>
    </row>
    <row r="4715" spans="7:7" x14ac:dyDescent="0.3">
      <c r="G4715" t="str">
        <v/>
      </c>
    </row>
    <row r="4716" spans="7:7" x14ac:dyDescent="0.3">
      <c r="G4716" t="str">
        <v/>
      </c>
    </row>
    <row r="4717" spans="7:7" x14ac:dyDescent="0.3">
      <c r="G4717" t="str">
        <v/>
      </c>
    </row>
    <row r="4718" spans="7:7" x14ac:dyDescent="0.3">
      <c r="G4718" t="str">
        <v/>
      </c>
    </row>
    <row r="4719" spans="7:7" x14ac:dyDescent="0.3">
      <c r="G4719" t="str">
        <v/>
      </c>
    </row>
    <row r="4720" spans="7:7" x14ac:dyDescent="0.3">
      <c r="G4720" t="str">
        <v/>
      </c>
    </row>
    <row r="4721" spans="7:7" x14ac:dyDescent="0.3">
      <c r="G4721" t="str">
        <v/>
      </c>
    </row>
    <row r="4722" spans="7:7" x14ac:dyDescent="0.3">
      <c r="G4722" t="str">
        <v/>
      </c>
    </row>
    <row r="4723" spans="7:7" x14ac:dyDescent="0.3">
      <c r="G4723" t="str">
        <v/>
      </c>
    </row>
    <row r="4724" spans="7:7" x14ac:dyDescent="0.3">
      <c r="G4724" t="str">
        <v/>
      </c>
    </row>
    <row r="4725" spans="7:7" x14ac:dyDescent="0.3">
      <c r="G4725" t="str">
        <v/>
      </c>
    </row>
    <row r="4726" spans="7:7" x14ac:dyDescent="0.3">
      <c r="G4726" t="str">
        <v/>
      </c>
    </row>
    <row r="4727" spans="7:7" x14ac:dyDescent="0.3">
      <c r="G4727" t="str">
        <v/>
      </c>
    </row>
    <row r="4728" spans="7:7" x14ac:dyDescent="0.3">
      <c r="G4728" t="str">
        <v/>
      </c>
    </row>
    <row r="4729" spans="7:7" x14ac:dyDescent="0.3">
      <c r="G4729" t="str">
        <v/>
      </c>
    </row>
    <row r="4730" spans="7:7" x14ac:dyDescent="0.3">
      <c r="G4730" t="str">
        <v/>
      </c>
    </row>
    <row r="4731" spans="7:7" x14ac:dyDescent="0.3">
      <c r="G4731" t="str">
        <v/>
      </c>
    </row>
    <row r="4732" spans="7:7" x14ac:dyDescent="0.3">
      <c r="G4732" t="str">
        <v/>
      </c>
    </row>
    <row r="4733" spans="7:7" x14ac:dyDescent="0.3">
      <c r="G4733" t="str">
        <v/>
      </c>
    </row>
    <row r="4734" spans="7:7" x14ac:dyDescent="0.3">
      <c r="G4734" t="str">
        <v/>
      </c>
    </row>
    <row r="4735" spans="7:7" x14ac:dyDescent="0.3">
      <c r="G4735" t="str">
        <v/>
      </c>
    </row>
    <row r="4736" spans="7:7" x14ac:dyDescent="0.3">
      <c r="G4736" t="str">
        <v/>
      </c>
    </row>
    <row r="4737" spans="7:7" x14ac:dyDescent="0.3">
      <c r="G4737" t="str">
        <v/>
      </c>
    </row>
    <row r="4738" spans="7:7" x14ac:dyDescent="0.3">
      <c r="G4738" t="str">
        <v/>
      </c>
    </row>
    <row r="4739" spans="7:7" x14ac:dyDescent="0.3">
      <c r="G4739" t="str">
        <v/>
      </c>
    </row>
    <row r="4740" spans="7:7" x14ac:dyDescent="0.3">
      <c r="G4740" t="str">
        <v/>
      </c>
    </row>
    <row r="4741" spans="7:7" x14ac:dyDescent="0.3">
      <c r="G4741" t="str">
        <v/>
      </c>
    </row>
    <row r="4742" spans="7:7" x14ac:dyDescent="0.3">
      <c r="G4742" t="str">
        <v/>
      </c>
    </row>
    <row r="4743" spans="7:7" x14ac:dyDescent="0.3">
      <c r="G4743" t="str">
        <v/>
      </c>
    </row>
    <row r="4744" spans="7:7" x14ac:dyDescent="0.3">
      <c r="G4744" t="str">
        <v/>
      </c>
    </row>
    <row r="4745" spans="7:7" x14ac:dyDescent="0.3">
      <c r="G4745" t="str">
        <v/>
      </c>
    </row>
    <row r="4746" spans="7:7" x14ac:dyDescent="0.3">
      <c r="G4746" t="str">
        <v/>
      </c>
    </row>
    <row r="4747" spans="7:7" x14ac:dyDescent="0.3">
      <c r="G4747" t="str">
        <v/>
      </c>
    </row>
    <row r="4748" spans="7:7" x14ac:dyDescent="0.3">
      <c r="G4748" t="str">
        <v/>
      </c>
    </row>
    <row r="4749" spans="7:7" x14ac:dyDescent="0.3">
      <c r="G4749" t="str">
        <v/>
      </c>
    </row>
    <row r="4750" spans="7:7" x14ac:dyDescent="0.3">
      <c r="G4750" t="str">
        <v/>
      </c>
    </row>
    <row r="4751" spans="7:7" x14ac:dyDescent="0.3">
      <c r="G4751" t="str">
        <v/>
      </c>
    </row>
    <row r="4752" spans="7:7" x14ac:dyDescent="0.3">
      <c r="G4752" t="str">
        <v/>
      </c>
    </row>
    <row r="4753" spans="7:7" x14ac:dyDescent="0.3">
      <c r="G4753" t="str">
        <v/>
      </c>
    </row>
    <row r="4754" spans="7:7" x14ac:dyDescent="0.3">
      <c r="G4754" t="str">
        <v/>
      </c>
    </row>
    <row r="4755" spans="7:7" x14ac:dyDescent="0.3">
      <c r="G4755" t="str">
        <v/>
      </c>
    </row>
    <row r="4756" spans="7:7" x14ac:dyDescent="0.3">
      <c r="G4756" t="str">
        <v/>
      </c>
    </row>
    <row r="4757" spans="7:7" x14ac:dyDescent="0.3">
      <c r="G4757" t="str">
        <v/>
      </c>
    </row>
    <row r="4758" spans="7:7" x14ac:dyDescent="0.3">
      <c r="G4758" t="str">
        <v/>
      </c>
    </row>
    <row r="4759" spans="7:7" x14ac:dyDescent="0.3">
      <c r="G4759" t="str">
        <v/>
      </c>
    </row>
    <row r="4760" spans="7:7" x14ac:dyDescent="0.3">
      <c r="G4760" t="str">
        <v/>
      </c>
    </row>
    <row r="4761" spans="7:7" x14ac:dyDescent="0.3">
      <c r="G4761" t="str">
        <v/>
      </c>
    </row>
    <row r="4762" spans="7:7" x14ac:dyDescent="0.3">
      <c r="G4762" t="str">
        <v/>
      </c>
    </row>
    <row r="4763" spans="7:7" x14ac:dyDescent="0.3">
      <c r="G4763" t="str">
        <v/>
      </c>
    </row>
    <row r="4764" spans="7:7" x14ac:dyDescent="0.3">
      <c r="G4764" t="str">
        <v/>
      </c>
    </row>
    <row r="4765" spans="7:7" x14ac:dyDescent="0.3">
      <c r="G4765" t="str">
        <v/>
      </c>
    </row>
    <row r="4766" spans="7:7" x14ac:dyDescent="0.3">
      <c r="G4766" t="str">
        <v/>
      </c>
    </row>
    <row r="4767" spans="7:7" x14ac:dyDescent="0.3">
      <c r="G4767" t="str">
        <v/>
      </c>
    </row>
    <row r="4768" spans="7:7" x14ac:dyDescent="0.3">
      <c r="G4768" t="str">
        <v/>
      </c>
    </row>
    <row r="4769" spans="7:7" x14ac:dyDescent="0.3">
      <c r="G4769" t="str">
        <v/>
      </c>
    </row>
    <row r="4770" spans="7:7" x14ac:dyDescent="0.3">
      <c r="G4770" t="str">
        <v/>
      </c>
    </row>
    <row r="4771" spans="7:7" x14ac:dyDescent="0.3">
      <c r="G4771" t="str">
        <v/>
      </c>
    </row>
    <row r="4772" spans="7:7" x14ac:dyDescent="0.3">
      <c r="G4772" t="str">
        <v/>
      </c>
    </row>
    <row r="4773" spans="7:7" x14ac:dyDescent="0.3">
      <c r="G4773" t="str">
        <v/>
      </c>
    </row>
    <row r="4774" spans="7:7" x14ac:dyDescent="0.3">
      <c r="G4774" t="str">
        <v/>
      </c>
    </row>
    <row r="4775" spans="7:7" x14ac:dyDescent="0.3">
      <c r="G4775" t="str">
        <v/>
      </c>
    </row>
    <row r="4776" spans="7:7" x14ac:dyDescent="0.3">
      <c r="G4776" t="str">
        <v/>
      </c>
    </row>
    <row r="4777" spans="7:7" x14ac:dyDescent="0.3">
      <c r="G4777" t="str">
        <v/>
      </c>
    </row>
    <row r="4778" spans="7:7" x14ac:dyDescent="0.3">
      <c r="G4778" t="str">
        <v/>
      </c>
    </row>
    <row r="4779" spans="7:7" x14ac:dyDescent="0.3">
      <c r="G4779" t="str">
        <v/>
      </c>
    </row>
    <row r="4780" spans="7:7" x14ac:dyDescent="0.3">
      <c r="G4780" t="str">
        <v/>
      </c>
    </row>
    <row r="4781" spans="7:7" x14ac:dyDescent="0.3">
      <c r="G4781" t="str">
        <v/>
      </c>
    </row>
    <row r="4782" spans="7:7" x14ac:dyDescent="0.3">
      <c r="G4782" t="str">
        <v/>
      </c>
    </row>
    <row r="4783" spans="7:7" x14ac:dyDescent="0.3">
      <c r="G4783" t="str">
        <v/>
      </c>
    </row>
    <row r="4784" spans="7:7" x14ac:dyDescent="0.3">
      <c r="G4784" t="str">
        <v/>
      </c>
    </row>
    <row r="4785" spans="7:7" x14ac:dyDescent="0.3">
      <c r="G4785" t="str">
        <v/>
      </c>
    </row>
    <row r="4786" spans="7:7" x14ac:dyDescent="0.3">
      <c r="G4786" t="str">
        <v/>
      </c>
    </row>
    <row r="4787" spans="7:7" x14ac:dyDescent="0.3">
      <c r="G4787" t="str">
        <v/>
      </c>
    </row>
    <row r="4788" spans="7:7" x14ac:dyDescent="0.3">
      <c r="G4788" t="str">
        <v/>
      </c>
    </row>
    <row r="4789" spans="7:7" x14ac:dyDescent="0.3">
      <c r="G4789" t="str">
        <v/>
      </c>
    </row>
    <row r="4790" spans="7:7" x14ac:dyDescent="0.3">
      <c r="G4790" t="str">
        <v/>
      </c>
    </row>
    <row r="4791" spans="7:7" x14ac:dyDescent="0.3">
      <c r="G4791" t="str">
        <v/>
      </c>
    </row>
    <row r="4792" spans="7:7" x14ac:dyDescent="0.3">
      <c r="G4792" t="str">
        <v/>
      </c>
    </row>
    <row r="4793" spans="7:7" x14ac:dyDescent="0.3">
      <c r="G4793" t="str">
        <v/>
      </c>
    </row>
    <row r="4794" spans="7:7" x14ac:dyDescent="0.3">
      <c r="G4794" t="str">
        <v/>
      </c>
    </row>
    <row r="4795" spans="7:7" x14ac:dyDescent="0.3">
      <c r="G4795" t="str">
        <v/>
      </c>
    </row>
    <row r="4796" spans="7:7" x14ac:dyDescent="0.3">
      <c r="G4796" t="str">
        <v/>
      </c>
    </row>
    <row r="4797" spans="7:7" x14ac:dyDescent="0.3">
      <c r="G4797" t="str">
        <v/>
      </c>
    </row>
    <row r="4798" spans="7:7" x14ac:dyDescent="0.3">
      <c r="G4798" t="str">
        <v/>
      </c>
    </row>
    <row r="4799" spans="7:7" x14ac:dyDescent="0.3">
      <c r="G4799" t="str">
        <v/>
      </c>
    </row>
    <row r="4800" spans="7:7" x14ac:dyDescent="0.3">
      <c r="G4800" t="str">
        <v/>
      </c>
    </row>
    <row r="4801" spans="7:7" x14ac:dyDescent="0.3">
      <c r="G4801" t="str">
        <v/>
      </c>
    </row>
    <row r="4802" spans="7:7" x14ac:dyDescent="0.3">
      <c r="G4802" t="str">
        <v/>
      </c>
    </row>
    <row r="4803" spans="7:7" x14ac:dyDescent="0.3">
      <c r="G4803" t="str">
        <v/>
      </c>
    </row>
    <row r="4804" spans="7:7" x14ac:dyDescent="0.3">
      <c r="G4804" t="str">
        <v/>
      </c>
    </row>
    <row r="4805" spans="7:7" x14ac:dyDescent="0.3">
      <c r="G4805" t="str">
        <v/>
      </c>
    </row>
    <row r="4806" spans="7:7" x14ac:dyDescent="0.3">
      <c r="G4806" t="str">
        <v/>
      </c>
    </row>
    <row r="4807" spans="7:7" x14ac:dyDescent="0.3">
      <c r="G4807" t="str">
        <v/>
      </c>
    </row>
    <row r="4808" spans="7:7" x14ac:dyDescent="0.3">
      <c r="G4808" t="str">
        <v/>
      </c>
    </row>
    <row r="4809" spans="7:7" x14ac:dyDescent="0.3">
      <c r="G4809" t="str">
        <v/>
      </c>
    </row>
    <row r="4810" spans="7:7" x14ac:dyDescent="0.3">
      <c r="G4810" t="str">
        <v/>
      </c>
    </row>
    <row r="4811" spans="7:7" x14ac:dyDescent="0.3">
      <c r="G4811" t="str">
        <v/>
      </c>
    </row>
    <row r="4812" spans="7:7" x14ac:dyDescent="0.3">
      <c r="G4812" t="str">
        <v/>
      </c>
    </row>
    <row r="4813" spans="7:7" x14ac:dyDescent="0.3">
      <c r="G4813" t="str">
        <v/>
      </c>
    </row>
    <row r="4814" spans="7:7" x14ac:dyDescent="0.3">
      <c r="G4814" t="str">
        <v/>
      </c>
    </row>
    <row r="4815" spans="7:7" x14ac:dyDescent="0.3">
      <c r="G4815" t="str">
        <v/>
      </c>
    </row>
    <row r="4816" spans="7:7" x14ac:dyDescent="0.3">
      <c r="G4816" t="str">
        <v/>
      </c>
    </row>
    <row r="4817" spans="7:7" x14ac:dyDescent="0.3">
      <c r="G4817" t="str">
        <v/>
      </c>
    </row>
    <row r="4818" spans="7:7" x14ac:dyDescent="0.3">
      <c r="G4818" t="str">
        <v/>
      </c>
    </row>
    <row r="4819" spans="7:7" x14ac:dyDescent="0.3">
      <c r="G4819" t="str">
        <v/>
      </c>
    </row>
    <row r="4820" spans="7:7" x14ac:dyDescent="0.3">
      <c r="G4820" t="str">
        <v/>
      </c>
    </row>
    <row r="4821" spans="7:7" x14ac:dyDescent="0.3">
      <c r="G4821" t="str">
        <v/>
      </c>
    </row>
    <row r="4822" spans="7:7" x14ac:dyDescent="0.3">
      <c r="G4822" t="str">
        <v/>
      </c>
    </row>
    <row r="4823" spans="7:7" x14ac:dyDescent="0.3">
      <c r="G4823" t="str">
        <v/>
      </c>
    </row>
    <row r="4824" spans="7:7" x14ac:dyDescent="0.3">
      <c r="G4824" t="str">
        <v/>
      </c>
    </row>
    <row r="4825" spans="7:7" x14ac:dyDescent="0.3">
      <c r="G4825" t="str">
        <v/>
      </c>
    </row>
    <row r="4826" spans="7:7" x14ac:dyDescent="0.3">
      <c r="G4826" t="str">
        <v/>
      </c>
    </row>
    <row r="4827" spans="7:7" x14ac:dyDescent="0.3">
      <c r="G4827" t="str">
        <v/>
      </c>
    </row>
    <row r="4828" spans="7:7" x14ac:dyDescent="0.3">
      <c r="G4828" t="str">
        <v/>
      </c>
    </row>
    <row r="4829" spans="7:7" x14ac:dyDescent="0.3">
      <c r="G4829" t="str">
        <v/>
      </c>
    </row>
    <row r="4830" spans="7:7" x14ac:dyDescent="0.3">
      <c r="G4830" t="str">
        <v/>
      </c>
    </row>
    <row r="4831" spans="7:7" x14ac:dyDescent="0.3">
      <c r="G4831" t="str">
        <v/>
      </c>
    </row>
    <row r="4832" spans="7:7" x14ac:dyDescent="0.3">
      <c r="G4832" t="str">
        <v/>
      </c>
    </row>
    <row r="4833" spans="7:7" x14ac:dyDescent="0.3">
      <c r="G4833" t="str">
        <v/>
      </c>
    </row>
    <row r="4834" spans="7:7" x14ac:dyDescent="0.3">
      <c r="G4834" t="str">
        <v/>
      </c>
    </row>
    <row r="4835" spans="7:7" x14ac:dyDescent="0.3">
      <c r="G4835" t="str">
        <v/>
      </c>
    </row>
    <row r="4836" spans="7:7" x14ac:dyDescent="0.3">
      <c r="G4836" t="str">
        <v/>
      </c>
    </row>
    <row r="4837" spans="7:7" x14ac:dyDescent="0.3">
      <c r="G4837" t="str">
        <v/>
      </c>
    </row>
    <row r="4838" spans="7:7" x14ac:dyDescent="0.3">
      <c r="G4838" t="str">
        <v/>
      </c>
    </row>
    <row r="4839" spans="7:7" x14ac:dyDescent="0.3">
      <c r="G4839" t="str">
        <v/>
      </c>
    </row>
    <row r="4840" spans="7:7" x14ac:dyDescent="0.3">
      <c r="G4840" t="str">
        <v/>
      </c>
    </row>
    <row r="4841" spans="7:7" x14ac:dyDescent="0.3">
      <c r="G4841" t="str">
        <v/>
      </c>
    </row>
    <row r="4842" spans="7:7" x14ac:dyDescent="0.3">
      <c r="G4842" t="str">
        <v/>
      </c>
    </row>
    <row r="4843" spans="7:7" x14ac:dyDescent="0.3">
      <c r="G4843" t="str">
        <v/>
      </c>
    </row>
    <row r="4844" spans="7:7" x14ac:dyDescent="0.3">
      <c r="G4844" t="str">
        <v/>
      </c>
    </row>
    <row r="4845" spans="7:7" x14ac:dyDescent="0.3">
      <c r="G4845" t="str">
        <v/>
      </c>
    </row>
    <row r="4846" spans="7:7" x14ac:dyDescent="0.3">
      <c r="G4846" t="str">
        <v/>
      </c>
    </row>
    <row r="4847" spans="7:7" x14ac:dyDescent="0.3">
      <c r="G4847" t="str">
        <v/>
      </c>
    </row>
    <row r="4848" spans="7:7" x14ac:dyDescent="0.3">
      <c r="G4848" t="str">
        <v/>
      </c>
    </row>
    <row r="4849" spans="7:7" x14ac:dyDescent="0.3">
      <c r="G4849" t="str">
        <v/>
      </c>
    </row>
    <row r="4850" spans="7:7" x14ac:dyDescent="0.3">
      <c r="G4850" t="str">
        <v/>
      </c>
    </row>
    <row r="4851" spans="7:7" x14ac:dyDescent="0.3">
      <c r="G4851" t="str">
        <v/>
      </c>
    </row>
    <row r="4852" spans="7:7" x14ac:dyDescent="0.3">
      <c r="G4852" t="str">
        <v/>
      </c>
    </row>
    <row r="4853" spans="7:7" x14ac:dyDescent="0.3">
      <c r="G4853" t="str">
        <v/>
      </c>
    </row>
    <row r="4854" spans="7:7" x14ac:dyDescent="0.3">
      <c r="G4854" t="str">
        <v/>
      </c>
    </row>
    <row r="4855" spans="7:7" x14ac:dyDescent="0.3">
      <c r="G4855" t="str">
        <v/>
      </c>
    </row>
    <row r="4856" spans="7:7" x14ac:dyDescent="0.3">
      <c r="G4856" t="str">
        <v/>
      </c>
    </row>
    <row r="4857" spans="7:7" x14ac:dyDescent="0.3">
      <c r="G4857" t="str">
        <v/>
      </c>
    </row>
    <row r="4858" spans="7:7" x14ac:dyDescent="0.3">
      <c r="G4858" t="str">
        <v/>
      </c>
    </row>
    <row r="4859" spans="7:7" x14ac:dyDescent="0.3">
      <c r="G4859" t="str">
        <v/>
      </c>
    </row>
    <row r="4860" spans="7:7" x14ac:dyDescent="0.3">
      <c r="G4860" t="str">
        <v/>
      </c>
    </row>
    <row r="4861" spans="7:7" x14ac:dyDescent="0.3">
      <c r="G4861" t="str">
        <v/>
      </c>
    </row>
    <row r="4862" spans="7:7" x14ac:dyDescent="0.3">
      <c r="G4862" t="str">
        <v/>
      </c>
    </row>
    <row r="4863" spans="7:7" x14ac:dyDescent="0.3">
      <c r="G4863" t="str">
        <v/>
      </c>
    </row>
    <row r="4864" spans="7:7" x14ac:dyDescent="0.3">
      <c r="G4864" t="str">
        <v/>
      </c>
    </row>
    <row r="4865" spans="7:7" x14ac:dyDescent="0.3">
      <c r="G4865" t="str">
        <v/>
      </c>
    </row>
    <row r="4866" spans="7:7" x14ac:dyDescent="0.3">
      <c r="G4866" t="str">
        <v/>
      </c>
    </row>
    <row r="4867" spans="7:7" x14ac:dyDescent="0.3">
      <c r="G4867" t="str">
        <v/>
      </c>
    </row>
    <row r="4868" spans="7:7" x14ac:dyDescent="0.3">
      <c r="G4868" t="str">
        <v/>
      </c>
    </row>
    <row r="4869" spans="7:7" x14ac:dyDescent="0.3">
      <c r="G4869" t="str">
        <v/>
      </c>
    </row>
    <row r="4870" spans="7:7" x14ac:dyDescent="0.3">
      <c r="G4870" t="str">
        <v/>
      </c>
    </row>
    <row r="4871" spans="7:7" x14ac:dyDescent="0.3">
      <c r="G4871" t="str">
        <v/>
      </c>
    </row>
    <row r="4872" spans="7:7" x14ac:dyDescent="0.3">
      <c r="G4872" t="str">
        <v/>
      </c>
    </row>
    <row r="4873" spans="7:7" x14ac:dyDescent="0.3">
      <c r="G4873" t="str">
        <v/>
      </c>
    </row>
    <row r="4874" spans="7:7" x14ac:dyDescent="0.3">
      <c r="G4874" t="str">
        <v/>
      </c>
    </row>
    <row r="4875" spans="7:7" x14ac:dyDescent="0.3">
      <c r="G4875" t="str">
        <v/>
      </c>
    </row>
    <row r="4876" spans="7:7" x14ac:dyDescent="0.3">
      <c r="G4876" t="str">
        <v/>
      </c>
    </row>
    <row r="4877" spans="7:7" x14ac:dyDescent="0.3">
      <c r="G4877" t="str">
        <v/>
      </c>
    </row>
    <row r="4878" spans="7:7" x14ac:dyDescent="0.3">
      <c r="G4878" t="str">
        <v/>
      </c>
    </row>
    <row r="4879" spans="7:7" x14ac:dyDescent="0.3">
      <c r="G4879" t="str">
        <v/>
      </c>
    </row>
    <row r="4880" spans="7:7" x14ac:dyDescent="0.3">
      <c r="G4880" t="str">
        <v/>
      </c>
    </row>
    <row r="4881" spans="7:7" x14ac:dyDescent="0.3">
      <c r="G4881" t="str">
        <v/>
      </c>
    </row>
    <row r="4882" spans="7:7" x14ac:dyDescent="0.3">
      <c r="G4882" t="str">
        <v/>
      </c>
    </row>
    <row r="4883" spans="7:7" x14ac:dyDescent="0.3">
      <c r="G4883" t="str">
        <v/>
      </c>
    </row>
    <row r="4884" spans="7:7" x14ac:dyDescent="0.3">
      <c r="G4884" t="str">
        <v/>
      </c>
    </row>
    <row r="4885" spans="7:7" x14ac:dyDescent="0.3">
      <c r="G4885" t="str">
        <v/>
      </c>
    </row>
    <row r="4886" spans="7:7" x14ac:dyDescent="0.3">
      <c r="G4886" t="str">
        <v/>
      </c>
    </row>
    <row r="4887" spans="7:7" x14ac:dyDescent="0.3">
      <c r="G4887" t="str">
        <v/>
      </c>
    </row>
    <row r="4888" spans="7:7" x14ac:dyDescent="0.3">
      <c r="G4888" t="str">
        <v/>
      </c>
    </row>
    <row r="4889" spans="7:7" x14ac:dyDescent="0.3">
      <c r="G4889" t="str">
        <v/>
      </c>
    </row>
    <row r="4890" spans="7:7" x14ac:dyDescent="0.3">
      <c r="G4890" t="str">
        <v/>
      </c>
    </row>
    <row r="4891" spans="7:7" x14ac:dyDescent="0.3">
      <c r="G4891" t="str">
        <v/>
      </c>
    </row>
    <row r="4892" spans="7:7" x14ac:dyDescent="0.3">
      <c r="G4892" t="str">
        <v/>
      </c>
    </row>
    <row r="4893" spans="7:7" x14ac:dyDescent="0.3">
      <c r="G4893" t="str">
        <v/>
      </c>
    </row>
    <row r="4894" spans="7:7" x14ac:dyDescent="0.3">
      <c r="G4894" t="str">
        <v/>
      </c>
    </row>
    <row r="4895" spans="7:7" x14ac:dyDescent="0.3">
      <c r="G4895" t="str">
        <v/>
      </c>
    </row>
    <row r="4896" spans="7:7" x14ac:dyDescent="0.3">
      <c r="G4896" t="str">
        <v/>
      </c>
    </row>
    <row r="4897" spans="7:7" x14ac:dyDescent="0.3">
      <c r="G4897" t="str">
        <v/>
      </c>
    </row>
    <row r="4898" spans="7:7" x14ac:dyDescent="0.3">
      <c r="G4898" t="str">
        <v/>
      </c>
    </row>
    <row r="4899" spans="7:7" x14ac:dyDescent="0.3">
      <c r="G4899" t="str">
        <v/>
      </c>
    </row>
    <row r="4900" spans="7:7" x14ac:dyDescent="0.3">
      <c r="G4900" t="str">
        <v/>
      </c>
    </row>
    <row r="4901" spans="7:7" x14ac:dyDescent="0.3">
      <c r="G4901" t="str">
        <v/>
      </c>
    </row>
    <row r="4902" spans="7:7" x14ac:dyDescent="0.3">
      <c r="G4902" t="str">
        <v/>
      </c>
    </row>
    <row r="4903" spans="7:7" x14ac:dyDescent="0.3">
      <c r="G4903" t="str">
        <v/>
      </c>
    </row>
    <row r="4904" spans="7:7" x14ac:dyDescent="0.3">
      <c r="G4904" t="str">
        <v/>
      </c>
    </row>
    <row r="4905" spans="7:7" x14ac:dyDescent="0.3">
      <c r="G4905" t="str">
        <v/>
      </c>
    </row>
    <row r="4906" spans="7:7" x14ac:dyDescent="0.3">
      <c r="G4906" t="str">
        <v/>
      </c>
    </row>
    <row r="4907" spans="7:7" x14ac:dyDescent="0.3">
      <c r="G4907" t="str">
        <v/>
      </c>
    </row>
    <row r="4908" spans="7:7" x14ac:dyDescent="0.3">
      <c r="G4908" t="str">
        <v/>
      </c>
    </row>
    <row r="4909" spans="7:7" x14ac:dyDescent="0.3">
      <c r="G4909" t="str">
        <v/>
      </c>
    </row>
    <row r="4910" spans="7:7" x14ac:dyDescent="0.3">
      <c r="G4910" t="str">
        <v/>
      </c>
    </row>
    <row r="4911" spans="7:7" x14ac:dyDescent="0.3">
      <c r="G4911" t="str">
        <v/>
      </c>
    </row>
    <row r="4912" spans="7:7" x14ac:dyDescent="0.3">
      <c r="G4912" t="str">
        <v/>
      </c>
    </row>
    <row r="4913" spans="7:7" x14ac:dyDescent="0.3">
      <c r="G4913" t="str">
        <v/>
      </c>
    </row>
    <row r="4914" spans="7:7" x14ac:dyDescent="0.3">
      <c r="G4914" t="str">
        <v/>
      </c>
    </row>
    <row r="4915" spans="7:7" x14ac:dyDescent="0.3">
      <c r="G4915" t="str">
        <v/>
      </c>
    </row>
    <row r="4916" spans="7:7" x14ac:dyDescent="0.3">
      <c r="G4916" t="str">
        <v/>
      </c>
    </row>
    <row r="4917" spans="7:7" x14ac:dyDescent="0.3">
      <c r="G4917" t="str">
        <v/>
      </c>
    </row>
    <row r="4918" spans="7:7" x14ac:dyDescent="0.3">
      <c r="G4918" t="str">
        <v/>
      </c>
    </row>
    <row r="4919" spans="7:7" x14ac:dyDescent="0.3">
      <c r="G4919" t="str">
        <v/>
      </c>
    </row>
    <row r="4920" spans="7:7" x14ac:dyDescent="0.3">
      <c r="G4920" t="str">
        <v/>
      </c>
    </row>
    <row r="4921" spans="7:7" x14ac:dyDescent="0.3">
      <c r="G4921" t="str">
        <v/>
      </c>
    </row>
    <row r="4922" spans="7:7" x14ac:dyDescent="0.3">
      <c r="G4922" t="str">
        <v/>
      </c>
    </row>
    <row r="4923" spans="7:7" x14ac:dyDescent="0.3">
      <c r="G4923" t="str">
        <v/>
      </c>
    </row>
    <row r="4924" spans="7:7" x14ac:dyDescent="0.3">
      <c r="G4924" t="str">
        <v/>
      </c>
    </row>
    <row r="4925" spans="7:7" x14ac:dyDescent="0.3">
      <c r="G4925" t="str">
        <v/>
      </c>
    </row>
    <row r="4926" spans="7:7" x14ac:dyDescent="0.3">
      <c r="G4926" t="str">
        <v/>
      </c>
    </row>
    <row r="4927" spans="7:7" x14ac:dyDescent="0.3">
      <c r="G4927" t="str">
        <v/>
      </c>
    </row>
    <row r="4928" spans="7:7" x14ac:dyDescent="0.3">
      <c r="G4928" t="str">
        <v/>
      </c>
    </row>
    <row r="4929" spans="7:7" x14ac:dyDescent="0.3">
      <c r="G4929" t="str">
        <v/>
      </c>
    </row>
    <row r="4930" spans="7:7" x14ac:dyDescent="0.3">
      <c r="G4930" t="str">
        <v/>
      </c>
    </row>
    <row r="4931" spans="7:7" x14ac:dyDescent="0.3">
      <c r="G4931" t="str">
        <v/>
      </c>
    </row>
    <row r="4932" spans="7:7" x14ac:dyDescent="0.3">
      <c r="G4932" t="str">
        <v/>
      </c>
    </row>
    <row r="4933" spans="7:7" x14ac:dyDescent="0.3">
      <c r="G4933" t="str">
        <v/>
      </c>
    </row>
    <row r="4934" spans="7:7" x14ac:dyDescent="0.3">
      <c r="G4934" t="str">
        <v/>
      </c>
    </row>
    <row r="4935" spans="7:7" x14ac:dyDescent="0.3">
      <c r="G4935" t="str">
        <v/>
      </c>
    </row>
    <row r="4936" spans="7:7" x14ac:dyDescent="0.3">
      <c r="G4936" t="str">
        <v/>
      </c>
    </row>
    <row r="4937" spans="7:7" x14ac:dyDescent="0.3">
      <c r="G4937" t="str">
        <v/>
      </c>
    </row>
    <row r="4938" spans="7:7" x14ac:dyDescent="0.3">
      <c r="G4938" t="str">
        <v/>
      </c>
    </row>
    <row r="4939" spans="7:7" x14ac:dyDescent="0.3">
      <c r="G4939" t="str">
        <v/>
      </c>
    </row>
    <row r="4940" spans="7:7" x14ac:dyDescent="0.3">
      <c r="G4940" t="str">
        <v/>
      </c>
    </row>
    <row r="4941" spans="7:7" x14ac:dyDescent="0.3">
      <c r="G4941" t="str">
        <v/>
      </c>
    </row>
    <row r="4942" spans="7:7" x14ac:dyDescent="0.3">
      <c r="G4942" t="str">
        <v/>
      </c>
    </row>
    <row r="4943" spans="7:7" x14ac:dyDescent="0.3">
      <c r="G4943" t="str">
        <v/>
      </c>
    </row>
    <row r="4944" spans="7:7" x14ac:dyDescent="0.3">
      <c r="G4944" t="str">
        <v/>
      </c>
    </row>
    <row r="4945" spans="7:7" x14ac:dyDescent="0.3">
      <c r="G4945" t="str">
        <v/>
      </c>
    </row>
    <row r="4946" spans="7:7" x14ac:dyDescent="0.3">
      <c r="G4946" t="str">
        <v/>
      </c>
    </row>
    <row r="4947" spans="7:7" x14ac:dyDescent="0.3">
      <c r="G4947" t="str">
        <v/>
      </c>
    </row>
    <row r="4948" spans="7:7" x14ac:dyDescent="0.3">
      <c r="G4948" t="str">
        <v/>
      </c>
    </row>
    <row r="4949" spans="7:7" x14ac:dyDescent="0.3">
      <c r="G4949" t="str">
        <v/>
      </c>
    </row>
    <row r="4950" spans="7:7" x14ac:dyDescent="0.3">
      <c r="G4950" t="str">
        <v/>
      </c>
    </row>
    <row r="4951" spans="7:7" x14ac:dyDescent="0.3">
      <c r="G4951" t="str">
        <v/>
      </c>
    </row>
    <row r="4952" spans="7:7" x14ac:dyDescent="0.3">
      <c r="G4952" t="str">
        <v/>
      </c>
    </row>
    <row r="4953" spans="7:7" x14ac:dyDescent="0.3">
      <c r="G4953" t="str">
        <v/>
      </c>
    </row>
    <row r="4954" spans="7:7" x14ac:dyDescent="0.3">
      <c r="G4954" t="str">
        <v/>
      </c>
    </row>
    <row r="4955" spans="7:7" x14ac:dyDescent="0.3">
      <c r="G4955" t="str">
        <v/>
      </c>
    </row>
    <row r="4956" spans="7:7" x14ac:dyDescent="0.3">
      <c r="G4956" t="str">
        <v/>
      </c>
    </row>
    <row r="4957" spans="7:7" x14ac:dyDescent="0.3">
      <c r="G4957" t="str">
        <v/>
      </c>
    </row>
    <row r="4958" spans="7:7" x14ac:dyDescent="0.3">
      <c r="G4958" t="str">
        <v/>
      </c>
    </row>
    <row r="4959" spans="7:7" x14ac:dyDescent="0.3">
      <c r="G4959" t="str">
        <v/>
      </c>
    </row>
    <row r="4960" spans="7:7" x14ac:dyDescent="0.3">
      <c r="G4960" t="str">
        <v/>
      </c>
    </row>
    <row r="4961" spans="7:7" x14ac:dyDescent="0.3">
      <c r="G4961" t="str">
        <v/>
      </c>
    </row>
    <row r="4962" spans="7:7" x14ac:dyDescent="0.3">
      <c r="G4962" t="str">
        <v/>
      </c>
    </row>
    <row r="4963" spans="7:7" x14ac:dyDescent="0.3">
      <c r="G4963" t="str">
        <v/>
      </c>
    </row>
    <row r="4964" spans="7:7" x14ac:dyDescent="0.3">
      <c r="G4964" t="str">
        <v/>
      </c>
    </row>
    <row r="4965" spans="7:7" x14ac:dyDescent="0.3">
      <c r="G4965" t="str">
        <v/>
      </c>
    </row>
    <row r="4966" spans="7:7" x14ac:dyDescent="0.3">
      <c r="G4966" t="str">
        <v/>
      </c>
    </row>
    <row r="4967" spans="7:7" x14ac:dyDescent="0.3">
      <c r="G4967" t="str">
        <v/>
      </c>
    </row>
    <row r="4968" spans="7:7" x14ac:dyDescent="0.3">
      <c r="G4968" t="str">
        <v/>
      </c>
    </row>
    <row r="4969" spans="7:7" x14ac:dyDescent="0.3">
      <c r="G4969" t="str">
        <v/>
      </c>
    </row>
    <row r="4970" spans="7:7" x14ac:dyDescent="0.3">
      <c r="G4970" t="str">
        <v/>
      </c>
    </row>
    <row r="4971" spans="7:7" x14ac:dyDescent="0.3">
      <c r="G4971" t="str">
        <v/>
      </c>
    </row>
    <row r="4972" spans="7:7" x14ac:dyDescent="0.3">
      <c r="G4972" t="str">
        <v/>
      </c>
    </row>
    <row r="4973" spans="7:7" x14ac:dyDescent="0.3">
      <c r="G4973" t="str">
        <v/>
      </c>
    </row>
    <row r="4974" spans="7:7" x14ac:dyDescent="0.3">
      <c r="G4974" t="str">
        <v/>
      </c>
    </row>
    <row r="4975" spans="7:7" x14ac:dyDescent="0.3">
      <c r="G4975" t="str">
        <v/>
      </c>
    </row>
    <row r="4976" spans="7:7" x14ac:dyDescent="0.3">
      <c r="G4976" t="str">
        <v/>
      </c>
    </row>
    <row r="4977" spans="7:7" x14ac:dyDescent="0.3">
      <c r="G4977" t="str">
        <v/>
      </c>
    </row>
    <row r="4978" spans="7:7" x14ac:dyDescent="0.3">
      <c r="G4978" t="str">
        <v/>
      </c>
    </row>
    <row r="4979" spans="7:7" x14ac:dyDescent="0.3">
      <c r="G4979" t="str">
        <v/>
      </c>
    </row>
    <row r="4980" spans="7:7" x14ac:dyDescent="0.3">
      <c r="G4980" t="str">
        <v/>
      </c>
    </row>
    <row r="4981" spans="7:7" x14ac:dyDescent="0.3">
      <c r="G4981" t="str">
        <v/>
      </c>
    </row>
    <row r="4982" spans="7:7" x14ac:dyDescent="0.3">
      <c r="G4982" t="str">
        <v/>
      </c>
    </row>
    <row r="4983" spans="7:7" x14ac:dyDescent="0.3">
      <c r="G4983" t="str">
        <v/>
      </c>
    </row>
    <row r="4984" spans="7:7" x14ac:dyDescent="0.3">
      <c r="G4984" t="str">
        <v/>
      </c>
    </row>
    <row r="4985" spans="7:7" x14ac:dyDescent="0.3">
      <c r="G4985" t="str">
        <v/>
      </c>
    </row>
    <row r="4986" spans="7:7" x14ac:dyDescent="0.3">
      <c r="G4986" t="str">
        <v/>
      </c>
    </row>
    <row r="4987" spans="7:7" x14ac:dyDescent="0.3">
      <c r="G4987" t="str">
        <v/>
      </c>
    </row>
    <row r="4988" spans="7:7" x14ac:dyDescent="0.3">
      <c r="G4988" t="str">
        <v/>
      </c>
    </row>
    <row r="4989" spans="7:7" x14ac:dyDescent="0.3">
      <c r="G4989" t="str">
        <v/>
      </c>
    </row>
    <row r="4990" spans="7:7" x14ac:dyDescent="0.3">
      <c r="G4990" t="str">
        <v/>
      </c>
    </row>
    <row r="4991" spans="7:7" x14ac:dyDescent="0.3">
      <c r="G4991" t="str">
        <v/>
      </c>
    </row>
    <row r="4992" spans="7:7" x14ac:dyDescent="0.3">
      <c r="G4992" t="str">
        <v/>
      </c>
    </row>
    <row r="4993" spans="7:7" x14ac:dyDescent="0.3">
      <c r="G4993" t="str">
        <v/>
      </c>
    </row>
    <row r="4994" spans="7:7" x14ac:dyDescent="0.3">
      <c r="G4994" t="str">
        <v/>
      </c>
    </row>
    <row r="4995" spans="7:7" x14ac:dyDescent="0.3">
      <c r="G4995" t="str">
        <v/>
      </c>
    </row>
    <row r="4996" spans="7:7" x14ac:dyDescent="0.3">
      <c r="G4996" t="str">
        <v/>
      </c>
    </row>
    <row r="4997" spans="7:7" x14ac:dyDescent="0.3">
      <c r="G4997" t="str">
        <v/>
      </c>
    </row>
    <row r="4998" spans="7:7" x14ac:dyDescent="0.3">
      <c r="G4998" t="str">
        <v/>
      </c>
    </row>
    <row r="4999" spans="7:7" x14ac:dyDescent="0.3">
      <c r="G4999" t="str">
        <v/>
      </c>
    </row>
    <row r="5000" spans="7:7" x14ac:dyDescent="0.3">
      <c r="G5000" t="str">
        <v/>
      </c>
    </row>
    <row r="5001" spans="7:7" x14ac:dyDescent="0.3">
      <c r="G5001" t="str">
        <v/>
      </c>
    </row>
    <row r="5002" spans="7:7" x14ac:dyDescent="0.3">
      <c r="G5002" t="str">
        <v/>
      </c>
    </row>
    <row r="5003" spans="7:7" x14ac:dyDescent="0.3">
      <c r="G5003" t="str">
        <v/>
      </c>
    </row>
    <row r="5004" spans="7:7" x14ac:dyDescent="0.3">
      <c r="G5004" t="str">
        <v/>
      </c>
    </row>
    <row r="5005" spans="7:7" x14ac:dyDescent="0.3">
      <c r="G5005" t="str">
        <v/>
      </c>
    </row>
    <row r="5006" spans="7:7" x14ac:dyDescent="0.3">
      <c r="G5006" t="str">
        <v/>
      </c>
    </row>
    <row r="5007" spans="7:7" x14ac:dyDescent="0.3">
      <c r="G5007" t="str">
        <v/>
      </c>
    </row>
    <row r="5008" spans="7:7" x14ac:dyDescent="0.3">
      <c r="G5008" t="str">
        <v/>
      </c>
    </row>
    <row r="5009" spans="7:7" x14ac:dyDescent="0.3">
      <c r="G5009" t="str">
        <v/>
      </c>
    </row>
    <row r="5010" spans="7:7" x14ac:dyDescent="0.3">
      <c r="G5010" t="str">
        <v/>
      </c>
    </row>
    <row r="5011" spans="7:7" x14ac:dyDescent="0.3">
      <c r="G5011" t="str">
        <v/>
      </c>
    </row>
    <row r="5012" spans="7:7" x14ac:dyDescent="0.3">
      <c r="G5012" t="str">
        <v/>
      </c>
    </row>
    <row r="5013" spans="7:7" x14ac:dyDescent="0.3">
      <c r="G5013" t="str">
        <v/>
      </c>
    </row>
    <row r="5014" spans="7:7" x14ac:dyDescent="0.3">
      <c r="G5014" t="str">
        <v/>
      </c>
    </row>
    <row r="5015" spans="7:7" x14ac:dyDescent="0.3">
      <c r="G5015" t="str">
        <v/>
      </c>
    </row>
    <row r="5016" spans="7:7" x14ac:dyDescent="0.3">
      <c r="G5016" t="str">
        <v/>
      </c>
    </row>
    <row r="5017" spans="7:7" x14ac:dyDescent="0.3">
      <c r="G5017" t="str">
        <v/>
      </c>
    </row>
    <row r="5018" spans="7:7" x14ac:dyDescent="0.3">
      <c r="G5018" t="str">
        <v/>
      </c>
    </row>
    <row r="5019" spans="7:7" x14ac:dyDescent="0.3">
      <c r="G5019" t="str">
        <v/>
      </c>
    </row>
    <row r="5020" spans="7:7" x14ac:dyDescent="0.3">
      <c r="G5020" t="str">
        <v/>
      </c>
    </row>
    <row r="5021" spans="7:7" x14ac:dyDescent="0.3">
      <c r="G5021" t="str">
        <v/>
      </c>
    </row>
    <row r="5022" spans="7:7" x14ac:dyDescent="0.3">
      <c r="G5022" t="str">
        <v/>
      </c>
    </row>
    <row r="5023" spans="7:7" x14ac:dyDescent="0.3">
      <c r="G5023" t="str">
        <v/>
      </c>
    </row>
    <row r="5024" spans="7:7" x14ac:dyDescent="0.3">
      <c r="G5024" t="str">
        <v/>
      </c>
    </row>
    <row r="5025" spans="7:7" x14ac:dyDescent="0.3">
      <c r="G5025" t="str">
        <v/>
      </c>
    </row>
    <row r="5026" spans="7:7" x14ac:dyDescent="0.3">
      <c r="G5026" t="str">
        <v/>
      </c>
    </row>
    <row r="5027" spans="7:7" x14ac:dyDescent="0.3">
      <c r="G5027" t="str">
        <v/>
      </c>
    </row>
    <row r="5028" spans="7:7" x14ac:dyDescent="0.3">
      <c r="G5028" t="str">
        <v/>
      </c>
    </row>
    <row r="5029" spans="7:7" x14ac:dyDescent="0.3">
      <c r="G5029" t="str">
        <v/>
      </c>
    </row>
    <row r="5030" spans="7:7" x14ac:dyDescent="0.3">
      <c r="G5030" t="str">
        <v/>
      </c>
    </row>
    <row r="5031" spans="7:7" x14ac:dyDescent="0.3">
      <c r="G5031" t="str">
        <v/>
      </c>
    </row>
    <row r="5032" spans="7:7" x14ac:dyDescent="0.3">
      <c r="G5032" t="str">
        <v/>
      </c>
    </row>
    <row r="5033" spans="7:7" x14ac:dyDescent="0.3">
      <c r="G5033" t="str">
        <v/>
      </c>
    </row>
    <row r="5034" spans="7:7" x14ac:dyDescent="0.3">
      <c r="G5034" t="str">
        <v/>
      </c>
    </row>
    <row r="5035" spans="7:7" x14ac:dyDescent="0.3">
      <c r="G5035" t="str">
        <v/>
      </c>
    </row>
    <row r="5036" spans="7:7" x14ac:dyDescent="0.3">
      <c r="G5036" t="str">
        <v/>
      </c>
    </row>
    <row r="5037" spans="7:7" x14ac:dyDescent="0.3">
      <c r="G5037" t="str">
        <v/>
      </c>
    </row>
    <row r="5038" spans="7:7" x14ac:dyDescent="0.3">
      <c r="G5038" t="str">
        <v/>
      </c>
    </row>
    <row r="5039" spans="7:7" x14ac:dyDescent="0.3">
      <c r="G5039" t="str">
        <v/>
      </c>
    </row>
    <row r="5040" spans="7:7" x14ac:dyDescent="0.3">
      <c r="G5040" t="str">
        <v/>
      </c>
    </row>
    <row r="5041" spans="7:7" x14ac:dyDescent="0.3">
      <c r="G5041" t="str">
        <v/>
      </c>
    </row>
    <row r="5042" spans="7:7" x14ac:dyDescent="0.3">
      <c r="G5042" t="str">
        <v/>
      </c>
    </row>
    <row r="5043" spans="7:7" x14ac:dyDescent="0.3">
      <c r="G5043" t="str">
        <v/>
      </c>
    </row>
    <row r="5044" spans="7:7" x14ac:dyDescent="0.3">
      <c r="G5044" t="str">
        <v/>
      </c>
    </row>
    <row r="5045" spans="7:7" x14ac:dyDescent="0.3">
      <c r="G5045" t="str">
        <v/>
      </c>
    </row>
    <row r="5046" spans="7:7" x14ac:dyDescent="0.3">
      <c r="G5046" t="str">
        <v/>
      </c>
    </row>
    <row r="5047" spans="7:7" x14ac:dyDescent="0.3">
      <c r="G5047" t="str">
        <v/>
      </c>
    </row>
    <row r="5048" spans="7:7" x14ac:dyDescent="0.3">
      <c r="G5048" t="str">
        <v/>
      </c>
    </row>
    <row r="5049" spans="7:7" x14ac:dyDescent="0.3">
      <c r="G5049" t="str">
        <v/>
      </c>
    </row>
    <row r="5050" spans="7:7" x14ac:dyDescent="0.3">
      <c r="G5050" t="str">
        <v/>
      </c>
    </row>
    <row r="5051" spans="7:7" x14ac:dyDescent="0.3">
      <c r="G5051" t="str">
        <v/>
      </c>
    </row>
    <row r="5052" spans="7:7" x14ac:dyDescent="0.3">
      <c r="G5052" t="str">
        <v/>
      </c>
    </row>
    <row r="5053" spans="7:7" x14ac:dyDescent="0.3">
      <c r="G5053" t="str">
        <v/>
      </c>
    </row>
    <row r="5054" spans="7:7" x14ac:dyDescent="0.3">
      <c r="G5054" t="str">
        <v/>
      </c>
    </row>
    <row r="5055" spans="7:7" x14ac:dyDescent="0.3">
      <c r="G5055" t="str">
        <v/>
      </c>
    </row>
    <row r="5056" spans="7:7" x14ac:dyDescent="0.3">
      <c r="G5056" t="str">
        <v/>
      </c>
    </row>
    <row r="5057" spans="7:7" x14ac:dyDescent="0.3">
      <c r="G5057" t="str">
        <v/>
      </c>
    </row>
    <row r="5058" spans="7:7" x14ac:dyDescent="0.3">
      <c r="G5058" t="str">
        <v/>
      </c>
    </row>
    <row r="5059" spans="7:7" x14ac:dyDescent="0.3">
      <c r="G5059" t="str">
        <v/>
      </c>
    </row>
    <row r="5060" spans="7:7" x14ac:dyDescent="0.3">
      <c r="G5060" t="str">
        <v/>
      </c>
    </row>
    <row r="5061" spans="7:7" x14ac:dyDescent="0.3">
      <c r="G5061" t="str">
        <v/>
      </c>
    </row>
    <row r="5062" spans="7:7" x14ac:dyDescent="0.3">
      <c r="G5062" t="str">
        <v/>
      </c>
    </row>
    <row r="5063" spans="7:7" x14ac:dyDescent="0.3">
      <c r="G5063" t="str">
        <v/>
      </c>
    </row>
    <row r="5064" spans="7:7" x14ac:dyDescent="0.3">
      <c r="G5064" t="str">
        <v/>
      </c>
    </row>
    <row r="5065" spans="7:7" x14ac:dyDescent="0.3">
      <c r="G5065" t="str">
        <v/>
      </c>
    </row>
    <row r="5066" spans="7:7" x14ac:dyDescent="0.3">
      <c r="G5066" t="str">
        <v/>
      </c>
    </row>
    <row r="5067" spans="7:7" x14ac:dyDescent="0.3">
      <c r="G5067" t="str">
        <v/>
      </c>
    </row>
    <row r="5068" spans="7:7" x14ac:dyDescent="0.3">
      <c r="G5068" t="str">
        <v/>
      </c>
    </row>
    <row r="5069" spans="7:7" x14ac:dyDescent="0.3">
      <c r="G5069" t="str">
        <v/>
      </c>
    </row>
    <row r="5070" spans="7:7" x14ac:dyDescent="0.3">
      <c r="G5070" t="str">
        <v/>
      </c>
    </row>
    <row r="5071" spans="7:7" x14ac:dyDescent="0.3">
      <c r="G5071" t="str">
        <v/>
      </c>
    </row>
    <row r="5072" spans="7:7" x14ac:dyDescent="0.3">
      <c r="G5072" t="str">
        <v/>
      </c>
    </row>
    <row r="5073" spans="7:7" x14ac:dyDescent="0.3">
      <c r="G5073" t="str">
        <v/>
      </c>
    </row>
    <row r="5074" spans="7:7" x14ac:dyDescent="0.3">
      <c r="G5074" t="str">
        <v/>
      </c>
    </row>
    <row r="5075" spans="7:7" x14ac:dyDescent="0.3">
      <c r="G5075" t="str">
        <v/>
      </c>
    </row>
    <row r="5076" spans="7:7" x14ac:dyDescent="0.3">
      <c r="G5076" t="str">
        <v/>
      </c>
    </row>
    <row r="5077" spans="7:7" x14ac:dyDescent="0.3">
      <c r="G5077" t="str">
        <v/>
      </c>
    </row>
    <row r="5078" spans="7:7" x14ac:dyDescent="0.3">
      <c r="G5078" t="str">
        <v/>
      </c>
    </row>
    <row r="5079" spans="7:7" x14ac:dyDescent="0.3">
      <c r="G5079" t="str">
        <v/>
      </c>
    </row>
    <row r="5080" spans="7:7" x14ac:dyDescent="0.3">
      <c r="G5080" t="str">
        <v/>
      </c>
    </row>
    <row r="5081" spans="7:7" x14ac:dyDescent="0.3">
      <c r="G5081" t="str">
        <v/>
      </c>
    </row>
    <row r="5082" spans="7:7" x14ac:dyDescent="0.3">
      <c r="G5082" t="str">
        <v/>
      </c>
    </row>
    <row r="5083" spans="7:7" x14ac:dyDescent="0.3">
      <c r="G5083" t="str">
        <v/>
      </c>
    </row>
    <row r="5084" spans="7:7" x14ac:dyDescent="0.3">
      <c r="G5084" t="str">
        <v/>
      </c>
    </row>
    <row r="5085" spans="7:7" x14ac:dyDescent="0.3">
      <c r="G5085" t="str">
        <v/>
      </c>
    </row>
    <row r="5086" spans="7:7" x14ac:dyDescent="0.3">
      <c r="G5086" t="str">
        <v/>
      </c>
    </row>
    <row r="5087" spans="7:7" x14ac:dyDescent="0.3">
      <c r="G5087" t="str">
        <v/>
      </c>
    </row>
    <row r="5088" spans="7:7" x14ac:dyDescent="0.3">
      <c r="G5088" t="str">
        <v/>
      </c>
    </row>
    <row r="5089" spans="7:7" x14ac:dyDescent="0.3">
      <c r="G5089" t="str">
        <v/>
      </c>
    </row>
    <row r="5090" spans="7:7" x14ac:dyDescent="0.3">
      <c r="G5090" t="str">
        <v/>
      </c>
    </row>
    <row r="5091" spans="7:7" x14ac:dyDescent="0.3">
      <c r="G5091" t="str">
        <v/>
      </c>
    </row>
    <row r="5092" spans="7:7" x14ac:dyDescent="0.3">
      <c r="G5092" t="str">
        <v/>
      </c>
    </row>
    <row r="5093" spans="7:7" x14ac:dyDescent="0.3">
      <c r="G5093" t="str">
        <v/>
      </c>
    </row>
    <row r="5094" spans="7:7" x14ac:dyDescent="0.3">
      <c r="G5094" t="str">
        <v/>
      </c>
    </row>
    <row r="5095" spans="7:7" x14ac:dyDescent="0.3">
      <c r="G5095" t="str">
        <v/>
      </c>
    </row>
    <row r="5096" spans="7:7" x14ac:dyDescent="0.3">
      <c r="G5096" t="str">
        <v/>
      </c>
    </row>
    <row r="5097" spans="7:7" x14ac:dyDescent="0.3">
      <c r="G5097" t="str">
        <v/>
      </c>
    </row>
    <row r="5098" spans="7:7" x14ac:dyDescent="0.3">
      <c r="G5098" t="str">
        <v/>
      </c>
    </row>
    <row r="5099" spans="7:7" x14ac:dyDescent="0.3">
      <c r="G5099" t="str">
        <v/>
      </c>
    </row>
    <row r="5100" spans="7:7" x14ac:dyDescent="0.3">
      <c r="G5100" t="str">
        <v/>
      </c>
    </row>
    <row r="5101" spans="7:7" x14ac:dyDescent="0.3">
      <c r="G5101" t="str">
        <v/>
      </c>
    </row>
    <row r="5102" spans="7:7" x14ac:dyDescent="0.3">
      <c r="G5102" t="str">
        <v/>
      </c>
    </row>
    <row r="5103" spans="7:7" x14ac:dyDescent="0.3">
      <c r="G5103" t="str">
        <v/>
      </c>
    </row>
    <row r="5104" spans="7:7" x14ac:dyDescent="0.3">
      <c r="G5104" t="str">
        <v/>
      </c>
    </row>
    <row r="5105" spans="7:7" x14ac:dyDescent="0.3">
      <c r="G5105" t="str">
        <v/>
      </c>
    </row>
    <row r="5106" spans="7:7" x14ac:dyDescent="0.3">
      <c r="G5106" t="str">
        <v/>
      </c>
    </row>
    <row r="5107" spans="7:7" x14ac:dyDescent="0.3">
      <c r="G5107" t="str">
        <v/>
      </c>
    </row>
    <row r="5108" spans="7:7" x14ac:dyDescent="0.3">
      <c r="G5108" t="str">
        <v/>
      </c>
    </row>
    <row r="5109" spans="7:7" x14ac:dyDescent="0.3">
      <c r="G5109" t="str">
        <v/>
      </c>
    </row>
    <row r="5110" spans="7:7" x14ac:dyDescent="0.3">
      <c r="G5110" t="str">
        <v/>
      </c>
    </row>
    <row r="5111" spans="7:7" x14ac:dyDescent="0.3">
      <c r="G5111" t="str">
        <v/>
      </c>
    </row>
    <row r="5112" spans="7:7" x14ac:dyDescent="0.3">
      <c r="G5112" t="str">
        <v/>
      </c>
    </row>
    <row r="5113" spans="7:7" x14ac:dyDescent="0.3">
      <c r="G5113" t="str">
        <v/>
      </c>
    </row>
    <row r="5114" spans="7:7" x14ac:dyDescent="0.3">
      <c r="G5114" t="str">
        <v/>
      </c>
    </row>
    <row r="5115" spans="7:7" x14ac:dyDescent="0.3">
      <c r="G5115" t="str">
        <v/>
      </c>
    </row>
    <row r="5116" spans="7:7" x14ac:dyDescent="0.3">
      <c r="G5116" t="str">
        <v/>
      </c>
    </row>
    <row r="5117" spans="7:7" x14ac:dyDescent="0.3">
      <c r="G5117" t="str">
        <v/>
      </c>
    </row>
    <row r="5118" spans="7:7" x14ac:dyDescent="0.3">
      <c r="G5118" t="str">
        <v/>
      </c>
    </row>
    <row r="5119" spans="7:7" x14ac:dyDescent="0.3">
      <c r="G5119" t="str">
        <v/>
      </c>
    </row>
    <row r="5120" spans="7:7" x14ac:dyDescent="0.3">
      <c r="G5120" t="str">
        <v/>
      </c>
    </row>
    <row r="5121" spans="7:7" x14ac:dyDescent="0.3">
      <c r="G5121" t="str">
        <v/>
      </c>
    </row>
    <row r="5122" spans="7:7" x14ac:dyDescent="0.3">
      <c r="G5122" t="str">
        <v/>
      </c>
    </row>
    <row r="5123" spans="7:7" x14ac:dyDescent="0.3">
      <c r="G5123" t="str">
        <v/>
      </c>
    </row>
    <row r="5124" spans="7:7" x14ac:dyDescent="0.3">
      <c r="G5124" t="str">
        <v/>
      </c>
    </row>
    <row r="5125" spans="7:7" x14ac:dyDescent="0.3">
      <c r="G5125" t="str">
        <v/>
      </c>
    </row>
    <row r="5126" spans="7:7" x14ac:dyDescent="0.3">
      <c r="G5126" t="str">
        <v/>
      </c>
    </row>
    <row r="5127" spans="7:7" x14ac:dyDescent="0.3">
      <c r="G5127" t="str">
        <v/>
      </c>
    </row>
    <row r="5128" spans="7:7" x14ac:dyDescent="0.3">
      <c r="G5128" t="str">
        <v/>
      </c>
    </row>
    <row r="5129" spans="7:7" x14ac:dyDescent="0.3">
      <c r="G5129" t="str">
        <v/>
      </c>
    </row>
    <row r="5130" spans="7:7" x14ac:dyDescent="0.3">
      <c r="G5130" t="str">
        <v/>
      </c>
    </row>
    <row r="5131" spans="7:7" x14ac:dyDescent="0.3">
      <c r="G5131" t="str">
        <v/>
      </c>
    </row>
    <row r="5132" spans="7:7" x14ac:dyDescent="0.3">
      <c r="G5132" t="str">
        <v/>
      </c>
    </row>
    <row r="5133" spans="7:7" x14ac:dyDescent="0.3">
      <c r="G5133" t="str">
        <v/>
      </c>
    </row>
    <row r="5134" spans="7:7" x14ac:dyDescent="0.3">
      <c r="G5134" t="str">
        <v/>
      </c>
    </row>
    <row r="5135" spans="7:7" x14ac:dyDescent="0.3">
      <c r="G5135" t="str">
        <v/>
      </c>
    </row>
    <row r="5136" spans="7:7" x14ac:dyDescent="0.3">
      <c r="G5136" t="str">
        <v/>
      </c>
    </row>
    <row r="5137" spans="7:7" x14ac:dyDescent="0.3">
      <c r="G5137" t="str">
        <v/>
      </c>
    </row>
    <row r="5138" spans="7:7" x14ac:dyDescent="0.3">
      <c r="G5138" t="str">
        <v/>
      </c>
    </row>
    <row r="5139" spans="7:7" x14ac:dyDescent="0.3">
      <c r="G5139" t="str">
        <v/>
      </c>
    </row>
    <row r="5140" spans="7:7" x14ac:dyDescent="0.3">
      <c r="G5140" t="str">
        <v/>
      </c>
    </row>
    <row r="5141" spans="7:7" x14ac:dyDescent="0.3">
      <c r="G5141" t="str">
        <v/>
      </c>
    </row>
    <row r="5142" spans="7:7" x14ac:dyDescent="0.3">
      <c r="G5142" t="str">
        <v/>
      </c>
    </row>
    <row r="5143" spans="7:7" x14ac:dyDescent="0.3">
      <c r="G5143" t="str">
        <v/>
      </c>
    </row>
    <row r="5144" spans="7:7" x14ac:dyDescent="0.3">
      <c r="G5144" t="str">
        <v/>
      </c>
    </row>
    <row r="5145" spans="7:7" x14ac:dyDescent="0.3">
      <c r="G5145" t="str">
        <v/>
      </c>
    </row>
    <row r="5146" spans="7:7" x14ac:dyDescent="0.3">
      <c r="G5146" t="str">
        <v/>
      </c>
    </row>
    <row r="5147" spans="7:7" x14ac:dyDescent="0.3">
      <c r="G5147" t="str">
        <v/>
      </c>
    </row>
    <row r="5148" spans="7:7" x14ac:dyDescent="0.3">
      <c r="G5148" t="str">
        <v/>
      </c>
    </row>
    <row r="5149" spans="7:7" x14ac:dyDescent="0.3">
      <c r="G5149" t="str">
        <v/>
      </c>
    </row>
    <row r="5150" spans="7:7" x14ac:dyDescent="0.3">
      <c r="G5150" t="str">
        <v/>
      </c>
    </row>
    <row r="5151" spans="7:7" x14ac:dyDescent="0.3">
      <c r="G5151" t="str">
        <v/>
      </c>
    </row>
    <row r="5152" spans="7:7" x14ac:dyDescent="0.3">
      <c r="G5152" t="str">
        <v/>
      </c>
    </row>
    <row r="5153" spans="7:7" x14ac:dyDescent="0.3">
      <c r="G5153" t="str">
        <v/>
      </c>
    </row>
    <row r="5154" spans="7:7" x14ac:dyDescent="0.3">
      <c r="G5154" t="str">
        <v/>
      </c>
    </row>
    <row r="5155" spans="7:7" x14ac:dyDescent="0.3">
      <c r="G5155" t="str">
        <v/>
      </c>
    </row>
    <row r="5156" spans="7:7" x14ac:dyDescent="0.3">
      <c r="G5156" t="str">
        <v/>
      </c>
    </row>
    <row r="5157" spans="7:7" x14ac:dyDescent="0.3">
      <c r="G5157" t="str">
        <v/>
      </c>
    </row>
    <row r="5158" spans="7:7" x14ac:dyDescent="0.3">
      <c r="G5158" t="str">
        <v/>
      </c>
    </row>
    <row r="5159" spans="7:7" x14ac:dyDescent="0.3">
      <c r="G5159" t="str">
        <v/>
      </c>
    </row>
    <row r="5160" spans="7:7" x14ac:dyDescent="0.3">
      <c r="G5160" t="str">
        <v/>
      </c>
    </row>
    <row r="5161" spans="7:7" x14ac:dyDescent="0.3">
      <c r="G5161" t="str">
        <v/>
      </c>
    </row>
    <row r="5162" spans="7:7" x14ac:dyDescent="0.3">
      <c r="G5162" t="str">
        <v/>
      </c>
    </row>
    <row r="5163" spans="7:7" x14ac:dyDescent="0.3">
      <c r="G5163" t="str">
        <v/>
      </c>
    </row>
    <row r="5164" spans="7:7" x14ac:dyDescent="0.3">
      <c r="G5164" t="str">
        <v/>
      </c>
    </row>
    <row r="5165" spans="7:7" x14ac:dyDescent="0.3">
      <c r="G5165" t="str">
        <v/>
      </c>
    </row>
    <row r="5166" spans="7:7" x14ac:dyDescent="0.3">
      <c r="G5166" t="str">
        <v/>
      </c>
    </row>
    <row r="5167" spans="7:7" x14ac:dyDescent="0.3">
      <c r="G5167" t="str">
        <v/>
      </c>
    </row>
    <row r="5168" spans="7:7" x14ac:dyDescent="0.3">
      <c r="G5168" t="str">
        <v/>
      </c>
    </row>
    <row r="5169" spans="7:7" x14ac:dyDescent="0.3">
      <c r="G5169" t="str">
        <v/>
      </c>
    </row>
    <row r="5170" spans="7:7" x14ac:dyDescent="0.3">
      <c r="G5170" t="str">
        <v/>
      </c>
    </row>
    <row r="5171" spans="7:7" x14ac:dyDescent="0.3">
      <c r="G5171" t="str">
        <v/>
      </c>
    </row>
    <row r="5172" spans="7:7" x14ac:dyDescent="0.3">
      <c r="G5172" t="str">
        <v/>
      </c>
    </row>
    <row r="5173" spans="7:7" x14ac:dyDescent="0.3">
      <c r="G5173" t="str">
        <v/>
      </c>
    </row>
    <row r="5174" spans="7:7" x14ac:dyDescent="0.3">
      <c r="G5174" t="str">
        <v/>
      </c>
    </row>
    <row r="5175" spans="7:7" x14ac:dyDescent="0.3">
      <c r="G5175" t="str">
        <v/>
      </c>
    </row>
    <row r="5176" spans="7:7" x14ac:dyDescent="0.3">
      <c r="G5176" t="str">
        <v/>
      </c>
    </row>
    <row r="5177" spans="7:7" x14ac:dyDescent="0.3">
      <c r="G5177" t="str">
        <v/>
      </c>
    </row>
    <row r="5178" spans="7:7" x14ac:dyDescent="0.3">
      <c r="G5178" t="str">
        <v/>
      </c>
    </row>
    <row r="5179" spans="7:7" x14ac:dyDescent="0.3">
      <c r="G5179" t="str">
        <v/>
      </c>
    </row>
    <row r="5180" spans="7:7" x14ac:dyDescent="0.3">
      <c r="G5180" t="str">
        <v/>
      </c>
    </row>
    <row r="5181" spans="7:7" x14ac:dyDescent="0.3">
      <c r="G5181" t="str">
        <v/>
      </c>
    </row>
    <row r="5182" spans="7:7" x14ac:dyDescent="0.3">
      <c r="G5182" t="str">
        <v/>
      </c>
    </row>
    <row r="5183" spans="7:7" x14ac:dyDescent="0.3">
      <c r="G5183" t="str">
        <v/>
      </c>
    </row>
    <row r="5184" spans="7:7" x14ac:dyDescent="0.3">
      <c r="G5184" t="str">
        <v/>
      </c>
    </row>
    <row r="5185" spans="7:7" x14ac:dyDescent="0.3">
      <c r="G5185" t="str">
        <v/>
      </c>
    </row>
    <row r="5186" spans="7:7" x14ac:dyDescent="0.3">
      <c r="G5186" t="str">
        <v/>
      </c>
    </row>
    <row r="5187" spans="7:7" x14ac:dyDescent="0.3">
      <c r="G5187" t="str">
        <v/>
      </c>
    </row>
    <row r="5188" spans="7:7" x14ac:dyDescent="0.3">
      <c r="G5188" t="str">
        <v/>
      </c>
    </row>
    <row r="5189" spans="7:7" x14ac:dyDescent="0.3">
      <c r="G5189" t="str">
        <v/>
      </c>
    </row>
    <row r="5190" spans="7:7" x14ac:dyDescent="0.3">
      <c r="G5190" t="str">
        <v/>
      </c>
    </row>
    <row r="5191" spans="7:7" x14ac:dyDescent="0.3">
      <c r="G5191" t="str">
        <v/>
      </c>
    </row>
    <row r="5192" spans="7:7" x14ac:dyDescent="0.3">
      <c r="G5192" t="str">
        <v/>
      </c>
    </row>
    <row r="5193" spans="7:7" x14ac:dyDescent="0.3">
      <c r="G5193" t="str">
        <v/>
      </c>
    </row>
    <row r="5194" spans="7:7" x14ac:dyDescent="0.3">
      <c r="G5194" t="str">
        <v/>
      </c>
    </row>
    <row r="5195" spans="7:7" x14ac:dyDescent="0.3">
      <c r="G5195" t="str">
        <v/>
      </c>
    </row>
    <row r="5196" spans="7:7" x14ac:dyDescent="0.3">
      <c r="G5196" t="str">
        <v/>
      </c>
    </row>
    <row r="5197" spans="7:7" x14ac:dyDescent="0.3">
      <c r="G5197" t="str">
        <v/>
      </c>
    </row>
    <row r="5198" spans="7:7" x14ac:dyDescent="0.3">
      <c r="G5198" t="str">
        <v/>
      </c>
    </row>
    <row r="5199" spans="7:7" x14ac:dyDescent="0.3">
      <c r="G5199" t="str">
        <v/>
      </c>
    </row>
    <row r="5200" spans="7:7" x14ac:dyDescent="0.3">
      <c r="G5200" t="str">
        <v/>
      </c>
    </row>
    <row r="5201" spans="7:7" x14ac:dyDescent="0.3">
      <c r="G5201" t="str">
        <v/>
      </c>
    </row>
    <row r="5202" spans="7:7" x14ac:dyDescent="0.3">
      <c r="G5202" t="str">
        <v/>
      </c>
    </row>
    <row r="5203" spans="7:7" x14ac:dyDescent="0.3">
      <c r="G5203" t="str">
        <v/>
      </c>
    </row>
    <row r="5204" spans="7:7" x14ac:dyDescent="0.3">
      <c r="G5204" t="str">
        <v/>
      </c>
    </row>
    <row r="5205" spans="7:7" x14ac:dyDescent="0.3">
      <c r="G5205" t="str">
        <v/>
      </c>
    </row>
    <row r="5206" spans="7:7" x14ac:dyDescent="0.3">
      <c r="G5206" t="str">
        <v/>
      </c>
    </row>
    <row r="5207" spans="7:7" x14ac:dyDescent="0.3">
      <c r="G5207" t="str">
        <v/>
      </c>
    </row>
    <row r="5208" spans="7:7" x14ac:dyDescent="0.3">
      <c r="G5208" t="str">
        <v/>
      </c>
    </row>
    <row r="5209" spans="7:7" x14ac:dyDescent="0.3">
      <c r="G5209" t="str">
        <v/>
      </c>
    </row>
    <row r="5210" spans="7:7" x14ac:dyDescent="0.3">
      <c r="G5210" t="str">
        <v/>
      </c>
    </row>
    <row r="5211" spans="7:7" x14ac:dyDescent="0.3">
      <c r="G5211" t="str">
        <v/>
      </c>
    </row>
    <row r="5212" spans="7:7" x14ac:dyDescent="0.3">
      <c r="G5212" t="str">
        <v/>
      </c>
    </row>
    <row r="5213" spans="7:7" x14ac:dyDescent="0.3">
      <c r="G5213" t="str">
        <v/>
      </c>
    </row>
    <row r="5214" spans="7:7" x14ac:dyDescent="0.3">
      <c r="G5214" t="str">
        <v/>
      </c>
    </row>
    <row r="5215" spans="7:7" x14ac:dyDescent="0.3">
      <c r="G5215" t="str">
        <v/>
      </c>
    </row>
    <row r="5216" spans="7:7" x14ac:dyDescent="0.3">
      <c r="G5216" t="str">
        <v/>
      </c>
    </row>
    <row r="5217" spans="7:7" x14ac:dyDescent="0.3">
      <c r="G5217" t="str">
        <v/>
      </c>
    </row>
    <row r="5218" spans="7:7" x14ac:dyDescent="0.3">
      <c r="G5218" t="str">
        <v/>
      </c>
    </row>
    <row r="5219" spans="7:7" x14ac:dyDescent="0.3">
      <c r="G5219" t="str">
        <v/>
      </c>
    </row>
    <row r="5220" spans="7:7" x14ac:dyDescent="0.3">
      <c r="G5220" t="str">
        <v/>
      </c>
    </row>
    <row r="5221" spans="7:7" x14ac:dyDescent="0.3">
      <c r="G5221" t="str">
        <v/>
      </c>
    </row>
    <row r="5222" spans="7:7" x14ac:dyDescent="0.3">
      <c r="G5222" t="str">
        <v/>
      </c>
    </row>
    <row r="5223" spans="7:7" x14ac:dyDescent="0.3">
      <c r="G5223" t="str">
        <v/>
      </c>
    </row>
    <row r="5224" spans="7:7" x14ac:dyDescent="0.3">
      <c r="G5224" t="str">
        <v/>
      </c>
    </row>
    <row r="5225" spans="7:7" x14ac:dyDescent="0.3">
      <c r="G5225" t="str">
        <v/>
      </c>
    </row>
    <row r="5226" spans="7:7" x14ac:dyDescent="0.3">
      <c r="G5226" t="str">
        <v/>
      </c>
    </row>
    <row r="5227" spans="7:7" x14ac:dyDescent="0.3">
      <c r="G5227" t="str">
        <v/>
      </c>
    </row>
    <row r="5228" spans="7:7" x14ac:dyDescent="0.3">
      <c r="G5228" t="str">
        <v/>
      </c>
    </row>
    <row r="5229" spans="7:7" x14ac:dyDescent="0.3">
      <c r="G5229" t="str">
        <v/>
      </c>
    </row>
    <row r="5230" spans="7:7" x14ac:dyDescent="0.3">
      <c r="G5230" t="str">
        <v/>
      </c>
    </row>
    <row r="5231" spans="7:7" x14ac:dyDescent="0.3">
      <c r="G5231" t="str">
        <v/>
      </c>
    </row>
    <row r="5232" spans="7:7" x14ac:dyDescent="0.3">
      <c r="G5232" t="str">
        <v/>
      </c>
    </row>
    <row r="5233" spans="7:7" x14ac:dyDescent="0.3">
      <c r="G5233" t="str">
        <v/>
      </c>
    </row>
    <row r="5234" spans="7:7" x14ac:dyDescent="0.3">
      <c r="G5234" t="str">
        <v/>
      </c>
    </row>
    <row r="5235" spans="7:7" x14ac:dyDescent="0.3">
      <c r="G5235" t="str">
        <v/>
      </c>
    </row>
    <row r="5236" spans="7:7" x14ac:dyDescent="0.3">
      <c r="G5236" t="str">
        <v/>
      </c>
    </row>
    <row r="5237" spans="7:7" x14ac:dyDescent="0.3">
      <c r="G5237" t="str">
        <v/>
      </c>
    </row>
    <row r="5238" spans="7:7" x14ac:dyDescent="0.3">
      <c r="G5238" t="str">
        <v/>
      </c>
    </row>
    <row r="5239" spans="7:7" x14ac:dyDescent="0.3">
      <c r="G5239" t="str">
        <v/>
      </c>
    </row>
    <row r="5240" spans="7:7" x14ac:dyDescent="0.3">
      <c r="G5240" t="str">
        <v/>
      </c>
    </row>
    <row r="5241" spans="7:7" x14ac:dyDescent="0.3">
      <c r="G5241" t="str">
        <v/>
      </c>
    </row>
    <row r="5242" spans="7:7" x14ac:dyDescent="0.3">
      <c r="G5242" t="str">
        <v/>
      </c>
    </row>
    <row r="5243" spans="7:7" x14ac:dyDescent="0.3">
      <c r="G5243" t="str">
        <v/>
      </c>
    </row>
    <row r="5244" spans="7:7" x14ac:dyDescent="0.3">
      <c r="G5244" t="str">
        <v/>
      </c>
    </row>
    <row r="5245" spans="7:7" x14ac:dyDescent="0.3">
      <c r="G5245" t="str">
        <v/>
      </c>
    </row>
    <row r="5246" spans="7:7" x14ac:dyDescent="0.3">
      <c r="G5246" t="str">
        <v/>
      </c>
    </row>
    <row r="5247" spans="7:7" x14ac:dyDescent="0.3">
      <c r="G5247" t="str">
        <v/>
      </c>
    </row>
    <row r="5248" spans="7:7" x14ac:dyDescent="0.3">
      <c r="G5248" t="str">
        <v/>
      </c>
    </row>
    <row r="5249" spans="7:7" x14ac:dyDescent="0.3">
      <c r="G5249" t="str">
        <v/>
      </c>
    </row>
    <row r="5250" spans="7:7" x14ac:dyDescent="0.3">
      <c r="G5250" t="str">
        <v/>
      </c>
    </row>
    <row r="5251" spans="7:7" x14ac:dyDescent="0.3">
      <c r="G5251" t="str">
        <v/>
      </c>
    </row>
    <row r="5252" spans="7:7" x14ac:dyDescent="0.3">
      <c r="G5252" t="str">
        <v/>
      </c>
    </row>
    <row r="5253" spans="7:7" x14ac:dyDescent="0.3">
      <c r="G5253" t="str">
        <v/>
      </c>
    </row>
    <row r="5254" spans="7:7" x14ac:dyDescent="0.3">
      <c r="G5254" t="str">
        <v/>
      </c>
    </row>
    <row r="5255" spans="7:7" x14ac:dyDescent="0.3">
      <c r="G5255" t="str">
        <v/>
      </c>
    </row>
    <row r="5256" spans="7:7" x14ac:dyDescent="0.3">
      <c r="G5256" t="str">
        <v/>
      </c>
    </row>
    <row r="5257" spans="7:7" x14ac:dyDescent="0.3">
      <c r="G5257" t="str">
        <v/>
      </c>
    </row>
    <row r="5258" spans="7:7" x14ac:dyDescent="0.3">
      <c r="G5258" t="str">
        <v/>
      </c>
    </row>
    <row r="5259" spans="7:7" x14ac:dyDescent="0.3">
      <c r="G5259" t="str">
        <v/>
      </c>
    </row>
    <row r="5260" spans="7:7" x14ac:dyDescent="0.3">
      <c r="G5260" t="str">
        <v/>
      </c>
    </row>
    <row r="5261" spans="7:7" x14ac:dyDescent="0.3">
      <c r="G5261" t="str">
        <v/>
      </c>
    </row>
    <row r="5262" spans="7:7" x14ac:dyDescent="0.3">
      <c r="G5262" t="str">
        <v/>
      </c>
    </row>
    <row r="5263" spans="7:7" x14ac:dyDescent="0.3">
      <c r="G5263" t="str">
        <v/>
      </c>
    </row>
    <row r="5264" spans="7:7" x14ac:dyDescent="0.3">
      <c r="G5264" t="str">
        <v/>
      </c>
    </row>
    <row r="5265" spans="7:7" x14ac:dyDescent="0.3">
      <c r="G5265" t="str">
        <v/>
      </c>
    </row>
    <row r="5266" spans="7:7" x14ac:dyDescent="0.3">
      <c r="G5266" t="str">
        <v/>
      </c>
    </row>
    <row r="5267" spans="7:7" x14ac:dyDescent="0.3">
      <c r="G5267" t="str">
        <v/>
      </c>
    </row>
    <row r="5268" spans="7:7" x14ac:dyDescent="0.3">
      <c r="G5268" t="str">
        <v/>
      </c>
    </row>
    <row r="5269" spans="7:7" x14ac:dyDescent="0.3">
      <c r="G5269" t="str">
        <v/>
      </c>
    </row>
    <row r="5270" spans="7:7" x14ac:dyDescent="0.3">
      <c r="G5270" t="str">
        <v/>
      </c>
    </row>
    <row r="5271" spans="7:7" x14ac:dyDescent="0.3">
      <c r="G5271" t="str">
        <v/>
      </c>
    </row>
    <row r="5272" spans="7:7" x14ac:dyDescent="0.3">
      <c r="G5272" t="str">
        <v/>
      </c>
    </row>
    <row r="5273" spans="7:7" x14ac:dyDescent="0.3">
      <c r="G5273" t="str">
        <v/>
      </c>
    </row>
    <row r="5274" spans="7:7" x14ac:dyDescent="0.3">
      <c r="G5274" t="str">
        <v/>
      </c>
    </row>
    <row r="5275" spans="7:7" x14ac:dyDescent="0.3">
      <c r="G5275" t="str">
        <v/>
      </c>
    </row>
    <row r="5276" spans="7:7" x14ac:dyDescent="0.3">
      <c r="G5276" t="str">
        <v/>
      </c>
    </row>
    <row r="5277" spans="7:7" x14ac:dyDescent="0.3">
      <c r="G5277" t="str">
        <v/>
      </c>
    </row>
    <row r="5278" spans="7:7" x14ac:dyDescent="0.3">
      <c r="G5278" t="str">
        <v/>
      </c>
    </row>
    <row r="5279" spans="7:7" x14ac:dyDescent="0.3">
      <c r="G5279" t="str">
        <v/>
      </c>
    </row>
    <row r="5280" spans="7:7" x14ac:dyDescent="0.3">
      <c r="G5280" t="str">
        <v/>
      </c>
    </row>
    <row r="5281" spans="7:7" x14ac:dyDescent="0.3">
      <c r="G5281" t="str">
        <v/>
      </c>
    </row>
    <row r="5282" spans="7:7" x14ac:dyDescent="0.3">
      <c r="G5282" t="str">
        <v/>
      </c>
    </row>
    <row r="5283" spans="7:7" x14ac:dyDescent="0.3">
      <c r="G5283" t="str">
        <v/>
      </c>
    </row>
    <row r="5284" spans="7:7" x14ac:dyDescent="0.3">
      <c r="G5284" t="str">
        <v/>
      </c>
    </row>
    <row r="5285" spans="7:7" x14ac:dyDescent="0.3">
      <c r="G5285" t="str">
        <v/>
      </c>
    </row>
    <row r="5286" spans="7:7" x14ac:dyDescent="0.3">
      <c r="G5286" t="str">
        <v/>
      </c>
    </row>
    <row r="5287" spans="7:7" x14ac:dyDescent="0.3">
      <c r="G5287" t="str">
        <v/>
      </c>
    </row>
    <row r="5288" spans="7:7" x14ac:dyDescent="0.3">
      <c r="G5288" t="str">
        <v/>
      </c>
    </row>
    <row r="5289" spans="7:7" x14ac:dyDescent="0.3">
      <c r="G5289" t="str">
        <v/>
      </c>
    </row>
    <row r="5290" spans="7:7" x14ac:dyDescent="0.3">
      <c r="G5290" t="str">
        <v/>
      </c>
    </row>
    <row r="5291" spans="7:7" x14ac:dyDescent="0.3">
      <c r="G5291" t="str">
        <v/>
      </c>
    </row>
    <row r="5292" spans="7:7" x14ac:dyDescent="0.3">
      <c r="G5292" t="str">
        <v/>
      </c>
    </row>
    <row r="5293" spans="7:7" x14ac:dyDescent="0.3">
      <c r="G5293" t="str">
        <v/>
      </c>
    </row>
    <row r="5294" spans="7:7" x14ac:dyDescent="0.3">
      <c r="G5294" t="str">
        <v/>
      </c>
    </row>
    <row r="5295" spans="7:7" x14ac:dyDescent="0.3">
      <c r="G5295" t="str">
        <v/>
      </c>
    </row>
    <row r="5296" spans="7:7" x14ac:dyDescent="0.3">
      <c r="G5296" t="str">
        <v/>
      </c>
    </row>
    <row r="5297" spans="7:7" x14ac:dyDescent="0.3">
      <c r="G5297" t="str">
        <v/>
      </c>
    </row>
    <row r="5298" spans="7:7" x14ac:dyDescent="0.3">
      <c r="G5298" t="str">
        <v/>
      </c>
    </row>
    <row r="5299" spans="7:7" x14ac:dyDescent="0.3">
      <c r="G5299" t="str">
        <v/>
      </c>
    </row>
    <row r="5300" spans="7:7" x14ac:dyDescent="0.3">
      <c r="G5300" t="str">
        <v/>
      </c>
    </row>
    <row r="5301" spans="7:7" x14ac:dyDescent="0.3">
      <c r="G5301" t="str">
        <v/>
      </c>
    </row>
    <row r="5302" spans="7:7" x14ac:dyDescent="0.3">
      <c r="G5302" t="str">
        <v/>
      </c>
    </row>
    <row r="5303" spans="7:7" x14ac:dyDescent="0.3">
      <c r="G5303" t="str">
        <v/>
      </c>
    </row>
    <row r="5304" spans="7:7" x14ac:dyDescent="0.3">
      <c r="G5304" t="str">
        <v/>
      </c>
    </row>
    <row r="5305" spans="7:7" x14ac:dyDescent="0.3">
      <c r="G5305" t="str">
        <v/>
      </c>
    </row>
    <row r="5306" spans="7:7" x14ac:dyDescent="0.3">
      <c r="G5306" t="str">
        <v/>
      </c>
    </row>
    <row r="5307" spans="7:7" x14ac:dyDescent="0.3">
      <c r="G5307" t="str">
        <v/>
      </c>
    </row>
    <row r="5308" spans="7:7" x14ac:dyDescent="0.3">
      <c r="G5308" t="str">
        <v/>
      </c>
    </row>
    <row r="5309" spans="7:7" x14ac:dyDescent="0.3">
      <c r="G5309" t="str">
        <v/>
      </c>
    </row>
    <row r="5310" spans="7:7" x14ac:dyDescent="0.3">
      <c r="G5310" t="str">
        <v/>
      </c>
    </row>
    <row r="5311" spans="7:7" x14ac:dyDescent="0.3">
      <c r="G5311" t="str">
        <v/>
      </c>
    </row>
    <row r="5312" spans="7:7" x14ac:dyDescent="0.3">
      <c r="G5312" t="str">
        <v/>
      </c>
    </row>
    <row r="5313" spans="7:7" x14ac:dyDescent="0.3">
      <c r="G5313" t="str">
        <v/>
      </c>
    </row>
    <row r="5314" spans="7:7" x14ac:dyDescent="0.3">
      <c r="G5314" t="str">
        <v/>
      </c>
    </row>
    <row r="5315" spans="7:7" x14ac:dyDescent="0.3">
      <c r="G5315" t="str">
        <v/>
      </c>
    </row>
    <row r="5316" spans="7:7" x14ac:dyDescent="0.3">
      <c r="G5316" t="str">
        <v/>
      </c>
    </row>
    <row r="5317" spans="7:7" x14ac:dyDescent="0.3">
      <c r="G5317" t="str">
        <v/>
      </c>
    </row>
    <row r="5318" spans="7:7" x14ac:dyDescent="0.3">
      <c r="G5318" t="str">
        <v/>
      </c>
    </row>
    <row r="5319" spans="7:7" x14ac:dyDescent="0.3">
      <c r="G5319" t="str">
        <v/>
      </c>
    </row>
    <row r="5320" spans="7:7" x14ac:dyDescent="0.3">
      <c r="G5320" t="str">
        <v/>
      </c>
    </row>
    <row r="5321" spans="7:7" x14ac:dyDescent="0.3">
      <c r="G5321" t="str">
        <v/>
      </c>
    </row>
    <row r="5322" spans="7:7" x14ac:dyDescent="0.3">
      <c r="G5322" t="str">
        <v/>
      </c>
    </row>
    <row r="5323" spans="7:7" x14ac:dyDescent="0.3">
      <c r="G5323" t="str">
        <v/>
      </c>
    </row>
    <row r="5324" spans="7:7" x14ac:dyDescent="0.3">
      <c r="G5324" t="str">
        <v/>
      </c>
    </row>
    <row r="5325" spans="7:7" x14ac:dyDescent="0.3">
      <c r="G5325" t="str">
        <v/>
      </c>
    </row>
    <row r="5326" spans="7:7" x14ac:dyDescent="0.3">
      <c r="G5326" t="str">
        <v/>
      </c>
    </row>
    <row r="5327" spans="7:7" x14ac:dyDescent="0.3">
      <c r="G5327" t="str">
        <v/>
      </c>
    </row>
    <row r="5328" spans="7:7" x14ac:dyDescent="0.3">
      <c r="G5328" t="str">
        <v/>
      </c>
    </row>
    <row r="5329" spans="7:7" x14ac:dyDescent="0.3">
      <c r="G5329" t="str">
        <v/>
      </c>
    </row>
    <row r="5330" spans="7:7" x14ac:dyDescent="0.3">
      <c r="G5330" t="str">
        <v/>
      </c>
    </row>
    <row r="5331" spans="7:7" x14ac:dyDescent="0.3">
      <c r="G5331" t="str">
        <v/>
      </c>
    </row>
    <row r="5332" spans="7:7" x14ac:dyDescent="0.3">
      <c r="G5332" t="str">
        <v/>
      </c>
    </row>
    <row r="5333" spans="7:7" x14ac:dyDescent="0.3">
      <c r="G5333" t="str">
        <v/>
      </c>
    </row>
    <row r="5334" spans="7:7" x14ac:dyDescent="0.3">
      <c r="G5334" t="str">
        <v/>
      </c>
    </row>
    <row r="5335" spans="7:7" x14ac:dyDescent="0.3">
      <c r="G5335" t="str">
        <v/>
      </c>
    </row>
    <row r="5336" spans="7:7" x14ac:dyDescent="0.3">
      <c r="G5336" t="str">
        <v/>
      </c>
    </row>
    <row r="5337" spans="7:7" x14ac:dyDescent="0.3">
      <c r="G5337" t="str">
        <v/>
      </c>
    </row>
    <row r="5338" spans="7:7" x14ac:dyDescent="0.3">
      <c r="G5338" t="str">
        <v/>
      </c>
    </row>
    <row r="5339" spans="7:7" x14ac:dyDescent="0.3">
      <c r="G5339" t="str">
        <v/>
      </c>
    </row>
    <row r="5340" spans="7:7" x14ac:dyDescent="0.3">
      <c r="G5340" t="str">
        <v/>
      </c>
    </row>
    <row r="5341" spans="7:7" x14ac:dyDescent="0.3">
      <c r="G5341" t="str">
        <v/>
      </c>
    </row>
    <row r="5342" spans="7:7" x14ac:dyDescent="0.3">
      <c r="G5342" t="str">
        <v/>
      </c>
    </row>
    <row r="5343" spans="7:7" x14ac:dyDescent="0.3">
      <c r="G5343" t="str">
        <v/>
      </c>
    </row>
    <row r="5344" spans="7:7" x14ac:dyDescent="0.3">
      <c r="G5344" t="str">
        <v/>
      </c>
    </row>
    <row r="5345" spans="7:7" x14ac:dyDescent="0.3">
      <c r="G5345" t="str">
        <v/>
      </c>
    </row>
    <row r="5346" spans="7:7" x14ac:dyDescent="0.3">
      <c r="G5346" t="str">
        <v/>
      </c>
    </row>
    <row r="5347" spans="7:7" x14ac:dyDescent="0.3">
      <c r="G5347" t="str">
        <v/>
      </c>
    </row>
    <row r="5348" spans="7:7" x14ac:dyDescent="0.3">
      <c r="G5348" t="str">
        <v/>
      </c>
    </row>
    <row r="5349" spans="7:7" x14ac:dyDescent="0.3">
      <c r="G5349" t="str">
        <v/>
      </c>
    </row>
    <row r="5350" spans="7:7" x14ac:dyDescent="0.3">
      <c r="G5350" t="str">
        <v/>
      </c>
    </row>
    <row r="5351" spans="7:7" x14ac:dyDescent="0.3">
      <c r="G5351" t="str">
        <v/>
      </c>
    </row>
    <row r="5352" spans="7:7" x14ac:dyDescent="0.3">
      <c r="G5352" t="str">
        <v/>
      </c>
    </row>
    <row r="5353" spans="7:7" x14ac:dyDescent="0.3">
      <c r="G5353" t="str">
        <v/>
      </c>
    </row>
    <row r="5354" spans="7:7" x14ac:dyDescent="0.3">
      <c r="G5354" t="str">
        <v/>
      </c>
    </row>
    <row r="5355" spans="7:7" x14ac:dyDescent="0.3">
      <c r="G5355" t="str">
        <v/>
      </c>
    </row>
    <row r="5356" spans="7:7" x14ac:dyDescent="0.3">
      <c r="G5356" t="str">
        <v/>
      </c>
    </row>
    <row r="5357" spans="7:7" x14ac:dyDescent="0.3">
      <c r="G5357" t="str">
        <v/>
      </c>
    </row>
    <row r="5358" spans="7:7" x14ac:dyDescent="0.3">
      <c r="G5358" t="str">
        <v/>
      </c>
    </row>
    <row r="5359" spans="7:7" x14ac:dyDescent="0.3">
      <c r="G5359" t="str">
        <v/>
      </c>
    </row>
    <row r="5360" spans="7:7" x14ac:dyDescent="0.3">
      <c r="G5360" t="str">
        <v/>
      </c>
    </row>
    <row r="5361" spans="7:7" x14ac:dyDescent="0.3">
      <c r="G5361" t="str">
        <v/>
      </c>
    </row>
    <row r="5362" spans="7:7" x14ac:dyDescent="0.3">
      <c r="G5362" t="str">
        <v/>
      </c>
    </row>
    <row r="5363" spans="7:7" x14ac:dyDescent="0.3">
      <c r="G5363" t="str">
        <v/>
      </c>
    </row>
    <row r="5364" spans="7:7" x14ac:dyDescent="0.3">
      <c r="G5364" t="str">
        <v/>
      </c>
    </row>
    <row r="5365" spans="7:7" x14ac:dyDescent="0.3">
      <c r="G5365" t="str">
        <v/>
      </c>
    </row>
    <row r="5366" spans="7:7" x14ac:dyDescent="0.3">
      <c r="G5366" t="str">
        <v/>
      </c>
    </row>
    <row r="5367" spans="7:7" x14ac:dyDescent="0.3">
      <c r="G5367" t="str">
        <v/>
      </c>
    </row>
    <row r="5368" spans="7:7" x14ac:dyDescent="0.3">
      <c r="G5368" t="str">
        <v/>
      </c>
    </row>
    <row r="5369" spans="7:7" x14ac:dyDescent="0.3">
      <c r="G5369" t="str">
        <v/>
      </c>
    </row>
    <row r="5370" spans="7:7" x14ac:dyDescent="0.3">
      <c r="G5370" t="str">
        <v/>
      </c>
    </row>
    <row r="5371" spans="7:7" x14ac:dyDescent="0.3">
      <c r="G5371" t="str">
        <v/>
      </c>
    </row>
    <row r="5372" spans="7:7" x14ac:dyDescent="0.3">
      <c r="G5372" t="str">
        <v/>
      </c>
    </row>
    <row r="5373" spans="7:7" x14ac:dyDescent="0.3">
      <c r="G5373" t="str">
        <v/>
      </c>
    </row>
    <row r="5374" spans="7:7" x14ac:dyDescent="0.3">
      <c r="G5374" t="str">
        <v/>
      </c>
    </row>
    <row r="5375" spans="7:7" x14ac:dyDescent="0.3">
      <c r="G5375" t="str">
        <v/>
      </c>
    </row>
    <row r="5376" spans="7:7" x14ac:dyDescent="0.3">
      <c r="G5376" t="str">
        <v/>
      </c>
    </row>
    <row r="5377" spans="7:7" x14ac:dyDescent="0.3">
      <c r="G5377" t="str">
        <v/>
      </c>
    </row>
    <row r="5378" spans="7:7" x14ac:dyDescent="0.3">
      <c r="G5378" t="str">
        <v/>
      </c>
    </row>
    <row r="5379" spans="7:7" x14ac:dyDescent="0.3">
      <c r="G5379" t="str">
        <v/>
      </c>
    </row>
    <row r="5380" spans="7:7" x14ac:dyDescent="0.3">
      <c r="G5380" t="str">
        <v/>
      </c>
    </row>
    <row r="5381" spans="7:7" x14ac:dyDescent="0.3">
      <c r="G5381" t="str">
        <v/>
      </c>
    </row>
    <row r="5382" spans="7:7" x14ac:dyDescent="0.3">
      <c r="G5382" t="str">
        <v/>
      </c>
    </row>
    <row r="5383" spans="7:7" x14ac:dyDescent="0.3">
      <c r="G5383" t="str">
        <v/>
      </c>
    </row>
    <row r="5384" spans="7:7" x14ac:dyDescent="0.3">
      <c r="G5384" t="str">
        <v/>
      </c>
    </row>
    <row r="5385" spans="7:7" x14ac:dyDescent="0.3">
      <c r="G5385" t="str">
        <v/>
      </c>
    </row>
    <row r="5386" spans="7:7" x14ac:dyDescent="0.3">
      <c r="G5386" t="str">
        <v/>
      </c>
    </row>
    <row r="5387" spans="7:7" x14ac:dyDescent="0.3">
      <c r="G5387" t="str">
        <v/>
      </c>
    </row>
    <row r="5388" spans="7:7" x14ac:dyDescent="0.3">
      <c r="G5388" t="str">
        <v/>
      </c>
    </row>
    <row r="5389" spans="7:7" x14ac:dyDescent="0.3">
      <c r="G5389" t="str">
        <v/>
      </c>
    </row>
    <row r="5390" spans="7:7" x14ac:dyDescent="0.3">
      <c r="G5390" t="str">
        <v/>
      </c>
    </row>
    <row r="5391" spans="7:7" x14ac:dyDescent="0.3">
      <c r="G5391" t="str">
        <v/>
      </c>
    </row>
    <row r="5392" spans="7:7" x14ac:dyDescent="0.3">
      <c r="G5392" t="str">
        <v/>
      </c>
    </row>
    <row r="5393" spans="7:7" x14ac:dyDescent="0.3">
      <c r="G5393" t="str">
        <v/>
      </c>
    </row>
    <row r="5394" spans="7:7" x14ac:dyDescent="0.3">
      <c r="G5394" t="str">
        <v/>
      </c>
    </row>
    <row r="5395" spans="7:7" x14ac:dyDescent="0.3">
      <c r="G5395" t="str">
        <v/>
      </c>
    </row>
    <row r="5396" spans="7:7" x14ac:dyDescent="0.3">
      <c r="G5396" t="str">
        <v/>
      </c>
    </row>
    <row r="5397" spans="7:7" x14ac:dyDescent="0.3">
      <c r="G5397" t="str">
        <v/>
      </c>
    </row>
    <row r="5398" spans="7:7" x14ac:dyDescent="0.3">
      <c r="G5398" t="str">
        <v/>
      </c>
    </row>
    <row r="5399" spans="7:7" x14ac:dyDescent="0.3">
      <c r="G5399" t="str">
        <v/>
      </c>
    </row>
    <row r="5400" spans="7:7" x14ac:dyDescent="0.3">
      <c r="G5400" t="str">
        <v/>
      </c>
    </row>
    <row r="5401" spans="7:7" x14ac:dyDescent="0.3">
      <c r="G5401" t="str">
        <v/>
      </c>
    </row>
    <row r="5402" spans="7:7" x14ac:dyDescent="0.3">
      <c r="G5402" t="str">
        <v/>
      </c>
    </row>
    <row r="5403" spans="7:7" x14ac:dyDescent="0.3">
      <c r="G5403" t="str">
        <v/>
      </c>
    </row>
    <row r="5404" spans="7:7" x14ac:dyDescent="0.3">
      <c r="G5404" t="str">
        <v/>
      </c>
    </row>
    <row r="5405" spans="7:7" x14ac:dyDescent="0.3">
      <c r="G5405" t="str">
        <v/>
      </c>
    </row>
    <row r="5406" spans="7:7" x14ac:dyDescent="0.3">
      <c r="G5406" t="str">
        <v/>
      </c>
    </row>
    <row r="5407" spans="7:7" x14ac:dyDescent="0.3">
      <c r="G5407" t="str">
        <v/>
      </c>
    </row>
    <row r="5408" spans="7:7" x14ac:dyDescent="0.3">
      <c r="G5408" t="str">
        <v/>
      </c>
    </row>
    <row r="5409" spans="7:7" x14ac:dyDescent="0.3">
      <c r="G5409" t="str">
        <v/>
      </c>
    </row>
    <row r="5410" spans="7:7" x14ac:dyDescent="0.3">
      <c r="G5410" t="str">
        <v/>
      </c>
    </row>
    <row r="5411" spans="7:7" x14ac:dyDescent="0.3">
      <c r="G5411" t="str">
        <v/>
      </c>
    </row>
    <row r="5412" spans="7:7" x14ac:dyDescent="0.3">
      <c r="G5412" t="str">
        <v/>
      </c>
    </row>
    <row r="5413" spans="7:7" x14ac:dyDescent="0.3">
      <c r="G5413" t="str">
        <v/>
      </c>
    </row>
    <row r="5414" spans="7:7" x14ac:dyDescent="0.3">
      <c r="G5414" t="str">
        <v/>
      </c>
    </row>
    <row r="5415" spans="7:7" x14ac:dyDescent="0.3">
      <c r="G5415" t="str">
        <v/>
      </c>
    </row>
    <row r="5416" spans="7:7" x14ac:dyDescent="0.3">
      <c r="G5416" t="str">
        <v/>
      </c>
    </row>
    <row r="5417" spans="7:7" x14ac:dyDescent="0.3">
      <c r="G5417" t="str">
        <v/>
      </c>
    </row>
    <row r="5418" spans="7:7" x14ac:dyDescent="0.3">
      <c r="G5418" t="str">
        <v/>
      </c>
    </row>
    <row r="5419" spans="7:7" x14ac:dyDescent="0.3">
      <c r="G5419" t="str">
        <v/>
      </c>
    </row>
    <row r="5420" spans="7:7" x14ac:dyDescent="0.3">
      <c r="G5420" t="str">
        <v/>
      </c>
    </row>
    <row r="5421" spans="7:7" x14ac:dyDescent="0.3">
      <c r="G5421" t="str">
        <v/>
      </c>
    </row>
    <row r="5422" spans="7:7" x14ac:dyDescent="0.3">
      <c r="G5422" t="str">
        <v/>
      </c>
    </row>
    <row r="5423" spans="7:7" x14ac:dyDescent="0.3">
      <c r="G5423" t="str">
        <v/>
      </c>
    </row>
    <row r="5424" spans="7:7" x14ac:dyDescent="0.3">
      <c r="G5424" t="str">
        <v/>
      </c>
    </row>
    <row r="5425" spans="7:7" x14ac:dyDescent="0.3">
      <c r="G5425" t="str">
        <v/>
      </c>
    </row>
    <row r="5426" spans="7:7" x14ac:dyDescent="0.3">
      <c r="G5426" t="str">
        <v/>
      </c>
    </row>
    <row r="5427" spans="7:7" x14ac:dyDescent="0.3">
      <c r="G5427" t="str">
        <v/>
      </c>
    </row>
    <row r="5428" spans="7:7" x14ac:dyDescent="0.3">
      <c r="G5428" t="str">
        <v/>
      </c>
    </row>
    <row r="5429" spans="7:7" x14ac:dyDescent="0.3">
      <c r="G5429" t="str">
        <v/>
      </c>
    </row>
    <row r="5430" spans="7:7" x14ac:dyDescent="0.3">
      <c r="G5430" t="str">
        <v/>
      </c>
    </row>
    <row r="5431" spans="7:7" x14ac:dyDescent="0.3">
      <c r="G5431" t="str">
        <v/>
      </c>
    </row>
    <row r="5432" spans="7:7" x14ac:dyDescent="0.3">
      <c r="G5432" t="str">
        <v/>
      </c>
    </row>
    <row r="5433" spans="7:7" x14ac:dyDescent="0.3">
      <c r="G5433" t="str">
        <v/>
      </c>
    </row>
    <row r="5434" spans="7:7" x14ac:dyDescent="0.3">
      <c r="G5434" t="str">
        <v/>
      </c>
    </row>
    <row r="5435" spans="7:7" x14ac:dyDescent="0.3">
      <c r="G5435" t="str">
        <v/>
      </c>
    </row>
    <row r="5436" spans="7:7" x14ac:dyDescent="0.3">
      <c r="G5436" t="str">
        <v/>
      </c>
    </row>
    <row r="5437" spans="7:7" x14ac:dyDescent="0.3">
      <c r="G5437" t="str">
        <v/>
      </c>
    </row>
    <row r="5438" spans="7:7" x14ac:dyDescent="0.3">
      <c r="G5438" t="str">
        <v/>
      </c>
    </row>
    <row r="5439" spans="7:7" x14ac:dyDescent="0.3">
      <c r="G5439" t="str">
        <v/>
      </c>
    </row>
    <row r="5440" spans="7:7" x14ac:dyDescent="0.3">
      <c r="G5440" t="str">
        <v/>
      </c>
    </row>
    <row r="5441" spans="7:7" x14ac:dyDescent="0.3">
      <c r="G5441" t="str">
        <v/>
      </c>
    </row>
    <row r="5442" spans="7:7" x14ac:dyDescent="0.3">
      <c r="G5442" t="str">
        <v/>
      </c>
    </row>
    <row r="5443" spans="7:7" x14ac:dyDescent="0.3">
      <c r="G5443" t="str">
        <v/>
      </c>
    </row>
    <row r="5444" spans="7:7" x14ac:dyDescent="0.3">
      <c r="G5444" t="str">
        <v/>
      </c>
    </row>
    <row r="5445" spans="7:7" x14ac:dyDescent="0.3">
      <c r="G5445" t="str">
        <v/>
      </c>
    </row>
    <row r="5446" spans="7:7" x14ac:dyDescent="0.3">
      <c r="G5446" t="str">
        <v/>
      </c>
    </row>
    <row r="5447" spans="7:7" x14ac:dyDescent="0.3">
      <c r="G5447" t="str">
        <v/>
      </c>
    </row>
    <row r="5448" spans="7:7" x14ac:dyDescent="0.3">
      <c r="G5448" t="str">
        <v/>
      </c>
    </row>
    <row r="5449" spans="7:7" x14ac:dyDescent="0.3">
      <c r="G5449" t="str">
        <v/>
      </c>
    </row>
    <row r="5450" spans="7:7" x14ac:dyDescent="0.3">
      <c r="G5450" t="str">
        <v/>
      </c>
    </row>
    <row r="5451" spans="7:7" x14ac:dyDescent="0.3">
      <c r="G5451" t="str">
        <v/>
      </c>
    </row>
    <row r="5452" spans="7:7" x14ac:dyDescent="0.3">
      <c r="G5452" t="str">
        <v/>
      </c>
    </row>
    <row r="5453" spans="7:7" x14ac:dyDescent="0.3">
      <c r="G5453" t="str">
        <v/>
      </c>
    </row>
    <row r="5454" spans="7:7" x14ac:dyDescent="0.3">
      <c r="G5454" t="str">
        <v/>
      </c>
    </row>
    <row r="5455" spans="7:7" x14ac:dyDescent="0.3">
      <c r="G5455" t="str">
        <v/>
      </c>
    </row>
    <row r="5456" spans="7:7" x14ac:dyDescent="0.3">
      <c r="G5456" t="str">
        <v/>
      </c>
    </row>
    <row r="5457" spans="7:7" x14ac:dyDescent="0.3">
      <c r="G5457" t="str">
        <v/>
      </c>
    </row>
    <row r="5458" spans="7:7" x14ac:dyDescent="0.3">
      <c r="G5458" t="str">
        <v/>
      </c>
    </row>
    <row r="5459" spans="7:7" x14ac:dyDescent="0.3">
      <c r="G5459" t="str">
        <v/>
      </c>
    </row>
    <row r="5460" spans="7:7" x14ac:dyDescent="0.3">
      <c r="G5460" t="str">
        <v/>
      </c>
    </row>
    <row r="5461" spans="7:7" x14ac:dyDescent="0.3">
      <c r="G5461" t="str">
        <v/>
      </c>
    </row>
    <row r="5462" spans="7:7" x14ac:dyDescent="0.3">
      <c r="G5462" t="str">
        <v/>
      </c>
    </row>
    <row r="5463" spans="7:7" x14ac:dyDescent="0.3">
      <c r="G5463" t="str">
        <v/>
      </c>
    </row>
    <row r="5464" spans="7:7" x14ac:dyDescent="0.3">
      <c r="G5464" t="str">
        <v/>
      </c>
    </row>
    <row r="5465" spans="7:7" x14ac:dyDescent="0.3">
      <c r="G5465" t="str">
        <v/>
      </c>
    </row>
    <row r="5466" spans="7:7" x14ac:dyDescent="0.3">
      <c r="G5466" t="str">
        <v/>
      </c>
    </row>
    <row r="5467" spans="7:7" x14ac:dyDescent="0.3">
      <c r="G5467" t="str">
        <v/>
      </c>
    </row>
    <row r="5468" spans="7:7" x14ac:dyDescent="0.3">
      <c r="G5468" t="str">
        <v/>
      </c>
    </row>
    <row r="5469" spans="7:7" x14ac:dyDescent="0.3">
      <c r="G5469" t="str">
        <v/>
      </c>
    </row>
    <row r="5470" spans="7:7" x14ac:dyDescent="0.3">
      <c r="G5470" t="str">
        <v/>
      </c>
    </row>
    <row r="5471" spans="7:7" x14ac:dyDescent="0.3">
      <c r="G5471" t="str">
        <v/>
      </c>
    </row>
    <row r="5472" spans="7:7" x14ac:dyDescent="0.3">
      <c r="G5472" t="str">
        <v/>
      </c>
    </row>
    <row r="5473" spans="7:7" x14ac:dyDescent="0.3">
      <c r="G5473" t="str">
        <v/>
      </c>
    </row>
    <row r="5474" spans="7:7" x14ac:dyDescent="0.3">
      <c r="G5474" t="str">
        <v/>
      </c>
    </row>
    <row r="5475" spans="7:7" x14ac:dyDescent="0.3">
      <c r="G5475" t="str">
        <v/>
      </c>
    </row>
    <row r="5476" spans="7:7" x14ac:dyDescent="0.3">
      <c r="G5476" t="str">
        <v/>
      </c>
    </row>
    <row r="5477" spans="7:7" x14ac:dyDescent="0.3">
      <c r="G5477" t="str">
        <v/>
      </c>
    </row>
    <row r="5478" spans="7:7" x14ac:dyDescent="0.3">
      <c r="G5478" t="str">
        <v/>
      </c>
    </row>
    <row r="5479" spans="7:7" x14ac:dyDescent="0.3">
      <c r="G5479" t="str">
        <v/>
      </c>
    </row>
    <row r="5480" spans="7:7" x14ac:dyDescent="0.3">
      <c r="G5480" t="str">
        <v/>
      </c>
    </row>
    <row r="5481" spans="7:7" x14ac:dyDescent="0.3">
      <c r="G5481" t="str">
        <v/>
      </c>
    </row>
    <row r="5482" spans="7:7" x14ac:dyDescent="0.3">
      <c r="G5482" t="str">
        <v/>
      </c>
    </row>
    <row r="5483" spans="7:7" x14ac:dyDescent="0.3">
      <c r="G5483" t="str">
        <v/>
      </c>
    </row>
    <row r="5484" spans="7:7" x14ac:dyDescent="0.3">
      <c r="G5484" t="str">
        <v/>
      </c>
    </row>
    <row r="5485" spans="7:7" x14ac:dyDescent="0.3">
      <c r="G5485" t="str">
        <v/>
      </c>
    </row>
    <row r="5486" spans="7:7" x14ac:dyDescent="0.3">
      <c r="G5486" t="str">
        <v/>
      </c>
    </row>
    <row r="5487" spans="7:7" x14ac:dyDescent="0.3">
      <c r="G5487" t="str">
        <v/>
      </c>
    </row>
    <row r="5488" spans="7:7" x14ac:dyDescent="0.3">
      <c r="G5488" t="str">
        <v/>
      </c>
    </row>
    <row r="5489" spans="7:7" x14ac:dyDescent="0.3">
      <c r="G5489" t="str">
        <v/>
      </c>
    </row>
    <row r="5490" spans="7:7" x14ac:dyDescent="0.3">
      <c r="G5490" t="str">
        <v/>
      </c>
    </row>
    <row r="5491" spans="7:7" x14ac:dyDescent="0.3">
      <c r="G5491" t="str">
        <v/>
      </c>
    </row>
    <row r="5492" spans="7:7" x14ac:dyDescent="0.3">
      <c r="G5492" t="str">
        <v/>
      </c>
    </row>
    <row r="5493" spans="7:7" x14ac:dyDescent="0.3">
      <c r="G5493" t="str">
        <v/>
      </c>
    </row>
    <row r="5494" spans="7:7" x14ac:dyDescent="0.3">
      <c r="G5494" t="str">
        <v/>
      </c>
    </row>
    <row r="5495" spans="7:7" x14ac:dyDescent="0.3">
      <c r="G5495" t="str">
        <v/>
      </c>
    </row>
    <row r="5496" spans="7:7" x14ac:dyDescent="0.3">
      <c r="G5496" t="str">
        <v/>
      </c>
    </row>
    <row r="5497" spans="7:7" x14ac:dyDescent="0.3">
      <c r="G5497" t="str">
        <v/>
      </c>
    </row>
    <row r="5498" spans="7:7" x14ac:dyDescent="0.3">
      <c r="G5498" t="str">
        <v/>
      </c>
    </row>
    <row r="5499" spans="7:7" x14ac:dyDescent="0.3">
      <c r="G5499" t="str">
        <v/>
      </c>
    </row>
    <row r="5500" spans="7:7" x14ac:dyDescent="0.3">
      <c r="G5500" t="str">
        <v/>
      </c>
    </row>
    <row r="5501" spans="7:7" x14ac:dyDescent="0.3">
      <c r="G5501" t="str">
        <v/>
      </c>
    </row>
    <row r="5502" spans="7:7" x14ac:dyDescent="0.3">
      <c r="G5502" t="str">
        <v/>
      </c>
    </row>
    <row r="5503" spans="7:7" x14ac:dyDescent="0.3">
      <c r="G5503" t="str">
        <v/>
      </c>
    </row>
    <row r="5504" spans="7:7" x14ac:dyDescent="0.3">
      <c r="G5504" t="str">
        <v/>
      </c>
    </row>
    <row r="5505" spans="7:7" x14ac:dyDescent="0.3">
      <c r="G5505" t="str">
        <v/>
      </c>
    </row>
    <row r="5506" spans="7:7" x14ac:dyDescent="0.3">
      <c r="G5506" t="str">
        <v/>
      </c>
    </row>
    <row r="5507" spans="7:7" x14ac:dyDescent="0.3">
      <c r="G5507" t="str">
        <v/>
      </c>
    </row>
    <row r="5508" spans="7:7" x14ac:dyDescent="0.3">
      <c r="G5508" t="str">
        <v/>
      </c>
    </row>
    <row r="5509" spans="7:7" x14ac:dyDescent="0.3">
      <c r="G5509" t="str">
        <v/>
      </c>
    </row>
    <row r="5510" spans="7:7" x14ac:dyDescent="0.3">
      <c r="G5510" t="str">
        <v/>
      </c>
    </row>
    <row r="5511" spans="7:7" x14ac:dyDescent="0.3">
      <c r="G5511" t="str">
        <v/>
      </c>
    </row>
    <row r="5512" spans="7:7" x14ac:dyDescent="0.3">
      <c r="G5512" t="str">
        <v/>
      </c>
    </row>
    <row r="5513" spans="7:7" x14ac:dyDescent="0.3">
      <c r="G5513" t="str">
        <v/>
      </c>
    </row>
    <row r="5514" spans="7:7" x14ac:dyDescent="0.3">
      <c r="G5514" t="str">
        <v/>
      </c>
    </row>
    <row r="5515" spans="7:7" x14ac:dyDescent="0.3">
      <c r="G5515" t="str">
        <v/>
      </c>
    </row>
    <row r="5516" spans="7:7" x14ac:dyDescent="0.3">
      <c r="G5516" t="str">
        <v/>
      </c>
    </row>
    <row r="5517" spans="7:7" x14ac:dyDescent="0.3">
      <c r="G5517" t="str">
        <v/>
      </c>
    </row>
    <row r="5518" spans="7:7" x14ac:dyDescent="0.3">
      <c r="G5518" t="str">
        <v/>
      </c>
    </row>
    <row r="5519" spans="7:7" x14ac:dyDescent="0.3">
      <c r="G5519" t="str">
        <v/>
      </c>
    </row>
    <row r="5520" spans="7:7" x14ac:dyDescent="0.3">
      <c r="G5520" t="str">
        <v/>
      </c>
    </row>
    <row r="5521" spans="7:7" x14ac:dyDescent="0.3">
      <c r="G5521" t="str">
        <v/>
      </c>
    </row>
    <row r="5522" spans="7:7" x14ac:dyDescent="0.3">
      <c r="G5522" t="str">
        <v/>
      </c>
    </row>
    <row r="5523" spans="7:7" x14ac:dyDescent="0.3">
      <c r="G5523" t="str">
        <v/>
      </c>
    </row>
    <row r="5524" spans="7:7" x14ac:dyDescent="0.3">
      <c r="G5524" t="str">
        <v/>
      </c>
    </row>
    <row r="5525" spans="7:7" x14ac:dyDescent="0.3">
      <c r="G5525" t="str">
        <v/>
      </c>
    </row>
    <row r="5526" spans="7:7" x14ac:dyDescent="0.3">
      <c r="G5526" t="str">
        <v/>
      </c>
    </row>
    <row r="5527" spans="7:7" x14ac:dyDescent="0.3">
      <c r="G5527" t="str">
        <v/>
      </c>
    </row>
    <row r="5528" spans="7:7" x14ac:dyDescent="0.3">
      <c r="G5528" t="str">
        <v/>
      </c>
    </row>
    <row r="5529" spans="7:7" x14ac:dyDescent="0.3">
      <c r="G5529" t="str">
        <v/>
      </c>
    </row>
    <row r="5530" spans="7:7" x14ac:dyDescent="0.3">
      <c r="G5530" t="str">
        <v/>
      </c>
    </row>
    <row r="5531" spans="7:7" x14ac:dyDescent="0.3">
      <c r="G5531" t="str">
        <v/>
      </c>
    </row>
    <row r="5532" spans="7:7" x14ac:dyDescent="0.3">
      <c r="G5532" t="str">
        <v/>
      </c>
    </row>
    <row r="5533" spans="7:7" x14ac:dyDescent="0.3">
      <c r="G5533" t="str">
        <v/>
      </c>
    </row>
    <row r="5534" spans="7:7" x14ac:dyDescent="0.3">
      <c r="G5534" t="str">
        <v/>
      </c>
    </row>
    <row r="5535" spans="7:7" x14ac:dyDescent="0.3">
      <c r="G5535" t="str">
        <v/>
      </c>
    </row>
    <row r="5536" spans="7:7" x14ac:dyDescent="0.3">
      <c r="G5536" t="str">
        <v/>
      </c>
    </row>
    <row r="5537" spans="7:7" x14ac:dyDescent="0.3">
      <c r="G5537" t="str">
        <v/>
      </c>
    </row>
    <row r="5538" spans="7:7" x14ac:dyDescent="0.3">
      <c r="G5538" t="str">
        <v/>
      </c>
    </row>
    <row r="5539" spans="7:7" x14ac:dyDescent="0.3">
      <c r="G5539" t="str">
        <v/>
      </c>
    </row>
    <row r="5540" spans="7:7" x14ac:dyDescent="0.3">
      <c r="G5540" t="str">
        <v/>
      </c>
    </row>
    <row r="5541" spans="7:7" x14ac:dyDescent="0.3">
      <c r="G5541" t="str">
        <v/>
      </c>
    </row>
    <row r="5542" spans="7:7" x14ac:dyDescent="0.3">
      <c r="G5542" t="str">
        <v/>
      </c>
    </row>
    <row r="5543" spans="7:7" x14ac:dyDescent="0.3">
      <c r="G5543" t="str">
        <v/>
      </c>
    </row>
    <row r="5544" spans="7:7" x14ac:dyDescent="0.3">
      <c r="G5544" t="str">
        <v/>
      </c>
    </row>
    <row r="5545" spans="7:7" x14ac:dyDescent="0.3">
      <c r="G5545" t="str">
        <v/>
      </c>
    </row>
    <row r="5546" spans="7:7" x14ac:dyDescent="0.3">
      <c r="G5546" t="str">
        <v/>
      </c>
    </row>
    <row r="5547" spans="7:7" x14ac:dyDescent="0.3">
      <c r="G5547" t="str">
        <v/>
      </c>
    </row>
    <row r="5548" spans="7:7" x14ac:dyDescent="0.3">
      <c r="G5548" t="str">
        <v/>
      </c>
    </row>
    <row r="5549" spans="7:7" x14ac:dyDescent="0.3">
      <c r="G5549" t="str">
        <v/>
      </c>
    </row>
    <row r="5550" spans="7:7" x14ac:dyDescent="0.3">
      <c r="G5550" t="str">
        <v/>
      </c>
    </row>
    <row r="5551" spans="7:7" x14ac:dyDescent="0.3">
      <c r="G5551" t="str">
        <v/>
      </c>
    </row>
    <row r="5552" spans="7:7" x14ac:dyDescent="0.3">
      <c r="G5552" t="str">
        <v/>
      </c>
    </row>
    <row r="5553" spans="7:7" x14ac:dyDescent="0.3">
      <c r="G5553" t="str">
        <v/>
      </c>
    </row>
    <row r="5554" spans="7:7" x14ac:dyDescent="0.3">
      <c r="G5554" t="str">
        <v/>
      </c>
    </row>
    <row r="5555" spans="7:7" x14ac:dyDescent="0.3">
      <c r="G5555" t="str">
        <v/>
      </c>
    </row>
    <row r="5556" spans="7:7" x14ac:dyDescent="0.3">
      <c r="G5556" t="str">
        <v/>
      </c>
    </row>
    <row r="5557" spans="7:7" x14ac:dyDescent="0.3">
      <c r="G5557" t="str">
        <v/>
      </c>
    </row>
    <row r="5558" spans="7:7" x14ac:dyDescent="0.3">
      <c r="G5558" t="str">
        <v/>
      </c>
    </row>
    <row r="5559" spans="7:7" x14ac:dyDescent="0.3">
      <c r="G5559" t="str">
        <v/>
      </c>
    </row>
    <row r="5560" spans="7:7" x14ac:dyDescent="0.3">
      <c r="G5560" t="str">
        <v/>
      </c>
    </row>
    <row r="5561" spans="7:7" x14ac:dyDescent="0.3">
      <c r="G5561" t="str">
        <v/>
      </c>
    </row>
    <row r="5562" spans="7:7" x14ac:dyDescent="0.3">
      <c r="G5562" t="str">
        <v/>
      </c>
    </row>
    <row r="5563" spans="7:7" x14ac:dyDescent="0.3">
      <c r="G5563" t="str">
        <v/>
      </c>
    </row>
    <row r="5564" spans="7:7" x14ac:dyDescent="0.3">
      <c r="G5564" t="str">
        <v/>
      </c>
    </row>
    <row r="5565" spans="7:7" x14ac:dyDescent="0.3">
      <c r="G5565" t="str">
        <v/>
      </c>
    </row>
    <row r="5566" spans="7:7" x14ac:dyDescent="0.3">
      <c r="G5566" t="str">
        <v/>
      </c>
    </row>
    <row r="5567" spans="7:7" x14ac:dyDescent="0.3">
      <c r="G5567" t="str">
        <v/>
      </c>
    </row>
    <row r="5568" spans="7:7" x14ac:dyDescent="0.3">
      <c r="G5568" t="str">
        <v/>
      </c>
    </row>
    <row r="5569" spans="7:7" x14ac:dyDescent="0.3">
      <c r="G5569" t="str">
        <v/>
      </c>
    </row>
    <row r="5570" spans="7:7" x14ac:dyDescent="0.3">
      <c r="G5570" t="str">
        <v/>
      </c>
    </row>
    <row r="5571" spans="7:7" x14ac:dyDescent="0.3">
      <c r="G5571" t="str">
        <v/>
      </c>
    </row>
    <row r="5572" spans="7:7" x14ac:dyDescent="0.3">
      <c r="G5572" t="str">
        <v/>
      </c>
    </row>
    <row r="5573" spans="7:7" x14ac:dyDescent="0.3">
      <c r="G5573" t="str">
        <v/>
      </c>
    </row>
    <row r="5574" spans="7:7" x14ac:dyDescent="0.3">
      <c r="G5574" t="str">
        <v/>
      </c>
    </row>
    <row r="5575" spans="7:7" x14ac:dyDescent="0.3">
      <c r="G5575" t="str">
        <v/>
      </c>
    </row>
    <row r="5576" spans="7:7" x14ac:dyDescent="0.3">
      <c r="G5576" t="str">
        <v/>
      </c>
    </row>
    <row r="5577" spans="7:7" x14ac:dyDescent="0.3">
      <c r="G5577" t="str">
        <v/>
      </c>
    </row>
    <row r="5578" spans="7:7" x14ac:dyDescent="0.3">
      <c r="G5578" t="str">
        <v/>
      </c>
    </row>
    <row r="5579" spans="7:7" x14ac:dyDescent="0.3">
      <c r="G5579" t="str">
        <v/>
      </c>
    </row>
    <row r="5580" spans="7:7" x14ac:dyDescent="0.3">
      <c r="G5580" t="str">
        <v/>
      </c>
    </row>
    <row r="5581" spans="7:7" x14ac:dyDescent="0.3">
      <c r="G5581" t="str">
        <v/>
      </c>
    </row>
    <row r="5582" spans="7:7" x14ac:dyDescent="0.3">
      <c r="G5582" t="str">
        <v/>
      </c>
    </row>
    <row r="5583" spans="7:7" x14ac:dyDescent="0.3">
      <c r="G5583" t="str">
        <v/>
      </c>
    </row>
    <row r="5584" spans="7:7" x14ac:dyDescent="0.3">
      <c r="G5584" t="str">
        <v/>
      </c>
    </row>
    <row r="5585" spans="7:7" x14ac:dyDescent="0.3">
      <c r="G5585" t="str">
        <v/>
      </c>
    </row>
    <row r="5586" spans="7:7" x14ac:dyDescent="0.3">
      <c r="G5586" t="str">
        <v/>
      </c>
    </row>
    <row r="5587" spans="7:7" x14ac:dyDescent="0.3">
      <c r="G5587" t="str">
        <v/>
      </c>
    </row>
    <row r="5588" spans="7:7" x14ac:dyDescent="0.3">
      <c r="G5588" t="str">
        <v/>
      </c>
    </row>
    <row r="5589" spans="7:7" x14ac:dyDescent="0.3">
      <c r="G5589" t="str">
        <v/>
      </c>
    </row>
    <row r="5590" spans="7:7" x14ac:dyDescent="0.3">
      <c r="G5590" t="str">
        <v/>
      </c>
    </row>
    <row r="5591" spans="7:7" x14ac:dyDescent="0.3">
      <c r="G5591" t="str">
        <v/>
      </c>
    </row>
    <row r="5592" spans="7:7" x14ac:dyDescent="0.3">
      <c r="G5592" t="str">
        <v/>
      </c>
    </row>
    <row r="5593" spans="7:7" x14ac:dyDescent="0.3">
      <c r="G5593" t="str">
        <v/>
      </c>
    </row>
    <row r="5594" spans="7:7" x14ac:dyDescent="0.3">
      <c r="G5594" t="str">
        <v/>
      </c>
    </row>
    <row r="5595" spans="7:7" x14ac:dyDescent="0.3">
      <c r="G5595" t="str">
        <v/>
      </c>
    </row>
    <row r="5596" spans="7:7" x14ac:dyDescent="0.3">
      <c r="G5596" t="str">
        <v/>
      </c>
    </row>
    <row r="5597" spans="7:7" x14ac:dyDescent="0.3">
      <c r="G5597" t="str">
        <v/>
      </c>
    </row>
    <row r="5598" spans="7:7" x14ac:dyDescent="0.3">
      <c r="G5598" t="str">
        <v/>
      </c>
    </row>
    <row r="5599" spans="7:7" x14ac:dyDescent="0.3">
      <c r="G5599" t="str">
        <v/>
      </c>
    </row>
    <row r="5600" spans="7:7" x14ac:dyDescent="0.3">
      <c r="G5600" t="str">
        <v/>
      </c>
    </row>
    <row r="5601" spans="7:7" x14ac:dyDescent="0.3">
      <c r="G5601" t="str">
        <v/>
      </c>
    </row>
    <row r="5602" spans="7:7" x14ac:dyDescent="0.3">
      <c r="G5602" t="str">
        <v/>
      </c>
    </row>
    <row r="5603" spans="7:7" x14ac:dyDescent="0.3">
      <c r="G5603" t="str">
        <v/>
      </c>
    </row>
    <row r="5604" spans="7:7" x14ac:dyDescent="0.3">
      <c r="G5604" t="str">
        <v/>
      </c>
    </row>
    <row r="5605" spans="7:7" x14ac:dyDescent="0.3">
      <c r="G5605" t="str">
        <v/>
      </c>
    </row>
    <row r="5606" spans="7:7" x14ac:dyDescent="0.3">
      <c r="G5606" t="str">
        <v/>
      </c>
    </row>
    <row r="5607" spans="7:7" x14ac:dyDescent="0.3">
      <c r="G5607" t="str">
        <v/>
      </c>
    </row>
    <row r="5608" spans="7:7" x14ac:dyDescent="0.3">
      <c r="G5608" t="str">
        <v/>
      </c>
    </row>
    <row r="5609" spans="7:7" x14ac:dyDescent="0.3">
      <c r="G5609" t="str">
        <v/>
      </c>
    </row>
    <row r="5610" spans="7:7" x14ac:dyDescent="0.3">
      <c r="G5610" t="str">
        <v/>
      </c>
    </row>
    <row r="5611" spans="7:7" x14ac:dyDescent="0.3">
      <c r="G5611" t="str">
        <v/>
      </c>
    </row>
    <row r="5612" spans="7:7" x14ac:dyDescent="0.3">
      <c r="G5612" t="str">
        <v/>
      </c>
    </row>
    <row r="5613" spans="7:7" x14ac:dyDescent="0.3">
      <c r="G5613" t="str">
        <v/>
      </c>
    </row>
    <row r="5614" spans="7:7" x14ac:dyDescent="0.3">
      <c r="G5614" t="str">
        <v/>
      </c>
    </row>
    <row r="5615" spans="7:7" x14ac:dyDescent="0.3">
      <c r="G5615" t="str">
        <v/>
      </c>
    </row>
    <row r="5616" spans="7:7" x14ac:dyDescent="0.3">
      <c r="G5616" t="str">
        <v/>
      </c>
    </row>
    <row r="5617" spans="7:7" x14ac:dyDescent="0.3">
      <c r="G5617" t="str">
        <v/>
      </c>
    </row>
    <row r="5618" spans="7:7" x14ac:dyDescent="0.3">
      <c r="G5618" t="str">
        <v/>
      </c>
    </row>
    <row r="5619" spans="7:7" x14ac:dyDescent="0.3">
      <c r="G5619" t="str">
        <v/>
      </c>
    </row>
    <row r="5620" spans="7:7" x14ac:dyDescent="0.3">
      <c r="G5620" t="str">
        <v/>
      </c>
    </row>
    <row r="5621" spans="7:7" x14ac:dyDescent="0.3">
      <c r="G5621" t="str">
        <v/>
      </c>
    </row>
    <row r="5622" spans="7:7" x14ac:dyDescent="0.3">
      <c r="G5622" t="str">
        <v/>
      </c>
    </row>
    <row r="5623" spans="7:7" x14ac:dyDescent="0.3">
      <c r="G5623" t="str">
        <v/>
      </c>
    </row>
    <row r="5624" spans="7:7" x14ac:dyDescent="0.3">
      <c r="G5624" t="str">
        <v/>
      </c>
    </row>
    <row r="5625" spans="7:7" x14ac:dyDescent="0.3">
      <c r="G5625" t="str">
        <v/>
      </c>
    </row>
    <row r="5626" spans="7:7" x14ac:dyDescent="0.3">
      <c r="G5626" t="str">
        <v/>
      </c>
    </row>
    <row r="5627" spans="7:7" x14ac:dyDescent="0.3">
      <c r="G5627" t="str">
        <v/>
      </c>
    </row>
    <row r="5628" spans="7:7" x14ac:dyDescent="0.3">
      <c r="G5628" t="str">
        <v/>
      </c>
    </row>
    <row r="5629" spans="7:7" x14ac:dyDescent="0.3">
      <c r="G5629" t="str">
        <v/>
      </c>
    </row>
    <row r="5630" spans="7:7" x14ac:dyDescent="0.3">
      <c r="G5630" t="str">
        <v/>
      </c>
    </row>
    <row r="5631" spans="7:7" x14ac:dyDescent="0.3">
      <c r="G5631" t="str">
        <v/>
      </c>
    </row>
    <row r="5632" spans="7:7" x14ac:dyDescent="0.3">
      <c r="G5632" t="str">
        <v/>
      </c>
    </row>
    <row r="5633" spans="7:7" x14ac:dyDescent="0.3">
      <c r="G5633" t="str">
        <v/>
      </c>
    </row>
    <row r="5634" spans="7:7" x14ac:dyDescent="0.3">
      <c r="G5634" t="str">
        <v/>
      </c>
    </row>
    <row r="5635" spans="7:7" x14ac:dyDescent="0.3">
      <c r="G5635" t="str">
        <v/>
      </c>
    </row>
    <row r="5636" spans="7:7" x14ac:dyDescent="0.3">
      <c r="G5636" t="str">
        <v/>
      </c>
    </row>
    <row r="5637" spans="7:7" x14ac:dyDescent="0.3">
      <c r="G5637" t="str">
        <v/>
      </c>
    </row>
    <row r="5638" spans="7:7" x14ac:dyDescent="0.3">
      <c r="G5638" t="str">
        <v/>
      </c>
    </row>
    <row r="5639" spans="7:7" x14ac:dyDescent="0.3">
      <c r="G5639" t="str">
        <v/>
      </c>
    </row>
    <row r="5640" spans="7:7" x14ac:dyDescent="0.3">
      <c r="G5640" t="str">
        <v/>
      </c>
    </row>
    <row r="5641" spans="7:7" x14ac:dyDescent="0.3">
      <c r="G5641" t="str">
        <v/>
      </c>
    </row>
    <row r="5642" spans="7:7" x14ac:dyDescent="0.3">
      <c r="G5642" t="str">
        <v/>
      </c>
    </row>
    <row r="5643" spans="7:7" x14ac:dyDescent="0.3">
      <c r="G5643" t="str">
        <v/>
      </c>
    </row>
    <row r="5644" spans="7:7" x14ac:dyDescent="0.3">
      <c r="G5644" t="str">
        <v/>
      </c>
    </row>
    <row r="5645" spans="7:7" x14ac:dyDescent="0.3">
      <c r="G5645" t="str">
        <v/>
      </c>
    </row>
    <row r="5646" spans="7:7" x14ac:dyDescent="0.3">
      <c r="G5646" t="str">
        <v/>
      </c>
    </row>
    <row r="5647" spans="7:7" x14ac:dyDescent="0.3">
      <c r="G5647" t="str">
        <v/>
      </c>
    </row>
    <row r="5648" spans="7:7" x14ac:dyDescent="0.3">
      <c r="G5648" t="str">
        <v/>
      </c>
    </row>
    <row r="5649" spans="7:7" x14ac:dyDescent="0.3">
      <c r="G5649" t="str">
        <v/>
      </c>
    </row>
    <row r="5650" spans="7:7" x14ac:dyDescent="0.3">
      <c r="G5650" t="str">
        <v/>
      </c>
    </row>
    <row r="5651" spans="7:7" x14ac:dyDescent="0.3">
      <c r="G5651" t="str">
        <v/>
      </c>
    </row>
    <row r="5652" spans="7:7" x14ac:dyDescent="0.3">
      <c r="G5652" t="str">
        <v/>
      </c>
    </row>
    <row r="5653" spans="7:7" x14ac:dyDescent="0.3">
      <c r="G5653" t="str">
        <v/>
      </c>
    </row>
    <row r="5654" spans="7:7" x14ac:dyDescent="0.3">
      <c r="G5654" t="str">
        <v/>
      </c>
    </row>
    <row r="5655" spans="7:7" x14ac:dyDescent="0.3">
      <c r="G5655" t="str">
        <v/>
      </c>
    </row>
    <row r="5656" spans="7:7" x14ac:dyDescent="0.3">
      <c r="G5656" t="str">
        <v/>
      </c>
    </row>
    <row r="5657" spans="7:7" x14ac:dyDescent="0.3">
      <c r="G5657" t="str">
        <v/>
      </c>
    </row>
    <row r="5658" spans="7:7" x14ac:dyDescent="0.3">
      <c r="G5658" t="str">
        <v/>
      </c>
    </row>
    <row r="5659" spans="7:7" x14ac:dyDescent="0.3">
      <c r="G5659" t="str">
        <v/>
      </c>
    </row>
    <row r="5660" spans="7:7" x14ac:dyDescent="0.3">
      <c r="G5660" t="str">
        <v/>
      </c>
    </row>
    <row r="5661" spans="7:7" x14ac:dyDescent="0.3">
      <c r="G5661" t="str">
        <v/>
      </c>
    </row>
    <row r="5662" spans="7:7" x14ac:dyDescent="0.3">
      <c r="G5662" t="str">
        <v/>
      </c>
    </row>
    <row r="5663" spans="7:7" x14ac:dyDescent="0.3">
      <c r="G5663" t="str">
        <v/>
      </c>
    </row>
    <row r="5664" spans="7:7" x14ac:dyDescent="0.3">
      <c r="G5664" t="str">
        <v/>
      </c>
    </row>
    <row r="5665" spans="7:7" x14ac:dyDescent="0.3">
      <c r="G5665" t="str">
        <v/>
      </c>
    </row>
    <row r="5666" spans="7:7" x14ac:dyDescent="0.3">
      <c r="G5666" t="str">
        <v/>
      </c>
    </row>
    <row r="5667" spans="7:7" x14ac:dyDescent="0.3">
      <c r="G5667" t="str">
        <v/>
      </c>
    </row>
    <row r="5668" spans="7:7" x14ac:dyDescent="0.3">
      <c r="G5668" t="str">
        <v/>
      </c>
    </row>
    <row r="5669" spans="7:7" x14ac:dyDescent="0.3">
      <c r="G5669" t="str">
        <v/>
      </c>
    </row>
    <row r="5670" spans="7:7" x14ac:dyDescent="0.3">
      <c r="G5670" t="str">
        <v/>
      </c>
    </row>
    <row r="5671" spans="7:7" x14ac:dyDescent="0.3">
      <c r="G5671" t="str">
        <v/>
      </c>
    </row>
    <row r="5672" spans="7:7" x14ac:dyDescent="0.3">
      <c r="G5672" t="str">
        <v/>
      </c>
    </row>
    <row r="5673" spans="7:7" x14ac:dyDescent="0.3">
      <c r="G5673" t="str">
        <v/>
      </c>
    </row>
    <row r="5674" spans="7:7" x14ac:dyDescent="0.3">
      <c r="G5674" t="str">
        <v/>
      </c>
    </row>
    <row r="5675" spans="7:7" x14ac:dyDescent="0.3">
      <c r="G5675" t="str">
        <v/>
      </c>
    </row>
    <row r="5676" spans="7:7" x14ac:dyDescent="0.3">
      <c r="G5676" t="str">
        <v/>
      </c>
    </row>
    <row r="5677" spans="7:7" x14ac:dyDescent="0.3">
      <c r="G5677" t="str">
        <v/>
      </c>
    </row>
    <row r="5678" spans="7:7" x14ac:dyDescent="0.3">
      <c r="G5678" t="str">
        <v/>
      </c>
    </row>
    <row r="5679" spans="7:7" x14ac:dyDescent="0.3">
      <c r="G5679" t="str">
        <v/>
      </c>
    </row>
    <row r="5680" spans="7:7" x14ac:dyDescent="0.3">
      <c r="G5680" t="str">
        <v/>
      </c>
    </row>
    <row r="5681" spans="7:7" x14ac:dyDescent="0.3">
      <c r="G5681" t="str">
        <v/>
      </c>
    </row>
    <row r="5682" spans="7:7" x14ac:dyDescent="0.3">
      <c r="G5682" t="str">
        <v/>
      </c>
    </row>
    <row r="5683" spans="7:7" x14ac:dyDescent="0.3">
      <c r="G5683" t="str">
        <v/>
      </c>
    </row>
    <row r="5684" spans="7:7" x14ac:dyDescent="0.3">
      <c r="G5684" t="str">
        <v/>
      </c>
    </row>
    <row r="5685" spans="7:7" x14ac:dyDescent="0.3">
      <c r="G5685" t="str">
        <v/>
      </c>
    </row>
    <row r="5686" spans="7:7" x14ac:dyDescent="0.3">
      <c r="G5686" t="str">
        <v/>
      </c>
    </row>
    <row r="5687" spans="7:7" x14ac:dyDescent="0.3">
      <c r="G5687" t="str">
        <v/>
      </c>
    </row>
    <row r="5688" spans="7:7" x14ac:dyDescent="0.3">
      <c r="G5688" t="str">
        <v/>
      </c>
    </row>
    <row r="5689" spans="7:7" x14ac:dyDescent="0.3">
      <c r="G5689" t="str">
        <v/>
      </c>
    </row>
    <row r="5690" spans="7:7" x14ac:dyDescent="0.3">
      <c r="G5690" t="str">
        <v/>
      </c>
    </row>
    <row r="5691" spans="7:7" x14ac:dyDescent="0.3">
      <c r="G5691" t="str">
        <v/>
      </c>
    </row>
    <row r="5692" spans="7:7" x14ac:dyDescent="0.3">
      <c r="G5692" t="str">
        <v/>
      </c>
    </row>
    <row r="5693" spans="7:7" x14ac:dyDescent="0.3">
      <c r="G5693" t="str">
        <v/>
      </c>
    </row>
    <row r="5694" spans="7:7" x14ac:dyDescent="0.3">
      <c r="G5694" t="str">
        <v/>
      </c>
    </row>
    <row r="5695" spans="7:7" x14ac:dyDescent="0.3">
      <c r="G5695" t="str">
        <v/>
      </c>
    </row>
    <row r="5696" spans="7:7" x14ac:dyDescent="0.3">
      <c r="G5696" t="str">
        <v/>
      </c>
    </row>
    <row r="5697" spans="7:7" x14ac:dyDescent="0.3">
      <c r="G5697" t="str">
        <v/>
      </c>
    </row>
    <row r="5698" spans="7:7" x14ac:dyDescent="0.3">
      <c r="G5698" t="str">
        <v/>
      </c>
    </row>
    <row r="5699" spans="7:7" x14ac:dyDescent="0.3">
      <c r="G5699" t="str">
        <v/>
      </c>
    </row>
    <row r="5700" spans="7:7" x14ac:dyDescent="0.3">
      <c r="G5700" t="str">
        <v/>
      </c>
    </row>
    <row r="5701" spans="7:7" x14ac:dyDescent="0.3">
      <c r="G5701" t="str">
        <v/>
      </c>
    </row>
    <row r="5702" spans="7:7" x14ac:dyDescent="0.3">
      <c r="G5702" t="str">
        <v/>
      </c>
    </row>
    <row r="5703" spans="7:7" x14ac:dyDescent="0.3">
      <c r="G5703" t="str">
        <v/>
      </c>
    </row>
    <row r="5704" spans="7:7" x14ac:dyDescent="0.3">
      <c r="G5704" t="str">
        <v/>
      </c>
    </row>
    <row r="5705" spans="7:7" x14ac:dyDescent="0.3">
      <c r="G5705" t="str">
        <v/>
      </c>
    </row>
    <row r="5706" spans="7:7" x14ac:dyDescent="0.3">
      <c r="G5706" t="str">
        <v/>
      </c>
    </row>
    <row r="5707" spans="7:7" x14ac:dyDescent="0.3">
      <c r="G5707" t="str">
        <v/>
      </c>
    </row>
    <row r="5708" spans="7:7" x14ac:dyDescent="0.3">
      <c r="G5708" t="str">
        <v/>
      </c>
    </row>
    <row r="5709" spans="7:7" x14ac:dyDescent="0.3">
      <c r="G5709" t="str">
        <v/>
      </c>
    </row>
    <row r="5710" spans="7:7" x14ac:dyDescent="0.3">
      <c r="G5710" t="str">
        <v/>
      </c>
    </row>
    <row r="5711" spans="7:7" x14ac:dyDescent="0.3">
      <c r="G5711" t="str">
        <v/>
      </c>
    </row>
    <row r="5712" spans="7:7" x14ac:dyDescent="0.3">
      <c r="G5712" t="str">
        <v/>
      </c>
    </row>
    <row r="5713" spans="7:7" x14ac:dyDescent="0.3">
      <c r="G5713" t="str">
        <v/>
      </c>
    </row>
    <row r="5714" spans="7:7" x14ac:dyDescent="0.3">
      <c r="G5714" t="str">
        <v/>
      </c>
    </row>
    <row r="5715" spans="7:7" x14ac:dyDescent="0.3">
      <c r="G5715" t="str">
        <v/>
      </c>
    </row>
    <row r="5716" spans="7:7" x14ac:dyDescent="0.3">
      <c r="G5716" t="str">
        <v/>
      </c>
    </row>
    <row r="5717" spans="7:7" x14ac:dyDescent="0.3">
      <c r="G5717" t="str">
        <v/>
      </c>
    </row>
    <row r="5718" spans="7:7" x14ac:dyDescent="0.3">
      <c r="G5718" t="str">
        <v/>
      </c>
    </row>
    <row r="5719" spans="7:7" x14ac:dyDescent="0.3">
      <c r="G5719" t="str">
        <v/>
      </c>
    </row>
    <row r="5720" spans="7:7" x14ac:dyDescent="0.3">
      <c r="G5720" t="str">
        <v/>
      </c>
    </row>
    <row r="5721" spans="7:7" x14ac:dyDescent="0.3">
      <c r="G5721" t="str">
        <v/>
      </c>
    </row>
    <row r="5722" spans="7:7" x14ac:dyDescent="0.3">
      <c r="G5722" t="str">
        <v/>
      </c>
    </row>
    <row r="5723" spans="7:7" x14ac:dyDescent="0.3">
      <c r="G5723" t="str">
        <v/>
      </c>
    </row>
    <row r="5724" spans="7:7" x14ac:dyDescent="0.3">
      <c r="G5724" t="str">
        <v/>
      </c>
    </row>
    <row r="5725" spans="7:7" x14ac:dyDescent="0.3">
      <c r="G5725" t="str">
        <v/>
      </c>
    </row>
    <row r="5726" spans="7:7" x14ac:dyDescent="0.3">
      <c r="G5726" t="str">
        <v/>
      </c>
    </row>
    <row r="5727" spans="7:7" x14ac:dyDescent="0.3">
      <c r="G5727" t="str">
        <v/>
      </c>
    </row>
    <row r="5728" spans="7:7" x14ac:dyDescent="0.3">
      <c r="G5728" t="str">
        <v/>
      </c>
    </row>
    <row r="5729" spans="7:7" x14ac:dyDescent="0.3">
      <c r="G5729" t="str">
        <v/>
      </c>
    </row>
    <row r="5730" spans="7:7" x14ac:dyDescent="0.3">
      <c r="G5730" t="str">
        <v/>
      </c>
    </row>
    <row r="5731" spans="7:7" x14ac:dyDescent="0.3">
      <c r="G5731" t="str">
        <v/>
      </c>
    </row>
    <row r="5732" spans="7:7" x14ac:dyDescent="0.3">
      <c r="G5732" t="str">
        <v/>
      </c>
    </row>
    <row r="5733" spans="7:7" x14ac:dyDescent="0.3">
      <c r="G5733" t="str">
        <v/>
      </c>
    </row>
    <row r="5734" spans="7:7" x14ac:dyDescent="0.3">
      <c r="G5734" t="str">
        <v/>
      </c>
    </row>
    <row r="5735" spans="7:7" x14ac:dyDescent="0.3">
      <c r="G5735" t="str">
        <v/>
      </c>
    </row>
    <row r="5736" spans="7:7" x14ac:dyDescent="0.3">
      <c r="G5736" t="str">
        <v/>
      </c>
    </row>
    <row r="5737" spans="7:7" x14ac:dyDescent="0.3">
      <c r="G5737" t="str">
        <v/>
      </c>
    </row>
    <row r="5738" spans="7:7" x14ac:dyDescent="0.3">
      <c r="G5738" t="str">
        <v/>
      </c>
    </row>
    <row r="5739" spans="7:7" x14ac:dyDescent="0.3">
      <c r="G5739" t="str">
        <v/>
      </c>
    </row>
    <row r="5740" spans="7:7" x14ac:dyDescent="0.3">
      <c r="G5740" t="str">
        <v/>
      </c>
    </row>
    <row r="5741" spans="7:7" x14ac:dyDescent="0.3">
      <c r="G5741" t="str">
        <v/>
      </c>
    </row>
    <row r="5742" spans="7:7" x14ac:dyDescent="0.3">
      <c r="G5742" t="str">
        <v/>
      </c>
    </row>
    <row r="5743" spans="7:7" x14ac:dyDescent="0.3">
      <c r="G5743" t="str">
        <v/>
      </c>
    </row>
    <row r="5744" spans="7:7" x14ac:dyDescent="0.3">
      <c r="G5744" t="str">
        <v/>
      </c>
    </row>
    <row r="5745" spans="7:7" x14ac:dyDescent="0.3">
      <c r="G5745" t="str">
        <v/>
      </c>
    </row>
    <row r="5746" spans="7:7" x14ac:dyDescent="0.3">
      <c r="G5746" t="str">
        <v/>
      </c>
    </row>
    <row r="5747" spans="7:7" x14ac:dyDescent="0.3">
      <c r="G5747" t="str">
        <v/>
      </c>
    </row>
    <row r="5748" spans="7:7" x14ac:dyDescent="0.3">
      <c r="G5748" t="str">
        <v/>
      </c>
    </row>
    <row r="5749" spans="7:7" x14ac:dyDescent="0.3">
      <c r="G5749" t="str">
        <v/>
      </c>
    </row>
    <row r="5750" spans="7:7" x14ac:dyDescent="0.3">
      <c r="G5750" t="str">
        <v/>
      </c>
    </row>
    <row r="5751" spans="7:7" x14ac:dyDescent="0.3">
      <c r="G5751" t="str">
        <v/>
      </c>
    </row>
    <row r="5752" spans="7:7" x14ac:dyDescent="0.3">
      <c r="G5752" t="str">
        <v/>
      </c>
    </row>
    <row r="5753" spans="7:7" x14ac:dyDescent="0.3">
      <c r="G5753" t="str">
        <v/>
      </c>
    </row>
    <row r="5754" spans="7:7" x14ac:dyDescent="0.3">
      <c r="G5754" t="str">
        <v/>
      </c>
    </row>
    <row r="5755" spans="7:7" x14ac:dyDescent="0.3">
      <c r="G5755" t="str">
        <v/>
      </c>
    </row>
    <row r="5756" spans="7:7" x14ac:dyDescent="0.3">
      <c r="G5756" t="str">
        <v/>
      </c>
    </row>
    <row r="5757" spans="7:7" x14ac:dyDescent="0.3">
      <c r="G5757" t="str">
        <v/>
      </c>
    </row>
    <row r="5758" spans="7:7" x14ac:dyDescent="0.3">
      <c r="G5758" t="str">
        <v/>
      </c>
    </row>
    <row r="5759" spans="7:7" x14ac:dyDescent="0.3">
      <c r="G5759" t="str">
        <v/>
      </c>
    </row>
    <row r="5760" spans="7:7" x14ac:dyDescent="0.3">
      <c r="G5760" t="str">
        <v/>
      </c>
    </row>
    <row r="5761" spans="7:7" x14ac:dyDescent="0.3">
      <c r="G5761" t="str">
        <v/>
      </c>
    </row>
    <row r="5762" spans="7:7" x14ac:dyDescent="0.3">
      <c r="G5762" t="str">
        <v/>
      </c>
    </row>
    <row r="5763" spans="7:7" x14ac:dyDescent="0.3">
      <c r="G5763" t="str">
        <v/>
      </c>
    </row>
    <row r="5764" spans="7:7" x14ac:dyDescent="0.3">
      <c r="G5764" t="str">
        <v/>
      </c>
    </row>
    <row r="5765" spans="7:7" x14ac:dyDescent="0.3">
      <c r="G5765" t="str">
        <v/>
      </c>
    </row>
    <row r="5766" spans="7:7" x14ac:dyDescent="0.3">
      <c r="G5766" t="str">
        <v/>
      </c>
    </row>
    <row r="5767" spans="7:7" x14ac:dyDescent="0.3">
      <c r="G5767" t="str">
        <v/>
      </c>
    </row>
    <row r="5768" spans="7:7" x14ac:dyDescent="0.3">
      <c r="G5768" t="str">
        <v/>
      </c>
    </row>
    <row r="5769" spans="7:7" x14ac:dyDescent="0.3">
      <c r="G5769" t="str">
        <v/>
      </c>
    </row>
    <row r="5770" spans="7:7" x14ac:dyDescent="0.3">
      <c r="G5770" t="str">
        <v/>
      </c>
    </row>
    <row r="5771" spans="7:7" x14ac:dyDescent="0.3">
      <c r="G5771" t="str">
        <v/>
      </c>
    </row>
    <row r="5772" spans="7:7" x14ac:dyDescent="0.3">
      <c r="G5772" t="str">
        <v/>
      </c>
    </row>
    <row r="5773" spans="7:7" x14ac:dyDescent="0.3">
      <c r="G5773" t="str">
        <v/>
      </c>
    </row>
    <row r="5774" spans="7:7" x14ac:dyDescent="0.3">
      <c r="G5774" t="str">
        <v/>
      </c>
    </row>
    <row r="5775" spans="7:7" x14ac:dyDescent="0.3">
      <c r="G5775" t="str">
        <v/>
      </c>
    </row>
    <row r="5776" spans="7:7" x14ac:dyDescent="0.3">
      <c r="G5776" t="str">
        <v/>
      </c>
    </row>
    <row r="5777" spans="7:7" x14ac:dyDescent="0.3">
      <c r="G5777" t="str">
        <v/>
      </c>
    </row>
    <row r="5778" spans="7:7" x14ac:dyDescent="0.3">
      <c r="G5778" t="str">
        <v/>
      </c>
    </row>
    <row r="5779" spans="7:7" x14ac:dyDescent="0.3">
      <c r="G5779" t="str">
        <v/>
      </c>
    </row>
    <row r="5780" spans="7:7" x14ac:dyDescent="0.3">
      <c r="G5780" t="str">
        <v/>
      </c>
    </row>
    <row r="5781" spans="7:7" x14ac:dyDescent="0.3">
      <c r="G5781" t="str">
        <v/>
      </c>
    </row>
    <row r="5782" spans="7:7" x14ac:dyDescent="0.3">
      <c r="G5782" t="str">
        <v/>
      </c>
    </row>
    <row r="5783" spans="7:7" x14ac:dyDescent="0.3">
      <c r="G5783" t="str">
        <v/>
      </c>
    </row>
    <row r="5784" spans="7:7" x14ac:dyDescent="0.3">
      <c r="G5784" t="str">
        <v/>
      </c>
    </row>
    <row r="5785" spans="7:7" x14ac:dyDescent="0.3">
      <c r="G5785" t="str">
        <v/>
      </c>
    </row>
    <row r="5786" spans="7:7" x14ac:dyDescent="0.3">
      <c r="G5786" t="str">
        <v/>
      </c>
    </row>
    <row r="5787" spans="7:7" x14ac:dyDescent="0.3">
      <c r="G5787" t="str">
        <v/>
      </c>
    </row>
    <row r="5788" spans="7:7" x14ac:dyDescent="0.3">
      <c r="G5788" t="str">
        <v/>
      </c>
    </row>
    <row r="5789" spans="7:7" x14ac:dyDescent="0.3">
      <c r="G5789" t="str">
        <v/>
      </c>
    </row>
    <row r="5790" spans="7:7" x14ac:dyDescent="0.3">
      <c r="G5790" t="str">
        <v/>
      </c>
    </row>
    <row r="5791" spans="7:7" x14ac:dyDescent="0.3">
      <c r="G5791" t="str">
        <v/>
      </c>
    </row>
    <row r="5792" spans="7:7" x14ac:dyDescent="0.3">
      <c r="G5792" t="str">
        <v/>
      </c>
    </row>
    <row r="5793" spans="7:7" x14ac:dyDescent="0.3">
      <c r="G5793" t="str">
        <v/>
      </c>
    </row>
    <row r="5794" spans="7:7" x14ac:dyDescent="0.3">
      <c r="G5794" t="str">
        <v/>
      </c>
    </row>
    <row r="5795" spans="7:7" x14ac:dyDescent="0.3">
      <c r="G5795" t="str">
        <v/>
      </c>
    </row>
    <row r="5796" spans="7:7" x14ac:dyDescent="0.3">
      <c r="G5796" t="str">
        <v/>
      </c>
    </row>
    <row r="5797" spans="7:7" x14ac:dyDescent="0.3">
      <c r="G5797" t="str">
        <v/>
      </c>
    </row>
    <row r="5798" spans="7:7" x14ac:dyDescent="0.3">
      <c r="G5798" t="str">
        <v/>
      </c>
    </row>
    <row r="5799" spans="7:7" x14ac:dyDescent="0.3">
      <c r="G5799" t="str">
        <v/>
      </c>
    </row>
    <row r="5800" spans="7:7" x14ac:dyDescent="0.3">
      <c r="G5800" t="str">
        <v/>
      </c>
    </row>
    <row r="5801" spans="7:7" x14ac:dyDescent="0.3">
      <c r="G5801" t="str">
        <v/>
      </c>
    </row>
    <row r="5802" spans="7:7" x14ac:dyDescent="0.3">
      <c r="G5802" t="str">
        <v/>
      </c>
    </row>
    <row r="5803" spans="7:7" x14ac:dyDescent="0.3">
      <c r="G5803" t="str">
        <v/>
      </c>
    </row>
    <row r="5804" spans="7:7" x14ac:dyDescent="0.3">
      <c r="G5804" t="str">
        <v/>
      </c>
    </row>
    <row r="5805" spans="7:7" x14ac:dyDescent="0.3">
      <c r="G5805" t="str">
        <v/>
      </c>
    </row>
    <row r="5806" spans="7:7" x14ac:dyDescent="0.3">
      <c r="G5806" t="str">
        <v/>
      </c>
    </row>
    <row r="5807" spans="7:7" x14ac:dyDescent="0.3">
      <c r="G5807" t="str">
        <v/>
      </c>
    </row>
    <row r="5808" spans="7:7" x14ac:dyDescent="0.3">
      <c r="G5808" t="str">
        <v/>
      </c>
    </row>
    <row r="5809" spans="7:7" x14ac:dyDescent="0.3">
      <c r="G5809" t="str">
        <v/>
      </c>
    </row>
    <row r="5810" spans="7:7" x14ac:dyDescent="0.3">
      <c r="G5810" t="str">
        <v/>
      </c>
    </row>
    <row r="5811" spans="7:7" x14ac:dyDescent="0.3">
      <c r="G5811" t="str">
        <v/>
      </c>
    </row>
    <row r="5812" spans="7:7" x14ac:dyDescent="0.3">
      <c r="G5812" t="str">
        <v/>
      </c>
    </row>
    <row r="5813" spans="7:7" x14ac:dyDescent="0.3">
      <c r="G5813" t="str">
        <v/>
      </c>
    </row>
    <row r="5814" spans="7:7" x14ac:dyDescent="0.3">
      <c r="G5814" t="str">
        <v/>
      </c>
    </row>
    <row r="5815" spans="7:7" x14ac:dyDescent="0.3">
      <c r="G5815" t="str">
        <v/>
      </c>
    </row>
    <row r="5816" spans="7:7" x14ac:dyDescent="0.3">
      <c r="G5816" t="str">
        <v/>
      </c>
    </row>
    <row r="5817" spans="7:7" x14ac:dyDescent="0.3">
      <c r="G5817" t="str">
        <v/>
      </c>
    </row>
    <row r="5818" spans="7:7" x14ac:dyDescent="0.3">
      <c r="G5818" t="str">
        <v/>
      </c>
    </row>
    <row r="5819" spans="7:7" x14ac:dyDescent="0.3">
      <c r="G5819" t="str">
        <v/>
      </c>
    </row>
    <row r="5820" spans="7:7" x14ac:dyDescent="0.3">
      <c r="G5820" t="str">
        <v/>
      </c>
    </row>
    <row r="5821" spans="7:7" x14ac:dyDescent="0.3">
      <c r="G5821" t="str">
        <v/>
      </c>
    </row>
    <row r="5822" spans="7:7" x14ac:dyDescent="0.3">
      <c r="G5822" t="str">
        <v/>
      </c>
    </row>
    <row r="5823" spans="7:7" x14ac:dyDescent="0.3">
      <c r="G5823" t="str">
        <v/>
      </c>
    </row>
    <row r="5824" spans="7:7" x14ac:dyDescent="0.3">
      <c r="G5824" t="str">
        <v/>
      </c>
    </row>
    <row r="5825" spans="7:7" x14ac:dyDescent="0.3">
      <c r="G5825" t="str">
        <v/>
      </c>
    </row>
    <row r="5826" spans="7:7" x14ac:dyDescent="0.3">
      <c r="G5826" t="str">
        <v/>
      </c>
    </row>
    <row r="5827" spans="7:7" x14ac:dyDescent="0.3">
      <c r="G5827" t="str">
        <v/>
      </c>
    </row>
    <row r="5828" spans="7:7" x14ac:dyDescent="0.3">
      <c r="G5828" t="str">
        <v/>
      </c>
    </row>
    <row r="5829" spans="7:7" x14ac:dyDescent="0.3">
      <c r="G5829" t="str">
        <v/>
      </c>
    </row>
    <row r="5830" spans="7:7" x14ac:dyDescent="0.3">
      <c r="G5830" t="str">
        <v/>
      </c>
    </row>
    <row r="5831" spans="7:7" x14ac:dyDescent="0.3">
      <c r="G5831" t="str">
        <v/>
      </c>
    </row>
    <row r="5832" spans="7:7" x14ac:dyDescent="0.3">
      <c r="G5832" t="str">
        <v/>
      </c>
    </row>
    <row r="5833" spans="7:7" x14ac:dyDescent="0.3">
      <c r="G5833" t="str">
        <v/>
      </c>
    </row>
    <row r="5834" spans="7:7" x14ac:dyDescent="0.3">
      <c r="G5834" t="str">
        <v/>
      </c>
    </row>
    <row r="5835" spans="7:7" x14ac:dyDescent="0.3">
      <c r="G5835" t="str">
        <v/>
      </c>
    </row>
    <row r="5836" spans="7:7" x14ac:dyDescent="0.3">
      <c r="G5836" t="str">
        <v/>
      </c>
    </row>
    <row r="5837" spans="7:7" x14ac:dyDescent="0.3">
      <c r="G5837" t="str">
        <v/>
      </c>
    </row>
    <row r="5838" spans="7:7" x14ac:dyDescent="0.3">
      <c r="G5838" t="str">
        <v/>
      </c>
    </row>
    <row r="5839" spans="7:7" x14ac:dyDescent="0.3">
      <c r="G5839" t="str">
        <v/>
      </c>
    </row>
    <row r="5840" spans="7:7" x14ac:dyDescent="0.3">
      <c r="G5840" t="str">
        <v/>
      </c>
    </row>
    <row r="5841" spans="7:7" x14ac:dyDescent="0.3">
      <c r="G5841" t="str">
        <v/>
      </c>
    </row>
    <row r="5842" spans="7:7" x14ac:dyDescent="0.3">
      <c r="G5842" t="str">
        <v/>
      </c>
    </row>
    <row r="5843" spans="7:7" x14ac:dyDescent="0.3">
      <c r="G5843" t="str">
        <v/>
      </c>
    </row>
    <row r="5844" spans="7:7" x14ac:dyDescent="0.3">
      <c r="G5844" t="str">
        <v/>
      </c>
    </row>
    <row r="5845" spans="7:7" x14ac:dyDescent="0.3">
      <c r="G5845" t="str">
        <v/>
      </c>
    </row>
    <row r="5846" spans="7:7" x14ac:dyDescent="0.3">
      <c r="G5846" t="str">
        <v/>
      </c>
    </row>
    <row r="5847" spans="7:7" x14ac:dyDescent="0.3">
      <c r="G5847" t="str">
        <v/>
      </c>
    </row>
    <row r="5848" spans="7:7" x14ac:dyDescent="0.3">
      <c r="G5848" t="str">
        <v/>
      </c>
    </row>
    <row r="5849" spans="7:7" x14ac:dyDescent="0.3">
      <c r="G5849" t="str">
        <v/>
      </c>
    </row>
    <row r="5850" spans="7:7" x14ac:dyDescent="0.3">
      <c r="G5850" t="str">
        <v/>
      </c>
    </row>
    <row r="5851" spans="7:7" x14ac:dyDescent="0.3">
      <c r="G5851" t="str">
        <v/>
      </c>
    </row>
    <row r="5852" spans="7:7" x14ac:dyDescent="0.3">
      <c r="G5852" t="str">
        <v/>
      </c>
    </row>
    <row r="5853" spans="7:7" x14ac:dyDescent="0.3">
      <c r="G5853" t="str">
        <v/>
      </c>
    </row>
    <row r="5854" spans="7:7" x14ac:dyDescent="0.3">
      <c r="G5854" t="str">
        <v/>
      </c>
    </row>
    <row r="5855" spans="7:7" x14ac:dyDescent="0.3">
      <c r="G5855" t="str">
        <v/>
      </c>
    </row>
    <row r="5856" spans="7:7" x14ac:dyDescent="0.3">
      <c r="G5856" t="str">
        <v/>
      </c>
    </row>
    <row r="5857" spans="7:7" x14ac:dyDescent="0.3">
      <c r="G5857" t="str">
        <v/>
      </c>
    </row>
    <row r="5858" spans="7:7" x14ac:dyDescent="0.3">
      <c r="G5858" t="str">
        <v/>
      </c>
    </row>
    <row r="5859" spans="7:7" x14ac:dyDescent="0.3">
      <c r="G5859" t="str">
        <v/>
      </c>
    </row>
    <row r="5860" spans="7:7" x14ac:dyDescent="0.3">
      <c r="G5860" t="str">
        <v/>
      </c>
    </row>
    <row r="5861" spans="7:7" x14ac:dyDescent="0.3">
      <c r="G5861" t="str">
        <v/>
      </c>
    </row>
    <row r="5862" spans="7:7" x14ac:dyDescent="0.3">
      <c r="G5862" t="str">
        <v/>
      </c>
    </row>
    <row r="5863" spans="7:7" x14ac:dyDescent="0.3">
      <c r="G5863" t="str">
        <v/>
      </c>
    </row>
    <row r="5864" spans="7:7" x14ac:dyDescent="0.3">
      <c r="G5864" t="str">
        <v/>
      </c>
    </row>
    <row r="5865" spans="7:7" x14ac:dyDescent="0.3">
      <c r="G5865" t="str">
        <v/>
      </c>
    </row>
    <row r="5866" spans="7:7" x14ac:dyDescent="0.3">
      <c r="G5866" t="str">
        <v/>
      </c>
    </row>
    <row r="5867" spans="7:7" x14ac:dyDescent="0.3">
      <c r="G5867" t="str">
        <v/>
      </c>
    </row>
    <row r="5868" spans="7:7" x14ac:dyDescent="0.3">
      <c r="G5868" t="str">
        <v/>
      </c>
    </row>
    <row r="5869" spans="7:7" x14ac:dyDescent="0.3">
      <c r="G5869" t="str">
        <v/>
      </c>
    </row>
    <row r="5870" spans="7:7" x14ac:dyDescent="0.3">
      <c r="G5870" t="str">
        <v/>
      </c>
    </row>
    <row r="5871" spans="7:7" x14ac:dyDescent="0.3">
      <c r="G5871" t="str">
        <v/>
      </c>
    </row>
    <row r="5872" spans="7:7" x14ac:dyDescent="0.3">
      <c r="G5872" t="str">
        <v/>
      </c>
    </row>
    <row r="5873" spans="7:7" x14ac:dyDescent="0.3">
      <c r="G5873" t="str">
        <v/>
      </c>
    </row>
    <row r="5874" spans="7:7" x14ac:dyDescent="0.3">
      <c r="G5874" t="str">
        <v/>
      </c>
    </row>
    <row r="5875" spans="7:7" x14ac:dyDescent="0.3">
      <c r="G5875" t="str">
        <v/>
      </c>
    </row>
    <row r="5876" spans="7:7" x14ac:dyDescent="0.3">
      <c r="G5876" t="str">
        <v/>
      </c>
    </row>
    <row r="5877" spans="7:7" x14ac:dyDescent="0.3">
      <c r="G5877" t="str">
        <v/>
      </c>
    </row>
    <row r="5878" spans="7:7" x14ac:dyDescent="0.3">
      <c r="G5878" t="str">
        <v/>
      </c>
    </row>
    <row r="5879" spans="7:7" x14ac:dyDescent="0.3">
      <c r="G5879" t="str">
        <v/>
      </c>
    </row>
    <row r="5880" spans="7:7" x14ac:dyDescent="0.3">
      <c r="G5880" t="str">
        <v/>
      </c>
    </row>
    <row r="5881" spans="7:7" x14ac:dyDescent="0.3">
      <c r="G5881" t="str">
        <v/>
      </c>
    </row>
    <row r="5882" spans="7:7" x14ac:dyDescent="0.3">
      <c r="G5882" t="str">
        <v/>
      </c>
    </row>
    <row r="5883" spans="7:7" x14ac:dyDescent="0.3">
      <c r="G5883" t="str">
        <v/>
      </c>
    </row>
    <row r="5884" spans="7:7" x14ac:dyDescent="0.3">
      <c r="G5884" t="str">
        <v/>
      </c>
    </row>
    <row r="5885" spans="7:7" x14ac:dyDescent="0.3">
      <c r="G5885" t="str">
        <v/>
      </c>
    </row>
    <row r="5886" spans="7:7" x14ac:dyDescent="0.3">
      <c r="G5886" t="str">
        <v/>
      </c>
    </row>
    <row r="5887" spans="7:7" x14ac:dyDescent="0.3">
      <c r="G5887" t="str">
        <v/>
      </c>
    </row>
    <row r="5888" spans="7:7" x14ac:dyDescent="0.3">
      <c r="G5888" t="str">
        <v/>
      </c>
    </row>
    <row r="5889" spans="7:7" x14ac:dyDescent="0.3">
      <c r="G5889" t="str">
        <v/>
      </c>
    </row>
    <row r="5890" spans="7:7" x14ac:dyDescent="0.3">
      <c r="G5890" t="str">
        <v/>
      </c>
    </row>
    <row r="5891" spans="7:7" x14ac:dyDescent="0.3">
      <c r="G5891" t="str">
        <v/>
      </c>
    </row>
    <row r="5892" spans="7:7" x14ac:dyDescent="0.3">
      <c r="G5892" t="str">
        <v/>
      </c>
    </row>
    <row r="5893" spans="7:7" x14ac:dyDescent="0.3">
      <c r="G5893" t="str">
        <v/>
      </c>
    </row>
    <row r="5894" spans="7:7" x14ac:dyDescent="0.3">
      <c r="G5894" t="str">
        <v/>
      </c>
    </row>
    <row r="5895" spans="7:7" x14ac:dyDescent="0.3">
      <c r="G5895" t="str">
        <v/>
      </c>
    </row>
    <row r="5896" spans="7:7" x14ac:dyDescent="0.3">
      <c r="G5896" t="str">
        <v/>
      </c>
    </row>
    <row r="5897" spans="7:7" x14ac:dyDescent="0.3">
      <c r="G5897" t="str">
        <v/>
      </c>
    </row>
    <row r="5898" spans="7:7" x14ac:dyDescent="0.3">
      <c r="G5898" t="str">
        <v/>
      </c>
    </row>
    <row r="5899" spans="7:7" x14ac:dyDescent="0.3">
      <c r="G5899" t="str">
        <v/>
      </c>
    </row>
    <row r="5900" spans="7:7" x14ac:dyDescent="0.3">
      <c r="G5900" t="str">
        <v/>
      </c>
    </row>
    <row r="5901" spans="7:7" x14ac:dyDescent="0.3">
      <c r="G5901" t="str">
        <v/>
      </c>
    </row>
    <row r="5902" spans="7:7" x14ac:dyDescent="0.3">
      <c r="G5902" t="str">
        <v/>
      </c>
    </row>
    <row r="5903" spans="7:7" x14ac:dyDescent="0.3">
      <c r="G5903" t="str">
        <v/>
      </c>
    </row>
    <row r="5904" spans="7:7" x14ac:dyDescent="0.3">
      <c r="G5904" t="str">
        <v/>
      </c>
    </row>
    <row r="5905" spans="7:7" x14ac:dyDescent="0.3">
      <c r="G5905" t="str">
        <v/>
      </c>
    </row>
    <row r="5906" spans="7:7" x14ac:dyDescent="0.3">
      <c r="G5906" t="str">
        <v/>
      </c>
    </row>
    <row r="5907" spans="7:7" x14ac:dyDescent="0.3">
      <c r="G5907" t="str">
        <v/>
      </c>
    </row>
    <row r="5908" spans="7:7" x14ac:dyDescent="0.3">
      <c r="G5908" t="str">
        <v/>
      </c>
    </row>
    <row r="5909" spans="7:7" x14ac:dyDescent="0.3">
      <c r="G5909" t="str">
        <v/>
      </c>
    </row>
    <row r="5910" spans="7:7" x14ac:dyDescent="0.3">
      <c r="G5910" t="str">
        <v/>
      </c>
    </row>
    <row r="5911" spans="7:7" x14ac:dyDescent="0.3">
      <c r="G5911" t="str">
        <v/>
      </c>
    </row>
    <row r="5912" spans="7:7" x14ac:dyDescent="0.3">
      <c r="G5912" t="str">
        <v/>
      </c>
    </row>
    <row r="5913" spans="7:7" x14ac:dyDescent="0.3">
      <c r="G5913" t="str">
        <v/>
      </c>
    </row>
    <row r="5914" spans="7:7" x14ac:dyDescent="0.3">
      <c r="G5914" t="str">
        <v/>
      </c>
    </row>
    <row r="5915" spans="7:7" x14ac:dyDescent="0.3">
      <c r="G5915" t="str">
        <v/>
      </c>
    </row>
    <row r="5916" spans="7:7" x14ac:dyDescent="0.3">
      <c r="G5916" t="str">
        <v/>
      </c>
    </row>
    <row r="5917" spans="7:7" x14ac:dyDescent="0.3">
      <c r="G5917" t="str">
        <v/>
      </c>
    </row>
    <row r="5918" spans="7:7" x14ac:dyDescent="0.3">
      <c r="G5918" t="str">
        <v/>
      </c>
    </row>
    <row r="5919" spans="7:7" x14ac:dyDescent="0.3">
      <c r="G5919" t="str">
        <v/>
      </c>
    </row>
    <row r="5920" spans="7:7" x14ac:dyDescent="0.3">
      <c r="G5920" t="str">
        <v/>
      </c>
    </row>
    <row r="5921" spans="7:7" x14ac:dyDescent="0.3">
      <c r="G5921" t="str">
        <v/>
      </c>
    </row>
    <row r="5922" spans="7:7" x14ac:dyDescent="0.3">
      <c r="G5922" t="str">
        <v/>
      </c>
    </row>
    <row r="5923" spans="7:7" x14ac:dyDescent="0.3">
      <c r="G5923" t="str">
        <v/>
      </c>
    </row>
    <row r="5924" spans="7:7" x14ac:dyDescent="0.3">
      <c r="G5924" t="str">
        <v/>
      </c>
    </row>
    <row r="5925" spans="7:7" x14ac:dyDescent="0.3">
      <c r="G5925" t="str">
        <v/>
      </c>
    </row>
    <row r="5926" spans="7:7" x14ac:dyDescent="0.3">
      <c r="G5926" t="str">
        <v/>
      </c>
    </row>
    <row r="5927" spans="7:7" x14ac:dyDescent="0.3">
      <c r="G5927" t="str">
        <v/>
      </c>
    </row>
    <row r="5928" spans="7:7" x14ac:dyDescent="0.3">
      <c r="G5928" t="str">
        <v/>
      </c>
    </row>
    <row r="5929" spans="7:7" x14ac:dyDescent="0.3">
      <c r="G5929" t="str">
        <v/>
      </c>
    </row>
    <row r="5930" spans="7:7" x14ac:dyDescent="0.3">
      <c r="G5930" t="str">
        <v/>
      </c>
    </row>
    <row r="5931" spans="7:7" x14ac:dyDescent="0.3">
      <c r="G5931" t="str">
        <v/>
      </c>
    </row>
    <row r="5932" spans="7:7" x14ac:dyDescent="0.3">
      <c r="G5932" t="str">
        <v/>
      </c>
    </row>
    <row r="5933" spans="7:7" x14ac:dyDescent="0.3">
      <c r="G5933" t="str">
        <v/>
      </c>
    </row>
    <row r="5934" spans="7:7" x14ac:dyDescent="0.3">
      <c r="G5934" t="str">
        <v/>
      </c>
    </row>
    <row r="5935" spans="7:7" x14ac:dyDescent="0.3">
      <c r="G5935" t="str">
        <v/>
      </c>
    </row>
    <row r="5936" spans="7:7" x14ac:dyDescent="0.3">
      <c r="G5936" t="str">
        <v/>
      </c>
    </row>
    <row r="5937" spans="7:7" x14ac:dyDescent="0.3">
      <c r="G5937" t="str">
        <v/>
      </c>
    </row>
    <row r="5938" spans="7:7" x14ac:dyDescent="0.3">
      <c r="G5938" t="str">
        <v/>
      </c>
    </row>
    <row r="5939" spans="7:7" x14ac:dyDescent="0.3">
      <c r="G5939" t="str">
        <v/>
      </c>
    </row>
    <row r="5940" spans="7:7" x14ac:dyDescent="0.3">
      <c r="G5940" t="str">
        <v/>
      </c>
    </row>
    <row r="5941" spans="7:7" x14ac:dyDescent="0.3">
      <c r="G5941" t="str">
        <v/>
      </c>
    </row>
    <row r="5942" spans="7:7" x14ac:dyDescent="0.3">
      <c r="G5942" t="str">
        <v/>
      </c>
    </row>
    <row r="5943" spans="7:7" x14ac:dyDescent="0.3">
      <c r="G5943" t="str">
        <v/>
      </c>
    </row>
    <row r="5944" spans="7:7" x14ac:dyDescent="0.3">
      <c r="G5944" t="str">
        <v/>
      </c>
    </row>
    <row r="5945" spans="7:7" x14ac:dyDescent="0.3">
      <c r="G5945" t="str">
        <v/>
      </c>
    </row>
    <row r="5946" spans="7:7" x14ac:dyDescent="0.3">
      <c r="G5946" t="str">
        <v/>
      </c>
    </row>
    <row r="5947" spans="7:7" x14ac:dyDescent="0.3">
      <c r="G5947" t="str">
        <v/>
      </c>
    </row>
    <row r="5948" spans="7:7" x14ac:dyDescent="0.3">
      <c r="G5948" t="str">
        <v/>
      </c>
    </row>
    <row r="5949" spans="7:7" x14ac:dyDescent="0.3">
      <c r="G5949" t="str">
        <v/>
      </c>
    </row>
    <row r="5950" spans="7:7" x14ac:dyDescent="0.3">
      <c r="G5950" t="str">
        <v/>
      </c>
    </row>
    <row r="5951" spans="7:7" x14ac:dyDescent="0.3">
      <c r="G5951" t="str">
        <v/>
      </c>
    </row>
    <row r="5952" spans="7:7" x14ac:dyDescent="0.3">
      <c r="G5952" t="str">
        <v/>
      </c>
    </row>
    <row r="5953" spans="7:7" x14ac:dyDescent="0.3">
      <c r="G5953" t="str">
        <v/>
      </c>
    </row>
    <row r="5954" spans="7:7" x14ac:dyDescent="0.3">
      <c r="G5954" t="str">
        <v/>
      </c>
    </row>
    <row r="5955" spans="7:7" x14ac:dyDescent="0.3">
      <c r="G5955" t="str">
        <v/>
      </c>
    </row>
    <row r="5956" spans="7:7" x14ac:dyDescent="0.3">
      <c r="G5956" t="str">
        <v/>
      </c>
    </row>
    <row r="5957" spans="7:7" x14ac:dyDescent="0.3">
      <c r="G5957" t="str">
        <v/>
      </c>
    </row>
    <row r="5958" spans="7:7" x14ac:dyDescent="0.3">
      <c r="G5958" t="str">
        <v/>
      </c>
    </row>
    <row r="5959" spans="7:7" x14ac:dyDescent="0.3">
      <c r="G5959" t="str">
        <v/>
      </c>
    </row>
    <row r="5960" spans="7:7" x14ac:dyDescent="0.3">
      <c r="G5960" t="str">
        <v/>
      </c>
    </row>
    <row r="5961" spans="7:7" x14ac:dyDescent="0.3">
      <c r="G5961" t="str">
        <v/>
      </c>
    </row>
    <row r="5962" spans="7:7" x14ac:dyDescent="0.3">
      <c r="G5962" t="str">
        <v/>
      </c>
    </row>
    <row r="5963" spans="7:7" x14ac:dyDescent="0.3">
      <c r="G5963" t="str">
        <v/>
      </c>
    </row>
    <row r="5964" spans="7:7" x14ac:dyDescent="0.3">
      <c r="G5964" t="str">
        <v/>
      </c>
    </row>
    <row r="5965" spans="7:7" x14ac:dyDescent="0.3">
      <c r="G5965" t="str">
        <v/>
      </c>
    </row>
    <row r="5966" spans="7:7" x14ac:dyDescent="0.3">
      <c r="G5966" t="str">
        <v/>
      </c>
    </row>
    <row r="5967" spans="7:7" x14ac:dyDescent="0.3">
      <c r="G5967" t="str">
        <v/>
      </c>
    </row>
    <row r="5968" spans="7:7" x14ac:dyDescent="0.3">
      <c r="G5968" t="str">
        <v/>
      </c>
    </row>
    <row r="5969" spans="7:7" x14ac:dyDescent="0.3">
      <c r="G5969" t="str">
        <v/>
      </c>
    </row>
    <row r="5970" spans="7:7" x14ac:dyDescent="0.3">
      <c r="G5970" t="str">
        <v/>
      </c>
    </row>
    <row r="5971" spans="7:7" x14ac:dyDescent="0.3">
      <c r="G5971" t="str">
        <v/>
      </c>
    </row>
    <row r="5972" spans="7:7" x14ac:dyDescent="0.3">
      <c r="G5972" t="str">
        <v/>
      </c>
    </row>
    <row r="5973" spans="7:7" x14ac:dyDescent="0.3">
      <c r="G5973" t="str">
        <v/>
      </c>
    </row>
    <row r="5974" spans="7:7" x14ac:dyDescent="0.3">
      <c r="G5974" t="str">
        <v/>
      </c>
    </row>
    <row r="5975" spans="7:7" x14ac:dyDescent="0.3">
      <c r="G5975" t="str">
        <v/>
      </c>
    </row>
    <row r="5976" spans="7:7" x14ac:dyDescent="0.3">
      <c r="G5976" t="str">
        <v/>
      </c>
    </row>
    <row r="5977" spans="7:7" x14ac:dyDescent="0.3">
      <c r="G5977" t="str">
        <v/>
      </c>
    </row>
    <row r="5978" spans="7:7" x14ac:dyDescent="0.3">
      <c r="G5978" t="str">
        <v/>
      </c>
    </row>
    <row r="5979" spans="7:7" x14ac:dyDescent="0.3">
      <c r="G5979" t="str">
        <v/>
      </c>
    </row>
    <row r="5980" spans="7:7" x14ac:dyDescent="0.3">
      <c r="G5980" t="str">
        <v/>
      </c>
    </row>
    <row r="5981" spans="7:7" x14ac:dyDescent="0.3">
      <c r="G5981" t="str">
        <v/>
      </c>
    </row>
    <row r="5982" spans="7:7" x14ac:dyDescent="0.3">
      <c r="G5982" t="str">
        <v/>
      </c>
    </row>
    <row r="5983" spans="7:7" x14ac:dyDescent="0.3">
      <c r="G5983" t="str">
        <v/>
      </c>
    </row>
    <row r="5984" spans="7:7" x14ac:dyDescent="0.3">
      <c r="G5984" t="str">
        <v/>
      </c>
    </row>
    <row r="5985" spans="7:7" x14ac:dyDescent="0.3">
      <c r="G5985" t="str">
        <v/>
      </c>
    </row>
    <row r="5986" spans="7:7" x14ac:dyDescent="0.3">
      <c r="G5986" t="str">
        <v/>
      </c>
    </row>
    <row r="5987" spans="7:7" x14ac:dyDescent="0.3">
      <c r="G5987" t="str">
        <v/>
      </c>
    </row>
    <row r="5988" spans="7:7" x14ac:dyDescent="0.3">
      <c r="G5988" t="str">
        <v/>
      </c>
    </row>
    <row r="5989" spans="7:7" x14ac:dyDescent="0.3">
      <c r="G5989" t="str">
        <v/>
      </c>
    </row>
    <row r="5990" spans="7:7" x14ac:dyDescent="0.3">
      <c r="G5990" t="str">
        <v/>
      </c>
    </row>
    <row r="5991" spans="7:7" x14ac:dyDescent="0.3">
      <c r="G5991" t="str">
        <v/>
      </c>
    </row>
    <row r="5992" spans="7:7" x14ac:dyDescent="0.3">
      <c r="G5992" t="str">
        <v/>
      </c>
    </row>
    <row r="5993" spans="7:7" x14ac:dyDescent="0.3">
      <c r="G5993" t="str">
        <v/>
      </c>
    </row>
    <row r="5994" spans="7:7" x14ac:dyDescent="0.3">
      <c r="G5994" t="str">
        <v/>
      </c>
    </row>
    <row r="5995" spans="7:7" x14ac:dyDescent="0.3">
      <c r="G5995" t="str">
        <v/>
      </c>
    </row>
    <row r="5996" spans="7:7" x14ac:dyDescent="0.3">
      <c r="G5996" t="str">
        <v/>
      </c>
    </row>
    <row r="5997" spans="7:7" x14ac:dyDescent="0.3">
      <c r="G5997" t="str">
        <v/>
      </c>
    </row>
    <row r="5998" spans="7:7" x14ac:dyDescent="0.3">
      <c r="G5998" t="str">
        <v/>
      </c>
    </row>
    <row r="5999" spans="7:7" x14ac:dyDescent="0.3">
      <c r="G5999" t="str">
        <v/>
      </c>
    </row>
    <row r="6000" spans="7:7" x14ac:dyDescent="0.3">
      <c r="G6000" t="str">
        <v/>
      </c>
    </row>
    <row r="6001" spans="7:7" x14ac:dyDescent="0.3">
      <c r="G6001" t="str">
        <v/>
      </c>
    </row>
    <row r="6002" spans="7:7" x14ac:dyDescent="0.3">
      <c r="G6002" t="str">
        <v/>
      </c>
    </row>
    <row r="6003" spans="7:7" x14ac:dyDescent="0.3">
      <c r="G6003" t="str">
        <v/>
      </c>
    </row>
    <row r="6004" spans="7:7" x14ac:dyDescent="0.3">
      <c r="G6004" t="str">
        <v/>
      </c>
    </row>
    <row r="6005" spans="7:7" x14ac:dyDescent="0.3">
      <c r="G6005" t="str">
        <v/>
      </c>
    </row>
    <row r="6006" spans="7:7" x14ac:dyDescent="0.3">
      <c r="G6006" t="str">
        <v/>
      </c>
    </row>
    <row r="6007" spans="7:7" x14ac:dyDescent="0.3">
      <c r="G6007" t="str">
        <v/>
      </c>
    </row>
    <row r="6008" spans="7:7" x14ac:dyDescent="0.3">
      <c r="G6008" t="str">
        <v/>
      </c>
    </row>
    <row r="6009" spans="7:7" x14ac:dyDescent="0.3">
      <c r="G6009" t="str">
        <v/>
      </c>
    </row>
    <row r="6010" spans="7:7" x14ac:dyDescent="0.3">
      <c r="G6010" t="str">
        <v/>
      </c>
    </row>
    <row r="6011" spans="7:7" x14ac:dyDescent="0.3">
      <c r="G6011" t="str">
        <v/>
      </c>
    </row>
    <row r="6012" spans="7:7" x14ac:dyDescent="0.3">
      <c r="G6012" t="str">
        <v/>
      </c>
    </row>
    <row r="6013" spans="7:7" x14ac:dyDescent="0.3">
      <c r="G6013" t="str">
        <v/>
      </c>
    </row>
    <row r="6014" spans="7:7" x14ac:dyDescent="0.3">
      <c r="G6014" t="str">
        <v/>
      </c>
    </row>
    <row r="6015" spans="7:7" x14ac:dyDescent="0.3">
      <c r="G6015" t="str">
        <v/>
      </c>
    </row>
    <row r="6016" spans="7:7" x14ac:dyDescent="0.3">
      <c r="G6016" t="str">
        <v/>
      </c>
    </row>
    <row r="6017" spans="7:7" x14ac:dyDescent="0.3">
      <c r="G6017" t="str">
        <v/>
      </c>
    </row>
    <row r="6018" spans="7:7" x14ac:dyDescent="0.3">
      <c r="G6018" t="str">
        <v/>
      </c>
    </row>
    <row r="6019" spans="7:7" x14ac:dyDescent="0.3">
      <c r="G6019" t="str">
        <v/>
      </c>
    </row>
    <row r="6020" spans="7:7" x14ac:dyDescent="0.3">
      <c r="G6020" t="str">
        <v/>
      </c>
    </row>
    <row r="6021" spans="7:7" x14ac:dyDescent="0.3">
      <c r="G6021" t="str">
        <v/>
      </c>
    </row>
    <row r="6022" spans="7:7" x14ac:dyDescent="0.3">
      <c r="G6022" t="str">
        <v/>
      </c>
    </row>
    <row r="6023" spans="7:7" x14ac:dyDescent="0.3">
      <c r="G6023" t="str">
        <v/>
      </c>
    </row>
    <row r="6024" spans="7:7" x14ac:dyDescent="0.3">
      <c r="G6024" t="str">
        <v/>
      </c>
    </row>
    <row r="6025" spans="7:7" x14ac:dyDescent="0.3">
      <c r="G6025" t="str">
        <v/>
      </c>
    </row>
    <row r="6026" spans="7:7" x14ac:dyDescent="0.3">
      <c r="G6026" t="str">
        <v/>
      </c>
    </row>
    <row r="6027" spans="7:7" x14ac:dyDescent="0.3">
      <c r="G6027" t="str">
        <v/>
      </c>
    </row>
    <row r="6028" spans="7:7" x14ac:dyDescent="0.3">
      <c r="G6028" t="str">
        <v/>
      </c>
    </row>
    <row r="6029" spans="7:7" x14ac:dyDescent="0.3">
      <c r="G6029" t="str">
        <v/>
      </c>
    </row>
    <row r="6030" spans="7:7" x14ac:dyDescent="0.3">
      <c r="G6030" t="str">
        <v/>
      </c>
    </row>
    <row r="6031" spans="7:7" x14ac:dyDescent="0.3">
      <c r="G6031" t="str">
        <v/>
      </c>
    </row>
    <row r="6032" spans="7:7" x14ac:dyDescent="0.3">
      <c r="G6032" t="str">
        <v/>
      </c>
    </row>
    <row r="6033" spans="7:7" x14ac:dyDescent="0.3">
      <c r="G6033" t="str">
        <v/>
      </c>
    </row>
    <row r="6034" spans="7:7" x14ac:dyDescent="0.3">
      <c r="G6034" t="str">
        <v/>
      </c>
    </row>
    <row r="6035" spans="7:7" x14ac:dyDescent="0.3">
      <c r="G6035" t="str">
        <v/>
      </c>
    </row>
    <row r="6036" spans="7:7" x14ac:dyDescent="0.3">
      <c r="G6036" t="str">
        <v/>
      </c>
    </row>
    <row r="6037" spans="7:7" x14ac:dyDescent="0.3">
      <c r="G6037" t="str">
        <v/>
      </c>
    </row>
    <row r="6038" spans="7:7" x14ac:dyDescent="0.3">
      <c r="G6038" t="str">
        <v/>
      </c>
    </row>
    <row r="6039" spans="7:7" x14ac:dyDescent="0.3">
      <c r="G6039" t="str">
        <v/>
      </c>
    </row>
    <row r="6040" spans="7:7" x14ac:dyDescent="0.3">
      <c r="G6040" t="str">
        <v/>
      </c>
    </row>
    <row r="6041" spans="7:7" x14ac:dyDescent="0.3">
      <c r="G6041" t="str">
        <v/>
      </c>
    </row>
    <row r="6042" spans="7:7" x14ac:dyDescent="0.3">
      <c r="G6042" t="str">
        <v/>
      </c>
    </row>
    <row r="6043" spans="7:7" x14ac:dyDescent="0.3">
      <c r="G6043" t="str">
        <v/>
      </c>
    </row>
    <row r="6044" spans="7:7" x14ac:dyDescent="0.3">
      <c r="G6044" t="str">
        <v/>
      </c>
    </row>
    <row r="6045" spans="7:7" x14ac:dyDescent="0.3">
      <c r="G6045" t="str">
        <v/>
      </c>
    </row>
    <row r="6046" spans="7:7" x14ac:dyDescent="0.3">
      <c r="G6046" t="str">
        <v/>
      </c>
    </row>
    <row r="6047" spans="7:7" x14ac:dyDescent="0.3">
      <c r="G6047" t="str">
        <v/>
      </c>
    </row>
    <row r="6048" spans="7:7" x14ac:dyDescent="0.3">
      <c r="G6048" t="str">
        <v/>
      </c>
    </row>
    <row r="6049" spans="7:7" x14ac:dyDescent="0.3">
      <c r="G6049" t="str">
        <v/>
      </c>
    </row>
    <row r="6050" spans="7:7" x14ac:dyDescent="0.3">
      <c r="G6050" t="str">
        <v/>
      </c>
    </row>
    <row r="6051" spans="7:7" x14ac:dyDescent="0.3">
      <c r="G6051" t="str">
        <v/>
      </c>
    </row>
    <row r="6052" spans="7:7" x14ac:dyDescent="0.3">
      <c r="G6052" t="str">
        <v/>
      </c>
    </row>
    <row r="6053" spans="7:7" x14ac:dyDescent="0.3">
      <c r="G6053" t="str">
        <v/>
      </c>
    </row>
    <row r="6054" spans="7:7" x14ac:dyDescent="0.3">
      <c r="G6054" t="str">
        <v/>
      </c>
    </row>
    <row r="6055" spans="7:7" x14ac:dyDescent="0.3">
      <c r="G6055" t="str">
        <v/>
      </c>
    </row>
    <row r="6056" spans="7:7" x14ac:dyDescent="0.3">
      <c r="G6056" t="str">
        <v/>
      </c>
    </row>
    <row r="6057" spans="7:7" x14ac:dyDescent="0.3">
      <c r="G6057" t="str">
        <v/>
      </c>
    </row>
    <row r="6058" spans="7:7" x14ac:dyDescent="0.3">
      <c r="G6058" t="str">
        <v/>
      </c>
    </row>
    <row r="6059" spans="7:7" x14ac:dyDescent="0.3">
      <c r="G6059" t="str">
        <v/>
      </c>
    </row>
    <row r="6060" spans="7:7" x14ac:dyDescent="0.3">
      <c r="G6060" t="str">
        <v/>
      </c>
    </row>
    <row r="6061" spans="7:7" x14ac:dyDescent="0.3">
      <c r="G6061" t="str">
        <v/>
      </c>
    </row>
    <row r="6062" spans="7:7" x14ac:dyDescent="0.3">
      <c r="G6062" t="str">
        <v/>
      </c>
    </row>
    <row r="6063" spans="7:7" x14ac:dyDescent="0.3">
      <c r="G6063" t="str">
        <v/>
      </c>
    </row>
    <row r="6064" spans="7:7" x14ac:dyDescent="0.3">
      <c r="G6064" t="str">
        <v/>
      </c>
    </row>
    <row r="6065" spans="7:7" x14ac:dyDescent="0.3">
      <c r="G6065" t="str">
        <v/>
      </c>
    </row>
    <row r="6066" spans="7:7" x14ac:dyDescent="0.3">
      <c r="G6066" t="str">
        <v/>
      </c>
    </row>
    <row r="6067" spans="7:7" x14ac:dyDescent="0.3">
      <c r="G6067" t="str">
        <v/>
      </c>
    </row>
    <row r="6068" spans="7:7" x14ac:dyDescent="0.3">
      <c r="G6068" t="str">
        <v/>
      </c>
    </row>
    <row r="6069" spans="7:7" x14ac:dyDescent="0.3">
      <c r="G6069" t="str">
        <v/>
      </c>
    </row>
    <row r="6070" spans="7:7" x14ac:dyDescent="0.3">
      <c r="G6070" t="str">
        <v/>
      </c>
    </row>
    <row r="6071" spans="7:7" x14ac:dyDescent="0.3">
      <c r="G6071" t="str">
        <v/>
      </c>
    </row>
    <row r="6072" spans="7:7" x14ac:dyDescent="0.3">
      <c r="G6072" t="str">
        <v/>
      </c>
    </row>
    <row r="6073" spans="7:7" x14ac:dyDescent="0.3">
      <c r="G6073" t="str">
        <v/>
      </c>
    </row>
    <row r="6074" spans="7:7" x14ac:dyDescent="0.3">
      <c r="G6074" t="str">
        <v/>
      </c>
    </row>
    <row r="6075" spans="7:7" x14ac:dyDescent="0.3">
      <c r="G6075" t="str">
        <v/>
      </c>
    </row>
    <row r="6076" spans="7:7" x14ac:dyDescent="0.3">
      <c r="G6076" t="str">
        <v/>
      </c>
    </row>
    <row r="6077" spans="7:7" x14ac:dyDescent="0.3">
      <c r="G6077" t="str">
        <v/>
      </c>
    </row>
    <row r="6078" spans="7:7" x14ac:dyDescent="0.3">
      <c r="G6078" t="str">
        <v/>
      </c>
    </row>
    <row r="6079" spans="7:7" x14ac:dyDescent="0.3">
      <c r="G6079" t="str">
        <v/>
      </c>
    </row>
    <row r="6080" spans="7:7" x14ac:dyDescent="0.3">
      <c r="G6080" t="str">
        <v/>
      </c>
    </row>
    <row r="6081" spans="7:7" x14ac:dyDescent="0.3">
      <c r="G6081" t="str">
        <v/>
      </c>
    </row>
    <row r="6082" spans="7:7" x14ac:dyDescent="0.3">
      <c r="G6082" t="str">
        <v/>
      </c>
    </row>
    <row r="6083" spans="7:7" x14ac:dyDescent="0.3">
      <c r="G6083" t="str">
        <v/>
      </c>
    </row>
    <row r="6084" spans="7:7" x14ac:dyDescent="0.3">
      <c r="G6084" t="str">
        <v/>
      </c>
    </row>
    <row r="6085" spans="7:7" x14ac:dyDescent="0.3">
      <c r="G6085" t="str">
        <v/>
      </c>
    </row>
    <row r="6086" spans="7:7" x14ac:dyDescent="0.3">
      <c r="G6086" t="str">
        <v/>
      </c>
    </row>
    <row r="6087" spans="7:7" x14ac:dyDescent="0.3">
      <c r="G6087" t="str">
        <v/>
      </c>
    </row>
    <row r="6088" spans="7:7" x14ac:dyDescent="0.3">
      <c r="G6088" t="str">
        <v/>
      </c>
    </row>
    <row r="6089" spans="7:7" x14ac:dyDescent="0.3">
      <c r="G6089" t="str">
        <v/>
      </c>
    </row>
    <row r="6090" spans="7:7" x14ac:dyDescent="0.3">
      <c r="G6090" t="str">
        <v/>
      </c>
    </row>
    <row r="6091" spans="7:7" x14ac:dyDescent="0.3">
      <c r="G6091" t="str">
        <v/>
      </c>
    </row>
    <row r="6092" spans="7:7" x14ac:dyDescent="0.3">
      <c r="G6092" t="str">
        <v/>
      </c>
    </row>
    <row r="6093" spans="7:7" x14ac:dyDescent="0.3">
      <c r="G6093" t="str">
        <v/>
      </c>
    </row>
    <row r="6094" spans="7:7" x14ac:dyDescent="0.3">
      <c r="G6094" t="str">
        <v/>
      </c>
    </row>
    <row r="6095" spans="7:7" x14ac:dyDescent="0.3">
      <c r="G6095" t="str">
        <v/>
      </c>
    </row>
    <row r="6096" spans="7:7" x14ac:dyDescent="0.3">
      <c r="G6096" t="str">
        <v/>
      </c>
    </row>
    <row r="6097" spans="7:7" x14ac:dyDescent="0.3">
      <c r="G6097" t="str">
        <v/>
      </c>
    </row>
    <row r="6098" spans="7:7" x14ac:dyDescent="0.3">
      <c r="G6098" t="str">
        <v/>
      </c>
    </row>
    <row r="6099" spans="7:7" x14ac:dyDescent="0.3">
      <c r="G6099" t="str">
        <v/>
      </c>
    </row>
    <row r="6100" spans="7:7" x14ac:dyDescent="0.3">
      <c r="G6100" t="str">
        <v/>
      </c>
    </row>
    <row r="6101" spans="7:7" x14ac:dyDescent="0.3">
      <c r="G6101" t="str">
        <v/>
      </c>
    </row>
    <row r="6102" spans="7:7" x14ac:dyDescent="0.3">
      <c r="G6102" t="str">
        <v/>
      </c>
    </row>
    <row r="6103" spans="7:7" x14ac:dyDescent="0.3">
      <c r="G6103" t="str">
        <v/>
      </c>
    </row>
    <row r="6104" spans="7:7" x14ac:dyDescent="0.3">
      <c r="G6104" t="str">
        <v/>
      </c>
    </row>
    <row r="6105" spans="7:7" x14ac:dyDescent="0.3">
      <c r="G6105" t="str">
        <v/>
      </c>
    </row>
    <row r="6106" spans="7:7" x14ac:dyDescent="0.3">
      <c r="G6106" t="str">
        <v/>
      </c>
    </row>
    <row r="6107" spans="7:7" x14ac:dyDescent="0.3">
      <c r="G6107" t="str">
        <v/>
      </c>
    </row>
    <row r="6108" spans="7:7" x14ac:dyDescent="0.3">
      <c r="G6108" t="str">
        <v/>
      </c>
    </row>
    <row r="6109" spans="7:7" x14ac:dyDescent="0.3">
      <c r="G6109" t="str">
        <v/>
      </c>
    </row>
    <row r="6110" spans="7:7" x14ac:dyDescent="0.3">
      <c r="G6110" t="str">
        <v/>
      </c>
    </row>
    <row r="6111" spans="7:7" x14ac:dyDescent="0.3">
      <c r="G6111" t="str">
        <v/>
      </c>
    </row>
    <row r="6112" spans="7:7" x14ac:dyDescent="0.3">
      <c r="G6112" t="str">
        <v/>
      </c>
    </row>
    <row r="6113" spans="7:7" x14ac:dyDescent="0.3">
      <c r="G6113" t="str">
        <v/>
      </c>
    </row>
    <row r="6114" spans="7:7" x14ac:dyDescent="0.3">
      <c r="G6114" t="str">
        <v/>
      </c>
    </row>
    <row r="6115" spans="7:7" x14ac:dyDescent="0.3">
      <c r="G6115" t="str">
        <v/>
      </c>
    </row>
    <row r="6116" spans="7:7" x14ac:dyDescent="0.3">
      <c r="G6116" t="str">
        <v/>
      </c>
    </row>
    <row r="6117" spans="7:7" x14ac:dyDescent="0.3">
      <c r="G6117" t="str">
        <v/>
      </c>
    </row>
    <row r="6118" spans="7:7" x14ac:dyDescent="0.3">
      <c r="G6118" t="str">
        <v/>
      </c>
    </row>
    <row r="6119" spans="7:7" x14ac:dyDescent="0.3">
      <c r="G6119" t="str">
        <v/>
      </c>
    </row>
    <row r="6120" spans="7:7" x14ac:dyDescent="0.3">
      <c r="G6120" t="str">
        <v/>
      </c>
    </row>
    <row r="6121" spans="7:7" x14ac:dyDescent="0.3">
      <c r="G6121" t="str">
        <v/>
      </c>
    </row>
    <row r="6122" spans="7:7" x14ac:dyDescent="0.3">
      <c r="G6122" t="str">
        <v/>
      </c>
    </row>
    <row r="6123" spans="7:7" x14ac:dyDescent="0.3">
      <c r="G6123" t="str">
        <v/>
      </c>
    </row>
    <row r="6124" spans="7:7" x14ac:dyDescent="0.3">
      <c r="G6124" t="str">
        <v/>
      </c>
    </row>
    <row r="6125" spans="7:7" x14ac:dyDescent="0.3">
      <c r="G6125" t="str">
        <v/>
      </c>
    </row>
    <row r="6126" spans="7:7" x14ac:dyDescent="0.3">
      <c r="G6126" t="str">
        <v/>
      </c>
    </row>
    <row r="6127" spans="7:7" x14ac:dyDescent="0.3">
      <c r="G6127" t="str">
        <v/>
      </c>
    </row>
    <row r="6128" spans="7:7" x14ac:dyDescent="0.3">
      <c r="G6128" t="str">
        <v/>
      </c>
    </row>
    <row r="6129" spans="7:7" x14ac:dyDescent="0.3">
      <c r="G6129" t="str">
        <v/>
      </c>
    </row>
    <row r="6130" spans="7:7" x14ac:dyDescent="0.3">
      <c r="G6130" t="str">
        <v/>
      </c>
    </row>
    <row r="6131" spans="7:7" x14ac:dyDescent="0.3">
      <c r="G6131" t="str">
        <v/>
      </c>
    </row>
    <row r="6132" spans="7:7" x14ac:dyDescent="0.3">
      <c r="G6132" t="str">
        <v/>
      </c>
    </row>
    <row r="6133" spans="7:7" x14ac:dyDescent="0.3">
      <c r="G6133" t="str">
        <v/>
      </c>
    </row>
    <row r="6134" spans="7:7" x14ac:dyDescent="0.3">
      <c r="G6134" t="str">
        <v/>
      </c>
    </row>
    <row r="6135" spans="7:7" x14ac:dyDescent="0.3">
      <c r="G6135" t="str">
        <v/>
      </c>
    </row>
    <row r="6136" spans="7:7" x14ac:dyDescent="0.3">
      <c r="G6136" t="str">
        <v/>
      </c>
    </row>
    <row r="6137" spans="7:7" x14ac:dyDescent="0.3">
      <c r="G6137" t="str">
        <v/>
      </c>
    </row>
    <row r="6138" spans="7:7" x14ac:dyDescent="0.3">
      <c r="G6138" t="str">
        <v/>
      </c>
    </row>
    <row r="6139" spans="7:7" x14ac:dyDescent="0.3">
      <c r="G6139" t="str">
        <v/>
      </c>
    </row>
    <row r="6140" spans="7:7" x14ac:dyDescent="0.3">
      <c r="G6140" t="str">
        <v/>
      </c>
    </row>
    <row r="6141" spans="7:7" x14ac:dyDescent="0.3">
      <c r="G6141" t="str">
        <v/>
      </c>
    </row>
    <row r="6142" spans="7:7" x14ac:dyDescent="0.3">
      <c r="G6142" t="str">
        <v/>
      </c>
    </row>
    <row r="6143" spans="7:7" x14ac:dyDescent="0.3">
      <c r="G6143" t="str">
        <v/>
      </c>
    </row>
    <row r="6144" spans="7:7" x14ac:dyDescent="0.3">
      <c r="G6144" t="str">
        <v/>
      </c>
    </row>
    <row r="6145" spans="7:7" x14ac:dyDescent="0.3">
      <c r="G6145" t="str">
        <v/>
      </c>
    </row>
    <row r="6146" spans="7:7" x14ac:dyDescent="0.3">
      <c r="G6146" t="str">
        <v/>
      </c>
    </row>
    <row r="6147" spans="7:7" x14ac:dyDescent="0.3">
      <c r="G6147" t="str">
        <v/>
      </c>
    </row>
    <row r="6148" spans="7:7" x14ac:dyDescent="0.3">
      <c r="G6148" t="str">
        <v/>
      </c>
    </row>
    <row r="6149" spans="7:7" x14ac:dyDescent="0.3">
      <c r="G6149" t="str">
        <v/>
      </c>
    </row>
    <row r="6150" spans="7:7" x14ac:dyDescent="0.3">
      <c r="G6150" t="str">
        <v/>
      </c>
    </row>
    <row r="6151" spans="7:7" x14ac:dyDescent="0.3">
      <c r="G6151" t="str">
        <v/>
      </c>
    </row>
    <row r="6152" spans="7:7" x14ac:dyDescent="0.3">
      <c r="G6152" t="str">
        <v/>
      </c>
    </row>
    <row r="6153" spans="7:7" x14ac:dyDescent="0.3">
      <c r="G6153" t="str">
        <v/>
      </c>
    </row>
    <row r="6154" spans="7:7" x14ac:dyDescent="0.3">
      <c r="G6154" t="str">
        <v/>
      </c>
    </row>
    <row r="6155" spans="7:7" x14ac:dyDescent="0.3">
      <c r="G6155" t="str">
        <v/>
      </c>
    </row>
    <row r="6156" spans="7:7" x14ac:dyDescent="0.3">
      <c r="G6156" t="str">
        <v/>
      </c>
    </row>
    <row r="6157" spans="7:7" x14ac:dyDescent="0.3">
      <c r="G6157" t="str">
        <v/>
      </c>
    </row>
    <row r="6158" spans="7:7" x14ac:dyDescent="0.3">
      <c r="G6158" t="str">
        <v/>
      </c>
    </row>
    <row r="6159" spans="7:7" x14ac:dyDescent="0.3">
      <c r="G6159" t="str">
        <v/>
      </c>
    </row>
    <row r="6160" spans="7:7" x14ac:dyDescent="0.3">
      <c r="G6160" t="str">
        <v/>
      </c>
    </row>
    <row r="6161" spans="7:7" x14ac:dyDescent="0.3">
      <c r="G6161" t="str">
        <v/>
      </c>
    </row>
    <row r="6162" spans="7:7" x14ac:dyDescent="0.3">
      <c r="G6162" t="str">
        <v/>
      </c>
    </row>
    <row r="6163" spans="7:7" x14ac:dyDescent="0.3">
      <c r="G6163" t="str">
        <v/>
      </c>
    </row>
    <row r="6164" spans="7:7" x14ac:dyDescent="0.3">
      <c r="G6164" t="str">
        <v/>
      </c>
    </row>
    <row r="6165" spans="7:7" x14ac:dyDescent="0.3">
      <c r="G6165" t="str">
        <v/>
      </c>
    </row>
    <row r="6166" spans="7:7" x14ac:dyDescent="0.3">
      <c r="G6166" t="str">
        <v/>
      </c>
    </row>
    <row r="6167" spans="7:7" x14ac:dyDescent="0.3">
      <c r="G6167" t="str">
        <v/>
      </c>
    </row>
    <row r="6168" spans="7:7" x14ac:dyDescent="0.3">
      <c r="G6168" t="str">
        <v/>
      </c>
    </row>
    <row r="6169" spans="7:7" x14ac:dyDescent="0.3">
      <c r="G6169" t="str">
        <v/>
      </c>
    </row>
    <row r="6170" spans="7:7" x14ac:dyDescent="0.3">
      <c r="G6170" t="str">
        <v/>
      </c>
    </row>
    <row r="6171" spans="7:7" x14ac:dyDescent="0.3">
      <c r="G6171" t="str">
        <v/>
      </c>
    </row>
    <row r="6172" spans="7:7" x14ac:dyDescent="0.3">
      <c r="G6172" t="str">
        <v/>
      </c>
    </row>
    <row r="6173" spans="7:7" x14ac:dyDescent="0.3">
      <c r="G6173" t="str">
        <v/>
      </c>
    </row>
    <row r="6174" spans="7:7" x14ac:dyDescent="0.3">
      <c r="G6174" t="str">
        <v/>
      </c>
    </row>
    <row r="6175" spans="7:7" x14ac:dyDescent="0.3">
      <c r="G6175" t="str">
        <v/>
      </c>
    </row>
    <row r="6176" spans="7:7" x14ac:dyDescent="0.3">
      <c r="G6176" t="str">
        <v/>
      </c>
    </row>
    <row r="6177" spans="7:7" x14ac:dyDescent="0.3">
      <c r="G6177" t="str">
        <v/>
      </c>
    </row>
    <row r="6178" spans="7:7" x14ac:dyDescent="0.3">
      <c r="G6178" t="str">
        <v/>
      </c>
    </row>
    <row r="6179" spans="7:7" x14ac:dyDescent="0.3">
      <c r="G6179" t="str">
        <v/>
      </c>
    </row>
    <row r="6180" spans="7:7" x14ac:dyDescent="0.3">
      <c r="G6180" t="str">
        <v/>
      </c>
    </row>
    <row r="6181" spans="7:7" x14ac:dyDescent="0.3">
      <c r="G6181" t="str">
        <v/>
      </c>
    </row>
    <row r="6182" spans="7:7" x14ac:dyDescent="0.3">
      <c r="G6182" t="str">
        <v/>
      </c>
    </row>
    <row r="6183" spans="7:7" x14ac:dyDescent="0.3">
      <c r="G6183" t="str">
        <v/>
      </c>
    </row>
    <row r="6184" spans="7:7" x14ac:dyDescent="0.3">
      <c r="G6184" t="str">
        <v/>
      </c>
    </row>
    <row r="6185" spans="7:7" x14ac:dyDescent="0.3">
      <c r="G6185" t="str">
        <v/>
      </c>
    </row>
    <row r="6186" spans="7:7" x14ac:dyDescent="0.3">
      <c r="G6186" t="str">
        <v/>
      </c>
    </row>
    <row r="6187" spans="7:7" x14ac:dyDescent="0.3">
      <c r="G6187" t="str">
        <v/>
      </c>
    </row>
    <row r="6188" spans="7:7" x14ac:dyDescent="0.3">
      <c r="G6188" t="str">
        <v/>
      </c>
    </row>
    <row r="6189" spans="7:7" x14ac:dyDescent="0.3">
      <c r="G6189" t="str">
        <v/>
      </c>
    </row>
    <row r="6190" spans="7:7" x14ac:dyDescent="0.3">
      <c r="G6190" t="str">
        <v/>
      </c>
    </row>
    <row r="6191" spans="7:7" x14ac:dyDescent="0.3">
      <c r="G6191" t="str">
        <v/>
      </c>
    </row>
    <row r="6192" spans="7:7" x14ac:dyDescent="0.3">
      <c r="G6192" t="str">
        <v/>
      </c>
    </row>
    <row r="6193" spans="7:7" x14ac:dyDescent="0.3">
      <c r="G6193" t="str">
        <v/>
      </c>
    </row>
    <row r="6194" spans="7:7" x14ac:dyDescent="0.3">
      <c r="G6194" t="str">
        <v/>
      </c>
    </row>
    <row r="6195" spans="7:7" x14ac:dyDescent="0.3">
      <c r="G6195" t="str">
        <v/>
      </c>
    </row>
    <row r="6196" spans="7:7" x14ac:dyDescent="0.3">
      <c r="G6196" t="str">
        <v/>
      </c>
    </row>
    <row r="6197" spans="7:7" x14ac:dyDescent="0.3">
      <c r="G6197" t="str">
        <v/>
      </c>
    </row>
    <row r="6198" spans="7:7" x14ac:dyDescent="0.3">
      <c r="G6198" t="str">
        <v/>
      </c>
    </row>
    <row r="6199" spans="7:7" x14ac:dyDescent="0.3">
      <c r="G6199" t="str">
        <v/>
      </c>
    </row>
    <row r="6200" spans="7:7" x14ac:dyDescent="0.3">
      <c r="G6200" t="str">
        <v/>
      </c>
    </row>
    <row r="6201" spans="7:7" x14ac:dyDescent="0.3">
      <c r="G6201" t="str">
        <v/>
      </c>
    </row>
    <row r="6202" spans="7:7" x14ac:dyDescent="0.3">
      <c r="G6202" t="str">
        <v/>
      </c>
    </row>
    <row r="6203" spans="7:7" x14ac:dyDescent="0.3">
      <c r="G6203" t="str">
        <v/>
      </c>
    </row>
    <row r="6204" spans="7:7" x14ac:dyDescent="0.3">
      <c r="G6204" t="str">
        <v/>
      </c>
    </row>
    <row r="6205" spans="7:7" x14ac:dyDescent="0.3">
      <c r="G6205" t="str">
        <v/>
      </c>
    </row>
    <row r="6206" spans="7:7" x14ac:dyDescent="0.3">
      <c r="G6206" t="str">
        <v/>
      </c>
    </row>
    <row r="6207" spans="7:7" x14ac:dyDescent="0.3">
      <c r="G6207" t="str">
        <v/>
      </c>
    </row>
    <row r="6208" spans="7:7" x14ac:dyDescent="0.3">
      <c r="G6208" t="str">
        <v/>
      </c>
    </row>
    <row r="6209" spans="7:7" x14ac:dyDescent="0.3">
      <c r="G6209" t="str">
        <v/>
      </c>
    </row>
    <row r="6210" spans="7:7" x14ac:dyDescent="0.3">
      <c r="G6210" t="str">
        <v/>
      </c>
    </row>
    <row r="6211" spans="7:7" x14ac:dyDescent="0.3">
      <c r="G6211" t="str">
        <v/>
      </c>
    </row>
    <row r="6212" spans="7:7" x14ac:dyDescent="0.3">
      <c r="G6212" t="str">
        <v/>
      </c>
    </row>
    <row r="6213" spans="7:7" x14ac:dyDescent="0.3">
      <c r="G6213" t="str">
        <v/>
      </c>
    </row>
    <row r="6214" spans="7:7" x14ac:dyDescent="0.3">
      <c r="G6214" t="str">
        <v/>
      </c>
    </row>
    <row r="6215" spans="7:7" x14ac:dyDescent="0.3">
      <c r="G6215" t="str">
        <v/>
      </c>
    </row>
    <row r="6216" spans="7:7" x14ac:dyDescent="0.3">
      <c r="G6216" t="str">
        <v/>
      </c>
    </row>
    <row r="6217" spans="7:7" x14ac:dyDescent="0.3">
      <c r="G6217" t="str">
        <v/>
      </c>
    </row>
    <row r="6218" spans="7:7" x14ac:dyDescent="0.3">
      <c r="G6218" t="str">
        <v/>
      </c>
    </row>
    <row r="6219" spans="7:7" x14ac:dyDescent="0.3">
      <c r="G6219" t="str">
        <v/>
      </c>
    </row>
    <row r="6220" spans="7:7" x14ac:dyDescent="0.3">
      <c r="G6220" t="str">
        <v/>
      </c>
    </row>
    <row r="6221" spans="7:7" x14ac:dyDescent="0.3">
      <c r="G6221" t="str">
        <v/>
      </c>
    </row>
    <row r="6222" spans="7:7" x14ac:dyDescent="0.3">
      <c r="G6222" t="str">
        <v/>
      </c>
    </row>
    <row r="6223" spans="7:7" x14ac:dyDescent="0.3">
      <c r="G6223" t="str">
        <v/>
      </c>
    </row>
    <row r="6224" spans="7:7" x14ac:dyDescent="0.3">
      <c r="G6224" t="str">
        <v/>
      </c>
    </row>
    <row r="6225" spans="7:7" x14ac:dyDescent="0.3">
      <c r="G6225" t="str">
        <v/>
      </c>
    </row>
    <row r="6226" spans="7:7" x14ac:dyDescent="0.3">
      <c r="G6226" t="str">
        <v/>
      </c>
    </row>
    <row r="6227" spans="7:7" x14ac:dyDescent="0.3">
      <c r="G6227" t="str">
        <v/>
      </c>
    </row>
    <row r="6228" spans="7:7" x14ac:dyDescent="0.3">
      <c r="G6228" t="str">
        <v/>
      </c>
    </row>
    <row r="6229" spans="7:7" x14ac:dyDescent="0.3">
      <c r="G6229" t="str">
        <v/>
      </c>
    </row>
    <row r="6230" spans="7:7" x14ac:dyDescent="0.3">
      <c r="G6230" t="str">
        <v/>
      </c>
    </row>
    <row r="6231" spans="7:7" x14ac:dyDescent="0.3">
      <c r="G6231" t="str">
        <v/>
      </c>
    </row>
    <row r="6232" spans="7:7" x14ac:dyDescent="0.3">
      <c r="G6232" t="str">
        <v/>
      </c>
    </row>
    <row r="6233" spans="7:7" x14ac:dyDescent="0.3">
      <c r="G6233" t="str">
        <v/>
      </c>
    </row>
    <row r="6234" spans="7:7" x14ac:dyDescent="0.3">
      <c r="G6234" t="str">
        <v/>
      </c>
    </row>
    <row r="6235" spans="7:7" x14ac:dyDescent="0.3">
      <c r="G6235" t="str">
        <v/>
      </c>
    </row>
    <row r="6236" spans="7:7" x14ac:dyDescent="0.3">
      <c r="G6236" t="str">
        <v/>
      </c>
    </row>
    <row r="6237" spans="7:7" x14ac:dyDescent="0.3">
      <c r="G6237" t="str">
        <v/>
      </c>
    </row>
    <row r="6238" spans="7:7" x14ac:dyDescent="0.3">
      <c r="G6238" t="str">
        <v/>
      </c>
    </row>
    <row r="6239" spans="7:7" x14ac:dyDescent="0.3">
      <c r="G6239" t="str">
        <v/>
      </c>
    </row>
    <row r="6240" spans="7:7" x14ac:dyDescent="0.3">
      <c r="G6240" t="str">
        <v/>
      </c>
    </row>
    <row r="6241" spans="7:7" x14ac:dyDescent="0.3">
      <c r="G6241" t="str">
        <v/>
      </c>
    </row>
    <row r="6242" spans="7:7" x14ac:dyDescent="0.3">
      <c r="G6242" t="str">
        <v/>
      </c>
    </row>
    <row r="6243" spans="7:7" x14ac:dyDescent="0.3">
      <c r="G6243" t="str">
        <v/>
      </c>
    </row>
    <row r="6244" spans="7:7" x14ac:dyDescent="0.3">
      <c r="G6244" t="str">
        <v/>
      </c>
    </row>
    <row r="6245" spans="7:7" x14ac:dyDescent="0.3">
      <c r="G6245" t="str">
        <v/>
      </c>
    </row>
    <row r="6246" spans="7:7" x14ac:dyDescent="0.3">
      <c r="G6246" t="str">
        <v/>
      </c>
    </row>
    <row r="6247" spans="7:7" x14ac:dyDescent="0.3">
      <c r="G6247" t="str">
        <v/>
      </c>
    </row>
    <row r="6248" spans="7:7" x14ac:dyDescent="0.3">
      <c r="G6248" t="str">
        <v/>
      </c>
    </row>
    <row r="6249" spans="7:7" x14ac:dyDescent="0.3">
      <c r="G6249" t="str">
        <v/>
      </c>
    </row>
    <row r="6250" spans="7:7" x14ac:dyDescent="0.3">
      <c r="G6250" t="str">
        <v/>
      </c>
    </row>
    <row r="6251" spans="7:7" x14ac:dyDescent="0.3">
      <c r="G6251" t="str">
        <v/>
      </c>
    </row>
    <row r="6252" spans="7:7" x14ac:dyDescent="0.3">
      <c r="G6252" t="str">
        <v/>
      </c>
    </row>
    <row r="6253" spans="7:7" x14ac:dyDescent="0.3">
      <c r="G6253" t="str">
        <v/>
      </c>
    </row>
    <row r="6254" spans="7:7" x14ac:dyDescent="0.3">
      <c r="G6254" t="str">
        <v/>
      </c>
    </row>
    <row r="6255" spans="7:7" x14ac:dyDescent="0.3">
      <c r="G6255" t="str">
        <v/>
      </c>
    </row>
    <row r="6256" spans="7:7" x14ac:dyDescent="0.3">
      <c r="G6256" t="str">
        <v/>
      </c>
    </row>
    <row r="6257" spans="7:7" x14ac:dyDescent="0.3">
      <c r="G6257" t="str">
        <v/>
      </c>
    </row>
    <row r="6258" spans="7:7" x14ac:dyDescent="0.3">
      <c r="G6258" t="str">
        <v/>
      </c>
    </row>
    <row r="6259" spans="7:7" x14ac:dyDescent="0.3">
      <c r="G6259" t="str">
        <v/>
      </c>
    </row>
    <row r="6260" spans="7:7" x14ac:dyDescent="0.3">
      <c r="G6260" t="str">
        <v/>
      </c>
    </row>
    <row r="6261" spans="7:7" x14ac:dyDescent="0.3">
      <c r="G6261" t="str">
        <v/>
      </c>
    </row>
    <row r="6262" spans="7:7" x14ac:dyDescent="0.3">
      <c r="G6262" t="str">
        <v/>
      </c>
    </row>
    <row r="6263" spans="7:7" x14ac:dyDescent="0.3">
      <c r="G6263" t="str">
        <v/>
      </c>
    </row>
    <row r="6264" spans="7:7" x14ac:dyDescent="0.3">
      <c r="G6264" t="str">
        <v/>
      </c>
    </row>
    <row r="6265" spans="7:7" x14ac:dyDescent="0.3">
      <c r="G6265" t="str">
        <v/>
      </c>
    </row>
    <row r="6266" spans="7:7" x14ac:dyDescent="0.3">
      <c r="G6266" t="str">
        <v/>
      </c>
    </row>
    <row r="6267" spans="7:7" x14ac:dyDescent="0.3">
      <c r="G6267" t="str">
        <v/>
      </c>
    </row>
    <row r="6268" spans="7:7" x14ac:dyDescent="0.3">
      <c r="G6268" t="str">
        <v/>
      </c>
    </row>
    <row r="6269" spans="7:7" x14ac:dyDescent="0.3">
      <c r="G6269" t="str">
        <v/>
      </c>
    </row>
    <row r="6270" spans="7:7" x14ac:dyDescent="0.3">
      <c r="G6270" t="str">
        <v/>
      </c>
    </row>
    <row r="6271" spans="7:7" x14ac:dyDescent="0.3">
      <c r="G6271" t="str">
        <v/>
      </c>
    </row>
    <row r="6272" spans="7:7" x14ac:dyDescent="0.3">
      <c r="G6272" t="str">
        <v/>
      </c>
    </row>
    <row r="6273" spans="7:7" x14ac:dyDescent="0.3">
      <c r="G6273" t="str">
        <v/>
      </c>
    </row>
    <row r="6274" spans="7:7" x14ac:dyDescent="0.3">
      <c r="G6274" t="str">
        <v/>
      </c>
    </row>
    <row r="6275" spans="7:7" x14ac:dyDescent="0.3">
      <c r="G6275" t="str">
        <v/>
      </c>
    </row>
    <row r="6276" spans="7:7" x14ac:dyDescent="0.3">
      <c r="G6276" t="str">
        <v/>
      </c>
    </row>
    <row r="6277" spans="7:7" x14ac:dyDescent="0.3">
      <c r="G6277" t="str">
        <v/>
      </c>
    </row>
    <row r="6278" spans="7:7" x14ac:dyDescent="0.3">
      <c r="G6278" t="str">
        <v/>
      </c>
    </row>
    <row r="6279" spans="7:7" x14ac:dyDescent="0.3">
      <c r="G6279" t="str">
        <v/>
      </c>
    </row>
    <row r="6280" spans="7:7" x14ac:dyDescent="0.3">
      <c r="G6280" t="str">
        <v/>
      </c>
    </row>
    <row r="6281" spans="7:7" x14ac:dyDescent="0.3">
      <c r="G6281" t="str">
        <v/>
      </c>
    </row>
    <row r="6282" spans="7:7" x14ac:dyDescent="0.3">
      <c r="G6282" t="str">
        <v/>
      </c>
    </row>
    <row r="6283" spans="7:7" x14ac:dyDescent="0.3">
      <c r="G6283" t="str">
        <v/>
      </c>
    </row>
    <row r="6284" spans="7:7" x14ac:dyDescent="0.3">
      <c r="G6284" t="str">
        <v/>
      </c>
    </row>
    <row r="6285" spans="7:7" x14ac:dyDescent="0.3">
      <c r="G6285" t="str">
        <v/>
      </c>
    </row>
    <row r="6286" spans="7:7" x14ac:dyDescent="0.3">
      <c r="G6286" t="str">
        <v/>
      </c>
    </row>
    <row r="6287" spans="7:7" x14ac:dyDescent="0.3">
      <c r="G6287" t="str">
        <v/>
      </c>
    </row>
    <row r="6288" spans="7:7" x14ac:dyDescent="0.3">
      <c r="G6288" t="str">
        <v/>
      </c>
    </row>
    <row r="6289" spans="7:7" x14ac:dyDescent="0.3">
      <c r="G6289" t="str">
        <v/>
      </c>
    </row>
    <row r="6290" spans="7:7" x14ac:dyDescent="0.3">
      <c r="G6290" t="str">
        <v/>
      </c>
    </row>
    <row r="6291" spans="7:7" x14ac:dyDescent="0.3">
      <c r="G6291" t="str">
        <v/>
      </c>
    </row>
    <row r="6292" spans="7:7" x14ac:dyDescent="0.3">
      <c r="G6292" t="str">
        <v/>
      </c>
    </row>
    <row r="6293" spans="7:7" x14ac:dyDescent="0.3">
      <c r="G6293" t="str">
        <v/>
      </c>
    </row>
    <row r="6294" spans="7:7" x14ac:dyDescent="0.3">
      <c r="G6294" t="str">
        <v/>
      </c>
    </row>
    <row r="6295" spans="7:7" x14ac:dyDescent="0.3">
      <c r="G6295" t="str">
        <v/>
      </c>
    </row>
    <row r="6296" spans="7:7" x14ac:dyDescent="0.3">
      <c r="G6296" t="str">
        <v/>
      </c>
    </row>
    <row r="6297" spans="7:7" x14ac:dyDescent="0.3">
      <c r="G6297" t="str">
        <v/>
      </c>
    </row>
    <row r="6298" spans="7:7" x14ac:dyDescent="0.3">
      <c r="G6298" t="str">
        <v/>
      </c>
    </row>
    <row r="6299" spans="7:7" x14ac:dyDescent="0.3">
      <c r="G6299" t="str">
        <v/>
      </c>
    </row>
    <row r="6300" spans="7:7" x14ac:dyDescent="0.3">
      <c r="G6300" t="str">
        <v/>
      </c>
    </row>
    <row r="6301" spans="7:7" x14ac:dyDescent="0.3">
      <c r="G6301" t="str">
        <v/>
      </c>
    </row>
    <row r="6302" spans="7:7" x14ac:dyDescent="0.3">
      <c r="G6302" t="str">
        <v/>
      </c>
    </row>
    <row r="6303" spans="7:7" x14ac:dyDescent="0.3">
      <c r="G6303" t="str">
        <v/>
      </c>
    </row>
    <row r="6304" spans="7:7" x14ac:dyDescent="0.3">
      <c r="G6304" t="str">
        <v/>
      </c>
    </row>
  </sheetData>
  <autoFilter ref="A1:F6304" xr:uid="{5D068AE4-A36C-4ACA-AAB3-26A4FCF68EF6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5911-C4CA-4651-8BE3-82F8A95FE19F}">
  <sheetPr codeName="Hoja5"/>
  <dimension ref="A2:AQ343"/>
  <sheetViews>
    <sheetView workbookViewId="0">
      <pane xSplit="1" ySplit="2" topLeftCell="AF3" activePane="bottomRight" state="frozen"/>
      <selection activeCell="Q518" sqref="Q518"/>
      <selection pane="topRight" activeCell="Q518" sqref="Q518"/>
      <selection pane="bottomLeft" activeCell="Q518" sqref="Q518"/>
      <selection pane="bottomRight" activeCell="Q518" sqref="Q518"/>
    </sheetView>
  </sheetViews>
  <sheetFormatPr baseColWidth="10" defaultRowHeight="14.4" outlineLevelCol="1" x14ac:dyDescent="0.3"/>
  <cols>
    <col min="1" max="1" width="39" bestFit="1" customWidth="1"/>
    <col min="2" max="24" width="7" customWidth="1" outlineLevel="1"/>
    <col min="25" max="37" width="7" bestFit="1" customWidth="1"/>
    <col min="39" max="39" width="31.6640625" customWidth="1"/>
  </cols>
  <sheetData>
    <row r="2" spans="1:43" x14ac:dyDescent="0.3">
      <c r="B2">
        <v>202101</v>
      </c>
      <c r="C2">
        <f t="shared" ref="C2:M2" si="0">B2+1</f>
        <v>202102</v>
      </c>
      <c r="D2">
        <f t="shared" si="0"/>
        <v>202103</v>
      </c>
      <c r="E2">
        <f t="shared" si="0"/>
        <v>202104</v>
      </c>
      <c r="F2">
        <f t="shared" si="0"/>
        <v>202105</v>
      </c>
      <c r="G2">
        <f t="shared" si="0"/>
        <v>202106</v>
      </c>
      <c r="H2">
        <f t="shared" si="0"/>
        <v>202107</v>
      </c>
      <c r="I2">
        <f t="shared" si="0"/>
        <v>202108</v>
      </c>
      <c r="J2">
        <f t="shared" si="0"/>
        <v>202109</v>
      </c>
      <c r="K2">
        <f t="shared" si="0"/>
        <v>202110</v>
      </c>
      <c r="L2">
        <f t="shared" si="0"/>
        <v>202111</v>
      </c>
      <c r="M2">
        <f t="shared" si="0"/>
        <v>202112</v>
      </c>
      <c r="N2">
        <v>202201</v>
      </c>
      <c r="O2">
        <f t="shared" ref="O2:Y2" si="1">N2+1</f>
        <v>202202</v>
      </c>
      <c r="P2">
        <f t="shared" si="1"/>
        <v>202203</v>
      </c>
      <c r="Q2">
        <f t="shared" si="1"/>
        <v>202204</v>
      </c>
      <c r="R2">
        <f t="shared" si="1"/>
        <v>202205</v>
      </c>
      <c r="S2">
        <f t="shared" si="1"/>
        <v>202206</v>
      </c>
      <c r="T2">
        <f t="shared" si="1"/>
        <v>202207</v>
      </c>
      <c r="U2">
        <f t="shared" si="1"/>
        <v>202208</v>
      </c>
      <c r="V2">
        <f t="shared" si="1"/>
        <v>202209</v>
      </c>
      <c r="W2">
        <f t="shared" si="1"/>
        <v>202210</v>
      </c>
      <c r="X2">
        <f t="shared" si="1"/>
        <v>202211</v>
      </c>
      <c r="Y2">
        <f t="shared" si="1"/>
        <v>202212</v>
      </c>
      <c r="Z2">
        <v>202301</v>
      </c>
      <c r="AA2">
        <f t="shared" ref="AA2:AK2" si="2">Z2+1</f>
        <v>202302</v>
      </c>
      <c r="AB2">
        <f t="shared" si="2"/>
        <v>202303</v>
      </c>
      <c r="AC2">
        <f t="shared" si="2"/>
        <v>202304</v>
      </c>
      <c r="AD2">
        <f t="shared" si="2"/>
        <v>202305</v>
      </c>
      <c r="AE2">
        <f t="shared" si="2"/>
        <v>202306</v>
      </c>
      <c r="AF2">
        <f t="shared" si="2"/>
        <v>202307</v>
      </c>
      <c r="AG2">
        <f t="shared" si="2"/>
        <v>202308</v>
      </c>
      <c r="AH2">
        <f t="shared" si="2"/>
        <v>202309</v>
      </c>
      <c r="AI2">
        <f t="shared" si="2"/>
        <v>202310</v>
      </c>
      <c r="AJ2">
        <f t="shared" si="2"/>
        <v>202311</v>
      </c>
      <c r="AK2">
        <f t="shared" si="2"/>
        <v>202312</v>
      </c>
      <c r="AN2" cm="1">
        <f t="array" ref="AN2">MAX(BD[PRYRAfecha]+0)</f>
        <v>202602</v>
      </c>
    </row>
    <row r="3" spans="1:43" x14ac:dyDescent="0.3">
      <c r="A3" t="s">
        <v>60</v>
      </c>
      <c r="B3" t="s">
        <v>431</v>
      </c>
      <c r="C3" t="s">
        <v>431</v>
      </c>
      <c r="D3" t="s">
        <v>431</v>
      </c>
      <c r="E3" t="s">
        <v>431</v>
      </c>
      <c r="F3" t="s">
        <v>431</v>
      </c>
      <c r="G3" t="s">
        <v>431</v>
      </c>
      <c r="H3" t="s">
        <v>431</v>
      </c>
      <c r="I3" t="s">
        <v>431</v>
      </c>
      <c r="J3" t="s">
        <v>431</v>
      </c>
      <c r="K3" t="s">
        <v>431</v>
      </c>
      <c r="L3" t="s">
        <v>431</v>
      </c>
      <c r="M3" t="s">
        <v>431</v>
      </c>
      <c r="N3" t="s">
        <v>431</v>
      </c>
      <c r="O3" t="s">
        <v>431</v>
      </c>
      <c r="P3" t="s">
        <v>431</v>
      </c>
      <c r="Q3" t="s">
        <v>431</v>
      </c>
      <c r="R3" t="s">
        <v>431</v>
      </c>
      <c r="S3" t="s">
        <v>431</v>
      </c>
      <c r="T3" t="s">
        <v>431</v>
      </c>
      <c r="U3" t="s">
        <v>431</v>
      </c>
      <c r="V3" t="s">
        <v>431</v>
      </c>
      <c r="W3" t="s">
        <v>431</v>
      </c>
      <c r="X3" t="str">
        <f>W3</f>
        <v>CF-2201</v>
      </c>
      <c r="Y3" t="s">
        <v>431</v>
      </c>
      <c r="Z3" t="str">
        <f t="shared" ref="Z3:AK3" si="3">Y3</f>
        <v>CF-2201</v>
      </c>
      <c r="AA3" t="str">
        <f t="shared" si="3"/>
        <v>CF-2201</v>
      </c>
      <c r="AB3" t="str">
        <f t="shared" si="3"/>
        <v>CF-2201</v>
      </c>
      <c r="AC3" t="str">
        <f t="shared" si="3"/>
        <v>CF-2201</v>
      </c>
      <c r="AD3" t="str">
        <f t="shared" si="3"/>
        <v>CF-2201</v>
      </c>
      <c r="AE3" t="str">
        <f t="shared" si="3"/>
        <v>CF-2201</v>
      </c>
      <c r="AF3" t="str">
        <f t="shared" si="3"/>
        <v>CF-2201</v>
      </c>
      <c r="AG3" t="str">
        <f t="shared" si="3"/>
        <v>CF-2201</v>
      </c>
      <c r="AH3" t="str">
        <f t="shared" si="3"/>
        <v>CF-2201</v>
      </c>
      <c r="AI3" t="str">
        <f t="shared" si="3"/>
        <v>CF-2201</v>
      </c>
      <c r="AJ3" t="str">
        <f t="shared" si="3"/>
        <v>CF-2201</v>
      </c>
      <c r="AK3" t="str">
        <f t="shared" si="3"/>
        <v>CF-2201</v>
      </c>
      <c r="AM3" t="str">
        <f t="shared" ref="AM3:AM66" si="4">A3</f>
        <v>AARON VARGAS VALVERDE</v>
      </c>
      <c r="AN3" t="e">
        <f t="shared" ref="AN3:AN66" ca="1" si="5">OFFSET(A3,,MATCH($AN$2,$B$2:$AK$2,0))</f>
        <v>#N/A</v>
      </c>
      <c r="AO3" t="e">
        <f ca="1">VLOOKUP(AN3,Equivalencias!D:F,3,FALSE)</f>
        <v>#N/A</v>
      </c>
      <c r="AQ3" t="s">
        <v>3213</v>
      </c>
    </row>
    <row r="4" spans="1:43" s="1" customFormat="1" x14ac:dyDescent="0.3">
      <c r="A4" s="1" t="s">
        <v>398</v>
      </c>
      <c r="B4" s="1" t="s">
        <v>672</v>
      </c>
      <c r="C4" s="1" t="s">
        <v>672</v>
      </c>
      <c r="D4" s="1" t="s">
        <v>672</v>
      </c>
      <c r="E4" s="1" t="s">
        <v>672</v>
      </c>
      <c r="F4" s="1" t="s">
        <v>672</v>
      </c>
      <c r="G4" s="1" t="s">
        <v>672</v>
      </c>
      <c r="H4" s="1" t="s">
        <v>672</v>
      </c>
      <c r="I4" s="1" t="s">
        <v>672</v>
      </c>
      <c r="J4" s="1" t="s">
        <v>672</v>
      </c>
      <c r="K4" s="1" t="s">
        <v>672</v>
      </c>
      <c r="L4" s="1" t="s">
        <v>672</v>
      </c>
      <c r="M4" s="1" t="s">
        <v>672</v>
      </c>
      <c r="N4" s="1" t="s">
        <v>672</v>
      </c>
      <c r="O4" s="1" t="s">
        <v>672</v>
      </c>
      <c r="P4" s="1" t="s">
        <v>672</v>
      </c>
      <c r="Q4" s="1" t="s">
        <v>672</v>
      </c>
      <c r="R4" s="1" t="s">
        <v>672</v>
      </c>
      <c r="S4" s="1" t="s">
        <v>672</v>
      </c>
      <c r="T4" s="1" t="s">
        <v>672</v>
      </c>
      <c r="U4" s="1" t="s">
        <v>672</v>
      </c>
      <c r="V4" s="1" t="s">
        <v>672</v>
      </c>
      <c r="W4" s="1" t="s">
        <v>672</v>
      </c>
      <c r="X4" s="1" t="str">
        <f>W4</f>
        <v>CF-SP</v>
      </c>
      <c r="Y4" s="1" t="s">
        <v>672</v>
      </c>
      <c r="Z4" s="1" t="str">
        <f t="shared" ref="Z4:AK4" si="6">Y4</f>
        <v>CF-SP</v>
      </c>
      <c r="AA4" s="1" t="str">
        <f t="shared" si="6"/>
        <v>CF-SP</v>
      </c>
      <c r="AB4" s="1" t="str">
        <f t="shared" si="6"/>
        <v>CF-SP</v>
      </c>
      <c r="AC4" s="1" t="str">
        <f t="shared" si="6"/>
        <v>CF-SP</v>
      </c>
      <c r="AD4" s="1" t="str">
        <f t="shared" si="6"/>
        <v>CF-SP</v>
      </c>
      <c r="AE4" s="1" t="str">
        <f t="shared" si="6"/>
        <v>CF-SP</v>
      </c>
      <c r="AF4" s="1" t="str">
        <f t="shared" si="6"/>
        <v>CF-SP</v>
      </c>
      <c r="AG4" s="1" t="str">
        <f t="shared" si="6"/>
        <v>CF-SP</v>
      </c>
      <c r="AH4" s="1" t="str">
        <f t="shared" si="6"/>
        <v>CF-SP</v>
      </c>
      <c r="AI4" s="1" t="str">
        <f t="shared" si="6"/>
        <v>CF-SP</v>
      </c>
      <c r="AJ4" s="1" t="str">
        <f t="shared" si="6"/>
        <v>CF-SP</v>
      </c>
      <c r="AK4" s="1" t="str">
        <f t="shared" si="6"/>
        <v>CF-SP</v>
      </c>
      <c r="AM4" s="1" t="str">
        <f t="shared" si="4"/>
        <v>ABHINAV RANJAN</v>
      </c>
      <c r="AN4" s="1" t="e">
        <f t="shared" ca="1" si="5"/>
        <v>#N/A</v>
      </c>
      <c r="AO4" s="1" t="e">
        <f ca="1">VLOOKUP(AN4,Equivalencias!D:F,3,FALSE)</f>
        <v>#N/A</v>
      </c>
      <c r="AQ4" s="1" t="e">
        <v>#N/A</v>
      </c>
    </row>
    <row r="5" spans="1:43" s="1" customFormat="1" x14ac:dyDescent="0.3">
      <c r="A5" s="1" t="s">
        <v>396</v>
      </c>
      <c r="B5" s="1" t="s">
        <v>672</v>
      </c>
      <c r="C5" s="1" t="s">
        <v>672</v>
      </c>
      <c r="D5" s="1" t="s">
        <v>672</v>
      </c>
      <c r="E5" s="1" t="s">
        <v>672</v>
      </c>
      <c r="F5" s="1" t="s">
        <v>672</v>
      </c>
      <c r="G5" s="1" t="s">
        <v>672</v>
      </c>
      <c r="H5" s="1" t="s">
        <v>672</v>
      </c>
      <c r="I5" s="1" t="s">
        <v>672</v>
      </c>
      <c r="J5" s="1" t="s">
        <v>672</v>
      </c>
      <c r="K5" s="1" t="s">
        <v>672</v>
      </c>
      <c r="L5" s="1" t="s">
        <v>672</v>
      </c>
      <c r="M5" s="1" t="s">
        <v>672</v>
      </c>
      <c r="N5" s="1" t="s">
        <v>672</v>
      </c>
      <c r="O5" s="1" t="s">
        <v>672</v>
      </c>
      <c r="P5" s="1" t="s">
        <v>672</v>
      </c>
      <c r="Q5" s="1" t="s">
        <v>672</v>
      </c>
      <c r="R5" s="1" t="s">
        <v>672</v>
      </c>
      <c r="S5" s="1" t="s">
        <v>672</v>
      </c>
      <c r="T5" s="1" t="s">
        <v>672</v>
      </c>
      <c r="U5" s="1" t="s">
        <v>672</v>
      </c>
      <c r="V5" s="1" t="s">
        <v>672</v>
      </c>
      <c r="W5" s="1" t="s">
        <v>672</v>
      </c>
      <c r="X5" s="1" t="str">
        <f>W5</f>
        <v>CF-SP</v>
      </c>
      <c r="Y5" s="1" t="s">
        <v>672</v>
      </c>
      <c r="Z5" s="1" t="str">
        <f t="shared" ref="Z5:AK5" si="7">Y5</f>
        <v>CF-SP</v>
      </c>
      <c r="AA5" s="1" t="str">
        <f t="shared" si="7"/>
        <v>CF-SP</v>
      </c>
      <c r="AB5" s="1" t="str">
        <f t="shared" si="7"/>
        <v>CF-SP</v>
      </c>
      <c r="AC5" s="1" t="str">
        <f t="shared" si="7"/>
        <v>CF-SP</v>
      </c>
      <c r="AD5" s="1" t="str">
        <f t="shared" si="7"/>
        <v>CF-SP</v>
      </c>
      <c r="AE5" s="1" t="str">
        <f t="shared" si="7"/>
        <v>CF-SP</v>
      </c>
      <c r="AF5" s="1" t="str">
        <f t="shared" si="7"/>
        <v>CF-SP</v>
      </c>
      <c r="AG5" s="1" t="str">
        <f t="shared" si="7"/>
        <v>CF-SP</v>
      </c>
      <c r="AH5" s="1" t="str">
        <f t="shared" si="7"/>
        <v>CF-SP</v>
      </c>
      <c r="AI5" s="1" t="str">
        <f t="shared" si="7"/>
        <v>CF-SP</v>
      </c>
      <c r="AJ5" s="1" t="str">
        <f t="shared" si="7"/>
        <v>CF-SP</v>
      </c>
      <c r="AK5" s="1" t="str">
        <f t="shared" si="7"/>
        <v>CF-SP</v>
      </c>
      <c r="AM5" s="1" t="str">
        <f t="shared" si="4"/>
        <v>ADOLFO ORTIZ</v>
      </c>
      <c r="AN5" s="1" t="e">
        <f t="shared" ca="1" si="5"/>
        <v>#N/A</v>
      </c>
      <c r="AO5" s="1" t="e">
        <f ca="1">VLOOKUP(AN5,Equivalencias!D:F,3,FALSE)</f>
        <v>#N/A</v>
      </c>
      <c r="AQ5" s="1" t="e">
        <v>#N/A</v>
      </c>
    </row>
    <row r="6" spans="1:43" x14ac:dyDescent="0.3">
      <c r="A6" t="s">
        <v>483</v>
      </c>
      <c r="B6" t="s">
        <v>481</v>
      </c>
      <c r="C6" t="s">
        <v>481</v>
      </c>
      <c r="D6" t="s">
        <v>481</v>
      </c>
      <c r="E6" t="s">
        <v>481</v>
      </c>
      <c r="F6" t="s">
        <v>481</v>
      </c>
      <c r="G6" t="s">
        <v>481</v>
      </c>
      <c r="H6" t="s">
        <v>481</v>
      </c>
      <c r="I6" t="s">
        <v>481</v>
      </c>
      <c r="J6" t="s">
        <v>481</v>
      </c>
      <c r="K6" t="s">
        <v>481</v>
      </c>
      <c r="L6" t="s">
        <v>481</v>
      </c>
      <c r="M6" t="s">
        <v>481</v>
      </c>
      <c r="N6" t="s">
        <v>481</v>
      </c>
      <c r="O6" t="s">
        <v>481</v>
      </c>
      <c r="P6" t="s">
        <v>481</v>
      </c>
      <c r="Q6" t="s">
        <v>481</v>
      </c>
      <c r="R6" t="s">
        <v>481</v>
      </c>
      <c r="S6" t="s">
        <v>481</v>
      </c>
      <c r="T6" t="s">
        <v>481</v>
      </c>
      <c r="U6" t="s">
        <v>481</v>
      </c>
      <c r="V6" t="s">
        <v>481</v>
      </c>
      <c r="W6" t="s">
        <v>481</v>
      </c>
      <c r="X6" t="str">
        <f>W6</f>
        <v>CF-30</v>
      </c>
      <c r="Y6" t="s">
        <v>481</v>
      </c>
      <c r="Z6" t="str">
        <f t="shared" ref="Z6:AK6" si="8">Y6</f>
        <v>CF-30</v>
      </c>
      <c r="AA6" t="str">
        <f t="shared" si="8"/>
        <v>CF-30</v>
      </c>
      <c r="AB6" t="str">
        <f t="shared" si="8"/>
        <v>CF-30</v>
      </c>
      <c r="AC6" t="str">
        <f t="shared" si="8"/>
        <v>CF-30</v>
      </c>
      <c r="AD6" t="str">
        <f t="shared" si="8"/>
        <v>CF-30</v>
      </c>
      <c r="AE6" t="str">
        <f t="shared" si="8"/>
        <v>CF-30</v>
      </c>
      <c r="AF6" t="str">
        <f t="shared" si="8"/>
        <v>CF-30</v>
      </c>
      <c r="AG6" t="str">
        <f t="shared" si="8"/>
        <v>CF-30</v>
      </c>
      <c r="AH6" t="str">
        <f t="shared" si="8"/>
        <v>CF-30</v>
      </c>
      <c r="AI6" t="str">
        <f t="shared" si="8"/>
        <v>CF-30</v>
      </c>
      <c r="AJ6" t="str">
        <f t="shared" si="8"/>
        <v>CF-30</v>
      </c>
      <c r="AK6" t="str">
        <f t="shared" si="8"/>
        <v>CF-30</v>
      </c>
      <c r="AM6" t="str">
        <f t="shared" si="4"/>
        <v>ADRIAN JIMENEZ VALVERDE</v>
      </c>
      <c r="AN6" t="e">
        <f t="shared" ca="1" si="5"/>
        <v>#N/A</v>
      </c>
      <c r="AO6" t="e">
        <f ca="1">VLOOKUP(AN6,Equivalencias!D:F,3,FALSE)</f>
        <v>#N/A</v>
      </c>
      <c r="AQ6" t="s">
        <v>3597</v>
      </c>
    </row>
    <row r="7" spans="1:43" x14ac:dyDescent="0.3">
      <c r="A7" t="s">
        <v>168</v>
      </c>
      <c r="B7" t="s">
        <v>446</v>
      </c>
      <c r="C7" t="s">
        <v>446</v>
      </c>
      <c r="D7" t="s">
        <v>446</v>
      </c>
      <c r="E7" t="s">
        <v>446</v>
      </c>
      <c r="F7" t="s">
        <v>446</v>
      </c>
      <c r="G7" t="s">
        <v>446</v>
      </c>
      <c r="H7" t="s">
        <v>446</v>
      </c>
      <c r="I7" t="s">
        <v>446</v>
      </c>
      <c r="J7" t="s">
        <v>446</v>
      </c>
      <c r="K7" t="s">
        <v>446</v>
      </c>
      <c r="L7" t="s">
        <v>446</v>
      </c>
      <c r="M7" t="s">
        <v>446</v>
      </c>
      <c r="N7" t="s">
        <v>446</v>
      </c>
      <c r="O7" t="s">
        <v>446</v>
      </c>
      <c r="P7" t="s">
        <v>446</v>
      </c>
      <c r="Q7" t="s">
        <v>446</v>
      </c>
      <c r="R7" t="s">
        <v>446</v>
      </c>
      <c r="S7" t="s">
        <v>446</v>
      </c>
      <c r="T7" t="s">
        <v>446</v>
      </c>
      <c r="U7" t="s">
        <v>446</v>
      </c>
      <c r="V7" t="s">
        <v>446</v>
      </c>
      <c r="W7" t="s">
        <v>446</v>
      </c>
      <c r="X7" t="str">
        <f>W7</f>
        <v>CF-26</v>
      </c>
      <c r="Y7" t="s">
        <v>446</v>
      </c>
      <c r="Z7" t="str">
        <f t="shared" ref="Z7:AK7" si="9">Y7</f>
        <v>CF-26</v>
      </c>
      <c r="AA7" t="str">
        <f t="shared" si="9"/>
        <v>CF-26</v>
      </c>
      <c r="AB7" t="str">
        <f t="shared" si="9"/>
        <v>CF-26</v>
      </c>
      <c r="AC7" t="str">
        <f t="shared" si="9"/>
        <v>CF-26</v>
      </c>
      <c r="AD7" t="str">
        <f t="shared" si="9"/>
        <v>CF-26</v>
      </c>
      <c r="AE7" t="str">
        <f t="shared" si="9"/>
        <v>CF-26</v>
      </c>
      <c r="AF7" t="str">
        <f t="shared" si="9"/>
        <v>CF-26</v>
      </c>
      <c r="AG7" t="str">
        <f t="shared" si="9"/>
        <v>CF-26</v>
      </c>
      <c r="AH7" t="str">
        <f t="shared" si="9"/>
        <v>CF-26</v>
      </c>
      <c r="AI7" t="str">
        <f t="shared" si="9"/>
        <v>CF-26</v>
      </c>
      <c r="AJ7" t="str">
        <f t="shared" si="9"/>
        <v>CF-26</v>
      </c>
      <c r="AK7" t="str">
        <f t="shared" si="9"/>
        <v>CF-26</v>
      </c>
      <c r="AM7" t="str">
        <f t="shared" si="4"/>
        <v>ALBERTO SOLANO SOLANO</v>
      </c>
      <c r="AN7" t="e">
        <f t="shared" ca="1" si="5"/>
        <v>#N/A</v>
      </c>
      <c r="AO7" t="e">
        <f ca="1">VLOOKUP(AN7,Equivalencias!D:F,3,FALSE)</f>
        <v>#N/A</v>
      </c>
      <c r="AQ7" t="s">
        <v>3598</v>
      </c>
    </row>
    <row r="8" spans="1:43" x14ac:dyDescent="0.3">
      <c r="A8" t="s">
        <v>19</v>
      </c>
      <c r="B8" t="s">
        <v>446</v>
      </c>
      <c r="C8" t="s">
        <v>446</v>
      </c>
      <c r="D8" t="s">
        <v>446</v>
      </c>
      <c r="E8" t="s">
        <v>446</v>
      </c>
      <c r="F8" t="s">
        <v>446</v>
      </c>
      <c r="G8" t="s">
        <v>446</v>
      </c>
      <c r="H8" t="s">
        <v>446</v>
      </c>
      <c r="I8" t="s">
        <v>446</v>
      </c>
      <c r="J8" t="s">
        <v>446</v>
      </c>
      <c r="K8" t="s">
        <v>446</v>
      </c>
      <c r="L8" t="s">
        <v>446</v>
      </c>
      <c r="M8" t="s">
        <v>446</v>
      </c>
      <c r="N8" t="s">
        <v>446</v>
      </c>
      <c r="O8" t="s">
        <v>446</v>
      </c>
      <c r="P8" t="s">
        <v>446</v>
      </c>
      <c r="Q8" t="s">
        <v>446</v>
      </c>
      <c r="R8" t="s">
        <v>446</v>
      </c>
      <c r="S8" t="s">
        <v>446</v>
      </c>
      <c r="T8" t="s">
        <v>446</v>
      </c>
      <c r="U8" t="s">
        <v>446</v>
      </c>
      <c r="V8" t="s">
        <v>446</v>
      </c>
      <c r="W8" t="s">
        <v>446</v>
      </c>
      <c r="AM8" t="str">
        <f t="shared" si="4"/>
        <v>ALEJANDRA ALVAREZ ALFARO</v>
      </c>
      <c r="AN8" t="e">
        <f t="shared" ca="1" si="5"/>
        <v>#N/A</v>
      </c>
      <c r="AO8" t="e">
        <f ca="1">VLOOKUP(AN8,Equivalencias!D:F,3,FALSE)</f>
        <v>#N/A</v>
      </c>
      <c r="AQ8" t="e">
        <v>#N/A</v>
      </c>
    </row>
    <row r="9" spans="1:43" x14ac:dyDescent="0.3">
      <c r="A9" t="s">
        <v>285</v>
      </c>
      <c r="B9" t="s">
        <v>452</v>
      </c>
      <c r="C9" t="s">
        <v>452</v>
      </c>
      <c r="D9" t="s">
        <v>452</v>
      </c>
      <c r="E9" t="s">
        <v>452</v>
      </c>
      <c r="F9" t="s">
        <v>452</v>
      </c>
      <c r="G9" t="s">
        <v>452</v>
      </c>
      <c r="H9" t="s">
        <v>452</v>
      </c>
      <c r="I9" t="s">
        <v>452</v>
      </c>
      <c r="J9" t="s">
        <v>452</v>
      </c>
      <c r="K9" t="s">
        <v>452</v>
      </c>
      <c r="L9" t="s">
        <v>452</v>
      </c>
      <c r="M9" t="s">
        <v>452</v>
      </c>
      <c r="N9" t="s">
        <v>452</v>
      </c>
      <c r="O9" t="s">
        <v>452</v>
      </c>
      <c r="P9" t="s">
        <v>452</v>
      </c>
      <c r="Q9" t="s">
        <v>452</v>
      </c>
      <c r="R9" t="s">
        <v>452</v>
      </c>
      <c r="S9" t="s">
        <v>452</v>
      </c>
      <c r="T9" t="s">
        <v>452</v>
      </c>
      <c r="U9" t="s">
        <v>452</v>
      </c>
      <c r="V9" t="s">
        <v>452</v>
      </c>
      <c r="W9" t="s">
        <v>452</v>
      </c>
      <c r="X9" t="str">
        <f>W9</f>
        <v>CF-2702</v>
      </c>
      <c r="Y9" t="s">
        <v>452</v>
      </c>
      <c r="Z9" t="str">
        <f t="shared" ref="Z9:AK9" si="10">Y9</f>
        <v>CF-2702</v>
      </c>
      <c r="AA9" t="str">
        <f t="shared" si="10"/>
        <v>CF-2702</v>
      </c>
      <c r="AB9" t="str">
        <f t="shared" si="10"/>
        <v>CF-2702</v>
      </c>
      <c r="AC9" t="str">
        <f t="shared" si="10"/>
        <v>CF-2702</v>
      </c>
      <c r="AD9" t="str">
        <f t="shared" si="10"/>
        <v>CF-2702</v>
      </c>
      <c r="AE9" t="str">
        <f t="shared" si="10"/>
        <v>CF-2702</v>
      </c>
      <c r="AF9" t="str">
        <f t="shared" si="10"/>
        <v>CF-2702</v>
      </c>
      <c r="AG9" t="str">
        <f t="shared" si="10"/>
        <v>CF-2702</v>
      </c>
      <c r="AH9" t="str">
        <f t="shared" si="10"/>
        <v>CF-2702</v>
      </c>
      <c r="AI9" t="str">
        <f t="shared" si="10"/>
        <v>CF-2702</v>
      </c>
      <c r="AJ9" t="str">
        <f t="shared" si="10"/>
        <v>CF-2702</v>
      </c>
      <c r="AK9" t="str">
        <f t="shared" si="10"/>
        <v>CF-2702</v>
      </c>
      <c r="AM9" t="str">
        <f t="shared" si="4"/>
        <v>ALEJANDRO FUENTES PACHECO</v>
      </c>
      <c r="AN9" t="e">
        <f t="shared" ca="1" si="5"/>
        <v>#N/A</v>
      </c>
      <c r="AO9" t="e">
        <f ca="1">VLOOKUP(AN9,Equivalencias!D:F,3,FALSE)</f>
        <v>#N/A</v>
      </c>
      <c r="AQ9" t="s">
        <v>3599</v>
      </c>
    </row>
    <row r="10" spans="1:43" x14ac:dyDescent="0.3">
      <c r="A10" t="s">
        <v>194</v>
      </c>
      <c r="B10" t="s">
        <v>423</v>
      </c>
      <c r="C10" t="s">
        <v>423</v>
      </c>
      <c r="D10" t="s">
        <v>423</v>
      </c>
      <c r="E10" t="s">
        <v>423</v>
      </c>
      <c r="F10" t="s">
        <v>423</v>
      </c>
      <c r="G10" t="s">
        <v>423</v>
      </c>
      <c r="H10" t="s">
        <v>423</v>
      </c>
      <c r="I10" t="s">
        <v>423</v>
      </c>
      <c r="J10" t="s">
        <v>423</v>
      </c>
      <c r="K10" t="s">
        <v>423</v>
      </c>
      <c r="L10" t="s">
        <v>423</v>
      </c>
      <c r="M10" t="s">
        <v>423</v>
      </c>
      <c r="N10" t="s">
        <v>423</v>
      </c>
      <c r="O10" t="s">
        <v>423</v>
      </c>
      <c r="P10" t="s">
        <v>423</v>
      </c>
      <c r="Q10" t="s">
        <v>423</v>
      </c>
      <c r="R10" t="s">
        <v>423</v>
      </c>
      <c r="S10" t="s">
        <v>423</v>
      </c>
      <c r="T10" t="s">
        <v>423</v>
      </c>
      <c r="U10" t="s">
        <v>423</v>
      </c>
      <c r="V10" t="s">
        <v>423</v>
      </c>
      <c r="W10" t="s">
        <v>423</v>
      </c>
      <c r="AM10" t="str">
        <f t="shared" si="4"/>
        <v>ALEJANDRO SIBAJA NAVARRO</v>
      </c>
      <c r="AN10" t="e">
        <f t="shared" ca="1" si="5"/>
        <v>#N/A</v>
      </c>
      <c r="AO10" t="e">
        <f ca="1">VLOOKUP(AN10,Equivalencias!D:F,3,FALSE)</f>
        <v>#N/A</v>
      </c>
      <c r="AQ10" t="e">
        <v>#N/A</v>
      </c>
    </row>
    <row r="11" spans="1:43" x14ac:dyDescent="0.3">
      <c r="A11" t="s">
        <v>264</v>
      </c>
      <c r="B11" t="s">
        <v>437</v>
      </c>
      <c r="C11" t="s">
        <v>437</v>
      </c>
      <c r="D11" t="s">
        <v>437</v>
      </c>
      <c r="E11" t="s">
        <v>437</v>
      </c>
      <c r="F11" t="s">
        <v>437</v>
      </c>
      <c r="G11" t="s">
        <v>437</v>
      </c>
      <c r="H11" t="s">
        <v>437</v>
      </c>
      <c r="I11" t="s">
        <v>437</v>
      </c>
      <c r="J11" t="s">
        <v>437</v>
      </c>
      <c r="K11" t="s">
        <v>437</v>
      </c>
      <c r="L11" t="s">
        <v>437</v>
      </c>
      <c r="M11" t="s">
        <v>437</v>
      </c>
      <c r="N11" t="s">
        <v>437</v>
      </c>
      <c r="O11" t="s">
        <v>437</v>
      </c>
      <c r="P11" t="s">
        <v>437</v>
      </c>
      <c r="Q11" t="s">
        <v>437</v>
      </c>
      <c r="R11" t="s">
        <v>437</v>
      </c>
      <c r="S11" t="s">
        <v>437</v>
      </c>
      <c r="T11" t="s">
        <v>437</v>
      </c>
      <c r="U11" t="s">
        <v>437</v>
      </c>
      <c r="V11" t="s">
        <v>437</v>
      </c>
      <c r="W11" t="s">
        <v>437</v>
      </c>
      <c r="X11" t="str">
        <f t="shared" ref="X11:X26" si="11">W11</f>
        <v>CF-24</v>
      </c>
      <c r="Y11" t="s">
        <v>437</v>
      </c>
      <c r="Z11" t="str">
        <f t="shared" ref="Z11:AK11" si="12">Y11</f>
        <v>CF-24</v>
      </c>
      <c r="AA11" t="str">
        <f t="shared" si="12"/>
        <v>CF-24</v>
      </c>
      <c r="AB11" t="str">
        <f t="shared" si="12"/>
        <v>CF-24</v>
      </c>
      <c r="AC11" t="str">
        <f t="shared" si="12"/>
        <v>CF-24</v>
      </c>
      <c r="AD11" t="str">
        <f t="shared" si="12"/>
        <v>CF-24</v>
      </c>
      <c r="AE11" t="str">
        <f t="shared" si="12"/>
        <v>CF-24</v>
      </c>
      <c r="AF11" t="str">
        <f t="shared" si="12"/>
        <v>CF-24</v>
      </c>
      <c r="AG11" t="str">
        <f t="shared" si="12"/>
        <v>CF-24</v>
      </c>
      <c r="AH11" t="str">
        <f t="shared" si="12"/>
        <v>CF-24</v>
      </c>
      <c r="AI11" t="str">
        <f t="shared" si="12"/>
        <v>CF-24</v>
      </c>
      <c r="AJ11" t="str">
        <f t="shared" si="12"/>
        <v>CF-24</v>
      </c>
      <c r="AK11" t="str">
        <f t="shared" si="12"/>
        <v>CF-24</v>
      </c>
      <c r="AM11" t="str">
        <f t="shared" si="4"/>
        <v>ALEJANDRO TAPIA BARBOZA</v>
      </c>
      <c r="AN11" t="e">
        <f t="shared" ca="1" si="5"/>
        <v>#N/A</v>
      </c>
      <c r="AO11" t="e">
        <f ca="1">VLOOKUP(AN11,Equivalencias!D:F,3,FALSE)</f>
        <v>#N/A</v>
      </c>
      <c r="AQ11" t="s">
        <v>3600</v>
      </c>
    </row>
    <row r="12" spans="1:43" x14ac:dyDescent="0.3">
      <c r="A12" t="s">
        <v>286</v>
      </c>
      <c r="B12" t="s">
        <v>477</v>
      </c>
      <c r="C12" t="s">
        <v>477</v>
      </c>
      <c r="D12" t="s">
        <v>477</v>
      </c>
      <c r="E12" t="s">
        <v>477</v>
      </c>
      <c r="F12" t="s">
        <v>477</v>
      </c>
      <c r="G12" t="s">
        <v>477</v>
      </c>
      <c r="H12" t="s">
        <v>477</v>
      </c>
      <c r="I12" t="s">
        <v>477</v>
      </c>
      <c r="J12" t="s">
        <v>477</v>
      </c>
      <c r="K12" t="s">
        <v>477</v>
      </c>
      <c r="L12" t="s">
        <v>477</v>
      </c>
      <c r="M12" t="s">
        <v>477</v>
      </c>
      <c r="N12" t="s">
        <v>477</v>
      </c>
      <c r="O12" t="s">
        <v>477</v>
      </c>
      <c r="P12" t="s">
        <v>477</v>
      </c>
      <c r="Q12" t="s">
        <v>477</v>
      </c>
      <c r="R12" t="s">
        <v>477</v>
      </c>
      <c r="S12" t="s">
        <v>477</v>
      </c>
      <c r="T12" t="s">
        <v>477</v>
      </c>
      <c r="U12" t="s">
        <v>477</v>
      </c>
      <c r="V12" t="s">
        <v>477</v>
      </c>
      <c r="W12" t="s">
        <v>477</v>
      </c>
      <c r="X12" t="str">
        <f t="shared" si="11"/>
        <v>CF-2903</v>
      </c>
      <c r="Y12" t="s">
        <v>477</v>
      </c>
      <c r="Z12" t="str">
        <f t="shared" ref="Z12:AK12" si="13">Y12</f>
        <v>CF-2903</v>
      </c>
      <c r="AA12" t="str">
        <f t="shared" si="13"/>
        <v>CF-2903</v>
      </c>
      <c r="AB12" t="str">
        <f t="shared" si="13"/>
        <v>CF-2903</v>
      </c>
      <c r="AC12" t="str">
        <f t="shared" si="13"/>
        <v>CF-2903</v>
      </c>
      <c r="AD12" t="str">
        <f t="shared" si="13"/>
        <v>CF-2903</v>
      </c>
      <c r="AE12" t="str">
        <f t="shared" si="13"/>
        <v>CF-2903</v>
      </c>
      <c r="AF12" t="str">
        <f t="shared" si="13"/>
        <v>CF-2903</v>
      </c>
      <c r="AG12" t="str">
        <f t="shared" si="13"/>
        <v>CF-2903</v>
      </c>
      <c r="AH12" t="str">
        <f t="shared" si="13"/>
        <v>CF-2903</v>
      </c>
      <c r="AI12" t="str">
        <f t="shared" si="13"/>
        <v>CF-2903</v>
      </c>
      <c r="AJ12" t="str">
        <f t="shared" si="13"/>
        <v>CF-2903</v>
      </c>
      <c r="AK12" t="str">
        <f t="shared" si="13"/>
        <v>CF-2903</v>
      </c>
      <c r="AM12" t="str">
        <f t="shared" si="4"/>
        <v>ALFONSO FUENTES RODRIGUEZ</v>
      </c>
      <c r="AN12" t="e">
        <f t="shared" ca="1" si="5"/>
        <v>#N/A</v>
      </c>
      <c r="AO12" t="e">
        <f ca="1">VLOOKUP(AN12,Equivalencias!D:F,3,FALSE)</f>
        <v>#N/A</v>
      </c>
      <c r="AQ12" t="s">
        <v>3601</v>
      </c>
    </row>
    <row r="13" spans="1:43" x14ac:dyDescent="0.3">
      <c r="A13" t="s">
        <v>65</v>
      </c>
      <c r="B13" t="s">
        <v>477</v>
      </c>
      <c r="C13" t="s">
        <v>477</v>
      </c>
      <c r="D13" t="s">
        <v>477</v>
      </c>
      <c r="E13" t="s">
        <v>477</v>
      </c>
      <c r="F13" t="s">
        <v>477</v>
      </c>
      <c r="G13" t="s">
        <v>477</v>
      </c>
      <c r="H13" t="s">
        <v>477</v>
      </c>
      <c r="I13" t="s">
        <v>477</v>
      </c>
      <c r="J13" t="s">
        <v>477</v>
      </c>
      <c r="K13" t="s">
        <v>477</v>
      </c>
      <c r="L13" t="s">
        <v>477</v>
      </c>
      <c r="M13" t="s">
        <v>477</v>
      </c>
      <c r="N13" t="s">
        <v>477</v>
      </c>
      <c r="O13" t="s">
        <v>477</v>
      </c>
      <c r="P13" t="s">
        <v>477</v>
      </c>
      <c r="Q13" t="s">
        <v>477</v>
      </c>
      <c r="R13" t="s">
        <v>477</v>
      </c>
      <c r="S13" t="s">
        <v>477</v>
      </c>
      <c r="T13" t="s">
        <v>477</v>
      </c>
      <c r="U13" t="s">
        <v>477</v>
      </c>
      <c r="V13" t="s">
        <v>477</v>
      </c>
      <c r="W13" t="s">
        <v>477</v>
      </c>
      <c r="X13" t="str">
        <f t="shared" si="11"/>
        <v>CF-2903</v>
      </c>
      <c r="Y13" t="s">
        <v>477</v>
      </c>
      <c r="Z13" t="str">
        <f t="shared" ref="Z13:AK13" si="14">Y13</f>
        <v>CF-2903</v>
      </c>
      <c r="AA13" t="str">
        <f t="shared" si="14"/>
        <v>CF-2903</v>
      </c>
      <c r="AB13" t="str">
        <f t="shared" si="14"/>
        <v>CF-2903</v>
      </c>
      <c r="AC13" t="str">
        <f t="shared" si="14"/>
        <v>CF-2903</v>
      </c>
      <c r="AD13" t="str">
        <f t="shared" si="14"/>
        <v>CF-2903</v>
      </c>
      <c r="AE13" t="str">
        <f t="shared" si="14"/>
        <v>CF-2903</v>
      </c>
      <c r="AF13" t="str">
        <f t="shared" si="14"/>
        <v>CF-2903</v>
      </c>
      <c r="AG13" t="str">
        <f t="shared" si="14"/>
        <v>CF-2903</v>
      </c>
      <c r="AH13" t="str">
        <f t="shared" si="14"/>
        <v>CF-2903</v>
      </c>
      <c r="AI13" t="str">
        <f t="shared" si="14"/>
        <v>CF-2903</v>
      </c>
      <c r="AJ13" t="str">
        <f t="shared" si="14"/>
        <v>CF-2903</v>
      </c>
      <c r="AK13" t="str">
        <f t="shared" si="14"/>
        <v>CF-2903</v>
      </c>
      <c r="AM13" t="str">
        <f t="shared" si="4"/>
        <v>ALFONSO VARGAS CHAVES</v>
      </c>
      <c r="AN13" t="e">
        <f t="shared" ca="1" si="5"/>
        <v>#N/A</v>
      </c>
      <c r="AO13" t="e">
        <f ca="1">VLOOKUP(AN13,Equivalencias!D:F,3,FALSE)</f>
        <v>#N/A</v>
      </c>
      <c r="AQ13" t="s">
        <v>3602</v>
      </c>
    </row>
    <row r="14" spans="1:43" x14ac:dyDescent="0.3">
      <c r="A14" t="s">
        <v>59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tr">
        <f t="shared" si="11"/>
        <v>CF-2202</v>
      </c>
      <c r="Y14" t="s">
        <v>433</v>
      </c>
      <c r="Z14" t="str">
        <f t="shared" ref="Z14:AK14" si="15">Y14</f>
        <v>CF-2202</v>
      </c>
      <c r="AA14" t="str">
        <f t="shared" si="15"/>
        <v>CF-2202</v>
      </c>
      <c r="AB14" t="str">
        <f t="shared" si="15"/>
        <v>CF-2202</v>
      </c>
      <c r="AC14" t="str">
        <f t="shared" si="15"/>
        <v>CF-2202</v>
      </c>
      <c r="AD14" t="str">
        <f t="shared" si="15"/>
        <v>CF-2202</v>
      </c>
      <c r="AE14" t="str">
        <f t="shared" si="15"/>
        <v>CF-2202</v>
      </c>
      <c r="AF14" t="str">
        <f t="shared" si="15"/>
        <v>CF-2202</v>
      </c>
      <c r="AG14" t="str">
        <f t="shared" si="15"/>
        <v>CF-2202</v>
      </c>
      <c r="AH14" t="str">
        <f t="shared" si="15"/>
        <v>CF-2202</v>
      </c>
      <c r="AI14" t="str">
        <f t="shared" si="15"/>
        <v>CF-2202</v>
      </c>
      <c r="AJ14" t="str">
        <f t="shared" si="15"/>
        <v>CF-2202</v>
      </c>
      <c r="AK14" t="str">
        <f t="shared" si="15"/>
        <v>CF-2202</v>
      </c>
      <c r="AM14" t="str">
        <f t="shared" si="4"/>
        <v>ALVARO CHAVES SABORIO</v>
      </c>
      <c r="AN14" t="e">
        <f t="shared" ca="1" si="5"/>
        <v>#N/A</v>
      </c>
      <c r="AO14" t="e">
        <f ca="1">VLOOKUP(AN14,Equivalencias!D:F,3,FALSE)</f>
        <v>#N/A</v>
      </c>
      <c r="AQ14" t="s">
        <v>3603</v>
      </c>
    </row>
    <row r="15" spans="1:43" x14ac:dyDescent="0.3">
      <c r="A15" t="s">
        <v>265</v>
      </c>
      <c r="B15" t="s">
        <v>450</v>
      </c>
      <c r="C15" t="s">
        <v>450</v>
      </c>
      <c r="D15" t="s">
        <v>450</v>
      </c>
      <c r="E15" t="s">
        <v>450</v>
      </c>
      <c r="F15" t="s">
        <v>450</v>
      </c>
      <c r="G15" t="s">
        <v>450</v>
      </c>
      <c r="H15" t="s">
        <v>450</v>
      </c>
      <c r="I15" t="s">
        <v>450</v>
      </c>
      <c r="J15" t="s">
        <v>450</v>
      </c>
      <c r="K15" t="s">
        <v>450</v>
      </c>
      <c r="L15" t="s">
        <v>450</v>
      </c>
      <c r="M15" t="s">
        <v>450</v>
      </c>
      <c r="N15" t="s">
        <v>450</v>
      </c>
      <c r="O15" t="s">
        <v>450</v>
      </c>
      <c r="P15" t="s">
        <v>450</v>
      </c>
      <c r="Q15" t="s">
        <v>450</v>
      </c>
      <c r="R15" t="s">
        <v>450</v>
      </c>
      <c r="S15" t="s">
        <v>450</v>
      </c>
      <c r="T15" t="s">
        <v>450</v>
      </c>
      <c r="U15" t="s">
        <v>450</v>
      </c>
      <c r="V15" t="s">
        <v>450</v>
      </c>
      <c r="W15" t="s">
        <v>450</v>
      </c>
      <c r="X15" t="str">
        <f t="shared" si="11"/>
        <v>CF-2701</v>
      </c>
      <c r="Y15" t="s">
        <v>450</v>
      </c>
      <c r="Z15" t="str">
        <f t="shared" ref="Z15:AK15" si="16">Y15</f>
        <v>CF-2701</v>
      </c>
      <c r="AA15" t="str">
        <f t="shared" si="16"/>
        <v>CF-2701</v>
      </c>
      <c r="AB15" t="str">
        <f t="shared" si="16"/>
        <v>CF-2701</v>
      </c>
      <c r="AC15" t="str">
        <f t="shared" si="16"/>
        <v>CF-2701</v>
      </c>
      <c r="AD15" t="str">
        <f t="shared" si="16"/>
        <v>CF-2701</v>
      </c>
      <c r="AE15" t="str">
        <f t="shared" si="16"/>
        <v>CF-2701</v>
      </c>
      <c r="AF15" t="str">
        <f t="shared" si="16"/>
        <v>CF-2701</v>
      </c>
      <c r="AG15" t="str">
        <f t="shared" si="16"/>
        <v>CF-2701</v>
      </c>
      <c r="AH15" t="str">
        <f t="shared" si="16"/>
        <v>CF-2701</v>
      </c>
      <c r="AI15" t="str">
        <f t="shared" si="16"/>
        <v>CF-2701</v>
      </c>
      <c r="AJ15" t="str">
        <f t="shared" si="16"/>
        <v>CF-2701</v>
      </c>
      <c r="AK15" t="str">
        <f t="shared" si="16"/>
        <v>CF-2701</v>
      </c>
      <c r="AM15" t="str">
        <f t="shared" si="4"/>
        <v>ANA GABRIELA SOLIS SOTO</v>
      </c>
      <c r="AN15" t="e">
        <f t="shared" ca="1" si="5"/>
        <v>#N/A</v>
      </c>
      <c r="AO15" t="e">
        <f ca="1">VLOOKUP(AN15,Equivalencias!D:F,3,FALSE)</f>
        <v>#N/A</v>
      </c>
      <c r="AQ15" t="s">
        <v>3604</v>
      </c>
    </row>
    <row r="16" spans="1:43" x14ac:dyDescent="0.3">
      <c r="A16" t="s">
        <v>43</v>
      </c>
      <c r="B16" t="s">
        <v>421</v>
      </c>
      <c r="C16" t="s">
        <v>421</v>
      </c>
      <c r="D16" t="s">
        <v>421</v>
      </c>
      <c r="E16" t="s">
        <v>421</v>
      </c>
      <c r="F16" t="s">
        <v>421</v>
      </c>
      <c r="G16" t="s">
        <v>421</v>
      </c>
      <c r="H16" t="s">
        <v>421</v>
      </c>
      <c r="I16" t="s">
        <v>421</v>
      </c>
      <c r="J16" t="s">
        <v>421</v>
      </c>
      <c r="K16" t="s">
        <v>421</v>
      </c>
      <c r="L16" t="s">
        <v>421</v>
      </c>
      <c r="M16" t="s">
        <v>421</v>
      </c>
      <c r="N16" t="s">
        <v>421</v>
      </c>
      <c r="O16" t="s">
        <v>421</v>
      </c>
      <c r="P16" t="s">
        <v>421</v>
      </c>
      <c r="Q16" t="s">
        <v>421</v>
      </c>
      <c r="R16" t="s">
        <v>421</v>
      </c>
      <c r="S16" t="s">
        <v>421</v>
      </c>
      <c r="T16" t="s">
        <v>421</v>
      </c>
      <c r="U16" t="s">
        <v>421</v>
      </c>
      <c r="V16" t="s">
        <v>421</v>
      </c>
      <c r="W16" t="s">
        <v>421</v>
      </c>
      <c r="X16" t="str">
        <f t="shared" si="11"/>
        <v>CF-15</v>
      </c>
      <c r="Y16" t="s">
        <v>421</v>
      </c>
      <c r="Z16" t="str">
        <f t="shared" ref="Z16:AK16" si="17">Y16</f>
        <v>CF-15</v>
      </c>
      <c r="AA16" t="str">
        <f t="shared" si="17"/>
        <v>CF-15</v>
      </c>
      <c r="AB16" t="str">
        <f t="shared" si="17"/>
        <v>CF-15</v>
      </c>
      <c r="AC16" t="str">
        <f t="shared" si="17"/>
        <v>CF-15</v>
      </c>
      <c r="AD16" t="str">
        <f t="shared" si="17"/>
        <v>CF-15</v>
      </c>
      <c r="AE16" t="str">
        <f t="shared" si="17"/>
        <v>CF-15</v>
      </c>
      <c r="AF16" t="str">
        <f t="shared" si="17"/>
        <v>CF-15</v>
      </c>
      <c r="AG16" t="str">
        <f t="shared" si="17"/>
        <v>CF-15</v>
      </c>
      <c r="AH16" t="str">
        <f t="shared" si="17"/>
        <v>CF-15</v>
      </c>
      <c r="AI16" t="str">
        <f t="shared" si="17"/>
        <v>CF-15</v>
      </c>
      <c r="AJ16" t="str">
        <f t="shared" si="17"/>
        <v>CF-15</v>
      </c>
      <c r="AK16" t="str">
        <f t="shared" si="17"/>
        <v>CF-15</v>
      </c>
      <c r="AM16" t="str">
        <f t="shared" si="4"/>
        <v>ANA MARIA ALVARADO JIMENEZ</v>
      </c>
      <c r="AN16" t="e">
        <f t="shared" ca="1" si="5"/>
        <v>#N/A</v>
      </c>
      <c r="AO16" t="e">
        <f ca="1">VLOOKUP(AN16,Equivalencias!D:F,3,FALSE)</f>
        <v>#N/A</v>
      </c>
      <c r="AQ16" t="s">
        <v>3605</v>
      </c>
    </row>
    <row r="17" spans="1:43" x14ac:dyDescent="0.3">
      <c r="A17" t="s">
        <v>280</v>
      </c>
      <c r="B17" t="s">
        <v>452</v>
      </c>
      <c r="C17" t="s">
        <v>452</v>
      </c>
      <c r="D17" t="s">
        <v>452</v>
      </c>
      <c r="E17" t="s">
        <v>452</v>
      </c>
      <c r="F17" t="s">
        <v>452</v>
      </c>
      <c r="G17" t="s">
        <v>452</v>
      </c>
      <c r="H17" t="s">
        <v>452</v>
      </c>
      <c r="I17" t="s">
        <v>452</v>
      </c>
      <c r="J17" t="s">
        <v>452</v>
      </c>
      <c r="K17" t="s">
        <v>452</v>
      </c>
      <c r="L17" t="s">
        <v>452</v>
      </c>
      <c r="M17" t="s">
        <v>452</v>
      </c>
      <c r="N17" t="s">
        <v>452</v>
      </c>
      <c r="O17" t="s">
        <v>452</v>
      </c>
      <c r="P17" t="s">
        <v>452</v>
      </c>
      <c r="Q17" t="s">
        <v>452</v>
      </c>
      <c r="R17" t="s">
        <v>452</v>
      </c>
      <c r="S17" t="s">
        <v>452</v>
      </c>
      <c r="T17" t="s">
        <v>452</v>
      </c>
      <c r="U17" t="s">
        <v>452</v>
      </c>
      <c r="V17" t="s">
        <v>452</v>
      </c>
      <c r="W17" t="s">
        <v>452</v>
      </c>
      <c r="X17" t="str">
        <f t="shared" si="11"/>
        <v>CF-2702</v>
      </c>
      <c r="Y17" t="s">
        <v>452</v>
      </c>
      <c r="Z17" t="str">
        <f t="shared" ref="Z17:AK17" si="18">Y17</f>
        <v>CF-2702</v>
      </c>
      <c r="AA17" t="str">
        <f t="shared" si="18"/>
        <v>CF-2702</v>
      </c>
      <c r="AB17" t="str">
        <f t="shared" si="18"/>
        <v>CF-2702</v>
      </c>
      <c r="AC17" t="str">
        <f t="shared" si="18"/>
        <v>CF-2702</v>
      </c>
      <c r="AD17" t="str">
        <f t="shared" si="18"/>
        <v>CF-2702</v>
      </c>
      <c r="AE17" t="str">
        <f t="shared" si="18"/>
        <v>CF-2702</v>
      </c>
      <c r="AF17" t="str">
        <f t="shared" si="18"/>
        <v>CF-2702</v>
      </c>
      <c r="AG17" t="str">
        <f t="shared" si="18"/>
        <v>CF-2702</v>
      </c>
      <c r="AH17" t="str">
        <f t="shared" si="18"/>
        <v>CF-2702</v>
      </c>
      <c r="AI17" t="str">
        <f t="shared" si="18"/>
        <v>CF-2702</v>
      </c>
      <c r="AJ17" t="str">
        <f t="shared" si="18"/>
        <v>CF-2702</v>
      </c>
      <c r="AK17" t="str">
        <f t="shared" si="18"/>
        <v>CF-2702</v>
      </c>
      <c r="AM17" t="str">
        <f t="shared" si="4"/>
        <v>ANDREA SOLIS VASCONCELOS</v>
      </c>
      <c r="AN17" t="e">
        <f t="shared" ca="1" si="5"/>
        <v>#N/A</v>
      </c>
      <c r="AO17" t="e">
        <f ca="1">VLOOKUP(AN17,Equivalencias!D:F,3,FALSE)</f>
        <v>#N/A</v>
      </c>
      <c r="AQ17" t="s">
        <v>3606</v>
      </c>
    </row>
    <row r="18" spans="1:43" x14ac:dyDescent="0.3">
      <c r="A18" t="s">
        <v>251</v>
      </c>
      <c r="B18" t="s">
        <v>448</v>
      </c>
      <c r="C18" t="s">
        <v>448</v>
      </c>
      <c r="D18" t="s">
        <v>448</v>
      </c>
      <c r="E18" t="s">
        <v>448</v>
      </c>
      <c r="F18" t="s">
        <v>448</v>
      </c>
      <c r="G18" t="s">
        <v>448</v>
      </c>
      <c r="H18" t="s">
        <v>448</v>
      </c>
      <c r="I18" t="s">
        <v>448</v>
      </c>
      <c r="J18" t="s">
        <v>448</v>
      </c>
      <c r="K18" t="s">
        <v>448</v>
      </c>
      <c r="L18" t="s">
        <v>448</v>
      </c>
      <c r="M18" t="s">
        <v>448</v>
      </c>
      <c r="N18" t="s">
        <v>448</v>
      </c>
      <c r="O18" t="s">
        <v>448</v>
      </c>
      <c r="P18" t="s">
        <v>448</v>
      </c>
      <c r="Q18" t="s">
        <v>448</v>
      </c>
      <c r="R18" t="s">
        <v>448</v>
      </c>
      <c r="S18" t="s">
        <v>448</v>
      </c>
      <c r="T18" t="s">
        <v>448</v>
      </c>
      <c r="U18" t="s">
        <v>448</v>
      </c>
      <c r="V18" t="s">
        <v>448</v>
      </c>
      <c r="W18" t="s">
        <v>448</v>
      </c>
      <c r="X18" t="str">
        <f t="shared" si="11"/>
        <v>CF-27</v>
      </c>
      <c r="Y18" t="s">
        <v>448</v>
      </c>
      <c r="Z18" t="str">
        <f t="shared" ref="Z18:AK18" si="19">Y18</f>
        <v>CF-27</v>
      </c>
      <c r="AA18" t="str">
        <f t="shared" si="19"/>
        <v>CF-27</v>
      </c>
      <c r="AB18" t="str">
        <f t="shared" si="19"/>
        <v>CF-27</v>
      </c>
      <c r="AC18" t="str">
        <f t="shared" si="19"/>
        <v>CF-27</v>
      </c>
      <c r="AD18" t="str">
        <f t="shared" si="19"/>
        <v>CF-27</v>
      </c>
      <c r="AE18" t="str">
        <f t="shared" si="19"/>
        <v>CF-27</v>
      </c>
      <c r="AF18" t="str">
        <f t="shared" si="19"/>
        <v>CF-27</v>
      </c>
      <c r="AG18" t="str">
        <f t="shared" si="19"/>
        <v>CF-27</v>
      </c>
      <c r="AH18" t="str">
        <f t="shared" si="19"/>
        <v>CF-27</v>
      </c>
      <c r="AI18" t="str">
        <f t="shared" si="19"/>
        <v>CF-27</v>
      </c>
      <c r="AJ18" t="str">
        <f t="shared" si="19"/>
        <v>CF-27</v>
      </c>
      <c r="AK18" t="str">
        <f t="shared" si="19"/>
        <v>CF-27</v>
      </c>
      <c r="AM18" t="str">
        <f t="shared" si="4"/>
        <v>ANDRES ALVAREZ ZUÑIGA</v>
      </c>
      <c r="AN18" t="e">
        <f t="shared" ca="1" si="5"/>
        <v>#N/A</v>
      </c>
      <c r="AO18" t="e">
        <f ca="1">VLOOKUP(AN18,Equivalencias!D:F,3,FALSE)</f>
        <v>#N/A</v>
      </c>
      <c r="AQ18" t="s">
        <v>3607</v>
      </c>
    </row>
    <row r="19" spans="1:43" x14ac:dyDescent="0.3">
      <c r="A19" t="s">
        <v>233</v>
      </c>
      <c r="B19" t="s">
        <v>470</v>
      </c>
      <c r="C19" t="s">
        <v>470</v>
      </c>
      <c r="D19" t="s">
        <v>470</v>
      </c>
      <c r="E19" t="s">
        <v>470</v>
      </c>
      <c r="F19" t="s">
        <v>470</v>
      </c>
      <c r="G19" t="s">
        <v>470</v>
      </c>
      <c r="H19" t="s">
        <v>470</v>
      </c>
      <c r="I19" t="s">
        <v>470</v>
      </c>
      <c r="J19" t="s">
        <v>470</v>
      </c>
      <c r="K19" t="s">
        <v>470</v>
      </c>
      <c r="L19" t="s">
        <v>470</v>
      </c>
      <c r="M19" t="s">
        <v>470</v>
      </c>
      <c r="N19" t="s">
        <v>470</v>
      </c>
      <c r="O19" t="s">
        <v>470</v>
      </c>
      <c r="P19" t="s">
        <v>470</v>
      </c>
      <c r="Q19" t="s">
        <v>470</v>
      </c>
      <c r="R19" t="s">
        <v>470</v>
      </c>
      <c r="S19" t="s">
        <v>470</v>
      </c>
      <c r="T19" t="s">
        <v>470</v>
      </c>
      <c r="U19" t="s">
        <v>470</v>
      </c>
      <c r="V19" t="s">
        <v>470</v>
      </c>
      <c r="W19" t="s">
        <v>470</v>
      </c>
      <c r="X19" t="str">
        <f t="shared" si="11"/>
        <v>CF-2806</v>
      </c>
      <c r="Y19" t="s">
        <v>470</v>
      </c>
      <c r="Z19" t="str">
        <f t="shared" ref="Z19:AK19" si="20">Y19</f>
        <v>CF-2806</v>
      </c>
      <c r="AA19" t="str">
        <f t="shared" si="20"/>
        <v>CF-2806</v>
      </c>
      <c r="AB19" t="str">
        <f t="shared" si="20"/>
        <v>CF-2806</v>
      </c>
      <c r="AC19" t="str">
        <f t="shared" si="20"/>
        <v>CF-2806</v>
      </c>
      <c r="AD19" t="str">
        <f t="shared" si="20"/>
        <v>CF-2806</v>
      </c>
      <c r="AE19" t="str">
        <f t="shared" si="20"/>
        <v>CF-2806</v>
      </c>
      <c r="AF19" t="str">
        <f t="shared" si="20"/>
        <v>CF-2806</v>
      </c>
      <c r="AG19" t="str">
        <f t="shared" si="20"/>
        <v>CF-2806</v>
      </c>
      <c r="AH19" t="str">
        <f t="shared" si="20"/>
        <v>CF-2806</v>
      </c>
      <c r="AI19" t="str">
        <f t="shared" si="20"/>
        <v>CF-2806</v>
      </c>
      <c r="AJ19" t="str">
        <f t="shared" si="20"/>
        <v>CF-2806</v>
      </c>
      <c r="AK19" t="str">
        <f t="shared" si="20"/>
        <v>CF-2806</v>
      </c>
      <c r="AM19" t="str">
        <f t="shared" si="4"/>
        <v>ANDRES MONGE NARANJO</v>
      </c>
      <c r="AN19" t="e">
        <f t="shared" ca="1" si="5"/>
        <v>#N/A</v>
      </c>
      <c r="AO19" t="e">
        <f ca="1">VLOOKUP(AN19,Equivalencias!D:F,3,FALSE)</f>
        <v>#N/A</v>
      </c>
      <c r="AQ19" t="s">
        <v>3608</v>
      </c>
    </row>
    <row r="20" spans="1:43" x14ac:dyDescent="0.3">
      <c r="A20" t="s">
        <v>141</v>
      </c>
      <c r="B20" t="s">
        <v>437</v>
      </c>
      <c r="C20" t="s">
        <v>437</v>
      </c>
      <c r="D20" t="s">
        <v>437</v>
      </c>
      <c r="E20" t="s">
        <v>437</v>
      </c>
      <c r="F20" t="s">
        <v>437</v>
      </c>
      <c r="G20" t="s">
        <v>437</v>
      </c>
      <c r="H20" t="s">
        <v>437</v>
      </c>
      <c r="I20" t="s">
        <v>437</v>
      </c>
      <c r="J20" t="s">
        <v>437</v>
      </c>
      <c r="K20" t="s">
        <v>437</v>
      </c>
      <c r="L20" t="s">
        <v>437</v>
      </c>
      <c r="M20" t="s">
        <v>437</v>
      </c>
      <c r="N20" t="s">
        <v>437</v>
      </c>
      <c r="O20" t="s">
        <v>437</v>
      </c>
      <c r="P20" t="s">
        <v>437</v>
      </c>
      <c r="Q20" t="s">
        <v>437</v>
      </c>
      <c r="R20" t="s">
        <v>437</v>
      </c>
      <c r="S20" t="s">
        <v>437</v>
      </c>
      <c r="T20" t="s">
        <v>437</v>
      </c>
      <c r="U20" t="s">
        <v>437</v>
      </c>
      <c r="V20" t="s">
        <v>437</v>
      </c>
      <c r="W20" t="s">
        <v>437</v>
      </c>
      <c r="X20" t="str">
        <f t="shared" si="11"/>
        <v>CF-24</v>
      </c>
      <c r="Y20" t="s">
        <v>437</v>
      </c>
      <c r="Z20" t="str">
        <f t="shared" ref="Z20:AK20" si="21">Y20</f>
        <v>CF-24</v>
      </c>
      <c r="AA20" t="str">
        <f t="shared" si="21"/>
        <v>CF-24</v>
      </c>
      <c r="AB20" t="str">
        <f t="shared" si="21"/>
        <v>CF-24</v>
      </c>
      <c r="AC20" t="str">
        <f t="shared" si="21"/>
        <v>CF-24</v>
      </c>
      <c r="AD20" t="str">
        <f t="shared" si="21"/>
        <v>CF-24</v>
      </c>
      <c r="AE20" t="str">
        <f t="shared" si="21"/>
        <v>CF-24</v>
      </c>
      <c r="AF20" t="str">
        <f t="shared" si="21"/>
        <v>CF-24</v>
      </c>
      <c r="AG20" t="str">
        <f t="shared" si="21"/>
        <v>CF-24</v>
      </c>
      <c r="AH20" t="str">
        <f t="shared" si="21"/>
        <v>CF-24</v>
      </c>
      <c r="AI20" t="str">
        <f t="shared" si="21"/>
        <v>CF-24</v>
      </c>
      <c r="AJ20" t="str">
        <f t="shared" si="21"/>
        <v>CF-24</v>
      </c>
      <c r="AK20" t="str">
        <f t="shared" si="21"/>
        <v>CF-24</v>
      </c>
      <c r="AM20" t="str">
        <f t="shared" si="4"/>
        <v>ANDRES SANCHO ARROYO</v>
      </c>
      <c r="AN20" t="e">
        <f t="shared" ca="1" si="5"/>
        <v>#N/A</v>
      </c>
      <c r="AO20" t="e">
        <f ca="1">VLOOKUP(AN20,Equivalencias!D:F,3,FALSE)</f>
        <v>#N/A</v>
      </c>
      <c r="AQ20" t="s">
        <v>3609</v>
      </c>
    </row>
    <row r="21" spans="1:43" x14ac:dyDescent="0.3">
      <c r="A21" t="s">
        <v>246</v>
      </c>
      <c r="B21" t="s">
        <v>425</v>
      </c>
      <c r="C21" t="s">
        <v>425</v>
      </c>
      <c r="D21" t="s">
        <v>425</v>
      </c>
      <c r="E21" t="s">
        <v>425</v>
      </c>
      <c r="F21" t="s">
        <v>425</v>
      </c>
      <c r="G21" t="s">
        <v>425</v>
      </c>
      <c r="H21" t="s">
        <v>425</v>
      </c>
      <c r="I21" t="s">
        <v>425</v>
      </c>
      <c r="J21" t="s">
        <v>425</v>
      </c>
      <c r="K21" t="s">
        <v>425</v>
      </c>
      <c r="L21" t="s">
        <v>425</v>
      </c>
      <c r="M21" t="s">
        <v>425</v>
      </c>
      <c r="N21" t="s">
        <v>425</v>
      </c>
      <c r="O21" t="s">
        <v>425</v>
      </c>
      <c r="P21" t="s">
        <v>425</v>
      </c>
      <c r="Q21" t="s">
        <v>425</v>
      </c>
      <c r="R21" t="s">
        <v>425</v>
      </c>
      <c r="S21" t="s">
        <v>425</v>
      </c>
      <c r="T21" t="s">
        <v>425</v>
      </c>
      <c r="U21" t="s">
        <v>425</v>
      </c>
      <c r="V21" t="s">
        <v>425</v>
      </c>
      <c r="W21" t="s">
        <v>425</v>
      </c>
      <c r="X21" t="str">
        <f t="shared" si="11"/>
        <v>CF-200RM</v>
      </c>
      <c r="Y21" t="s">
        <v>425</v>
      </c>
      <c r="Z21" t="str">
        <f t="shared" ref="Z21:AK21" si="22">Y21</f>
        <v>CF-200RM</v>
      </c>
      <c r="AA21" t="str">
        <f t="shared" si="22"/>
        <v>CF-200RM</v>
      </c>
      <c r="AB21" t="str">
        <f t="shared" si="22"/>
        <v>CF-200RM</v>
      </c>
      <c r="AC21" t="str">
        <f t="shared" si="22"/>
        <v>CF-200RM</v>
      </c>
      <c r="AD21" t="str">
        <f t="shared" si="22"/>
        <v>CF-200RM</v>
      </c>
      <c r="AE21" t="str">
        <f t="shared" si="22"/>
        <v>CF-200RM</v>
      </c>
      <c r="AF21" t="str">
        <f t="shared" si="22"/>
        <v>CF-200RM</v>
      </c>
      <c r="AG21" t="str">
        <f t="shared" si="22"/>
        <v>CF-200RM</v>
      </c>
      <c r="AH21" t="str">
        <f t="shared" si="22"/>
        <v>CF-200RM</v>
      </c>
      <c r="AI21" t="str">
        <f t="shared" si="22"/>
        <v>CF-200RM</v>
      </c>
      <c r="AJ21" t="str">
        <f t="shared" si="22"/>
        <v>CF-200RM</v>
      </c>
      <c r="AK21" t="str">
        <f t="shared" si="22"/>
        <v>CF-200RM</v>
      </c>
      <c r="AM21" t="str">
        <f t="shared" si="4"/>
        <v>ANDREY ARIAS VALVERDE</v>
      </c>
      <c r="AN21" t="e">
        <f t="shared" ca="1" si="5"/>
        <v>#N/A</v>
      </c>
      <c r="AO21" t="e">
        <f ca="1">VLOOKUP(AN21,Equivalencias!D:F,3,FALSE)</f>
        <v>#N/A</v>
      </c>
      <c r="AQ21" t="s">
        <v>3610</v>
      </c>
    </row>
    <row r="22" spans="1:43" x14ac:dyDescent="0.3">
      <c r="A22" t="s">
        <v>339</v>
      </c>
      <c r="B22" t="s">
        <v>481</v>
      </c>
      <c r="C22" t="s">
        <v>481</v>
      </c>
      <c r="D22" t="s">
        <v>481</v>
      </c>
      <c r="E22" t="s">
        <v>481</v>
      </c>
      <c r="F22" t="s">
        <v>481</v>
      </c>
      <c r="G22" t="s">
        <v>481</v>
      </c>
      <c r="H22" t="s">
        <v>481</v>
      </c>
      <c r="I22" t="s">
        <v>481</v>
      </c>
      <c r="J22" t="s">
        <v>481</v>
      </c>
      <c r="K22" t="s">
        <v>481</v>
      </c>
      <c r="L22" t="s">
        <v>481</v>
      </c>
      <c r="M22" t="s">
        <v>481</v>
      </c>
      <c r="N22" t="s">
        <v>481</v>
      </c>
      <c r="O22" t="s">
        <v>481</v>
      </c>
      <c r="P22" t="s">
        <v>481</v>
      </c>
      <c r="Q22" t="s">
        <v>481</v>
      </c>
      <c r="R22" t="s">
        <v>481</v>
      </c>
      <c r="S22" t="s">
        <v>481</v>
      </c>
      <c r="T22" t="s">
        <v>481</v>
      </c>
      <c r="U22" t="s">
        <v>481</v>
      </c>
      <c r="V22" t="s">
        <v>481</v>
      </c>
      <c r="W22" t="s">
        <v>481</v>
      </c>
      <c r="X22" t="str">
        <f t="shared" si="11"/>
        <v>CF-30</v>
      </c>
      <c r="Y22" t="s">
        <v>481</v>
      </c>
      <c r="Z22" t="str">
        <f t="shared" ref="Z22:AK22" si="23">Y22</f>
        <v>CF-30</v>
      </c>
      <c r="AA22" t="str">
        <f t="shared" si="23"/>
        <v>CF-30</v>
      </c>
      <c r="AB22" t="str">
        <f t="shared" si="23"/>
        <v>CF-30</v>
      </c>
      <c r="AC22" t="str">
        <f t="shared" si="23"/>
        <v>CF-30</v>
      </c>
      <c r="AD22" t="str">
        <f t="shared" si="23"/>
        <v>CF-30</v>
      </c>
      <c r="AE22" t="str">
        <f t="shared" si="23"/>
        <v>CF-30</v>
      </c>
      <c r="AF22" t="str">
        <f t="shared" si="23"/>
        <v>CF-30</v>
      </c>
      <c r="AG22" t="str">
        <f t="shared" si="23"/>
        <v>CF-30</v>
      </c>
      <c r="AH22" t="str">
        <f t="shared" si="23"/>
        <v>CF-30</v>
      </c>
      <c r="AI22" t="str">
        <f t="shared" si="23"/>
        <v>CF-30</v>
      </c>
      <c r="AJ22" t="str">
        <f t="shared" si="23"/>
        <v>CF-30</v>
      </c>
      <c r="AK22" t="str">
        <f t="shared" si="23"/>
        <v>CF-30</v>
      </c>
      <c r="AM22" t="str">
        <f t="shared" si="4"/>
        <v>ANDREY RIVERA ELIZONDO</v>
      </c>
      <c r="AN22" t="e">
        <f t="shared" ca="1" si="5"/>
        <v>#N/A</v>
      </c>
      <c r="AO22" t="e">
        <f ca="1">VLOOKUP(AN22,Equivalencias!D:F,3,FALSE)</f>
        <v>#N/A</v>
      </c>
      <c r="AQ22" t="s">
        <v>3611</v>
      </c>
    </row>
    <row r="23" spans="1:43" x14ac:dyDescent="0.3">
      <c r="A23" t="s">
        <v>391</v>
      </c>
      <c r="B23" t="s">
        <v>470</v>
      </c>
      <c r="C23" t="s">
        <v>470</v>
      </c>
      <c r="D23" t="s">
        <v>470</v>
      </c>
      <c r="E23" t="s">
        <v>470</v>
      </c>
      <c r="F23" t="s">
        <v>470</v>
      </c>
      <c r="G23" t="s">
        <v>470</v>
      </c>
      <c r="H23" t="s">
        <v>470</v>
      </c>
      <c r="I23" t="s">
        <v>470</v>
      </c>
      <c r="J23" t="s">
        <v>470</v>
      </c>
      <c r="K23" t="s">
        <v>470</v>
      </c>
      <c r="L23" t="s">
        <v>470</v>
      </c>
      <c r="M23" t="s">
        <v>470</v>
      </c>
      <c r="N23" t="s">
        <v>470</v>
      </c>
      <c r="O23" t="s">
        <v>470</v>
      </c>
      <c r="P23" t="s">
        <v>470</v>
      </c>
      <c r="Q23" t="s">
        <v>470</v>
      </c>
      <c r="R23" t="s">
        <v>470</v>
      </c>
      <c r="S23" t="s">
        <v>470</v>
      </c>
      <c r="T23" t="s">
        <v>470</v>
      </c>
      <c r="U23" t="s">
        <v>470</v>
      </c>
      <c r="V23" t="s">
        <v>470</v>
      </c>
      <c r="W23" t="s">
        <v>470</v>
      </c>
      <c r="X23" t="str">
        <f t="shared" si="11"/>
        <v>CF-2806</v>
      </c>
      <c r="Y23" t="s">
        <v>470</v>
      </c>
      <c r="Z23" t="str">
        <f t="shared" ref="Z23:AK23" si="24">Y23</f>
        <v>CF-2806</v>
      </c>
      <c r="AA23" t="str">
        <f t="shared" si="24"/>
        <v>CF-2806</v>
      </c>
      <c r="AB23" t="str">
        <f t="shared" si="24"/>
        <v>CF-2806</v>
      </c>
      <c r="AC23" t="str">
        <f t="shared" si="24"/>
        <v>CF-2806</v>
      </c>
      <c r="AD23" t="str">
        <f t="shared" si="24"/>
        <v>CF-2806</v>
      </c>
      <c r="AE23" t="str">
        <f t="shared" si="24"/>
        <v>CF-2806</v>
      </c>
      <c r="AF23" t="str">
        <f t="shared" si="24"/>
        <v>CF-2806</v>
      </c>
      <c r="AG23" t="str">
        <f t="shared" si="24"/>
        <v>CF-2806</v>
      </c>
      <c r="AH23" t="str">
        <f t="shared" si="24"/>
        <v>CF-2806</v>
      </c>
      <c r="AI23" t="str">
        <f t="shared" si="24"/>
        <v>CF-2806</v>
      </c>
      <c r="AJ23" t="str">
        <f t="shared" si="24"/>
        <v>CF-2806</v>
      </c>
      <c r="AK23" t="str">
        <f t="shared" si="24"/>
        <v>CF-2806</v>
      </c>
      <c r="AM23" t="str">
        <f t="shared" si="4"/>
        <v>ANFERNY MIRANDA CHAVEZ</v>
      </c>
      <c r="AN23" t="e">
        <f t="shared" ca="1" si="5"/>
        <v>#N/A</v>
      </c>
      <c r="AO23" t="e">
        <f ca="1">VLOOKUP(AN23,Equivalencias!D:F,3,FALSE)</f>
        <v>#N/A</v>
      </c>
      <c r="AQ23" t="s">
        <v>3612</v>
      </c>
    </row>
    <row r="24" spans="1:43" s="1" customFormat="1" x14ac:dyDescent="0.3">
      <c r="A24" s="1" t="s">
        <v>1011</v>
      </c>
      <c r="B24" s="1" t="s">
        <v>672</v>
      </c>
      <c r="C24" s="1" t="s">
        <v>672</v>
      </c>
      <c r="D24" s="1" t="s">
        <v>672</v>
      </c>
      <c r="E24" s="1" t="s">
        <v>672</v>
      </c>
      <c r="F24" s="1" t="s">
        <v>672</v>
      </c>
      <c r="G24" s="1" t="s">
        <v>672</v>
      </c>
      <c r="H24" s="1" t="s">
        <v>672</v>
      </c>
      <c r="I24" s="1" t="s">
        <v>672</v>
      </c>
      <c r="J24" s="1" t="s">
        <v>672</v>
      </c>
      <c r="K24" s="1" t="s">
        <v>672</v>
      </c>
      <c r="L24" s="1" t="s">
        <v>672</v>
      </c>
      <c r="M24" s="1" t="s">
        <v>672</v>
      </c>
      <c r="N24" s="1" t="s">
        <v>672</v>
      </c>
      <c r="O24" s="1" t="s">
        <v>672</v>
      </c>
      <c r="P24" s="1" t="s">
        <v>672</v>
      </c>
      <c r="Q24" s="1" t="s">
        <v>672</v>
      </c>
      <c r="R24" s="1" t="s">
        <v>672</v>
      </c>
      <c r="S24" s="1" t="s">
        <v>672</v>
      </c>
      <c r="T24" s="1" t="s">
        <v>672</v>
      </c>
      <c r="U24" s="1" t="s">
        <v>672</v>
      </c>
      <c r="V24" s="1" t="s">
        <v>672</v>
      </c>
      <c r="W24" s="1" t="s">
        <v>672</v>
      </c>
      <c r="X24" s="1" t="str">
        <f t="shared" si="11"/>
        <v>CF-SP</v>
      </c>
      <c r="Y24" s="1" t="s">
        <v>672</v>
      </c>
      <c r="Z24" s="1" t="str">
        <f t="shared" ref="Z24:AK24" si="25">Y24</f>
        <v>CF-SP</v>
      </c>
      <c r="AA24" s="1" t="str">
        <f t="shared" si="25"/>
        <v>CF-SP</v>
      </c>
      <c r="AB24" s="1" t="str">
        <f t="shared" si="25"/>
        <v>CF-SP</v>
      </c>
      <c r="AC24" s="1" t="str">
        <f t="shared" si="25"/>
        <v>CF-SP</v>
      </c>
      <c r="AD24" s="1" t="str">
        <f t="shared" si="25"/>
        <v>CF-SP</v>
      </c>
      <c r="AE24" s="1" t="str">
        <f t="shared" si="25"/>
        <v>CF-SP</v>
      </c>
      <c r="AF24" s="1" t="str">
        <f t="shared" si="25"/>
        <v>CF-SP</v>
      </c>
      <c r="AG24" s="1" t="str">
        <f t="shared" si="25"/>
        <v>CF-SP</v>
      </c>
      <c r="AH24" s="1" t="str">
        <f t="shared" si="25"/>
        <v>CF-SP</v>
      </c>
      <c r="AI24" s="1" t="str">
        <f t="shared" si="25"/>
        <v>CF-SP</v>
      </c>
      <c r="AJ24" s="1" t="str">
        <f t="shared" si="25"/>
        <v>CF-SP</v>
      </c>
      <c r="AK24" s="1" t="str">
        <f t="shared" si="25"/>
        <v>CF-SP</v>
      </c>
      <c r="AM24" s="1" t="str">
        <f t="shared" si="4"/>
        <v>ANKUSH RAINA</v>
      </c>
      <c r="AN24" s="1" t="e">
        <f t="shared" ca="1" si="5"/>
        <v>#N/A</v>
      </c>
      <c r="AO24" s="1" t="e">
        <f ca="1">VLOOKUP(AN24,Equivalencias!D:F,3,FALSE)</f>
        <v>#N/A</v>
      </c>
      <c r="AQ24" s="1" t="e">
        <v>#N/A</v>
      </c>
    </row>
    <row r="25" spans="1:43" x14ac:dyDescent="0.3">
      <c r="A25" t="s">
        <v>309</v>
      </c>
      <c r="B25" t="s">
        <v>425</v>
      </c>
      <c r="C25" t="s">
        <v>425</v>
      </c>
      <c r="D25" t="s">
        <v>425</v>
      </c>
      <c r="E25" t="s">
        <v>425</v>
      </c>
      <c r="F25" t="s">
        <v>425</v>
      </c>
      <c r="G25" t="s">
        <v>425</v>
      </c>
      <c r="H25" t="s">
        <v>425</v>
      </c>
      <c r="I25" t="s">
        <v>425</v>
      </c>
      <c r="J25" t="s">
        <v>425</v>
      </c>
      <c r="K25" t="s">
        <v>425</v>
      </c>
      <c r="L25" t="s">
        <v>425</v>
      </c>
      <c r="M25" t="s">
        <v>425</v>
      </c>
      <c r="N25" t="s">
        <v>425</v>
      </c>
      <c r="O25" t="s">
        <v>425</v>
      </c>
      <c r="P25" t="s">
        <v>425</v>
      </c>
      <c r="Q25" t="s">
        <v>425</v>
      </c>
      <c r="R25" t="s">
        <v>425</v>
      </c>
      <c r="S25" t="s">
        <v>425</v>
      </c>
      <c r="T25" t="s">
        <v>425</v>
      </c>
      <c r="U25" t="s">
        <v>425</v>
      </c>
      <c r="V25" t="s">
        <v>425</v>
      </c>
      <c r="W25" t="s">
        <v>425</v>
      </c>
      <c r="X25" t="str">
        <f t="shared" si="11"/>
        <v>CF-200RM</v>
      </c>
      <c r="Y25" t="s">
        <v>425</v>
      </c>
      <c r="Z25" t="str">
        <f t="shared" ref="Z25:AK25" si="26">Y25</f>
        <v>CF-200RM</v>
      </c>
      <c r="AA25" t="str">
        <f t="shared" si="26"/>
        <v>CF-200RM</v>
      </c>
      <c r="AB25" t="str">
        <f t="shared" si="26"/>
        <v>CF-200RM</v>
      </c>
      <c r="AC25" t="str">
        <f t="shared" si="26"/>
        <v>CF-200RM</v>
      </c>
      <c r="AD25" t="str">
        <f t="shared" si="26"/>
        <v>CF-200RM</v>
      </c>
      <c r="AE25" t="str">
        <f t="shared" si="26"/>
        <v>CF-200RM</v>
      </c>
      <c r="AF25" t="str">
        <f t="shared" si="26"/>
        <v>CF-200RM</v>
      </c>
      <c r="AG25" t="str">
        <f t="shared" si="26"/>
        <v>CF-200RM</v>
      </c>
      <c r="AH25" t="str">
        <f t="shared" si="26"/>
        <v>CF-200RM</v>
      </c>
      <c r="AI25" t="str">
        <f t="shared" si="26"/>
        <v>CF-200RM</v>
      </c>
      <c r="AJ25" t="str">
        <f t="shared" si="26"/>
        <v>CF-200RM</v>
      </c>
      <c r="AK25" t="str">
        <f t="shared" si="26"/>
        <v>CF-200RM</v>
      </c>
      <c r="AM25" t="str">
        <f t="shared" si="4"/>
        <v>ANTHONY ALVAREZ NAVARRO</v>
      </c>
      <c r="AN25" t="e">
        <f t="shared" ca="1" si="5"/>
        <v>#N/A</v>
      </c>
      <c r="AO25" t="e">
        <f ca="1">VLOOKUP(AN25,Equivalencias!D:F,3,FALSE)</f>
        <v>#N/A</v>
      </c>
      <c r="AQ25" t="s">
        <v>3613</v>
      </c>
    </row>
    <row r="26" spans="1:43" x14ac:dyDescent="0.3">
      <c r="A26" t="s">
        <v>243</v>
      </c>
      <c r="B26" t="s">
        <v>466</v>
      </c>
      <c r="C26" t="s">
        <v>466</v>
      </c>
      <c r="D26" t="s">
        <v>466</v>
      </c>
      <c r="E26" t="s">
        <v>466</v>
      </c>
      <c r="F26" t="s">
        <v>466</v>
      </c>
      <c r="G26" t="s">
        <v>466</v>
      </c>
      <c r="H26" t="s">
        <v>466</v>
      </c>
      <c r="I26" t="s">
        <v>466</v>
      </c>
      <c r="J26" t="s">
        <v>466</v>
      </c>
      <c r="K26" t="s">
        <v>466</v>
      </c>
      <c r="L26" t="s">
        <v>466</v>
      </c>
      <c r="M26" t="s">
        <v>466</v>
      </c>
      <c r="N26" t="s">
        <v>466</v>
      </c>
      <c r="O26" t="s">
        <v>466</v>
      </c>
      <c r="P26" t="s">
        <v>466</v>
      </c>
      <c r="Q26" t="s">
        <v>466</v>
      </c>
      <c r="R26" t="s">
        <v>466</v>
      </c>
      <c r="S26" t="s">
        <v>466</v>
      </c>
      <c r="T26" t="s">
        <v>466</v>
      </c>
      <c r="U26" t="s">
        <v>466</v>
      </c>
      <c r="V26" t="s">
        <v>466</v>
      </c>
      <c r="W26" t="s">
        <v>466</v>
      </c>
      <c r="X26" t="str">
        <f t="shared" si="11"/>
        <v>CF-2804</v>
      </c>
      <c r="Y26" t="s">
        <v>466</v>
      </c>
      <c r="Z26" t="str">
        <f t="shared" ref="Z26:AK26" si="27">Y26</f>
        <v>CF-2804</v>
      </c>
      <c r="AA26" t="str">
        <f t="shared" si="27"/>
        <v>CF-2804</v>
      </c>
      <c r="AB26" t="str">
        <f t="shared" si="27"/>
        <v>CF-2804</v>
      </c>
      <c r="AC26" t="str">
        <f t="shared" si="27"/>
        <v>CF-2804</v>
      </c>
      <c r="AD26" t="str">
        <f t="shared" si="27"/>
        <v>CF-2804</v>
      </c>
      <c r="AE26" t="str">
        <f t="shared" si="27"/>
        <v>CF-2804</v>
      </c>
      <c r="AF26" t="str">
        <f t="shared" si="27"/>
        <v>CF-2804</v>
      </c>
      <c r="AG26" t="str">
        <f t="shared" si="27"/>
        <v>CF-2804</v>
      </c>
      <c r="AH26" t="str">
        <f t="shared" si="27"/>
        <v>CF-2804</v>
      </c>
      <c r="AI26" t="str">
        <f t="shared" si="27"/>
        <v>CF-2804</v>
      </c>
      <c r="AJ26" t="str">
        <f t="shared" si="27"/>
        <v>CF-2804</v>
      </c>
      <c r="AK26" t="str">
        <f t="shared" si="27"/>
        <v>CF-2804</v>
      </c>
      <c r="AM26" t="str">
        <f t="shared" si="4"/>
        <v>ANTHONY ROJAS ALFARO</v>
      </c>
      <c r="AN26" t="e">
        <f t="shared" ca="1" si="5"/>
        <v>#N/A</v>
      </c>
      <c r="AO26" t="e">
        <f ca="1">VLOOKUP(AN26,Equivalencias!D:F,3,FALSE)</f>
        <v>#N/A</v>
      </c>
      <c r="AQ26" t="s">
        <v>3614</v>
      </c>
    </row>
    <row r="27" spans="1:43" x14ac:dyDescent="0.3">
      <c r="A27" t="s">
        <v>247</v>
      </c>
      <c r="B27" t="s">
        <v>444</v>
      </c>
      <c r="C27" t="s">
        <v>444</v>
      </c>
      <c r="D27" t="s">
        <v>444</v>
      </c>
      <c r="E27" t="s">
        <v>444</v>
      </c>
      <c r="F27" t="s">
        <v>444</v>
      </c>
      <c r="G27" t="s">
        <v>444</v>
      </c>
      <c r="H27" t="s">
        <v>444</v>
      </c>
      <c r="I27" t="s">
        <v>444</v>
      </c>
      <c r="J27" t="s">
        <v>444</v>
      </c>
      <c r="K27" t="s">
        <v>444</v>
      </c>
      <c r="L27" t="s">
        <v>444</v>
      </c>
      <c r="M27" t="s">
        <v>444</v>
      </c>
      <c r="N27" t="s">
        <v>444</v>
      </c>
      <c r="O27" t="s">
        <v>444</v>
      </c>
      <c r="P27" t="s">
        <v>444</v>
      </c>
      <c r="Q27" t="s">
        <v>444</v>
      </c>
      <c r="R27" t="s">
        <v>444</v>
      </c>
      <c r="S27" t="s">
        <v>444</v>
      </c>
      <c r="T27" t="s">
        <v>444</v>
      </c>
      <c r="U27" t="s">
        <v>444</v>
      </c>
      <c r="V27" t="s">
        <v>444</v>
      </c>
      <c r="W27" t="s">
        <v>444</v>
      </c>
      <c r="AM27" t="str">
        <f t="shared" si="4"/>
        <v>ANTHONY VARGAS MENDEZ</v>
      </c>
      <c r="AN27" t="e">
        <f t="shared" ca="1" si="5"/>
        <v>#N/A</v>
      </c>
      <c r="AO27" t="e">
        <f ca="1">VLOOKUP(AN27,Equivalencias!D:F,3,FALSE)</f>
        <v>#N/A</v>
      </c>
      <c r="AQ27" t="e">
        <v>#N/A</v>
      </c>
    </row>
    <row r="28" spans="1:43" s="1" customFormat="1" x14ac:dyDescent="0.3">
      <c r="A28" s="1" t="s">
        <v>1057</v>
      </c>
      <c r="B28" s="1" t="s">
        <v>672</v>
      </c>
      <c r="C28" s="1" t="s">
        <v>672</v>
      </c>
      <c r="D28" s="1" t="s">
        <v>672</v>
      </c>
      <c r="E28" s="1" t="s">
        <v>672</v>
      </c>
      <c r="F28" s="1" t="s">
        <v>672</v>
      </c>
      <c r="G28" s="1" t="s">
        <v>672</v>
      </c>
      <c r="H28" s="1" t="s">
        <v>672</v>
      </c>
      <c r="I28" s="1" t="s">
        <v>672</v>
      </c>
      <c r="J28" s="1" t="s">
        <v>672</v>
      </c>
      <c r="K28" s="1" t="s">
        <v>672</v>
      </c>
      <c r="L28" s="1" t="s">
        <v>672</v>
      </c>
      <c r="M28" s="1" t="s">
        <v>672</v>
      </c>
      <c r="N28" s="1" t="s">
        <v>672</v>
      </c>
      <c r="O28" s="1" t="s">
        <v>672</v>
      </c>
      <c r="P28" s="1" t="s">
        <v>672</v>
      </c>
      <c r="Q28" s="1" t="s">
        <v>672</v>
      </c>
      <c r="R28" s="1" t="s">
        <v>672</v>
      </c>
      <c r="S28" s="1" t="s">
        <v>672</v>
      </c>
      <c r="T28" s="1" t="s">
        <v>672</v>
      </c>
      <c r="U28" s="1" t="s">
        <v>672</v>
      </c>
      <c r="V28" s="1" t="s">
        <v>672</v>
      </c>
      <c r="W28" s="1" t="s">
        <v>672</v>
      </c>
      <c r="X28" s="1" t="str">
        <f>W28</f>
        <v>CF-SP</v>
      </c>
      <c r="Y28" s="1" t="s">
        <v>672</v>
      </c>
      <c r="Z28" s="1" t="str">
        <f t="shared" ref="Z28:AK28" si="28">Y28</f>
        <v>CF-SP</v>
      </c>
      <c r="AA28" s="1" t="str">
        <f t="shared" si="28"/>
        <v>CF-SP</v>
      </c>
      <c r="AB28" s="1" t="str">
        <f t="shared" si="28"/>
        <v>CF-SP</v>
      </c>
      <c r="AC28" s="1" t="str">
        <f t="shared" si="28"/>
        <v>CF-SP</v>
      </c>
      <c r="AD28" s="1" t="str">
        <f t="shared" si="28"/>
        <v>CF-SP</v>
      </c>
      <c r="AE28" s="1" t="str">
        <f t="shared" si="28"/>
        <v>CF-SP</v>
      </c>
      <c r="AF28" s="1" t="str">
        <f t="shared" si="28"/>
        <v>CF-SP</v>
      </c>
      <c r="AG28" s="1" t="str">
        <f t="shared" si="28"/>
        <v>CF-SP</v>
      </c>
      <c r="AH28" s="1" t="str">
        <f t="shared" si="28"/>
        <v>CF-SP</v>
      </c>
      <c r="AI28" s="1" t="str">
        <f t="shared" si="28"/>
        <v>CF-SP</v>
      </c>
      <c r="AJ28" s="1" t="str">
        <f t="shared" si="28"/>
        <v>CF-SP</v>
      </c>
      <c r="AK28" s="1" t="str">
        <f t="shared" si="28"/>
        <v>CF-SP</v>
      </c>
      <c r="AM28" s="1" t="str">
        <f t="shared" si="4"/>
        <v>ANTONIO CHAVES</v>
      </c>
      <c r="AN28" s="1" t="e">
        <f t="shared" ca="1" si="5"/>
        <v>#N/A</v>
      </c>
      <c r="AO28" s="1" t="e">
        <f ca="1">VLOOKUP(AN28,Equivalencias!D:F,3,FALSE)</f>
        <v>#N/A</v>
      </c>
      <c r="AQ28" s="1" t="e">
        <v>#N/A</v>
      </c>
    </row>
    <row r="29" spans="1:43" x14ac:dyDescent="0.3">
      <c r="A29" t="s">
        <v>122</v>
      </c>
      <c r="B29" t="s">
        <v>444</v>
      </c>
      <c r="C29" t="s">
        <v>444</v>
      </c>
      <c r="D29" t="s">
        <v>444</v>
      </c>
      <c r="E29" t="s">
        <v>444</v>
      </c>
      <c r="F29" t="s">
        <v>444</v>
      </c>
      <c r="G29" t="s">
        <v>444</v>
      </c>
      <c r="H29" t="s">
        <v>444</v>
      </c>
      <c r="I29" t="s">
        <v>444</v>
      </c>
      <c r="J29" t="s">
        <v>444</v>
      </c>
      <c r="K29" t="s">
        <v>444</v>
      </c>
      <c r="L29" t="s">
        <v>444</v>
      </c>
      <c r="M29" t="s">
        <v>444</v>
      </c>
      <c r="N29" t="s">
        <v>444</v>
      </c>
      <c r="O29" t="s">
        <v>444</v>
      </c>
      <c r="P29" t="s">
        <v>444</v>
      </c>
      <c r="Q29" t="s">
        <v>444</v>
      </c>
      <c r="R29" t="s">
        <v>444</v>
      </c>
      <c r="S29" t="s">
        <v>444</v>
      </c>
      <c r="T29" t="s">
        <v>444</v>
      </c>
      <c r="U29" t="s">
        <v>444</v>
      </c>
      <c r="V29" t="s">
        <v>444</v>
      </c>
      <c r="W29" t="s">
        <v>444</v>
      </c>
      <c r="AM29" t="str">
        <f t="shared" si="4"/>
        <v>ANTONY JESUS ALFARO VAZQUEZ</v>
      </c>
      <c r="AN29" t="e">
        <f t="shared" ca="1" si="5"/>
        <v>#N/A</v>
      </c>
      <c r="AO29" t="e">
        <f ca="1">VLOOKUP(AN29,Equivalencias!D:F,3,FALSE)</f>
        <v>#N/A</v>
      </c>
      <c r="AQ29" t="e">
        <v>#N/A</v>
      </c>
    </row>
    <row r="30" spans="1:43" x14ac:dyDescent="0.3">
      <c r="A30" t="s">
        <v>3462</v>
      </c>
      <c r="Z30" t="s">
        <v>470</v>
      </c>
      <c r="AA30" t="str">
        <f t="shared" ref="AA30:AK30" si="29">Z30</f>
        <v>CF-2806</v>
      </c>
      <c r="AB30" t="str">
        <f t="shared" si="29"/>
        <v>CF-2806</v>
      </c>
      <c r="AC30" t="str">
        <f t="shared" si="29"/>
        <v>CF-2806</v>
      </c>
      <c r="AD30" t="str">
        <f t="shared" si="29"/>
        <v>CF-2806</v>
      </c>
      <c r="AE30" t="str">
        <f t="shared" si="29"/>
        <v>CF-2806</v>
      </c>
      <c r="AF30" t="str">
        <f t="shared" si="29"/>
        <v>CF-2806</v>
      </c>
      <c r="AG30" t="str">
        <f t="shared" si="29"/>
        <v>CF-2806</v>
      </c>
      <c r="AH30" t="str">
        <f t="shared" si="29"/>
        <v>CF-2806</v>
      </c>
      <c r="AI30" t="str">
        <f t="shared" si="29"/>
        <v>CF-2806</v>
      </c>
      <c r="AJ30" t="str">
        <f t="shared" si="29"/>
        <v>CF-2806</v>
      </c>
      <c r="AK30" t="str">
        <f t="shared" si="29"/>
        <v>CF-2806</v>
      </c>
      <c r="AM30" t="str">
        <f t="shared" si="4"/>
        <v>ARIEL ACUÑA LEIVA</v>
      </c>
      <c r="AN30" t="e">
        <f t="shared" ca="1" si="5"/>
        <v>#N/A</v>
      </c>
      <c r="AO30" t="e">
        <f ca="1">VLOOKUP(AN30,Equivalencias!D:F,3,FALSE)</f>
        <v>#N/A</v>
      </c>
    </row>
    <row r="31" spans="1:43" s="1" customFormat="1" x14ac:dyDescent="0.3">
      <c r="A31" t="s">
        <v>219</v>
      </c>
      <c r="B31" t="s">
        <v>460</v>
      </c>
      <c r="C31" t="s">
        <v>460</v>
      </c>
      <c r="D31" t="s">
        <v>460</v>
      </c>
      <c r="E31" t="s">
        <v>460</v>
      </c>
      <c r="F31" t="s">
        <v>460</v>
      </c>
      <c r="G31" t="s">
        <v>460</v>
      </c>
      <c r="H31" t="s">
        <v>460</v>
      </c>
      <c r="I31" t="s">
        <v>460</v>
      </c>
      <c r="J31" t="s">
        <v>460</v>
      </c>
      <c r="K31" t="s">
        <v>460</v>
      </c>
      <c r="L31" t="s">
        <v>460</v>
      </c>
      <c r="M31" t="s">
        <v>460</v>
      </c>
      <c r="N31" t="s">
        <v>460</v>
      </c>
      <c r="O31" t="s">
        <v>460</v>
      </c>
      <c r="P31" t="s">
        <v>460</v>
      </c>
      <c r="Q31" t="s">
        <v>460</v>
      </c>
      <c r="R31" t="s">
        <v>460</v>
      </c>
      <c r="S31" t="s">
        <v>460</v>
      </c>
      <c r="T31" t="s">
        <v>460</v>
      </c>
      <c r="U31" t="s">
        <v>460</v>
      </c>
      <c r="V31" t="s">
        <v>460</v>
      </c>
      <c r="W31" t="s">
        <v>460</v>
      </c>
      <c r="X31" t="str">
        <f>W31</f>
        <v>CF-2801</v>
      </c>
      <c r="Y31" t="s">
        <v>460</v>
      </c>
      <c r="Z31" t="str">
        <f>Y31</f>
        <v>CF-2801</v>
      </c>
      <c r="AA31" t="str">
        <f t="shared" ref="AA31:AK31" si="30">Z31</f>
        <v>CF-2801</v>
      </c>
      <c r="AB31" t="str">
        <f t="shared" si="30"/>
        <v>CF-2801</v>
      </c>
      <c r="AC31" t="str">
        <f t="shared" si="30"/>
        <v>CF-2801</v>
      </c>
      <c r="AD31" t="str">
        <f t="shared" si="30"/>
        <v>CF-2801</v>
      </c>
      <c r="AE31" t="str">
        <f t="shared" si="30"/>
        <v>CF-2801</v>
      </c>
      <c r="AF31" t="str">
        <f t="shared" si="30"/>
        <v>CF-2801</v>
      </c>
      <c r="AG31" t="str">
        <f t="shared" si="30"/>
        <v>CF-2801</v>
      </c>
      <c r="AH31" t="str">
        <f t="shared" si="30"/>
        <v>CF-2801</v>
      </c>
      <c r="AI31" t="str">
        <f t="shared" si="30"/>
        <v>CF-2801</v>
      </c>
      <c r="AJ31" t="str">
        <f t="shared" si="30"/>
        <v>CF-2801</v>
      </c>
      <c r="AK31" t="str">
        <f t="shared" si="30"/>
        <v>CF-2801</v>
      </c>
      <c r="AL31"/>
      <c r="AM31" t="str">
        <f t="shared" si="4"/>
        <v>ARQUM BEG</v>
      </c>
      <c r="AN31" t="e">
        <f t="shared" ca="1" si="5"/>
        <v>#N/A</v>
      </c>
      <c r="AO31" t="e">
        <f ca="1">VLOOKUP(AN31,Equivalencias!D:F,3,FALSE)</f>
        <v>#N/A</v>
      </c>
      <c r="AP31"/>
      <c r="AQ31" t="s">
        <v>3615</v>
      </c>
    </row>
    <row r="32" spans="1:43" x14ac:dyDescent="0.3">
      <c r="A32" s="1" t="s">
        <v>1027</v>
      </c>
      <c r="B32" s="1" t="s">
        <v>672</v>
      </c>
      <c r="C32" s="1" t="s">
        <v>672</v>
      </c>
      <c r="D32" s="1" t="s">
        <v>672</v>
      </c>
      <c r="E32" s="1" t="s">
        <v>672</v>
      </c>
      <c r="F32" s="1" t="s">
        <v>672</v>
      </c>
      <c r="G32" s="1" t="s">
        <v>672</v>
      </c>
      <c r="H32" s="1" t="s">
        <v>672</v>
      </c>
      <c r="I32" s="1" t="s">
        <v>672</v>
      </c>
      <c r="J32" s="1" t="s">
        <v>672</v>
      </c>
      <c r="K32" s="1" t="s">
        <v>672</v>
      </c>
      <c r="L32" s="1" t="s">
        <v>672</v>
      </c>
      <c r="M32" s="1" t="s">
        <v>672</v>
      </c>
      <c r="N32" s="1" t="s">
        <v>672</v>
      </c>
      <c r="O32" s="1" t="s">
        <v>672</v>
      </c>
      <c r="P32" s="1" t="s">
        <v>672</v>
      </c>
      <c r="Q32" s="1" t="s">
        <v>672</v>
      </c>
      <c r="R32" s="1" t="s">
        <v>672</v>
      </c>
      <c r="S32" s="1" t="s">
        <v>672</v>
      </c>
      <c r="T32" s="1" t="s">
        <v>672</v>
      </c>
      <c r="U32" s="1" t="s">
        <v>672</v>
      </c>
      <c r="V32" s="1" t="s">
        <v>672</v>
      </c>
      <c r="W32" s="1" t="s">
        <v>672</v>
      </c>
      <c r="X32" s="1" t="str">
        <f>W32</f>
        <v>CF-SP</v>
      </c>
      <c r="Y32" s="1" t="s">
        <v>672</v>
      </c>
      <c r="Z32" s="1" t="str">
        <f>Y32</f>
        <v>CF-SP</v>
      </c>
      <c r="AA32" s="1" t="str">
        <f t="shared" ref="AA32:AK32" si="31">Z32</f>
        <v>CF-SP</v>
      </c>
      <c r="AB32" s="1" t="str">
        <f t="shared" si="31"/>
        <v>CF-SP</v>
      </c>
      <c r="AC32" s="1" t="str">
        <f t="shared" si="31"/>
        <v>CF-SP</v>
      </c>
      <c r="AD32" s="1" t="str">
        <f t="shared" si="31"/>
        <v>CF-SP</v>
      </c>
      <c r="AE32" s="1" t="str">
        <f t="shared" si="31"/>
        <v>CF-SP</v>
      </c>
      <c r="AF32" s="1" t="str">
        <f t="shared" si="31"/>
        <v>CF-SP</v>
      </c>
      <c r="AG32" s="1" t="str">
        <f t="shared" si="31"/>
        <v>CF-SP</v>
      </c>
      <c r="AH32" s="1" t="str">
        <f t="shared" si="31"/>
        <v>CF-SP</v>
      </c>
      <c r="AI32" s="1" t="str">
        <f t="shared" si="31"/>
        <v>CF-SP</v>
      </c>
      <c r="AJ32" s="1" t="str">
        <f t="shared" si="31"/>
        <v>CF-SP</v>
      </c>
      <c r="AK32" s="1" t="str">
        <f t="shared" si="31"/>
        <v>CF-SP</v>
      </c>
      <c r="AL32" s="1"/>
      <c r="AM32" s="1" t="str">
        <f t="shared" si="4"/>
        <v>AYAN DAS</v>
      </c>
      <c r="AN32" s="1" t="e">
        <f t="shared" ca="1" si="5"/>
        <v>#N/A</v>
      </c>
      <c r="AO32" s="1" t="e">
        <f ca="1">VLOOKUP(AN32,Equivalencias!D:F,3,FALSE)</f>
        <v>#N/A</v>
      </c>
      <c r="AP32" s="1"/>
      <c r="AQ32" s="1" t="e">
        <v>#N/A</v>
      </c>
    </row>
    <row r="33" spans="1:43" x14ac:dyDescent="0.3">
      <c r="A33" t="s">
        <v>89</v>
      </c>
      <c r="B33" t="s">
        <v>431</v>
      </c>
      <c r="C33" t="s">
        <v>431</v>
      </c>
      <c r="D33" t="s">
        <v>431</v>
      </c>
      <c r="E33" t="s">
        <v>431</v>
      </c>
      <c r="F33" t="s">
        <v>431</v>
      </c>
      <c r="G33" t="s">
        <v>431</v>
      </c>
      <c r="H33" t="s">
        <v>431</v>
      </c>
      <c r="I33" t="s">
        <v>431</v>
      </c>
      <c r="J33" t="s">
        <v>431</v>
      </c>
      <c r="K33" t="s">
        <v>431</v>
      </c>
      <c r="L33" t="s">
        <v>431</v>
      </c>
      <c r="M33" t="s">
        <v>431</v>
      </c>
      <c r="N33" t="s">
        <v>431</v>
      </c>
      <c r="O33" t="s">
        <v>431</v>
      </c>
      <c r="P33" t="s">
        <v>431</v>
      </c>
      <c r="Q33" t="s">
        <v>495</v>
      </c>
      <c r="R33" t="s">
        <v>495</v>
      </c>
      <c r="S33" t="s">
        <v>495</v>
      </c>
      <c r="T33" t="s">
        <v>495</v>
      </c>
      <c r="U33" t="s">
        <v>446</v>
      </c>
      <c r="V33" t="s">
        <v>446</v>
      </c>
      <c r="W33" t="s">
        <v>446</v>
      </c>
      <c r="X33" t="str">
        <f>W33</f>
        <v>CF-26</v>
      </c>
      <c r="Y33" t="s">
        <v>446</v>
      </c>
      <c r="Z33" t="str">
        <f>Y33</f>
        <v>CF-26</v>
      </c>
      <c r="AA33" t="str">
        <f t="shared" ref="AA33:AK33" si="32">Z33</f>
        <v>CF-26</v>
      </c>
      <c r="AB33" t="str">
        <f t="shared" si="32"/>
        <v>CF-26</v>
      </c>
      <c r="AC33" t="str">
        <f t="shared" si="32"/>
        <v>CF-26</v>
      </c>
      <c r="AD33" t="str">
        <f t="shared" si="32"/>
        <v>CF-26</v>
      </c>
      <c r="AE33" t="str">
        <f t="shared" si="32"/>
        <v>CF-26</v>
      </c>
      <c r="AF33" t="str">
        <f t="shared" si="32"/>
        <v>CF-26</v>
      </c>
      <c r="AG33" t="str">
        <f t="shared" si="32"/>
        <v>CF-26</v>
      </c>
      <c r="AH33" t="str">
        <f t="shared" si="32"/>
        <v>CF-26</v>
      </c>
      <c r="AI33" t="str">
        <f t="shared" si="32"/>
        <v>CF-26</v>
      </c>
      <c r="AJ33" t="str">
        <f t="shared" si="32"/>
        <v>CF-26</v>
      </c>
      <c r="AK33" t="str">
        <f t="shared" si="32"/>
        <v>CF-26</v>
      </c>
      <c r="AM33" t="str">
        <f t="shared" si="4"/>
        <v>BIVEKI BALZA RANGEL</v>
      </c>
      <c r="AN33" t="e">
        <f t="shared" ca="1" si="5"/>
        <v>#N/A</v>
      </c>
      <c r="AO33" t="e">
        <f ca="1">VLOOKUP(AN33,Equivalencias!D:F,3,FALSE)</f>
        <v>#N/A</v>
      </c>
      <c r="AQ33" t="s">
        <v>3616</v>
      </c>
    </row>
    <row r="34" spans="1:43" x14ac:dyDescent="0.3">
      <c r="A34" t="s">
        <v>133</v>
      </c>
      <c r="B34" t="s">
        <v>437</v>
      </c>
      <c r="C34" t="s">
        <v>437</v>
      </c>
      <c r="D34" t="s">
        <v>437</v>
      </c>
      <c r="E34" t="s">
        <v>437</v>
      </c>
      <c r="F34" t="s">
        <v>437</v>
      </c>
      <c r="G34" t="s">
        <v>437</v>
      </c>
      <c r="H34" t="s">
        <v>437</v>
      </c>
      <c r="I34" t="s">
        <v>437</v>
      </c>
      <c r="J34" t="s">
        <v>437</v>
      </c>
      <c r="K34" t="s">
        <v>437</v>
      </c>
      <c r="L34" t="s">
        <v>437</v>
      </c>
      <c r="M34" t="s">
        <v>437</v>
      </c>
      <c r="N34" t="s">
        <v>437</v>
      </c>
      <c r="O34" t="s">
        <v>437</v>
      </c>
      <c r="P34" t="s">
        <v>437</v>
      </c>
      <c r="Q34" t="s">
        <v>437</v>
      </c>
      <c r="R34" t="s">
        <v>437</v>
      </c>
      <c r="S34" t="s">
        <v>437</v>
      </c>
      <c r="T34" t="s">
        <v>437</v>
      </c>
      <c r="U34" t="s">
        <v>437</v>
      </c>
      <c r="V34" t="s">
        <v>437</v>
      </c>
      <c r="W34" t="s">
        <v>437</v>
      </c>
      <c r="X34" t="str">
        <f>W34</f>
        <v>CF-24</v>
      </c>
      <c r="Y34" t="s">
        <v>437</v>
      </c>
      <c r="Z34" t="str">
        <f>Y34</f>
        <v>CF-24</v>
      </c>
      <c r="AA34" t="str">
        <f t="shared" ref="AA34:AK34" si="33">Z34</f>
        <v>CF-24</v>
      </c>
      <c r="AB34" t="str">
        <f t="shared" si="33"/>
        <v>CF-24</v>
      </c>
      <c r="AC34" t="str">
        <f t="shared" si="33"/>
        <v>CF-24</v>
      </c>
      <c r="AD34" t="str">
        <f t="shared" si="33"/>
        <v>CF-24</v>
      </c>
      <c r="AE34" t="str">
        <f t="shared" si="33"/>
        <v>CF-24</v>
      </c>
      <c r="AF34" t="str">
        <f t="shared" si="33"/>
        <v>CF-24</v>
      </c>
      <c r="AG34" t="str">
        <f t="shared" si="33"/>
        <v>CF-24</v>
      </c>
      <c r="AH34" t="str">
        <f t="shared" si="33"/>
        <v>CF-24</v>
      </c>
      <c r="AI34" t="str">
        <f t="shared" si="33"/>
        <v>CF-24</v>
      </c>
      <c r="AJ34" t="str">
        <f t="shared" si="33"/>
        <v>CF-24</v>
      </c>
      <c r="AK34" t="str">
        <f t="shared" si="33"/>
        <v>CF-24</v>
      </c>
      <c r="AM34" t="str">
        <f t="shared" si="4"/>
        <v>BRANDON BARRANTES ALFARO</v>
      </c>
      <c r="AN34" t="e">
        <f t="shared" ca="1" si="5"/>
        <v>#N/A</v>
      </c>
      <c r="AO34" t="e">
        <f ca="1">VLOOKUP(AN34,Equivalencias!D:F,3,FALSE)</f>
        <v>#N/A</v>
      </c>
      <c r="AQ34" t="s">
        <v>3617</v>
      </c>
    </row>
    <row r="35" spans="1:43" s="199" customFormat="1" x14ac:dyDescent="0.3">
      <c r="A35" t="s">
        <v>227</v>
      </c>
      <c r="B35" t="s">
        <v>466</v>
      </c>
      <c r="C35" t="s">
        <v>466</v>
      </c>
      <c r="D35" t="s">
        <v>466</v>
      </c>
      <c r="E35" t="s">
        <v>466</v>
      </c>
      <c r="F35" t="s">
        <v>466</v>
      </c>
      <c r="G35" t="s">
        <v>466</v>
      </c>
      <c r="H35" t="s">
        <v>466</v>
      </c>
      <c r="I35" t="s">
        <v>466</v>
      </c>
      <c r="J35" t="s">
        <v>466</v>
      </c>
      <c r="K35" t="s">
        <v>466</v>
      </c>
      <c r="L35" t="s">
        <v>466</v>
      </c>
      <c r="M35" t="s">
        <v>466</v>
      </c>
      <c r="N35" t="s">
        <v>466</v>
      </c>
      <c r="O35" t="s">
        <v>466</v>
      </c>
      <c r="P35" t="s">
        <v>466</v>
      </c>
      <c r="Q35" t="s">
        <v>466</v>
      </c>
      <c r="R35" t="s">
        <v>466</v>
      </c>
      <c r="S35" t="s">
        <v>466</v>
      </c>
      <c r="T35" t="s">
        <v>466</v>
      </c>
      <c r="U35" t="s">
        <v>466</v>
      </c>
      <c r="V35" t="s">
        <v>466</v>
      </c>
      <c r="W35" t="s">
        <v>466</v>
      </c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 t="str">
        <f t="shared" si="4"/>
        <v>BRAYAN CASTRO SOTO</v>
      </c>
      <c r="AN35" t="e">
        <f t="shared" ca="1" si="5"/>
        <v>#N/A</v>
      </c>
      <c r="AO35" t="e">
        <f ca="1">VLOOKUP(AN35,Equivalencias!D:F,3,FALSE)</f>
        <v>#N/A</v>
      </c>
      <c r="AP35"/>
      <c r="AQ35" t="e">
        <v>#N/A</v>
      </c>
    </row>
    <row r="36" spans="1:43" s="199" customFormat="1" x14ac:dyDescent="0.3">
      <c r="A36" s="199" t="s">
        <v>199</v>
      </c>
      <c r="B36" s="199" t="s">
        <v>423</v>
      </c>
      <c r="C36" s="199" t="s">
        <v>423</v>
      </c>
      <c r="D36" s="199" t="s">
        <v>423</v>
      </c>
      <c r="E36" s="199" t="s">
        <v>423</v>
      </c>
      <c r="F36" s="199" t="s">
        <v>423</v>
      </c>
      <c r="G36" s="199" t="s">
        <v>423</v>
      </c>
      <c r="H36" s="199" t="s">
        <v>423</v>
      </c>
      <c r="I36" s="199" t="s">
        <v>423</v>
      </c>
      <c r="J36" s="199" t="s">
        <v>423</v>
      </c>
      <c r="K36" s="199" t="s">
        <v>423</v>
      </c>
      <c r="L36" s="199" t="s">
        <v>423</v>
      </c>
      <c r="M36" s="199" t="s">
        <v>423</v>
      </c>
      <c r="N36" s="199" t="s">
        <v>423</v>
      </c>
      <c r="O36" s="199" t="s">
        <v>423</v>
      </c>
      <c r="P36" s="199" t="s">
        <v>423</v>
      </c>
      <c r="Q36" s="199" t="s">
        <v>423</v>
      </c>
      <c r="R36" s="199" t="s">
        <v>423</v>
      </c>
      <c r="S36" s="199" t="s">
        <v>423</v>
      </c>
      <c r="T36" s="199" t="s">
        <v>423</v>
      </c>
      <c r="U36" s="199" t="s">
        <v>423</v>
      </c>
      <c r="V36" s="199" t="s">
        <v>423</v>
      </c>
      <c r="W36" s="199" t="s">
        <v>423</v>
      </c>
      <c r="X36" s="199" t="s">
        <v>423</v>
      </c>
      <c r="AM36" s="199" t="str">
        <f t="shared" si="4"/>
        <v>CARLOS ANDRES VILLALOBOS SALAS</v>
      </c>
      <c r="AN36" s="199" t="e">
        <f t="shared" ca="1" si="5"/>
        <v>#N/A</v>
      </c>
      <c r="AO36" s="199" t="e">
        <f ca="1">VLOOKUP(AN36,Equivalencias!D:F,3,FALSE)</f>
        <v>#N/A</v>
      </c>
      <c r="AQ36" s="199" t="e">
        <v>#N/A</v>
      </c>
    </row>
    <row r="37" spans="1:43" x14ac:dyDescent="0.3">
      <c r="A37" s="199" t="s">
        <v>37</v>
      </c>
      <c r="B37" s="199" t="s">
        <v>421</v>
      </c>
      <c r="C37" s="199" t="s">
        <v>421</v>
      </c>
      <c r="D37" s="199" t="s">
        <v>421</v>
      </c>
      <c r="E37" s="199" t="s">
        <v>421</v>
      </c>
      <c r="F37" s="199" t="s">
        <v>421</v>
      </c>
      <c r="G37" s="199" t="s">
        <v>421</v>
      </c>
      <c r="H37" s="199" t="s">
        <v>421</v>
      </c>
      <c r="I37" s="199" t="s">
        <v>421</v>
      </c>
      <c r="J37" s="199" t="s">
        <v>421</v>
      </c>
      <c r="K37" s="199" t="s">
        <v>421</v>
      </c>
      <c r="L37" s="199" t="s">
        <v>421</v>
      </c>
      <c r="M37" s="199" t="s">
        <v>421</v>
      </c>
      <c r="N37" s="199" t="s">
        <v>421</v>
      </c>
      <c r="O37" s="199" t="s">
        <v>421</v>
      </c>
      <c r="P37" s="199" t="s">
        <v>421</v>
      </c>
      <c r="Q37" s="199" t="s">
        <v>421</v>
      </c>
      <c r="R37" s="199" t="s">
        <v>421</v>
      </c>
      <c r="S37" s="199" t="s">
        <v>421</v>
      </c>
      <c r="T37" s="199" t="s">
        <v>421</v>
      </c>
      <c r="U37" s="199" t="s">
        <v>421</v>
      </c>
      <c r="V37" s="199" t="s">
        <v>421</v>
      </c>
      <c r="W37" s="199" t="s">
        <v>421</v>
      </c>
      <c r="X37" s="199" t="s">
        <v>421</v>
      </c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199"/>
      <c r="AM37" s="199" t="str">
        <f t="shared" si="4"/>
        <v>CARLOS MONTERO ANGULO</v>
      </c>
      <c r="AN37" s="199" t="e">
        <f t="shared" ca="1" si="5"/>
        <v>#N/A</v>
      </c>
      <c r="AO37" s="199" t="e">
        <f ca="1">VLOOKUP(AN37,Equivalencias!D:F,3,FALSE)</f>
        <v>#N/A</v>
      </c>
      <c r="AP37" s="199"/>
      <c r="AQ37" s="199" t="e">
        <v>#N/A</v>
      </c>
    </row>
    <row r="38" spans="1:43" x14ac:dyDescent="0.3">
      <c r="A38" t="s">
        <v>63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tr">
        <f>W38</f>
        <v>CF-2202</v>
      </c>
      <c r="Y38" t="s">
        <v>433</v>
      </c>
      <c r="Z38" t="str">
        <f t="shared" ref="Z38:AK38" si="34">Y38</f>
        <v>CF-2202</v>
      </c>
      <c r="AA38" t="str">
        <f t="shared" si="34"/>
        <v>CF-2202</v>
      </c>
      <c r="AB38" t="str">
        <f t="shared" si="34"/>
        <v>CF-2202</v>
      </c>
      <c r="AC38" t="str">
        <f t="shared" si="34"/>
        <v>CF-2202</v>
      </c>
      <c r="AD38" t="str">
        <f t="shared" si="34"/>
        <v>CF-2202</v>
      </c>
      <c r="AE38" t="str">
        <f t="shared" si="34"/>
        <v>CF-2202</v>
      </c>
      <c r="AF38" t="str">
        <f t="shared" si="34"/>
        <v>CF-2202</v>
      </c>
      <c r="AG38" t="str">
        <f t="shared" si="34"/>
        <v>CF-2202</v>
      </c>
      <c r="AH38" t="str">
        <f t="shared" si="34"/>
        <v>CF-2202</v>
      </c>
      <c r="AI38" t="str">
        <f t="shared" si="34"/>
        <v>CF-2202</v>
      </c>
      <c r="AJ38" t="str">
        <f t="shared" si="34"/>
        <v>CF-2202</v>
      </c>
      <c r="AK38" t="str">
        <f t="shared" si="34"/>
        <v>CF-2202</v>
      </c>
      <c r="AM38" t="str">
        <f t="shared" si="4"/>
        <v>CAROL RODRIGUEZ SOLORZANO</v>
      </c>
      <c r="AN38" t="e">
        <f t="shared" ca="1" si="5"/>
        <v>#N/A</v>
      </c>
      <c r="AO38" t="e">
        <f ca="1">VLOOKUP(AN38,Equivalencias!D:F,3,FALSE)</f>
        <v>#N/A</v>
      </c>
      <c r="AQ38" t="s">
        <v>3618</v>
      </c>
    </row>
    <row r="39" spans="1:43" x14ac:dyDescent="0.3">
      <c r="A39" t="s">
        <v>148</v>
      </c>
      <c r="B39" t="s">
        <v>444</v>
      </c>
      <c r="C39" t="s">
        <v>444</v>
      </c>
      <c r="D39" t="s">
        <v>444</v>
      </c>
      <c r="E39" t="s">
        <v>444</v>
      </c>
      <c r="F39" t="s">
        <v>444</v>
      </c>
      <c r="G39" t="s">
        <v>444</v>
      </c>
      <c r="H39" t="s">
        <v>444</v>
      </c>
      <c r="I39" t="s">
        <v>444</v>
      </c>
      <c r="J39" t="s">
        <v>444</v>
      </c>
      <c r="K39" t="s">
        <v>444</v>
      </c>
      <c r="L39" t="s">
        <v>444</v>
      </c>
      <c r="M39" t="s">
        <v>444</v>
      </c>
      <c r="N39" t="s">
        <v>444</v>
      </c>
      <c r="O39" t="s">
        <v>444</v>
      </c>
      <c r="P39" t="s">
        <v>444</v>
      </c>
      <c r="Q39" t="s">
        <v>444</v>
      </c>
      <c r="R39" t="s">
        <v>444</v>
      </c>
      <c r="S39" t="s">
        <v>444</v>
      </c>
      <c r="T39" t="s">
        <v>444</v>
      </c>
      <c r="U39" t="s">
        <v>444</v>
      </c>
      <c r="V39" t="s">
        <v>444</v>
      </c>
      <c r="W39" t="s">
        <v>437</v>
      </c>
      <c r="X39" t="str">
        <f>W39</f>
        <v>CF-24</v>
      </c>
      <c r="Y39" t="s">
        <v>437</v>
      </c>
      <c r="Z39" t="str">
        <f t="shared" ref="Z39:AK39" si="35">Y39</f>
        <v>CF-24</v>
      </c>
      <c r="AA39" t="str">
        <f t="shared" si="35"/>
        <v>CF-24</v>
      </c>
      <c r="AB39" t="str">
        <f t="shared" si="35"/>
        <v>CF-24</v>
      </c>
      <c r="AC39" t="str">
        <f t="shared" si="35"/>
        <v>CF-24</v>
      </c>
      <c r="AD39" t="str">
        <f t="shared" si="35"/>
        <v>CF-24</v>
      </c>
      <c r="AE39" t="str">
        <f t="shared" si="35"/>
        <v>CF-24</v>
      </c>
      <c r="AF39" t="str">
        <f t="shared" si="35"/>
        <v>CF-24</v>
      </c>
      <c r="AG39" t="str">
        <f t="shared" si="35"/>
        <v>CF-24</v>
      </c>
      <c r="AH39" t="str">
        <f t="shared" si="35"/>
        <v>CF-24</v>
      </c>
      <c r="AI39" t="str">
        <f t="shared" si="35"/>
        <v>CF-24</v>
      </c>
      <c r="AJ39" t="str">
        <f t="shared" si="35"/>
        <v>CF-24</v>
      </c>
      <c r="AK39" t="str">
        <f t="shared" si="35"/>
        <v>CF-24</v>
      </c>
      <c r="AM39" t="str">
        <f t="shared" si="4"/>
        <v>CESAR BADILLA ANCHIA</v>
      </c>
      <c r="AN39" t="e">
        <f t="shared" ca="1" si="5"/>
        <v>#N/A</v>
      </c>
      <c r="AO39" t="e">
        <f ca="1">VLOOKUP(AN39,Equivalencias!D:F,3,FALSE)</f>
        <v>#N/A</v>
      </c>
      <c r="AQ39" t="s">
        <v>3619</v>
      </c>
    </row>
    <row r="40" spans="1:43" x14ac:dyDescent="0.3">
      <c r="A40" t="s">
        <v>225</v>
      </c>
      <c r="B40" t="s">
        <v>452</v>
      </c>
      <c r="C40" t="s">
        <v>452</v>
      </c>
      <c r="D40" t="s">
        <v>452</v>
      </c>
      <c r="E40" t="s">
        <v>452</v>
      </c>
      <c r="F40" t="s">
        <v>452</v>
      </c>
      <c r="G40" t="s">
        <v>452</v>
      </c>
      <c r="H40" t="s">
        <v>452</v>
      </c>
      <c r="I40" t="s">
        <v>452</v>
      </c>
      <c r="J40" t="s">
        <v>452</v>
      </c>
      <c r="K40" t="s">
        <v>452</v>
      </c>
      <c r="L40" t="s">
        <v>452</v>
      </c>
      <c r="M40" t="s">
        <v>452</v>
      </c>
      <c r="N40" t="s">
        <v>452</v>
      </c>
      <c r="O40" t="s">
        <v>452</v>
      </c>
      <c r="P40" t="s">
        <v>452</v>
      </c>
      <c r="Q40" t="s">
        <v>452</v>
      </c>
      <c r="R40" t="s">
        <v>452</v>
      </c>
      <c r="S40" t="s">
        <v>452</v>
      </c>
      <c r="T40" t="s">
        <v>452</v>
      </c>
      <c r="U40" t="s">
        <v>452</v>
      </c>
      <c r="V40" t="s">
        <v>452</v>
      </c>
      <c r="W40" t="s">
        <v>452</v>
      </c>
      <c r="X40" t="str">
        <f>W40</f>
        <v>CF-2702</v>
      </c>
      <c r="Y40" t="s">
        <v>452</v>
      </c>
      <c r="Z40" t="str">
        <f t="shared" ref="Z40:AK40" si="36">Y40</f>
        <v>CF-2702</v>
      </c>
      <c r="AA40" t="str">
        <f t="shared" si="36"/>
        <v>CF-2702</v>
      </c>
      <c r="AB40" t="str">
        <f t="shared" si="36"/>
        <v>CF-2702</v>
      </c>
      <c r="AC40" t="str">
        <f t="shared" si="36"/>
        <v>CF-2702</v>
      </c>
      <c r="AD40" t="str">
        <f t="shared" si="36"/>
        <v>CF-2702</v>
      </c>
      <c r="AE40" t="str">
        <f t="shared" si="36"/>
        <v>CF-2702</v>
      </c>
      <c r="AF40" t="str">
        <f t="shared" si="36"/>
        <v>CF-2702</v>
      </c>
      <c r="AG40" t="str">
        <f t="shared" si="36"/>
        <v>CF-2702</v>
      </c>
      <c r="AH40" t="str">
        <f t="shared" si="36"/>
        <v>CF-2702</v>
      </c>
      <c r="AI40" t="str">
        <f t="shared" si="36"/>
        <v>CF-2702</v>
      </c>
      <c r="AJ40" t="str">
        <f t="shared" si="36"/>
        <v>CF-2702</v>
      </c>
      <c r="AK40" t="str">
        <f t="shared" si="36"/>
        <v>CF-2702</v>
      </c>
      <c r="AM40" t="str">
        <f t="shared" si="4"/>
        <v>CHENG LIANG  HUANG</v>
      </c>
      <c r="AN40" t="e">
        <f t="shared" ca="1" si="5"/>
        <v>#N/A</v>
      </c>
      <c r="AO40" t="e">
        <f ca="1">VLOOKUP(AN40,Equivalencias!D:F,3,FALSE)</f>
        <v>#N/A</v>
      </c>
      <c r="AQ40" t="e">
        <v>#N/A</v>
      </c>
    </row>
    <row r="41" spans="1:43" x14ac:dyDescent="0.3">
      <c r="A41" t="s">
        <v>484</v>
      </c>
      <c r="B41" t="s">
        <v>481</v>
      </c>
      <c r="C41" t="s">
        <v>481</v>
      </c>
      <c r="D41" t="s">
        <v>481</v>
      </c>
      <c r="E41" t="s">
        <v>481</v>
      </c>
      <c r="F41" t="s">
        <v>481</v>
      </c>
      <c r="G41" t="s">
        <v>481</v>
      </c>
      <c r="H41" t="s">
        <v>481</v>
      </c>
      <c r="I41" t="s">
        <v>481</v>
      </c>
      <c r="J41" t="s">
        <v>481</v>
      </c>
      <c r="K41" t="s">
        <v>481</v>
      </c>
      <c r="L41" t="s">
        <v>481</v>
      </c>
      <c r="M41" t="s">
        <v>481</v>
      </c>
      <c r="N41" t="s">
        <v>481</v>
      </c>
      <c r="O41" t="s">
        <v>481</v>
      </c>
      <c r="P41" t="s">
        <v>481</v>
      </c>
      <c r="Q41" t="s">
        <v>481</v>
      </c>
      <c r="R41" t="s">
        <v>481</v>
      </c>
      <c r="S41" t="s">
        <v>481</v>
      </c>
      <c r="T41" t="s">
        <v>481</v>
      </c>
      <c r="U41" t="s">
        <v>481</v>
      </c>
      <c r="V41" t="s">
        <v>481</v>
      </c>
      <c r="W41" t="s">
        <v>481</v>
      </c>
      <c r="X41" t="str">
        <f>W41</f>
        <v>CF-30</v>
      </c>
      <c r="AM41" t="str">
        <f t="shared" si="4"/>
        <v>CHRISTIAN RODRIGUEZ VILLALOBOS</v>
      </c>
      <c r="AN41" t="e">
        <f t="shared" ca="1" si="5"/>
        <v>#N/A</v>
      </c>
      <c r="AO41" t="e">
        <f ca="1">VLOOKUP(AN41,Equivalencias!D:F,3,FALSE)</f>
        <v>#N/A</v>
      </c>
      <c r="AQ41" t="e">
        <v>#N/A</v>
      </c>
    </row>
    <row r="42" spans="1:43" x14ac:dyDescent="0.3">
      <c r="A42" t="s">
        <v>193</v>
      </c>
      <c r="B42" t="s">
        <v>423</v>
      </c>
      <c r="C42" t="s">
        <v>423</v>
      </c>
      <c r="D42" t="s">
        <v>423</v>
      </c>
      <c r="E42" t="s">
        <v>423</v>
      </c>
      <c r="F42" t="s">
        <v>423</v>
      </c>
      <c r="G42" t="s">
        <v>423</v>
      </c>
      <c r="H42" t="s">
        <v>423</v>
      </c>
      <c r="I42" t="s">
        <v>423</v>
      </c>
      <c r="J42" t="s">
        <v>423</v>
      </c>
      <c r="K42" t="s">
        <v>423</v>
      </c>
      <c r="L42" t="s">
        <v>423</v>
      </c>
      <c r="M42" t="s">
        <v>423</v>
      </c>
      <c r="N42" t="s">
        <v>423</v>
      </c>
      <c r="O42" t="s">
        <v>423</v>
      </c>
      <c r="P42" t="s">
        <v>423</v>
      </c>
      <c r="Q42" t="s">
        <v>423</v>
      </c>
      <c r="R42" t="s">
        <v>423</v>
      </c>
      <c r="S42" t="s">
        <v>423</v>
      </c>
      <c r="T42" t="s">
        <v>423</v>
      </c>
      <c r="U42" t="s">
        <v>423</v>
      </c>
      <c r="V42" t="s">
        <v>423</v>
      </c>
      <c r="W42" t="s">
        <v>423</v>
      </c>
      <c r="X42" t="str">
        <f>W42</f>
        <v>CF-200QA</v>
      </c>
      <c r="Y42" t="s">
        <v>423</v>
      </c>
      <c r="Z42" t="str">
        <f t="shared" ref="Z42:AK42" si="37">Y42</f>
        <v>CF-200QA</v>
      </c>
      <c r="AA42" t="str">
        <f t="shared" si="37"/>
        <v>CF-200QA</v>
      </c>
      <c r="AB42" t="str">
        <f t="shared" si="37"/>
        <v>CF-200QA</v>
      </c>
      <c r="AC42" t="str">
        <f t="shared" si="37"/>
        <v>CF-200QA</v>
      </c>
      <c r="AD42" t="str">
        <f t="shared" si="37"/>
        <v>CF-200QA</v>
      </c>
      <c r="AE42" t="str">
        <f t="shared" si="37"/>
        <v>CF-200QA</v>
      </c>
      <c r="AF42" t="str">
        <f t="shared" si="37"/>
        <v>CF-200QA</v>
      </c>
      <c r="AG42" t="str">
        <f t="shared" si="37"/>
        <v>CF-200QA</v>
      </c>
      <c r="AH42" t="str">
        <f t="shared" si="37"/>
        <v>CF-200QA</v>
      </c>
      <c r="AI42" t="str">
        <f t="shared" si="37"/>
        <v>CF-200QA</v>
      </c>
      <c r="AJ42" t="str">
        <f t="shared" si="37"/>
        <v>CF-200QA</v>
      </c>
      <c r="AK42" t="str">
        <f t="shared" si="37"/>
        <v>CF-200QA</v>
      </c>
      <c r="AM42" t="str">
        <f t="shared" si="4"/>
        <v>CLAUDIA JIMENEZ ARAYA</v>
      </c>
      <c r="AN42" t="e">
        <f t="shared" ca="1" si="5"/>
        <v>#N/A</v>
      </c>
      <c r="AO42" t="e">
        <f ca="1">VLOOKUP(AN42,Equivalencias!D:F,3,FALSE)</f>
        <v>#N/A</v>
      </c>
      <c r="AQ42" t="s">
        <v>3620</v>
      </c>
    </row>
    <row r="43" spans="1:43" x14ac:dyDescent="0.3">
      <c r="A43" t="s">
        <v>3249</v>
      </c>
      <c r="Z43" t="s">
        <v>418</v>
      </c>
      <c r="AA43" t="str">
        <f t="shared" ref="AA43:AK43" si="38">Z43</f>
        <v>CF-13</v>
      </c>
      <c r="AB43" t="str">
        <f t="shared" si="38"/>
        <v>CF-13</v>
      </c>
      <c r="AC43" t="str">
        <f t="shared" si="38"/>
        <v>CF-13</v>
      </c>
      <c r="AD43" t="str">
        <f t="shared" si="38"/>
        <v>CF-13</v>
      </c>
      <c r="AE43" t="str">
        <f t="shared" si="38"/>
        <v>CF-13</v>
      </c>
      <c r="AF43" t="str">
        <f t="shared" si="38"/>
        <v>CF-13</v>
      </c>
      <c r="AG43" t="str">
        <f t="shared" si="38"/>
        <v>CF-13</v>
      </c>
      <c r="AH43" t="str">
        <f t="shared" si="38"/>
        <v>CF-13</v>
      </c>
      <c r="AI43" t="str">
        <f t="shared" si="38"/>
        <v>CF-13</v>
      </c>
      <c r="AJ43" t="str">
        <f t="shared" si="38"/>
        <v>CF-13</v>
      </c>
      <c r="AK43" t="str">
        <f t="shared" si="38"/>
        <v>CF-13</v>
      </c>
      <c r="AM43" t="str">
        <f t="shared" si="4"/>
        <v>CLAUDIA PALAVICINI JARQUIN</v>
      </c>
      <c r="AN43" t="e">
        <f t="shared" ca="1" si="5"/>
        <v>#N/A</v>
      </c>
      <c r="AO43" t="e">
        <f ca="1">VLOOKUP(AN43,Equivalencias!D:F,3,FALSE)</f>
        <v>#N/A</v>
      </c>
    </row>
    <row r="44" spans="1:43" x14ac:dyDescent="0.3">
      <c r="A44" t="s">
        <v>44</v>
      </c>
      <c r="B44" t="s">
        <v>421</v>
      </c>
      <c r="C44" t="s">
        <v>421</v>
      </c>
      <c r="D44" t="s">
        <v>421</v>
      </c>
      <c r="E44" t="s">
        <v>421</v>
      </c>
      <c r="F44" t="s">
        <v>421</v>
      </c>
      <c r="G44" t="s">
        <v>421</v>
      </c>
      <c r="H44" t="s">
        <v>421</v>
      </c>
      <c r="I44" t="s">
        <v>421</v>
      </c>
      <c r="J44" t="s">
        <v>421</v>
      </c>
      <c r="K44" t="s">
        <v>421</v>
      </c>
      <c r="L44" t="s">
        <v>421</v>
      </c>
      <c r="M44" t="s">
        <v>421</v>
      </c>
      <c r="N44" t="s">
        <v>421</v>
      </c>
      <c r="O44" t="s">
        <v>421</v>
      </c>
      <c r="P44" t="s">
        <v>421</v>
      </c>
      <c r="Q44" t="s">
        <v>421</v>
      </c>
      <c r="R44" t="s">
        <v>421</v>
      </c>
      <c r="S44" t="s">
        <v>421</v>
      </c>
      <c r="T44" t="s">
        <v>421</v>
      </c>
      <c r="U44" t="s">
        <v>421</v>
      </c>
      <c r="V44" t="s">
        <v>421</v>
      </c>
      <c r="W44" t="s">
        <v>421</v>
      </c>
      <c r="X44" t="str">
        <f t="shared" ref="X44:X50" si="39">W44</f>
        <v>CF-15</v>
      </c>
      <c r="Y44" t="s">
        <v>421</v>
      </c>
      <c r="Z44" t="str">
        <f t="shared" ref="Z44:Z49" si="40">Y44</f>
        <v>CF-15</v>
      </c>
      <c r="AA44" t="str">
        <f t="shared" ref="AA44:AK44" si="41">Z44</f>
        <v>CF-15</v>
      </c>
      <c r="AB44" t="str">
        <f t="shared" si="41"/>
        <v>CF-15</v>
      </c>
      <c r="AC44" t="str">
        <f t="shared" si="41"/>
        <v>CF-15</v>
      </c>
      <c r="AD44" t="str">
        <f t="shared" si="41"/>
        <v>CF-15</v>
      </c>
      <c r="AE44" t="str">
        <f t="shared" si="41"/>
        <v>CF-15</v>
      </c>
      <c r="AF44" t="str">
        <f t="shared" si="41"/>
        <v>CF-15</v>
      </c>
      <c r="AG44" t="str">
        <f t="shared" si="41"/>
        <v>CF-15</v>
      </c>
      <c r="AH44" t="str">
        <f t="shared" si="41"/>
        <v>CF-15</v>
      </c>
      <c r="AI44" t="str">
        <f t="shared" si="41"/>
        <v>CF-15</v>
      </c>
      <c r="AJ44" t="str">
        <f t="shared" si="41"/>
        <v>CF-15</v>
      </c>
      <c r="AK44" t="str">
        <f t="shared" si="41"/>
        <v>CF-15</v>
      </c>
      <c r="AM44" t="str">
        <f t="shared" si="4"/>
        <v>CRISTINA FRAGUELA ESQUIVEL</v>
      </c>
      <c r="AN44" t="e">
        <f t="shared" ca="1" si="5"/>
        <v>#N/A</v>
      </c>
      <c r="AO44" t="e">
        <f ca="1">VLOOKUP(AN44,Equivalencias!D:F,3,FALSE)</f>
        <v>#N/A</v>
      </c>
      <c r="AQ44" t="s">
        <v>3621</v>
      </c>
    </row>
    <row r="45" spans="1:43" s="1" customFormat="1" x14ac:dyDescent="0.3">
      <c r="A45" t="s">
        <v>284</v>
      </c>
      <c r="B45" t="s">
        <v>444</v>
      </c>
      <c r="C45" t="s">
        <v>444</v>
      </c>
      <c r="D45" t="s">
        <v>444</v>
      </c>
      <c r="E45" t="s">
        <v>444</v>
      </c>
      <c r="F45" t="s">
        <v>444</v>
      </c>
      <c r="G45" t="s">
        <v>444</v>
      </c>
      <c r="H45" t="s">
        <v>444</v>
      </c>
      <c r="I45" t="s">
        <v>444</v>
      </c>
      <c r="J45" t="s">
        <v>444</v>
      </c>
      <c r="K45" t="s">
        <v>444</v>
      </c>
      <c r="L45" t="s">
        <v>444</v>
      </c>
      <c r="M45" t="s">
        <v>444</v>
      </c>
      <c r="N45" t="s">
        <v>444</v>
      </c>
      <c r="O45" t="s">
        <v>444</v>
      </c>
      <c r="P45" t="s">
        <v>444</v>
      </c>
      <c r="Q45" t="s">
        <v>444</v>
      </c>
      <c r="R45" t="s">
        <v>444</v>
      </c>
      <c r="S45" t="s">
        <v>444</v>
      </c>
      <c r="T45" t="s">
        <v>444</v>
      </c>
      <c r="U45" t="s">
        <v>444</v>
      </c>
      <c r="V45" t="s">
        <v>444</v>
      </c>
      <c r="W45" t="s">
        <v>444</v>
      </c>
      <c r="X45" t="str">
        <f t="shared" si="39"/>
        <v>CF-251</v>
      </c>
      <c r="Y45" t="s">
        <v>444</v>
      </c>
      <c r="Z45" t="str">
        <f t="shared" si="40"/>
        <v>CF-251</v>
      </c>
      <c r="AA45" t="str">
        <f t="shared" ref="AA45:AK45" si="42">Z45</f>
        <v>CF-251</v>
      </c>
      <c r="AB45" t="str">
        <f t="shared" si="42"/>
        <v>CF-251</v>
      </c>
      <c r="AC45" t="str">
        <f t="shared" si="42"/>
        <v>CF-251</v>
      </c>
      <c r="AD45" t="str">
        <f t="shared" si="42"/>
        <v>CF-251</v>
      </c>
      <c r="AE45" t="str">
        <f t="shared" si="42"/>
        <v>CF-251</v>
      </c>
      <c r="AF45" t="str">
        <f t="shared" si="42"/>
        <v>CF-251</v>
      </c>
      <c r="AG45" t="str">
        <f t="shared" si="42"/>
        <v>CF-251</v>
      </c>
      <c r="AH45" t="str">
        <f t="shared" si="42"/>
        <v>CF-251</v>
      </c>
      <c r="AI45" t="str">
        <f t="shared" si="42"/>
        <v>CF-251</v>
      </c>
      <c r="AJ45" t="str">
        <f t="shared" si="42"/>
        <v>CF-251</v>
      </c>
      <c r="AK45" t="str">
        <f t="shared" si="42"/>
        <v>CF-251</v>
      </c>
      <c r="AL45"/>
      <c r="AM45" t="str">
        <f t="shared" si="4"/>
        <v>CRISTOBAL FONSECA ROMERO</v>
      </c>
      <c r="AN45" t="e">
        <f t="shared" ca="1" si="5"/>
        <v>#N/A</v>
      </c>
      <c r="AO45" t="e">
        <f ca="1">VLOOKUP(AN45,Equivalencias!D:F,3,FALSE)</f>
        <v>#N/A</v>
      </c>
      <c r="AP45"/>
      <c r="AQ45" t="s">
        <v>3622</v>
      </c>
    </row>
    <row r="46" spans="1:43" x14ac:dyDescent="0.3">
      <c r="A46" t="s">
        <v>32</v>
      </c>
      <c r="B46" t="s">
        <v>427</v>
      </c>
      <c r="C46" t="s">
        <v>427</v>
      </c>
      <c r="D46" t="s">
        <v>427</v>
      </c>
      <c r="E46" t="s">
        <v>427</v>
      </c>
      <c r="F46" t="s">
        <v>427</v>
      </c>
      <c r="G46" t="s">
        <v>427</v>
      </c>
      <c r="H46" t="s">
        <v>427</v>
      </c>
      <c r="I46" t="s">
        <v>427</v>
      </c>
      <c r="J46" t="s">
        <v>427</v>
      </c>
      <c r="K46" t="s">
        <v>427</v>
      </c>
      <c r="L46" t="s">
        <v>427</v>
      </c>
      <c r="M46" t="s">
        <v>427</v>
      </c>
      <c r="N46" t="s">
        <v>427</v>
      </c>
      <c r="O46" t="s">
        <v>427</v>
      </c>
      <c r="P46" t="s">
        <v>427</v>
      </c>
      <c r="Q46" t="s">
        <v>427</v>
      </c>
      <c r="R46" t="s">
        <v>427</v>
      </c>
      <c r="S46" t="s">
        <v>427</v>
      </c>
      <c r="T46" t="s">
        <v>427</v>
      </c>
      <c r="U46" t="s">
        <v>427</v>
      </c>
      <c r="V46" t="s">
        <v>427</v>
      </c>
      <c r="W46" t="s">
        <v>427</v>
      </c>
      <c r="X46" t="str">
        <f t="shared" si="39"/>
        <v>CF-21</v>
      </c>
      <c r="Y46" t="s">
        <v>427</v>
      </c>
      <c r="Z46" t="str">
        <f t="shared" si="40"/>
        <v>CF-21</v>
      </c>
      <c r="AA46" t="str">
        <f t="shared" ref="AA46:AK46" si="43">Z46</f>
        <v>CF-21</v>
      </c>
      <c r="AB46" t="str">
        <f t="shared" si="43"/>
        <v>CF-21</v>
      </c>
      <c r="AC46" t="str">
        <f t="shared" si="43"/>
        <v>CF-21</v>
      </c>
      <c r="AD46" t="str">
        <f t="shared" si="43"/>
        <v>CF-21</v>
      </c>
      <c r="AE46" t="str">
        <f t="shared" si="43"/>
        <v>CF-21</v>
      </c>
      <c r="AF46" t="str">
        <f t="shared" si="43"/>
        <v>CF-21</v>
      </c>
      <c r="AG46" t="str">
        <f t="shared" si="43"/>
        <v>CF-21</v>
      </c>
      <c r="AH46" t="str">
        <f t="shared" si="43"/>
        <v>CF-21</v>
      </c>
      <c r="AI46" t="str">
        <f t="shared" si="43"/>
        <v>CF-21</v>
      </c>
      <c r="AJ46" t="str">
        <f t="shared" si="43"/>
        <v>CF-21</v>
      </c>
      <c r="AK46" t="str">
        <f t="shared" si="43"/>
        <v>CF-21</v>
      </c>
      <c r="AM46" t="str">
        <f t="shared" si="4"/>
        <v>DALIA VERONICA WHEATHEY BALLADARES</v>
      </c>
      <c r="AN46" t="e">
        <f t="shared" ca="1" si="5"/>
        <v>#N/A</v>
      </c>
      <c r="AO46" t="e">
        <f ca="1">VLOOKUP(AN46,Equivalencias!D:F,3,FALSE)</f>
        <v>#N/A</v>
      </c>
      <c r="AQ46" t="s">
        <v>3623</v>
      </c>
    </row>
    <row r="47" spans="1:43" x14ac:dyDescent="0.3">
      <c r="A47" s="1" t="s">
        <v>1078</v>
      </c>
      <c r="B47" s="1" t="s">
        <v>672</v>
      </c>
      <c r="C47" s="1" t="s">
        <v>672</v>
      </c>
      <c r="D47" s="1" t="s">
        <v>672</v>
      </c>
      <c r="E47" s="1" t="s">
        <v>672</v>
      </c>
      <c r="F47" s="1" t="s">
        <v>672</v>
      </c>
      <c r="G47" s="1" t="s">
        <v>672</v>
      </c>
      <c r="H47" s="1" t="s">
        <v>672</v>
      </c>
      <c r="I47" s="1" t="s">
        <v>672</v>
      </c>
      <c r="J47" s="1" t="s">
        <v>672</v>
      </c>
      <c r="K47" s="1" t="s">
        <v>672</v>
      </c>
      <c r="L47" s="1" t="s">
        <v>672</v>
      </c>
      <c r="M47" s="1" t="s">
        <v>672</v>
      </c>
      <c r="N47" s="1" t="s">
        <v>672</v>
      </c>
      <c r="O47" s="1" t="s">
        <v>672</v>
      </c>
      <c r="P47" s="1" t="s">
        <v>672</v>
      </c>
      <c r="Q47" s="1" t="s">
        <v>672</v>
      </c>
      <c r="R47" s="1" t="s">
        <v>672</v>
      </c>
      <c r="S47" s="1" t="s">
        <v>672</v>
      </c>
      <c r="T47" s="1" t="s">
        <v>672</v>
      </c>
      <c r="U47" s="1" t="s">
        <v>672</v>
      </c>
      <c r="V47" s="1" t="s">
        <v>672</v>
      </c>
      <c r="W47" s="1" t="s">
        <v>672</v>
      </c>
      <c r="X47" s="1" t="str">
        <f t="shared" si="39"/>
        <v>CF-SP</v>
      </c>
      <c r="Y47" s="1" t="s">
        <v>672</v>
      </c>
      <c r="Z47" s="1" t="str">
        <f t="shared" si="40"/>
        <v>CF-SP</v>
      </c>
      <c r="AA47" s="1" t="str">
        <f t="shared" ref="AA47:AK47" si="44">Z47</f>
        <v>CF-SP</v>
      </c>
      <c r="AB47" s="1" t="str">
        <f t="shared" si="44"/>
        <v>CF-SP</v>
      </c>
      <c r="AC47" s="1" t="str">
        <f t="shared" si="44"/>
        <v>CF-SP</v>
      </c>
      <c r="AD47" s="1" t="str">
        <f t="shared" si="44"/>
        <v>CF-SP</v>
      </c>
      <c r="AE47" s="1" t="str">
        <f t="shared" si="44"/>
        <v>CF-SP</v>
      </c>
      <c r="AF47" s="1" t="str">
        <f t="shared" si="44"/>
        <v>CF-SP</v>
      </c>
      <c r="AG47" s="1" t="str">
        <f t="shared" si="44"/>
        <v>CF-SP</v>
      </c>
      <c r="AH47" s="1" t="str">
        <f t="shared" si="44"/>
        <v>CF-SP</v>
      </c>
      <c r="AI47" s="1" t="str">
        <f t="shared" si="44"/>
        <v>CF-SP</v>
      </c>
      <c r="AJ47" s="1" t="str">
        <f t="shared" si="44"/>
        <v>CF-SP</v>
      </c>
      <c r="AK47" s="1" t="str">
        <f t="shared" si="44"/>
        <v>CF-SP</v>
      </c>
      <c r="AL47" s="1"/>
      <c r="AM47" s="1" t="str">
        <f t="shared" si="4"/>
        <v>DAMIAN PALUMBO</v>
      </c>
      <c r="AN47" s="1" t="e">
        <f t="shared" ca="1" si="5"/>
        <v>#N/A</v>
      </c>
      <c r="AO47" s="1" t="e">
        <f ca="1">VLOOKUP(AN47,Equivalencias!D:F,3,FALSE)</f>
        <v>#N/A</v>
      </c>
      <c r="AP47" s="1"/>
      <c r="AQ47" s="1" t="e">
        <v>#N/A</v>
      </c>
    </row>
    <row r="48" spans="1:43" x14ac:dyDescent="0.3">
      <c r="A48" t="s">
        <v>271</v>
      </c>
      <c r="B48" t="s">
        <v>473</v>
      </c>
      <c r="C48" t="s">
        <v>473</v>
      </c>
      <c r="D48" t="s">
        <v>473</v>
      </c>
      <c r="E48" t="s">
        <v>473</v>
      </c>
      <c r="F48" t="s">
        <v>473</v>
      </c>
      <c r="G48" t="s">
        <v>473</v>
      </c>
      <c r="H48" t="s">
        <v>473</v>
      </c>
      <c r="I48" t="s">
        <v>473</v>
      </c>
      <c r="J48" t="s">
        <v>473</v>
      </c>
      <c r="K48" t="s">
        <v>473</v>
      </c>
      <c r="L48" t="s">
        <v>473</v>
      </c>
      <c r="M48" t="s">
        <v>473</v>
      </c>
      <c r="N48" t="s">
        <v>473</v>
      </c>
      <c r="O48" t="s">
        <v>473</v>
      </c>
      <c r="P48" t="s">
        <v>473</v>
      </c>
      <c r="Q48" t="s">
        <v>473</v>
      </c>
      <c r="R48" t="s">
        <v>473</v>
      </c>
      <c r="S48" t="s">
        <v>473</v>
      </c>
      <c r="T48" t="s">
        <v>473</v>
      </c>
      <c r="U48" t="s">
        <v>473</v>
      </c>
      <c r="V48" t="s">
        <v>473</v>
      </c>
      <c r="W48" t="s">
        <v>473</v>
      </c>
      <c r="X48" t="str">
        <f t="shared" si="39"/>
        <v>CF-2810</v>
      </c>
      <c r="Y48" t="s">
        <v>473</v>
      </c>
      <c r="Z48" t="str">
        <f t="shared" si="40"/>
        <v>CF-2810</v>
      </c>
      <c r="AA48" t="str">
        <f t="shared" ref="AA48:AK48" si="45">Z48</f>
        <v>CF-2810</v>
      </c>
      <c r="AB48" t="str">
        <f t="shared" si="45"/>
        <v>CF-2810</v>
      </c>
      <c r="AC48" t="str">
        <f t="shared" si="45"/>
        <v>CF-2810</v>
      </c>
      <c r="AD48" t="str">
        <f t="shared" si="45"/>
        <v>CF-2810</v>
      </c>
      <c r="AE48" t="str">
        <f t="shared" si="45"/>
        <v>CF-2810</v>
      </c>
      <c r="AF48" t="str">
        <f t="shared" si="45"/>
        <v>CF-2810</v>
      </c>
      <c r="AG48" t="str">
        <f t="shared" si="45"/>
        <v>CF-2810</v>
      </c>
      <c r="AH48" t="str">
        <f t="shared" si="45"/>
        <v>CF-2810</v>
      </c>
      <c r="AI48" t="str">
        <f t="shared" si="45"/>
        <v>CF-2810</v>
      </c>
      <c r="AJ48" t="str">
        <f t="shared" si="45"/>
        <v>CF-2810</v>
      </c>
      <c r="AK48" t="str">
        <f t="shared" si="45"/>
        <v>CF-2810</v>
      </c>
      <c r="AM48" t="str">
        <f t="shared" si="4"/>
        <v>DANIEL MARGOLIS GORONAS</v>
      </c>
      <c r="AN48" t="e">
        <f t="shared" ca="1" si="5"/>
        <v>#N/A</v>
      </c>
      <c r="AO48" t="e">
        <f ca="1">VLOOKUP(AN48,Equivalencias!D:F,3,FALSE)</f>
        <v>#N/A</v>
      </c>
      <c r="AQ48" t="s">
        <v>3624</v>
      </c>
    </row>
    <row r="49" spans="1:43" s="1" customFormat="1" x14ac:dyDescent="0.3">
      <c r="A49" t="s">
        <v>172</v>
      </c>
      <c r="B49" t="s">
        <v>446</v>
      </c>
      <c r="C49" t="s">
        <v>446</v>
      </c>
      <c r="D49" t="s">
        <v>446</v>
      </c>
      <c r="E49" t="s">
        <v>446</v>
      </c>
      <c r="F49" t="s">
        <v>446</v>
      </c>
      <c r="G49" t="s">
        <v>446</v>
      </c>
      <c r="H49" t="s">
        <v>446</v>
      </c>
      <c r="I49" t="s">
        <v>446</v>
      </c>
      <c r="J49" t="s">
        <v>446</v>
      </c>
      <c r="K49" t="s">
        <v>446</v>
      </c>
      <c r="L49" t="s">
        <v>446</v>
      </c>
      <c r="M49" t="s">
        <v>446</v>
      </c>
      <c r="N49" t="s">
        <v>446</v>
      </c>
      <c r="O49" t="s">
        <v>446</v>
      </c>
      <c r="P49" t="s">
        <v>446</v>
      </c>
      <c r="Q49" t="s">
        <v>446</v>
      </c>
      <c r="R49" t="s">
        <v>446</v>
      </c>
      <c r="S49" t="s">
        <v>446</v>
      </c>
      <c r="T49" t="s">
        <v>446</v>
      </c>
      <c r="U49" t="s">
        <v>446</v>
      </c>
      <c r="V49" t="s">
        <v>446</v>
      </c>
      <c r="W49" t="s">
        <v>446</v>
      </c>
      <c r="X49" t="str">
        <f t="shared" si="39"/>
        <v>CF-26</v>
      </c>
      <c r="Y49" t="s">
        <v>446</v>
      </c>
      <c r="Z49" t="str">
        <f t="shared" si="40"/>
        <v>CF-26</v>
      </c>
      <c r="AA49" t="str">
        <f t="shared" ref="AA49:AK49" si="46">Z49</f>
        <v>CF-26</v>
      </c>
      <c r="AB49" t="str">
        <f t="shared" si="46"/>
        <v>CF-26</v>
      </c>
      <c r="AC49" t="str">
        <f t="shared" si="46"/>
        <v>CF-26</v>
      </c>
      <c r="AD49" t="str">
        <f t="shared" si="46"/>
        <v>CF-26</v>
      </c>
      <c r="AE49" t="str">
        <f t="shared" si="46"/>
        <v>CF-26</v>
      </c>
      <c r="AF49" t="str">
        <f t="shared" si="46"/>
        <v>CF-26</v>
      </c>
      <c r="AG49" t="str">
        <f t="shared" si="46"/>
        <v>CF-26</v>
      </c>
      <c r="AH49" t="str">
        <f t="shared" si="46"/>
        <v>CF-26</v>
      </c>
      <c r="AI49" t="str">
        <f t="shared" si="46"/>
        <v>CF-26</v>
      </c>
      <c r="AJ49" t="str">
        <f t="shared" si="46"/>
        <v>CF-26</v>
      </c>
      <c r="AK49" t="str">
        <f t="shared" si="46"/>
        <v>CF-26</v>
      </c>
      <c r="AL49"/>
      <c r="AM49" t="str">
        <f t="shared" si="4"/>
        <v>DANIEL MENDOZA GARZA</v>
      </c>
      <c r="AN49" t="e">
        <f t="shared" ca="1" si="5"/>
        <v>#N/A</v>
      </c>
      <c r="AO49" t="e">
        <f ca="1">VLOOKUP(AN49,Equivalencias!D:F,3,FALSE)</f>
        <v>#N/A</v>
      </c>
      <c r="AP49"/>
      <c r="AQ49" t="s">
        <v>3625</v>
      </c>
    </row>
    <row r="50" spans="1:43" x14ac:dyDescent="0.3">
      <c r="A50" t="s">
        <v>140</v>
      </c>
      <c r="B50" t="s">
        <v>437</v>
      </c>
      <c r="C50" t="s">
        <v>437</v>
      </c>
      <c r="D50" t="s">
        <v>437</v>
      </c>
      <c r="E50" t="s">
        <v>437</v>
      </c>
      <c r="F50" t="s">
        <v>437</v>
      </c>
      <c r="G50" t="s">
        <v>437</v>
      </c>
      <c r="H50" t="s">
        <v>437</v>
      </c>
      <c r="I50" t="s">
        <v>437</v>
      </c>
      <c r="J50" t="s">
        <v>437</v>
      </c>
      <c r="K50" t="s">
        <v>437</v>
      </c>
      <c r="L50" t="s">
        <v>437</v>
      </c>
      <c r="M50" t="s">
        <v>437</v>
      </c>
      <c r="N50" t="s">
        <v>437</v>
      </c>
      <c r="O50" t="s">
        <v>437</v>
      </c>
      <c r="P50" t="s">
        <v>437</v>
      </c>
      <c r="Q50" t="s">
        <v>437</v>
      </c>
      <c r="R50" t="s">
        <v>437</v>
      </c>
      <c r="S50" t="s">
        <v>437</v>
      </c>
      <c r="T50" t="s">
        <v>437</v>
      </c>
      <c r="U50" t="s">
        <v>437</v>
      </c>
      <c r="V50" t="s">
        <v>437</v>
      </c>
      <c r="W50" t="s">
        <v>437</v>
      </c>
      <c r="X50" t="str">
        <f t="shared" si="39"/>
        <v>CF-24</v>
      </c>
      <c r="AM50" t="str">
        <f t="shared" si="4"/>
        <v>DANIEL MORA MADRIGAL</v>
      </c>
      <c r="AN50" t="e">
        <f t="shared" ca="1" si="5"/>
        <v>#N/A</v>
      </c>
      <c r="AO50" t="e">
        <f ca="1">VLOOKUP(AN50,Equivalencias!D:F,3,FALSE)</f>
        <v>#N/A</v>
      </c>
      <c r="AQ50" t="e">
        <v>#N/A</v>
      </c>
    </row>
    <row r="51" spans="1:43" x14ac:dyDescent="0.3">
      <c r="A51" t="s">
        <v>3467</v>
      </c>
      <c r="Z51" t="s">
        <v>470</v>
      </c>
      <c r="AA51" t="str">
        <f t="shared" ref="AA51:AK51" si="47">Z51</f>
        <v>CF-2806</v>
      </c>
      <c r="AB51" t="str">
        <f t="shared" si="47"/>
        <v>CF-2806</v>
      </c>
      <c r="AC51" t="str">
        <f t="shared" si="47"/>
        <v>CF-2806</v>
      </c>
      <c r="AD51" t="str">
        <f t="shared" si="47"/>
        <v>CF-2806</v>
      </c>
      <c r="AE51" t="str">
        <f t="shared" si="47"/>
        <v>CF-2806</v>
      </c>
      <c r="AF51" t="str">
        <f t="shared" si="47"/>
        <v>CF-2806</v>
      </c>
      <c r="AG51" t="str">
        <f t="shared" si="47"/>
        <v>CF-2806</v>
      </c>
      <c r="AH51" t="str">
        <f t="shared" si="47"/>
        <v>CF-2806</v>
      </c>
      <c r="AI51" t="str">
        <f t="shared" si="47"/>
        <v>CF-2806</v>
      </c>
      <c r="AJ51" t="str">
        <f t="shared" si="47"/>
        <v>CF-2806</v>
      </c>
      <c r="AK51" t="str">
        <f t="shared" si="47"/>
        <v>CF-2806</v>
      </c>
      <c r="AM51" t="str">
        <f t="shared" si="4"/>
        <v>DANIEL SANDOVAL PEREIRA</v>
      </c>
      <c r="AN51" t="e">
        <f t="shared" ca="1" si="5"/>
        <v>#N/A</v>
      </c>
      <c r="AO51" t="e">
        <f ca="1">VLOOKUP(AN51,Equivalencias!D:F,3,FALSE)</f>
        <v>#N/A</v>
      </c>
    </row>
    <row r="52" spans="1:43" x14ac:dyDescent="0.3">
      <c r="A52" s="1" t="s">
        <v>1075</v>
      </c>
      <c r="B52" s="1" t="s">
        <v>672</v>
      </c>
      <c r="C52" s="1" t="s">
        <v>672</v>
      </c>
      <c r="D52" s="1" t="s">
        <v>672</v>
      </c>
      <c r="E52" s="1" t="s">
        <v>672</v>
      </c>
      <c r="F52" s="1" t="s">
        <v>672</v>
      </c>
      <c r="G52" s="1" t="s">
        <v>672</v>
      </c>
      <c r="H52" s="1" t="s">
        <v>672</v>
      </c>
      <c r="I52" s="1" t="s">
        <v>672</v>
      </c>
      <c r="J52" s="1" t="s">
        <v>672</v>
      </c>
      <c r="K52" s="1" t="s">
        <v>672</v>
      </c>
      <c r="L52" s="1" t="s">
        <v>672</v>
      </c>
      <c r="M52" s="1" t="s">
        <v>672</v>
      </c>
      <c r="N52" s="1" t="s">
        <v>672</v>
      </c>
      <c r="O52" s="1" t="s">
        <v>672</v>
      </c>
      <c r="P52" s="1" t="s">
        <v>672</v>
      </c>
      <c r="Q52" s="1" t="s">
        <v>672</v>
      </c>
      <c r="R52" s="1" t="s">
        <v>672</v>
      </c>
      <c r="S52" s="1" t="s">
        <v>672</v>
      </c>
      <c r="T52" s="1" t="s">
        <v>672</v>
      </c>
      <c r="U52" s="1" t="s">
        <v>672</v>
      </c>
      <c r="V52" s="1" t="s">
        <v>672</v>
      </c>
      <c r="W52" s="1" t="s">
        <v>672</v>
      </c>
      <c r="X52" s="1" t="str">
        <f t="shared" ref="X52:X70" si="48">W52</f>
        <v>CF-SP</v>
      </c>
      <c r="Y52" s="1" t="s">
        <v>672</v>
      </c>
      <c r="Z52" s="1" t="str">
        <f>Y52</f>
        <v>CF-SP</v>
      </c>
      <c r="AA52" s="1" t="str">
        <f t="shared" ref="AA52:AK52" si="49">Z52</f>
        <v>CF-SP</v>
      </c>
      <c r="AB52" s="1" t="str">
        <f t="shared" si="49"/>
        <v>CF-SP</v>
      </c>
      <c r="AC52" s="1" t="str">
        <f t="shared" si="49"/>
        <v>CF-SP</v>
      </c>
      <c r="AD52" s="1" t="str">
        <f t="shared" si="49"/>
        <v>CF-SP</v>
      </c>
      <c r="AE52" s="1" t="str">
        <f t="shared" si="49"/>
        <v>CF-SP</v>
      </c>
      <c r="AF52" s="1" t="str">
        <f t="shared" si="49"/>
        <v>CF-SP</v>
      </c>
      <c r="AG52" s="1" t="str">
        <f t="shared" si="49"/>
        <v>CF-SP</v>
      </c>
      <c r="AH52" s="1" t="str">
        <f t="shared" si="49"/>
        <v>CF-SP</v>
      </c>
      <c r="AI52" s="1" t="str">
        <f t="shared" si="49"/>
        <v>CF-SP</v>
      </c>
      <c r="AJ52" s="1" t="str">
        <f t="shared" si="49"/>
        <v>CF-SP</v>
      </c>
      <c r="AK52" s="1" t="str">
        <f t="shared" si="49"/>
        <v>CF-SP</v>
      </c>
      <c r="AL52" s="1"/>
      <c r="AM52" s="1" t="str">
        <f t="shared" si="4"/>
        <v>DANIEL VARON</v>
      </c>
      <c r="AN52" s="1" t="e">
        <f t="shared" ca="1" si="5"/>
        <v>#N/A</v>
      </c>
      <c r="AO52" s="1" t="e">
        <f ca="1">VLOOKUP(AN52,Equivalencias!D:F,3,FALSE)</f>
        <v>#N/A</v>
      </c>
      <c r="AP52" s="1"/>
      <c r="AQ52" s="1" t="e">
        <v>#N/A</v>
      </c>
    </row>
    <row r="53" spans="1:43" x14ac:dyDescent="0.3">
      <c r="A53" t="s">
        <v>205</v>
      </c>
      <c r="B53" t="s">
        <v>423</v>
      </c>
      <c r="C53" t="s">
        <v>423</v>
      </c>
      <c r="D53" t="s">
        <v>423</v>
      </c>
      <c r="E53" t="s">
        <v>423</v>
      </c>
      <c r="F53" t="s">
        <v>423</v>
      </c>
      <c r="G53" t="s">
        <v>423</v>
      </c>
      <c r="H53" t="s">
        <v>423</v>
      </c>
      <c r="I53" t="s">
        <v>423</v>
      </c>
      <c r="J53" t="s">
        <v>423</v>
      </c>
      <c r="K53" t="s">
        <v>423</v>
      </c>
      <c r="L53" t="s">
        <v>423</v>
      </c>
      <c r="M53" t="s">
        <v>423</v>
      </c>
      <c r="N53" t="s">
        <v>423</v>
      </c>
      <c r="O53" t="s">
        <v>423</v>
      </c>
      <c r="P53" t="s">
        <v>423</v>
      </c>
      <c r="Q53" t="s">
        <v>423</v>
      </c>
      <c r="R53" t="s">
        <v>423</v>
      </c>
      <c r="S53" t="s">
        <v>423</v>
      </c>
      <c r="T53" t="s">
        <v>423</v>
      </c>
      <c r="U53" t="s">
        <v>423</v>
      </c>
      <c r="V53" t="s">
        <v>423</v>
      </c>
      <c r="W53" t="s">
        <v>423</v>
      </c>
      <c r="X53" t="str">
        <f t="shared" si="48"/>
        <v>CF-200QA</v>
      </c>
      <c r="AM53" t="str">
        <f t="shared" si="4"/>
        <v>DANIELA BARRANTES BARRANTES</v>
      </c>
      <c r="AN53" t="e">
        <f t="shared" ca="1" si="5"/>
        <v>#N/A</v>
      </c>
      <c r="AO53" t="e">
        <f ca="1">VLOOKUP(AN53,Equivalencias!D:F,3,FALSE)</f>
        <v>#N/A</v>
      </c>
      <c r="AQ53" t="e">
        <v>#N/A</v>
      </c>
    </row>
    <row r="54" spans="1:43" x14ac:dyDescent="0.3">
      <c r="A54" t="s">
        <v>366</v>
      </c>
      <c r="B54" t="s">
        <v>444</v>
      </c>
      <c r="C54" t="s">
        <v>444</v>
      </c>
      <c r="D54" t="s">
        <v>444</v>
      </c>
      <c r="E54" t="s">
        <v>444</v>
      </c>
      <c r="F54" t="s">
        <v>444</v>
      </c>
      <c r="G54" t="s">
        <v>444</v>
      </c>
      <c r="H54" t="s">
        <v>444</v>
      </c>
      <c r="I54" t="s">
        <v>444</v>
      </c>
      <c r="J54" t="s">
        <v>444</v>
      </c>
      <c r="K54" t="s">
        <v>444</v>
      </c>
      <c r="L54" t="s">
        <v>444</v>
      </c>
      <c r="M54" t="s">
        <v>444</v>
      </c>
      <c r="N54" t="s">
        <v>444</v>
      </c>
      <c r="O54" t="s">
        <v>444</v>
      </c>
      <c r="P54" t="s">
        <v>444</v>
      </c>
      <c r="Q54" t="s">
        <v>444</v>
      </c>
      <c r="R54" t="s">
        <v>444</v>
      </c>
      <c r="S54" t="s">
        <v>444</v>
      </c>
      <c r="T54" t="s">
        <v>444</v>
      </c>
      <c r="U54" t="s">
        <v>444</v>
      </c>
      <c r="V54" t="s">
        <v>444</v>
      </c>
      <c r="W54" t="s">
        <v>444</v>
      </c>
      <c r="X54" t="str">
        <f t="shared" si="48"/>
        <v>CF-251</v>
      </c>
      <c r="Y54" t="s">
        <v>444</v>
      </c>
      <c r="Z54" t="str">
        <f t="shared" ref="Z54:AK54" si="50">Y54</f>
        <v>CF-251</v>
      </c>
      <c r="AA54" t="str">
        <f t="shared" si="50"/>
        <v>CF-251</v>
      </c>
      <c r="AB54" t="str">
        <f t="shared" si="50"/>
        <v>CF-251</v>
      </c>
      <c r="AC54" t="str">
        <f t="shared" si="50"/>
        <v>CF-251</v>
      </c>
      <c r="AD54" t="str">
        <f t="shared" si="50"/>
        <v>CF-251</v>
      </c>
      <c r="AE54" t="str">
        <f t="shared" si="50"/>
        <v>CF-251</v>
      </c>
      <c r="AF54" t="str">
        <f t="shared" si="50"/>
        <v>CF-251</v>
      </c>
      <c r="AG54" t="str">
        <f t="shared" si="50"/>
        <v>CF-251</v>
      </c>
      <c r="AH54" t="str">
        <f t="shared" si="50"/>
        <v>CF-251</v>
      </c>
      <c r="AI54" t="str">
        <f t="shared" si="50"/>
        <v>CF-251</v>
      </c>
      <c r="AJ54" t="str">
        <f t="shared" si="50"/>
        <v>CF-251</v>
      </c>
      <c r="AK54" t="str">
        <f t="shared" si="50"/>
        <v>CF-251</v>
      </c>
      <c r="AM54" t="str">
        <f t="shared" si="4"/>
        <v>DANIELA CAMACHO BARRANTES</v>
      </c>
      <c r="AN54" t="e">
        <f t="shared" ca="1" si="5"/>
        <v>#N/A</v>
      </c>
      <c r="AO54" t="e">
        <f ca="1">VLOOKUP(AN54,Equivalencias!D:F,3,FALSE)</f>
        <v>#N/A</v>
      </c>
      <c r="AQ54" t="s">
        <v>3626</v>
      </c>
    </row>
    <row r="55" spans="1:43" s="1" customFormat="1" x14ac:dyDescent="0.3">
      <c r="A55" t="s">
        <v>28</v>
      </c>
      <c r="B55" t="s">
        <v>427</v>
      </c>
      <c r="C55" t="s">
        <v>427</v>
      </c>
      <c r="D55" t="s">
        <v>427</v>
      </c>
      <c r="E55" t="s">
        <v>427</v>
      </c>
      <c r="F55" t="s">
        <v>427</v>
      </c>
      <c r="G55" t="s">
        <v>427</v>
      </c>
      <c r="H55" t="s">
        <v>427</v>
      </c>
      <c r="I55" t="s">
        <v>427</v>
      </c>
      <c r="J55" t="s">
        <v>427</v>
      </c>
      <c r="K55" t="s">
        <v>427</v>
      </c>
      <c r="L55" t="s">
        <v>427</v>
      </c>
      <c r="M55" t="s">
        <v>427</v>
      </c>
      <c r="N55" t="s">
        <v>427</v>
      </c>
      <c r="O55" t="s">
        <v>427</v>
      </c>
      <c r="P55" t="s">
        <v>427</v>
      </c>
      <c r="Q55" t="s">
        <v>427</v>
      </c>
      <c r="R55" t="s">
        <v>427</v>
      </c>
      <c r="S55" t="s">
        <v>427</v>
      </c>
      <c r="T55" t="s">
        <v>427</v>
      </c>
      <c r="U55" t="s">
        <v>427</v>
      </c>
      <c r="V55" t="s">
        <v>427</v>
      </c>
      <c r="W55" t="s">
        <v>427</v>
      </c>
      <c r="X55" t="str">
        <f t="shared" si="48"/>
        <v>CF-21</v>
      </c>
      <c r="Y55" t="s">
        <v>427</v>
      </c>
      <c r="Z55" t="str">
        <f t="shared" ref="Z55:AK55" si="51">Y55</f>
        <v>CF-21</v>
      </c>
      <c r="AA55" t="str">
        <f t="shared" si="51"/>
        <v>CF-21</v>
      </c>
      <c r="AB55" t="str">
        <f t="shared" si="51"/>
        <v>CF-21</v>
      </c>
      <c r="AC55" t="str">
        <f t="shared" si="51"/>
        <v>CF-21</v>
      </c>
      <c r="AD55" t="str">
        <f t="shared" si="51"/>
        <v>CF-21</v>
      </c>
      <c r="AE55" t="str">
        <f t="shared" si="51"/>
        <v>CF-21</v>
      </c>
      <c r="AF55" t="str">
        <f t="shared" si="51"/>
        <v>CF-21</v>
      </c>
      <c r="AG55" t="str">
        <f t="shared" si="51"/>
        <v>CF-21</v>
      </c>
      <c r="AH55" t="str">
        <f t="shared" si="51"/>
        <v>CF-21</v>
      </c>
      <c r="AI55" t="str">
        <f t="shared" si="51"/>
        <v>CF-21</v>
      </c>
      <c r="AJ55" t="str">
        <f t="shared" si="51"/>
        <v>CF-21</v>
      </c>
      <c r="AK55" t="str">
        <f t="shared" si="51"/>
        <v>CF-21</v>
      </c>
      <c r="AL55"/>
      <c r="AM55" t="str">
        <f t="shared" si="4"/>
        <v>DANNY CORELLA MARTINEZ</v>
      </c>
      <c r="AN55" t="e">
        <f t="shared" ca="1" si="5"/>
        <v>#N/A</v>
      </c>
      <c r="AO55" t="e">
        <f ca="1">VLOOKUP(AN55,Equivalencias!D:F,3,FALSE)</f>
        <v>#N/A</v>
      </c>
      <c r="AP55"/>
      <c r="AQ55" t="s">
        <v>3627</v>
      </c>
    </row>
    <row r="56" spans="1:43" x14ac:dyDescent="0.3">
      <c r="A56" t="s">
        <v>69</v>
      </c>
      <c r="B56" t="s">
        <v>435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435</v>
      </c>
      <c r="M56" t="s">
        <v>435</v>
      </c>
      <c r="N56" t="s">
        <v>435</v>
      </c>
      <c r="O56" t="s">
        <v>435</v>
      </c>
      <c r="P56" t="s">
        <v>435</v>
      </c>
      <c r="Q56" t="s">
        <v>435</v>
      </c>
      <c r="R56" t="s">
        <v>435</v>
      </c>
      <c r="S56" t="s">
        <v>435</v>
      </c>
      <c r="T56" t="s">
        <v>435</v>
      </c>
      <c r="U56" t="s">
        <v>435</v>
      </c>
      <c r="V56" t="s">
        <v>435</v>
      </c>
      <c r="W56" t="s">
        <v>435</v>
      </c>
      <c r="X56" t="str">
        <f t="shared" si="48"/>
        <v>CF-2203</v>
      </c>
      <c r="Y56" t="s">
        <v>435</v>
      </c>
      <c r="Z56" t="str">
        <f t="shared" ref="Z56:AK56" si="52">Y56</f>
        <v>CF-2203</v>
      </c>
      <c r="AA56" t="str">
        <f t="shared" si="52"/>
        <v>CF-2203</v>
      </c>
      <c r="AB56" t="str">
        <f t="shared" si="52"/>
        <v>CF-2203</v>
      </c>
      <c r="AC56" t="str">
        <f t="shared" si="52"/>
        <v>CF-2203</v>
      </c>
      <c r="AD56" t="str">
        <f t="shared" si="52"/>
        <v>CF-2203</v>
      </c>
      <c r="AE56" t="str">
        <f t="shared" si="52"/>
        <v>CF-2203</v>
      </c>
      <c r="AF56" t="str">
        <f t="shared" si="52"/>
        <v>CF-2203</v>
      </c>
      <c r="AG56" t="str">
        <f t="shared" si="52"/>
        <v>CF-2203</v>
      </c>
      <c r="AH56" t="str">
        <f t="shared" si="52"/>
        <v>CF-2203</v>
      </c>
      <c r="AI56" t="str">
        <f t="shared" si="52"/>
        <v>CF-2203</v>
      </c>
      <c r="AJ56" t="str">
        <f t="shared" si="52"/>
        <v>CF-2203</v>
      </c>
      <c r="AK56" t="str">
        <f t="shared" si="52"/>
        <v>CF-2203</v>
      </c>
      <c r="AM56" t="str">
        <f t="shared" si="4"/>
        <v>DANNY DAVID BUSTOS ROJAS</v>
      </c>
      <c r="AN56" t="e">
        <f t="shared" ca="1" si="5"/>
        <v>#N/A</v>
      </c>
      <c r="AO56" t="e">
        <f ca="1">VLOOKUP(AN56,Equivalencias!D:F,3,FALSE)</f>
        <v>#N/A</v>
      </c>
      <c r="AQ56" t="s">
        <v>3628</v>
      </c>
    </row>
    <row r="57" spans="1:43" x14ac:dyDescent="0.3">
      <c r="A57" t="s">
        <v>234</v>
      </c>
      <c r="B57" t="s">
        <v>427</v>
      </c>
      <c r="C57" t="s">
        <v>427</v>
      </c>
      <c r="D57" t="s">
        <v>427</v>
      </c>
      <c r="E57" t="s">
        <v>427</v>
      </c>
      <c r="F57" t="s">
        <v>427</v>
      </c>
      <c r="G57" t="s">
        <v>427</v>
      </c>
      <c r="H57" t="s">
        <v>427</v>
      </c>
      <c r="I57" t="s">
        <v>427</v>
      </c>
      <c r="J57" t="s">
        <v>427</v>
      </c>
      <c r="K57" t="s">
        <v>427</v>
      </c>
      <c r="L57" t="s">
        <v>427</v>
      </c>
      <c r="M57" t="s">
        <v>427</v>
      </c>
      <c r="N57" t="s">
        <v>427</v>
      </c>
      <c r="O57" t="s">
        <v>427</v>
      </c>
      <c r="P57" t="s">
        <v>427</v>
      </c>
      <c r="Q57" t="s">
        <v>427</v>
      </c>
      <c r="R57" t="s">
        <v>427</v>
      </c>
      <c r="S57" t="s">
        <v>427</v>
      </c>
      <c r="T57" t="s">
        <v>427</v>
      </c>
      <c r="U57" t="s">
        <v>427</v>
      </c>
      <c r="V57" t="s">
        <v>427</v>
      </c>
      <c r="W57" t="s">
        <v>427</v>
      </c>
      <c r="X57" t="str">
        <f t="shared" si="48"/>
        <v>CF-21</v>
      </c>
      <c r="AM57" t="str">
        <f t="shared" si="4"/>
        <v>DANNY ROJAS ARGUEDAS</v>
      </c>
      <c r="AN57" t="e">
        <f t="shared" ca="1" si="5"/>
        <v>#N/A</v>
      </c>
      <c r="AO57" t="e">
        <f ca="1">VLOOKUP(AN57,Equivalencias!D:F,3,FALSE)</f>
        <v>#N/A</v>
      </c>
      <c r="AQ57" t="e">
        <v>#N/A</v>
      </c>
    </row>
    <row r="58" spans="1:43" x14ac:dyDescent="0.3">
      <c r="A58" s="1" t="s">
        <v>1076</v>
      </c>
      <c r="B58" s="1" t="s">
        <v>672</v>
      </c>
      <c r="C58" s="1" t="s">
        <v>672</v>
      </c>
      <c r="D58" s="1" t="s">
        <v>672</v>
      </c>
      <c r="E58" s="1" t="s">
        <v>672</v>
      </c>
      <c r="F58" s="1" t="s">
        <v>672</v>
      </c>
      <c r="G58" s="1" t="s">
        <v>672</v>
      </c>
      <c r="H58" s="1" t="s">
        <v>672</v>
      </c>
      <c r="I58" s="1" t="s">
        <v>672</v>
      </c>
      <c r="J58" s="1" t="s">
        <v>672</v>
      </c>
      <c r="K58" s="1" t="s">
        <v>672</v>
      </c>
      <c r="L58" s="1" t="s">
        <v>672</v>
      </c>
      <c r="M58" s="1" t="s">
        <v>672</v>
      </c>
      <c r="N58" s="1" t="s">
        <v>672</v>
      </c>
      <c r="O58" s="1" t="s">
        <v>672</v>
      </c>
      <c r="P58" s="1" t="s">
        <v>672</v>
      </c>
      <c r="Q58" s="1" t="s">
        <v>672</v>
      </c>
      <c r="R58" s="1" t="s">
        <v>672</v>
      </c>
      <c r="S58" s="1" t="s">
        <v>672</v>
      </c>
      <c r="T58" s="1" t="s">
        <v>672</v>
      </c>
      <c r="U58" s="1" t="s">
        <v>672</v>
      </c>
      <c r="V58" s="1" t="s">
        <v>672</v>
      </c>
      <c r="W58" s="1" t="s">
        <v>672</v>
      </c>
      <c r="X58" s="1" t="str">
        <f t="shared" si="48"/>
        <v>CF-SP</v>
      </c>
      <c r="Y58" s="1" t="s">
        <v>672</v>
      </c>
      <c r="Z58" s="1" t="str">
        <f t="shared" ref="Z58:AK58" si="53">Y58</f>
        <v>CF-SP</v>
      </c>
      <c r="AA58" s="1" t="str">
        <f t="shared" si="53"/>
        <v>CF-SP</v>
      </c>
      <c r="AB58" s="1" t="str">
        <f t="shared" si="53"/>
        <v>CF-SP</v>
      </c>
      <c r="AC58" s="1" t="str">
        <f t="shared" si="53"/>
        <v>CF-SP</v>
      </c>
      <c r="AD58" s="1" t="str">
        <f t="shared" si="53"/>
        <v>CF-SP</v>
      </c>
      <c r="AE58" s="1" t="str">
        <f t="shared" si="53"/>
        <v>CF-SP</v>
      </c>
      <c r="AF58" s="1" t="str">
        <f t="shared" si="53"/>
        <v>CF-SP</v>
      </c>
      <c r="AG58" s="1" t="str">
        <f t="shared" si="53"/>
        <v>CF-SP</v>
      </c>
      <c r="AH58" s="1" t="str">
        <f t="shared" si="53"/>
        <v>CF-SP</v>
      </c>
      <c r="AI58" s="1" t="str">
        <f t="shared" si="53"/>
        <v>CF-SP</v>
      </c>
      <c r="AJ58" s="1" t="str">
        <f t="shared" si="53"/>
        <v>CF-SP</v>
      </c>
      <c r="AK58" s="1" t="str">
        <f t="shared" si="53"/>
        <v>CF-SP</v>
      </c>
      <c r="AL58" s="1"/>
      <c r="AM58" s="1" t="str">
        <f t="shared" si="4"/>
        <v>DARIO LONDOÑO</v>
      </c>
      <c r="AN58" s="1" t="e">
        <f t="shared" ca="1" si="5"/>
        <v>#N/A</v>
      </c>
      <c r="AO58" s="1" t="e">
        <f ca="1">VLOOKUP(AN58,Equivalencias!D:F,3,FALSE)</f>
        <v>#N/A</v>
      </c>
      <c r="AP58" s="1"/>
      <c r="AQ58" s="1" t="e">
        <v>#N/A</v>
      </c>
    </row>
    <row r="59" spans="1:43" x14ac:dyDescent="0.3">
      <c r="A59" t="s">
        <v>289</v>
      </c>
      <c r="B59" t="s">
        <v>438</v>
      </c>
      <c r="C59" t="s">
        <v>438</v>
      </c>
      <c r="D59" t="s">
        <v>438</v>
      </c>
      <c r="E59" t="s">
        <v>438</v>
      </c>
      <c r="F59" t="s">
        <v>438</v>
      </c>
      <c r="G59" t="s">
        <v>438</v>
      </c>
      <c r="H59" t="s">
        <v>438</v>
      </c>
      <c r="I59" t="s">
        <v>438</v>
      </c>
      <c r="J59" t="s">
        <v>438</v>
      </c>
      <c r="K59" t="s">
        <v>438</v>
      </c>
      <c r="L59" t="s">
        <v>438</v>
      </c>
      <c r="M59" t="s">
        <v>438</v>
      </c>
      <c r="N59" t="s">
        <v>438</v>
      </c>
      <c r="O59" t="s">
        <v>438</v>
      </c>
      <c r="P59" t="s">
        <v>438</v>
      </c>
      <c r="Q59" t="s">
        <v>438</v>
      </c>
      <c r="R59" t="s">
        <v>438</v>
      </c>
      <c r="S59" t="s">
        <v>438</v>
      </c>
      <c r="T59" t="s">
        <v>438</v>
      </c>
      <c r="U59" t="s">
        <v>438</v>
      </c>
      <c r="V59" t="s">
        <v>438</v>
      </c>
      <c r="W59" t="s">
        <v>438</v>
      </c>
      <c r="X59" t="str">
        <f t="shared" si="48"/>
        <v>CF-241</v>
      </c>
      <c r="AM59" t="str">
        <f t="shared" si="4"/>
        <v>DAVID ALONSO MUÑOZ MORALES</v>
      </c>
      <c r="AN59" t="e">
        <f t="shared" ca="1" si="5"/>
        <v>#N/A</v>
      </c>
      <c r="AO59" t="e">
        <f ca="1">VLOOKUP(AN59,Equivalencias!D:F,3,FALSE)</f>
        <v>#N/A</v>
      </c>
      <c r="AQ59" t="e">
        <v>#N/A</v>
      </c>
    </row>
    <row r="60" spans="1:43" s="1" customFormat="1" x14ac:dyDescent="0.3">
      <c r="A60" t="s">
        <v>223</v>
      </c>
      <c r="B60" t="s">
        <v>462</v>
      </c>
      <c r="C60" t="s">
        <v>462</v>
      </c>
      <c r="D60" t="s">
        <v>462</v>
      </c>
      <c r="E60" t="s">
        <v>462</v>
      </c>
      <c r="F60" t="s">
        <v>462</v>
      </c>
      <c r="G60" t="s">
        <v>462</v>
      </c>
      <c r="H60" t="s">
        <v>462</v>
      </c>
      <c r="I60" t="s">
        <v>462</v>
      </c>
      <c r="J60" t="s">
        <v>462</v>
      </c>
      <c r="K60" t="s">
        <v>462</v>
      </c>
      <c r="L60" t="s">
        <v>462</v>
      </c>
      <c r="M60" t="s">
        <v>462</v>
      </c>
      <c r="N60" t="s">
        <v>462</v>
      </c>
      <c r="O60" t="s">
        <v>462</v>
      </c>
      <c r="P60" t="s">
        <v>462</v>
      </c>
      <c r="Q60" t="s">
        <v>462</v>
      </c>
      <c r="R60" t="s">
        <v>462</v>
      </c>
      <c r="S60" t="s">
        <v>462</v>
      </c>
      <c r="T60" t="s">
        <v>462</v>
      </c>
      <c r="U60" t="s">
        <v>462</v>
      </c>
      <c r="V60" t="s">
        <v>462</v>
      </c>
      <c r="W60" t="s">
        <v>462</v>
      </c>
      <c r="X60" t="str">
        <f t="shared" si="48"/>
        <v>CF-2802</v>
      </c>
      <c r="Y60" t="s">
        <v>462</v>
      </c>
      <c r="Z60" t="str">
        <f t="shared" ref="Z60:AK60" si="54">Y60</f>
        <v>CF-2802</v>
      </c>
      <c r="AA60" t="str">
        <f t="shared" si="54"/>
        <v>CF-2802</v>
      </c>
      <c r="AB60" t="str">
        <f t="shared" si="54"/>
        <v>CF-2802</v>
      </c>
      <c r="AC60" t="str">
        <f t="shared" si="54"/>
        <v>CF-2802</v>
      </c>
      <c r="AD60" t="str">
        <f t="shared" si="54"/>
        <v>CF-2802</v>
      </c>
      <c r="AE60" t="str">
        <f t="shared" si="54"/>
        <v>CF-2802</v>
      </c>
      <c r="AF60" t="str">
        <f t="shared" si="54"/>
        <v>CF-2802</v>
      </c>
      <c r="AG60" t="str">
        <f t="shared" si="54"/>
        <v>CF-2802</v>
      </c>
      <c r="AH60" t="str">
        <f t="shared" si="54"/>
        <v>CF-2802</v>
      </c>
      <c r="AI60" t="str">
        <f t="shared" si="54"/>
        <v>CF-2802</v>
      </c>
      <c r="AJ60" t="str">
        <f t="shared" si="54"/>
        <v>CF-2802</v>
      </c>
      <c r="AK60" t="str">
        <f t="shared" si="54"/>
        <v>CF-2802</v>
      </c>
      <c r="AL60"/>
      <c r="AM60" t="str">
        <f t="shared" si="4"/>
        <v>DAVID NUÑEZ ARAYA</v>
      </c>
      <c r="AN60" t="e">
        <f t="shared" ca="1" si="5"/>
        <v>#N/A</v>
      </c>
      <c r="AO60" t="e">
        <f ca="1">VLOOKUP(AN60,Equivalencias!D:F,3,FALSE)</f>
        <v>#N/A</v>
      </c>
      <c r="AP60"/>
      <c r="AQ60" t="s">
        <v>3629</v>
      </c>
    </row>
    <row r="61" spans="1:43" x14ac:dyDescent="0.3">
      <c r="A61" t="s">
        <v>135</v>
      </c>
      <c r="B61" t="s">
        <v>437</v>
      </c>
      <c r="C61" t="s">
        <v>437</v>
      </c>
      <c r="D61" t="s">
        <v>437</v>
      </c>
      <c r="E61" t="s">
        <v>437</v>
      </c>
      <c r="F61" t="s">
        <v>437</v>
      </c>
      <c r="G61" t="s">
        <v>437</v>
      </c>
      <c r="H61" t="s">
        <v>437</v>
      </c>
      <c r="I61" t="s">
        <v>437</v>
      </c>
      <c r="J61" t="s">
        <v>437</v>
      </c>
      <c r="K61" t="s">
        <v>437</v>
      </c>
      <c r="L61" t="s">
        <v>437</v>
      </c>
      <c r="M61" t="s">
        <v>437</v>
      </c>
      <c r="N61" t="s">
        <v>437</v>
      </c>
      <c r="O61" t="s">
        <v>437</v>
      </c>
      <c r="P61" t="s">
        <v>437</v>
      </c>
      <c r="Q61" t="s">
        <v>437</v>
      </c>
      <c r="R61" t="s">
        <v>437</v>
      </c>
      <c r="S61" t="s">
        <v>437</v>
      </c>
      <c r="T61" t="s">
        <v>437</v>
      </c>
      <c r="U61" t="s">
        <v>437</v>
      </c>
      <c r="V61" t="s">
        <v>437</v>
      </c>
      <c r="W61" t="s">
        <v>437</v>
      </c>
      <c r="X61" t="str">
        <f t="shared" si="48"/>
        <v>CF-24</v>
      </c>
      <c r="AM61" t="str">
        <f t="shared" si="4"/>
        <v>DAVID PEREZ BOLAÑOS</v>
      </c>
      <c r="AN61" t="e">
        <f t="shared" ca="1" si="5"/>
        <v>#N/A</v>
      </c>
      <c r="AO61" t="e">
        <f ca="1">VLOOKUP(AN61,Equivalencias!D:F,3,FALSE)</f>
        <v>#N/A</v>
      </c>
      <c r="AQ61" t="e">
        <v>#N/A</v>
      </c>
    </row>
    <row r="62" spans="1:43" x14ac:dyDescent="0.3">
      <c r="A62" t="s">
        <v>384</v>
      </c>
      <c r="B62" t="s">
        <v>674</v>
      </c>
      <c r="C62" t="s">
        <v>674</v>
      </c>
      <c r="D62" t="s">
        <v>674</v>
      </c>
      <c r="E62" t="s">
        <v>674</v>
      </c>
      <c r="F62" t="s">
        <v>674</v>
      </c>
      <c r="G62" t="s">
        <v>674</v>
      </c>
      <c r="H62" t="s">
        <v>674</v>
      </c>
      <c r="I62" t="s">
        <v>674</v>
      </c>
      <c r="J62" t="s">
        <v>674</v>
      </c>
      <c r="K62" t="s">
        <v>674</v>
      </c>
      <c r="L62" t="s">
        <v>674</v>
      </c>
      <c r="M62" t="s">
        <v>674</v>
      </c>
      <c r="N62" t="s">
        <v>674</v>
      </c>
      <c r="O62" t="s">
        <v>674</v>
      </c>
      <c r="P62" t="s">
        <v>674</v>
      </c>
      <c r="Q62" t="s">
        <v>674</v>
      </c>
      <c r="R62" t="s">
        <v>674</v>
      </c>
      <c r="S62" t="s">
        <v>674</v>
      </c>
      <c r="T62" t="s">
        <v>674</v>
      </c>
      <c r="U62" t="s">
        <v>674</v>
      </c>
      <c r="V62" t="s">
        <v>674</v>
      </c>
      <c r="W62" t="s">
        <v>470</v>
      </c>
      <c r="X62" t="str">
        <f t="shared" si="48"/>
        <v>CF-2806</v>
      </c>
      <c r="Y62" t="s">
        <v>458</v>
      </c>
      <c r="Z62" t="str">
        <f t="shared" ref="Z62:AK62" si="55">Y62</f>
        <v>CF-280</v>
      </c>
      <c r="AA62" t="str">
        <f t="shared" si="55"/>
        <v>CF-280</v>
      </c>
      <c r="AB62" t="str">
        <f t="shared" si="55"/>
        <v>CF-280</v>
      </c>
      <c r="AC62" t="str">
        <f t="shared" si="55"/>
        <v>CF-280</v>
      </c>
      <c r="AD62" t="str">
        <f t="shared" si="55"/>
        <v>CF-280</v>
      </c>
      <c r="AE62" t="str">
        <f t="shared" si="55"/>
        <v>CF-280</v>
      </c>
      <c r="AF62" t="str">
        <f t="shared" si="55"/>
        <v>CF-280</v>
      </c>
      <c r="AG62" t="str">
        <f t="shared" si="55"/>
        <v>CF-280</v>
      </c>
      <c r="AH62" t="str">
        <f t="shared" si="55"/>
        <v>CF-280</v>
      </c>
      <c r="AI62" t="str">
        <f t="shared" si="55"/>
        <v>CF-280</v>
      </c>
      <c r="AJ62" t="str">
        <f t="shared" si="55"/>
        <v>CF-280</v>
      </c>
      <c r="AK62" t="str">
        <f t="shared" si="55"/>
        <v>CF-280</v>
      </c>
      <c r="AM62" t="str">
        <f t="shared" si="4"/>
        <v>DAVID TORO DIAZ</v>
      </c>
      <c r="AN62" t="e">
        <f t="shared" ca="1" si="5"/>
        <v>#N/A</v>
      </c>
      <c r="AO62" t="e">
        <f ca="1">VLOOKUP(AN62,Equivalencias!D:F,3,FALSE)</f>
        <v>#N/A</v>
      </c>
      <c r="AQ62" t="s">
        <v>3630</v>
      </c>
    </row>
    <row r="63" spans="1:43" x14ac:dyDescent="0.3">
      <c r="A63" s="1" t="s">
        <v>1072</v>
      </c>
      <c r="B63" s="1" t="s">
        <v>672</v>
      </c>
      <c r="C63" s="1" t="s">
        <v>672</v>
      </c>
      <c r="D63" s="1" t="s">
        <v>672</v>
      </c>
      <c r="E63" s="1" t="s">
        <v>672</v>
      </c>
      <c r="F63" s="1" t="s">
        <v>672</v>
      </c>
      <c r="G63" s="1" t="s">
        <v>672</v>
      </c>
      <c r="H63" s="1" t="s">
        <v>672</v>
      </c>
      <c r="I63" s="1" t="s">
        <v>672</v>
      </c>
      <c r="J63" s="1" t="s">
        <v>672</v>
      </c>
      <c r="K63" s="1" t="s">
        <v>672</v>
      </c>
      <c r="L63" s="1" t="s">
        <v>672</v>
      </c>
      <c r="M63" s="1" t="s">
        <v>672</v>
      </c>
      <c r="N63" s="1" t="s">
        <v>672</v>
      </c>
      <c r="O63" s="1" t="s">
        <v>672</v>
      </c>
      <c r="P63" s="1" t="s">
        <v>672</v>
      </c>
      <c r="Q63" s="1" t="s">
        <v>672</v>
      </c>
      <c r="R63" s="1" t="s">
        <v>672</v>
      </c>
      <c r="S63" s="1" t="s">
        <v>672</v>
      </c>
      <c r="T63" s="1" t="s">
        <v>672</v>
      </c>
      <c r="U63" s="1" t="s">
        <v>672</v>
      </c>
      <c r="V63" s="1" t="s">
        <v>672</v>
      </c>
      <c r="W63" s="1" t="s">
        <v>672</v>
      </c>
      <c r="X63" s="1" t="str">
        <f t="shared" si="48"/>
        <v>CF-SP</v>
      </c>
      <c r="Y63" s="1" t="s">
        <v>672</v>
      </c>
      <c r="Z63" s="1" t="str">
        <f t="shared" ref="Z63:AK63" si="56">Y63</f>
        <v>CF-SP</v>
      </c>
      <c r="AA63" s="1" t="str">
        <f t="shared" si="56"/>
        <v>CF-SP</v>
      </c>
      <c r="AB63" s="1" t="str">
        <f t="shared" si="56"/>
        <v>CF-SP</v>
      </c>
      <c r="AC63" s="1" t="str">
        <f t="shared" si="56"/>
        <v>CF-SP</v>
      </c>
      <c r="AD63" s="1" t="str">
        <f t="shared" si="56"/>
        <v>CF-SP</v>
      </c>
      <c r="AE63" s="1" t="str">
        <f t="shared" si="56"/>
        <v>CF-SP</v>
      </c>
      <c r="AF63" s="1" t="str">
        <f t="shared" si="56"/>
        <v>CF-SP</v>
      </c>
      <c r="AG63" s="1" t="str">
        <f t="shared" si="56"/>
        <v>CF-SP</v>
      </c>
      <c r="AH63" s="1" t="str">
        <f t="shared" si="56"/>
        <v>CF-SP</v>
      </c>
      <c r="AI63" s="1" t="str">
        <f t="shared" si="56"/>
        <v>CF-SP</v>
      </c>
      <c r="AJ63" s="1" t="str">
        <f t="shared" si="56"/>
        <v>CF-SP</v>
      </c>
      <c r="AK63" s="1" t="str">
        <f t="shared" si="56"/>
        <v>CF-SP</v>
      </c>
      <c r="AL63" s="1"/>
      <c r="AM63" s="1" t="str">
        <f t="shared" si="4"/>
        <v>DEEPIKA V</v>
      </c>
      <c r="AN63" s="1" t="e">
        <f t="shared" ca="1" si="5"/>
        <v>#N/A</v>
      </c>
      <c r="AO63" s="1" t="e">
        <f ca="1">VLOOKUP(AN63,Equivalencias!D:F,3,FALSE)</f>
        <v>#N/A</v>
      </c>
      <c r="AP63" s="1"/>
      <c r="AQ63" s="1" t="e">
        <v>#N/A</v>
      </c>
    </row>
    <row r="64" spans="1:43" x14ac:dyDescent="0.3">
      <c r="A64" t="s">
        <v>232</v>
      </c>
      <c r="B64" t="s">
        <v>448</v>
      </c>
      <c r="C64" t="s">
        <v>448</v>
      </c>
      <c r="D64" t="s">
        <v>448</v>
      </c>
      <c r="E64" t="s">
        <v>448</v>
      </c>
      <c r="F64" t="s">
        <v>448</v>
      </c>
      <c r="G64" t="s">
        <v>448</v>
      </c>
      <c r="H64" t="s">
        <v>448</v>
      </c>
      <c r="I64" t="s">
        <v>448</v>
      </c>
      <c r="J64" t="s">
        <v>448</v>
      </c>
      <c r="K64" t="s">
        <v>448</v>
      </c>
      <c r="L64" t="s">
        <v>448</v>
      </c>
      <c r="M64" t="s">
        <v>448</v>
      </c>
      <c r="N64" t="s">
        <v>448</v>
      </c>
      <c r="O64" t="s">
        <v>448</v>
      </c>
      <c r="P64" t="s">
        <v>448</v>
      </c>
      <c r="Q64" t="s">
        <v>448</v>
      </c>
      <c r="R64" t="s">
        <v>448</v>
      </c>
      <c r="S64" t="s">
        <v>448</v>
      </c>
      <c r="T64" t="s">
        <v>448</v>
      </c>
      <c r="U64" t="s">
        <v>448</v>
      </c>
      <c r="V64" t="s">
        <v>448</v>
      </c>
      <c r="W64" t="s">
        <v>448</v>
      </c>
      <c r="X64" t="str">
        <f t="shared" si="48"/>
        <v>CF-27</v>
      </c>
      <c r="Y64" t="s">
        <v>448</v>
      </c>
      <c r="Z64" t="str">
        <f t="shared" ref="Z64:AK64" si="57">Y64</f>
        <v>CF-27</v>
      </c>
      <c r="AA64" t="str">
        <f t="shared" si="57"/>
        <v>CF-27</v>
      </c>
      <c r="AB64" t="str">
        <f t="shared" si="57"/>
        <v>CF-27</v>
      </c>
      <c r="AC64" t="str">
        <f t="shared" si="57"/>
        <v>CF-27</v>
      </c>
      <c r="AD64" t="str">
        <f t="shared" si="57"/>
        <v>CF-27</v>
      </c>
      <c r="AE64" t="str">
        <f t="shared" si="57"/>
        <v>CF-27</v>
      </c>
      <c r="AF64" t="str">
        <f t="shared" si="57"/>
        <v>CF-27</v>
      </c>
      <c r="AG64" t="str">
        <f t="shared" si="57"/>
        <v>CF-27</v>
      </c>
      <c r="AH64" t="str">
        <f t="shared" si="57"/>
        <v>CF-27</v>
      </c>
      <c r="AI64" t="str">
        <f t="shared" si="57"/>
        <v>CF-27</v>
      </c>
      <c r="AJ64" t="str">
        <f t="shared" si="57"/>
        <v>CF-27</v>
      </c>
      <c r="AK64" t="str">
        <f t="shared" si="57"/>
        <v>CF-27</v>
      </c>
      <c r="AM64" t="str">
        <f t="shared" si="4"/>
        <v>DIANA ARIAS QUESADA</v>
      </c>
      <c r="AN64" t="e">
        <f t="shared" ca="1" si="5"/>
        <v>#N/A</v>
      </c>
      <c r="AO64" t="e">
        <f ca="1">VLOOKUP(AN64,Equivalencias!D:F,3,FALSE)</f>
        <v>#N/A</v>
      </c>
      <c r="AQ64" t="s">
        <v>3631</v>
      </c>
    </row>
    <row r="65" spans="1:43" x14ac:dyDescent="0.3">
      <c r="A65" t="s">
        <v>49</v>
      </c>
      <c r="B65" t="s">
        <v>431</v>
      </c>
      <c r="C65" t="s">
        <v>431</v>
      </c>
      <c r="D65" t="s">
        <v>431</v>
      </c>
      <c r="E65" t="s">
        <v>431</v>
      </c>
      <c r="F65" t="s">
        <v>431</v>
      </c>
      <c r="G65" t="s">
        <v>431</v>
      </c>
      <c r="H65" t="s">
        <v>431</v>
      </c>
      <c r="I65" t="s">
        <v>431</v>
      </c>
      <c r="J65" t="s">
        <v>431</v>
      </c>
      <c r="K65" t="s">
        <v>431</v>
      </c>
      <c r="L65" t="s">
        <v>431</v>
      </c>
      <c r="M65" t="s">
        <v>431</v>
      </c>
      <c r="N65" t="s">
        <v>431</v>
      </c>
      <c r="O65" t="s">
        <v>431</v>
      </c>
      <c r="P65" t="s">
        <v>431</v>
      </c>
      <c r="Q65" t="s">
        <v>431</v>
      </c>
      <c r="R65" t="s">
        <v>431</v>
      </c>
      <c r="S65" t="s">
        <v>431</v>
      </c>
      <c r="T65" t="s">
        <v>431</v>
      </c>
      <c r="U65" t="s">
        <v>431</v>
      </c>
      <c r="V65" t="s">
        <v>431</v>
      </c>
      <c r="W65" t="s">
        <v>431</v>
      </c>
      <c r="X65" t="str">
        <f t="shared" si="48"/>
        <v>CF-2201</v>
      </c>
      <c r="AM65" t="str">
        <f t="shared" si="4"/>
        <v>DIANA MURILLO CERDAS</v>
      </c>
      <c r="AN65" t="e">
        <f t="shared" ca="1" si="5"/>
        <v>#N/A</v>
      </c>
      <c r="AO65" t="e">
        <f ca="1">VLOOKUP(AN65,Equivalencias!D:F,3,FALSE)</f>
        <v>#N/A</v>
      </c>
      <c r="AQ65" t="e">
        <v>#N/A</v>
      </c>
    </row>
    <row r="66" spans="1:43" x14ac:dyDescent="0.3">
      <c r="A66" t="s">
        <v>378</v>
      </c>
      <c r="B66" t="s">
        <v>450</v>
      </c>
      <c r="C66" t="s">
        <v>450</v>
      </c>
      <c r="D66" t="s">
        <v>450</v>
      </c>
      <c r="E66" t="s">
        <v>450</v>
      </c>
      <c r="F66" t="s">
        <v>450</v>
      </c>
      <c r="G66" t="s">
        <v>450</v>
      </c>
      <c r="H66" t="s">
        <v>450</v>
      </c>
      <c r="I66" t="s">
        <v>450</v>
      </c>
      <c r="J66" t="s">
        <v>450</v>
      </c>
      <c r="K66" t="s">
        <v>450</v>
      </c>
      <c r="L66" t="s">
        <v>450</v>
      </c>
      <c r="M66" t="s">
        <v>450</v>
      </c>
      <c r="N66" t="s">
        <v>450</v>
      </c>
      <c r="O66" t="s">
        <v>450</v>
      </c>
      <c r="P66" t="s">
        <v>450</v>
      </c>
      <c r="Q66" t="s">
        <v>450</v>
      </c>
      <c r="R66" t="s">
        <v>450</v>
      </c>
      <c r="S66" t="s">
        <v>450</v>
      </c>
      <c r="T66" t="s">
        <v>450</v>
      </c>
      <c r="U66" t="s">
        <v>450</v>
      </c>
      <c r="V66" t="s">
        <v>450</v>
      </c>
      <c r="W66" t="s">
        <v>450</v>
      </c>
      <c r="X66" t="str">
        <f t="shared" si="48"/>
        <v>CF-2701</v>
      </c>
      <c r="Y66" t="s">
        <v>450</v>
      </c>
      <c r="Z66" t="str">
        <f t="shared" ref="Z66:AK66" si="58">Y66</f>
        <v>CF-2701</v>
      </c>
      <c r="AA66" t="str">
        <f t="shared" si="58"/>
        <v>CF-2701</v>
      </c>
      <c r="AB66" t="str">
        <f t="shared" si="58"/>
        <v>CF-2701</v>
      </c>
      <c r="AC66" t="str">
        <f t="shared" si="58"/>
        <v>CF-2701</v>
      </c>
      <c r="AD66" t="str">
        <f t="shared" si="58"/>
        <v>CF-2701</v>
      </c>
      <c r="AE66" t="str">
        <f t="shared" si="58"/>
        <v>CF-2701</v>
      </c>
      <c r="AF66" t="str">
        <f t="shared" si="58"/>
        <v>CF-2701</v>
      </c>
      <c r="AG66" t="str">
        <f t="shared" si="58"/>
        <v>CF-2701</v>
      </c>
      <c r="AH66" t="str">
        <f t="shared" si="58"/>
        <v>CF-2701</v>
      </c>
      <c r="AI66" t="str">
        <f t="shared" si="58"/>
        <v>CF-2701</v>
      </c>
      <c r="AJ66" t="str">
        <f t="shared" si="58"/>
        <v>CF-2701</v>
      </c>
      <c r="AK66" t="str">
        <f t="shared" si="58"/>
        <v>CF-2701</v>
      </c>
      <c r="AM66" t="str">
        <f t="shared" si="4"/>
        <v>DIEGO ARMANDO VIDAL MENDEZ</v>
      </c>
      <c r="AN66" t="e">
        <f t="shared" ca="1" si="5"/>
        <v>#N/A</v>
      </c>
      <c r="AO66" t="e">
        <f ca="1">VLOOKUP(AN66,Equivalencias!D:F,3,FALSE)</f>
        <v>#N/A</v>
      </c>
      <c r="AQ66" t="s">
        <v>3632</v>
      </c>
    </row>
    <row r="67" spans="1:43" x14ac:dyDescent="0.3">
      <c r="A67" t="s">
        <v>237</v>
      </c>
      <c r="B67" t="s">
        <v>427</v>
      </c>
      <c r="C67" t="s">
        <v>427</v>
      </c>
      <c r="D67" t="s">
        <v>427</v>
      </c>
      <c r="E67" t="s">
        <v>427</v>
      </c>
      <c r="F67" t="s">
        <v>427</v>
      </c>
      <c r="G67" t="s">
        <v>427</v>
      </c>
      <c r="H67" t="s">
        <v>427</v>
      </c>
      <c r="I67" t="s">
        <v>427</v>
      </c>
      <c r="J67" t="s">
        <v>427</v>
      </c>
      <c r="K67" t="s">
        <v>427</v>
      </c>
      <c r="L67" t="s">
        <v>427</v>
      </c>
      <c r="M67" t="s">
        <v>427</v>
      </c>
      <c r="N67" t="s">
        <v>427</v>
      </c>
      <c r="O67" t="s">
        <v>427</v>
      </c>
      <c r="P67" t="s">
        <v>427</v>
      </c>
      <c r="Q67" t="s">
        <v>427</v>
      </c>
      <c r="R67" t="s">
        <v>427</v>
      </c>
      <c r="S67" t="s">
        <v>427</v>
      </c>
      <c r="T67" t="s">
        <v>427</v>
      </c>
      <c r="U67" t="s">
        <v>427</v>
      </c>
      <c r="V67" t="s">
        <v>427</v>
      </c>
      <c r="W67" t="s">
        <v>427</v>
      </c>
      <c r="X67" t="str">
        <f t="shared" si="48"/>
        <v>CF-21</v>
      </c>
      <c r="Y67" t="s">
        <v>427</v>
      </c>
      <c r="Z67" t="str">
        <f t="shared" ref="Z67:AK67" si="59">Y67</f>
        <v>CF-21</v>
      </c>
      <c r="AA67" t="str">
        <f t="shared" si="59"/>
        <v>CF-21</v>
      </c>
      <c r="AB67" t="str">
        <f t="shared" si="59"/>
        <v>CF-21</v>
      </c>
      <c r="AC67" t="str">
        <f t="shared" si="59"/>
        <v>CF-21</v>
      </c>
      <c r="AD67" t="str">
        <f t="shared" si="59"/>
        <v>CF-21</v>
      </c>
      <c r="AE67" t="str">
        <f t="shared" si="59"/>
        <v>CF-21</v>
      </c>
      <c r="AF67" t="str">
        <f t="shared" si="59"/>
        <v>CF-21</v>
      </c>
      <c r="AG67" t="str">
        <f t="shared" si="59"/>
        <v>CF-21</v>
      </c>
      <c r="AH67" t="str">
        <f t="shared" si="59"/>
        <v>CF-21</v>
      </c>
      <c r="AI67" t="str">
        <f t="shared" si="59"/>
        <v>CF-21</v>
      </c>
      <c r="AJ67" t="str">
        <f t="shared" si="59"/>
        <v>CF-21</v>
      </c>
      <c r="AK67" t="str">
        <f t="shared" si="59"/>
        <v>CF-21</v>
      </c>
      <c r="AM67" t="str">
        <f t="shared" ref="AM67:AM130" si="60">A67</f>
        <v>DIEGO MURILLO CAMPOS</v>
      </c>
      <c r="AN67" t="e">
        <f t="shared" ref="AN67:AN130" ca="1" si="61">OFFSET(A67,,MATCH($AN$2,$B$2:$AK$2,0))</f>
        <v>#N/A</v>
      </c>
      <c r="AO67" t="e">
        <f ca="1">VLOOKUP(AN67,Equivalencias!D:F,3,FALSE)</f>
        <v>#N/A</v>
      </c>
      <c r="AQ67" t="s">
        <v>3633</v>
      </c>
    </row>
    <row r="68" spans="1:43" x14ac:dyDescent="0.3">
      <c r="A68" t="s">
        <v>248</v>
      </c>
      <c r="B68" t="s">
        <v>470</v>
      </c>
      <c r="C68" t="s">
        <v>470</v>
      </c>
      <c r="D68" t="s">
        <v>470</v>
      </c>
      <c r="E68" t="s">
        <v>470</v>
      </c>
      <c r="F68" t="s">
        <v>470</v>
      </c>
      <c r="G68" t="s">
        <v>470</v>
      </c>
      <c r="H68" t="s">
        <v>470</v>
      </c>
      <c r="I68" t="s">
        <v>470</v>
      </c>
      <c r="J68" t="s">
        <v>470</v>
      </c>
      <c r="K68" t="s">
        <v>470</v>
      </c>
      <c r="L68" t="s">
        <v>470</v>
      </c>
      <c r="M68" t="s">
        <v>470</v>
      </c>
      <c r="N68" t="s">
        <v>470</v>
      </c>
      <c r="O68" t="s">
        <v>470</v>
      </c>
      <c r="P68" t="s">
        <v>470</v>
      </c>
      <c r="Q68" t="s">
        <v>470</v>
      </c>
      <c r="R68" t="s">
        <v>470</v>
      </c>
      <c r="S68" t="s">
        <v>470</v>
      </c>
      <c r="T68" t="s">
        <v>470</v>
      </c>
      <c r="U68" t="s">
        <v>470</v>
      </c>
      <c r="V68" t="s">
        <v>470</v>
      </c>
      <c r="W68" t="s">
        <v>470</v>
      </c>
      <c r="X68" t="str">
        <f t="shared" si="48"/>
        <v>CF-2806</v>
      </c>
      <c r="Y68" t="s">
        <v>470</v>
      </c>
      <c r="Z68" t="str">
        <f t="shared" ref="Z68:AK68" si="62">Y68</f>
        <v>CF-2806</v>
      </c>
      <c r="AA68" t="str">
        <f t="shared" si="62"/>
        <v>CF-2806</v>
      </c>
      <c r="AB68" t="str">
        <f t="shared" si="62"/>
        <v>CF-2806</v>
      </c>
      <c r="AC68" t="str">
        <f t="shared" si="62"/>
        <v>CF-2806</v>
      </c>
      <c r="AD68" t="str">
        <f t="shared" si="62"/>
        <v>CF-2806</v>
      </c>
      <c r="AE68" t="str">
        <f t="shared" si="62"/>
        <v>CF-2806</v>
      </c>
      <c r="AF68" t="str">
        <f t="shared" si="62"/>
        <v>CF-2806</v>
      </c>
      <c r="AG68" t="str">
        <f t="shared" si="62"/>
        <v>CF-2806</v>
      </c>
      <c r="AH68" t="str">
        <f t="shared" si="62"/>
        <v>CF-2806</v>
      </c>
      <c r="AI68" t="str">
        <f t="shared" si="62"/>
        <v>CF-2806</v>
      </c>
      <c r="AJ68" t="str">
        <f t="shared" si="62"/>
        <v>CF-2806</v>
      </c>
      <c r="AK68" t="str">
        <f t="shared" si="62"/>
        <v>CF-2806</v>
      </c>
      <c r="AM68" t="str">
        <f t="shared" si="60"/>
        <v>DIEGO VILLALOBOS PAIZ</v>
      </c>
      <c r="AN68" t="e">
        <f t="shared" ca="1" si="61"/>
        <v>#N/A</v>
      </c>
      <c r="AO68" t="e">
        <f ca="1">VLOOKUP(AN68,Equivalencias!D:F,3,FALSE)</f>
        <v>#N/A</v>
      </c>
      <c r="AQ68" t="s">
        <v>3634</v>
      </c>
    </row>
    <row r="69" spans="1:43" x14ac:dyDescent="0.3">
      <c r="A69" t="s">
        <v>337</v>
      </c>
      <c r="B69" t="s">
        <v>481</v>
      </c>
      <c r="C69" t="s">
        <v>481</v>
      </c>
      <c r="D69" t="s">
        <v>481</v>
      </c>
      <c r="E69" t="s">
        <v>481</v>
      </c>
      <c r="F69" t="s">
        <v>481</v>
      </c>
      <c r="G69" t="s">
        <v>481</v>
      </c>
      <c r="H69" t="s">
        <v>481</v>
      </c>
      <c r="I69" t="s">
        <v>481</v>
      </c>
      <c r="J69" t="s">
        <v>481</v>
      </c>
      <c r="K69" t="s">
        <v>481</v>
      </c>
      <c r="L69" t="s">
        <v>481</v>
      </c>
      <c r="M69" t="s">
        <v>481</v>
      </c>
      <c r="N69" t="s">
        <v>481</v>
      </c>
      <c r="O69" t="s">
        <v>481</v>
      </c>
      <c r="P69" t="s">
        <v>481</v>
      </c>
      <c r="Q69" t="s">
        <v>481</v>
      </c>
      <c r="R69" t="s">
        <v>481</v>
      </c>
      <c r="S69" t="s">
        <v>481</v>
      </c>
      <c r="T69" t="s">
        <v>481</v>
      </c>
      <c r="U69" t="s">
        <v>481</v>
      </c>
      <c r="V69" t="s">
        <v>481</v>
      </c>
      <c r="W69" t="s">
        <v>481</v>
      </c>
      <c r="X69" t="str">
        <f t="shared" si="48"/>
        <v>CF-30</v>
      </c>
      <c r="Y69" t="s">
        <v>481</v>
      </c>
      <c r="Z69" t="str">
        <f t="shared" ref="Z69:AK69" si="63">Y69</f>
        <v>CF-30</v>
      </c>
      <c r="AA69" t="str">
        <f t="shared" si="63"/>
        <v>CF-30</v>
      </c>
      <c r="AB69" t="str">
        <f t="shared" si="63"/>
        <v>CF-30</v>
      </c>
      <c r="AC69" t="str">
        <f t="shared" si="63"/>
        <v>CF-30</v>
      </c>
      <c r="AD69" t="str">
        <f t="shared" si="63"/>
        <v>CF-30</v>
      </c>
      <c r="AE69" t="str">
        <f t="shared" si="63"/>
        <v>CF-30</v>
      </c>
      <c r="AF69" t="str">
        <f t="shared" si="63"/>
        <v>CF-30</v>
      </c>
      <c r="AG69" t="str">
        <f t="shared" si="63"/>
        <v>CF-30</v>
      </c>
      <c r="AH69" t="str">
        <f t="shared" si="63"/>
        <v>CF-30</v>
      </c>
      <c r="AI69" t="str">
        <f t="shared" si="63"/>
        <v>CF-30</v>
      </c>
      <c r="AJ69" t="str">
        <f t="shared" si="63"/>
        <v>CF-30</v>
      </c>
      <c r="AK69" t="str">
        <f t="shared" si="63"/>
        <v>CF-30</v>
      </c>
      <c r="AM69" t="str">
        <f t="shared" si="60"/>
        <v>EDDY VALLEJOS GOMEZ</v>
      </c>
      <c r="AN69" t="e">
        <f t="shared" ca="1" si="61"/>
        <v>#N/A</v>
      </c>
      <c r="AO69" t="e">
        <f ca="1">VLOOKUP(AN69,Equivalencias!D:F,3,FALSE)</f>
        <v>#N/A</v>
      </c>
      <c r="AQ69" t="s">
        <v>3635</v>
      </c>
    </row>
    <row r="70" spans="1:43" x14ac:dyDescent="0.3">
      <c r="A70" t="s">
        <v>1017</v>
      </c>
      <c r="B70" t="s">
        <v>431</v>
      </c>
      <c r="C70" t="s">
        <v>431</v>
      </c>
      <c r="D70" t="s">
        <v>431</v>
      </c>
      <c r="E70" t="s">
        <v>431</v>
      </c>
      <c r="F70" t="s">
        <v>431</v>
      </c>
      <c r="G70" t="s">
        <v>431</v>
      </c>
      <c r="H70" t="s">
        <v>431</v>
      </c>
      <c r="I70" t="s">
        <v>431</v>
      </c>
      <c r="J70" t="s">
        <v>431</v>
      </c>
      <c r="K70" t="s">
        <v>431</v>
      </c>
      <c r="L70" t="s">
        <v>431</v>
      </c>
      <c r="M70" t="s">
        <v>431</v>
      </c>
      <c r="N70" t="s">
        <v>431</v>
      </c>
      <c r="O70" t="s">
        <v>431</v>
      </c>
      <c r="P70" t="s">
        <v>431</v>
      </c>
      <c r="Q70" t="s">
        <v>431</v>
      </c>
      <c r="R70" t="s">
        <v>431</v>
      </c>
      <c r="S70" t="s">
        <v>431</v>
      </c>
      <c r="T70" t="s">
        <v>431</v>
      </c>
      <c r="U70" t="s">
        <v>431</v>
      </c>
      <c r="V70" t="s">
        <v>431</v>
      </c>
      <c r="W70" t="s">
        <v>431</v>
      </c>
      <c r="X70" t="str">
        <f t="shared" si="48"/>
        <v>CF-2201</v>
      </c>
      <c r="Y70" t="s">
        <v>431</v>
      </c>
      <c r="Z70" t="str">
        <f t="shared" ref="Z70:AK70" si="64">Y70</f>
        <v>CF-2201</v>
      </c>
      <c r="AA70" t="str">
        <f t="shared" si="64"/>
        <v>CF-2201</v>
      </c>
      <c r="AB70" t="str">
        <f t="shared" si="64"/>
        <v>CF-2201</v>
      </c>
      <c r="AC70" t="str">
        <f t="shared" si="64"/>
        <v>CF-2201</v>
      </c>
      <c r="AD70" t="str">
        <f t="shared" si="64"/>
        <v>CF-2201</v>
      </c>
      <c r="AE70" t="str">
        <f t="shared" si="64"/>
        <v>CF-2201</v>
      </c>
      <c r="AF70" t="str">
        <f t="shared" si="64"/>
        <v>CF-2201</v>
      </c>
      <c r="AG70" t="str">
        <f t="shared" si="64"/>
        <v>CF-2201</v>
      </c>
      <c r="AH70" t="str">
        <f t="shared" si="64"/>
        <v>CF-2201</v>
      </c>
      <c r="AI70" t="str">
        <f t="shared" si="64"/>
        <v>CF-2201</v>
      </c>
      <c r="AJ70" t="str">
        <f t="shared" si="64"/>
        <v>CF-2201</v>
      </c>
      <c r="AK70" t="str">
        <f t="shared" si="64"/>
        <v>CF-2201</v>
      </c>
      <c r="AM70" t="str">
        <f t="shared" si="60"/>
        <v>EDGAR CAMPOS RIVERA</v>
      </c>
      <c r="AN70" t="e">
        <f t="shared" ca="1" si="61"/>
        <v>#N/A</v>
      </c>
      <c r="AO70" t="e">
        <f ca="1">VLOOKUP(AN70,Equivalencias!D:F,3,FALSE)</f>
        <v>#N/A</v>
      </c>
      <c r="AQ70" t="s">
        <v>3636</v>
      </c>
    </row>
    <row r="71" spans="1:43" x14ac:dyDescent="0.3">
      <c r="A71" t="s">
        <v>62</v>
      </c>
      <c r="B71" t="s">
        <v>431</v>
      </c>
      <c r="C71" t="s">
        <v>431</v>
      </c>
      <c r="D71" t="s">
        <v>431</v>
      </c>
      <c r="E71" t="s">
        <v>431</v>
      </c>
      <c r="F71" t="s">
        <v>431</v>
      </c>
      <c r="G71" t="s">
        <v>431</v>
      </c>
      <c r="H71" t="s">
        <v>431</v>
      </c>
      <c r="I71" t="s">
        <v>431</v>
      </c>
      <c r="J71" t="s">
        <v>431</v>
      </c>
      <c r="K71" t="s">
        <v>431</v>
      </c>
      <c r="L71" t="s">
        <v>431</v>
      </c>
      <c r="M71" t="s">
        <v>431</v>
      </c>
      <c r="N71" t="s">
        <v>431</v>
      </c>
      <c r="O71" t="s">
        <v>431</v>
      </c>
      <c r="P71" t="s">
        <v>431</v>
      </c>
      <c r="Q71" t="s">
        <v>431</v>
      </c>
      <c r="R71" t="s">
        <v>431</v>
      </c>
      <c r="S71" t="s">
        <v>431</v>
      </c>
      <c r="T71" t="s">
        <v>431</v>
      </c>
      <c r="U71" t="s">
        <v>431</v>
      </c>
      <c r="V71" t="s">
        <v>431</v>
      </c>
      <c r="W71" t="s">
        <v>431</v>
      </c>
      <c r="X71" t="s">
        <v>3237</v>
      </c>
      <c r="Y71" t="s">
        <v>3288</v>
      </c>
      <c r="Z71" t="str">
        <f t="shared" ref="Z71:AK71" si="65">Y71</f>
        <v>CF-91</v>
      </c>
      <c r="AA71" t="str">
        <f t="shared" si="65"/>
        <v>CF-91</v>
      </c>
      <c r="AB71" t="str">
        <f t="shared" si="65"/>
        <v>CF-91</v>
      </c>
      <c r="AC71" t="str">
        <f t="shared" si="65"/>
        <v>CF-91</v>
      </c>
      <c r="AD71" t="str">
        <f t="shared" si="65"/>
        <v>CF-91</v>
      </c>
      <c r="AE71" t="str">
        <f t="shared" si="65"/>
        <v>CF-91</v>
      </c>
      <c r="AF71" t="str">
        <f t="shared" si="65"/>
        <v>CF-91</v>
      </c>
      <c r="AG71" t="str">
        <f t="shared" si="65"/>
        <v>CF-91</v>
      </c>
      <c r="AH71" t="str">
        <f t="shared" si="65"/>
        <v>CF-91</v>
      </c>
      <c r="AI71" t="str">
        <f t="shared" si="65"/>
        <v>CF-91</v>
      </c>
      <c r="AJ71" t="str">
        <f t="shared" si="65"/>
        <v>CF-91</v>
      </c>
      <c r="AK71" t="str">
        <f t="shared" si="65"/>
        <v>CF-91</v>
      </c>
      <c r="AM71" t="str">
        <f t="shared" si="60"/>
        <v>EDUARDO CORDOBA VILLALTA</v>
      </c>
      <c r="AN71" t="e">
        <f t="shared" ca="1" si="61"/>
        <v>#N/A</v>
      </c>
      <c r="AO71" t="e">
        <f ca="1">VLOOKUP(AN71,Equivalencias!D:F,3,FALSE)</f>
        <v>#N/A</v>
      </c>
      <c r="AQ71" t="s">
        <v>3637</v>
      </c>
    </row>
    <row r="72" spans="1:43" x14ac:dyDescent="0.3">
      <c r="A72" t="s">
        <v>249</v>
      </c>
      <c r="B72" t="s">
        <v>448</v>
      </c>
      <c r="C72" t="s">
        <v>448</v>
      </c>
      <c r="D72" t="s">
        <v>448</v>
      </c>
      <c r="E72" t="s">
        <v>448</v>
      </c>
      <c r="F72" t="s">
        <v>448</v>
      </c>
      <c r="G72" t="s">
        <v>448</v>
      </c>
      <c r="H72" t="s">
        <v>448</v>
      </c>
      <c r="I72" t="s">
        <v>448</v>
      </c>
      <c r="J72" t="s">
        <v>448</v>
      </c>
      <c r="K72" t="s">
        <v>448</v>
      </c>
      <c r="L72" t="s">
        <v>448</v>
      </c>
      <c r="M72" t="s">
        <v>448</v>
      </c>
      <c r="N72" t="s">
        <v>448</v>
      </c>
      <c r="O72" t="s">
        <v>448</v>
      </c>
      <c r="P72" t="s">
        <v>448</v>
      </c>
      <c r="Q72" t="s">
        <v>448</v>
      </c>
      <c r="R72" t="s">
        <v>448</v>
      </c>
      <c r="S72" t="s">
        <v>448</v>
      </c>
      <c r="T72" t="s">
        <v>448</v>
      </c>
      <c r="U72" t="s">
        <v>448</v>
      </c>
      <c r="V72" t="s">
        <v>448</v>
      </c>
      <c r="W72" t="s">
        <v>448</v>
      </c>
      <c r="X72" t="str">
        <f>W72</f>
        <v>CF-27</v>
      </c>
      <c r="Y72" t="s">
        <v>448</v>
      </c>
      <c r="Z72" t="str">
        <f t="shared" ref="Z72:AK72" si="66">Y72</f>
        <v>CF-27</v>
      </c>
      <c r="AA72" t="str">
        <f t="shared" si="66"/>
        <v>CF-27</v>
      </c>
      <c r="AB72" t="str">
        <f t="shared" si="66"/>
        <v>CF-27</v>
      </c>
      <c r="AC72" t="str">
        <f t="shared" si="66"/>
        <v>CF-27</v>
      </c>
      <c r="AD72" t="str">
        <f t="shared" si="66"/>
        <v>CF-27</v>
      </c>
      <c r="AE72" t="str">
        <f t="shared" si="66"/>
        <v>CF-27</v>
      </c>
      <c r="AF72" t="str">
        <f t="shared" si="66"/>
        <v>CF-27</v>
      </c>
      <c r="AG72" t="str">
        <f t="shared" si="66"/>
        <v>CF-27</v>
      </c>
      <c r="AH72" t="str">
        <f t="shared" si="66"/>
        <v>CF-27</v>
      </c>
      <c r="AI72" t="str">
        <f t="shared" si="66"/>
        <v>CF-27</v>
      </c>
      <c r="AJ72" t="str">
        <f t="shared" si="66"/>
        <v>CF-27</v>
      </c>
      <c r="AK72" t="str">
        <f t="shared" si="66"/>
        <v>CF-27</v>
      </c>
      <c r="AM72" t="str">
        <f t="shared" si="60"/>
        <v>EDUARDO LOVELL FLORES</v>
      </c>
      <c r="AN72" t="e">
        <f t="shared" ca="1" si="61"/>
        <v>#N/A</v>
      </c>
      <c r="AO72" t="e">
        <f ca="1">VLOOKUP(AN72,Equivalencias!D:F,3,FALSE)</f>
        <v>#N/A</v>
      </c>
      <c r="AQ72" t="s">
        <v>3638</v>
      </c>
    </row>
    <row r="73" spans="1:43" x14ac:dyDescent="0.3">
      <c r="A73" t="s">
        <v>3283</v>
      </c>
      <c r="Z73" t="s">
        <v>437</v>
      </c>
      <c r="AA73" t="str">
        <f t="shared" ref="AA73:AK73" si="67">Z73</f>
        <v>CF-24</v>
      </c>
      <c r="AB73" t="str">
        <f t="shared" si="67"/>
        <v>CF-24</v>
      </c>
      <c r="AC73" t="str">
        <f t="shared" si="67"/>
        <v>CF-24</v>
      </c>
      <c r="AD73" t="str">
        <f t="shared" si="67"/>
        <v>CF-24</v>
      </c>
      <c r="AE73" t="str">
        <f t="shared" si="67"/>
        <v>CF-24</v>
      </c>
      <c r="AF73" t="str">
        <f t="shared" si="67"/>
        <v>CF-24</v>
      </c>
      <c r="AG73" t="str">
        <f t="shared" si="67"/>
        <v>CF-24</v>
      </c>
      <c r="AH73" t="str">
        <f t="shared" si="67"/>
        <v>CF-24</v>
      </c>
      <c r="AI73" t="str">
        <f t="shared" si="67"/>
        <v>CF-24</v>
      </c>
      <c r="AJ73" t="str">
        <f t="shared" si="67"/>
        <v>CF-24</v>
      </c>
      <c r="AK73" t="str">
        <f t="shared" si="67"/>
        <v>CF-24</v>
      </c>
      <c r="AM73" t="str">
        <f t="shared" si="60"/>
        <v>EDUARDO SALAS CERDAS</v>
      </c>
      <c r="AN73" t="e">
        <f t="shared" ca="1" si="61"/>
        <v>#N/A</v>
      </c>
      <c r="AO73" t="e">
        <f ca="1">VLOOKUP(AN73,Equivalencias!D:F,3,FALSE)</f>
        <v>#N/A</v>
      </c>
    </row>
    <row r="74" spans="1:43" x14ac:dyDescent="0.3">
      <c r="A74" t="s">
        <v>18</v>
      </c>
      <c r="B74" t="s">
        <v>437</v>
      </c>
      <c r="C74" t="s">
        <v>437</v>
      </c>
      <c r="D74" t="s">
        <v>437</v>
      </c>
      <c r="E74" t="s">
        <v>437</v>
      </c>
      <c r="F74" t="s">
        <v>437</v>
      </c>
      <c r="G74" t="s">
        <v>437</v>
      </c>
      <c r="H74" t="s">
        <v>437</v>
      </c>
      <c r="I74" t="s">
        <v>437</v>
      </c>
      <c r="J74" t="s">
        <v>437</v>
      </c>
      <c r="K74" t="s">
        <v>437</v>
      </c>
      <c r="L74" t="s">
        <v>437</v>
      </c>
      <c r="M74" t="s">
        <v>437</v>
      </c>
      <c r="N74" t="s">
        <v>437</v>
      </c>
      <c r="O74" t="s">
        <v>437</v>
      </c>
      <c r="P74" t="s">
        <v>437</v>
      </c>
      <c r="Q74" t="s">
        <v>437</v>
      </c>
      <c r="R74" t="s">
        <v>437</v>
      </c>
      <c r="S74" t="s">
        <v>437</v>
      </c>
      <c r="T74" t="s">
        <v>437</v>
      </c>
      <c r="U74" t="s">
        <v>437</v>
      </c>
      <c r="V74" t="s">
        <v>437</v>
      </c>
      <c r="W74" t="s">
        <v>437</v>
      </c>
      <c r="X74" t="str">
        <f t="shared" ref="X74:X79" si="68">W74</f>
        <v>CF-24</v>
      </c>
      <c r="AM74" t="str">
        <f t="shared" si="60"/>
        <v>EDWIN BRENES CAMBRONERO</v>
      </c>
      <c r="AN74" t="e">
        <f t="shared" ca="1" si="61"/>
        <v>#N/A</v>
      </c>
      <c r="AO74" t="e">
        <f ca="1">VLOOKUP(AN74,Equivalencias!D:F,3,FALSE)</f>
        <v>#N/A</v>
      </c>
      <c r="AQ74" t="e">
        <v>#N/A</v>
      </c>
    </row>
    <row r="75" spans="1:43" x14ac:dyDescent="0.3">
      <c r="A75" t="s">
        <v>163</v>
      </c>
      <c r="B75" t="s">
        <v>446</v>
      </c>
      <c r="C75" t="s">
        <v>446</v>
      </c>
      <c r="D75" t="s">
        <v>446</v>
      </c>
      <c r="E75" t="s">
        <v>446</v>
      </c>
      <c r="F75" t="s">
        <v>446</v>
      </c>
      <c r="G75" t="s">
        <v>446</v>
      </c>
      <c r="H75" t="s">
        <v>446</v>
      </c>
      <c r="I75" t="s">
        <v>446</v>
      </c>
      <c r="J75" t="s">
        <v>446</v>
      </c>
      <c r="K75" t="s">
        <v>446</v>
      </c>
      <c r="L75" t="s">
        <v>446</v>
      </c>
      <c r="M75" t="s">
        <v>446</v>
      </c>
      <c r="N75" t="s">
        <v>446</v>
      </c>
      <c r="O75" t="s">
        <v>446</v>
      </c>
      <c r="P75" t="s">
        <v>446</v>
      </c>
      <c r="Q75" t="s">
        <v>446</v>
      </c>
      <c r="R75" t="s">
        <v>446</v>
      </c>
      <c r="S75" t="s">
        <v>446</v>
      </c>
      <c r="T75" t="s">
        <v>446</v>
      </c>
      <c r="U75" t="s">
        <v>446</v>
      </c>
      <c r="V75" t="s">
        <v>446</v>
      </c>
      <c r="W75" t="s">
        <v>446</v>
      </c>
      <c r="X75" t="str">
        <f t="shared" si="68"/>
        <v>CF-26</v>
      </c>
      <c r="Y75" t="s">
        <v>446</v>
      </c>
      <c r="Z75" t="str">
        <f t="shared" ref="Z75:AK75" si="69">Y75</f>
        <v>CF-26</v>
      </c>
      <c r="AA75" t="str">
        <f t="shared" si="69"/>
        <v>CF-26</v>
      </c>
      <c r="AB75" t="str">
        <f t="shared" si="69"/>
        <v>CF-26</v>
      </c>
      <c r="AC75" t="str">
        <f t="shared" si="69"/>
        <v>CF-26</v>
      </c>
      <c r="AD75" t="str">
        <f t="shared" si="69"/>
        <v>CF-26</v>
      </c>
      <c r="AE75" t="str">
        <f t="shared" si="69"/>
        <v>CF-26</v>
      </c>
      <c r="AF75" t="str">
        <f t="shared" si="69"/>
        <v>CF-26</v>
      </c>
      <c r="AG75" t="str">
        <f t="shared" si="69"/>
        <v>CF-26</v>
      </c>
      <c r="AH75" t="str">
        <f t="shared" si="69"/>
        <v>CF-26</v>
      </c>
      <c r="AI75" t="str">
        <f t="shared" si="69"/>
        <v>CF-26</v>
      </c>
      <c r="AJ75" t="str">
        <f t="shared" si="69"/>
        <v>CF-26</v>
      </c>
      <c r="AK75" t="str">
        <f t="shared" si="69"/>
        <v>CF-26</v>
      </c>
      <c r="AM75" t="str">
        <f t="shared" si="60"/>
        <v>EIVI CAMPOS MOLINA</v>
      </c>
      <c r="AN75" t="e">
        <f t="shared" ca="1" si="61"/>
        <v>#N/A</v>
      </c>
      <c r="AO75" t="e">
        <f ca="1">VLOOKUP(AN75,Equivalencias!D:F,3,FALSE)</f>
        <v>#N/A</v>
      </c>
      <c r="AQ75" t="s">
        <v>3639</v>
      </c>
    </row>
    <row r="76" spans="1:43" x14ac:dyDescent="0.3">
      <c r="A76" t="s">
        <v>230</v>
      </c>
      <c r="B76" t="s">
        <v>473</v>
      </c>
      <c r="C76" t="s">
        <v>473</v>
      </c>
      <c r="D76" t="s">
        <v>473</v>
      </c>
      <c r="E76" t="s">
        <v>473</v>
      </c>
      <c r="F76" t="s">
        <v>473</v>
      </c>
      <c r="G76" t="s">
        <v>473</v>
      </c>
      <c r="H76" t="s">
        <v>473</v>
      </c>
      <c r="I76" t="s">
        <v>473</v>
      </c>
      <c r="J76" t="s">
        <v>473</v>
      </c>
      <c r="K76" t="s">
        <v>473</v>
      </c>
      <c r="L76" t="s">
        <v>473</v>
      </c>
      <c r="M76" t="s">
        <v>473</v>
      </c>
      <c r="N76" t="s">
        <v>473</v>
      </c>
      <c r="O76" t="s">
        <v>473</v>
      </c>
      <c r="P76" t="s">
        <v>473</v>
      </c>
      <c r="Q76" t="s">
        <v>473</v>
      </c>
      <c r="R76" t="s">
        <v>473</v>
      </c>
      <c r="S76" t="s">
        <v>473</v>
      </c>
      <c r="T76" t="s">
        <v>473</v>
      </c>
      <c r="U76" t="s">
        <v>473</v>
      </c>
      <c r="V76" t="s">
        <v>473</v>
      </c>
      <c r="W76" t="s">
        <v>473</v>
      </c>
      <c r="X76" t="str">
        <f t="shared" si="68"/>
        <v>CF-2810</v>
      </c>
      <c r="Y76" t="s">
        <v>473</v>
      </c>
      <c r="Z76" t="str">
        <f t="shared" ref="Z76:AK76" si="70">Y76</f>
        <v>CF-2810</v>
      </c>
      <c r="AA76" t="str">
        <f t="shared" si="70"/>
        <v>CF-2810</v>
      </c>
      <c r="AB76" t="str">
        <f t="shared" si="70"/>
        <v>CF-2810</v>
      </c>
      <c r="AC76" t="str">
        <f t="shared" si="70"/>
        <v>CF-2810</v>
      </c>
      <c r="AD76" t="str">
        <f t="shared" si="70"/>
        <v>CF-2810</v>
      </c>
      <c r="AE76" t="str">
        <f t="shared" si="70"/>
        <v>CF-2810</v>
      </c>
      <c r="AF76" t="str">
        <f t="shared" si="70"/>
        <v>CF-2810</v>
      </c>
      <c r="AG76" t="str">
        <f t="shared" si="70"/>
        <v>CF-2810</v>
      </c>
      <c r="AH76" t="str">
        <f t="shared" si="70"/>
        <v>CF-2810</v>
      </c>
      <c r="AI76" t="str">
        <f t="shared" si="70"/>
        <v>CF-2810</v>
      </c>
      <c r="AJ76" t="str">
        <f t="shared" si="70"/>
        <v>CF-2810</v>
      </c>
      <c r="AK76" t="str">
        <f t="shared" si="70"/>
        <v>CF-2810</v>
      </c>
      <c r="AM76" t="str">
        <f t="shared" si="60"/>
        <v>ELENA MADRIGAL VEGA</v>
      </c>
      <c r="AN76" t="e">
        <f t="shared" ca="1" si="61"/>
        <v>#N/A</v>
      </c>
      <c r="AO76" t="e">
        <f ca="1">VLOOKUP(AN76,Equivalencias!D:F,3,FALSE)</f>
        <v>#N/A</v>
      </c>
      <c r="AQ76" t="e">
        <v>#N/A</v>
      </c>
    </row>
    <row r="77" spans="1:43" x14ac:dyDescent="0.3">
      <c r="A77" t="s">
        <v>262</v>
      </c>
      <c r="B77" t="s">
        <v>448</v>
      </c>
      <c r="C77" t="s">
        <v>448</v>
      </c>
      <c r="D77" t="s">
        <v>448</v>
      </c>
      <c r="E77" t="s">
        <v>448</v>
      </c>
      <c r="F77" t="s">
        <v>448</v>
      </c>
      <c r="G77" t="s">
        <v>448</v>
      </c>
      <c r="H77" t="s">
        <v>448</v>
      </c>
      <c r="I77" t="s">
        <v>448</v>
      </c>
      <c r="J77" t="s">
        <v>448</v>
      </c>
      <c r="K77" t="s">
        <v>448</v>
      </c>
      <c r="L77" t="s">
        <v>448</v>
      </c>
      <c r="M77" t="s">
        <v>448</v>
      </c>
      <c r="N77" t="s">
        <v>448</v>
      </c>
      <c r="O77" t="s">
        <v>448</v>
      </c>
      <c r="P77" t="s">
        <v>448</v>
      </c>
      <c r="Q77" t="s">
        <v>448</v>
      </c>
      <c r="R77" t="s">
        <v>448</v>
      </c>
      <c r="S77" t="s">
        <v>448</v>
      </c>
      <c r="T77" t="s">
        <v>448</v>
      </c>
      <c r="U77" t="s">
        <v>448</v>
      </c>
      <c r="V77" t="s">
        <v>448</v>
      </c>
      <c r="W77" t="s">
        <v>448</v>
      </c>
      <c r="X77" t="str">
        <f t="shared" si="68"/>
        <v>CF-27</v>
      </c>
      <c r="Y77" t="s">
        <v>448</v>
      </c>
      <c r="Z77" t="str">
        <f t="shared" ref="Z77:AK77" si="71">Y77</f>
        <v>CF-27</v>
      </c>
      <c r="AA77" t="str">
        <f t="shared" si="71"/>
        <v>CF-27</v>
      </c>
      <c r="AB77" t="str">
        <f t="shared" si="71"/>
        <v>CF-27</v>
      </c>
      <c r="AC77" t="str">
        <f t="shared" si="71"/>
        <v>CF-27</v>
      </c>
      <c r="AD77" t="str">
        <f t="shared" si="71"/>
        <v>CF-27</v>
      </c>
      <c r="AE77" t="str">
        <f t="shared" si="71"/>
        <v>CF-27</v>
      </c>
      <c r="AF77" t="str">
        <f t="shared" si="71"/>
        <v>CF-27</v>
      </c>
      <c r="AG77" t="str">
        <f t="shared" si="71"/>
        <v>CF-27</v>
      </c>
      <c r="AH77" t="str">
        <f t="shared" si="71"/>
        <v>CF-27</v>
      </c>
      <c r="AI77" t="str">
        <f t="shared" si="71"/>
        <v>CF-27</v>
      </c>
      <c r="AJ77" t="str">
        <f t="shared" si="71"/>
        <v>CF-27</v>
      </c>
      <c r="AK77" t="str">
        <f t="shared" si="71"/>
        <v>CF-27</v>
      </c>
      <c r="AM77" t="str">
        <f t="shared" si="60"/>
        <v>ELIER CORTES BALTODANO</v>
      </c>
      <c r="AN77" t="e">
        <f t="shared" ca="1" si="61"/>
        <v>#N/A</v>
      </c>
      <c r="AO77" t="e">
        <f ca="1">VLOOKUP(AN77,Equivalencias!D:F,3,FALSE)</f>
        <v>#N/A</v>
      </c>
      <c r="AQ77" t="s">
        <v>3640</v>
      </c>
    </row>
    <row r="78" spans="1:43" x14ac:dyDescent="0.3">
      <c r="A78" t="s">
        <v>298</v>
      </c>
      <c r="B78" t="s">
        <v>450</v>
      </c>
      <c r="C78" t="s">
        <v>450</v>
      </c>
      <c r="D78" t="s">
        <v>450</v>
      </c>
      <c r="E78" t="s">
        <v>450</v>
      </c>
      <c r="F78" t="s">
        <v>450</v>
      </c>
      <c r="G78" t="s">
        <v>450</v>
      </c>
      <c r="H78" t="s">
        <v>450</v>
      </c>
      <c r="I78" t="s">
        <v>450</v>
      </c>
      <c r="J78" t="s">
        <v>450</v>
      </c>
      <c r="K78" t="s">
        <v>450</v>
      </c>
      <c r="L78" t="s">
        <v>450</v>
      </c>
      <c r="M78" t="s">
        <v>450</v>
      </c>
      <c r="N78" t="s">
        <v>450</v>
      </c>
      <c r="O78" t="s">
        <v>450</v>
      </c>
      <c r="P78" t="s">
        <v>450</v>
      </c>
      <c r="Q78" t="s">
        <v>450</v>
      </c>
      <c r="R78" t="s">
        <v>450</v>
      </c>
      <c r="S78" t="s">
        <v>450</v>
      </c>
      <c r="T78" t="s">
        <v>450</v>
      </c>
      <c r="U78" t="s">
        <v>450</v>
      </c>
      <c r="V78" t="s">
        <v>450</v>
      </c>
      <c r="W78" t="s">
        <v>450</v>
      </c>
      <c r="X78" t="str">
        <f t="shared" si="68"/>
        <v>CF-2701</v>
      </c>
      <c r="Y78" t="s">
        <v>450</v>
      </c>
      <c r="Z78" t="str">
        <f t="shared" ref="Z78:AK78" si="72">Y78</f>
        <v>CF-2701</v>
      </c>
      <c r="AA78" t="str">
        <f t="shared" si="72"/>
        <v>CF-2701</v>
      </c>
      <c r="AB78" t="str">
        <f t="shared" si="72"/>
        <v>CF-2701</v>
      </c>
      <c r="AC78" t="str">
        <f t="shared" si="72"/>
        <v>CF-2701</v>
      </c>
      <c r="AD78" t="str">
        <f t="shared" si="72"/>
        <v>CF-2701</v>
      </c>
      <c r="AE78" t="str">
        <f t="shared" si="72"/>
        <v>CF-2701</v>
      </c>
      <c r="AF78" t="str">
        <f t="shared" si="72"/>
        <v>CF-2701</v>
      </c>
      <c r="AG78" t="str">
        <f t="shared" si="72"/>
        <v>CF-2701</v>
      </c>
      <c r="AH78" t="str">
        <f t="shared" si="72"/>
        <v>CF-2701</v>
      </c>
      <c r="AI78" t="str">
        <f t="shared" si="72"/>
        <v>CF-2701</v>
      </c>
      <c r="AJ78" t="str">
        <f t="shared" si="72"/>
        <v>CF-2701</v>
      </c>
      <c r="AK78" t="str">
        <f t="shared" si="72"/>
        <v>CF-2701</v>
      </c>
      <c r="AM78" t="str">
        <f t="shared" si="60"/>
        <v>ELVER AGOSTINO CORREA RODRIGUEZ</v>
      </c>
      <c r="AN78" t="e">
        <f t="shared" ca="1" si="61"/>
        <v>#N/A</v>
      </c>
      <c r="AO78" t="e">
        <f ca="1">VLOOKUP(AN78,Equivalencias!D:F,3,FALSE)</f>
        <v>#N/A</v>
      </c>
      <c r="AQ78" t="s">
        <v>3641</v>
      </c>
    </row>
    <row r="79" spans="1:43" s="1" customFormat="1" x14ac:dyDescent="0.3">
      <c r="A79" t="s">
        <v>119</v>
      </c>
      <c r="B79" t="s">
        <v>437</v>
      </c>
      <c r="C79" t="s">
        <v>437</v>
      </c>
      <c r="D79" t="s">
        <v>437</v>
      </c>
      <c r="E79" t="s">
        <v>437</v>
      </c>
      <c r="F79" t="s">
        <v>437</v>
      </c>
      <c r="G79" t="s">
        <v>437</v>
      </c>
      <c r="H79" t="s">
        <v>437</v>
      </c>
      <c r="I79" t="s">
        <v>437</v>
      </c>
      <c r="J79" t="s">
        <v>437</v>
      </c>
      <c r="K79" t="s">
        <v>437</v>
      </c>
      <c r="L79" t="s">
        <v>437</v>
      </c>
      <c r="M79" t="s">
        <v>437</v>
      </c>
      <c r="N79" t="s">
        <v>437</v>
      </c>
      <c r="O79" t="s">
        <v>437</v>
      </c>
      <c r="P79" t="s">
        <v>437</v>
      </c>
      <c r="Q79" t="s">
        <v>437</v>
      </c>
      <c r="R79" t="s">
        <v>437</v>
      </c>
      <c r="S79" t="s">
        <v>437</v>
      </c>
      <c r="T79" t="s">
        <v>437</v>
      </c>
      <c r="U79" t="s">
        <v>437</v>
      </c>
      <c r="V79" t="s">
        <v>437</v>
      </c>
      <c r="W79" t="s">
        <v>437</v>
      </c>
      <c r="X79" t="str">
        <f t="shared" si="68"/>
        <v>CF-24</v>
      </c>
      <c r="Y79" t="s">
        <v>437</v>
      </c>
      <c r="Z79" t="str">
        <f t="shared" ref="Z79:AK79" si="73">Y79</f>
        <v>CF-24</v>
      </c>
      <c r="AA79" t="str">
        <f t="shared" si="73"/>
        <v>CF-24</v>
      </c>
      <c r="AB79" t="str">
        <f t="shared" si="73"/>
        <v>CF-24</v>
      </c>
      <c r="AC79" t="str">
        <f t="shared" si="73"/>
        <v>CF-24</v>
      </c>
      <c r="AD79" t="str">
        <f t="shared" si="73"/>
        <v>CF-24</v>
      </c>
      <c r="AE79" t="str">
        <f t="shared" si="73"/>
        <v>CF-24</v>
      </c>
      <c r="AF79" t="str">
        <f t="shared" si="73"/>
        <v>CF-24</v>
      </c>
      <c r="AG79" t="str">
        <f t="shared" si="73"/>
        <v>CF-24</v>
      </c>
      <c r="AH79" t="str">
        <f t="shared" si="73"/>
        <v>CF-24</v>
      </c>
      <c r="AI79" t="str">
        <f t="shared" si="73"/>
        <v>CF-24</v>
      </c>
      <c r="AJ79" t="str">
        <f t="shared" si="73"/>
        <v>CF-24</v>
      </c>
      <c r="AK79" t="str">
        <f t="shared" si="73"/>
        <v>CF-24</v>
      </c>
      <c r="AL79"/>
      <c r="AM79" t="str">
        <f t="shared" si="60"/>
        <v>EMANUEL ALFARO CARVAJAL</v>
      </c>
      <c r="AN79" t="e">
        <f t="shared" ca="1" si="61"/>
        <v>#N/A</v>
      </c>
      <c r="AO79" t="e">
        <f ca="1">VLOOKUP(AN79,Equivalencias!D:F,3,FALSE)</f>
        <v>#N/A</v>
      </c>
      <c r="AP79"/>
      <c r="AQ79" t="s">
        <v>3642</v>
      </c>
    </row>
    <row r="80" spans="1:43" x14ac:dyDescent="0.3">
      <c r="A80" t="s">
        <v>16</v>
      </c>
      <c r="B80" t="s">
        <v>437</v>
      </c>
      <c r="C80" t="s">
        <v>437</v>
      </c>
      <c r="D80" t="s">
        <v>437</v>
      </c>
      <c r="E80" t="s">
        <v>437</v>
      </c>
      <c r="F80" t="s">
        <v>437</v>
      </c>
      <c r="G80" t="s">
        <v>437</v>
      </c>
      <c r="H80" t="s">
        <v>437</v>
      </c>
      <c r="I80" t="s">
        <v>437</v>
      </c>
      <c r="J80" t="s">
        <v>437</v>
      </c>
      <c r="K80" t="s">
        <v>437</v>
      </c>
      <c r="L80" t="s">
        <v>437</v>
      </c>
      <c r="M80" t="s">
        <v>437</v>
      </c>
      <c r="N80" t="s">
        <v>437</v>
      </c>
      <c r="O80" t="s">
        <v>437</v>
      </c>
      <c r="P80" t="s">
        <v>437</v>
      </c>
      <c r="Q80" t="s">
        <v>437</v>
      </c>
      <c r="R80" t="s">
        <v>437</v>
      </c>
      <c r="S80" t="s">
        <v>437</v>
      </c>
      <c r="T80" t="s">
        <v>437</v>
      </c>
      <c r="U80" t="s">
        <v>437</v>
      </c>
      <c r="V80" t="s">
        <v>437</v>
      </c>
      <c r="W80" t="s">
        <v>437</v>
      </c>
      <c r="X80" t="s">
        <v>437</v>
      </c>
      <c r="AM80" t="str">
        <f t="shared" si="60"/>
        <v>EMANUEL UREÑA ALVARADO</v>
      </c>
      <c r="AN80" t="e">
        <f t="shared" ca="1" si="61"/>
        <v>#N/A</v>
      </c>
      <c r="AO80" t="e">
        <f ca="1">VLOOKUP(AN80,Equivalencias!D:F,3,FALSE)</f>
        <v>#N/A</v>
      </c>
      <c r="AQ80" t="e">
        <v>#N/A</v>
      </c>
    </row>
    <row r="81" spans="1:43" x14ac:dyDescent="0.3">
      <c r="A81" t="s">
        <v>385</v>
      </c>
      <c r="B81" t="s">
        <v>674</v>
      </c>
      <c r="C81" t="s">
        <v>674</v>
      </c>
      <c r="D81" t="s">
        <v>674</v>
      </c>
      <c r="E81" t="s">
        <v>674</v>
      </c>
      <c r="F81" t="s">
        <v>674</v>
      </c>
      <c r="G81" t="s">
        <v>674</v>
      </c>
      <c r="H81" t="s">
        <v>674</v>
      </c>
      <c r="I81" t="s">
        <v>674</v>
      </c>
      <c r="J81" t="s">
        <v>674</v>
      </c>
      <c r="K81" t="s">
        <v>674</v>
      </c>
      <c r="L81" t="s">
        <v>674</v>
      </c>
      <c r="M81" t="s">
        <v>674</v>
      </c>
      <c r="N81" t="s">
        <v>674</v>
      </c>
      <c r="O81" t="s">
        <v>674</v>
      </c>
      <c r="P81" t="s">
        <v>674</v>
      </c>
      <c r="Q81" t="s">
        <v>674</v>
      </c>
      <c r="R81" t="s">
        <v>674</v>
      </c>
      <c r="S81" t="s">
        <v>674</v>
      </c>
      <c r="T81" t="s">
        <v>674</v>
      </c>
      <c r="U81" t="s">
        <v>674</v>
      </c>
      <c r="V81" t="s">
        <v>674</v>
      </c>
      <c r="W81" t="s">
        <v>674</v>
      </c>
      <c r="X81" t="str">
        <f t="shared" ref="X81:X112" si="74">W81</f>
        <v>TELENOR</v>
      </c>
      <c r="Y81" t="s">
        <v>674</v>
      </c>
      <c r="Z81" t="str">
        <f t="shared" ref="Z81:AK81" si="75">Y81</f>
        <v>TELENOR</v>
      </c>
      <c r="AA81" t="str">
        <f t="shared" si="75"/>
        <v>TELENOR</v>
      </c>
      <c r="AB81" t="str">
        <f t="shared" si="75"/>
        <v>TELENOR</v>
      </c>
      <c r="AC81" t="str">
        <f t="shared" si="75"/>
        <v>TELENOR</v>
      </c>
      <c r="AD81" t="str">
        <f t="shared" si="75"/>
        <v>TELENOR</v>
      </c>
      <c r="AE81" t="str">
        <f t="shared" si="75"/>
        <v>TELENOR</v>
      </c>
      <c r="AF81" t="str">
        <f t="shared" si="75"/>
        <v>TELENOR</v>
      </c>
      <c r="AG81" t="str">
        <f t="shared" si="75"/>
        <v>TELENOR</v>
      </c>
      <c r="AH81" t="str">
        <f t="shared" si="75"/>
        <v>TELENOR</v>
      </c>
      <c r="AI81" t="str">
        <f t="shared" si="75"/>
        <v>TELENOR</v>
      </c>
      <c r="AJ81" t="str">
        <f t="shared" si="75"/>
        <v>TELENOR</v>
      </c>
      <c r="AK81" t="str">
        <f t="shared" si="75"/>
        <v>TELENOR</v>
      </c>
      <c r="AM81" t="str">
        <f t="shared" si="60"/>
        <v>EMILIANO FEIJOO</v>
      </c>
      <c r="AN81" t="e">
        <f t="shared" ca="1" si="61"/>
        <v>#N/A</v>
      </c>
      <c r="AO81" t="e">
        <f ca="1">VLOOKUP(AN81,Equivalencias!D:F,3,FALSE)</f>
        <v>#N/A</v>
      </c>
      <c r="AQ81" t="s">
        <v>3643</v>
      </c>
    </row>
    <row r="82" spans="1:43" x14ac:dyDescent="0.3">
      <c r="A82" t="s">
        <v>117</v>
      </c>
      <c r="B82" t="s">
        <v>437</v>
      </c>
      <c r="C82" t="s">
        <v>437</v>
      </c>
      <c r="D82" t="s">
        <v>437</v>
      </c>
      <c r="E82" t="s">
        <v>437</v>
      </c>
      <c r="F82" t="s">
        <v>437</v>
      </c>
      <c r="G82" t="s">
        <v>437</v>
      </c>
      <c r="H82" t="s">
        <v>437</v>
      </c>
      <c r="I82" t="s">
        <v>437</v>
      </c>
      <c r="J82" t="s">
        <v>437</v>
      </c>
      <c r="K82" t="s">
        <v>437</v>
      </c>
      <c r="L82" t="s">
        <v>437</v>
      </c>
      <c r="M82" t="s">
        <v>437</v>
      </c>
      <c r="N82" t="s">
        <v>437</v>
      </c>
      <c r="O82" t="s">
        <v>437</v>
      </c>
      <c r="P82" t="s">
        <v>437</v>
      </c>
      <c r="Q82" t="s">
        <v>437</v>
      </c>
      <c r="R82" t="s">
        <v>437</v>
      </c>
      <c r="S82" t="s">
        <v>437</v>
      </c>
      <c r="T82" t="s">
        <v>437</v>
      </c>
      <c r="U82" t="s">
        <v>437</v>
      </c>
      <c r="V82" t="s">
        <v>437</v>
      </c>
      <c r="W82" t="s">
        <v>437</v>
      </c>
      <c r="X82" t="str">
        <f t="shared" si="74"/>
        <v>CF-24</v>
      </c>
      <c r="Y82" t="s">
        <v>437</v>
      </c>
      <c r="Z82" t="str">
        <f t="shared" ref="Z82:AK82" si="76">Y82</f>
        <v>CF-24</v>
      </c>
      <c r="AA82" t="str">
        <f t="shared" si="76"/>
        <v>CF-24</v>
      </c>
      <c r="AB82" t="str">
        <f t="shared" si="76"/>
        <v>CF-24</v>
      </c>
      <c r="AC82" t="str">
        <f t="shared" si="76"/>
        <v>CF-24</v>
      </c>
      <c r="AD82" t="str">
        <f t="shared" si="76"/>
        <v>CF-24</v>
      </c>
      <c r="AE82" t="str">
        <f t="shared" si="76"/>
        <v>CF-24</v>
      </c>
      <c r="AF82" t="str">
        <f t="shared" si="76"/>
        <v>CF-24</v>
      </c>
      <c r="AG82" t="str">
        <f t="shared" si="76"/>
        <v>CF-24</v>
      </c>
      <c r="AH82" t="str">
        <f t="shared" si="76"/>
        <v>CF-24</v>
      </c>
      <c r="AI82" t="str">
        <f t="shared" si="76"/>
        <v>CF-24</v>
      </c>
      <c r="AJ82" t="str">
        <f t="shared" si="76"/>
        <v>CF-24</v>
      </c>
      <c r="AK82" t="str">
        <f t="shared" si="76"/>
        <v>CF-24</v>
      </c>
      <c r="AM82" t="str">
        <f t="shared" si="60"/>
        <v>EMILY MUÑOZ RODRIGUEZ</v>
      </c>
      <c r="AN82" t="e">
        <f t="shared" ca="1" si="61"/>
        <v>#N/A</v>
      </c>
      <c r="AO82" t="e">
        <f ca="1">VLOOKUP(AN82,Equivalencias!D:F,3,FALSE)</f>
        <v>#N/A</v>
      </c>
      <c r="AQ82" t="s">
        <v>3644</v>
      </c>
    </row>
    <row r="83" spans="1:43" x14ac:dyDescent="0.3">
      <c r="A83" s="1" t="s">
        <v>1056</v>
      </c>
      <c r="B83" s="1" t="s">
        <v>672</v>
      </c>
      <c r="C83" s="1" t="s">
        <v>672</v>
      </c>
      <c r="D83" s="1" t="s">
        <v>672</v>
      </c>
      <c r="E83" s="1" t="s">
        <v>672</v>
      </c>
      <c r="F83" s="1" t="s">
        <v>672</v>
      </c>
      <c r="G83" s="1" t="s">
        <v>672</v>
      </c>
      <c r="H83" s="1" t="s">
        <v>672</v>
      </c>
      <c r="I83" s="1" t="s">
        <v>672</v>
      </c>
      <c r="J83" s="1" t="s">
        <v>672</v>
      </c>
      <c r="K83" s="1" t="s">
        <v>672</v>
      </c>
      <c r="L83" s="1" t="s">
        <v>672</v>
      </c>
      <c r="M83" s="1" t="s">
        <v>672</v>
      </c>
      <c r="N83" s="1" t="s">
        <v>672</v>
      </c>
      <c r="O83" s="1" t="s">
        <v>672</v>
      </c>
      <c r="P83" s="1" t="s">
        <v>672</v>
      </c>
      <c r="Q83" s="1" t="s">
        <v>672</v>
      </c>
      <c r="R83" s="1" t="s">
        <v>672</v>
      </c>
      <c r="S83" s="1" t="s">
        <v>672</v>
      </c>
      <c r="T83" s="1" t="s">
        <v>672</v>
      </c>
      <c r="U83" s="1" t="s">
        <v>672</v>
      </c>
      <c r="V83" s="1" t="s">
        <v>672</v>
      </c>
      <c r="W83" s="1" t="s">
        <v>672</v>
      </c>
      <c r="X83" s="1" t="str">
        <f t="shared" si="74"/>
        <v>CF-SP</v>
      </c>
      <c r="Y83" s="1" t="s">
        <v>672</v>
      </c>
      <c r="Z83" s="1" t="str">
        <f t="shared" ref="Z83:AK83" si="77">Y83</f>
        <v>CF-SP</v>
      </c>
      <c r="AA83" s="1" t="str">
        <f t="shared" si="77"/>
        <v>CF-SP</v>
      </c>
      <c r="AB83" s="1" t="str">
        <f t="shared" si="77"/>
        <v>CF-SP</v>
      </c>
      <c r="AC83" s="1" t="str">
        <f t="shared" si="77"/>
        <v>CF-SP</v>
      </c>
      <c r="AD83" s="1" t="str">
        <f t="shared" si="77"/>
        <v>CF-SP</v>
      </c>
      <c r="AE83" s="1" t="str">
        <f t="shared" si="77"/>
        <v>CF-SP</v>
      </c>
      <c r="AF83" s="1" t="str">
        <f t="shared" si="77"/>
        <v>CF-SP</v>
      </c>
      <c r="AG83" s="1" t="str">
        <f t="shared" si="77"/>
        <v>CF-SP</v>
      </c>
      <c r="AH83" s="1" t="str">
        <f t="shared" si="77"/>
        <v>CF-SP</v>
      </c>
      <c r="AI83" s="1" t="str">
        <f t="shared" si="77"/>
        <v>CF-SP</v>
      </c>
      <c r="AJ83" s="1" t="str">
        <f t="shared" si="77"/>
        <v>CF-SP</v>
      </c>
      <c r="AK83" s="1" t="str">
        <f t="shared" si="77"/>
        <v>CF-SP</v>
      </c>
      <c r="AL83" s="1"/>
      <c r="AM83" s="1" t="str">
        <f t="shared" si="60"/>
        <v>ERIC MARTINEZ</v>
      </c>
      <c r="AN83" s="1" t="e">
        <f t="shared" ca="1" si="61"/>
        <v>#N/A</v>
      </c>
      <c r="AO83" s="1" t="e">
        <f ca="1">VLOOKUP(AN83,Equivalencias!D:F,3,FALSE)</f>
        <v>#N/A</v>
      </c>
      <c r="AP83" s="1"/>
      <c r="AQ83" s="1" t="e">
        <v>#N/A</v>
      </c>
    </row>
    <row r="84" spans="1:43" x14ac:dyDescent="0.3">
      <c r="A84" t="s">
        <v>266</v>
      </c>
      <c r="B84" t="s">
        <v>437</v>
      </c>
      <c r="C84" t="s">
        <v>437</v>
      </c>
      <c r="D84" t="s">
        <v>437</v>
      </c>
      <c r="E84" t="s">
        <v>437</v>
      </c>
      <c r="F84" t="s">
        <v>437</v>
      </c>
      <c r="G84" t="s">
        <v>437</v>
      </c>
      <c r="H84" t="s">
        <v>437</v>
      </c>
      <c r="I84" t="s">
        <v>437</v>
      </c>
      <c r="J84" t="s">
        <v>437</v>
      </c>
      <c r="K84" t="s">
        <v>437</v>
      </c>
      <c r="L84" t="s">
        <v>437</v>
      </c>
      <c r="M84" t="s">
        <v>437</v>
      </c>
      <c r="N84" t="s">
        <v>437</v>
      </c>
      <c r="O84" t="s">
        <v>437</v>
      </c>
      <c r="P84" t="s">
        <v>437</v>
      </c>
      <c r="Q84" t="s">
        <v>437</v>
      </c>
      <c r="R84" t="s">
        <v>437</v>
      </c>
      <c r="S84" t="s">
        <v>437</v>
      </c>
      <c r="T84" t="s">
        <v>437</v>
      </c>
      <c r="U84" t="s">
        <v>437</v>
      </c>
      <c r="V84" t="s">
        <v>437</v>
      </c>
      <c r="W84" t="s">
        <v>437</v>
      </c>
      <c r="X84" t="str">
        <f t="shared" si="74"/>
        <v>CF-24</v>
      </c>
      <c r="Y84" t="s">
        <v>437</v>
      </c>
      <c r="Z84" t="str">
        <f t="shared" ref="Z84:AK84" si="78">Y84</f>
        <v>CF-24</v>
      </c>
      <c r="AA84" t="str">
        <f t="shared" si="78"/>
        <v>CF-24</v>
      </c>
      <c r="AB84" t="str">
        <f t="shared" si="78"/>
        <v>CF-24</v>
      </c>
      <c r="AC84" t="str">
        <f t="shared" si="78"/>
        <v>CF-24</v>
      </c>
      <c r="AD84" t="str">
        <f t="shared" si="78"/>
        <v>CF-24</v>
      </c>
      <c r="AE84" t="str">
        <f t="shared" si="78"/>
        <v>CF-24</v>
      </c>
      <c r="AF84" t="str">
        <f t="shared" si="78"/>
        <v>CF-24</v>
      </c>
      <c r="AG84" t="str">
        <f t="shared" si="78"/>
        <v>CF-24</v>
      </c>
      <c r="AH84" t="str">
        <f t="shared" si="78"/>
        <v>CF-24</v>
      </c>
      <c r="AI84" t="str">
        <f t="shared" si="78"/>
        <v>CF-24</v>
      </c>
      <c r="AJ84" t="str">
        <f t="shared" si="78"/>
        <v>CF-24</v>
      </c>
      <c r="AK84" t="str">
        <f t="shared" si="78"/>
        <v>CF-24</v>
      </c>
      <c r="AM84" t="str">
        <f t="shared" si="60"/>
        <v>ESLI GONZALEZ HERNANDEZ</v>
      </c>
      <c r="AN84" t="e">
        <f t="shared" ca="1" si="61"/>
        <v>#N/A</v>
      </c>
      <c r="AO84" t="e">
        <f ca="1">VLOOKUP(AN84,Equivalencias!D:F,3,FALSE)</f>
        <v>#N/A</v>
      </c>
      <c r="AQ84" t="s">
        <v>3645</v>
      </c>
    </row>
    <row r="85" spans="1:43" x14ac:dyDescent="0.3">
      <c r="A85" t="s">
        <v>313</v>
      </c>
      <c r="B85" t="s">
        <v>464</v>
      </c>
      <c r="C85" t="s">
        <v>464</v>
      </c>
      <c r="D85" t="s">
        <v>464</v>
      </c>
      <c r="E85" t="s">
        <v>464</v>
      </c>
      <c r="F85" t="s">
        <v>464</v>
      </c>
      <c r="G85" t="s">
        <v>464</v>
      </c>
      <c r="H85" t="s">
        <v>464</v>
      </c>
      <c r="I85" t="s">
        <v>464</v>
      </c>
      <c r="J85" t="s">
        <v>464</v>
      </c>
      <c r="K85" t="s">
        <v>464</v>
      </c>
      <c r="L85" t="s">
        <v>464</v>
      </c>
      <c r="M85" t="s">
        <v>464</v>
      </c>
      <c r="N85" t="s">
        <v>464</v>
      </c>
      <c r="O85" t="s">
        <v>464</v>
      </c>
      <c r="P85" t="s">
        <v>464</v>
      </c>
      <c r="Q85" t="s">
        <v>464</v>
      </c>
      <c r="R85" t="s">
        <v>464</v>
      </c>
      <c r="S85" t="s">
        <v>464</v>
      </c>
      <c r="T85" t="s">
        <v>464</v>
      </c>
      <c r="U85" t="s">
        <v>464</v>
      </c>
      <c r="V85" t="s">
        <v>464</v>
      </c>
      <c r="W85" t="s">
        <v>464</v>
      </c>
      <c r="X85" t="str">
        <f t="shared" si="74"/>
        <v>CF-2803</v>
      </c>
      <c r="Y85" t="s">
        <v>464</v>
      </c>
      <c r="Z85" t="str">
        <f t="shared" ref="Z85:AK85" si="79">Y85</f>
        <v>CF-2803</v>
      </c>
      <c r="AA85" t="str">
        <f t="shared" si="79"/>
        <v>CF-2803</v>
      </c>
      <c r="AB85" t="str">
        <f t="shared" si="79"/>
        <v>CF-2803</v>
      </c>
      <c r="AC85" t="str">
        <f t="shared" si="79"/>
        <v>CF-2803</v>
      </c>
      <c r="AD85" t="str">
        <f t="shared" si="79"/>
        <v>CF-2803</v>
      </c>
      <c r="AE85" t="str">
        <f t="shared" si="79"/>
        <v>CF-2803</v>
      </c>
      <c r="AF85" t="str">
        <f t="shared" si="79"/>
        <v>CF-2803</v>
      </c>
      <c r="AG85" t="str">
        <f t="shared" si="79"/>
        <v>CF-2803</v>
      </c>
      <c r="AH85" t="str">
        <f t="shared" si="79"/>
        <v>CF-2803</v>
      </c>
      <c r="AI85" t="str">
        <f t="shared" si="79"/>
        <v>CF-2803</v>
      </c>
      <c r="AJ85" t="str">
        <f t="shared" si="79"/>
        <v>CF-2803</v>
      </c>
      <c r="AK85" t="str">
        <f t="shared" si="79"/>
        <v>CF-2803</v>
      </c>
      <c r="AM85" t="str">
        <f t="shared" si="60"/>
        <v>ESTEBAN BOGANTES HIDALGO</v>
      </c>
      <c r="AN85" t="e">
        <f t="shared" ca="1" si="61"/>
        <v>#N/A</v>
      </c>
      <c r="AO85" t="e">
        <f ca="1">VLOOKUP(AN85,Equivalencias!D:F,3,FALSE)</f>
        <v>#N/A</v>
      </c>
      <c r="AQ85" t="s">
        <v>3646</v>
      </c>
    </row>
    <row r="86" spans="1:43" s="199" customFormat="1" x14ac:dyDescent="0.3">
      <c r="A86" t="s">
        <v>296</v>
      </c>
      <c r="B86" t="s">
        <v>470</v>
      </c>
      <c r="C86" t="s">
        <v>470</v>
      </c>
      <c r="D86" t="s">
        <v>470</v>
      </c>
      <c r="E86" t="s">
        <v>470</v>
      </c>
      <c r="F86" t="s">
        <v>470</v>
      </c>
      <c r="G86" t="s">
        <v>470</v>
      </c>
      <c r="H86" t="s">
        <v>470</v>
      </c>
      <c r="I86" t="s">
        <v>470</v>
      </c>
      <c r="J86" t="s">
        <v>470</v>
      </c>
      <c r="K86" t="s">
        <v>470</v>
      </c>
      <c r="L86" t="s">
        <v>470</v>
      </c>
      <c r="M86" t="s">
        <v>470</v>
      </c>
      <c r="N86" t="s">
        <v>470</v>
      </c>
      <c r="O86" t="s">
        <v>470</v>
      </c>
      <c r="P86" t="s">
        <v>470</v>
      </c>
      <c r="Q86" t="s">
        <v>470</v>
      </c>
      <c r="R86" t="s">
        <v>470</v>
      </c>
      <c r="S86" t="s">
        <v>470</v>
      </c>
      <c r="T86" t="s">
        <v>470</v>
      </c>
      <c r="U86" t="s">
        <v>470</v>
      </c>
      <c r="V86" t="s">
        <v>470</v>
      </c>
      <c r="W86" t="s">
        <v>470</v>
      </c>
      <c r="X86" t="str">
        <f t="shared" si="74"/>
        <v>CF-2806</v>
      </c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 t="str">
        <f t="shared" si="60"/>
        <v>ESTEBAN MORALES CHAVARRIA</v>
      </c>
      <c r="AN86" t="e">
        <f t="shared" ca="1" si="61"/>
        <v>#N/A</v>
      </c>
      <c r="AO86" t="e">
        <f ca="1">VLOOKUP(AN86,Equivalencias!D:F,3,FALSE)</f>
        <v>#N/A</v>
      </c>
      <c r="AP86"/>
      <c r="AQ86" t="e">
        <v>#N/A</v>
      </c>
    </row>
    <row r="87" spans="1:43" x14ac:dyDescent="0.3">
      <c r="A87" t="s">
        <v>314</v>
      </c>
      <c r="B87" t="s">
        <v>431</v>
      </c>
      <c r="C87" t="s">
        <v>431</v>
      </c>
      <c r="D87" t="s">
        <v>431</v>
      </c>
      <c r="E87" t="s">
        <v>431</v>
      </c>
      <c r="F87" t="s">
        <v>431</v>
      </c>
      <c r="G87" t="s">
        <v>431</v>
      </c>
      <c r="H87" t="s">
        <v>431</v>
      </c>
      <c r="I87" t="s">
        <v>431</v>
      </c>
      <c r="J87" t="s">
        <v>431</v>
      </c>
      <c r="K87" t="s">
        <v>431</v>
      </c>
      <c r="L87" t="s">
        <v>431</v>
      </c>
      <c r="M87" t="s">
        <v>431</v>
      </c>
      <c r="N87" t="s">
        <v>431</v>
      </c>
      <c r="O87" t="s">
        <v>431</v>
      </c>
      <c r="P87" t="s">
        <v>431</v>
      </c>
      <c r="Q87" t="s">
        <v>431</v>
      </c>
      <c r="R87" t="s">
        <v>431</v>
      </c>
      <c r="S87" t="s">
        <v>431</v>
      </c>
      <c r="T87" t="s">
        <v>431</v>
      </c>
      <c r="U87" t="s">
        <v>431</v>
      </c>
      <c r="V87" t="s">
        <v>431</v>
      </c>
      <c r="W87" t="s">
        <v>431</v>
      </c>
      <c r="X87" t="str">
        <f t="shared" si="74"/>
        <v>CF-2201</v>
      </c>
      <c r="Y87" t="s">
        <v>431</v>
      </c>
      <c r="Z87" t="str">
        <f t="shared" ref="Z87:AK87" si="80">Y87</f>
        <v>CF-2201</v>
      </c>
      <c r="AA87" t="str">
        <f t="shared" si="80"/>
        <v>CF-2201</v>
      </c>
      <c r="AB87" t="str">
        <f t="shared" si="80"/>
        <v>CF-2201</v>
      </c>
      <c r="AC87" t="str">
        <f t="shared" si="80"/>
        <v>CF-2201</v>
      </c>
      <c r="AD87" t="str">
        <f t="shared" si="80"/>
        <v>CF-2201</v>
      </c>
      <c r="AE87" t="str">
        <f t="shared" si="80"/>
        <v>CF-2201</v>
      </c>
      <c r="AF87" t="str">
        <f t="shared" si="80"/>
        <v>CF-2201</v>
      </c>
      <c r="AG87" t="str">
        <f t="shared" si="80"/>
        <v>CF-2201</v>
      </c>
      <c r="AH87" t="str">
        <f t="shared" si="80"/>
        <v>CF-2201</v>
      </c>
      <c r="AI87" t="str">
        <f t="shared" si="80"/>
        <v>CF-2201</v>
      </c>
      <c r="AJ87" t="str">
        <f t="shared" si="80"/>
        <v>CF-2201</v>
      </c>
      <c r="AK87" t="str">
        <f t="shared" si="80"/>
        <v>CF-2201</v>
      </c>
      <c r="AM87" t="str">
        <f t="shared" si="60"/>
        <v>ESTEBAN OLIVARES BONILLA</v>
      </c>
      <c r="AN87" t="e">
        <f t="shared" ca="1" si="61"/>
        <v>#N/A</v>
      </c>
      <c r="AO87" t="e">
        <f ca="1">VLOOKUP(AN87,Equivalencias!D:F,3,FALSE)</f>
        <v>#N/A</v>
      </c>
      <c r="AQ87" t="s">
        <v>3647</v>
      </c>
    </row>
    <row r="88" spans="1:43" x14ac:dyDescent="0.3">
      <c r="A88" t="s">
        <v>61</v>
      </c>
      <c r="B88" t="s">
        <v>446</v>
      </c>
      <c r="C88" t="s">
        <v>446</v>
      </c>
      <c r="D88" t="s">
        <v>446</v>
      </c>
      <c r="E88" t="s">
        <v>446</v>
      </c>
      <c r="F88" t="s">
        <v>446</v>
      </c>
      <c r="G88" t="s">
        <v>446</v>
      </c>
      <c r="H88" t="s">
        <v>446</v>
      </c>
      <c r="I88" t="s">
        <v>446</v>
      </c>
      <c r="J88" t="s">
        <v>446</v>
      </c>
      <c r="K88" t="s">
        <v>446</v>
      </c>
      <c r="L88" t="s">
        <v>446</v>
      </c>
      <c r="M88" t="s">
        <v>446</v>
      </c>
      <c r="N88" t="s">
        <v>446</v>
      </c>
      <c r="O88" t="s">
        <v>446</v>
      </c>
      <c r="P88" t="s">
        <v>446</v>
      </c>
      <c r="Q88" t="s">
        <v>446</v>
      </c>
      <c r="R88" t="s">
        <v>446</v>
      </c>
      <c r="S88" t="s">
        <v>446</v>
      </c>
      <c r="T88" t="s">
        <v>446</v>
      </c>
      <c r="U88" t="s">
        <v>446</v>
      </c>
      <c r="V88" t="s">
        <v>446</v>
      </c>
      <c r="W88" t="s">
        <v>446</v>
      </c>
      <c r="X88" t="str">
        <f t="shared" si="74"/>
        <v>CF-26</v>
      </c>
      <c r="Y88" t="s">
        <v>446</v>
      </c>
      <c r="Z88" t="str">
        <f t="shared" ref="Z88:AK88" si="81">Y88</f>
        <v>CF-26</v>
      </c>
      <c r="AA88" t="str">
        <f t="shared" si="81"/>
        <v>CF-26</v>
      </c>
      <c r="AB88" t="str">
        <f t="shared" si="81"/>
        <v>CF-26</v>
      </c>
      <c r="AC88" t="str">
        <f t="shared" si="81"/>
        <v>CF-26</v>
      </c>
      <c r="AD88" t="str">
        <f t="shared" si="81"/>
        <v>CF-26</v>
      </c>
      <c r="AE88" t="str">
        <f t="shared" si="81"/>
        <v>CF-26</v>
      </c>
      <c r="AF88" t="str">
        <f t="shared" si="81"/>
        <v>CF-26</v>
      </c>
      <c r="AG88" t="str">
        <f t="shared" si="81"/>
        <v>CF-26</v>
      </c>
      <c r="AH88" t="str">
        <f t="shared" si="81"/>
        <v>CF-26</v>
      </c>
      <c r="AI88" t="str">
        <f t="shared" si="81"/>
        <v>CF-26</v>
      </c>
      <c r="AJ88" t="str">
        <f t="shared" si="81"/>
        <v>CF-26</v>
      </c>
      <c r="AK88" t="str">
        <f t="shared" si="81"/>
        <v>CF-26</v>
      </c>
      <c r="AM88" t="str">
        <f t="shared" si="60"/>
        <v>ESTEFANIA LEIVA ARRIETA</v>
      </c>
      <c r="AN88" t="e">
        <f t="shared" ca="1" si="61"/>
        <v>#N/A</v>
      </c>
      <c r="AO88" t="e">
        <f ca="1">VLOOKUP(AN88,Equivalencias!D:F,3,FALSE)</f>
        <v>#N/A</v>
      </c>
      <c r="AQ88" t="e">
        <v>#N/A</v>
      </c>
    </row>
    <row r="89" spans="1:43" s="199" customFormat="1" x14ac:dyDescent="0.3">
      <c r="A89" t="s">
        <v>41</v>
      </c>
      <c r="B89" t="s">
        <v>421</v>
      </c>
      <c r="C89" t="s">
        <v>421</v>
      </c>
      <c r="D89" t="s">
        <v>421</v>
      </c>
      <c r="E89" t="s">
        <v>421</v>
      </c>
      <c r="F89" t="s">
        <v>421</v>
      </c>
      <c r="G89" t="s">
        <v>421</v>
      </c>
      <c r="H89" t="s">
        <v>421</v>
      </c>
      <c r="I89" t="s">
        <v>421</v>
      </c>
      <c r="J89" t="s">
        <v>421</v>
      </c>
      <c r="K89" t="s">
        <v>421</v>
      </c>
      <c r="L89" t="s">
        <v>421</v>
      </c>
      <c r="M89" t="s">
        <v>421</v>
      </c>
      <c r="N89" t="s">
        <v>421</v>
      </c>
      <c r="O89" t="s">
        <v>421</v>
      </c>
      <c r="P89" t="s">
        <v>421</v>
      </c>
      <c r="Q89" t="s">
        <v>421</v>
      </c>
      <c r="R89" t="s">
        <v>421</v>
      </c>
      <c r="S89" t="s">
        <v>421</v>
      </c>
      <c r="T89" t="s">
        <v>421</v>
      </c>
      <c r="U89" t="s">
        <v>421</v>
      </c>
      <c r="V89" t="s">
        <v>421</v>
      </c>
      <c r="W89" t="s">
        <v>421</v>
      </c>
      <c r="X89" t="str">
        <f t="shared" si="74"/>
        <v>CF-15</v>
      </c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 t="str">
        <f t="shared" si="60"/>
        <v>ESTEFANIA MARIN BARAQUISO</v>
      </c>
      <c r="AN89" t="e">
        <f t="shared" ca="1" si="61"/>
        <v>#N/A</v>
      </c>
      <c r="AO89" t="e">
        <f ca="1">VLOOKUP(AN89,Equivalencias!D:F,3,FALSE)</f>
        <v>#N/A</v>
      </c>
      <c r="AP89"/>
      <c r="AQ89" t="e">
        <v>#N/A</v>
      </c>
    </row>
    <row r="90" spans="1:43" x14ac:dyDescent="0.3">
      <c r="A90" s="199" t="s">
        <v>293</v>
      </c>
      <c r="B90" s="199" t="s">
        <v>427</v>
      </c>
      <c r="C90" s="199" t="s">
        <v>427</v>
      </c>
      <c r="D90" s="199" t="s">
        <v>427</v>
      </c>
      <c r="E90" s="199" t="s">
        <v>427</v>
      </c>
      <c r="F90" s="199" t="s">
        <v>427</v>
      </c>
      <c r="G90" s="199" t="s">
        <v>427</v>
      </c>
      <c r="H90" s="199" t="s">
        <v>427</v>
      </c>
      <c r="I90" s="199" t="s">
        <v>427</v>
      </c>
      <c r="J90" s="199" t="s">
        <v>427</v>
      </c>
      <c r="K90" s="199" t="s">
        <v>427</v>
      </c>
      <c r="L90" s="199" t="s">
        <v>427</v>
      </c>
      <c r="M90" s="199" t="s">
        <v>427</v>
      </c>
      <c r="N90" s="199" t="s">
        <v>427</v>
      </c>
      <c r="O90" s="199" t="s">
        <v>427</v>
      </c>
      <c r="P90" s="199" t="s">
        <v>427</v>
      </c>
      <c r="Q90" s="199" t="s">
        <v>427</v>
      </c>
      <c r="R90" s="199" t="s">
        <v>427</v>
      </c>
      <c r="S90" s="199" t="s">
        <v>427</v>
      </c>
      <c r="T90" s="199" t="s">
        <v>427</v>
      </c>
      <c r="U90" s="199" t="s">
        <v>427</v>
      </c>
      <c r="V90" s="199" t="s">
        <v>427</v>
      </c>
      <c r="W90" s="199" t="s">
        <v>427</v>
      </c>
      <c r="X90" s="199" t="str">
        <f t="shared" si="74"/>
        <v>CF-21</v>
      </c>
      <c r="Y90" s="199"/>
      <c r="Z90" s="199"/>
      <c r="AA90" s="199"/>
      <c r="AB90" s="199"/>
      <c r="AC90" s="199"/>
      <c r="AD90" s="199"/>
      <c r="AE90" s="199"/>
      <c r="AF90" s="199"/>
      <c r="AG90" s="199"/>
      <c r="AH90" s="199"/>
      <c r="AI90" s="199"/>
      <c r="AJ90" s="199"/>
      <c r="AK90" s="199"/>
      <c r="AL90" s="199"/>
      <c r="AM90" s="199" t="str">
        <f t="shared" si="60"/>
        <v>EUDEZ CAMACHO GONZALEZ</v>
      </c>
      <c r="AN90" s="199" t="e">
        <f t="shared" ca="1" si="61"/>
        <v>#N/A</v>
      </c>
      <c r="AO90" s="199" t="e">
        <f ca="1">VLOOKUP(AN90,Equivalencias!D:F,3,FALSE)</f>
        <v>#N/A</v>
      </c>
      <c r="AP90" s="199"/>
      <c r="AQ90" s="199" t="e">
        <v>#N/A</v>
      </c>
    </row>
    <row r="91" spans="1:43" x14ac:dyDescent="0.3">
      <c r="A91" t="s">
        <v>1004</v>
      </c>
      <c r="B91" t="s">
        <v>466</v>
      </c>
      <c r="C91" t="s">
        <v>466</v>
      </c>
      <c r="D91" t="s">
        <v>466</v>
      </c>
      <c r="E91" t="s">
        <v>466</v>
      </c>
      <c r="F91" t="s">
        <v>466</v>
      </c>
      <c r="G91" t="s">
        <v>466</v>
      </c>
      <c r="H91" t="s">
        <v>466</v>
      </c>
      <c r="I91" t="s">
        <v>466</v>
      </c>
      <c r="J91" t="s">
        <v>466</v>
      </c>
      <c r="K91" t="s">
        <v>466</v>
      </c>
      <c r="L91" t="s">
        <v>466</v>
      </c>
      <c r="M91" t="s">
        <v>466</v>
      </c>
      <c r="N91" t="s">
        <v>466</v>
      </c>
      <c r="O91" t="s">
        <v>466</v>
      </c>
      <c r="P91" t="s">
        <v>466</v>
      </c>
      <c r="Q91" t="s">
        <v>466</v>
      </c>
      <c r="R91" t="s">
        <v>466</v>
      </c>
      <c r="S91" t="s">
        <v>466</v>
      </c>
      <c r="T91" t="s">
        <v>466</v>
      </c>
      <c r="U91" t="s">
        <v>466</v>
      </c>
      <c r="V91" t="s">
        <v>466</v>
      </c>
      <c r="W91" t="s">
        <v>466</v>
      </c>
      <c r="X91" t="str">
        <f t="shared" si="74"/>
        <v>CF-2804</v>
      </c>
      <c r="Y91" t="s">
        <v>466</v>
      </c>
      <c r="Z91" t="str">
        <f t="shared" ref="Z91:AK91" si="82">Y91</f>
        <v>CF-2804</v>
      </c>
      <c r="AA91" t="str">
        <f t="shared" si="82"/>
        <v>CF-2804</v>
      </c>
      <c r="AB91" t="str">
        <f t="shared" si="82"/>
        <v>CF-2804</v>
      </c>
      <c r="AC91" t="str">
        <f t="shared" si="82"/>
        <v>CF-2804</v>
      </c>
      <c r="AD91" t="str">
        <f t="shared" si="82"/>
        <v>CF-2804</v>
      </c>
      <c r="AE91" t="str">
        <f t="shared" si="82"/>
        <v>CF-2804</v>
      </c>
      <c r="AF91" t="str">
        <f t="shared" si="82"/>
        <v>CF-2804</v>
      </c>
      <c r="AG91" t="str">
        <f t="shared" si="82"/>
        <v>CF-2804</v>
      </c>
      <c r="AH91" t="str">
        <f t="shared" si="82"/>
        <v>CF-2804</v>
      </c>
      <c r="AI91" t="str">
        <f t="shared" si="82"/>
        <v>CF-2804</v>
      </c>
      <c r="AJ91" t="str">
        <f t="shared" si="82"/>
        <v>CF-2804</v>
      </c>
      <c r="AK91" t="str">
        <f t="shared" si="82"/>
        <v>CF-2804</v>
      </c>
      <c r="AM91" t="str">
        <f t="shared" si="60"/>
        <v>FABIAN BOLAÑOS MUÑOZ</v>
      </c>
      <c r="AN91" t="e">
        <f t="shared" ca="1" si="61"/>
        <v>#N/A</v>
      </c>
      <c r="AO91" t="e">
        <f ca="1">VLOOKUP(AN91,Equivalencias!D:F,3,FALSE)</f>
        <v>#N/A</v>
      </c>
      <c r="AQ91" t="s">
        <v>3648</v>
      </c>
    </row>
    <row r="92" spans="1:43" x14ac:dyDescent="0.3">
      <c r="A92" t="s">
        <v>244</v>
      </c>
      <c r="B92" t="s">
        <v>462</v>
      </c>
      <c r="C92" t="s">
        <v>462</v>
      </c>
      <c r="D92" t="s">
        <v>462</v>
      </c>
      <c r="E92" t="s">
        <v>462</v>
      </c>
      <c r="F92" t="s">
        <v>462</v>
      </c>
      <c r="G92" t="s">
        <v>462</v>
      </c>
      <c r="H92" t="s">
        <v>462</v>
      </c>
      <c r="I92" t="s">
        <v>462</v>
      </c>
      <c r="J92" t="s">
        <v>462</v>
      </c>
      <c r="K92" t="s">
        <v>462</v>
      </c>
      <c r="L92" t="s">
        <v>462</v>
      </c>
      <c r="M92" t="s">
        <v>462</v>
      </c>
      <c r="N92" t="s">
        <v>462</v>
      </c>
      <c r="O92" t="s">
        <v>462</v>
      </c>
      <c r="P92" t="s">
        <v>462</v>
      </c>
      <c r="Q92" t="s">
        <v>462</v>
      </c>
      <c r="R92" t="s">
        <v>462</v>
      </c>
      <c r="S92" t="s">
        <v>462</v>
      </c>
      <c r="T92" t="s">
        <v>462</v>
      </c>
      <c r="U92" t="s">
        <v>462</v>
      </c>
      <c r="V92" t="s">
        <v>462</v>
      </c>
      <c r="W92" t="s">
        <v>462</v>
      </c>
      <c r="X92" t="str">
        <f t="shared" si="74"/>
        <v>CF-2802</v>
      </c>
      <c r="Y92" t="s">
        <v>462</v>
      </c>
      <c r="Z92" t="str">
        <f t="shared" ref="Z92:AK92" si="83">Y92</f>
        <v>CF-2802</v>
      </c>
      <c r="AA92" t="str">
        <f t="shared" si="83"/>
        <v>CF-2802</v>
      </c>
      <c r="AB92" t="str">
        <f t="shared" si="83"/>
        <v>CF-2802</v>
      </c>
      <c r="AC92" t="str">
        <f t="shared" si="83"/>
        <v>CF-2802</v>
      </c>
      <c r="AD92" t="str">
        <f t="shared" si="83"/>
        <v>CF-2802</v>
      </c>
      <c r="AE92" t="str">
        <f t="shared" si="83"/>
        <v>CF-2802</v>
      </c>
      <c r="AF92" t="str">
        <f t="shared" si="83"/>
        <v>CF-2802</v>
      </c>
      <c r="AG92" t="str">
        <f t="shared" si="83"/>
        <v>CF-2802</v>
      </c>
      <c r="AH92" t="str">
        <f t="shared" si="83"/>
        <v>CF-2802</v>
      </c>
      <c r="AI92" t="str">
        <f t="shared" si="83"/>
        <v>CF-2802</v>
      </c>
      <c r="AJ92" t="str">
        <f t="shared" si="83"/>
        <v>CF-2802</v>
      </c>
      <c r="AK92" t="str">
        <f t="shared" si="83"/>
        <v>CF-2802</v>
      </c>
      <c r="AM92" t="str">
        <f t="shared" si="60"/>
        <v>FABIAN MONGE SANCHEZ</v>
      </c>
      <c r="AN92" t="e">
        <f t="shared" ca="1" si="61"/>
        <v>#N/A</v>
      </c>
      <c r="AO92" t="e">
        <f ca="1">VLOOKUP(AN92,Equivalencias!D:F,3,FALSE)</f>
        <v>#N/A</v>
      </c>
      <c r="AQ92" t="s">
        <v>3649</v>
      </c>
    </row>
    <row r="93" spans="1:43" x14ac:dyDescent="0.3">
      <c r="A93" s="199" t="s">
        <v>961</v>
      </c>
      <c r="B93" s="199" t="s">
        <v>481</v>
      </c>
      <c r="C93" s="199" t="s">
        <v>481</v>
      </c>
      <c r="D93" s="199" t="s">
        <v>481</v>
      </c>
      <c r="E93" s="199" t="s">
        <v>481</v>
      </c>
      <c r="F93" s="199" t="s">
        <v>481</v>
      </c>
      <c r="G93" s="199" t="s">
        <v>481</v>
      </c>
      <c r="H93" s="199" t="s">
        <v>481</v>
      </c>
      <c r="I93" s="199" t="s">
        <v>481</v>
      </c>
      <c r="J93" s="199" t="s">
        <v>481</v>
      </c>
      <c r="K93" s="199" t="s">
        <v>481</v>
      </c>
      <c r="L93" s="199" t="s">
        <v>481</v>
      </c>
      <c r="M93" s="199" t="s">
        <v>481</v>
      </c>
      <c r="N93" s="199" t="s">
        <v>481</v>
      </c>
      <c r="O93" s="199" t="s">
        <v>481</v>
      </c>
      <c r="P93" s="199" t="s">
        <v>481</v>
      </c>
      <c r="Q93" s="199" t="s">
        <v>481</v>
      </c>
      <c r="R93" s="199" t="s">
        <v>481</v>
      </c>
      <c r="S93" s="199" t="s">
        <v>481</v>
      </c>
      <c r="T93" s="199" t="s">
        <v>481</v>
      </c>
      <c r="U93" s="199" t="s">
        <v>481</v>
      </c>
      <c r="V93" s="199" t="s">
        <v>481</v>
      </c>
      <c r="W93" s="199" t="s">
        <v>481</v>
      </c>
      <c r="X93" s="199" t="str">
        <f t="shared" si="74"/>
        <v>CF-30</v>
      </c>
      <c r="Y93" s="199"/>
      <c r="Z93" s="199"/>
      <c r="AA93" s="199"/>
      <c r="AB93" s="199"/>
      <c r="AC93" s="199"/>
      <c r="AD93" s="199"/>
      <c r="AE93" s="199"/>
      <c r="AF93" s="199"/>
      <c r="AG93" s="199"/>
      <c r="AH93" s="199"/>
      <c r="AI93" s="199"/>
      <c r="AJ93" s="199"/>
      <c r="AK93" s="199"/>
      <c r="AL93" s="199"/>
      <c r="AM93" s="199" t="str">
        <f t="shared" si="60"/>
        <v>FABIAN QUESADA SANCHEZ</v>
      </c>
      <c r="AN93" s="199" t="e">
        <f t="shared" ca="1" si="61"/>
        <v>#N/A</v>
      </c>
      <c r="AO93" s="199" t="e">
        <f ca="1">VLOOKUP(AN93,Equivalencias!D:F,3,FALSE)</f>
        <v>#N/A</v>
      </c>
      <c r="AP93" s="199"/>
      <c r="AQ93" s="199" t="e">
        <v>#N/A</v>
      </c>
    </row>
    <row r="94" spans="1:43" x14ac:dyDescent="0.3">
      <c r="A94" t="s">
        <v>1032</v>
      </c>
      <c r="B94" t="s">
        <v>462</v>
      </c>
      <c r="C94" t="s">
        <v>462</v>
      </c>
      <c r="D94" t="s">
        <v>462</v>
      </c>
      <c r="E94" t="s">
        <v>462</v>
      </c>
      <c r="F94" t="s">
        <v>462</v>
      </c>
      <c r="G94" t="s">
        <v>462</v>
      </c>
      <c r="H94" t="s">
        <v>462</v>
      </c>
      <c r="I94" t="s">
        <v>462</v>
      </c>
      <c r="J94" t="s">
        <v>462</v>
      </c>
      <c r="K94" t="s">
        <v>462</v>
      </c>
      <c r="L94" t="s">
        <v>462</v>
      </c>
      <c r="M94" t="s">
        <v>462</v>
      </c>
      <c r="N94" t="s">
        <v>462</v>
      </c>
      <c r="O94" t="s">
        <v>462</v>
      </c>
      <c r="P94" t="s">
        <v>462</v>
      </c>
      <c r="Q94" t="s">
        <v>462</v>
      </c>
      <c r="R94" t="s">
        <v>462</v>
      </c>
      <c r="S94" t="s">
        <v>462</v>
      </c>
      <c r="T94" t="s">
        <v>462</v>
      </c>
      <c r="U94" t="s">
        <v>470</v>
      </c>
      <c r="V94" t="s">
        <v>470</v>
      </c>
      <c r="W94" t="s">
        <v>470</v>
      </c>
      <c r="X94" t="str">
        <f t="shared" si="74"/>
        <v>CF-2806</v>
      </c>
      <c r="Y94" t="s">
        <v>470</v>
      </c>
      <c r="Z94" t="str">
        <f t="shared" ref="Z94:AK94" si="84">Y94</f>
        <v>CF-2806</v>
      </c>
      <c r="AA94" t="str">
        <f t="shared" si="84"/>
        <v>CF-2806</v>
      </c>
      <c r="AB94" t="str">
        <f t="shared" si="84"/>
        <v>CF-2806</v>
      </c>
      <c r="AC94" t="str">
        <f t="shared" si="84"/>
        <v>CF-2806</v>
      </c>
      <c r="AD94" t="str">
        <f t="shared" si="84"/>
        <v>CF-2806</v>
      </c>
      <c r="AE94" t="str">
        <f t="shared" si="84"/>
        <v>CF-2806</v>
      </c>
      <c r="AF94" t="str">
        <f t="shared" si="84"/>
        <v>CF-2806</v>
      </c>
      <c r="AG94" t="str">
        <f t="shared" si="84"/>
        <v>CF-2806</v>
      </c>
      <c r="AH94" t="str">
        <f t="shared" si="84"/>
        <v>CF-2806</v>
      </c>
      <c r="AI94" t="str">
        <f t="shared" si="84"/>
        <v>CF-2806</v>
      </c>
      <c r="AJ94" t="str">
        <f t="shared" si="84"/>
        <v>CF-2806</v>
      </c>
      <c r="AK94" t="str">
        <f t="shared" si="84"/>
        <v>CF-2806</v>
      </c>
      <c r="AM94" t="str">
        <f t="shared" si="60"/>
        <v>FABIO CORDOBA VARGAS</v>
      </c>
      <c r="AN94" t="e">
        <f t="shared" ca="1" si="61"/>
        <v>#N/A</v>
      </c>
      <c r="AO94" t="e">
        <f ca="1">VLOOKUP(AN94,Equivalencias!D:F,3,FALSE)</f>
        <v>#N/A</v>
      </c>
      <c r="AQ94" t="s">
        <v>3650</v>
      </c>
    </row>
    <row r="95" spans="1:43" x14ac:dyDescent="0.3">
      <c r="A95" t="s">
        <v>144</v>
      </c>
      <c r="B95" t="s">
        <v>481</v>
      </c>
      <c r="C95" t="s">
        <v>481</v>
      </c>
      <c r="D95" t="s">
        <v>481</v>
      </c>
      <c r="E95" t="s">
        <v>481</v>
      </c>
      <c r="F95" t="s">
        <v>481</v>
      </c>
      <c r="G95" t="s">
        <v>481</v>
      </c>
      <c r="H95" t="s">
        <v>481</v>
      </c>
      <c r="I95" t="s">
        <v>481</v>
      </c>
      <c r="J95" t="s">
        <v>481</v>
      </c>
      <c r="K95" t="s">
        <v>481</v>
      </c>
      <c r="L95" t="s">
        <v>481</v>
      </c>
      <c r="M95" t="s">
        <v>481</v>
      </c>
      <c r="N95" t="s">
        <v>481</v>
      </c>
      <c r="O95" t="s">
        <v>481</v>
      </c>
      <c r="P95" t="s">
        <v>481</v>
      </c>
      <c r="Q95" t="s">
        <v>481</v>
      </c>
      <c r="R95" t="s">
        <v>481</v>
      </c>
      <c r="S95" t="s">
        <v>481</v>
      </c>
      <c r="T95" t="s">
        <v>481</v>
      </c>
      <c r="U95" t="s">
        <v>481</v>
      </c>
      <c r="V95" t="s">
        <v>481</v>
      </c>
      <c r="W95" t="s">
        <v>481</v>
      </c>
      <c r="X95" t="str">
        <f t="shared" si="74"/>
        <v>CF-30</v>
      </c>
      <c r="Y95" t="s">
        <v>481</v>
      </c>
      <c r="Z95" t="str">
        <f t="shared" ref="Z95:AK95" si="85">Y95</f>
        <v>CF-30</v>
      </c>
      <c r="AA95" t="str">
        <f t="shared" si="85"/>
        <v>CF-30</v>
      </c>
      <c r="AB95" t="str">
        <f t="shared" si="85"/>
        <v>CF-30</v>
      </c>
      <c r="AC95" t="str">
        <f t="shared" si="85"/>
        <v>CF-30</v>
      </c>
      <c r="AD95" t="str">
        <f t="shared" si="85"/>
        <v>CF-30</v>
      </c>
      <c r="AE95" t="str">
        <f t="shared" si="85"/>
        <v>CF-30</v>
      </c>
      <c r="AF95" t="str">
        <f t="shared" si="85"/>
        <v>CF-30</v>
      </c>
      <c r="AG95" t="str">
        <f t="shared" si="85"/>
        <v>CF-30</v>
      </c>
      <c r="AH95" t="str">
        <f t="shared" si="85"/>
        <v>CF-30</v>
      </c>
      <c r="AI95" t="str">
        <f t="shared" si="85"/>
        <v>CF-30</v>
      </c>
      <c r="AJ95" t="str">
        <f t="shared" si="85"/>
        <v>CF-30</v>
      </c>
      <c r="AK95" t="str">
        <f t="shared" si="85"/>
        <v>CF-30</v>
      </c>
      <c r="AM95" t="str">
        <f t="shared" si="60"/>
        <v>FABRICIO MORALES MORALES</v>
      </c>
      <c r="AN95" t="e">
        <f t="shared" ca="1" si="61"/>
        <v>#N/A</v>
      </c>
      <c r="AO95" t="e">
        <f ca="1">VLOOKUP(AN95,Equivalencias!D:F,3,FALSE)</f>
        <v>#N/A</v>
      </c>
      <c r="AQ95" t="s">
        <v>3651</v>
      </c>
    </row>
    <row r="96" spans="1:43" x14ac:dyDescent="0.3">
      <c r="A96" t="s">
        <v>390</v>
      </c>
      <c r="B96" t="s">
        <v>470</v>
      </c>
      <c r="C96" t="s">
        <v>470</v>
      </c>
      <c r="D96" t="s">
        <v>470</v>
      </c>
      <c r="E96" t="s">
        <v>470</v>
      </c>
      <c r="F96" t="s">
        <v>470</v>
      </c>
      <c r="G96" t="s">
        <v>470</v>
      </c>
      <c r="H96" t="s">
        <v>470</v>
      </c>
      <c r="I96" t="s">
        <v>470</v>
      </c>
      <c r="J96" t="s">
        <v>470</v>
      </c>
      <c r="K96" t="s">
        <v>470</v>
      </c>
      <c r="L96" t="s">
        <v>470</v>
      </c>
      <c r="M96" t="s">
        <v>470</v>
      </c>
      <c r="N96" t="s">
        <v>470</v>
      </c>
      <c r="O96" t="s">
        <v>470</v>
      </c>
      <c r="P96" t="s">
        <v>470</v>
      </c>
      <c r="Q96" t="s">
        <v>470</v>
      </c>
      <c r="R96" t="s">
        <v>470</v>
      </c>
      <c r="S96" t="s">
        <v>470</v>
      </c>
      <c r="T96" t="s">
        <v>470</v>
      </c>
      <c r="U96" t="s">
        <v>470</v>
      </c>
      <c r="V96" t="s">
        <v>470</v>
      </c>
      <c r="W96" t="s">
        <v>470</v>
      </c>
      <c r="X96" t="str">
        <f t="shared" si="74"/>
        <v>CF-2806</v>
      </c>
      <c r="Y96" t="s">
        <v>470</v>
      </c>
      <c r="Z96" t="str">
        <f t="shared" ref="Z96:AK96" si="86">Y96</f>
        <v>CF-2806</v>
      </c>
      <c r="AA96" t="str">
        <f t="shared" si="86"/>
        <v>CF-2806</v>
      </c>
      <c r="AB96" t="str">
        <f t="shared" si="86"/>
        <v>CF-2806</v>
      </c>
      <c r="AC96" t="str">
        <f t="shared" si="86"/>
        <v>CF-2806</v>
      </c>
      <c r="AD96" t="str">
        <f t="shared" si="86"/>
        <v>CF-2806</v>
      </c>
      <c r="AE96" t="str">
        <f t="shared" si="86"/>
        <v>CF-2806</v>
      </c>
      <c r="AF96" t="str">
        <f t="shared" si="86"/>
        <v>CF-2806</v>
      </c>
      <c r="AG96" t="str">
        <f t="shared" si="86"/>
        <v>CF-2806</v>
      </c>
      <c r="AH96" t="str">
        <f t="shared" si="86"/>
        <v>CF-2806</v>
      </c>
      <c r="AI96" t="str">
        <f t="shared" si="86"/>
        <v>CF-2806</v>
      </c>
      <c r="AJ96" t="str">
        <f t="shared" si="86"/>
        <v>CF-2806</v>
      </c>
      <c r="AK96" t="str">
        <f t="shared" si="86"/>
        <v>CF-2806</v>
      </c>
      <c r="AM96" t="str">
        <f t="shared" si="60"/>
        <v>FELIPE GOMEZ QUESADA</v>
      </c>
      <c r="AN96" t="e">
        <f t="shared" ca="1" si="61"/>
        <v>#N/A</v>
      </c>
      <c r="AO96" t="e">
        <f ca="1">VLOOKUP(AN96,Equivalencias!D:F,3,FALSE)</f>
        <v>#N/A</v>
      </c>
      <c r="AQ96" t="s">
        <v>3652</v>
      </c>
    </row>
    <row r="97" spans="1:43" x14ac:dyDescent="0.3">
      <c r="A97" t="s">
        <v>962</v>
      </c>
      <c r="B97" t="s">
        <v>481</v>
      </c>
      <c r="C97" t="s">
        <v>481</v>
      </c>
      <c r="D97" t="s">
        <v>481</v>
      </c>
      <c r="E97" t="s">
        <v>481</v>
      </c>
      <c r="F97" t="s">
        <v>481</v>
      </c>
      <c r="G97" t="s">
        <v>481</v>
      </c>
      <c r="H97" t="s">
        <v>481</v>
      </c>
      <c r="I97" t="s">
        <v>481</v>
      </c>
      <c r="J97" t="s">
        <v>481</v>
      </c>
      <c r="K97" t="s">
        <v>481</v>
      </c>
      <c r="L97" t="s">
        <v>481</v>
      </c>
      <c r="M97" t="s">
        <v>481</v>
      </c>
      <c r="N97" t="s">
        <v>481</v>
      </c>
      <c r="O97" t="s">
        <v>481</v>
      </c>
      <c r="P97" t="s">
        <v>481</v>
      </c>
      <c r="Q97" t="s">
        <v>481</v>
      </c>
      <c r="R97" t="s">
        <v>481</v>
      </c>
      <c r="S97" t="s">
        <v>481</v>
      </c>
      <c r="T97" t="s">
        <v>481</v>
      </c>
      <c r="U97" t="s">
        <v>481</v>
      </c>
      <c r="V97" t="s">
        <v>481</v>
      </c>
      <c r="W97" t="s">
        <v>481</v>
      </c>
      <c r="X97" t="str">
        <f t="shared" si="74"/>
        <v>CF-30</v>
      </c>
      <c r="Y97" t="s">
        <v>481</v>
      </c>
      <c r="Z97" t="str">
        <f t="shared" ref="Z97:AK97" si="87">Y97</f>
        <v>CF-30</v>
      </c>
      <c r="AA97" t="str">
        <f t="shared" si="87"/>
        <v>CF-30</v>
      </c>
      <c r="AB97" t="str">
        <f t="shared" si="87"/>
        <v>CF-30</v>
      </c>
      <c r="AC97" t="str">
        <f t="shared" si="87"/>
        <v>CF-30</v>
      </c>
      <c r="AD97" t="str">
        <f t="shared" si="87"/>
        <v>CF-30</v>
      </c>
      <c r="AE97" t="str">
        <f t="shared" si="87"/>
        <v>CF-30</v>
      </c>
      <c r="AF97" t="str">
        <f t="shared" si="87"/>
        <v>CF-30</v>
      </c>
      <c r="AG97" t="str">
        <f t="shared" si="87"/>
        <v>CF-30</v>
      </c>
      <c r="AH97" t="str">
        <f t="shared" si="87"/>
        <v>CF-30</v>
      </c>
      <c r="AI97" t="str">
        <f t="shared" si="87"/>
        <v>CF-30</v>
      </c>
      <c r="AJ97" t="str">
        <f t="shared" si="87"/>
        <v>CF-30</v>
      </c>
      <c r="AK97" t="str">
        <f t="shared" si="87"/>
        <v>CF-30</v>
      </c>
      <c r="AM97" t="str">
        <f t="shared" si="60"/>
        <v>FERNANDO ARIAS NUÑEZ</v>
      </c>
      <c r="AN97" t="e">
        <f t="shared" ca="1" si="61"/>
        <v>#N/A</v>
      </c>
      <c r="AO97" t="e">
        <f ca="1">VLOOKUP(AN97,Equivalencias!D:F,3,FALSE)</f>
        <v>#N/A</v>
      </c>
      <c r="AQ97" t="s">
        <v>3653</v>
      </c>
    </row>
    <row r="98" spans="1:43" x14ac:dyDescent="0.3">
      <c r="A98" t="s">
        <v>365</v>
      </c>
      <c r="B98" t="s">
        <v>444</v>
      </c>
      <c r="C98" t="s">
        <v>444</v>
      </c>
      <c r="D98" t="s">
        <v>444</v>
      </c>
      <c r="E98" t="s">
        <v>444</v>
      </c>
      <c r="F98" t="s">
        <v>444</v>
      </c>
      <c r="G98" t="s">
        <v>444</v>
      </c>
      <c r="H98" t="s">
        <v>444</v>
      </c>
      <c r="I98" t="s">
        <v>444</v>
      </c>
      <c r="J98" t="s">
        <v>444</v>
      </c>
      <c r="K98" t="s">
        <v>444</v>
      </c>
      <c r="L98" t="s">
        <v>444</v>
      </c>
      <c r="M98" t="s">
        <v>444</v>
      </c>
      <c r="N98" t="s">
        <v>444</v>
      </c>
      <c r="O98" t="s">
        <v>444</v>
      </c>
      <c r="P98" t="s">
        <v>444</v>
      </c>
      <c r="Q98" t="s">
        <v>444</v>
      </c>
      <c r="R98" t="s">
        <v>444</v>
      </c>
      <c r="S98" t="s">
        <v>444</v>
      </c>
      <c r="T98" t="s">
        <v>444</v>
      </c>
      <c r="U98" t="s">
        <v>444</v>
      </c>
      <c r="V98" t="s">
        <v>444</v>
      </c>
      <c r="W98" t="s">
        <v>444</v>
      </c>
      <c r="X98" t="str">
        <f t="shared" si="74"/>
        <v>CF-251</v>
      </c>
      <c r="Y98" t="s">
        <v>444</v>
      </c>
      <c r="Z98" t="str">
        <f t="shared" ref="Z98:AK98" si="88">Y98</f>
        <v>CF-251</v>
      </c>
      <c r="AA98" t="str">
        <f t="shared" si="88"/>
        <v>CF-251</v>
      </c>
      <c r="AB98" t="str">
        <f t="shared" si="88"/>
        <v>CF-251</v>
      </c>
      <c r="AC98" t="str">
        <f t="shared" si="88"/>
        <v>CF-251</v>
      </c>
      <c r="AD98" t="str">
        <f t="shared" si="88"/>
        <v>CF-251</v>
      </c>
      <c r="AE98" t="str">
        <f t="shared" si="88"/>
        <v>CF-251</v>
      </c>
      <c r="AF98" t="str">
        <f t="shared" si="88"/>
        <v>CF-251</v>
      </c>
      <c r="AG98" t="str">
        <f t="shared" si="88"/>
        <v>CF-251</v>
      </c>
      <c r="AH98" t="str">
        <f t="shared" si="88"/>
        <v>CF-251</v>
      </c>
      <c r="AI98" t="str">
        <f t="shared" si="88"/>
        <v>CF-251</v>
      </c>
      <c r="AJ98" t="str">
        <f t="shared" si="88"/>
        <v>CF-251</v>
      </c>
      <c r="AK98" t="str">
        <f t="shared" si="88"/>
        <v>CF-251</v>
      </c>
      <c r="AM98" t="str">
        <f t="shared" si="60"/>
        <v>FERNANDO MOLINA CORREA</v>
      </c>
      <c r="AN98" t="e">
        <f t="shared" ca="1" si="61"/>
        <v>#N/A</v>
      </c>
      <c r="AO98" t="e">
        <f ca="1">VLOOKUP(AN98,Equivalencias!D:F,3,FALSE)</f>
        <v>#N/A</v>
      </c>
      <c r="AQ98" t="s">
        <v>3654</v>
      </c>
    </row>
    <row r="99" spans="1:43" x14ac:dyDescent="0.3">
      <c r="A99" t="s">
        <v>11</v>
      </c>
      <c r="B99" t="s">
        <v>427</v>
      </c>
      <c r="C99" t="s">
        <v>427</v>
      </c>
      <c r="D99" t="s">
        <v>427</v>
      </c>
      <c r="E99" t="s">
        <v>427</v>
      </c>
      <c r="F99" t="s">
        <v>427</v>
      </c>
      <c r="G99" t="s">
        <v>427</v>
      </c>
      <c r="H99" t="s">
        <v>427</v>
      </c>
      <c r="I99" t="s">
        <v>427</v>
      </c>
      <c r="J99" t="s">
        <v>427</v>
      </c>
      <c r="K99" t="s">
        <v>427</v>
      </c>
      <c r="L99" t="s">
        <v>427</v>
      </c>
      <c r="M99" t="s">
        <v>427</v>
      </c>
      <c r="N99" t="s">
        <v>427</v>
      </c>
      <c r="O99" t="s">
        <v>427</v>
      </c>
      <c r="P99" t="s">
        <v>427</v>
      </c>
      <c r="Q99" t="s">
        <v>427</v>
      </c>
      <c r="R99" t="s">
        <v>427</v>
      </c>
      <c r="S99" t="s">
        <v>427</v>
      </c>
      <c r="T99" t="s">
        <v>427</v>
      </c>
      <c r="U99" t="s">
        <v>427</v>
      </c>
      <c r="V99" t="s">
        <v>427</v>
      </c>
      <c r="W99" t="s">
        <v>427</v>
      </c>
      <c r="X99" t="str">
        <f t="shared" si="74"/>
        <v>CF-21</v>
      </c>
      <c r="Y99" t="s">
        <v>427</v>
      </c>
      <c r="Z99" t="str">
        <f t="shared" ref="Z99:AK99" si="89">Y99</f>
        <v>CF-21</v>
      </c>
      <c r="AA99" t="str">
        <f t="shared" si="89"/>
        <v>CF-21</v>
      </c>
      <c r="AB99" t="str">
        <f t="shared" si="89"/>
        <v>CF-21</v>
      </c>
      <c r="AC99" t="str">
        <f t="shared" si="89"/>
        <v>CF-21</v>
      </c>
      <c r="AD99" t="str">
        <f t="shared" si="89"/>
        <v>CF-21</v>
      </c>
      <c r="AE99" t="str">
        <f t="shared" si="89"/>
        <v>CF-21</v>
      </c>
      <c r="AF99" t="str">
        <f t="shared" si="89"/>
        <v>CF-21</v>
      </c>
      <c r="AG99" t="str">
        <f t="shared" si="89"/>
        <v>CF-21</v>
      </c>
      <c r="AH99" t="str">
        <f t="shared" si="89"/>
        <v>CF-21</v>
      </c>
      <c r="AI99" t="str">
        <f t="shared" si="89"/>
        <v>CF-21</v>
      </c>
      <c r="AJ99" t="str">
        <f t="shared" si="89"/>
        <v>CF-21</v>
      </c>
      <c r="AK99" t="str">
        <f t="shared" si="89"/>
        <v>CF-21</v>
      </c>
      <c r="AM99" t="str">
        <f t="shared" si="60"/>
        <v>FLORENCIO ALBERTO SOLIS DURAN</v>
      </c>
      <c r="AN99" t="e">
        <f t="shared" ca="1" si="61"/>
        <v>#N/A</v>
      </c>
      <c r="AO99" t="e">
        <f ca="1">VLOOKUP(AN99,Equivalencias!D:F,3,FALSE)</f>
        <v>#N/A</v>
      </c>
      <c r="AQ99" t="s">
        <v>3655</v>
      </c>
    </row>
    <row r="100" spans="1:43" s="1" customFormat="1" x14ac:dyDescent="0.3">
      <c r="A100" t="s">
        <v>212</v>
      </c>
      <c r="B100" t="s">
        <v>418</v>
      </c>
      <c r="C100" t="s">
        <v>418</v>
      </c>
      <c r="D100" t="s">
        <v>418</v>
      </c>
      <c r="E100" t="s">
        <v>418</v>
      </c>
      <c r="F100" t="s">
        <v>418</v>
      </c>
      <c r="G100" t="s">
        <v>418</v>
      </c>
      <c r="H100" t="s">
        <v>418</v>
      </c>
      <c r="I100" t="s">
        <v>418</v>
      </c>
      <c r="J100" t="s">
        <v>418</v>
      </c>
      <c r="K100" t="s">
        <v>418</v>
      </c>
      <c r="L100" t="s">
        <v>418</v>
      </c>
      <c r="M100" t="s">
        <v>418</v>
      </c>
      <c r="N100" t="s">
        <v>418</v>
      </c>
      <c r="O100" t="s">
        <v>418</v>
      </c>
      <c r="P100" t="s">
        <v>418</v>
      </c>
      <c r="Q100" t="s">
        <v>418</v>
      </c>
      <c r="R100" t="s">
        <v>418</v>
      </c>
      <c r="S100" t="s">
        <v>418</v>
      </c>
      <c r="T100" t="s">
        <v>418</v>
      </c>
      <c r="U100" t="s">
        <v>418</v>
      </c>
      <c r="V100" t="s">
        <v>418</v>
      </c>
      <c r="W100" t="s">
        <v>418</v>
      </c>
      <c r="X100" t="str">
        <f t="shared" si="74"/>
        <v>CF-13</v>
      </c>
      <c r="Y100" t="s">
        <v>418</v>
      </c>
      <c r="Z100" t="str">
        <f t="shared" ref="Z100:AK100" si="90">Y100</f>
        <v>CF-13</v>
      </c>
      <c r="AA100" t="str">
        <f t="shared" si="90"/>
        <v>CF-13</v>
      </c>
      <c r="AB100" t="str">
        <f t="shared" si="90"/>
        <v>CF-13</v>
      </c>
      <c r="AC100" t="str">
        <f t="shared" si="90"/>
        <v>CF-13</v>
      </c>
      <c r="AD100" t="str">
        <f t="shared" si="90"/>
        <v>CF-13</v>
      </c>
      <c r="AE100" t="str">
        <f t="shared" si="90"/>
        <v>CF-13</v>
      </c>
      <c r="AF100" t="str">
        <f t="shared" si="90"/>
        <v>CF-13</v>
      </c>
      <c r="AG100" t="str">
        <f t="shared" si="90"/>
        <v>CF-13</v>
      </c>
      <c r="AH100" t="str">
        <f t="shared" si="90"/>
        <v>CF-13</v>
      </c>
      <c r="AI100" t="str">
        <f t="shared" si="90"/>
        <v>CF-13</v>
      </c>
      <c r="AJ100" t="str">
        <f t="shared" si="90"/>
        <v>CF-13</v>
      </c>
      <c r="AK100" t="str">
        <f t="shared" si="90"/>
        <v>CF-13</v>
      </c>
      <c r="AL100"/>
      <c r="AM100" t="str">
        <f t="shared" si="60"/>
        <v>FRANCELA GUEVARA RAMIREZ</v>
      </c>
      <c r="AN100" t="e">
        <f t="shared" ca="1" si="61"/>
        <v>#N/A</v>
      </c>
      <c r="AO100" t="e">
        <f ca="1">VLOOKUP(AN100,Equivalencias!D:F,3,FALSE)</f>
        <v>#N/A</v>
      </c>
      <c r="AP100"/>
      <c r="AQ100" t="s">
        <v>3656</v>
      </c>
    </row>
    <row r="101" spans="1:43" x14ac:dyDescent="0.3">
      <c r="A101" t="s">
        <v>17</v>
      </c>
      <c r="B101" t="s">
        <v>437</v>
      </c>
      <c r="C101" t="s">
        <v>437</v>
      </c>
      <c r="D101" t="s">
        <v>437</v>
      </c>
      <c r="E101" t="s">
        <v>437</v>
      </c>
      <c r="F101" t="s">
        <v>437</v>
      </c>
      <c r="G101" t="s">
        <v>437</v>
      </c>
      <c r="H101" t="s">
        <v>437</v>
      </c>
      <c r="I101" t="s">
        <v>437</v>
      </c>
      <c r="J101" t="s">
        <v>437</v>
      </c>
      <c r="K101" t="s">
        <v>437</v>
      </c>
      <c r="L101" t="s">
        <v>437</v>
      </c>
      <c r="M101" t="s">
        <v>437</v>
      </c>
      <c r="N101" t="s">
        <v>437</v>
      </c>
      <c r="O101" t="s">
        <v>437</v>
      </c>
      <c r="P101" t="s">
        <v>437</v>
      </c>
      <c r="Q101" t="s">
        <v>437</v>
      </c>
      <c r="R101" t="s">
        <v>437</v>
      </c>
      <c r="S101" t="s">
        <v>437</v>
      </c>
      <c r="T101" t="s">
        <v>437</v>
      </c>
      <c r="U101" t="s">
        <v>437</v>
      </c>
      <c r="V101" t="s">
        <v>437</v>
      </c>
      <c r="W101" t="s">
        <v>437</v>
      </c>
      <c r="X101" t="str">
        <f t="shared" si="74"/>
        <v>CF-24</v>
      </c>
      <c r="Y101" t="s">
        <v>437</v>
      </c>
      <c r="Z101" t="str">
        <f t="shared" ref="Z101:AK101" si="91">Y101</f>
        <v>CF-24</v>
      </c>
      <c r="AA101" t="str">
        <f t="shared" si="91"/>
        <v>CF-24</v>
      </c>
      <c r="AB101" t="str">
        <f t="shared" si="91"/>
        <v>CF-24</v>
      </c>
      <c r="AC101" t="str">
        <f t="shared" si="91"/>
        <v>CF-24</v>
      </c>
      <c r="AD101" t="str">
        <f t="shared" si="91"/>
        <v>CF-24</v>
      </c>
      <c r="AE101" t="str">
        <f t="shared" si="91"/>
        <v>CF-24</v>
      </c>
      <c r="AF101" t="str">
        <f t="shared" si="91"/>
        <v>CF-24</v>
      </c>
      <c r="AG101" t="str">
        <f t="shared" si="91"/>
        <v>CF-24</v>
      </c>
      <c r="AH101" t="str">
        <f t="shared" si="91"/>
        <v>CF-24</v>
      </c>
      <c r="AI101" t="str">
        <f t="shared" si="91"/>
        <v>CF-24</v>
      </c>
      <c r="AJ101" t="str">
        <f t="shared" si="91"/>
        <v>CF-24</v>
      </c>
      <c r="AK101" t="str">
        <f t="shared" si="91"/>
        <v>CF-24</v>
      </c>
      <c r="AM101" t="str">
        <f t="shared" si="60"/>
        <v>FRANCISCO CERDAS UREÑA</v>
      </c>
      <c r="AN101" t="e">
        <f t="shared" ca="1" si="61"/>
        <v>#N/A</v>
      </c>
      <c r="AO101" t="e">
        <f ca="1">VLOOKUP(AN101,Equivalencias!D:F,3,FALSE)</f>
        <v>#N/A</v>
      </c>
      <c r="AQ101" t="s">
        <v>3657</v>
      </c>
    </row>
    <row r="102" spans="1:43" x14ac:dyDescent="0.3">
      <c r="A102" t="s">
        <v>376</v>
      </c>
      <c r="B102" t="s">
        <v>448</v>
      </c>
      <c r="C102" t="s">
        <v>448</v>
      </c>
      <c r="D102" t="s">
        <v>448</v>
      </c>
      <c r="E102" t="s">
        <v>448</v>
      </c>
      <c r="F102" t="s">
        <v>448</v>
      </c>
      <c r="G102" t="s">
        <v>448</v>
      </c>
      <c r="H102" t="s">
        <v>448</v>
      </c>
      <c r="I102" t="s">
        <v>448</v>
      </c>
      <c r="J102" t="s">
        <v>448</v>
      </c>
      <c r="K102" t="s">
        <v>448</v>
      </c>
      <c r="L102" t="s">
        <v>448</v>
      </c>
      <c r="M102" t="s">
        <v>448</v>
      </c>
      <c r="N102" t="s">
        <v>448</v>
      </c>
      <c r="O102" t="s">
        <v>448</v>
      </c>
      <c r="P102" t="s">
        <v>448</v>
      </c>
      <c r="Q102" t="s">
        <v>448</v>
      </c>
      <c r="R102" t="s">
        <v>448</v>
      </c>
      <c r="S102" t="s">
        <v>448</v>
      </c>
      <c r="T102" t="s">
        <v>448</v>
      </c>
      <c r="U102" t="s">
        <v>448</v>
      </c>
      <c r="V102" t="s">
        <v>448</v>
      </c>
      <c r="W102" t="s">
        <v>448</v>
      </c>
      <c r="X102" t="str">
        <f t="shared" si="74"/>
        <v>CF-27</v>
      </c>
      <c r="Y102" t="s">
        <v>448</v>
      </c>
      <c r="Z102" t="str">
        <f t="shared" ref="Z102:AK102" si="92">Y102</f>
        <v>CF-27</v>
      </c>
      <c r="AA102" t="str">
        <f t="shared" si="92"/>
        <v>CF-27</v>
      </c>
      <c r="AB102" t="str">
        <f t="shared" si="92"/>
        <v>CF-27</v>
      </c>
      <c r="AC102" t="str">
        <f t="shared" si="92"/>
        <v>CF-27</v>
      </c>
      <c r="AD102" t="str">
        <f t="shared" si="92"/>
        <v>CF-27</v>
      </c>
      <c r="AE102" t="str">
        <f t="shared" si="92"/>
        <v>CF-27</v>
      </c>
      <c r="AF102" t="str">
        <f t="shared" si="92"/>
        <v>CF-27</v>
      </c>
      <c r="AG102" t="str">
        <f t="shared" si="92"/>
        <v>CF-27</v>
      </c>
      <c r="AH102" t="str">
        <f t="shared" si="92"/>
        <v>CF-27</v>
      </c>
      <c r="AI102" t="str">
        <f t="shared" si="92"/>
        <v>CF-27</v>
      </c>
      <c r="AJ102" t="str">
        <f t="shared" si="92"/>
        <v>CF-27</v>
      </c>
      <c r="AK102" t="str">
        <f t="shared" si="92"/>
        <v>CF-27</v>
      </c>
      <c r="AM102" t="str">
        <f t="shared" si="60"/>
        <v>FREDDY CALVO RODRIGUEZ</v>
      </c>
      <c r="AN102" t="e">
        <f t="shared" ca="1" si="61"/>
        <v>#N/A</v>
      </c>
      <c r="AO102" t="e">
        <f ca="1">VLOOKUP(AN102,Equivalencias!D:F,3,FALSE)</f>
        <v>#N/A</v>
      </c>
      <c r="AQ102" t="e">
        <v>#N/A</v>
      </c>
    </row>
    <row r="103" spans="1:43" x14ac:dyDescent="0.3">
      <c r="A103" t="s">
        <v>51</v>
      </c>
      <c r="B103" t="s">
        <v>431</v>
      </c>
      <c r="C103" t="s">
        <v>431</v>
      </c>
      <c r="D103" t="s">
        <v>431</v>
      </c>
      <c r="E103" t="s">
        <v>431</v>
      </c>
      <c r="F103" t="s">
        <v>431</v>
      </c>
      <c r="G103" t="s">
        <v>431</v>
      </c>
      <c r="H103" t="s">
        <v>431</v>
      </c>
      <c r="I103" t="s">
        <v>431</v>
      </c>
      <c r="J103" t="s">
        <v>431</v>
      </c>
      <c r="K103" t="s">
        <v>431</v>
      </c>
      <c r="L103" t="s">
        <v>431</v>
      </c>
      <c r="M103" t="s">
        <v>431</v>
      </c>
      <c r="N103" t="s">
        <v>431</v>
      </c>
      <c r="O103" t="s">
        <v>431</v>
      </c>
      <c r="P103" t="s">
        <v>431</v>
      </c>
      <c r="Q103" t="s">
        <v>431</v>
      </c>
      <c r="R103" t="s">
        <v>431</v>
      </c>
      <c r="S103" t="s">
        <v>431</v>
      </c>
      <c r="T103" t="s">
        <v>431</v>
      </c>
      <c r="U103" t="s">
        <v>431</v>
      </c>
      <c r="V103" t="s">
        <v>431</v>
      </c>
      <c r="W103" t="s">
        <v>431</v>
      </c>
      <c r="X103" t="str">
        <f t="shared" si="74"/>
        <v>CF-2201</v>
      </c>
      <c r="Y103" t="s">
        <v>431</v>
      </c>
      <c r="Z103" t="str">
        <f t="shared" ref="Z103:AK103" si="93">Y103</f>
        <v>CF-2201</v>
      </c>
      <c r="AA103" t="str">
        <f t="shared" si="93"/>
        <v>CF-2201</v>
      </c>
      <c r="AB103" t="str">
        <f t="shared" si="93"/>
        <v>CF-2201</v>
      </c>
      <c r="AC103" t="str">
        <f t="shared" si="93"/>
        <v>CF-2201</v>
      </c>
      <c r="AD103" t="str">
        <f t="shared" si="93"/>
        <v>CF-2201</v>
      </c>
      <c r="AE103" t="str">
        <f t="shared" si="93"/>
        <v>CF-2201</v>
      </c>
      <c r="AF103" t="str">
        <f t="shared" si="93"/>
        <v>CF-2201</v>
      </c>
      <c r="AG103" t="str">
        <f t="shared" si="93"/>
        <v>CF-2201</v>
      </c>
      <c r="AH103" t="str">
        <f t="shared" si="93"/>
        <v>CF-2201</v>
      </c>
      <c r="AI103" t="str">
        <f t="shared" si="93"/>
        <v>CF-2201</v>
      </c>
      <c r="AJ103" t="str">
        <f t="shared" si="93"/>
        <v>CF-2201</v>
      </c>
      <c r="AK103" t="str">
        <f t="shared" si="93"/>
        <v>CF-2201</v>
      </c>
      <c r="AM103" t="str">
        <f t="shared" si="60"/>
        <v>FREDERICK CASTRO MURILLO</v>
      </c>
      <c r="AN103" t="e">
        <f t="shared" ca="1" si="61"/>
        <v>#N/A</v>
      </c>
      <c r="AO103" t="e">
        <f ca="1">VLOOKUP(AN103,Equivalencias!D:F,3,FALSE)</f>
        <v>#N/A</v>
      </c>
      <c r="AQ103" t="s">
        <v>3658</v>
      </c>
    </row>
    <row r="104" spans="1:43" x14ac:dyDescent="0.3">
      <c r="A104" s="1" t="s">
        <v>1059</v>
      </c>
      <c r="B104" s="1" t="s">
        <v>672</v>
      </c>
      <c r="C104" s="1" t="s">
        <v>672</v>
      </c>
      <c r="D104" s="1" t="s">
        <v>672</v>
      </c>
      <c r="E104" s="1" t="s">
        <v>672</v>
      </c>
      <c r="F104" s="1" t="s">
        <v>672</v>
      </c>
      <c r="G104" s="1" t="s">
        <v>672</v>
      </c>
      <c r="H104" s="1" t="s">
        <v>672</v>
      </c>
      <c r="I104" s="1" t="s">
        <v>672</v>
      </c>
      <c r="J104" s="1" t="s">
        <v>672</v>
      </c>
      <c r="K104" s="1" t="s">
        <v>672</v>
      </c>
      <c r="L104" s="1" t="s">
        <v>672</v>
      </c>
      <c r="M104" s="1" t="s">
        <v>672</v>
      </c>
      <c r="N104" s="1" t="s">
        <v>672</v>
      </c>
      <c r="O104" s="1" t="s">
        <v>672</v>
      </c>
      <c r="P104" s="1" t="s">
        <v>672</v>
      </c>
      <c r="Q104" s="1" t="s">
        <v>672</v>
      </c>
      <c r="R104" s="1" t="s">
        <v>672</v>
      </c>
      <c r="S104" s="1" t="s">
        <v>672</v>
      </c>
      <c r="T104" s="1" t="s">
        <v>672</v>
      </c>
      <c r="U104" s="1" t="s">
        <v>672</v>
      </c>
      <c r="V104" s="1" t="s">
        <v>672</v>
      </c>
      <c r="W104" s="1" t="s">
        <v>672</v>
      </c>
      <c r="X104" s="1" t="str">
        <f t="shared" si="74"/>
        <v>CF-SP</v>
      </c>
      <c r="Y104" s="1" t="s">
        <v>672</v>
      </c>
      <c r="Z104" s="1" t="str">
        <f t="shared" ref="Z104:AK104" si="94">Y104</f>
        <v>CF-SP</v>
      </c>
      <c r="AA104" s="1" t="str">
        <f t="shared" si="94"/>
        <v>CF-SP</v>
      </c>
      <c r="AB104" s="1" t="str">
        <f t="shared" si="94"/>
        <v>CF-SP</v>
      </c>
      <c r="AC104" s="1" t="str">
        <f t="shared" si="94"/>
        <v>CF-SP</v>
      </c>
      <c r="AD104" s="1" t="str">
        <f t="shared" si="94"/>
        <v>CF-SP</v>
      </c>
      <c r="AE104" s="1" t="str">
        <f t="shared" si="94"/>
        <v>CF-SP</v>
      </c>
      <c r="AF104" s="1" t="str">
        <f t="shared" si="94"/>
        <v>CF-SP</v>
      </c>
      <c r="AG104" s="1" t="str">
        <f t="shared" si="94"/>
        <v>CF-SP</v>
      </c>
      <c r="AH104" s="1" t="str">
        <f t="shared" si="94"/>
        <v>CF-SP</v>
      </c>
      <c r="AI104" s="1" t="str">
        <f t="shared" si="94"/>
        <v>CF-SP</v>
      </c>
      <c r="AJ104" s="1" t="str">
        <f t="shared" si="94"/>
        <v>CF-SP</v>
      </c>
      <c r="AK104" s="1" t="str">
        <f t="shared" si="94"/>
        <v>CF-SP</v>
      </c>
      <c r="AL104" s="1"/>
      <c r="AM104" s="1" t="str">
        <f t="shared" si="60"/>
        <v>GABRIEL ZAPATA</v>
      </c>
      <c r="AN104" s="1" t="e">
        <f t="shared" ca="1" si="61"/>
        <v>#N/A</v>
      </c>
      <c r="AO104" s="1" t="e">
        <f ca="1">VLOOKUP(AN104,Equivalencias!D:F,3,FALSE)</f>
        <v>#N/A</v>
      </c>
      <c r="AP104" s="1"/>
      <c r="AQ104" s="1" t="e">
        <v>#N/A</v>
      </c>
    </row>
    <row r="105" spans="1:43" x14ac:dyDescent="0.3">
      <c r="A105" t="s">
        <v>182</v>
      </c>
      <c r="B105" t="s">
        <v>423</v>
      </c>
      <c r="C105" t="s">
        <v>423</v>
      </c>
      <c r="D105" t="s">
        <v>423</v>
      </c>
      <c r="E105" t="s">
        <v>423</v>
      </c>
      <c r="F105" t="s">
        <v>423</v>
      </c>
      <c r="G105" t="s">
        <v>423</v>
      </c>
      <c r="H105" t="s">
        <v>423</v>
      </c>
      <c r="I105" t="s">
        <v>423</v>
      </c>
      <c r="J105" t="s">
        <v>423</v>
      </c>
      <c r="K105" t="s">
        <v>423</v>
      </c>
      <c r="L105" t="s">
        <v>423</v>
      </c>
      <c r="M105" t="s">
        <v>423</v>
      </c>
      <c r="N105" t="s">
        <v>423</v>
      </c>
      <c r="O105" t="s">
        <v>423</v>
      </c>
      <c r="P105" t="s">
        <v>423</v>
      </c>
      <c r="Q105" t="s">
        <v>423</v>
      </c>
      <c r="R105" t="s">
        <v>423</v>
      </c>
      <c r="S105" t="s">
        <v>423</v>
      </c>
      <c r="T105" t="s">
        <v>423</v>
      </c>
      <c r="U105" t="s">
        <v>423</v>
      </c>
      <c r="V105" t="s">
        <v>423</v>
      </c>
      <c r="W105" t="s">
        <v>423</v>
      </c>
      <c r="X105" t="str">
        <f t="shared" si="74"/>
        <v>CF-200QA</v>
      </c>
      <c r="Y105" t="s">
        <v>423</v>
      </c>
      <c r="Z105" t="str">
        <f t="shared" ref="Z105:AK105" si="95">Y105</f>
        <v>CF-200QA</v>
      </c>
      <c r="AA105" t="str">
        <f t="shared" si="95"/>
        <v>CF-200QA</v>
      </c>
      <c r="AB105" t="str">
        <f t="shared" si="95"/>
        <v>CF-200QA</v>
      </c>
      <c r="AC105" t="str">
        <f t="shared" si="95"/>
        <v>CF-200QA</v>
      </c>
      <c r="AD105" t="str">
        <f t="shared" si="95"/>
        <v>CF-200QA</v>
      </c>
      <c r="AE105" t="str">
        <f t="shared" si="95"/>
        <v>CF-200QA</v>
      </c>
      <c r="AF105" t="str">
        <f t="shared" si="95"/>
        <v>CF-200QA</v>
      </c>
      <c r="AG105" t="str">
        <f t="shared" si="95"/>
        <v>CF-200QA</v>
      </c>
      <c r="AH105" t="str">
        <f t="shared" si="95"/>
        <v>CF-200QA</v>
      </c>
      <c r="AI105" t="str">
        <f t="shared" si="95"/>
        <v>CF-200QA</v>
      </c>
      <c r="AJ105" t="str">
        <f t="shared" si="95"/>
        <v>CF-200QA</v>
      </c>
      <c r="AK105" t="str">
        <f t="shared" si="95"/>
        <v>CF-200QA</v>
      </c>
      <c r="AM105" t="str">
        <f t="shared" si="60"/>
        <v>GABRIELA ALVARADO SALAS</v>
      </c>
      <c r="AN105" t="e">
        <f t="shared" ca="1" si="61"/>
        <v>#N/A</v>
      </c>
      <c r="AO105" t="e">
        <f ca="1">VLOOKUP(AN105,Equivalencias!D:F,3,FALSE)</f>
        <v>#N/A</v>
      </c>
      <c r="AQ105" t="s">
        <v>3659</v>
      </c>
    </row>
    <row r="106" spans="1:43" x14ac:dyDescent="0.3">
      <c r="A106" t="s">
        <v>159</v>
      </c>
      <c r="B106" t="s">
        <v>488</v>
      </c>
      <c r="C106" t="s">
        <v>488</v>
      </c>
      <c r="D106" t="s">
        <v>488</v>
      </c>
      <c r="E106" t="s">
        <v>488</v>
      </c>
      <c r="F106" t="s">
        <v>488</v>
      </c>
      <c r="G106" t="s">
        <v>488</v>
      </c>
      <c r="H106" t="s">
        <v>488</v>
      </c>
      <c r="I106" t="s">
        <v>488</v>
      </c>
      <c r="J106" t="s">
        <v>488</v>
      </c>
      <c r="K106" t="s">
        <v>488</v>
      </c>
      <c r="L106" t="s">
        <v>488</v>
      </c>
      <c r="M106" t="s">
        <v>488</v>
      </c>
      <c r="N106" t="s">
        <v>488</v>
      </c>
      <c r="O106" t="s">
        <v>488</v>
      </c>
      <c r="P106" t="s">
        <v>488</v>
      </c>
      <c r="Q106" t="s">
        <v>488</v>
      </c>
      <c r="R106" t="s">
        <v>488</v>
      </c>
      <c r="S106" t="s">
        <v>488</v>
      </c>
      <c r="T106" t="s">
        <v>488</v>
      </c>
      <c r="U106" t="s">
        <v>488</v>
      </c>
      <c r="V106" t="s">
        <v>488</v>
      </c>
      <c r="W106" t="s">
        <v>488</v>
      </c>
      <c r="X106" t="str">
        <f t="shared" si="74"/>
        <v>CF-43</v>
      </c>
      <c r="Y106" t="s">
        <v>488</v>
      </c>
      <c r="Z106" t="str">
        <f t="shared" ref="Z106:AK106" si="96">Y106</f>
        <v>CF-43</v>
      </c>
      <c r="AA106" t="str">
        <f t="shared" si="96"/>
        <v>CF-43</v>
      </c>
      <c r="AB106" t="str">
        <f t="shared" si="96"/>
        <v>CF-43</v>
      </c>
      <c r="AC106" t="str">
        <f t="shared" si="96"/>
        <v>CF-43</v>
      </c>
      <c r="AD106" t="str">
        <f t="shared" si="96"/>
        <v>CF-43</v>
      </c>
      <c r="AE106" t="str">
        <f t="shared" si="96"/>
        <v>CF-43</v>
      </c>
      <c r="AF106" t="str">
        <f t="shared" si="96"/>
        <v>CF-43</v>
      </c>
      <c r="AG106" t="str">
        <f t="shared" si="96"/>
        <v>CF-43</v>
      </c>
      <c r="AH106" t="str">
        <f t="shared" si="96"/>
        <v>CF-43</v>
      </c>
      <c r="AI106" t="str">
        <f t="shared" si="96"/>
        <v>CF-43</v>
      </c>
      <c r="AJ106" t="str">
        <f t="shared" si="96"/>
        <v>CF-43</v>
      </c>
      <c r="AK106" t="str">
        <f t="shared" si="96"/>
        <v>CF-43</v>
      </c>
      <c r="AM106" t="str">
        <f t="shared" si="60"/>
        <v>GABRIELA SOLIS BUJAN</v>
      </c>
      <c r="AN106" t="e">
        <f t="shared" ca="1" si="61"/>
        <v>#N/A</v>
      </c>
      <c r="AO106" t="e">
        <f ca="1">VLOOKUP(AN106,Equivalencias!D:F,3,FALSE)</f>
        <v>#N/A</v>
      </c>
      <c r="AQ106" t="e">
        <v>#N/A</v>
      </c>
    </row>
    <row r="107" spans="1:43" x14ac:dyDescent="0.3">
      <c r="A107" t="s">
        <v>136</v>
      </c>
      <c r="B107" t="s">
        <v>437</v>
      </c>
      <c r="C107" t="s">
        <v>437</v>
      </c>
      <c r="D107" t="s">
        <v>437</v>
      </c>
      <c r="E107" t="s">
        <v>437</v>
      </c>
      <c r="F107" t="s">
        <v>437</v>
      </c>
      <c r="G107" t="s">
        <v>437</v>
      </c>
      <c r="H107" t="s">
        <v>437</v>
      </c>
      <c r="I107" t="s">
        <v>437</v>
      </c>
      <c r="J107" t="s">
        <v>437</v>
      </c>
      <c r="K107" t="s">
        <v>437</v>
      </c>
      <c r="L107" t="s">
        <v>437</v>
      </c>
      <c r="M107" t="s">
        <v>437</v>
      </c>
      <c r="N107" t="s">
        <v>437</v>
      </c>
      <c r="O107" t="s">
        <v>437</v>
      </c>
      <c r="P107" t="s">
        <v>437</v>
      </c>
      <c r="Q107" t="s">
        <v>437</v>
      </c>
      <c r="R107" t="s">
        <v>437</v>
      </c>
      <c r="S107" t="s">
        <v>437</v>
      </c>
      <c r="T107" t="s">
        <v>437</v>
      </c>
      <c r="U107" t="s">
        <v>437</v>
      </c>
      <c r="V107" t="s">
        <v>437</v>
      </c>
      <c r="W107" t="s">
        <v>437</v>
      </c>
      <c r="X107" t="str">
        <f t="shared" si="74"/>
        <v>CF-24</v>
      </c>
      <c r="Y107" t="s">
        <v>437</v>
      </c>
      <c r="Z107" t="str">
        <f t="shared" ref="Z107:AK107" si="97">Y107</f>
        <v>CF-24</v>
      </c>
      <c r="AA107" t="str">
        <f t="shared" si="97"/>
        <v>CF-24</v>
      </c>
      <c r="AB107" t="str">
        <f t="shared" si="97"/>
        <v>CF-24</v>
      </c>
      <c r="AC107" t="str">
        <f t="shared" si="97"/>
        <v>CF-24</v>
      </c>
      <c r="AD107" t="str">
        <f t="shared" si="97"/>
        <v>CF-24</v>
      </c>
      <c r="AE107" t="str">
        <f t="shared" si="97"/>
        <v>CF-24</v>
      </c>
      <c r="AF107" t="str">
        <f t="shared" si="97"/>
        <v>CF-24</v>
      </c>
      <c r="AG107" t="str">
        <f t="shared" si="97"/>
        <v>CF-24</v>
      </c>
      <c r="AH107" t="str">
        <f t="shared" si="97"/>
        <v>CF-24</v>
      </c>
      <c r="AI107" t="str">
        <f t="shared" si="97"/>
        <v>CF-24</v>
      </c>
      <c r="AJ107" t="str">
        <f t="shared" si="97"/>
        <v>CF-24</v>
      </c>
      <c r="AK107" t="str">
        <f t="shared" si="97"/>
        <v>CF-24</v>
      </c>
      <c r="AM107" t="str">
        <f t="shared" si="60"/>
        <v>GEHISSON ANDRES GAITAN HERRERA</v>
      </c>
      <c r="AN107" t="e">
        <f t="shared" ca="1" si="61"/>
        <v>#N/A</v>
      </c>
      <c r="AO107" t="e">
        <f ca="1">VLOOKUP(AN107,Equivalencias!D:F,3,FALSE)</f>
        <v>#N/A</v>
      </c>
      <c r="AQ107" t="s">
        <v>3660</v>
      </c>
    </row>
    <row r="108" spans="1:43" x14ac:dyDescent="0.3">
      <c r="A108" t="s">
        <v>127</v>
      </c>
      <c r="B108" t="s">
        <v>444</v>
      </c>
      <c r="C108" t="s">
        <v>444</v>
      </c>
      <c r="D108" t="s">
        <v>444</v>
      </c>
      <c r="E108" t="s">
        <v>444</v>
      </c>
      <c r="F108" t="s">
        <v>444</v>
      </c>
      <c r="G108" t="s">
        <v>444</v>
      </c>
      <c r="H108" t="s">
        <v>444</v>
      </c>
      <c r="I108" t="s">
        <v>444</v>
      </c>
      <c r="J108" t="s">
        <v>444</v>
      </c>
      <c r="K108" t="s">
        <v>444</v>
      </c>
      <c r="L108" t="s">
        <v>444</v>
      </c>
      <c r="M108" t="s">
        <v>444</v>
      </c>
      <c r="N108" t="s">
        <v>444</v>
      </c>
      <c r="O108" t="s">
        <v>444</v>
      </c>
      <c r="P108" t="s">
        <v>444</v>
      </c>
      <c r="Q108" t="s">
        <v>444</v>
      </c>
      <c r="R108" t="s">
        <v>444</v>
      </c>
      <c r="S108" t="s">
        <v>444</v>
      </c>
      <c r="T108" t="s">
        <v>444</v>
      </c>
      <c r="U108" t="s">
        <v>444</v>
      </c>
      <c r="V108" t="s">
        <v>444</v>
      </c>
      <c r="W108" t="s">
        <v>444</v>
      </c>
      <c r="X108" t="str">
        <f t="shared" si="74"/>
        <v>CF-251</v>
      </c>
      <c r="AM108" t="str">
        <f t="shared" si="60"/>
        <v>GEOVANELA BERMIDEZ GARCIA</v>
      </c>
      <c r="AN108" t="e">
        <f t="shared" ca="1" si="61"/>
        <v>#N/A</v>
      </c>
      <c r="AO108" t="e">
        <f ca="1">VLOOKUP(AN108,Equivalencias!D:F,3,FALSE)</f>
        <v>#N/A</v>
      </c>
      <c r="AQ108" t="e">
        <v>#N/A</v>
      </c>
    </row>
    <row r="109" spans="1:43" x14ac:dyDescent="0.3">
      <c r="A109" t="s">
        <v>216</v>
      </c>
      <c r="B109" t="s">
        <v>462</v>
      </c>
      <c r="C109" t="s">
        <v>462</v>
      </c>
      <c r="D109" t="s">
        <v>462</v>
      </c>
      <c r="E109" t="s">
        <v>462</v>
      </c>
      <c r="F109" t="s">
        <v>462</v>
      </c>
      <c r="G109" t="s">
        <v>462</v>
      </c>
      <c r="H109" t="s">
        <v>462</v>
      </c>
      <c r="I109" t="s">
        <v>462</v>
      </c>
      <c r="J109" t="s">
        <v>462</v>
      </c>
      <c r="K109" t="s">
        <v>462</v>
      </c>
      <c r="L109" t="s">
        <v>462</v>
      </c>
      <c r="M109" t="s">
        <v>462</v>
      </c>
      <c r="N109" t="s">
        <v>462</v>
      </c>
      <c r="O109" t="s">
        <v>462</v>
      </c>
      <c r="P109" t="s">
        <v>462</v>
      </c>
      <c r="Q109" t="s">
        <v>462</v>
      </c>
      <c r="R109" t="s">
        <v>462</v>
      </c>
      <c r="S109" t="s">
        <v>462</v>
      </c>
      <c r="T109" t="s">
        <v>462</v>
      </c>
      <c r="U109" t="s">
        <v>462</v>
      </c>
      <c r="V109" t="s">
        <v>462</v>
      </c>
      <c r="W109" t="s">
        <v>462</v>
      </c>
      <c r="X109" t="str">
        <f t="shared" si="74"/>
        <v>CF-2802</v>
      </c>
      <c r="AM109" t="str">
        <f t="shared" si="60"/>
        <v>GEOVANNI FERNANDEZ ELIZONDO</v>
      </c>
      <c r="AN109" t="e">
        <f t="shared" ca="1" si="61"/>
        <v>#N/A</v>
      </c>
      <c r="AO109" t="e">
        <f ca="1">VLOOKUP(AN109,Equivalencias!D:F,3,FALSE)</f>
        <v>#N/A</v>
      </c>
      <c r="AQ109" t="e">
        <v>#N/A</v>
      </c>
    </row>
    <row r="110" spans="1:43" x14ac:dyDescent="0.3">
      <c r="A110" t="s">
        <v>139</v>
      </c>
      <c r="B110" t="s">
        <v>444</v>
      </c>
      <c r="C110" t="s">
        <v>444</v>
      </c>
      <c r="D110" t="s">
        <v>444</v>
      </c>
      <c r="E110" t="s">
        <v>444</v>
      </c>
      <c r="F110" t="s">
        <v>444</v>
      </c>
      <c r="G110" t="s">
        <v>444</v>
      </c>
      <c r="H110" t="s">
        <v>444</v>
      </c>
      <c r="I110" t="s">
        <v>444</v>
      </c>
      <c r="J110" t="s">
        <v>444</v>
      </c>
      <c r="K110" t="s">
        <v>444</v>
      </c>
      <c r="L110" t="s">
        <v>444</v>
      </c>
      <c r="M110" t="s">
        <v>444</v>
      </c>
      <c r="N110" t="s">
        <v>444</v>
      </c>
      <c r="O110" t="s">
        <v>444</v>
      </c>
      <c r="P110" t="s">
        <v>444</v>
      </c>
      <c r="Q110" t="s">
        <v>444</v>
      </c>
      <c r="R110" t="s">
        <v>444</v>
      </c>
      <c r="S110" t="s">
        <v>444</v>
      </c>
      <c r="T110" t="s">
        <v>444</v>
      </c>
      <c r="U110" t="s">
        <v>444</v>
      </c>
      <c r="V110" t="s">
        <v>444</v>
      </c>
      <c r="W110" t="s">
        <v>444</v>
      </c>
      <c r="X110" t="str">
        <f t="shared" si="74"/>
        <v>CF-251</v>
      </c>
      <c r="AM110" t="str">
        <f t="shared" si="60"/>
        <v>GERSON ARAYA NAVARRO</v>
      </c>
      <c r="AN110" t="e">
        <f t="shared" ca="1" si="61"/>
        <v>#N/A</v>
      </c>
      <c r="AO110" t="e">
        <f ca="1">VLOOKUP(AN110,Equivalencias!D:F,3,FALSE)</f>
        <v>#N/A</v>
      </c>
      <c r="AQ110" t="e">
        <v>#N/A</v>
      </c>
    </row>
    <row r="111" spans="1:43" x14ac:dyDescent="0.3">
      <c r="A111" t="s">
        <v>200</v>
      </c>
      <c r="B111" t="s">
        <v>423</v>
      </c>
      <c r="C111" t="s">
        <v>423</v>
      </c>
      <c r="D111" t="s">
        <v>423</v>
      </c>
      <c r="E111" t="s">
        <v>423</v>
      </c>
      <c r="F111" t="s">
        <v>423</v>
      </c>
      <c r="G111" t="s">
        <v>423</v>
      </c>
      <c r="H111" t="s">
        <v>423</v>
      </c>
      <c r="I111" t="s">
        <v>423</v>
      </c>
      <c r="J111" t="s">
        <v>423</v>
      </c>
      <c r="K111" t="s">
        <v>423</v>
      </c>
      <c r="L111" t="s">
        <v>423</v>
      </c>
      <c r="M111" t="s">
        <v>423</v>
      </c>
      <c r="N111" t="s">
        <v>423</v>
      </c>
      <c r="O111" t="s">
        <v>423</v>
      </c>
      <c r="P111" t="s">
        <v>423</v>
      </c>
      <c r="Q111" t="s">
        <v>423</v>
      </c>
      <c r="R111" t="s">
        <v>423</v>
      </c>
      <c r="S111" t="s">
        <v>423</v>
      </c>
      <c r="T111" t="s">
        <v>423</v>
      </c>
      <c r="U111" t="s">
        <v>423</v>
      </c>
      <c r="V111" t="s">
        <v>423</v>
      </c>
      <c r="W111" t="s">
        <v>423</v>
      </c>
      <c r="X111" t="str">
        <f t="shared" si="74"/>
        <v>CF-200QA</v>
      </c>
      <c r="Y111" t="s">
        <v>423</v>
      </c>
      <c r="Z111" t="str">
        <f t="shared" ref="Z111:AK111" si="98">Y111</f>
        <v>CF-200QA</v>
      </c>
      <c r="AA111" t="str">
        <f t="shared" si="98"/>
        <v>CF-200QA</v>
      </c>
      <c r="AB111" t="str">
        <f t="shared" si="98"/>
        <v>CF-200QA</v>
      </c>
      <c r="AC111" t="str">
        <f t="shared" si="98"/>
        <v>CF-200QA</v>
      </c>
      <c r="AD111" t="str">
        <f t="shared" si="98"/>
        <v>CF-200QA</v>
      </c>
      <c r="AE111" t="str">
        <f t="shared" si="98"/>
        <v>CF-200QA</v>
      </c>
      <c r="AF111" t="str">
        <f t="shared" si="98"/>
        <v>CF-200QA</v>
      </c>
      <c r="AG111" t="str">
        <f t="shared" si="98"/>
        <v>CF-200QA</v>
      </c>
      <c r="AH111" t="str">
        <f t="shared" si="98"/>
        <v>CF-200QA</v>
      </c>
      <c r="AI111" t="str">
        <f t="shared" si="98"/>
        <v>CF-200QA</v>
      </c>
      <c r="AJ111" t="str">
        <f t="shared" si="98"/>
        <v>CF-200QA</v>
      </c>
      <c r="AK111" t="str">
        <f t="shared" si="98"/>
        <v>CF-200QA</v>
      </c>
      <c r="AM111" t="str">
        <f t="shared" si="60"/>
        <v>GILBERT JOSUE LOBO GUIDO</v>
      </c>
      <c r="AN111" t="e">
        <f t="shared" ca="1" si="61"/>
        <v>#N/A</v>
      </c>
      <c r="AO111" t="e">
        <f ca="1">VLOOKUP(AN111,Equivalencias!D:F,3,FALSE)</f>
        <v>#N/A</v>
      </c>
      <c r="AQ111" t="s">
        <v>3661</v>
      </c>
    </row>
    <row r="112" spans="1:43" x14ac:dyDescent="0.3">
      <c r="A112" t="s">
        <v>30</v>
      </c>
      <c r="B112" t="s">
        <v>427</v>
      </c>
      <c r="C112" t="s">
        <v>427</v>
      </c>
      <c r="D112" t="s">
        <v>427</v>
      </c>
      <c r="E112" t="s">
        <v>427</v>
      </c>
      <c r="F112" t="s">
        <v>427</v>
      </c>
      <c r="G112" t="s">
        <v>427</v>
      </c>
      <c r="H112" t="s">
        <v>427</v>
      </c>
      <c r="I112" t="s">
        <v>427</v>
      </c>
      <c r="J112" t="s">
        <v>427</v>
      </c>
      <c r="K112" t="s">
        <v>427</v>
      </c>
      <c r="L112" t="s">
        <v>427</v>
      </c>
      <c r="M112" t="s">
        <v>427</v>
      </c>
      <c r="N112" t="s">
        <v>427</v>
      </c>
      <c r="O112" t="s">
        <v>427</v>
      </c>
      <c r="P112" t="s">
        <v>427</v>
      </c>
      <c r="Q112" t="s">
        <v>427</v>
      </c>
      <c r="R112" t="s">
        <v>427</v>
      </c>
      <c r="S112" t="s">
        <v>427</v>
      </c>
      <c r="T112" t="s">
        <v>427</v>
      </c>
      <c r="U112" t="s">
        <v>427</v>
      </c>
      <c r="V112" t="s">
        <v>427</v>
      </c>
      <c r="W112" t="s">
        <v>427</v>
      </c>
      <c r="X112" t="str">
        <f t="shared" si="74"/>
        <v>CF-21</v>
      </c>
      <c r="Y112" t="s">
        <v>427</v>
      </c>
      <c r="Z112" t="str">
        <f t="shared" ref="Z112:AK112" si="99">Y112</f>
        <v>CF-21</v>
      </c>
      <c r="AA112" t="str">
        <f t="shared" si="99"/>
        <v>CF-21</v>
      </c>
      <c r="AB112" t="str">
        <f t="shared" si="99"/>
        <v>CF-21</v>
      </c>
      <c r="AC112" t="str">
        <f t="shared" si="99"/>
        <v>CF-21</v>
      </c>
      <c r="AD112" t="str">
        <f t="shared" si="99"/>
        <v>CF-21</v>
      </c>
      <c r="AE112" t="str">
        <f t="shared" si="99"/>
        <v>CF-21</v>
      </c>
      <c r="AF112" t="str">
        <f t="shared" si="99"/>
        <v>CF-21</v>
      </c>
      <c r="AG112" t="str">
        <f t="shared" si="99"/>
        <v>CF-21</v>
      </c>
      <c r="AH112" t="str">
        <f t="shared" si="99"/>
        <v>CF-21</v>
      </c>
      <c r="AI112" t="str">
        <f t="shared" si="99"/>
        <v>CF-21</v>
      </c>
      <c r="AJ112" t="str">
        <f t="shared" si="99"/>
        <v>CF-21</v>
      </c>
      <c r="AK112" t="str">
        <f t="shared" si="99"/>
        <v>CF-21</v>
      </c>
      <c r="AM112" t="str">
        <f t="shared" si="60"/>
        <v>GIOVANNY JOSE MORALES MENESES</v>
      </c>
      <c r="AN112" t="e">
        <f t="shared" ca="1" si="61"/>
        <v>#N/A</v>
      </c>
      <c r="AO112" t="e">
        <f ca="1">VLOOKUP(AN112,Equivalencias!D:F,3,FALSE)</f>
        <v>#N/A</v>
      </c>
      <c r="AQ112" t="s">
        <v>3662</v>
      </c>
    </row>
    <row r="113" spans="1:43" x14ac:dyDescent="0.3">
      <c r="A113" t="s">
        <v>146</v>
      </c>
      <c r="B113" t="s">
        <v>481</v>
      </c>
      <c r="C113" t="s">
        <v>481</v>
      </c>
      <c r="D113" t="s">
        <v>481</v>
      </c>
      <c r="E113" t="s">
        <v>481</v>
      </c>
      <c r="F113" t="s">
        <v>481</v>
      </c>
      <c r="G113" t="s">
        <v>481</v>
      </c>
      <c r="H113" t="s">
        <v>481</v>
      </c>
      <c r="I113" t="s">
        <v>481</v>
      </c>
      <c r="J113" t="s">
        <v>481</v>
      </c>
      <c r="K113" t="s">
        <v>481</v>
      </c>
      <c r="L113" t="s">
        <v>481</v>
      </c>
      <c r="M113" t="s">
        <v>481</v>
      </c>
      <c r="N113" t="s">
        <v>481</v>
      </c>
      <c r="O113" t="s">
        <v>481</v>
      </c>
      <c r="P113" t="s">
        <v>481</v>
      </c>
      <c r="Q113" t="s">
        <v>481</v>
      </c>
      <c r="R113" t="s">
        <v>481</v>
      </c>
      <c r="S113" t="s">
        <v>481</v>
      </c>
      <c r="T113" t="s">
        <v>481</v>
      </c>
      <c r="U113" t="s">
        <v>481</v>
      </c>
      <c r="V113" t="s">
        <v>481</v>
      </c>
      <c r="W113" t="s">
        <v>481</v>
      </c>
      <c r="X113" t="str">
        <f t="shared" ref="X113:X137" si="100">W113</f>
        <v>CF-30</v>
      </c>
      <c r="Y113" t="s">
        <v>481</v>
      </c>
      <c r="Z113" t="str">
        <f t="shared" ref="Z113:AK113" si="101">Y113</f>
        <v>CF-30</v>
      </c>
      <c r="AA113" t="str">
        <f t="shared" si="101"/>
        <v>CF-30</v>
      </c>
      <c r="AB113" t="str">
        <f t="shared" si="101"/>
        <v>CF-30</v>
      </c>
      <c r="AC113" t="str">
        <f t="shared" si="101"/>
        <v>CF-30</v>
      </c>
      <c r="AD113" t="str">
        <f t="shared" si="101"/>
        <v>CF-30</v>
      </c>
      <c r="AE113" t="str">
        <f t="shared" si="101"/>
        <v>CF-30</v>
      </c>
      <c r="AF113" t="str">
        <f t="shared" si="101"/>
        <v>CF-30</v>
      </c>
      <c r="AG113" t="str">
        <f t="shared" si="101"/>
        <v>CF-30</v>
      </c>
      <c r="AH113" t="str">
        <f t="shared" si="101"/>
        <v>CF-30</v>
      </c>
      <c r="AI113" t="str">
        <f t="shared" si="101"/>
        <v>CF-30</v>
      </c>
      <c r="AJ113" t="str">
        <f t="shared" si="101"/>
        <v>CF-30</v>
      </c>
      <c r="AK113" t="str">
        <f t="shared" si="101"/>
        <v>CF-30</v>
      </c>
      <c r="AM113" t="str">
        <f t="shared" si="60"/>
        <v>GREIVIN MOREIRA VILLALOBOS</v>
      </c>
      <c r="AN113" t="e">
        <f t="shared" ca="1" si="61"/>
        <v>#N/A</v>
      </c>
      <c r="AO113" t="e">
        <f ca="1">VLOOKUP(AN113,Equivalencias!D:F,3,FALSE)</f>
        <v>#N/A</v>
      </c>
      <c r="AQ113" t="s">
        <v>3663</v>
      </c>
    </row>
    <row r="114" spans="1:43" x14ac:dyDescent="0.3">
      <c r="A114" t="s">
        <v>260</v>
      </c>
      <c r="B114" t="s">
        <v>450</v>
      </c>
      <c r="C114" t="s">
        <v>450</v>
      </c>
      <c r="D114" t="s">
        <v>450</v>
      </c>
      <c r="E114" t="s">
        <v>450</v>
      </c>
      <c r="F114" t="s">
        <v>450</v>
      </c>
      <c r="G114" t="s">
        <v>450</v>
      </c>
      <c r="H114" t="s">
        <v>450</v>
      </c>
      <c r="I114" t="s">
        <v>450</v>
      </c>
      <c r="J114" t="s">
        <v>450</v>
      </c>
      <c r="K114" t="s">
        <v>450</v>
      </c>
      <c r="L114" t="s">
        <v>450</v>
      </c>
      <c r="M114" t="s">
        <v>450</v>
      </c>
      <c r="N114" t="s">
        <v>450</v>
      </c>
      <c r="O114" t="s">
        <v>450</v>
      </c>
      <c r="P114" t="s">
        <v>450</v>
      </c>
      <c r="Q114" t="s">
        <v>450</v>
      </c>
      <c r="R114" t="s">
        <v>450</v>
      </c>
      <c r="S114" t="s">
        <v>450</v>
      </c>
      <c r="T114" t="s">
        <v>450</v>
      </c>
      <c r="U114" t="s">
        <v>450</v>
      </c>
      <c r="V114" t="s">
        <v>450</v>
      </c>
      <c r="W114" t="s">
        <v>450</v>
      </c>
      <c r="X114" t="str">
        <f t="shared" si="100"/>
        <v>CF-2701</v>
      </c>
      <c r="Y114" t="s">
        <v>450</v>
      </c>
      <c r="Z114" t="str">
        <f t="shared" ref="Z114:AK114" si="102">Y114</f>
        <v>CF-2701</v>
      </c>
      <c r="AA114" t="str">
        <f t="shared" si="102"/>
        <v>CF-2701</v>
      </c>
      <c r="AB114" t="str">
        <f t="shared" si="102"/>
        <v>CF-2701</v>
      </c>
      <c r="AC114" t="str">
        <f t="shared" si="102"/>
        <v>CF-2701</v>
      </c>
      <c r="AD114" t="str">
        <f t="shared" si="102"/>
        <v>CF-2701</v>
      </c>
      <c r="AE114" t="str">
        <f t="shared" si="102"/>
        <v>CF-2701</v>
      </c>
      <c r="AF114" t="str">
        <f t="shared" si="102"/>
        <v>CF-2701</v>
      </c>
      <c r="AG114" t="str">
        <f t="shared" si="102"/>
        <v>CF-2701</v>
      </c>
      <c r="AH114" t="str">
        <f t="shared" si="102"/>
        <v>CF-2701</v>
      </c>
      <c r="AI114" t="str">
        <f t="shared" si="102"/>
        <v>CF-2701</v>
      </c>
      <c r="AJ114" t="str">
        <f t="shared" si="102"/>
        <v>CF-2701</v>
      </c>
      <c r="AK114" t="str">
        <f t="shared" si="102"/>
        <v>CF-2701</v>
      </c>
      <c r="AM114" t="str">
        <f t="shared" si="60"/>
        <v>GUSTAVO ARGUELLO ARIAS</v>
      </c>
      <c r="AN114" t="e">
        <f t="shared" ca="1" si="61"/>
        <v>#N/A</v>
      </c>
      <c r="AO114" t="e">
        <f ca="1">VLOOKUP(AN114,Equivalencias!D:F,3,FALSE)</f>
        <v>#N/A</v>
      </c>
      <c r="AQ114" t="s">
        <v>3664</v>
      </c>
    </row>
    <row r="115" spans="1:43" x14ac:dyDescent="0.3">
      <c r="A115" t="s">
        <v>240</v>
      </c>
      <c r="B115" t="s">
        <v>466</v>
      </c>
      <c r="C115" t="s">
        <v>466</v>
      </c>
      <c r="D115" t="s">
        <v>466</v>
      </c>
      <c r="E115" t="s">
        <v>466</v>
      </c>
      <c r="F115" t="s">
        <v>466</v>
      </c>
      <c r="G115" t="s">
        <v>466</v>
      </c>
      <c r="H115" t="s">
        <v>466</v>
      </c>
      <c r="I115" t="s">
        <v>466</v>
      </c>
      <c r="J115" t="s">
        <v>466</v>
      </c>
      <c r="K115" t="s">
        <v>466</v>
      </c>
      <c r="L115" t="s">
        <v>466</v>
      </c>
      <c r="M115" t="s">
        <v>466</v>
      </c>
      <c r="N115" t="s">
        <v>466</v>
      </c>
      <c r="O115" t="s">
        <v>466</v>
      </c>
      <c r="P115" t="s">
        <v>466</v>
      </c>
      <c r="Q115" t="s">
        <v>466</v>
      </c>
      <c r="R115" t="s">
        <v>466</v>
      </c>
      <c r="S115" t="s">
        <v>466</v>
      </c>
      <c r="T115" t="s">
        <v>466</v>
      </c>
      <c r="U115" t="s">
        <v>466</v>
      </c>
      <c r="V115" t="s">
        <v>466</v>
      </c>
      <c r="W115" t="s">
        <v>466</v>
      </c>
      <c r="X115" t="str">
        <f t="shared" si="100"/>
        <v>CF-2804</v>
      </c>
      <c r="Y115" t="s">
        <v>466</v>
      </c>
      <c r="Z115" t="str">
        <f t="shared" ref="Z115:AK115" si="103">Y115</f>
        <v>CF-2804</v>
      </c>
      <c r="AA115" t="str">
        <f t="shared" si="103"/>
        <v>CF-2804</v>
      </c>
      <c r="AB115" t="str">
        <f t="shared" si="103"/>
        <v>CF-2804</v>
      </c>
      <c r="AC115" t="str">
        <f t="shared" si="103"/>
        <v>CF-2804</v>
      </c>
      <c r="AD115" t="str">
        <f t="shared" si="103"/>
        <v>CF-2804</v>
      </c>
      <c r="AE115" t="str">
        <f t="shared" si="103"/>
        <v>CF-2804</v>
      </c>
      <c r="AF115" t="str">
        <f t="shared" si="103"/>
        <v>CF-2804</v>
      </c>
      <c r="AG115" t="str">
        <f t="shared" si="103"/>
        <v>CF-2804</v>
      </c>
      <c r="AH115" t="str">
        <f t="shared" si="103"/>
        <v>CF-2804</v>
      </c>
      <c r="AI115" t="str">
        <f t="shared" si="103"/>
        <v>CF-2804</v>
      </c>
      <c r="AJ115" t="str">
        <f t="shared" si="103"/>
        <v>CF-2804</v>
      </c>
      <c r="AK115" t="str">
        <f t="shared" si="103"/>
        <v>CF-2804</v>
      </c>
      <c r="AM115" t="str">
        <f t="shared" si="60"/>
        <v>GUSTAVO BUJAN CASTRO</v>
      </c>
      <c r="AN115" t="e">
        <f t="shared" ca="1" si="61"/>
        <v>#N/A</v>
      </c>
      <c r="AO115" t="e">
        <f ca="1">VLOOKUP(AN115,Equivalencias!D:F,3,FALSE)</f>
        <v>#N/A</v>
      </c>
      <c r="AQ115" t="s">
        <v>3665</v>
      </c>
    </row>
    <row r="116" spans="1:43" x14ac:dyDescent="0.3">
      <c r="A116" t="s">
        <v>185</v>
      </c>
      <c r="B116" t="s">
        <v>423</v>
      </c>
      <c r="C116" t="s">
        <v>423</v>
      </c>
      <c r="D116" t="s">
        <v>423</v>
      </c>
      <c r="E116" t="s">
        <v>423</v>
      </c>
      <c r="F116" t="s">
        <v>423</v>
      </c>
      <c r="G116" t="s">
        <v>423</v>
      </c>
      <c r="H116" t="s">
        <v>423</v>
      </c>
      <c r="I116" t="s">
        <v>423</v>
      </c>
      <c r="J116" t="s">
        <v>423</v>
      </c>
      <c r="K116" t="s">
        <v>423</v>
      </c>
      <c r="L116" t="s">
        <v>423</v>
      </c>
      <c r="M116" t="s">
        <v>423</v>
      </c>
      <c r="N116" t="s">
        <v>423</v>
      </c>
      <c r="O116" t="s">
        <v>423</v>
      </c>
      <c r="P116" t="s">
        <v>423</v>
      </c>
      <c r="Q116" t="s">
        <v>423</v>
      </c>
      <c r="R116" t="s">
        <v>423</v>
      </c>
      <c r="S116" t="s">
        <v>423</v>
      </c>
      <c r="T116" t="s">
        <v>423</v>
      </c>
      <c r="U116" t="s">
        <v>423</v>
      </c>
      <c r="V116" t="s">
        <v>423</v>
      </c>
      <c r="W116" t="s">
        <v>423</v>
      </c>
      <c r="X116" t="str">
        <f t="shared" si="100"/>
        <v>CF-200QA</v>
      </c>
      <c r="Y116" t="s">
        <v>423</v>
      </c>
      <c r="Z116" t="str">
        <f t="shared" ref="Z116:AK116" si="104">Y116</f>
        <v>CF-200QA</v>
      </c>
      <c r="AA116" t="str">
        <f t="shared" si="104"/>
        <v>CF-200QA</v>
      </c>
      <c r="AB116" t="str">
        <f t="shared" si="104"/>
        <v>CF-200QA</v>
      </c>
      <c r="AC116" t="str">
        <f t="shared" si="104"/>
        <v>CF-200QA</v>
      </c>
      <c r="AD116" t="str">
        <f t="shared" si="104"/>
        <v>CF-200QA</v>
      </c>
      <c r="AE116" t="str">
        <f t="shared" si="104"/>
        <v>CF-200QA</v>
      </c>
      <c r="AF116" t="str">
        <f t="shared" si="104"/>
        <v>CF-200QA</v>
      </c>
      <c r="AG116" t="str">
        <f t="shared" si="104"/>
        <v>CF-200QA</v>
      </c>
      <c r="AH116" t="str">
        <f t="shared" si="104"/>
        <v>CF-200QA</v>
      </c>
      <c r="AI116" t="str">
        <f t="shared" si="104"/>
        <v>CF-200QA</v>
      </c>
      <c r="AJ116" t="str">
        <f t="shared" si="104"/>
        <v>CF-200QA</v>
      </c>
      <c r="AK116" t="str">
        <f t="shared" si="104"/>
        <v>CF-200QA</v>
      </c>
      <c r="AM116" t="str">
        <f t="shared" si="60"/>
        <v>GUSTAVO FERNANDEZ JIMENEZ</v>
      </c>
      <c r="AN116" t="e">
        <f t="shared" ca="1" si="61"/>
        <v>#N/A</v>
      </c>
      <c r="AO116" t="e">
        <f ca="1">VLOOKUP(AN116,Equivalencias!D:F,3,FALSE)</f>
        <v>#N/A</v>
      </c>
      <c r="AQ116" t="s">
        <v>3666</v>
      </c>
    </row>
    <row r="117" spans="1:43" x14ac:dyDescent="0.3">
      <c r="A117" t="s">
        <v>281</v>
      </c>
      <c r="B117" t="s">
        <v>452</v>
      </c>
      <c r="C117" t="s">
        <v>452</v>
      </c>
      <c r="D117" t="s">
        <v>452</v>
      </c>
      <c r="E117" t="s">
        <v>452</v>
      </c>
      <c r="F117" t="s">
        <v>452</v>
      </c>
      <c r="G117" t="s">
        <v>452</v>
      </c>
      <c r="H117" t="s">
        <v>452</v>
      </c>
      <c r="I117" t="s">
        <v>452</v>
      </c>
      <c r="J117" t="s">
        <v>452</v>
      </c>
      <c r="K117" t="s">
        <v>452</v>
      </c>
      <c r="L117" t="s">
        <v>452</v>
      </c>
      <c r="M117" t="s">
        <v>452</v>
      </c>
      <c r="N117" t="s">
        <v>452</v>
      </c>
      <c r="O117" t="s">
        <v>452</v>
      </c>
      <c r="P117" t="s">
        <v>452</v>
      </c>
      <c r="Q117" t="s">
        <v>452</v>
      </c>
      <c r="R117" t="s">
        <v>452</v>
      </c>
      <c r="S117" t="s">
        <v>452</v>
      </c>
      <c r="T117" t="s">
        <v>452</v>
      </c>
      <c r="U117" t="s">
        <v>452</v>
      </c>
      <c r="V117" t="s">
        <v>452</v>
      </c>
      <c r="W117" t="s">
        <v>452</v>
      </c>
      <c r="X117" t="str">
        <f t="shared" si="100"/>
        <v>CF-2702</v>
      </c>
      <c r="Y117" t="s">
        <v>452</v>
      </c>
      <c r="Z117" t="str">
        <f t="shared" ref="Z117:AK117" si="105">Y117</f>
        <v>CF-2702</v>
      </c>
      <c r="AA117" t="str">
        <f t="shared" si="105"/>
        <v>CF-2702</v>
      </c>
      <c r="AB117" t="str">
        <f t="shared" si="105"/>
        <v>CF-2702</v>
      </c>
      <c r="AC117" t="str">
        <f t="shared" si="105"/>
        <v>CF-2702</v>
      </c>
      <c r="AD117" t="str">
        <f t="shared" si="105"/>
        <v>CF-2702</v>
      </c>
      <c r="AE117" t="str">
        <f t="shared" si="105"/>
        <v>CF-2702</v>
      </c>
      <c r="AF117" t="str">
        <f t="shared" si="105"/>
        <v>CF-2702</v>
      </c>
      <c r="AG117" t="str">
        <f t="shared" si="105"/>
        <v>CF-2702</v>
      </c>
      <c r="AH117" t="str">
        <f t="shared" si="105"/>
        <v>CF-2702</v>
      </c>
      <c r="AI117" t="str">
        <f t="shared" si="105"/>
        <v>CF-2702</v>
      </c>
      <c r="AJ117" t="str">
        <f t="shared" si="105"/>
        <v>CF-2702</v>
      </c>
      <c r="AK117" t="str">
        <f t="shared" si="105"/>
        <v>CF-2702</v>
      </c>
      <c r="AM117" t="str">
        <f t="shared" si="60"/>
        <v>GUSTAVO GUTIERREZ ALFARO</v>
      </c>
      <c r="AN117" t="e">
        <f t="shared" ca="1" si="61"/>
        <v>#N/A</v>
      </c>
      <c r="AO117" t="e">
        <f ca="1">VLOOKUP(AN117,Equivalencias!D:F,3,FALSE)</f>
        <v>#N/A</v>
      </c>
      <c r="AQ117" t="s">
        <v>3667</v>
      </c>
    </row>
    <row r="118" spans="1:43" x14ac:dyDescent="0.3">
      <c r="A118" t="s">
        <v>290</v>
      </c>
      <c r="B118" t="s">
        <v>437</v>
      </c>
      <c r="C118" t="s">
        <v>437</v>
      </c>
      <c r="D118" t="s">
        <v>437</v>
      </c>
      <c r="E118" t="s">
        <v>437</v>
      </c>
      <c r="F118" t="s">
        <v>437</v>
      </c>
      <c r="G118" t="s">
        <v>437</v>
      </c>
      <c r="H118" t="s">
        <v>437</v>
      </c>
      <c r="I118" t="s">
        <v>437</v>
      </c>
      <c r="J118" t="s">
        <v>437</v>
      </c>
      <c r="K118" t="s">
        <v>437</v>
      </c>
      <c r="L118" t="s">
        <v>437</v>
      </c>
      <c r="M118" t="s">
        <v>437</v>
      </c>
      <c r="N118" t="s">
        <v>437</v>
      </c>
      <c r="O118" t="s">
        <v>437</v>
      </c>
      <c r="P118" t="s">
        <v>437</v>
      </c>
      <c r="Q118" t="s">
        <v>437</v>
      </c>
      <c r="R118" t="s">
        <v>437</v>
      </c>
      <c r="S118" t="s">
        <v>437</v>
      </c>
      <c r="T118" t="s">
        <v>437</v>
      </c>
      <c r="U118" t="s">
        <v>437</v>
      </c>
      <c r="V118" t="s">
        <v>437</v>
      </c>
      <c r="W118" t="s">
        <v>437</v>
      </c>
      <c r="X118" t="str">
        <f t="shared" si="100"/>
        <v>CF-24</v>
      </c>
      <c r="Y118" t="s">
        <v>437</v>
      </c>
      <c r="Z118" t="str">
        <f t="shared" ref="Z118:AK118" si="106">Y118</f>
        <v>CF-24</v>
      </c>
      <c r="AA118" t="str">
        <f t="shared" si="106"/>
        <v>CF-24</v>
      </c>
      <c r="AB118" t="str">
        <f t="shared" si="106"/>
        <v>CF-24</v>
      </c>
      <c r="AC118" t="str">
        <f t="shared" si="106"/>
        <v>CF-24</v>
      </c>
      <c r="AD118" t="str">
        <f t="shared" si="106"/>
        <v>CF-24</v>
      </c>
      <c r="AE118" t="str">
        <f t="shared" si="106"/>
        <v>CF-24</v>
      </c>
      <c r="AF118" t="str">
        <f t="shared" si="106"/>
        <v>CF-24</v>
      </c>
      <c r="AG118" t="str">
        <f t="shared" si="106"/>
        <v>CF-24</v>
      </c>
      <c r="AH118" t="str">
        <f t="shared" si="106"/>
        <v>CF-24</v>
      </c>
      <c r="AI118" t="str">
        <f t="shared" si="106"/>
        <v>CF-24</v>
      </c>
      <c r="AJ118" t="str">
        <f t="shared" si="106"/>
        <v>CF-24</v>
      </c>
      <c r="AK118" t="str">
        <f t="shared" si="106"/>
        <v>CF-24</v>
      </c>
      <c r="AM118" t="str">
        <f t="shared" si="60"/>
        <v>GUSTAVO MATARRITA MADRIGAL</v>
      </c>
      <c r="AN118" t="e">
        <f t="shared" ca="1" si="61"/>
        <v>#N/A</v>
      </c>
      <c r="AO118" t="e">
        <f ca="1">VLOOKUP(AN118,Equivalencias!D:F,3,FALSE)</f>
        <v>#N/A</v>
      </c>
      <c r="AQ118" t="s">
        <v>3668</v>
      </c>
    </row>
    <row r="119" spans="1:43" x14ac:dyDescent="0.3">
      <c r="A119" t="s">
        <v>131</v>
      </c>
      <c r="B119" t="s">
        <v>437</v>
      </c>
      <c r="C119" t="s">
        <v>437</v>
      </c>
      <c r="D119" t="s">
        <v>437</v>
      </c>
      <c r="E119" t="s">
        <v>437</v>
      </c>
      <c r="F119" t="s">
        <v>437</v>
      </c>
      <c r="G119" t="s">
        <v>437</v>
      </c>
      <c r="H119" t="s">
        <v>437</v>
      </c>
      <c r="I119" t="s">
        <v>437</v>
      </c>
      <c r="J119" t="s">
        <v>437</v>
      </c>
      <c r="K119" t="s">
        <v>437</v>
      </c>
      <c r="L119" t="s">
        <v>437</v>
      </c>
      <c r="M119" t="s">
        <v>437</v>
      </c>
      <c r="N119" t="s">
        <v>437</v>
      </c>
      <c r="O119" t="s">
        <v>437</v>
      </c>
      <c r="P119" t="s">
        <v>437</v>
      </c>
      <c r="Q119" t="s">
        <v>437</v>
      </c>
      <c r="R119" t="s">
        <v>437</v>
      </c>
      <c r="S119" t="s">
        <v>437</v>
      </c>
      <c r="T119" t="s">
        <v>437</v>
      </c>
      <c r="U119" t="s">
        <v>437</v>
      </c>
      <c r="V119" t="s">
        <v>437</v>
      </c>
      <c r="W119" t="s">
        <v>437</v>
      </c>
      <c r="X119" t="str">
        <f t="shared" si="100"/>
        <v>CF-24</v>
      </c>
      <c r="AM119" t="str">
        <f t="shared" si="60"/>
        <v>GUSTAVO SOLANO JIMENEZ</v>
      </c>
      <c r="AN119" t="e">
        <f t="shared" ca="1" si="61"/>
        <v>#N/A</v>
      </c>
      <c r="AO119" t="e">
        <f ca="1">VLOOKUP(AN119,Equivalencias!D:F,3,FALSE)</f>
        <v>#N/A</v>
      </c>
      <c r="AQ119" t="e">
        <v>#N/A</v>
      </c>
    </row>
    <row r="120" spans="1:43" x14ac:dyDescent="0.3">
      <c r="A120" t="s">
        <v>183</v>
      </c>
      <c r="B120" t="s">
        <v>423</v>
      </c>
      <c r="C120" t="s">
        <v>423</v>
      </c>
      <c r="D120" t="s">
        <v>423</v>
      </c>
      <c r="E120" t="s">
        <v>423</v>
      </c>
      <c r="F120" t="s">
        <v>423</v>
      </c>
      <c r="G120" t="s">
        <v>423</v>
      </c>
      <c r="H120" t="s">
        <v>423</v>
      </c>
      <c r="I120" t="s">
        <v>423</v>
      </c>
      <c r="J120" t="s">
        <v>423</v>
      </c>
      <c r="K120" t="s">
        <v>423</v>
      </c>
      <c r="L120" t="s">
        <v>423</v>
      </c>
      <c r="M120" t="s">
        <v>423</v>
      </c>
      <c r="N120" t="s">
        <v>423</v>
      </c>
      <c r="O120" t="s">
        <v>423</v>
      </c>
      <c r="P120" t="s">
        <v>423</v>
      </c>
      <c r="Q120" t="s">
        <v>423</v>
      </c>
      <c r="R120" t="s">
        <v>423</v>
      </c>
      <c r="S120" t="s">
        <v>423</v>
      </c>
      <c r="T120" t="s">
        <v>423</v>
      </c>
      <c r="U120" t="s">
        <v>423</v>
      </c>
      <c r="V120" t="s">
        <v>423</v>
      </c>
      <c r="W120" t="s">
        <v>423</v>
      </c>
      <c r="X120" t="str">
        <f t="shared" si="100"/>
        <v>CF-200QA</v>
      </c>
      <c r="Y120" t="s">
        <v>423</v>
      </c>
      <c r="Z120" t="str">
        <f t="shared" ref="Z120:AK120" si="107">Y120</f>
        <v>CF-200QA</v>
      </c>
      <c r="AA120" t="str">
        <f t="shared" si="107"/>
        <v>CF-200QA</v>
      </c>
      <c r="AB120" t="str">
        <f t="shared" si="107"/>
        <v>CF-200QA</v>
      </c>
      <c r="AC120" t="str">
        <f t="shared" si="107"/>
        <v>CF-200QA</v>
      </c>
      <c r="AD120" t="str">
        <f t="shared" si="107"/>
        <v>CF-200QA</v>
      </c>
      <c r="AE120" t="str">
        <f t="shared" si="107"/>
        <v>CF-200QA</v>
      </c>
      <c r="AF120" t="str">
        <f t="shared" si="107"/>
        <v>CF-200QA</v>
      </c>
      <c r="AG120" t="str">
        <f t="shared" si="107"/>
        <v>CF-200QA</v>
      </c>
      <c r="AH120" t="str">
        <f t="shared" si="107"/>
        <v>CF-200QA</v>
      </c>
      <c r="AI120" t="str">
        <f t="shared" si="107"/>
        <v>CF-200QA</v>
      </c>
      <c r="AJ120" t="str">
        <f t="shared" si="107"/>
        <v>CF-200QA</v>
      </c>
      <c r="AK120" t="str">
        <f t="shared" si="107"/>
        <v>CF-200QA</v>
      </c>
      <c r="AM120" t="str">
        <f t="shared" si="60"/>
        <v>HEYLIN CHAVES HERNANDEZ</v>
      </c>
      <c r="AN120" t="e">
        <f t="shared" ca="1" si="61"/>
        <v>#N/A</v>
      </c>
      <c r="AO120" t="e">
        <f ca="1">VLOOKUP(AN120,Equivalencias!D:F,3,FALSE)</f>
        <v>#N/A</v>
      </c>
      <c r="AQ120" t="s">
        <v>3669</v>
      </c>
    </row>
    <row r="121" spans="1:43" x14ac:dyDescent="0.3">
      <c r="A121" t="s">
        <v>443</v>
      </c>
      <c r="B121" t="s">
        <v>438</v>
      </c>
      <c r="C121" t="s">
        <v>438</v>
      </c>
      <c r="D121" t="s">
        <v>438</v>
      </c>
      <c r="E121" t="s">
        <v>438</v>
      </c>
      <c r="F121" t="s">
        <v>438</v>
      </c>
      <c r="G121" t="s">
        <v>438</v>
      </c>
      <c r="H121" t="s">
        <v>438</v>
      </c>
      <c r="I121" t="s">
        <v>438</v>
      </c>
      <c r="J121" t="s">
        <v>438</v>
      </c>
      <c r="K121" t="s">
        <v>438</v>
      </c>
      <c r="L121" t="s">
        <v>438</v>
      </c>
      <c r="M121" t="s">
        <v>438</v>
      </c>
      <c r="N121" t="s">
        <v>438</v>
      </c>
      <c r="O121" t="s">
        <v>438</v>
      </c>
      <c r="P121" t="s">
        <v>438</v>
      </c>
      <c r="Q121" t="s">
        <v>438</v>
      </c>
      <c r="R121" t="s">
        <v>438</v>
      </c>
      <c r="S121" t="s">
        <v>438</v>
      </c>
      <c r="T121" t="s">
        <v>438</v>
      </c>
      <c r="U121" t="s">
        <v>438</v>
      </c>
      <c r="V121" t="s">
        <v>438</v>
      </c>
      <c r="W121" t="s">
        <v>438</v>
      </c>
      <c r="X121" t="str">
        <f t="shared" si="100"/>
        <v>CF-241</v>
      </c>
      <c r="Y121" t="s">
        <v>438</v>
      </c>
      <c r="Z121" t="str">
        <f t="shared" ref="Z121:AK121" si="108">Y121</f>
        <v>CF-241</v>
      </c>
      <c r="AA121" t="str">
        <f t="shared" si="108"/>
        <v>CF-241</v>
      </c>
      <c r="AB121" t="str">
        <f t="shared" si="108"/>
        <v>CF-241</v>
      </c>
      <c r="AC121" t="str">
        <f t="shared" si="108"/>
        <v>CF-241</v>
      </c>
      <c r="AD121" t="str">
        <f t="shared" si="108"/>
        <v>CF-241</v>
      </c>
      <c r="AE121" t="str">
        <f t="shared" si="108"/>
        <v>CF-241</v>
      </c>
      <c r="AF121" t="str">
        <f t="shared" si="108"/>
        <v>CF-241</v>
      </c>
      <c r="AG121" t="str">
        <f t="shared" si="108"/>
        <v>CF-241</v>
      </c>
      <c r="AH121" t="str">
        <f t="shared" si="108"/>
        <v>CF-241</v>
      </c>
      <c r="AI121" t="str">
        <f t="shared" si="108"/>
        <v>CF-241</v>
      </c>
      <c r="AJ121" t="str">
        <f t="shared" si="108"/>
        <v>CF-241</v>
      </c>
      <c r="AK121" t="str">
        <f t="shared" si="108"/>
        <v>CF-241</v>
      </c>
      <c r="AM121" t="str">
        <f t="shared" si="60"/>
        <v>HUBERT ANDREY ARIAS BADILLA</v>
      </c>
      <c r="AN121" t="e">
        <f t="shared" ca="1" si="61"/>
        <v>#N/A</v>
      </c>
      <c r="AO121" t="e">
        <f ca="1">VLOOKUP(AN121,Equivalencias!D:F,3,FALSE)</f>
        <v>#N/A</v>
      </c>
      <c r="AQ121" t="e">
        <v>#N/A</v>
      </c>
    </row>
    <row r="122" spans="1:43" x14ac:dyDescent="0.3">
      <c r="A122" t="s">
        <v>278</v>
      </c>
      <c r="B122" t="s">
        <v>462</v>
      </c>
      <c r="C122" t="s">
        <v>462</v>
      </c>
      <c r="D122" t="s">
        <v>462</v>
      </c>
      <c r="E122" t="s">
        <v>462</v>
      </c>
      <c r="F122" t="s">
        <v>462</v>
      </c>
      <c r="G122" t="s">
        <v>462</v>
      </c>
      <c r="H122" t="s">
        <v>462</v>
      </c>
      <c r="I122" t="s">
        <v>462</v>
      </c>
      <c r="J122" t="s">
        <v>462</v>
      </c>
      <c r="K122" t="s">
        <v>462</v>
      </c>
      <c r="L122" t="s">
        <v>462</v>
      </c>
      <c r="M122" t="s">
        <v>462</v>
      </c>
      <c r="N122" t="s">
        <v>462</v>
      </c>
      <c r="O122" t="s">
        <v>462</v>
      </c>
      <c r="P122" t="s">
        <v>462</v>
      </c>
      <c r="Q122" t="s">
        <v>462</v>
      </c>
      <c r="R122" t="s">
        <v>462</v>
      </c>
      <c r="S122" t="s">
        <v>462</v>
      </c>
      <c r="T122" t="s">
        <v>462</v>
      </c>
      <c r="U122" t="s">
        <v>462</v>
      </c>
      <c r="V122" t="s">
        <v>462</v>
      </c>
      <c r="W122" t="s">
        <v>462</v>
      </c>
      <c r="X122" t="str">
        <f t="shared" si="100"/>
        <v>CF-2802</v>
      </c>
      <c r="Y122" t="s">
        <v>462</v>
      </c>
      <c r="Z122" t="str">
        <f t="shared" ref="Z122:AK122" si="109">Y122</f>
        <v>CF-2802</v>
      </c>
      <c r="AA122" t="str">
        <f t="shared" si="109"/>
        <v>CF-2802</v>
      </c>
      <c r="AB122" t="str">
        <f t="shared" si="109"/>
        <v>CF-2802</v>
      </c>
      <c r="AC122" t="str">
        <f t="shared" si="109"/>
        <v>CF-2802</v>
      </c>
      <c r="AD122" t="str">
        <f t="shared" si="109"/>
        <v>CF-2802</v>
      </c>
      <c r="AE122" t="str">
        <f t="shared" si="109"/>
        <v>CF-2802</v>
      </c>
      <c r="AF122" t="str">
        <f t="shared" si="109"/>
        <v>CF-2802</v>
      </c>
      <c r="AG122" t="str">
        <f t="shared" si="109"/>
        <v>CF-2802</v>
      </c>
      <c r="AH122" t="str">
        <f t="shared" si="109"/>
        <v>CF-2802</v>
      </c>
      <c r="AI122" t="str">
        <f t="shared" si="109"/>
        <v>CF-2802</v>
      </c>
      <c r="AJ122" t="str">
        <f t="shared" si="109"/>
        <v>CF-2802</v>
      </c>
      <c r="AK122" t="str">
        <f t="shared" si="109"/>
        <v>CF-2802</v>
      </c>
      <c r="AM122" t="str">
        <f t="shared" si="60"/>
        <v>HUMBERTO GOMEZ CASTAÑEDA</v>
      </c>
      <c r="AN122" t="e">
        <f t="shared" ca="1" si="61"/>
        <v>#N/A</v>
      </c>
      <c r="AO122" t="e">
        <f ca="1">VLOOKUP(AN122,Equivalencias!D:F,3,FALSE)</f>
        <v>#N/A</v>
      </c>
      <c r="AQ122" t="s">
        <v>3670</v>
      </c>
    </row>
    <row r="123" spans="1:43" x14ac:dyDescent="0.3">
      <c r="A123" t="s">
        <v>304</v>
      </c>
      <c r="B123" t="s">
        <v>438</v>
      </c>
      <c r="C123" t="s">
        <v>438</v>
      </c>
      <c r="D123" t="s">
        <v>438</v>
      </c>
      <c r="E123" t="s">
        <v>438</v>
      </c>
      <c r="F123" t="s">
        <v>438</v>
      </c>
      <c r="G123" t="s">
        <v>438</v>
      </c>
      <c r="H123" t="s">
        <v>438</v>
      </c>
      <c r="I123" t="s">
        <v>438</v>
      </c>
      <c r="J123" t="s">
        <v>438</v>
      </c>
      <c r="K123" t="s">
        <v>438</v>
      </c>
      <c r="L123" t="s">
        <v>438</v>
      </c>
      <c r="M123" t="s">
        <v>438</v>
      </c>
      <c r="N123" t="s">
        <v>438</v>
      </c>
      <c r="O123" t="s">
        <v>438</v>
      </c>
      <c r="P123" t="s">
        <v>438</v>
      </c>
      <c r="Q123" t="s">
        <v>438</v>
      </c>
      <c r="R123" t="s">
        <v>438</v>
      </c>
      <c r="S123" t="s">
        <v>438</v>
      </c>
      <c r="T123" t="s">
        <v>438</v>
      </c>
      <c r="U123" t="s">
        <v>438</v>
      </c>
      <c r="V123" t="s">
        <v>438</v>
      </c>
      <c r="W123" t="s">
        <v>438</v>
      </c>
      <c r="X123" t="str">
        <f t="shared" si="100"/>
        <v>CF-241</v>
      </c>
      <c r="Y123" t="s">
        <v>438</v>
      </c>
      <c r="Z123" t="str">
        <f t="shared" ref="Z123:AK123" si="110">Y123</f>
        <v>CF-241</v>
      </c>
      <c r="AA123" t="str">
        <f t="shared" si="110"/>
        <v>CF-241</v>
      </c>
      <c r="AB123" t="str">
        <f t="shared" si="110"/>
        <v>CF-241</v>
      </c>
      <c r="AC123" t="str">
        <f t="shared" si="110"/>
        <v>CF-241</v>
      </c>
      <c r="AD123" t="str">
        <f t="shared" si="110"/>
        <v>CF-241</v>
      </c>
      <c r="AE123" t="str">
        <f t="shared" si="110"/>
        <v>CF-241</v>
      </c>
      <c r="AF123" t="str">
        <f t="shared" si="110"/>
        <v>CF-241</v>
      </c>
      <c r="AG123" t="str">
        <f t="shared" si="110"/>
        <v>CF-241</v>
      </c>
      <c r="AH123" t="str">
        <f t="shared" si="110"/>
        <v>CF-241</v>
      </c>
      <c r="AI123" t="str">
        <f t="shared" si="110"/>
        <v>CF-241</v>
      </c>
      <c r="AJ123" t="str">
        <f t="shared" si="110"/>
        <v>CF-241</v>
      </c>
      <c r="AK123" t="str">
        <f t="shared" si="110"/>
        <v>CF-241</v>
      </c>
      <c r="AM123" t="str">
        <f t="shared" si="60"/>
        <v>IGNACIO VEGA CAMPOS</v>
      </c>
      <c r="AN123" t="e">
        <f t="shared" ca="1" si="61"/>
        <v>#N/A</v>
      </c>
      <c r="AO123" t="e">
        <f ca="1">VLOOKUP(AN123,Equivalencias!D:F,3,FALSE)</f>
        <v>#N/A</v>
      </c>
      <c r="AQ123" t="s">
        <v>3671</v>
      </c>
    </row>
    <row r="124" spans="1:43" x14ac:dyDescent="0.3">
      <c r="A124" t="s">
        <v>180</v>
      </c>
      <c r="B124" t="s">
        <v>423</v>
      </c>
      <c r="C124" t="s">
        <v>423</v>
      </c>
      <c r="D124" t="s">
        <v>423</v>
      </c>
      <c r="E124" t="s">
        <v>423</v>
      </c>
      <c r="F124" t="s">
        <v>423</v>
      </c>
      <c r="G124" t="s">
        <v>423</v>
      </c>
      <c r="H124" t="s">
        <v>423</v>
      </c>
      <c r="I124" t="s">
        <v>423</v>
      </c>
      <c r="J124" t="s">
        <v>423</v>
      </c>
      <c r="K124" t="s">
        <v>423</v>
      </c>
      <c r="L124" t="s">
        <v>423</v>
      </c>
      <c r="M124" t="s">
        <v>423</v>
      </c>
      <c r="N124" t="s">
        <v>423</v>
      </c>
      <c r="O124" t="s">
        <v>423</v>
      </c>
      <c r="P124" t="s">
        <v>423</v>
      </c>
      <c r="Q124" t="s">
        <v>423</v>
      </c>
      <c r="R124" t="s">
        <v>423</v>
      </c>
      <c r="S124" t="s">
        <v>423</v>
      </c>
      <c r="T124" t="s">
        <v>423</v>
      </c>
      <c r="U124" t="s">
        <v>423</v>
      </c>
      <c r="V124" t="s">
        <v>423</v>
      </c>
      <c r="W124" t="s">
        <v>423</v>
      </c>
      <c r="X124" t="str">
        <f t="shared" si="100"/>
        <v>CF-200QA</v>
      </c>
      <c r="Y124" t="s">
        <v>423</v>
      </c>
      <c r="Z124" t="str">
        <f t="shared" ref="Z124:AK124" si="111">Y124</f>
        <v>CF-200QA</v>
      </c>
      <c r="AA124" t="str">
        <f t="shared" si="111"/>
        <v>CF-200QA</v>
      </c>
      <c r="AB124" t="str">
        <f t="shared" si="111"/>
        <v>CF-200QA</v>
      </c>
      <c r="AC124" t="str">
        <f t="shared" si="111"/>
        <v>CF-200QA</v>
      </c>
      <c r="AD124" t="str">
        <f t="shared" si="111"/>
        <v>CF-200QA</v>
      </c>
      <c r="AE124" t="str">
        <f t="shared" si="111"/>
        <v>CF-200QA</v>
      </c>
      <c r="AF124" t="str">
        <f t="shared" si="111"/>
        <v>CF-200QA</v>
      </c>
      <c r="AG124" t="str">
        <f t="shared" si="111"/>
        <v>CF-200QA</v>
      </c>
      <c r="AH124" t="str">
        <f t="shared" si="111"/>
        <v>CF-200QA</v>
      </c>
      <c r="AI124" t="str">
        <f t="shared" si="111"/>
        <v>CF-200QA</v>
      </c>
      <c r="AJ124" t="str">
        <f t="shared" si="111"/>
        <v>CF-200QA</v>
      </c>
      <c r="AK124" t="str">
        <f t="shared" si="111"/>
        <v>CF-200QA</v>
      </c>
      <c r="AM124" t="str">
        <f t="shared" si="60"/>
        <v>IRENE GRANADOS ROJAS</v>
      </c>
      <c r="AN124" t="e">
        <f t="shared" ca="1" si="61"/>
        <v>#N/A</v>
      </c>
      <c r="AO124" t="e">
        <f ca="1">VLOOKUP(AN124,Equivalencias!D:F,3,FALSE)</f>
        <v>#N/A</v>
      </c>
      <c r="AQ124" t="s">
        <v>3672</v>
      </c>
    </row>
    <row r="125" spans="1:43" s="1" customFormat="1" x14ac:dyDescent="0.3">
      <c r="A125" t="s">
        <v>259</v>
      </c>
      <c r="B125" t="s">
        <v>473</v>
      </c>
      <c r="C125" t="s">
        <v>473</v>
      </c>
      <c r="D125" t="s">
        <v>473</v>
      </c>
      <c r="E125" t="s">
        <v>473</v>
      </c>
      <c r="F125" t="s">
        <v>473</v>
      </c>
      <c r="G125" t="s">
        <v>473</v>
      </c>
      <c r="H125" t="s">
        <v>473</v>
      </c>
      <c r="I125" t="s">
        <v>473</v>
      </c>
      <c r="J125" t="s">
        <v>473</v>
      </c>
      <c r="K125" t="s">
        <v>473</v>
      </c>
      <c r="L125" t="s">
        <v>473</v>
      </c>
      <c r="M125" t="s">
        <v>473</v>
      </c>
      <c r="N125" t="s">
        <v>473</v>
      </c>
      <c r="O125" t="s">
        <v>473</v>
      </c>
      <c r="P125" t="s">
        <v>473</v>
      </c>
      <c r="Q125" t="s">
        <v>473</v>
      </c>
      <c r="R125" t="s">
        <v>473</v>
      </c>
      <c r="S125" t="s">
        <v>473</v>
      </c>
      <c r="T125" t="s">
        <v>473</v>
      </c>
      <c r="U125" t="s">
        <v>473</v>
      </c>
      <c r="V125" t="s">
        <v>473</v>
      </c>
      <c r="W125" t="s">
        <v>473</v>
      </c>
      <c r="X125" t="str">
        <f t="shared" si="100"/>
        <v>CF-2810</v>
      </c>
      <c r="Y125" t="s">
        <v>473</v>
      </c>
      <c r="Z125" t="str">
        <f t="shared" ref="Z125:AK125" si="112">Y125</f>
        <v>CF-2810</v>
      </c>
      <c r="AA125" t="str">
        <f t="shared" si="112"/>
        <v>CF-2810</v>
      </c>
      <c r="AB125" t="str">
        <f t="shared" si="112"/>
        <v>CF-2810</v>
      </c>
      <c r="AC125" t="str">
        <f t="shared" si="112"/>
        <v>CF-2810</v>
      </c>
      <c r="AD125" t="str">
        <f t="shared" si="112"/>
        <v>CF-2810</v>
      </c>
      <c r="AE125" t="str">
        <f t="shared" si="112"/>
        <v>CF-2810</v>
      </c>
      <c r="AF125" t="str">
        <f t="shared" si="112"/>
        <v>CF-2810</v>
      </c>
      <c r="AG125" t="str">
        <f t="shared" si="112"/>
        <v>CF-2810</v>
      </c>
      <c r="AH125" t="str">
        <f t="shared" si="112"/>
        <v>CF-2810</v>
      </c>
      <c r="AI125" t="str">
        <f t="shared" si="112"/>
        <v>CF-2810</v>
      </c>
      <c r="AJ125" t="str">
        <f t="shared" si="112"/>
        <v>CF-2810</v>
      </c>
      <c r="AK125" t="str">
        <f t="shared" si="112"/>
        <v>CF-2810</v>
      </c>
      <c r="AL125"/>
      <c r="AM125" t="str">
        <f t="shared" si="60"/>
        <v>ISAAK ESPINOZA AGUILAR</v>
      </c>
      <c r="AN125" t="e">
        <f t="shared" ca="1" si="61"/>
        <v>#N/A</v>
      </c>
      <c r="AO125" t="e">
        <f ca="1">VLOOKUP(AN125,Equivalencias!D:F,3,FALSE)</f>
        <v>#N/A</v>
      </c>
      <c r="AP125"/>
      <c r="AQ125" t="s">
        <v>3673</v>
      </c>
    </row>
    <row r="126" spans="1:43" s="1" customFormat="1" x14ac:dyDescent="0.3">
      <c r="A126" t="s">
        <v>324</v>
      </c>
      <c r="B126" t="s">
        <v>481</v>
      </c>
      <c r="C126" t="s">
        <v>481</v>
      </c>
      <c r="D126" t="s">
        <v>481</v>
      </c>
      <c r="E126" t="s">
        <v>481</v>
      </c>
      <c r="F126" t="s">
        <v>481</v>
      </c>
      <c r="G126" t="s">
        <v>481</v>
      </c>
      <c r="H126" t="s">
        <v>481</v>
      </c>
      <c r="I126" t="s">
        <v>481</v>
      </c>
      <c r="J126" t="s">
        <v>481</v>
      </c>
      <c r="K126" t="s">
        <v>481</v>
      </c>
      <c r="L126" t="s">
        <v>481</v>
      </c>
      <c r="M126" t="s">
        <v>481</v>
      </c>
      <c r="N126" t="s">
        <v>481</v>
      </c>
      <c r="O126" t="s">
        <v>481</v>
      </c>
      <c r="P126" t="s">
        <v>481</v>
      </c>
      <c r="Q126" t="s">
        <v>481</v>
      </c>
      <c r="R126" t="s">
        <v>481</v>
      </c>
      <c r="S126" t="s">
        <v>481</v>
      </c>
      <c r="T126" t="s">
        <v>481</v>
      </c>
      <c r="U126" t="s">
        <v>481</v>
      </c>
      <c r="V126" t="s">
        <v>481</v>
      </c>
      <c r="W126" t="s">
        <v>481</v>
      </c>
      <c r="X126" t="str">
        <f t="shared" si="100"/>
        <v>CF-30</v>
      </c>
      <c r="Y126" t="s">
        <v>481</v>
      </c>
      <c r="Z126" t="str">
        <f t="shared" ref="Z126:AK126" si="113">Y126</f>
        <v>CF-30</v>
      </c>
      <c r="AA126" t="str">
        <f t="shared" si="113"/>
        <v>CF-30</v>
      </c>
      <c r="AB126" t="str">
        <f t="shared" si="113"/>
        <v>CF-30</v>
      </c>
      <c r="AC126" t="str">
        <f t="shared" si="113"/>
        <v>CF-30</v>
      </c>
      <c r="AD126" t="str">
        <f t="shared" si="113"/>
        <v>CF-30</v>
      </c>
      <c r="AE126" t="str">
        <f t="shared" si="113"/>
        <v>CF-30</v>
      </c>
      <c r="AF126" t="str">
        <f t="shared" si="113"/>
        <v>CF-30</v>
      </c>
      <c r="AG126" t="str">
        <f t="shared" si="113"/>
        <v>CF-30</v>
      </c>
      <c r="AH126" t="str">
        <f t="shared" si="113"/>
        <v>CF-30</v>
      </c>
      <c r="AI126" t="str">
        <f t="shared" si="113"/>
        <v>CF-30</v>
      </c>
      <c r="AJ126" t="str">
        <f t="shared" si="113"/>
        <v>CF-30</v>
      </c>
      <c r="AK126" t="str">
        <f t="shared" si="113"/>
        <v>CF-30</v>
      </c>
      <c r="AL126"/>
      <c r="AM126" t="str">
        <f t="shared" si="60"/>
        <v>IVANNIA SANCHEZ CALDERON</v>
      </c>
      <c r="AN126" t="e">
        <f t="shared" ca="1" si="61"/>
        <v>#N/A</v>
      </c>
      <c r="AO126" t="e">
        <f ca="1">VLOOKUP(AN126,Equivalencias!D:F,3,FALSE)</f>
        <v>#N/A</v>
      </c>
      <c r="AP126"/>
      <c r="AQ126" t="s">
        <v>3674</v>
      </c>
    </row>
    <row r="127" spans="1:43" x14ac:dyDescent="0.3">
      <c r="A127" t="s">
        <v>66</v>
      </c>
      <c r="B127" t="s">
        <v>446</v>
      </c>
      <c r="C127" t="s">
        <v>446</v>
      </c>
      <c r="D127" t="s">
        <v>446</v>
      </c>
      <c r="E127" t="s">
        <v>446</v>
      </c>
      <c r="F127" t="s">
        <v>446</v>
      </c>
      <c r="G127" t="s">
        <v>446</v>
      </c>
      <c r="H127" t="s">
        <v>446</v>
      </c>
      <c r="I127" t="s">
        <v>446</v>
      </c>
      <c r="J127" t="s">
        <v>446</v>
      </c>
      <c r="K127" t="s">
        <v>446</v>
      </c>
      <c r="L127" t="s">
        <v>446</v>
      </c>
      <c r="M127" t="s">
        <v>446</v>
      </c>
      <c r="N127" t="s">
        <v>446</v>
      </c>
      <c r="O127" t="s">
        <v>446</v>
      </c>
      <c r="P127" t="s">
        <v>446</v>
      </c>
      <c r="Q127" t="s">
        <v>446</v>
      </c>
      <c r="R127" t="s">
        <v>446</v>
      </c>
      <c r="S127" t="s">
        <v>446</v>
      </c>
      <c r="T127" t="s">
        <v>446</v>
      </c>
      <c r="U127" t="s">
        <v>446</v>
      </c>
      <c r="V127" t="s">
        <v>446</v>
      </c>
      <c r="W127" t="s">
        <v>446</v>
      </c>
      <c r="X127" t="str">
        <f t="shared" si="100"/>
        <v>CF-26</v>
      </c>
      <c r="Y127" t="s">
        <v>446</v>
      </c>
      <c r="Z127" t="str">
        <f t="shared" ref="Z127:AK127" si="114">Y127</f>
        <v>CF-26</v>
      </c>
      <c r="AA127" t="str">
        <f t="shared" si="114"/>
        <v>CF-26</v>
      </c>
      <c r="AB127" t="str">
        <f t="shared" si="114"/>
        <v>CF-26</v>
      </c>
      <c r="AC127" t="str">
        <f t="shared" si="114"/>
        <v>CF-26</v>
      </c>
      <c r="AD127" t="str">
        <f t="shared" si="114"/>
        <v>CF-26</v>
      </c>
      <c r="AE127" t="str">
        <f t="shared" si="114"/>
        <v>CF-26</v>
      </c>
      <c r="AF127" t="str">
        <f t="shared" si="114"/>
        <v>CF-26</v>
      </c>
      <c r="AG127" t="str">
        <f t="shared" si="114"/>
        <v>CF-26</v>
      </c>
      <c r="AH127" t="str">
        <f t="shared" si="114"/>
        <v>CF-26</v>
      </c>
      <c r="AI127" t="str">
        <f t="shared" si="114"/>
        <v>CF-26</v>
      </c>
      <c r="AJ127" t="str">
        <f t="shared" si="114"/>
        <v>CF-26</v>
      </c>
      <c r="AK127" t="str">
        <f t="shared" si="114"/>
        <v>CF-26</v>
      </c>
      <c r="AM127" t="str">
        <f t="shared" si="60"/>
        <v>IVETTE SANCHEZ GARCIA</v>
      </c>
      <c r="AN127" t="e">
        <f t="shared" ca="1" si="61"/>
        <v>#N/A</v>
      </c>
      <c r="AO127" t="e">
        <f ca="1">VLOOKUP(AN127,Equivalencias!D:F,3,FALSE)</f>
        <v>#N/A</v>
      </c>
      <c r="AQ127" t="s">
        <v>3675</v>
      </c>
    </row>
    <row r="128" spans="1:43" x14ac:dyDescent="0.3">
      <c r="A128" t="s">
        <v>945</v>
      </c>
      <c r="B128" t="s">
        <v>466</v>
      </c>
      <c r="C128" t="s">
        <v>466</v>
      </c>
      <c r="D128" t="s">
        <v>466</v>
      </c>
      <c r="E128" t="s">
        <v>466</v>
      </c>
      <c r="F128" t="s">
        <v>466</v>
      </c>
      <c r="G128" t="s">
        <v>466</v>
      </c>
      <c r="H128" t="s">
        <v>466</v>
      </c>
      <c r="I128" t="s">
        <v>466</v>
      </c>
      <c r="J128" t="s">
        <v>466</v>
      </c>
      <c r="K128" t="s">
        <v>466</v>
      </c>
      <c r="L128" t="s">
        <v>466</v>
      </c>
      <c r="M128" t="s">
        <v>466</v>
      </c>
      <c r="N128" t="s">
        <v>466</v>
      </c>
      <c r="O128" t="s">
        <v>466</v>
      </c>
      <c r="P128" t="s">
        <v>466</v>
      </c>
      <c r="Q128" t="s">
        <v>466</v>
      </c>
      <c r="R128" t="s">
        <v>466</v>
      </c>
      <c r="S128" t="s">
        <v>466</v>
      </c>
      <c r="T128" t="s">
        <v>466</v>
      </c>
      <c r="U128" t="s">
        <v>466</v>
      </c>
      <c r="V128" t="s">
        <v>466</v>
      </c>
      <c r="W128" t="s">
        <v>466</v>
      </c>
      <c r="X128" t="str">
        <f t="shared" si="100"/>
        <v>CF-2804</v>
      </c>
      <c r="AM128" t="str">
        <f t="shared" si="60"/>
        <v>JAFET RODRIGUEZ MENDEZ</v>
      </c>
      <c r="AN128" t="e">
        <f t="shared" ca="1" si="61"/>
        <v>#N/A</v>
      </c>
      <c r="AO128" t="e">
        <f ca="1">VLOOKUP(AN128,Equivalencias!D:F,3,FALSE)</f>
        <v>#N/A</v>
      </c>
      <c r="AQ128" t="e">
        <v>#N/A</v>
      </c>
    </row>
    <row r="129" spans="1:43" x14ac:dyDescent="0.3">
      <c r="A129" s="1" t="s">
        <v>947</v>
      </c>
      <c r="B129" s="1" t="e">
        <v>#N/A</v>
      </c>
      <c r="C129" s="1" t="e">
        <v>#N/A</v>
      </c>
      <c r="D129" s="1" t="e">
        <v>#N/A</v>
      </c>
      <c r="E129" s="1" t="e">
        <v>#N/A</v>
      </c>
      <c r="F129" s="1" t="e">
        <v>#N/A</v>
      </c>
      <c r="G129" s="1" t="e">
        <v>#N/A</v>
      </c>
      <c r="H129" s="1" t="e">
        <v>#N/A</v>
      </c>
      <c r="I129" s="1" t="e">
        <v>#N/A</v>
      </c>
      <c r="J129" s="1" t="e">
        <v>#N/A</v>
      </c>
      <c r="K129" s="1" t="e">
        <v>#N/A</v>
      </c>
      <c r="L129" s="1" t="e">
        <v>#N/A</v>
      </c>
      <c r="M129" s="1" t="e">
        <v>#N/A</v>
      </c>
      <c r="N129" s="1" t="e">
        <v>#N/A</v>
      </c>
      <c r="O129" s="1" t="e">
        <v>#N/A</v>
      </c>
      <c r="P129" s="1" t="s">
        <v>672</v>
      </c>
      <c r="Q129" s="1" t="s">
        <v>672</v>
      </c>
      <c r="R129" s="1" t="s">
        <v>672</v>
      </c>
      <c r="S129" s="1" t="s">
        <v>672</v>
      </c>
      <c r="T129" s="1" t="s">
        <v>672</v>
      </c>
      <c r="U129" s="1" t="s">
        <v>672</v>
      </c>
      <c r="V129" s="1" t="s">
        <v>672</v>
      </c>
      <c r="W129" s="1" t="s">
        <v>672</v>
      </c>
      <c r="X129" s="1" t="str">
        <f t="shared" si="100"/>
        <v>CF-SP</v>
      </c>
      <c r="Y129" s="1" t="s">
        <v>672</v>
      </c>
      <c r="Z129" s="1" t="str">
        <f t="shared" ref="Z129:AK129" si="115">Y129</f>
        <v>CF-SP</v>
      </c>
      <c r="AA129" s="1" t="str">
        <f t="shared" si="115"/>
        <v>CF-SP</v>
      </c>
      <c r="AB129" s="1" t="str">
        <f t="shared" si="115"/>
        <v>CF-SP</v>
      </c>
      <c r="AC129" s="1" t="str">
        <f t="shared" si="115"/>
        <v>CF-SP</v>
      </c>
      <c r="AD129" s="1" t="str">
        <f t="shared" si="115"/>
        <v>CF-SP</v>
      </c>
      <c r="AE129" s="1" t="str">
        <f t="shared" si="115"/>
        <v>CF-SP</v>
      </c>
      <c r="AF129" s="1" t="str">
        <f t="shared" si="115"/>
        <v>CF-SP</v>
      </c>
      <c r="AG129" s="1" t="str">
        <f t="shared" si="115"/>
        <v>CF-SP</v>
      </c>
      <c r="AH129" s="1" t="str">
        <f t="shared" si="115"/>
        <v>CF-SP</v>
      </c>
      <c r="AI129" s="1" t="str">
        <f t="shared" si="115"/>
        <v>CF-SP</v>
      </c>
      <c r="AJ129" s="1" t="str">
        <f t="shared" si="115"/>
        <v>CF-SP</v>
      </c>
      <c r="AK129" s="1" t="str">
        <f t="shared" si="115"/>
        <v>CF-SP</v>
      </c>
      <c r="AL129" s="1"/>
      <c r="AM129" s="1" t="str">
        <f t="shared" si="60"/>
        <v>JAIME HERNÁN IBARRA  BENAVIDES</v>
      </c>
      <c r="AN129" s="1" t="e">
        <f t="shared" ca="1" si="61"/>
        <v>#N/A</v>
      </c>
      <c r="AO129" s="1" t="e">
        <f ca="1">VLOOKUP(AN129,Equivalencias!D:F,3,FALSE)</f>
        <v>#N/A</v>
      </c>
      <c r="AP129" s="1"/>
      <c r="AQ129" s="1" t="e">
        <v>#N/A</v>
      </c>
    </row>
    <row r="130" spans="1:43" s="1" customFormat="1" x14ac:dyDescent="0.3">
      <c r="A130" s="1" t="s">
        <v>941</v>
      </c>
      <c r="B130" s="1" t="e">
        <v>#N/A</v>
      </c>
      <c r="C130" s="1" t="e">
        <v>#N/A</v>
      </c>
      <c r="D130" s="1" t="e">
        <v>#N/A</v>
      </c>
      <c r="E130" s="1" t="e">
        <v>#N/A</v>
      </c>
      <c r="F130" s="1" t="e">
        <v>#N/A</v>
      </c>
      <c r="G130" s="1" t="e">
        <v>#N/A</v>
      </c>
      <c r="H130" s="1" t="e">
        <v>#N/A</v>
      </c>
      <c r="I130" s="1" t="e">
        <v>#N/A</v>
      </c>
      <c r="J130" s="1" t="e">
        <v>#N/A</v>
      </c>
      <c r="K130" s="1" t="e">
        <v>#N/A</v>
      </c>
      <c r="L130" s="1" t="e">
        <v>#N/A</v>
      </c>
      <c r="M130" s="1" t="e">
        <v>#N/A</v>
      </c>
      <c r="N130" s="1" t="e">
        <v>#N/A</v>
      </c>
      <c r="O130" s="1" t="e">
        <v>#N/A</v>
      </c>
      <c r="P130" s="1" t="s">
        <v>672</v>
      </c>
      <c r="Q130" s="1" t="s">
        <v>672</v>
      </c>
      <c r="R130" s="1" t="s">
        <v>672</v>
      </c>
      <c r="S130" s="1" t="s">
        <v>672</v>
      </c>
      <c r="T130" s="1" t="s">
        <v>672</v>
      </c>
      <c r="U130" s="1" t="s">
        <v>672</v>
      </c>
      <c r="V130" s="1" t="s">
        <v>672</v>
      </c>
      <c r="W130" s="1" t="s">
        <v>672</v>
      </c>
      <c r="X130" s="1" t="str">
        <f t="shared" si="100"/>
        <v>CF-SP</v>
      </c>
      <c r="Y130" s="1" t="s">
        <v>672</v>
      </c>
      <c r="Z130" s="1" t="str">
        <f t="shared" ref="Z130:AK130" si="116">Y130</f>
        <v>CF-SP</v>
      </c>
      <c r="AA130" s="1" t="str">
        <f t="shared" si="116"/>
        <v>CF-SP</v>
      </c>
      <c r="AB130" s="1" t="str">
        <f t="shared" si="116"/>
        <v>CF-SP</v>
      </c>
      <c r="AC130" s="1" t="str">
        <f t="shared" si="116"/>
        <v>CF-SP</v>
      </c>
      <c r="AD130" s="1" t="str">
        <f t="shared" si="116"/>
        <v>CF-SP</v>
      </c>
      <c r="AE130" s="1" t="str">
        <f t="shared" si="116"/>
        <v>CF-SP</v>
      </c>
      <c r="AF130" s="1" t="str">
        <f t="shared" si="116"/>
        <v>CF-SP</v>
      </c>
      <c r="AG130" s="1" t="str">
        <f t="shared" si="116"/>
        <v>CF-SP</v>
      </c>
      <c r="AH130" s="1" t="str">
        <f t="shared" si="116"/>
        <v>CF-SP</v>
      </c>
      <c r="AI130" s="1" t="str">
        <f t="shared" si="116"/>
        <v>CF-SP</v>
      </c>
      <c r="AJ130" s="1" t="str">
        <f t="shared" si="116"/>
        <v>CF-SP</v>
      </c>
      <c r="AK130" s="1" t="str">
        <f t="shared" si="116"/>
        <v>CF-SP</v>
      </c>
      <c r="AM130" s="1" t="str">
        <f t="shared" si="60"/>
        <v>JAIME MORENO MORENO</v>
      </c>
      <c r="AN130" s="1" t="e">
        <f t="shared" ca="1" si="61"/>
        <v>#N/A</v>
      </c>
      <c r="AO130" s="1" t="e">
        <f ca="1">VLOOKUP(AN130,Equivalencias!D:F,3,FALSE)</f>
        <v>#N/A</v>
      </c>
      <c r="AQ130" s="1" t="e">
        <v>#N/A</v>
      </c>
    </row>
    <row r="131" spans="1:43" x14ac:dyDescent="0.3">
      <c r="A131" t="s">
        <v>222</v>
      </c>
      <c r="B131" t="s">
        <v>437</v>
      </c>
      <c r="C131" t="s">
        <v>437</v>
      </c>
      <c r="D131" t="s">
        <v>437</v>
      </c>
      <c r="E131" t="s">
        <v>437</v>
      </c>
      <c r="F131" t="s">
        <v>437</v>
      </c>
      <c r="G131" t="s">
        <v>437</v>
      </c>
      <c r="H131" t="s">
        <v>437</v>
      </c>
      <c r="I131" t="s">
        <v>437</v>
      </c>
      <c r="J131" t="s">
        <v>437</v>
      </c>
      <c r="K131" t="s">
        <v>437</v>
      </c>
      <c r="L131" t="s">
        <v>437</v>
      </c>
      <c r="M131" t="s">
        <v>437</v>
      </c>
      <c r="N131" t="s">
        <v>437</v>
      </c>
      <c r="O131" t="s">
        <v>437</v>
      </c>
      <c r="P131" t="s">
        <v>437</v>
      </c>
      <c r="Q131" t="s">
        <v>437</v>
      </c>
      <c r="R131" t="s">
        <v>437</v>
      </c>
      <c r="S131" t="s">
        <v>437</v>
      </c>
      <c r="T131" t="s">
        <v>437</v>
      </c>
      <c r="U131" t="s">
        <v>437</v>
      </c>
      <c r="V131" t="s">
        <v>437</v>
      </c>
      <c r="W131" t="s">
        <v>437</v>
      </c>
      <c r="X131" t="str">
        <f t="shared" si="100"/>
        <v>CF-24</v>
      </c>
      <c r="Y131" t="s">
        <v>437</v>
      </c>
      <c r="Z131" t="str">
        <f t="shared" ref="Z131:AK131" si="117">Y131</f>
        <v>CF-24</v>
      </c>
      <c r="AA131" t="str">
        <f t="shared" si="117"/>
        <v>CF-24</v>
      </c>
      <c r="AB131" t="str">
        <f t="shared" si="117"/>
        <v>CF-24</v>
      </c>
      <c r="AC131" t="str">
        <f t="shared" si="117"/>
        <v>CF-24</v>
      </c>
      <c r="AD131" t="str">
        <f t="shared" si="117"/>
        <v>CF-24</v>
      </c>
      <c r="AE131" t="str">
        <f t="shared" si="117"/>
        <v>CF-24</v>
      </c>
      <c r="AF131" t="str">
        <f t="shared" si="117"/>
        <v>CF-24</v>
      </c>
      <c r="AG131" t="str">
        <f t="shared" si="117"/>
        <v>CF-24</v>
      </c>
      <c r="AH131" t="str">
        <f t="shared" si="117"/>
        <v>CF-24</v>
      </c>
      <c r="AI131" t="str">
        <f t="shared" si="117"/>
        <v>CF-24</v>
      </c>
      <c r="AJ131" t="str">
        <f t="shared" si="117"/>
        <v>CF-24</v>
      </c>
      <c r="AK131" t="str">
        <f t="shared" si="117"/>
        <v>CF-24</v>
      </c>
      <c r="AM131" t="str">
        <f t="shared" ref="AM131:AM194" si="118">A131</f>
        <v>JASON CRUZ SOLIS</v>
      </c>
      <c r="AN131" t="e">
        <f t="shared" ref="AN131:AN194" ca="1" si="119">OFFSET(A131,,MATCH($AN$2,$B$2:$AK$2,0))</f>
        <v>#N/A</v>
      </c>
      <c r="AO131" t="e">
        <f ca="1">VLOOKUP(AN131,Equivalencias!D:F,3,FALSE)</f>
        <v>#N/A</v>
      </c>
      <c r="AQ131" t="e">
        <v>#N/A</v>
      </c>
    </row>
    <row r="132" spans="1:43" x14ac:dyDescent="0.3">
      <c r="A132" t="s">
        <v>198</v>
      </c>
      <c r="B132" t="s">
        <v>423</v>
      </c>
      <c r="C132" t="s">
        <v>423</v>
      </c>
      <c r="D132" t="s">
        <v>423</v>
      </c>
      <c r="E132" t="s">
        <v>423</v>
      </c>
      <c r="F132" t="s">
        <v>423</v>
      </c>
      <c r="G132" t="s">
        <v>423</v>
      </c>
      <c r="H132" t="s">
        <v>423</v>
      </c>
      <c r="I132" t="s">
        <v>423</v>
      </c>
      <c r="J132" t="s">
        <v>423</v>
      </c>
      <c r="K132" t="s">
        <v>423</v>
      </c>
      <c r="L132" t="s">
        <v>423</v>
      </c>
      <c r="M132" t="s">
        <v>423</v>
      </c>
      <c r="N132" t="s">
        <v>423</v>
      </c>
      <c r="O132" t="s">
        <v>423</v>
      </c>
      <c r="P132" t="s">
        <v>423</v>
      </c>
      <c r="Q132" t="s">
        <v>423</v>
      </c>
      <c r="R132" t="s">
        <v>423</v>
      </c>
      <c r="S132" t="s">
        <v>423</v>
      </c>
      <c r="T132" t="s">
        <v>423</v>
      </c>
      <c r="U132" t="s">
        <v>423</v>
      </c>
      <c r="V132" t="s">
        <v>423</v>
      </c>
      <c r="W132" t="s">
        <v>423</v>
      </c>
      <c r="X132" t="str">
        <f t="shared" si="100"/>
        <v>CF-200QA</v>
      </c>
      <c r="Y132" t="s">
        <v>423</v>
      </c>
      <c r="Z132" t="str">
        <f t="shared" ref="Z132:AK132" si="120">Y132</f>
        <v>CF-200QA</v>
      </c>
      <c r="AA132" t="str">
        <f t="shared" si="120"/>
        <v>CF-200QA</v>
      </c>
      <c r="AB132" t="str">
        <f t="shared" si="120"/>
        <v>CF-200QA</v>
      </c>
      <c r="AC132" t="str">
        <f t="shared" si="120"/>
        <v>CF-200QA</v>
      </c>
      <c r="AD132" t="str">
        <f t="shared" si="120"/>
        <v>CF-200QA</v>
      </c>
      <c r="AE132" t="str">
        <f t="shared" si="120"/>
        <v>CF-200QA</v>
      </c>
      <c r="AF132" t="str">
        <f t="shared" si="120"/>
        <v>CF-200QA</v>
      </c>
      <c r="AG132" t="str">
        <f t="shared" si="120"/>
        <v>CF-200QA</v>
      </c>
      <c r="AH132" t="str">
        <f t="shared" si="120"/>
        <v>CF-200QA</v>
      </c>
      <c r="AI132" t="str">
        <f t="shared" si="120"/>
        <v>CF-200QA</v>
      </c>
      <c r="AJ132" t="str">
        <f t="shared" si="120"/>
        <v>CF-200QA</v>
      </c>
      <c r="AK132" t="str">
        <f t="shared" si="120"/>
        <v>CF-200QA</v>
      </c>
      <c r="AM132" t="str">
        <f t="shared" si="118"/>
        <v>JASON STEVEN SANDOVAL SALAZAR</v>
      </c>
      <c r="AN132" t="e">
        <f t="shared" ca="1" si="119"/>
        <v>#N/A</v>
      </c>
      <c r="AO132" t="e">
        <f ca="1">VLOOKUP(AN132,Equivalencias!D:F,3,FALSE)</f>
        <v>#N/A</v>
      </c>
      <c r="AQ132" t="s">
        <v>3676</v>
      </c>
    </row>
    <row r="133" spans="1:43" x14ac:dyDescent="0.3">
      <c r="A133" t="s">
        <v>191</v>
      </c>
      <c r="B133" t="s">
        <v>423</v>
      </c>
      <c r="C133" t="s">
        <v>423</v>
      </c>
      <c r="D133" t="s">
        <v>423</v>
      </c>
      <c r="E133" t="s">
        <v>423</v>
      </c>
      <c r="F133" t="s">
        <v>423</v>
      </c>
      <c r="G133" t="s">
        <v>423</v>
      </c>
      <c r="H133" t="s">
        <v>423</v>
      </c>
      <c r="I133" t="s">
        <v>423</v>
      </c>
      <c r="J133" t="s">
        <v>423</v>
      </c>
      <c r="K133" t="s">
        <v>423</v>
      </c>
      <c r="L133" t="s">
        <v>423</v>
      </c>
      <c r="M133" t="s">
        <v>423</v>
      </c>
      <c r="N133" t="s">
        <v>423</v>
      </c>
      <c r="O133" t="s">
        <v>423</v>
      </c>
      <c r="P133" t="s">
        <v>423</v>
      </c>
      <c r="Q133" t="s">
        <v>423</v>
      </c>
      <c r="R133" t="s">
        <v>423</v>
      </c>
      <c r="S133" t="s">
        <v>423</v>
      </c>
      <c r="T133" t="s">
        <v>423</v>
      </c>
      <c r="U133" t="s">
        <v>423</v>
      </c>
      <c r="V133" t="s">
        <v>423</v>
      </c>
      <c r="W133" t="s">
        <v>423</v>
      </c>
      <c r="X133" t="str">
        <f t="shared" si="100"/>
        <v>CF-200QA</v>
      </c>
      <c r="Y133" t="s">
        <v>423</v>
      </c>
      <c r="Z133" t="str">
        <f t="shared" ref="Z133:AK133" si="121">Y133</f>
        <v>CF-200QA</v>
      </c>
      <c r="AA133" t="str">
        <f t="shared" si="121"/>
        <v>CF-200QA</v>
      </c>
      <c r="AB133" t="str">
        <f t="shared" si="121"/>
        <v>CF-200QA</v>
      </c>
      <c r="AC133" t="str">
        <f t="shared" si="121"/>
        <v>CF-200QA</v>
      </c>
      <c r="AD133" t="str">
        <f t="shared" si="121"/>
        <v>CF-200QA</v>
      </c>
      <c r="AE133" t="str">
        <f t="shared" si="121"/>
        <v>CF-200QA</v>
      </c>
      <c r="AF133" t="str">
        <f t="shared" si="121"/>
        <v>CF-200QA</v>
      </c>
      <c r="AG133" t="str">
        <f t="shared" si="121"/>
        <v>CF-200QA</v>
      </c>
      <c r="AH133" t="str">
        <f t="shared" si="121"/>
        <v>CF-200QA</v>
      </c>
      <c r="AI133" t="str">
        <f t="shared" si="121"/>
        <v>CF-200QA</v>
      </c>
      <c r="AJ133" t="str">
        <f t="shared" si="121"/>
        <v>CF-200QA</v>
      </c>
      <c r="AK133" t="str">
        <f t="shared" si="121"/>
        <v>CF-200QA</v>
      </c>
      <c r="AM133" t="str">
        <f t="shared" si="118"/>
        <v>JAVIER CASTRO OROZCO</v>
      </c>
      <c r="AN133" t="e">
        <f t="shared" ca="1" si="119"/>
        <v>#N/A</v>
      </c>
      <c r="AO133" t="e">
        <f ca="1">VLOOKUP(AN133,Equivalencias!D:F,3,FALSE)</f>
        <v>#N/A</v>
      </c>
      <c r="AQ133" t="s">
        <v>3677</v>
      </c>
    </row>
    <row r="134" spans="1:43" x14ac:dyDescent="0.3">
      <c r="A134" s="1" t="s">
        <v>272</v>
      </c>
      <c r="B134" s="1" t="s">
        <v>672</v>
      </c>
      <c r="C134" s="1" t="s">
        <v>672</v>
      </c>
      <c r="D134" s="1" t="s">
        <v>672</v>
      </c>
      <c r="E134" s="1" t="s">
        <v>672</v>
      </c>
      <c r="F134" s="1" t="s">
        <v>672</v>
      </c>
      <c r="G134" s="1" t="s">
        <v>672</v>
      </c>
      <c r="H134" s="1" t="s">
        <v>672</v>
      </c>
      <c r="I134" s="1" t="s">
        <v>672</v>
      </c>
      <c r="J134" s="1" t="s">
        <v>672</v>
      </c>
      <c r="K134" s="1" t="s">
        <v>672</v>
      </c>
      <c r="L134" s="1" t="s">
        <v>672</v>
      </c>
      <c r="M134" s="1" t="s">
        <v>672</v>
      </c>
      <c r="N134" s="1" t="s">
        <v>672</v>
      </c>
      <c r="O134" s="1" t="s">
        <v>672</v>
      </c>
      <c r="P134" s="1" t="s">
        <v>672</v>
      </c>
      <c r="Q134" s="1" t="s">
        <v>672</v>
      </c>
      <c r="R134" s="1" t="s">
        <v>672</v>
      </c>
      <c r="S134" s="1" t="s">
        <v>672</v>
      </c>
      <c r="T134" s="1" t="s">
        <v>672</v>
      </c>
      <c r="U134" s="1" t="s">
        <v>672</v>
      </c>
      <c r="V134" s="1" t="s">
        <v>672</v>
      </c>
      <c r="W134" s="1" t="s">
        <v>672</v>
      </c>
      <c r="X134" s="1" t="str">
        <f t="shared" si="100"/>
        <v>CF-SP</v>
      </c>
      <c r="Y134" s="1" t="s">
        <v>672</v>
      </c>
      <c r="Z134" s="1" t="str">
        <f t="shared" ref="Z134:AK134" si="122">Y134</f>
        <v>CF-SP</v>
      </c>
      <c r="AA134" s="1" t="str">
        <f t="shared" si="122"/>
        <v>CF-SP</v>
      </c>
      <c r="AB134" s="1" t="str">
        <f t="shared" si="122"/>
        <v>CF-SP</v>
      </c>
      <c r="AC134" s="1" t="str">
        <f t="shared" si="122"/>
        <v>CF-SP</v>
      </c>
      <c r="AD134" s="1" t="str">
        <f t="shared" si="122"/>
        <v>CF-SP</v>
      </c>
      <c r="AE134" s="1" t="str">
        <f t="shared" si="122"/>
        <v>CF-SP</v>
      </c>
      <c r="AF134" s="1" t="str">
        <f t="shared" si="122"/>
        <v>CF-SP</v>
      </c>
      <c r="AG134" s="1" t="str">
        <f t="shared" si="122"/>
        <v>CF-SP</v>
      </c>
      <c r="AH134" s="1" t="str">
        <f t="shared" si="122"/>
        <v>CF-SP</v>
      </c>
      <c r="AI134" s="1" t="str">
        <f t="shared" si="122"/>
        <v>CF-SP</v>
      </c>
      <c r="AJ134" s="1" t="str">
        <f t="shared" si="122"/>
        <v>CF-SP</v>
      </c>
      <c r="AK134" s="1" t="str">
        <f t="shared" si="122"/>
        <v>CF-SP</v>
      </c>
      <c r="AL134" s="1"/>
      <c r="AM134" s="1" t="str">
        <f t="shared" si="118"/>
        <v>JAVIER MATIAS FERNANDEZ</v>
      </c>
      <c r="AN134" s="1" t="e">
        <f t="shared" ca="1" si="119"/>
        <v>#N/A</v>
      </c>
      <c r="AO134" s="1" t="e">
        <f ca="1">VLOOKUP(AN134,Equivalencias!D:F,3,FALSE)</f>
        <v>#N/A</v>
      </c>
      <c r="AP134" s="1"/>
      <c r="AQ134" s="1" t="e">
        <v>#N/A</v>
      </c>
    </row>
    <row r="135" spans="1:43" s="1" customFormat="1" x14ac:dyDescent="0.3">
      <c r="A135" t="s">
        <v>939</v>
      </c>
      <c r="B135" t="s">
        <v>438</v>
      </c>
      <c r="C135" t="s">
        <v>438</v>
      </c>
      <c r="D135" t="s">
        <v>438</v>
      </c>
      <c r="E135" t="s">
        <v>438</v>
      </c>
      <c r="F135" t="s">
        <v>438</v>
      </c>
      <c r="G135" t="s">
        <v>438</v>
      </c>
      <c r="H135" t="s">
        <v>438</v>
      </c>
      <c r="I135" t="s">
        <v>438</v>
      </c>
      <c r="J135" t="s">
        <v>438</v>
      </c>
      <c r="K135" t="s">
        <v>438</v>
      </c>
      <c r="L135" t="s">
        <v>438</v>
      </c>
      <c r="M135" t="s">
        <v>438</v>
      </c>
      <c r="N135" t="s">
        <v>438</v>
      </c>
      <c r="O135" t="s">
        <v>438</v>
      </c>
      <c r="P135" t="s">
        <v>438</v>
      </c>
      <c r="Q135" t="s">
        <v>438</v>
      </c>
      <c r="R135" t="s">
        <v>438</v>
      </c>
      <c r="S135" t="s">
        <v>438</v>
      </c>
      <c r="T135" t="s">
        <v>438</v>
      </c>
      <c r="U135" t="s">
        <v>438</v>
      </c>
      <c r="V135" t="s">
        <v>438</v>
      </c>
      <c r="W135" t="s">
        <v>438</v>
      </c>
      <c r="X135" t="str">
        <f t="shared" si="100"/>
        <v>CF-241</v>
      </c>
      <c r="Y135" t="s">
        <v>438</v>
      </c>
      <c r="Z135" t="str">
        <f t="shared" ref="Z135:AK135" si="123">Y135</f>
        <v>CF-241</v>
      </c>
      <c r="AA135" t="str">
        <f t="shared" si="123"/>
        <v>CF-241</v>
      </c>
      <c r="AB135" t="str">
        <f t="shared" si="123"/>
        <v>CF-241</v>
      </c>
      <c r="AC135" t="str">
        <f t="shared" si="123"/>
        <v>CF-241</v>
      </c>
      <c r="AD135" t="str">
        <f t="shared" si="123"/>
        <v>CF-241</v>
      </c>
      <c r="AE135" t="str">
        <f t="shared" si="123"/>
        <v>CF-241</v>
      </c>
      <c r="AF135" t="str">
        <f t="shared" si="123"/>
        <v>CF-241</v>
      </c>
      <c r="AG135" t="str">
        <f t="shared" si="123"/>
        <v>CF-241</v>
      </c>
      <c r="AH135" t="str">
        <f t="shared" si="123"/>
        <v>CF-241</v>
      </c>
      <c r="AI135" t="str">
        <f t="shared" si="123"/>
        <v>CF-241</v>
      </c>
      <c r="AJ135" t="str">
        <f t="shared" si="123"/>
        <v>CF-241</v>
      </c>
      <c r="AK135" t="str">
        <f t="shared" si="123"/>
        <v>CF-241</v>
      </c>
      <c r="AL135"/>
      <c r="AM135" t="str">
        <f t="shared" si="118"/>
        <v>JAVIER VARGAS VILLALTA</v>
      </c>
      <c r="AN135" t="e">
        <f t="shared" ca="1" si="119"/>
        <v>#N/A</v>
      </c>
      <c r="AO135" t="e">
        <f ca="1">VLOOKUP(AN135,Equivalencias!D:F,3,FALSE)</f>
        <v>#N/A</v>
      </c>
      <c r="AP135"/>
      <c r="AQ135" t="s">
        <v>3678</v>
      </c>
    </row>
    <row r="136" spans="1:43" x14ac:dyDescent="0.3">
      <c r="A136" t="s">
        <v>1062</v>
      </c>
      <c r="B136" t="s">
        <v>418</v>
      </c>
      <c r="C136" t="s">
        <v>418</v>
      </c>
      <c r="D136" t="s">
        <v>418</v>
      </c>
      <c r="E136" t="s">
        <v>418</v>
      </c>
      <c r="F136" t="s">
        <v>418</v>
      </c>
      <c r="G136" t="s">
        <v>418</v>
      </c>
      <c r="H136" t="s">
        <v>418</v>
      </c>
      <c r="I136" t="s">
        <v>418</v>
      </c>
      <c r="J136" t="s">
        <v>418</v>
      </c>
      <c r="K136" t="s">
        <v>418</v>
      </c>
      <c r="L136" t="s">
        <v>418</v>
      </c>
      <c r="M136" t="s">
        <v>418</v>
      </c>
      <c r="N136" t="s">
        <v>418</v>
      </c>
      <c r="O136" t="s">
        <v>418</v>
      </c>
      <c r="P136" t="s">
        <v>418</v>
      </c>
      <c r="Q136" t="s">
        <v>418</v>
      </c>
      <c r="R136" t="s">
        <v>418</v>
      </c>
      <c r="S136" t="s">
        <v>418</v>
      </c>
      <c r="T136" t="s">
        <v>418</v>
      </c>
      <c r="U136" t="s">
        <v>418</v>
      </c>
      <c r="V136" t="s">
        <v>418</v>
      </c>
      <c r="W136" t="s">
        <v>418</v>
      </c>
      <c r="X136" t="str">
        <f t="shared" si="100"/>
        <v>CF-13</v>
      </c>
      <c r="Y136" t="s">
        <v>418</v>
      </c>
      <c r="Z136" t="str">
        <f t="shared" ref="Z136:AK136" si="124">Y136</f>
        <v>CF-13</v>
      </c>
      <c r="AA136" t="str">
        <f t="shared" si="124"/>
        <v>CF-13</v>
      </c>
      <c r="AB136" t="str">
        <f t="shared" si="124"/>
        <v>CF-13</v>
      </c>
      <c r="AC136" t="str">
        <f t="shared" si="124"/>
        <v>CF-13</v>
      </c>
      <c r="AD136" t="str">
        <f t="shared" si="124"/>
        <v>CF-13</v>
      </c>
      <c r="AE136" t="str">
        <f t="shared" si="124"/>
        <v>CF-13</v>
      </c>
      <c r="AF136" t="str">
        <f t="shared" si="124"/>
        <v>CF-13</v>
      </c>
      <c r="AG136" t="str">
        <f t="shared" si="124"/>
        <v>CF-13</v>
      </c>
      <c r="AH136" t="str">
        <f t="shared" si="124"/>
        <v>CF-13</v>
      </c>
      <c r="AI136" t="str">
        <f t="shared" si="124"/>
        <v>CF-13</v>
      </c>
      <c r="AJ136" t="str">
        <f t="shared" si="124"/>
        <v>CF-13</v>
      </c>
      <c r="AK136" t="str">
        <f t="shared" si="124"/>
        <v>CF-13</v>
      </c>
      <c r="AM136" t="str">
        <f t="shared" si="118"/>
        <v>JAZMIN HERRERA ORTEGA</v>
      </c>
      <c r="AN136" t="e">
        <f t="shared" ca="1" si="119"/>
        <v>#N/A</v>
      </c>
      <c r="AO136" t="e">
        <f ca="1">VLOOKUP(AN136,Equivalencias!D:F,3,FALSE)</f>
        <v>#N/A</v>
      </c>
      <c r="AQ136" t="s">
        <v>3679</v>
      </c>
    </row>
    <row r="137" spans="1:43" x14ac:dyDescent="0.3">
      <c r="A137" t="s">
        <v>123</v>
      </c>
      <c r="B137" t="s">
        <v>437</v>
      </c>
      <c r="C137" t="s">
        <v>437</v>
      </c>
      <c r="D137" t="s">
        <v>437</v>
      </c>
      <c r="E137" t="s">
        <v>437</v>
      </c>
      <c r="F137" t="s">
        <v>437</v>
      </c>
      <c r="G137" t="s">
        <v>437</v>
      </c>
      <c r="H137" t="s">
        <v>437</v>
      </c>
      <c r="I137" t="s">
        <v>437</v>
      </c>
      <c r="J137" t="s">
        <v>437</v>
      </c>
      <c r="K137" t="s">
        <v>437</v>
      </c>
      <c r="L137" t="s">
        <v>437</v>
      </c>
      <c r="M137" t="s">
        <v>437</v>
      </c>
      <c r="N137" t="s">
        <v>437</v>
      </c>
      <c r="O137" t="s">
        <v>437</v>
      </c>
      <c r="P137" t="s">
        <v>437</v>
      </c>
      <c r="Q137" t="s">
        <v>437</v>
      </c>
      <c r="R137" t="s">
        <v>437</v>
      </c>
      <c r="S137" t="s">
        <v>437</v>
      </c>
      <c r="T137" t="s">
        <v>437</v>
      </c>
      <c r="U137" t="s">
        <v>437</v>
      </c>
      <c r="V137" t="s">
        <v>437</v>
      </c>
      <c r="W137" t="s">
        <v>437</v>
      </c>
      <c r="X137" t="str">
        <f t="shared" si="100"/>
        <v>CF-24</v>
      </c>
      <c r="Y137" t="s">
        <v>437</v>
      </c>
      <c r="Z137" t="str">
        <f t="shared" ref="Z137:AK137" si="125">Y137</f>
        <v>CF-24</v>
      </c>
      <c r="AA137" t="str">
        <f t="shared" si="125"/>
        <v>CF-24</v>
      </c>
      <c r="AB137" t="str">
        <f t="shared" si="125"/>
        <v>CF-24</v>
      </c>
      <c r="AC137" t="str">
        <f t="shared" si="125"/>
        <v>CF-24</v>
      </c>
      <c r="AD137" t="str">
        <f t="shared" si="125"/>
        <v>CF-24</v>
      </c>
      <c r="AE137" t="str">
        <f t="shared" si="125"/>
        <v>CF-24</v>
      </c>
      <c r="AF137" t="str">
        <f t="shared" si="125"/>
        <v>CF-24</v>
      </c>
      <c r="AG137" t="str">
        <f t="shared" si="125"/>
        <v>CF-24</v>
      </c>
      <c r="AH137" t="str">
        <f t="shared" si="125"/>
        <v>CF-24</v>
      </c>
      <c r="AI137" t="str">
        <f t="shared" si="125"/>
        <v>CF-24</v>
      </c>
      <c r="AJ137" t="str">
        <f t="shared" si="125"/>
        <v>CF-24</v>
      </c>
      <c r="AK137" t="str">
        <f t="shared" si="125"/>
        <v>CF-24</v>
      </c>
      <c r="AM137" t="str">
        <f t="shared" si="118"/>
        <v>JEAN CARLO HERNANDEZ ARGUEDAS</v>
      </c>
      <c r="AN137" t="e">
        <f t="shared" ca="1" si="119"/>
        <v>#N/A</v>
      </c>
      <c r="AO137" t="e">
        <f ca="1">VLOOKUP(AN137,Equivalencias!D:F,3,FALSE)</f>
        <v>#N/A</v>
      </c>
      <c r="AQ137" t="s">
        <v>3680</v>
      </c>
    </row>
    <row r="138" spans="1:43" x14ac:dyDescent="0.3">
      <c r="A138" t="s">
        <v>3468</v>
      </c>
      <c r="Z138" t="s">
        <v>437</v>
      </c>
      <c r="AA138" t="str">
        <f t="shared" ref="AA138:AK138" si="126">Z138</f>
        <v>CF-24</v>
      </c>
      <c r="AB138" t="str">
        <f t="shared" si="126"/>
        <v>CF-24</v>
      </c>
      <c r="AC138" t="str">
        <f t="shared" si="126"/>
        <v>CF-24</v>
      </c>
      <c r="AD138" t="str">
        <f t="shared" si="126"/>
        <v>CF-24</v>
      </c>
      <c r="AE138" t="str">
        <f t="shared" si="126"/>
        <v>CF-24</v>
      </c>
      <c r="AF138" t="str">
        <f t="shared" si="126"/>
        <v>CF-24</v>
      </c>
      <c r="AG138" t="str">
        <f t="shared" si="126"/>
        <v>CF-24</v>
      </c>
      <c r="AH138" t="str">
        <f t="shared" si="126"/>
        <v>CF-24</v>
      </c>
      <c r="AI138" t="str">
        <f t="shared" si="126"/>
        <v>CF-24</v>
      </c>
      <c r="AJ138" t="str">
        <f t="shared" si="126"/>
        <v>CF-24</v>
      </c>
      <c r="AK138" t="str">
        <f t="shared" si="126"/>
        <v>CF-24</v>
      </c>
      <c r="AM138" t="str">
        <f t="shared" si="118"/>
        <v>JEAN CARLO QUESADA ABARCA</v>
      </c>
      <c r="AN138" t="e">
        <f t="shared" ca="1" si="119"/>
        <v>#N/A</v>
      </c>
      <c r="AO138" t="e">
        <f ca="1">VLOOKUP(AN138,Equivalencias!D:F,3,FALSE)</f>
        <v>#N/A</v>
      </c>
    </row>
    <row r="139" spans="1:43" s="1" customFormat="1" x14ac:dyDescent="0.3">
      <c r="A139" t="s">
        <v>132</v>
      </c>
      <c r="B139" t="s">
        <v>437</v>
      </c>
      <c r="C139" t="s">
        <v>437</v>
      </c>
      <c r="D139" t="s">
        <v>437</v>
      </c>
      <c r="E139" t="s">
        <v>437</v>
      </c>
      <c r="F139" t="s">
        <v>437</v>
      </c>
      <c r="G139" t="s">
        <v>437</v>
      </c>
      <c r="H139" t="s">
        <v>437</v>
      </c>
      <c r="I139" t="s">
        <v>437</v>
      </c>
      <c r="J139" t="s">
        <v>437</v>
      </c>
      <c r="K139" t="s">
        <v>437</v>
      </c>
      <c r="L139" t="s">
        <v>437</v>
      </c>
      <c r="M139" t="s">
        <v>437</v>
      </c>
      <c r="N139" t="s">
        <v>437</v>
      </c>
      <c r="O139" t="s">
        <v>437</v>
      </c>
      <c r="P139" t="s">
        <v>437</v>
      </c>
      <c r="Q139" t="s">
        <v>437</v>
      </c>
      <c r="R139" t="s">
        <v>437</v>
      </c>
      <c r="S139" t="s">
        <v>437</v>
      </c>
      <c r="T139" t="s">
        <v>437</v>
      </c>
      <c r="U139" t="s">
        <v>437</v>
      </c>
      <c r="V139" t="s">
        <v>437</v>
      </c>
      <c r="W139" t="s">
        <v>437</v>
      </c>
      <c r="X139" t="str">
        <f t="shared" ref="X139:X147" si="127">W139</f>
        <v>CF-24</v>
      </c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 t="str">
        <f t="shared" si="118"/>
        <v>JEANCARLO CHAVARRIA ROJAS</v>
      </c>
      <c r="AN139" t="e">
        <f t="shared" ca="1" si="119"/>
        <v>#N/A</v>
      </c>
      <c r="AO139" t="e">
        <f ca="1">VLOOKUP(AN139,Equivalencias!D:F,3,FALSE)</f>
        <v>#N/A</v>
      </c>
      <c r="AP139"/>
      <c r="AQ139" t="e">
        <v>#N/A</v>
      </c>
    </row>
    <row r="140" spans="1:43" x14ac:dyDescent="0.3">
      <c r="A140" s="1" t="s">
        <v>1079</v>
      </c>
      <c r="B140" s="1" t="s">
        <v>672</v>
      </c>
      <c r="C140" s="1" t="s">
        <v>672</v>
      </c>
      <c r="D140" s="1" t="s">
        <v>672</v>
      </c>
      <c r="E140" s="1" t="s">
        <v>672</v>
      </c>
      <c r="F140" s="1" t="s">
        <v>672</v>
      </c>
      <c r="G140" s="1" t="s">
        <v>672</v>
      </c>
      <c r="H140" s="1" t="s">
        <v>672</v>
      </c>
      <c r="I140" s="1" t="s">
        <v>672</v>
      </c>
      <c r="J140" s="1" t="s">
        <v>672</v>
      </c>
      <c r="K140" s="1" t="s">
        <v>672</v>
      </c>
      <c r="L140" s="1" t="s">
        <v>672</v>
      </c>
      <c r="M140" s="1" t="s">
        <v>672</v>
      </c>
      <c r="N140" s="1" t="s">
        <v>672</v>
      </c>
      <c r="O140" s="1" t="s">
        <v>672</v>
      </c>
      <c r="P140" s="1" t="s">
        <v>672</v>
      </c>
      <c r="Q140" s="1" t="s">
        <v>672</v>
      </c>
      <c r="R140" s="1" t="s">
        <v>672</v>
      </c>
      <c r="S140" s="1" t="s">
        <v>672</v>
      </c>
      <c r="T140" s="1" t="s">
        <v>672</v>
      </c>
      <c r="U140" s="1" t="s">
        <v>672</v>
      </c>
      <c r="V140" s="1" t="s">
        <v>672</v>
      </c>
      <c r="W140" s="1" t="s">
        <v>672</v>
      </c>
      <c r="X140" s="1" t="str">
        <f t="shared" si="127"/>
        <v>CF-SP</v>
      </c>
      <c r="Y140" s="1" t="s">
        <v>672</v>
      </c>
      <c r="Z140" s="1" t="str">
        <f t="shared" ref="Z140:AK140" si="128">Y140</f>
        <v>CF-SP</v>
      </c>
      <c r="AA140" s="1" t="str">
        <f t="shared" si="128"/>
        <v>CF-SP</v>
      </c>
      <c r="AB140" s="1" t="str">
        <f t="shared" si="128"/>
        <v>CF-SP</v>
      </c>
      <c r="AC140" s="1" t="str">
        <f t="shared" si="128"/>
        <v>CF-SP</v>
      </c>
      <c r="AD140" s="1" t="str">
        <f t="shared" si="128"/>
        <v>CF-SP</v>
      </c>
      <c r="AE140" s="1" t="str">
        <f t="shared" si="128"/>
        <v>CF-SP</v>
      </c>
      <c r="AF140" s="1" t="str">
        <f t="shared" si="128"/>
        <v>CF-SP</v>
      </c>
      <c r="AG140" s="1" t="str">
        <f t="shared" si="128"/>
        <v>CF-SP</v>
      </c>
      <c r="AH140" s="1" t="str">
        <f t="shared" si="128"/>
        <v>CF-SP</v>
      </c>
      <c r="AI140" s="1" t="str">
        <f t="shared" si="128"/>
        <v>CF-SP</v>
      </c>
      <c r="AJ140" s="1" t="str">
        <f t="shared" si="128"/>
        <v>CF-SP</v>
      </c>
      <c r="AK140" s="1" t="str">
        <f t="shared" si="128"/>
        <v>CF-SP</v>
      </c>
      <c r="AL140" s="1"/>
      <c r="AM140" s="1" t="str">
        <f t="shared" si="118"/>
        <v>JEIMMY CUITIVA</v>
      </c>
      <c r="AN140" s="1" t="e">
        <f t="shared" ca="1" si="119"/>
        <v>#N/A</v>
      </c>
      <c r="AO140" s="1" t="e">
        <f ca="1">VLOOKUP(AN140,Equivalencias!D:F,3,FALSE)</f>
        <v>#N/A</v>
      </c>
      <c r="AP140" s="1"/>
      <c r="AQ140" s="1" t="e">
        <v>#N/A</v>
      </c>
    </row>
    <row r="141" spans="1:43" x14ac:dyDescent="0.3">
      <c r="A141" t="s">
        <v>235</v>
      </c>
      <c r="B141" t="s">
        <v>464</v>
      </c>
      <c r="C141" t="s">
        <v>464</v>
      </c>
      <c r="D141" t="s">
        <v>464</v>
      </c>
      <c r="E141" t="s">
        <v>464</v>
      </c>
      <c r="F141" t="s">
        <v>464</v>
      </c>
      <c r="G141" t="s">
        <v>464</v>
      </c>
      <c r="H141" t="s">
        <v>464</v>
      </c>
      <c r="I141" t="s">
        <v>464</v>
      </c>
      <c r="J141" t="s">
        <v>464</v>
      </c>
      <c r="K141" t="s">
        <v>464</v>
      </c>
      <c r="L141" t="s">
        <v>464</v>
      </c>
      <c r="M141" t="s">
        <v>464</v>
      </c>
      <c r="N141" t="s">
        <v>464</v>
      </c>
      <c r="O141" t="s">
        <v>464</v>
      </c>
      <c r="P141" t="s">
        <v>464</v>
      </c>
      <c r="Q141" t="s">
        <v>464</v>
      </c>
      <c r="R141" t="s">
        <v>464</v>
      </c>
      <c r="S141" t="s">
        <v>464</v>
      </c>
      <c r="T141" t="s">
        <v>464</v>
      </c>
      <c r="U141" t="s">
        <v>464</v>
      </c>
      <c r="V141" t="s">
        <v>464</v>
      </c>
      <c r="W141" t="s">
        <v>464</v>
      </c>
      <c r="X141" t="str">
        <f t="shared" si="127"/>
        <v>CF-2803</v>
      </c>
      <c r="Y141" t="s">
        <v>464</v>
      </c>
      <c r="Z141" t="str">
        <f t="shared" ref="Z141:AK141" si="129">Y141</f>
        <v>CF-2803</v>
      </c>
      <c r="AA141" t="str">
        <f t="shared" si="129"/>
        <v>CF-2803</v>
      </c>
      <c r="AB141" t="str">
        <f t="shared" si="129"/>
        <v>CF-2803</v>
      </c>
      <c r="AC141" t="str">
        <f t="shared" si="129"/>
        <v>CF-2803</v>
      </c>
      <c r="AD141" t="str">
        <f t="shared" si="129"/>
        <v>CF-2803</v>
      </c>
      <c r="AE141" t="str">
        <f t="shared" si="129"/>
        <v>CF-2803</v>
      </c>
      <c r="AF141" t="str">
        <f t="shared" si="129"/>
        <v>CF-2803</v>
      </c>
      <c r="AG141" t="str">
        <f t="shared" si="129"/>
        <v>CF-2803</v>
      </c>
      <c r="AH141" t="str">
        <f t="shared" si="129"/>
        <v>CF-2803</v>
      </c>
      <c r="AI141" t="str">
        <f t="shared" si="129"/>
        <v>CF-2803</v>
      </c>
      <c r="AJ141" t="str">
        <f t="shared" si="129"/>
        <v>CF-2803</v>
      </c>
      <c r="AK141" t="str">
        <f t="shared" si="129"/>
        <v>CF-2803</v>
      </c>
      <c r="AM141" t="str">
        <f t="shared" si="118"/>
        <v>JENNER CISAR MONTERO</v>
      </c>
      <c r="AN141" t="e">
        <f t="shared" ca="1" si="119"/>
        <v>#N/A</v>
      </c>
      <c r="AO141" t="e">
        <f ca="1">VLOOKUP(AN141,Equivalencias!D:F,3,FALSE)</f>
        <v>#N/A</v>
      </c>
      <c r="AQ141" t="s">
        <v>3681</v>
      </c>
    </row>
    <row r="142" spans="1:43" x14ac:dyDescent="0.3">
      <c r="A142" t="s">
        <v>315</v>
      </c>
      <c r="B142" t="s">
        <v>419</v>
      </c>
      <c r="C142" t="s">
        <v>419</v>
      </c>
      <c r="D142" t="s">
        <v>419</v>
      </c>
      <c r="E142" t="s">
        <v>419</v>
      </c>
      <c r="F142" t="s">
        <v>419</v>
      </c>
      <c r="G142" t="s">
        <v>419</v>
      </c>
      <c r="H142" t="s">
        <v>419</v>
      </c>
      <c r="I142" t="s">
        <v>419</v>
      </c>
      <c r="J142" t="s">
        <v>419</v>
      </c>
      <c r="K142" t="s">
        <v>419</v>
      </c>
      <c r="L142" t="s">
        <v>419</v>
      </c>
      <c r="M142" t="s">
        <v>419</v>
      </c>
      <c r="N142" t="s">
        <v>419</v>
      </c>
      <c r="O142" t="s">
        <v>419</v>
      </c>
      <c r="P142" t="s">
        <v>419</v>
      </c>
      <c r="Q142" t="s">
        <v>419</v>
      </c>
      <c r="R142" t="s">
        <v>419</v>
      </c>
      <c r="S142" t="s">
        <v>419</v>
      </c>
      <c r="T142" t="s">
        <v>419</v>
      </c>
      <c r="U142" t="s">
        <v>419</v>
      </c>
      <c r="V142" t="s">
        <v>419</v>
      </c>
      <c r="W142" t="s">
        <v>419</v>
      </c>
      <c r="X142" t="str">
        <f t="shared" si="127"/>
        <v>CF-14</v>
      </c>
      <c r="Y142" t="s">
        <v>419</v>
      </c>
      <c r="Z142" t="str">
        <f t="shared" ref="Z142:AK142" si="130">Y142</f>
        <v>CF-14</v>
      </c>
      <c r="AA142" t="str">
        <f t="shared" si="130"/>
        <v>CF-14</v>
      </c>
      <c r="AB142" t="str">
        <f t="shared" si="130"/>
        <v>CF-14</v>
      </c>
      <c r="AC142" t="str">
        <f t="shared" si="130"/>
        <v>CF-14</v>
      </c>
      <c r="AD142" t="str">
        <f t="shared" si="130"/>
        <v>CF-14</v>
      </c>
      <c r="AE142" t="str">
        <f t="shared" si="130"/>
        <v>CF-14</v>
      </c>
      <c r="AF142" t="str">
        <f t="shared" si="130"/>
        <v>CF-14</v>
      </c>
      <c r="AG142" t="str">
        <f t="shared" si="130"/>
        <v>CF-14</v>
      </c>
      <c r="AH142" t="str">
        <f t="shared" si="130"/>
        <v>CF-14</v>
      </c>
      <c r="AI142" t="str">
        <f t="shared" si="130"/>
        <v>CF-14</v>
      </c>
      <c r="AJ142" t="str">
        <f t="shared" si="130"/>
        <v>CF-14</v>
      </c>
      <c r="AK142" t="str">
        <f t="shared" si="130"/>
        <v>CF-14</v>
      </c>
      <c r="AM142" t="str">
        <f t="shared" si="118"/>
        <v>JESSICA LEON FALLAS</v>
      </c>
      <c r="AN142" t="e">
        <f t="shared" ca="1" si="119"/>
        <v>#N/A</v>
      </c>
      <c r="AO142" t="e">
        <f ca="1">VLOOKUP(AN142,Equivalencias!D:F,3,FALSE)</f>
        <v>#N/A</v>
      </c>
      <c r="AQ142" t="s">
        <v>3682</v>
      </c>
    </row>
    <row r="143" spans="1:43" x14ac:dyDescent="0.3">
      <c r="A143" t="s">
        <v>217</v>
      </c>
      <c r="B143" t="s">
        <v>452</v>
      </c>
      <c r="C143" t="s">
        <v>452</v>
      </c>
      <c r="D143" t="s">
        <v>452</v>
      </c>
      <c r="E143" t="s">
        <v>452</v>
      </c>
      <c r="F143" t="s">
        <v>452</v>
      </c>
      <c r="G143" t="s">
        <v>452</v>
      </c>
      <c r="H143" t="s">
        <v>452</v>
      </c>
      <c r="I143" t="s">
        <v>452</v>
      </c>
      <c r="J143" t="s">
        <v>452</v>
      </c>
      <c r="K143" t="s">
        <v>452</v>
      </c>
      <c r="L143" t="s">
        <v>452</v>
      </c>
      <c r="M143" t="s">
        <v>452</v>
      </c>
      <c r="N143" t="s">
        <v>452</v>
      </c>
      <c r="O143" t="s">
        <v>452</v>
      </c>
      <c r="P143" t="s">
        <v>452</v>
      </c>
      <c r="Q143" t="s">
        <v>452</v>
      </c>
      <c r="R143" t="s">
        <v>452</v>
      </c>
      <c r="S143" t="s">
        <v>452</v>
      </c>
      <c r="T143" t="s">
        <v>452</v>
      </c>
      <c r="U143" t="s">
        <v>452</v>
      </c>
      <c r="V143" t="s">
        <v>452</v>
      </c>
      <c r="W143" t="s">
        <v>452</v>
      </c>
      <c r="X143" t="str">
        <f t="shared" si="127"/>
        <v>CF-2702</v>
      </c>
      <c r="Y143" t="s">
        <v>452</v>
      </c>
      <c r="Z143" t="str">
        <f t="shared" ref="Z143:AK143" si="131">Y143</f>
        <v>CF-2702</v>
      </c>
      <c r="AA143" t="str">
        <f t="shared" si="131"/>
        <v>CF-2702</v>
      </c>
      <c r="AB143" t="str">
        <f t="shared" si="131"/>
        <v>CF-2702</v>
      </c>
      <c r="AC143" t="str">
        <f t="shared" si="131"/>
        <v>CF-2702</v>
      </c>
      <c r="AD143" t="str">
        <f t="shared" si="131"/>
        <v>CF-2702</v>
      </c>
      <c r="AE143" t="str">
        <f t="shared" si="131"/>
        <v>CF-2702</v>
      </c>
      <c r="AF143" t="str">
        <f t="shared" si="131"/>
        <v>CF-2702</v>
      </c>
      <c r="AG143" t="str">
        <f t="shared" si="131"/>
        <v>CF-2702</v>
      </c>
      <c r="AH143" t="str">
        <f t="shared" si="131"/>
        <v>CF-2702</v>
      </c>
      <c r="AI143" t="str">
        <f t="shared" si="131"/>
        <v>CF-2702</v>
      </c>
      <c r="AJ143" t="str">
        <f t="shared" si="131"/>
        <v>CF-2702</v>
      </c>
      <c r="AK143" t="str">
        <f t="shared" si="131"/>
        <v>CF-2702</v>
      </c>
      <c r="AM143" t="str">
        <f t="shared" si="118"/>
        <v>JESUS ARNOLDO AMARAL DESIDERIO</v>
      </c>
      <c r="AN143" t="e">
        <f t="shared" ca="1" si="119"/>
        <v>#N/A</v>
      </c>
      <c r="AO143" t="e">
        <f ca="1">VLOOKUP(AN143,Equivalencias!D:F,3,FALSE)</f>
        <v>#N/A</v>
      </c>
      <c r="AQ143" t="s">
        <v>3683</v>
      </c>
    </row>
    <row r="144" spans="1:43" x14ac:dyDescent="0.3">
      <c r="A144" s="1" t="s">
        <v>383</v>
      </c>
      <c r="B144" s="1" t="s">
        <v>672</v>
      </c>
      <c r="C144" s="1" t="s">
        <v>672</v>
      </c>
      <c r="D144" s="1" t="s">
        <v>672</v>
      </c>
      <c r="E144" s="1" t="s">
        <v>672</v>
      </c>
      <c r="F144" s="1" t="s">
        <v>672</v>
      </c>
      <c r="G144" s="1" t="s">
        <v>672</v>
      </c>
      <c r="H144" s="1" t="s">
        <v>672</v>
      </c>
      <c r="I144" s="1" t="s">
        <v>672</v>
      </c>
      <c r="J144" s="1" t="s">
        <v>672</v>
      </c>
      <c r="K144" s="1" t="s">
        <v>672</v>
      </c>
      <c r="L144" s="1" t="s">
        <v>672</v>
      </c>
      <c r="M144" s="1" t="s">
        <v>672</v>
      </c>
      <c r="N144" s="1" t="s">
        <v>672</v>
      </c>
      <c r="O144" s="1" t="s">
        <v>672</v>
      </c>
      <c r="P144" s="1" t="s">
        <v>672</v>
      </c>
      <c r="Q144" s="1" t="s">
        <v>672</v>
      </c>
      <c r="R144" s="1" t="s">
        <v>672</v>
      </c>
      <c r="S144" s="1" t="s">
        <v>672</v>
      </c>
      <c r="T144" s="1" t="s">
        <v>672</v>
      </c>
      <c r="U144" s="1" t="s">
        <v>672</v>
      </c>
      <c r="V144" s="1" t="s">
        <v>672</v>
      </c>
      <c r="W144" s="1" t="s">
        <v>672</v>
      </c>
      <c r="X144" s="1" t="str">
        <f t="shared" si="127"/>
        <v>CF-SP</v>
      </c>
      <c r="Y144" s="1" t="s">
        <v>672</v>
      </c>
      <c r="Z144" s="1" t="str">
        <f t="shared" ref="Z144:AK144" si="132">Y144</f>
        <v>CF-SP</v>
      </c>
      <c r="AA144" s="1" t="str">
        <f t="shared" si="132"/>
        <v>CF-SP</v>
      </c>
      <c r="AB144" s="1" t="str">
        <f t="shared" si="132"/>
        <v>CF-SP</v>
      </c>
      <c r="AC144" s="1" t="str">
        <f t="shared" si="132"/>
        <v>CF-SP</v>
      </c>
      <c r="AD144" s="1" t="str">
        <f t="shared" si="132"/>
        <v>CF-SP</v>
      </c>
      <c r="AE144" s="1" t="str">
        <f t="shared" si="132"/>
        <v>CF-SP</v>
      </c>
      <c r="AF144" s="1" t="str">
        <f t="shared" si="132"/>
        <v>CF-SP</v>
      </c>
      <c r="AG144" s="1" t="str">
        <f t="shared" si="132"/>
        <v>CF-SP</v>
      </c>
      <c r="AH144" s="1" t="str">
        <f t="shared" si="132"/>
        <v>CF-SP</v>
      </c>
      <c r="AI144" s="1" t="str">
        <f t="shared" si="132"/>
        <v>CF-SP</v>
      </c>
      <c r="AJ144" s="1" t="str">
        <f t="shared" si="132"/>
        <v>CF-SP</v>
      </c>
      <c r="AK144" s="1" t="str">
        <f t="shared" si="132"/>
        <v>CF-SP</v>
      </c>
      <c r="AL144" s="1"/>
      <c r="AM144" s="1" t="str">
        <f t="shared" si="118"/>
        <v>JESUS CAPINERI</v>
      </c>
      <c r="AN144" s="1" t="e">
        <f t="shared" ca="1" si="119"/>
        <v>#N/A</v>
      </c>
      <c r="AO144" s="1" t="e">
        <f ca="1">VLOOKUP(AN144,Equivalencias!D:F,3,FALSE)</f>
        <v>#N/A</v>
      </c>
      <c r="AP144" s="1"/>
      <c r="AQ144" s="1" t="e">
        <v>#N/A</v>
      </c>
    </row>
    <row r="145" spans="1:43" x14ac:dyDescent="0.3">
      <c r="A145" t="s">
        <v>116</v>
      </c>
      <c r="B145" t="s">
        <v>437</v>
      </c>
      <c r="C145" t="s">
        <v>437</v>
      </c>
      <c r="D145" t="s">
        <v>437</v>
      </c>
      <c r="E145" t="s">
        <v>437</v>
      </c>
      <c r="F145" t="s">
        <v>437</v>
      </c>
      <c r="G145" t="s">
        <v>437</v>
      </c>
      <c r="H145" t="s">
        <v>437</v>
      </c>
      <c r="I145" t="s">
        <v>437</v>
      </c>
      <c r="J145" t="s">
        <v>437</v>
      </c>
      <c r="K145" t="s">
        <v>437</v>
      </c>
      <c r="L145" t="s">
        <v>437</v>
      </c>
      <c r="M145" t="s">
        <v>437</v>
      </c>
      <c r="N145" t="s">
        <v>437</v>
      </c>
      <c r="O145" t="s">
        <v>437</v>
      </c>
      <c r="P145" t="s">
        <v>437</v>
      </c>
      <c r="Q145" t="s">
        <v>437</v>
      </c>
      <c r="R145" t="s">
        <v>437</v>
      </c>
      <c r="S145" t="s">
        <v>437</v>
      </c>
      <c r="T145" t="s">
        <v>437</v>
      </c>
      <c r="U145" t="s">
        <v>437</v>
      </c>
      <c r="V145" t="s">
        <v>437</v>
      </c>
      <c r="W145" t="s">
        <v>437</v>
      </c>
      <c r="X145" t="str">
        <f t="shared" si="127"/>
        <v>CF-24</v>
      </c>
      <c r="Y145" t="s">
        <v>437</v>
      </c>
      <c r="Z145" t="str">
        <f t="shared" ref="Z145:AK145" si="133">Y145</f>
        <v>CF-24</v>
      </c>
      <c r="AA145" t="str">
        <f t="shared" si="133"/>
        <v>CF-24</v>
      </c>
      <c r="AB145" t="str">
        <f t="shared" si="133"/>
        <v>CF-24</v>
      </c>
      <c r="AC145" t="str">
        <f t="shared" si="133"/>
        <v>CF-24</v>
      </c>
      <c r="AD145" t="str">
        <f t="shared" si="133"/>
        <v>CF-24</v>
      </c>
      <c r="AE145" t="str">
        <f t="shared" si="133"/>
        <v>CF-24</v>
      </c>
      <c r="AF145" t="str">
        <f t="shared" si="133"/>
        <v>CF-24</v>
      </c>
      <c r="AG145" t="str">
        <f t="shared" si="133"/>
        <v>CF-24</v>
      </c>
      <c r="AH145" t="str">
        <f t="shared" si="133"/>
        <v>CF-24</v>
      </c>
      <c r="AI145" t="str">
        <f t="shared" si="133"/>
        <v>CF-24</v>
      </c>
      <c r="AJ145" t="str">
        <f t="shared" si="133"/>
        <v>CF-24</v>
      </c>
      <c r="AK145" t="str">
        <f t="shared" si="133"/>
        <v>CF-24</v>
      </c>
      <c r="AM145" t="str">
        <f t="shared" si="118"/>
        <v>JESUS TORRES QUESADA</v>
      </c>
      <c r="AN145" t="e">
        <f t="shared" ca="1" si="119"/>
        <v>#N/A</v>
      </c>
      <c r="AO145" t="e">
        <f ca="1">VLOOKUP(AN145,Equivalencias!D:F,3,FALSE)</f>
        <v>#N/A</v>
      </c>
      <c r="AQ145" t="s">
        <v>3684</v>
      </c>
    </row>
    <row r="146" spans="1:43" s="1" customFormat="1" x14ac:dyDescent="0.3">
      <c r="A146" t="s">
        <v>301</v>
      </c>
      <c r="B146" t="s">
        <v>481</v>
      </c>
      <c r="C146" t="s">
        <v>481</v>
      </c>
      <c r="D146" t="s">
        <v>481</v>
      </c>
      <c r="E146" t="s">
        <v>481</v>
      </c>
      <c r="F146" t="s">
        <v>481</v>
      </c>
      <c r="G146" t="s">
        <v>481</v>
      </c>
      <c r="H146" t="s">
        <v>481</v>
      </c>
      <c r="I146" t="s">
        <v>481</v>
      </c>
      <c r="J146" t="s">
        <v>481</v>
      </c>
      <c r="K146" t="s">
        <v>481</v>
      </c>
      <c r="L146" t="s">
        <v>481</v>
      </c>
      <c r="M146" t="s">
        <v>481</v>
      </c>
      <c r="N146" t="s">
        <v>481</v>
      </c>
      <c r="O146" t="s">
        <v>481</v>
      </c>
      <c r="P146" t="s">
        <v>481</v>
      </c>
      <c r="Q146" t="s">
        <v>481</v>
      </c>
      <c r="R146" t="s">
        <v>481</v>
      </c>
      <c r="S146" t="s">
        <v>481</v>
      </c>
      <c r="T146" t="s">
        <v>481</v>
      </c>
      <c r="U146" t="s">
        <v>481</v>
      </c>
      <c r="V146" t="s">
        <v>481</v>
      </c>
      <c r="W146" t="s">
        <v>481</v>
      </c>
      <c r="X146" t="str">
        <f t="shared" si="127"/>
        <v>CF-30</v>
      </c>
      <c r="Y146" t="s">
        <v>481</v>
      </c>
      <c r="Z146" t="str">
        <f t="shared" ref="Z146:AK146" si="134">Y146</f>
        <v>CF-30</v>
      </c>
      <c r="AA146" t="str">
        <f t="shared" si="134"/>
        <v>CF-30</v>
      </c>
      <c r="AB146" t="str">
        <f t="shared" si="134"/>
        <v>CF-30</v>
      </c>
      <c r="AC146" t="str">
        <f t="shared" si="134"/>
        <v>CF-30</v>
      </c>
      <c r="AD146" t="str">
        <f t="shared" si="134"/>
        <v>CF-30</v>
      </c>
      <c r="AE146" t="str">
        <f t="shared" si="134"/>
        <v>CF-30</v>
      </c>
      <c r="AF146" t="str">
        <f t="shared" si="134"/>
        <v>CF-30</v>
      </c>
      <c r="AG146" t="str">
        <f t="shared" si="134"/>
        <v>CF-30</v>
      </c>
      <c r="AH146" t="str">
        <f t="shared" si="134"/>
        <v>CF-30</v>
      </c>
      <c r="AI146" t="str">
        <f t="shared" si="134"/>
        <v>CF-30</v>
      </c>
      <c r="AJ146" t="str">
        <f t="shared" si="134"/>
        <v>CF-30</v>
      </c>
      <c r="AK146" t="str">
        <f t="shared" si="134"/>
        <v>CF-30</v>
      </c>
      <c r="AL146"/>
      <c r="AM146" t="str">
        <f t="shared" si="118"/>
        <v>JOCELINNE MORERA HERNANDEZ</v>
      </c>
      <c r="AN146" t="e">
        <f t="shared" ca="1" si="119"/>
        <v>#N/A</v>
      </c>
      <c r="AO146" t="e">
        <f ca="1">VLOOKUP(AN146,Equivalencias!D:F,3,FALSE)</f>
        <v>#N/A</v>
      </c>
      <c r="AP146"/>
      <c r="AQ146" t="s">
        <v>3685</v>
      </c>
    </row>
    <row r="147" spans="1:43" x14ac:dyDescent="0.3">
      <c r="A147" t="s">
        <v>1066</v>
      </c>
      <c r="B147" t="s">
        <v>438</v>
      </c>
      <c r="C147" t="s">
        <v>438</v>
      </c>
      <c r="D147" t="s">
        <v>438</v>
      </c>
      <c r="E147" t="s">
        <v>438</v>
      </c>
      <c r="F147" t="s">
        <v>438</v>
      </c>
      <c r="G147" t="s">
        <v>438</v>
      </c>
      <c r="H147" t="s">
        <v>438</v>
      </c>
      <c r="I147" t="s">
        <v>438</v>
      </c>
      <c r="J147" t="s">
        <v>438</v>
      </c>
      <c r="K147" t="s">
        <v>438</v>
      </c>
      <c r="L147" t="s">
        <v>438</v>
      </c>
      <c r="M147" t="s">
        <v>438</v>
      </c>
      <c r="N147" t="s">
        <v>438</v>
      </c>
      <c r="O147" t="s">
        <v>438</v>
      </c>
      <c r="P147" t="s">
        <v>438</v>
      </c>
      <c r="Q147" t="s">
        <v>438</v>
      </c>
      <c r="R147" t="s">
        <v>438</v>
      </c>
      <c r="S147" t="s">
        <v>438</v>
      </c>
      <c r="T147" t="s">
        <v>438</v>
      </c>
      <c r="U147" t="s">
        <v>438</v>
      </c>
      <c r="V147" t="s">
        <v>438</v>
      </c>
      <c r="W147" t="s">
        <v>438</v>
      </c>
      <c r="X147" t="str">
        <f t="shared" si="127"/>
        <v>CF-241</v>
      </c>
      <c r="Y147" t="s">
        <v>438</v>
      </c>
      <c r="Z147" t="str">
        <f t="shared" ref="Z147:AK147" si="135">Y147</f>
        <v>CF-241</v>
      </c>
      <c r="AA147" t="str">
        <f t="shared" si="135"/>
        <v>CF-241</v>
      </c>
      <c r="AB147" t="str">
        <f t="shared" si="135"/>
        <v>CF-241</v>
      </c>
      <c r="AC147" t="str">
        <f t="shared" si="135"/>
        <v>CF-241</v>
      </c>
      <c r="AD147" t="str">
        <f t="shared" si="135"/>
        <v>CF-241</v>
      </c>
      <c r="AE147" t="str">
        <f t="shared" si="135"/>
        <v>CF-241</v>
      </c>
      <c r="AF147" t="str">
        <f t="shared" si="135"/>
        <v>CF-241</v>
      </c>
      <c r="AG147" t="str">
        <f t="shared" si="135"/>
        <v>CF-241</v>
      </c>
      <c r="AH147" t="str">
        <f t="shared" si="135"/>
        <v>CF-241</v>
      </c>
      <c r="AI147" t="str">
        <f t="shared" si="135"/>
        <v>CF-241</v>
      </c>
      <c r="AJ147" t="str">
        <f t="shared" si="135"/>
        <v>CF-241</v>
      </c>
      <c r="AK147" t="str">
        <f t="shared" si="135"/>
        <v>CF-241</v>
      </c>
      <c r="AM147" t="str">
        <f t="shared" si="118"/>
        <v>JOHANNA JARA ZULIGA</v>
      </c>
      <c r="AN147" t="e">
        <f t="shared" ca="1" si="119"/>
        <v>#N/A</v>
      </c>
      <c r="AO147" t="e">
        <f ca="1">VLOOKUP(AN147,Equivalencias!D:F,3,FALSE)</f>
        <v>#N/A</v>
      </c>
      <c r="AQ147" t="e">
        <v>#N/A</v>
      </c>
    </row>
    <row r="148" spans="1:43" x14ac:dyDescent="0.3">
      <c r="A148" t="s">
        <v>3173</v>
      </c>
      <c r="Z148" t="s">
        <v>438</v>
      </c>
      <c r="AA148" t="str">
        <f t="shared" ref="AA148:AK148" si="136">Z148</f>
        <v>CF-241</v>
      </c>
      <c r="AB148" t="str">
        <f t="shared" si="136"/>
        <v>CF-241</v>
      </c>
      <c r="AC148" t="str">
        <f t="shared" si="136"/>
        <v>CF-241</v>
      </c>
      <c r="AD148" t="str">
        <f t="shared" si="136"/>
        <v>CF-241</v>
      </c>
      <c r="AE148" t="str">
        <f t="shared" si="136"/>
        <v>CF-241</v>
      </c>
      <c r="AF148" t="str">
        <f t="shared" si="136"/>
        <v>CF-241</v>
      </c>
      <c r="AG148" t="str">
        <f t="shared" si="136"/>
        <v>CF-241</v>
      </c>
      <c r="AH148" t="str">
        <f t="shared" si="136"/>
        <v>CF-241</v>
      </c>
      <c r="AI148" t="str">
        <f t="shared" si="136"/>
        <v>CF-241</v>
      </c>
      <c r="AJ148" t="str">
        <f t="shared" si="136"/>
        <v>CF-241</v>
      </c>
      <c r="AK148" t="str">
        <f t="shared" si="136"/>
        <v>CF-241</v>
      </c>
      <c r="AM148" t="str">
        <f t="shared" si="118"/>
        <v>JOHANNA JARA ZUNIGA</v>
      </c>
      <c r="AN148" t="e">
        <f t="shared" ca="1" si="119"/>
        <v>#N/A</v>
      </c>
      <c r="AO148" t="e">
        <f ca="1">VLOOKUP(AN148,Equivalencias!D:F,3,FALSE)</f>
        <v>#N/A</v>
      </c>
    </row>
    <row r="149" spans="1:43" x14ac:dyDescent="0.3">
      <c r="A149" t="s">
        <v>282</v>
      </c>
      <c r="B149" t="s">
        <v>674</v>
      </c>
      <c r="C149" t="s">
        <v>674</v>
      </c>
      <c r="D149" t="s">
        <v>674</v>
      </c>
      <c r="E149" t="s">
        <v>674</v>
      </c>
      <c r="F149" t="s">
        <v>674</v>
      </c>
      <c r="G149" t="s">
        <v>674</v>
      </c>
      <c r="H149" t="s">
        <v>674</v>
      </c>
      <c r="I149" t="s">
        <v>674</v>
      </c>
      <c r="J149" t="s">
        <v>674</v>
      </c>
      <c r="K149" t="s">
        <v>674</v>
      </c>
      <c r="L149" t="s">
        <v>674</v>
      </c>
      <c r="M149" t="s">
        <v>674</v>
      </c>
      <c r="N149" t="s">
        <v>674</v>
      </c>
      <c r="O149" t="s">
        <v>674</v>
      </c>
      <c r="P149" t="s">
        <v>674</v>
      </c>
      <c r="Q149" t="s">
        <v>674</v>
      </c>
      <c r="R149" t="s">
        <v>674</v>
      </c>
      <c r="S149" t="s">
        <v>674</v>
      </c>
      <c r="T149" t="s">
        <v>674</v>
      </c>
      <c r="U149" t="s">
        <v>674</v>
      </c>
      <c r="V149" t="s">
        <v>674</v>
      </c>
      <c r="W149" t="s">
        <v>674</v>
      </c>
      <c r="X149" t="str">
        <f>W149</f>
        <v>TELENOR</v>
      </c>
      <c r="Y149" t="s">
        <v>674</v>
      </c>
      <c r="Z149" t="str">
        <f>Y149</f>
        <v>TELENOR</v>
      </c>
      <c r="AA149" t="str">
        <f t="shared" ref="AA149:AK149" si="137">Z149</f>
        <v>TELENOR</v>
      </c>
      <c r="AB149" t="str">
        <f t="shared" si="137"/>
        <v>TELENOR</v>
      </c>
      <c r="AC149" t="str">
        <f t="shared" si="137"/>
        <v>TELENOR</v>
      </c>
      <c r="AD149" t="str">
        <f t="shared" si="137"/>
        <v>TELENOR</v>
      </c>
      <c r="AE149" t="str">
        <f t="shared" si="137"/>
        <v>TELENOR</v>
      </c>
      <c r="AF149" t="str">
        <f t="shared" si="137"/>
        <v>TELENOR</v>
      </c>
      <c r="AG149" t="str">
        <f t="shared" si="137"/>
        <v>TELENOR</v>
      </c>
      <c r="AH149" t="str">
        <f t="shared" si="137"/>
        <v>TELENOR</v>
      </c>
      <c r="AI149" t="str">
        <f t="shared" si="137"/>
        <v>TELENOR</v>
      </c>
      <c r="AJ149" t="str">
        <f t="shared" si="137"/>
        <v>TELENOR</v>
      </c>
      <c r="AK149" t="str">
        <f t="shared" si="137"/>
        <v>TELENOR</v>
      </c>
      <c r="AM149" t="str">
        <f t="shared" si="118"/>
        <v>JOHNNY BARRANTES JIMENEZ</v>
      </c>
      <c r="AN149" t="e">
        <f t="shared" ca="1" si="119"/>
        <v>#N/A</v>
      </c>
      <c r="AO149" t="e">
        <f ca="1">VLOOKUP(AN149,Equivalencias!D:F,3,FALSE)</f>
        <v>#N/A</v>
      </c>
      <c r="AQ149" t="s">
        <v>3686</v>
      </c>
    </row>
    <row r="150" spans="1:43" x14ac:dyDescent="0.3">
      <c r="A150" t="s">
        <v>1065</v>
      </c>
      <c r="B150" t="s">
        <v>431</v>
      </c>
      <c r="C150" t="s">
        <v>431</v>
      </c>
      <c r="D150" t="s">
        <v>431</v>
      </c>
      <c r="E150" t="s">
        <v>431</v>
      </c>
      <c r="F150" t="s">
        <v>431</v>
      </c>
      <c r="G150" t="s">
        <v>431</v>
      </c>
      <c r="H150" t="s">
        <v>431</v>
      </c>
      <c r="I150" t="s">
        <v>431</v>
      </c>
      <c r="J150" t="s">
        <v>431</v>
      </c>
      <c r="K150" t="s">
        <v>431</v>
      </c>
      <c r="L150" t="s">
        <v>431</v>
      </c>
      <c r="M150" t="s">
        <v>431</v>
      </c>
      <c r="N150" t="s">
        <v>431</v>
      </c>
      <c r="O150" t="s">
        <v>431</v>
      </c>
      <c r="P150" t="s">
        <v>431</v>
      </c>
      <c r="Q150" t="s">
        <v>431</v>
      </c>
      <c r="R150" t="s">
        <v>431</v>
      </c>
      <c r="S150" t="s">
        <v>431</v>
      </c>
      <c r="T150" t="s">
        <v>431</v>
      </c>
      <c r="U150" t="s">
        <v>431</v>
      </c>
      <c r="V150" t="s">
        <v>431</v>
      </c>
      <c r="W150" t="s">
        <v>431</v>
      </c>
      <c r="X150" t="str">
        <f>W150</f>
        <v>CF-2201</v>
      </c>
      <c r="Y150" t="s">
        <v>431</v>
      </c>
      <c r="Z150" t="str">
        <f>Y150</f>
        <v>CF-2201</v>
      </c>
      <c r="AA150" t="str">
        <f t="shared" ref="AA150:AK150" si="138">Z150</f>
        <v>CF-2201</v>
      </c>
      <c r="AB150" t="str">
        <f t="shared" si="138"/>
        <v>CF-2201</v>
      </c>
      <c r="AC150" t="str">
        <f t="shared" si="138"/>
        <v>CF-2201</v>
      </c>
      <c r="AD150" t="str">
        <f t="shared" si="138"/>
        <v>CF-2201</v>
      </c>
      <c r="AE150" t="str">
        <f t="shared" si="138"/>
        <v>CF-2201</v>
      </c>
      <c r="AF150" t="str">
        <f t="shared" si="138"/>
        <v>CF-2201</v>
      </c>
      <c r="AG150" t="str">
        <f t="shared" si="138"/>
        <v>CF-2201</v>
      </c>
      <c r="AH150" t="str">
        <f t="shared" si="138"/>
        <v>CF-2201</v>
      </c>
      <c r="AI150" t="str">
        <f t="shared" si="138"/>
        <v>CF-2201</v>
      </c>
      <c r="AJ150" t="str">
        <f t="shared" si="138"/>
        <v>CF-2201</v>
      </c>
      <c r="AK150" t="str">
        <f t="shared" si="138"/>
        <v>CF-2201</v>
      </c>
      <c r="AM150" t="str">
        <f t="shared" si="118"/>
        <v>JOHNNY ROJAS ALVARADO</v>
      </c>
      <c r="AN150" t="e">
        <f t="shared" ca="1" si="119"/>
        <v>#N/A</v>
      </c>
      <c r="AO150" t="e">
        <f ca="1">VLOOKUP(AN150,Equivalencias!D:F,3,FALSE)</f>
        <v>#N/A</v>
      </c>
      <c r="AQ150" t="s">
        <v>3687</v>
      </c>
    </row>
    <row r="151" spans="1:43" x14ac:dyDescent="0.3">
      <c r="A151" t="s">
        <v>267</v>
      </c>
      <c r="B151" t="s">
        <v>674</v>
      </c>
      <c r="C151" t="s">
        <v>674</v>
      </c>
      <c r="D151" t="s">
        <v>674</v>
      </c>
      <c r="E151" t="s">
        <v>674</v>
      </c>
      <c r="F151" t="s">
        <v>674</v>
      </c>
      <c r="G151" t="s">
        <v>674</v>
      </c>
      <c r="H151" t="s">
        <v>674</v>
      </c>
      <c r="I151" t="s">
        <v>674</v>
      </c>
      <c r="J151" t="s">
        <v>674</v>
      </c>
      <c r="K151" t="s">
        <v>674</v>
      </c>
      <c r="L151" t="s">
        <v>674</v>
      </c>
      <c r="M151" t="s">
        <v>674</v>
      </c>
      <c r="N151" t="s">
        <v>674</v>
      </c>
      <c r="O151" t="s">
        <v>674</v>
      </c>
      <c r="P151" t="s">
        <v>674</v>
      </c>
      <c r="Q151" t="s">
        <v>674</v>
      </c>
      <c r="R151" t="s">
        <v>674</v>
      </c>
      <c r="S151" t="s">
        <v>674</v>
      </c>
      <c r="T151" t="s">
        <v>674</v>
      </c>
      <c r="U151" t="s">
        <v>674</v>
      </c>
      <c r="V151" t="s">
        <v>674</v>
      </c>
      <c r="W151" t="s">
        <v>470</v>
      </c>
      <c r="X151" t="str">
        <f>W151</f>
        <v>CF-2806</v>
      </c>
      <c r="Y151" t="s">
        <v>458</v>
      </c>
      <c r="Z151" t="str">
        <f>Y151</f>
        <v>CF-280</v>
      </c>
      <c r="AA151" t="str">
        <f t="shared" ref="AA151:AK151" si="139">Z151</f>
        <v>CF-280</v>
      </c>
      <c r="AB151" t="str">
        <f t="shared" si="139"/>
        <v>CF-280</v>
      </c>
      <c r="AC151" t="str">
        <f t="shared" si="139"/>
        <v>CF-280</v>
      </c>
      <c r="AD151" t="str">
        <f t="shared" si="139"/>
        <v>CF-280</v>
      </c>
      <c r="AE151" t="str">
        <f t="shared" si="139"/>
        <v>CF-280</v>
      </c>
      <c r="AF151" t="str">
        <f t="shared" si="139"/>
        <v>CF-280</v>
      </c>
      <c r="AG151" t="str">
        <f t="shared" si="139"/>
        <v>CF-280</v>
      </c>
      <c r="AH151" t="str">
        <f t="shared" si="139"/>
        <v>CF-280</v>
      </c>
      <c r="AI151" t="str">
        <f t="shared" si="139"/>
        <v>CF-280</v>
      </c>
      <c r="AJ151" t="str">
        <f t="shared" si="139"/>
        <v>CF-280</v>
      </c>
      <c r="AK151" t="str">
        <f t="shared" si="139"/>
        <v>CF-280</v>
      </c>
      <c r="AM151" t="str">
        <f t="shared" si="118"/>
        <v>JORGE ARRIETA NAVARRETE</v>
      </c>
      <c r="AN151" t="e">
        <f t="shared" ca="1" si="119"/>
        <v>#N/A</v>
      </c>
      <c r="AO151" t="e">
        <f ca="1">VLOOKUP(AN151,Equivalencias!D:F,3,FALSE)</f>
        <v>#N/A</v>
      </c>
      <c r="AQ151" t="s">
        <v>3688</v>
      </c>
    </row>
    <row r="152" spans="1:43" x14ac:dyDescent="0.3">
      <c r="A152" t="s">
        <v>3464</v>
      </c>
      <c r="Z152" t="s">
        <v>437</v>
      </c>
      <c r="AA152" t="str">
        <f t="shared" ref="AA152:AK152" si="140">Z152</f>
        <v>CF-24</v>
      </c>
      <c r="AB152" t="str">
        <f t="shared" si="140"/>
        <v>CF-24</v>
      </c>
      <c r="AC152" t="str">
        <f t="shared" si="140"/>
        <v>CF-24</v>
      </c>
      <c r="AD152" t="str">
        <f t="shared" si="140"/>
        <v>CF-24</v>
      </c>
      <c r="AE152" t="str">
        <f t="shared" si="140"/>
        <v>CF-24</v>
      </c>
      <c r="AF152" t="str">
        <f t="shared" si="140"/>
        <v>CF-24</v>
      </c>
      <c r="AG152" t="str">
        <f t="shared" si="140"/>
        <v>CF-24</v>
      </c>
      <c r="AH152" t="str">
        <f t="shared" si="140"/>
        <v>CF-24</v>
      </c>
      <c r="AI152" t="str">
        <f t="shared" si="140"/>
        <v>CF-24</v>
      </c>
      <c r="AJ152" t="str">
        <f t="shared" si="140"/>
        <v>CF-24</v>
      </c>
      <c r="AK152" t="str">
        <f t="shared" si="140"/>
        <v>CF-24</v>
      </c>
      <c r="AM152" t="str">
        <f t="shared" si="118"/>
        <v>JORGE CORTES SANCHEZ</v>
      </c>
      <c r="AN152" t="e">
        <f t="shared" ca="1" si="119"/>
        <v>#N/A</v>
      </c>
      <c r="AO152" t="e">
        <f ca="1">VLOOKUP(AN152,Equivalencias!D:F,3,FALSE)</f>
        <v>#N/A</v>
      </c>
    </row>
    <row r="153" spans="1:43" x14ac:dyDescent="0.3">
      <c r="A153" s="1" t="s">
        <v>415</v>
      </c>
      <c r="B153" s="1" t="s">
        <v>413</v>
      </c>
      <c r="C153" s="1" t="s">
        <v>413</v>
      </c>
      <c r="D153" s="1" t="s">
        <v>413</v>
      </c>
      <c r="E153" s="1" t="s">
        <v>413</v>
      </c>
      <c r="F153" s="1" t="s">
        <v>413</v>
      </c>
      <c r="G153" s="1" t="s">
        <v>413</v>
      </c>
      <c r="H153" s="1" t="s">
        <v>413</v>
      </c>
      <c r="I153" s="1" t="s">
        <v>413</v>
      </c>
      <c r="J153" s="1" t="s">
        <v>413</v>
      </c>
      <c r="K153" s="1" t="s">
        <v>413</v>
      </c>
      <c r="L153" s="1" t="s">
        <v>413</v>
      </c>
      <c r="M153" s="1" t="s">
        <v>413</v>
      </c>
      <c r="N153" s="1" t="s">
        <v>413</v>
      </c>
      <c r="O153" s="1" t="s">
        <v>413</v>
      </c>
      <c r="P153" s="1" t="s">
        <v>413</v>
      </c>
      <c r="Q153" s="1" t="s">
        <v>413</v>
      </c>
      <c r="R153" s="1" t="s">
        <v>413</v>
      </c>
      <c r="S153" s="1" t="s">
        <v>413</v>
      </c>
      <c r="T153" s="1" t="s">
        <v>413</v>
      </c>
      <c r="U153" s="1" t="s">
        <v>413</v>
      </c>
      <c r="V153" s="1" t="s">
        <v>413</v>
      </c>
      <c r="W153" s="1" t="s">
        <v>413</v>
      </c>
      <c r="X153" s="1" t="str">
        <f>W153</f>
        <v>CF-12</v>
      </c>
      <c r="Y153" s="1" t="s">
        <v>413</v>
      </c>
      <c r="Z153" s="1" t="str">
        <f>Y153</f>
        <v>CF-12</v>
      </c>
      <c r="AA153" s="1" t="str">
        <f t="shared" ref="AA153:AK153" si="141">Z153</f>
        <v>CF-12</v>
      </c>
      <c r="AB153" s="1" t="str">
        <f t="shared" si="141"/>
        <v>CF-12</v>
      </c>
      <c r="AC153" s="1" t="str">
        <f t="shared" si="141"/>
        <v>CF-12</v>
      </c>
      <c r="AD153" s="1" t="str">
        <f t="shared" si="141"/>
        <v>CF-12</v>
      </c>
      <c r="AE153" s="1" t="str">
        <f t="shared" si="141"/>
        <v>CF-12</v>
      </c>
      <c r="AF153" s="1" t="str">
        <f t="shared" si="141"/>
        <v>CF-12</v>
      </c>
      <c r="AG153" s="1" t="str">
        <f t="shared" si="141"/>
        <v>CF-12</v>
      </c>
      <c r="AH153" s="1" t="str">
        <f t="shared" si="141"/>
        <v>CF-12</v>
      </c>
      <c r="AI153" s="1" t="str">
        <f t="shared" si="141"/>
        <v>CF-12</v>
      </c>
      <c r="AJ153" s="1" t="str">
        <f t="shared" si="141"/>
        <v>CF-12</v>
      </c>
      <c r="AK153" s="1" t="str">
        <f t="shared" si="141"/>
        <v>CF-12</v>
      </c>
      <c r="AL153" s="1"/>
      <c r="AM153" s="1" t="str">
        <f t="shared" si="118"/>
        <v>JORGE PALMA PORRAS</v>
      </c>
      <c r="AN153" s="1" t="e">
        <f t="shared" ca="1" si="119"/>
        <v>#N/A</v>
      </c>
      <c r="AO153" s="1" t="e">
        <f ca="1">VLOOKUP(AN153,Equivalencias!D:F,3,FALSE)</f>
        <v>#N/A</v>
      </c>
      <c r="AP153" s="1"/>
      <c r="AQ153" s="1" t="s">
        <v>3689</v>
      </c>
    </row>
    <row r="154" spans="1:43" x14ac:dyDescent="0.3">
      <c r="A154" t="s">
        <v>257</v>
      </c>
      <c r="B154" t="s">
        <v>452</v>
      </c>
      <c r="C154" t="s">
        <v>452</v>
      </c>
      <c r="D154" t="s">
        <v>452</v>
      </c>
      <c r="E154" t="s">
        <v>452</v>
      </c>
      <c r="F154" t="s">
        <v>452</v>
      </c>
      <c r="G154" t="s">
        <v>452</v>
      </c>
      <c r="H154" t="s">
        <v>452</v>
      </c>
      <c r="I154" t="s">
        <v>452</v>
      </c>
      <c r="J154" t="s">
        <v>452</v>
      </c>
      <c r="K154" t="s">
        <v>452</v>
      </c>
      <c r="L154" t="s">
        <v>452</v>
      </c>
      <c r="M154" t="s">
        <v>452</v>
      </c>
      <c r="N154" t="s">
        <v>452</v>
      </c>
      <c r="O154" t="s">
        <v>452</v>
      </c>
      <c r="P154" t="s">
        <v>452</v>
      </c>
      <c r="Q154" t="s">
        <v>452</v>
      </c>
      <c r="R154" t="s">
        <v>452</v>
      </c>
      <c r="S154" t="s">
        <v>452</v>
      </c>
      <c r="T154" t="s">
        <v>452</v>
      </c>
      <c r="U154" t="s">
        <v>452</v>
      </c>
      <c r="V154" t="s">
        <v>452</v>
      </c>
      <c r="W154" t="s">
        <v>452</v>
      </c>
      <c r="X154" t="str">
        <f>W154</f>
        <v>CF-2702</v>
      </c>
      <c r="Y154" t="s">
        <v>452</v>
      </c>
      <c r="Z154" t="str">
        <f>Y154</f>
        <v>CF-2702</v>
      </c>
      <c r="AA154" t="str">
        <f t="shared" ref="AA154:AK154" si="142">Z154</f>
        <v>CF-2702</v>
      </c>
      <c r="AB154" t="str">
        <f t="shared" si="142"/>
        <v>CF-2702</v>
      </c>
      <c r="AC154" t="str">
        <f t="shared" si="142"/>
        <v>CF-2702</v>
      </c>
      <c r="AD154" t="str">
        <f t="shared" si="142"/>
        <v>CF-2702</v>
      </c>
      <c r="AE154" t="str">
        <f t="shared" si="142"/>
        <v>CF-2702</v>
      </c>
      <c r="AF154" t="str">
        <f t="shared" si="142"/>
        <v>CF-2702</v>
      </c>
      <c r="AG154" t="str">
        <f t="shared" si="142"/>
        <v>CF-2702</v>
      </c>
      <c r="AH154" t="str">
        <f t="shared" si="142"/>
        <v>CF-2702</v>
      </c>
      <c r="AI154" t="str">
        <f t="shared" si="142"/>
        <v>CF-2702</v>
      </c>
      <c r="AJ154" t="str">
        <f t="shared" si="142"/>
        <v>CF-2702</v>
      </c>
      <c r="AK154" t="str">
        <f t="shared" si="142"/>
        <v>CF-2702</v>
      </c>
      <c r="AM154" t="str">
        <f t="shared" si="118"/>
        <v>JORGE SEGURA HERNANDEZ</v>
      </c>
      <c r="AN154" t="e">
        <f t="shared" ca="1" si="119"/>
        <v>#N/A</v>
      </c>
      <c r="AO154" t="e">
        <f ca="1">VLOOKUP(AN154,Equivalencias!D:F,3,FALSE)</f>
        <v>#N/A</v>
      </c>
      <c r="AQ154" t="s">
        <v>3690</v>
      </c>
    </row>
    <row r="155" spans="1:43" x14ac:dyDescent="0.3">
      <c r="A155" t="s">
        <v>303</v>
      </c>
      <c r="B155" t="s">
        <v>448</v>
      </c>
      <c r="C155" t="s">
        <v>448</v>
      </c>
      <c r="D155" t="s">
        <v>448</v>
      </c>
      <c r="E155" t="s">
        <v>448</v>
      </c>
      <c r="F155" t="s">
        <v>448</v>
      </c>
      <c r="G155" t="s">
        <v>448</v>
      </c>
      <c r="H155" t="s">
        <v>448</v>
      </c>
      <c r="I155" t="s">
        <v>448</v>
      </c>
      <c r="J155" t="s">
        <v>448</v>
      </c>
      <c r="K155" t="s">
        <v>448</v>
      </c>
      <c r="L155" t="s">
        <v>448</v>
      </c>
      <c r="M155" t="s">
        <v>448</v>
      </c>
      <c r="N155" t="s">
        <v>448</v>
      </c>
      <c r="O155" t="s">
        <v>448</v>
      </c>
      <c r="P155" t="s">
        <v>448</v>
      </c>
      <c r="Q155" t="s">
        <v>448</v>
      </c>
      <c r="R155" t="s">
        <v>448</v>
      </c>
      <c r="S155" t="s">
        <v>448</v>
      </c>
      <c r="T155" t="s">
        <v>448</v>
      </c>
      <c r="U155" t="s">
        <v>448</v>
      </c>
      <c r="V155" t="s">
        <v>448</v>
      </c>
      <c r="W155" t="s">
        <v>448</v>
      </c>
      <c r="X155" t="str">
        <f>W155</f>
        <v>CF-27</v>
      </c>
      <c r="Y155" t="s">
        <v>448</v>
      </c>
      <c r="Z155" t="str">
        <f>Y155</f>
        <v>CF-27</v>
      </c>
      <c r="AA155" t="str">
        <f t="shared" ref="AA155:AK155" si="143">Z155</f>
        <v>CF-27</v>
      </c>
      <c r="AB155" t="str">
        <f t="shared" si="143"/>
        <v>CF-27</v>
      </c>
      <c r="AC155" t="str">
        <f t="shared" si="143"/>
        <v>CF-27</v>
      </c>
      <c r="AD155" t="str">
        <f t="shared" si="143"/>
        <v>CF-27</v>
      </c>
      <c r="AE155" t="str">
        <f t="shared" si="143"/>
        <v>CF-27</v>
      </c>
      <c r="AF155" t="str">
        <f t="shared" si="143"/>
        <v>CF-27</v>
      </c>
      <c r="AG155" t="str">
        <f t="shared" si="143"/>
        <v>CF-27</v>
      </c>
      <c r="AH155" t="str">
        <f t="shared" si="143"/>
        <v>CF-27</v>
      </c>
      <c r="AI155" t="str">
        <f t="shared" si="143"/>
        <v>CF-27</v>
      </c>
      <c r="AJ155" t="str">
        <f t="shared" si="143"/>
        <v>CF-27</v>
      </c>
      <c r="AK155" t="str">
        <f t="shared" si="143"/>
        <v>CF-27</v>
      </c>
      <c r="AM155" t="str">
        <f t="shared" si="118"/>
        <v>JORGE TANAKA CAZUMI</v>
      </c>
      <c r="AN155" t="e">
        <f t="shared" ca="1" si="119"/>
        <v>#N/A</v>
      </c>
      <c r="AO155" t="e">
        <f ca="1">VLOOKUP(AN155,Equivalencias!D:F,3,FALSE)</f>
        <v>#N/A</v>
      </c>
      <c r="AQ155" t="s">
        <v>3691</v>
      </c>
    </row>
    <row r="156" spans="1:43" x14ac:dyDescent="0.3">
      <c r="A156" t="s">
        <v>54</v>
      </c>
      <c r="B156" t="s">
        <v>431</v>
      </c>
      <c r="C156" t="s">
        <v>431</v>
      </c>
      <c r="D156" t="s">
        <v>431</v>
      </c>
      <c r="E156" t="s">
        <v>431</v>
      </c>
      <c r="F156" t="s">
        <v>431</v>
      </c>
      <c r="G156" t="s">
        <v>431</v>
      </c>
      <c r="H156" t="s">
        <v>431</v>
      </c>
      <c r="I156" t="s">
        <v>431</v>
      </c>
      <c r="J156" t="s">
        <v>431</v>
      </c>
      <c r="K156" t="s">
        <v>431</v>
      </c>
      <c r="L156" t="s">
        <v>431</v>
      </c>
      <c r="M156" t="s">
        <v>431</v>
      </c>
      <c r="N156" t="s">
        <v>431</v>
      </c>
      <c r="O156" t="s">
        <v>431</v>
      </c>
      <c r="P156" t="s">
        <v>431</v>
      </c>
      <c r="Q156" t="s">
        <v>431</v>
      </c>
      <c r="R156" t="s">
        <v>431</v>
      </c>
      <c r="S156" t="s">
        <v>431</v>
      </c>
      <c r="T156" t="s">
        <v>431</v>
      </c>
      <c r="U156" t="s">
        <v>431</v>
      </c>
      <c r="V156" t="s">
        <v>431</v>
      </c>
      <c r="W156" t="s">
        <v>431</v>
      </c>
      <c r="X156" t="str">
        <f>W156</f>
        <v>CF-2201</v>
      </c>
      <c r="Y156" t="s">
        <v>431</v>
      </c>
      <c r="Z156" t="str">
        <f>Y156</f>
        <v>CF-2201</v>
      </c>
      <c r="AA156" t="str">
        <f t="shared" ref="AA156:AK156" si="144">Z156</f>
        <v>CF-2201</v>
      </c>
      <c r="AB156" t="str">
        <f t="shared" si="144"/>
        <v>CF-2201</v>
      </c>
      <c r="AC156" t="str">
        <f t="shared" si="144"/>
        <v>CF-2201</v>
      </c>
      <c r="AD156" t="str">
        <f t="shared" si="144"/>
        <v>CF-2201</v>
      </c>
      <c r="AE156" t="str">
        <f t="shared" si="144"/>
        <v>CF-2201</v>
      </c>
      <c r="AF156" t="str">
        <f t="shared" si="144"/>
        <v>CF-2201</v>
      </c>
      <c r="AG156" t="str">
        <f t="shared" si="144"/>
        <v>CF-2201</v>
      </c>
      <c r="AH156" t="str">
        <f t="shared" si="144"/>
        <v>CF-2201</v>
      </c>
      <c r="AI156" t="str">
        <f t="shared" si="144"/>
        <v>CF-2201</v>
      </c>
      <c r="AJ156" t="str">
        <f t="shared" si="144"/>
        <v>CF-2201</v>
      </c>
      <c r="AK156" t="str">
        <f t="shared" si="144"/>
        <v>CF-2201</v>
      </c>
      <c r="AM156" t="str">
        <f t="shared" si="118"/>
        <v>JOSE ANDRES ROJAS GUTIERREZ</v>
      </c>
      <c r="AN156" t="e">
        <f t="shared" ca="1" si="119"/>
        <v>#N/A</v>
      </c>
      <c r="AO156" t="e">
        <f ca="1">VLOOKUP(AN156,Equivalencias!D:F,3,FALSE)</f>
        <v>#N/A</v>
      </c>
      <c r="AQ156" t="s">
        <v>3692</v>
      </c>
    </row>
    <row r="157" spans="1:43" x14ac:dyDescent="0.3">
      <c r="A157" t="s">
        <v>3463</v>
      </c>
      <c r="Z157" t="s">
        <v>437</v>
      </c>
      <c r="AA157" t="str">
        <f t="shared" ref="AA157:AK157" si="145">Z157</f>
        <v>CF-24</v>
      </c>
      <c r="AB157" t="str">
        <f t="shared" si="145"/>
        <v>CF-24</v>
      </c>
      <c r="AC157" t="str">
        <f t="shared" si="145"/>
        <v>CF-24</v>
      </c>
      <c r="AD157" t="str">
        <f t="shared" si="145"/>
        <v>CF-24</v>
      </c>
      <c r="AE157" t="str">
        <f t="shared" si="145"/>
        <v>CF-24</v>
      </c>
      <c r="AF157" t="str">
        <f t="shared" si="145"/>
        <v>CF-24</v>
      </c>
      <c r="AG157" t="str">
        <f t="shared" si="145"/>
        <v>CF-24</v>
      </c>
      <c r="AH157" t="str">
        <f t="shared" si="145"/>
        <v>CF-24</v>
      </c>
      <c r="AI157" t="str">
        <f t="shared" si="145"/>
        <v>CF-24</v>
      </c>
      <c r="AJ157" t="str">
        <f t="shared" si="145"/>
        <v>CF-24</v>
      </c>
      <c r="AK157" t="str">
        <f t="shared" si="145"/>
        <v>CF-24</v>
      </c>
      <c r="AM157" t="str">
        <f t="shared" si="118"/>
        <v>JOSE BRENES MURILLO</v>
      </c>
      <c r="AN157" t="e">
        <f t="shared" ca="1" si="119"/>
        <v>#N/A</v>
      </c>
      <c r="AO157" t="e">
        <f ca="1">VLOOKUP(AN157,Equivalencias!D:F,3,FALSE)</f>
        <v>#N/A</v>
      </c>
    </row>
    <row r="158" spans="1:43" x14ac:dyDescent="0.3">
      <c r="A158" t="s">
        <v>1068</v>
      </c>
      <c r="B158" t="s">
        <v>481</v>
      </c>
      <c r="C158" t="s">
        <v>481</v>
      </c>
      <c r="D158" t="s">
        <v>481</v>
      </c>
      <c r="E158" t="s">
        <v>481</v>
      </c>
      <c r="F158" t="s">
        <v>481</v>
      </c>
      <c r="G158" t="s">
        <v>481</v>
      </c>
      <c r="H158" t="s">
        <v>481</v>
      </c>
      <c r="I158" t="s">
        <v>481</v>
      </c>
      <c r="J158" t="s">
        <v>481</v>
      </c>
      <c r="K158" t="s">
        <v>481</v>
      </c>
      <c r="L158" t="s">
        <v>481</v>
      </c>
      <c r="M158" t="s">
        <v>481</v>
      </c>
      <c r="N158" t="s">
        <v>481</v>
      </c>
      <c r="O158" t="s">
        <v>481</v>
      </c>
      <c r="P158" t="s">
        <v>481</v>
      </c>
      <c r="Q158" t="s">
        <v>481</v>
      </c>
      <c r="R158" t="s">
        <v>481</v>
      </c>
      <c r="S158" t="s">
        <v>481</v>
      </c>
      <c r="T158" t="s">
        <v>481</v>
      </c>
      <c r="U158" t="s">
        <v>481</v>
      </c>
      <c r="V158" t="s">
        <v>481</v>
      </c>
      <c r="W158" t="s">
        <v>481</v>
      </c>
      <c r="X158" t="str">
        <f t="shared" ref="X158:X166" si="146">W158</f>
        <v>CF-30</v>
      </c>
      <c r="Y158" t="s">
        <v>481</v>
      </c>
      <c r="Z158" t="str">
        <f>Y158</f>
        <v>CF-30</v>
      </c>
      <c r="AA158" t="str">
        <f t="shared" ref="AA158:AK158" si="147">Z158</f>
        <v>CF-30</v>
      </c>
      <c r="AB158" t="str">
        <f t="shared" si="147"/>
        <v>CF-30</v>
      </c>
      <c r="AC158" t="str">
        <f t="shared" si="147"/>
        <v>CF-30</v>
      </c>
      <c r="AD158" t="str">
        <f t="shared" si="147"/>
        <v>CF-30</v>
      </c>
      <c r="AE158" t="str">
        <f t="shared" si="147"/>
        <v>CF-30</v>
      </c>
      <c r="AF158" t="str">
        <f t="shared" si="147"/>
        <v>CF-30</v>
      </c>
      <c r="AG158" t="str">
        <f t="shared" si="147"/>
        <v>CF-30</v>
      </c>
      <c r="AH158" t="str">
        <f t="shared" si="147"/>
        <v>CF-30</v>
      </c>
      <c r="AI158" t="str">
        <f t="shared" si="147"/>
        <v>CF-30</v>
      </c>
      <c r="AJ158" t="str">
        <f t="shared" si="147"/>
        <v>CF-30</v>
      </c>
      <c r="AK158" t="str">
        <f t="shared" si="147"/>
        <v>CF-30</v>
      </c>
      <c r="AM158" t="str">
        <f t="shared" si="118"/>
        <v>JOSE CORDERO ARLEY</v>
      </c>
      <c r="AN158" t="e">
        <f t="shared" ca="1" si="119"/>
        <v>#N/A</v>
      </c>
      <c r="AO158" t="e">
        <f ca="1">VLOOKUP(AN158,Equivalencias!D:F,3,FALSE)</f>
        <v>#N/A</v>
      </c>
      <c r="AQ158" t="s">
        <v>3693</v>
      </c>
    </row>
    <row r="159" spans="1:43" x14ac:dyDescent="0.3">
      <c r="A159" t="s">
        <v>294</v>
      </c>
      <c r="B159" t="s">
        <v>425</v>
      </c>
      <c r="C159" t="s">
        <v>425</v>
      </c>
      <c r="D159" t="s">
        <v>425</v>
      </c>
      <c r="E159" t="s">
        <v>425</v>
      </c>
      <c r="F159" t="s">
        <v>425</v>
      </c>
      <c r="G159" t="s">
        <v>425</v>
      </c>
      <c r="H159" t="s">
        <v>425</v>
      </c>
      <c r="I159" t="s">
        <v>425</v>
      </c>
      <c r="J159" t="s">
        <v>425</v>
      </c>
      <c r="K159" t="s">
        <v>425</v>
      </c>
      <c r="L159" t="s">
        <v>425</v>
      </c>
      <c r="M159" t="s">
        <v>425</v>
      </c>
      <c r="N159" t="s">
        <v>425</v>
      </c>
      <c r="O159" t="s">
        <v>425</v>
      </c>
      <c r="P159" t="s">
        <v>425</v>
      </c>
      <c r="Q159" t="s">
        <v>425</v>
      </c>
      <c r="R159" t="s">
        <v>425</v>
      </c>
      <c r="S159" t="s">
        <v>425</v>
      </c>
      <c r="T159" t="s">
        <v>425</v>
      </c>
      <c r="U159" t="s">
        <v>425</v>
      </c>
      <c r="V159" t="s">
        <v>425</v>
      </c>
      <c r="W159" t="s">
        <v>425</v>
      </c>
      <c r="X159" t="str">
        <f t="shared" si="146"/>
        <v>CF-200RM</v>
      </c>
      <c r="Y159" t="s">
        <v>425</v>
      </c>
      <c r="Z159" t="str">
        <f>Y159</f>
        <v>CF-200RM</v>
      </c>
      <c r="AA159" t="str">
        <f t="shared" ref="AA159:AK159" si="148">Z159</f>
        <v>CF-200RM</v>
      </c>
      <c r="AB159" t="str">
        <f t="shared" si="148"/>
        <v>CF-200RM</v>
      </c>
      <c r="AC159" t="str">
        <f t="shared" si="148"/>
        <v>CF-200RM</v>
      </c>
      <c r="AD159" t="str">
        <f t="shared" si="148"/>
        <v>CF-200RM</v>
      </c>
      <c r="AE159" t="str">
        <f t="shared" si="148"/>
        <v>CF-200RM</v>
      </c>
      <c r="AF159" t="str">
        <f t="shared" si="148"/>
        <v>CF-200RM</v>
      </c>
      <c r="AG159" t="str">
        <f t="shared" si="148"/>
        <v>CF-200RM</v>
      </c>
      <c r="AH159" t="str">
        <f t="shared" si="148"/>
        <v>CF-200RM</v>
      </c>
      <c r="AI159" t="str">
        <f t="shared" si="148"/>
        <v>CF-200RM</v>
      </c>
      <c r="AJ159" t="str">
        <f t="shared" si="148"/>
        <v>CF-200RM</v>
      </c>
      <c r="AK159" t="str">
        <f t="shared" si="148"/>
        <v>CF-200RM</v>
      </c>
      <c r="AM159" t="str">
        <f t="shared" si="118"/>
        <v>JOSE DANIEL CHINCHILLA CERDAS</v>
      </c>
      <c r="AN159" t="e">
        <f t="shared" ca="1" si="119"/>
        <v>#N/A</v>
      </c>
      <c r="AO159" t="e">
        <f ca="1">VLOOKUP(AN159,Equivalencias!D:F,3,FALSE)</f>
        <v>#N/A</v>
      </c>
      <c r="AQ159" t="s">
        <v>3694</v>
      </c>
    </row>
    <row r="160" spans="1:43" x14ac:dyDescent="0.3">
      <c r="A160" t="s">
        <v>274</v>
      </c>
      <c r="B160" t="s">
        <v>452</v>
      </c>
      <c r="C160" t="s">
        <v>452</v>
      </c>
      <c r="D160" t="s">
        <v>452</v>
      </c>
      <c r="E160" t="s">
        <v>452</v>
      </c>
      <c r="F160" t="s">
        <v>452</v>
      </c>
      <c r="G160" t="s">
        <v>452</v>
      </c>
      <c r="H160" t="s">
        <v>452</v>
      </c>
      <c r="I160" t="s">
        <v>452</v>
      </c>
      <c r="J160" t="s">
        <v>452</v>
      </c>
      <c r="K160" t="s">
        <v>452</v>
      </c>
      <c r="L160" t="s">
        <v>452</v>
      </c>
      <c r="M160" t="s">
        <v>452</v>
      </c>
      <c r="N160" t="s">
        <v>452</v>
      </c>
      <c r="O160" t="s">
        <v>452</v>
      </c>
      <c r="P160" t="s">
        <v>452</v>
      </c>
      <c r="Q160" t="s">
        <v>452</v>
      </c>
      <c r="R160" t="s">
        <v>452</v>
      </c>
      <c r="S160" t="s">
        <v>452</v>
      </c>
      <c r="T160" t="s">
        <v>452</v>
      </c>
      <c r="U160" t="s">
        <v>452</v>
      </c>
      <c r="V160" t="s">
        <v>452</v>
      </c>
      <c r="W160" t="s">
        <v>452</v>
      </c>
      <c r="X160" t="str">
        <f t="shared" si="146"/>
        <v>CF-2702</v>
      </c>
      <c r="Y160" t="s">
        <v>452</v>
      </c>
      <c r="Z160" t="str">
        <f>Y160</f>
        <v>CF-2702</v>
      </c>
      <c r="AA160" t="str">
        <f t="shared" ref="AA160:AK160" si="149">Z160</f>
        <v>CF-2702</v>
      </c>
      <c r="AB160" t="str">
        <f t="shared" si="149"/>
        <v>CF-2702</v>
      </c>
      <c r="AC160" t="str">
        <f t="shared" si="149"/>
        <v>CF-2702</v>
      </c>
      <c r="AD160" t="str">
        <f t="shared" si="149"/>
        <v>CF-2702</v>
      </c>
      <c r="AE160" t="str">
        <f t="shared" si="149"/>
        <v>CF-2702</v>
      </c>
      <c r="AF160" t="str">
        <f t="shared" si="149"/>
        <v>CF-2702</v>
      </c>
      <c r="AG160" t="str">
        <f t="shared" si="149"/>
        <v>CF-2702</v>
      </c>
      <c r="AH160" t="str">
        <f t="shared" si="149"/>
        <v>CF-2702</v>
      </c>
      <c r="AI160" t="str">
        <f t="shared" si="149"/>
        <v>CF-2702</v>
      </c>
      <c r="AJ160" t="str">
        <f t="shared" si="149"/>
        <v>CF-2702</v>
      </c>
      <c r="AK160" t="str">
        <f t="shared" si="149"/>
        <v>CF-2702</v>
      </c>
      <c r="AM160" t="str">
        <f t="shared" si="118"/>
        <v>JOSE DANIEL SUAREZ ARCE</v>
      </c>
      <c r="AN160" t="e">
        <f t="shared" ca="1" si="119"/>
        <v>#N/A</v>
      </c>
      <c r="AO160" t="e">
        <f ca="1">VLOOKUP(AN160,Equivalencias!D:F,3,FALSE)</f>
        <v>#N/A</v>
      </c>
      <c r="AQ160" t="s">
        <v>3695</v>
      </c>
    </row>
    <row r="161" spans="1:43" x14ac:dyDescent="0.3">
      <c r="A161" t="s">
        <v>287</v>
      </c>
      <c r="B161" t="s">
        <v>466</v>
      </c>
      <c r="C161" t="s">
        <v>466</v>
      </c>
      <c r="D161" t="s">
        <v>466</v>
      </c>
      <c r="E161" t="s">
        <v>466</v>
      </c>
      <c r="F161" t="s">
        <v>466</v>
      </c>
      <c r="G161" t="s">
        <v>466</v>
      </c>
      <c r="H161" t="s">
        <v>466</v>
      </c>
      <c r="I161" t="s">
        <v>466</v>
      </c>
      <c r="J161" t="s">
        <v>466</v>
      </c>
      <c r="K161" t="s">
        <v>466</v>
      </c>
      <c r="L161" t="s">
        <v>466</v>
      </c>
      <c r="M161" t="s">
        <v>466</v>
      </c>
      <c r="N161" t="s">
        <v>466</v>
      </c>
      <c r="O161" t="s">
        <v>466</v>
      </c>
      <c r="P161" t="s">
        <v>466</v>
      </c>
      <c r="Q161" t="s">
        <v>466</v>
      </c>
      <c r="R161" t="s">
        <v>466</v>
      </c>
      <c r="S161" t="s">
        <v>466</v>
      </c>
      <c r="T161" t="s">
        <v>466</v>
      </c>
      <c r="U161" t="s">
        <v>466</v>
      </c>
      <c r="V161" t="s">
        <v>466</v>
      </c>
      <c r="W161" t="s">
        <v>466</v>
      </c>
      <c r="X161" t="str">
        <f t="shared" si="146"/>
        <v>CF-2804</v>
      </c>
      <c r="AM161" t="str">
        <f t="shared" si="118"/>
        <v>JOSE DANIEL VARGAS PICADO</v>
      </c>
      <c r="AN161" t="e">
        <f t="shared" ca="1" si="119"/>
        <v>#N/A</v>
      </c>
      <c r="AO161" t="e">
        <f ca="1">VLOOKUP(AN161,Equivalencias!D:F,3,FALSE)</f>
        <v>#N/A</v>
      </c>
      <c r="AQ161" t="e">
        <v>#N/A</v>
      </c>
    </row>
    <row r="162" spans="1:43" x14ac:dyDescent="0.3">
      <c r="A162" t="s">
        <v>57</v>
      </c>
      <c r="B162" t="s">
        <v>433</v>
      </c>
      <c r="C162" t="s">
        <v>433</v>
      </c>
      <c r="D162" t="s">
        <v>433</v>
      </c>
      <c r="E162" t="s">
        <v>433</v>
      </c>
      <c r="F162" t="s">
        <v>433</v>
      </c>
      <c r="G162" t="s">
        <v>433</v>
      </c>
      <c r="H162" t="s">
        <v>433</v>
      </c>
      <c r="I162" t="s">
        <v>433</v>
      </c>
      <c r="J162" t="s">
        <v>433</v>
      </c>
      <c r="K162" t="s">
        <v>433</v>
      </c>
      <c r="L162" t="s">
        <v>433</v>
      </c>
      <c r="M162" t="s">
        <v>433</v>
      </c>
      <c r="N162" t="s">
        <v>433</v>
      </c>
      <c r="O162" t="s">
        <v>433</v>
      </c>
      <c r="P162" t="s">
        <v>433</v>
      </c>
      <c r="Q162" t="s">
        <v>433</v>
      </c>
      <c r="R162" t="s">
        <v>433</v>
      </c>
      <c r="S162" t="s">
        <v>433</v>
      </c>
      <c r="T162" t="s">
        <v>433</v>
      </c>
      <c r="U162" t="s">
        <v>433</v>
      </c>
      <c r="V162" t="s">
        <v>433</v>
      </c>
      <c r="W162" t="s">
        <v>433</v>
      </c>
      <c r="X162" t="str">
        <f t="shared" si="146"/>
        <v>CF-2202</v>
      </c>
      <c r="Y162" t="s">
        <v>433</v>
      </c>
      <c r="Z162" t="str">
        <f t="shared" ref="Z162:AK162" si="150">Y162</f>
        <v>CF-2202</v>
      </c>
      <c r="AA162" t="str">
        <f t="shared" si="150"/>
        <v>CF-2202</v>
      </c>
      <c r="AB162" t="str">
        <f t="shared" si="150"/>
        <v>CF-2202</v>
      </c>
      <c r="AC162" t="str">
        <f t="shared" si="150"/>
        <v>CF-2202</v>
      </c>
      <c r="AD162" t="str">
        <f t="shared" si="150"/>
        <v>CF-2202</v>
      </c>
      <c r="AE162" t="str">
        <f t="shared" si="150"/>
        <v>CF-2202</v>
      </c>
      <c r="AF162" t="str">
        <f t="shared" si="150"/>
        <v>CF-2202</v>
      </c>
      <c r="AG162" t="str">
        <f t="shared" si="150"/>
        <v>CF-2202</v>
      </c>
      <c r="AH162" t="str">
        <f t="shared" si="150"/>
        <v>CF-2202</v>
      </c>
      <c r="AI162" t="str">
        <f t="shared" si="150"/>
        <v>CF-2202</v>
      </c>
      <c r="AJ162" t="str">
        <f t="shared" si="150"/>
        <v>CF-2202</v>
      </c>
      <c r="AK162" t="str">
        <f t="shared" si="150"/>
        <v>CF-2202</v>
      </c>
      <c r="AM162" t="str">
        <f t="shared" si="118"/>
        <v>JOSE MADRIGAL ARIAS</v>
      </c>
      <c r="AN162" t="e">
        <f t="shared" ca="1" si="119"/>
        <v>#N/A</v>
      </c>
      <c r="AO162" t="e">
        <f ca="1">VLOOKUP(AN162,Equivalencias!D:F,3,FALSE)</f>
        <v>#N/A</v>
      </c>
      <c r="AQ162" t="e">
        <v>#N/A</v>
      </c>
    </row>
    <row r="163" spans="1:43" x14ac:dyDescent="0.3">
      <c r="A163" t="s">
        <v>430</v>
      </c>
      <c r="B163" t="s">
        <v>427</v>
      </c>
      <c r="C163" t="s">
        <v>427</v>
      </c>
      <c r="D163" t="s">
        <v>427</v>
      </c>
      <c r="E163" t="s">
        <v>427</v>
      </c>
      <c r="F163" t="s">
        <v>427</v>
      </c>
      <c r="G163" t="s">
        <v>427</v>
      </c>
      <c r="H163" t="s">
        <v>427</v>
      </c>
      <c r="I163" t="s">
        <v>427</v>
      </c>
      <c r="J163" t="s">
        <v>427</v>
      </c>
      <c r="K163" t="s">
        <v>427</v>
      </c>
      <c r="L163" t="s">
        <v>427</v>
      </c>
      <c r="M163" t="s">
        <v>427</v>
      </c>
      <c r="N163" t="s">
        <v>427</v>
      </c>
      <c r="O163" t="s">
        <v>427</v>
      </c>
      <c r="P163" t="s">
        <v>427</v>
      </c>
      <c r="Q163" t="s">
        <v>427</v>
      </c>
      <c r="R163" t="s">
        <v>427</v>
      </c>
      <c r="S163" t="s">
        <v>427</v>
      </c>
      <c r="T163" t="s">
        <v>427</v>
      </c>
      <c r="U163" t="s">
        <v>427</v>
      </c>
      <c r="V163" t="s">
        <v>427</v>
      </c>
      <c r="W163" t="s">
        <v>427</v>
      </c>
      <c r="X163" t="str">
        <f t="shared" si="146"/>
        <v>CF-21</v>
      </c>
      <c r="Y163" t="s">
        <v>427</v>
      </c>
      <c r="Z163" t="str">
        <f t="shared" ref="Z163:AK163" si="151">Y163</f>
        <v>CF-21</v>
      </c>
      <c r="AA163" t="str">
        <f t="shared" si="151"/>
        <v>CF-21</v>
      </c>
      <c r="AB163" t="str">
        <f t="shared" si="151"/>
        <v>CF-21</v>
      </c>
      <c r="AC163" t="str">
        <f t="shared" si="151"/>
        <v>CF-21</v>
      </c>
      <c r="AD163" t="str">
        <f t="shared" si="151"/>
        <v>CF-21</v>
      </c>
      <c r="AE163" t="str">
        <f t="shared" si="151"/>
        <v>CF-21</v>
      </c>
      <c r="AF163" t="str">
        <f t="shared" si="151"/>
        <v>CF-21</v>
      </c>
      <c r="AG163" t="str">
        <f t="shared" si="151"/>
        <v>CF-21</v>
      </c>
      <c r="AH163" t="str">
        <f t="shared" si="151"/>
        <v>CF-21</v>
      </c>
      <c r="AI163" t="str">
        <f t="shared" si="151"/>
        <v>CF-21</v>
      </c>
      <c r="AJ163" t="str">
        <f t="shared" si="151"/>
        <v>CF-21</v>
      </c>
      <c r="AK163" t="str">
        <f t="shared" si="151"/>
        <v>CF-21</v>
      </c>
      <c r="AM163" t="str">
        <f t="shared" si="118"/>
        <v>JOSE MIGUEL CHAVES VILLALOBOS</v>
      </c>
      <c r="AN163" t="e">
        <f t="shared" ca="1" si="119"/>
        <v>#N/A</v>
      </c>
      <c r="AO163" t="e">
        <f ca="1">VLOOKUP(AN163,Equivalencias!D:F,3,FALSE)</f>
        <v>#N/A</v>
      </c>
      <c r="AQ163" t="s">
        <v>3696</v>
      </c>
    </row>
    <row r="164" spans="1:43" x14ac:dyDescent="0.3">
      <c r="A164" t="s">
        <v>124</v>
      </c>
      <c r="B164" t="s">
        <v>427</v>
      </c>
      <c r="C164" t="s">
        <v>427</v>
      </c>
      <c r="D164" t="s">
        <v>427</v>
      </c>
      <c r="E164" t="s">
        <v>427</v>
      </c>
      <c r="F164" t="s">
        <v>427</v>
      </c>
      <c r="G164" t="s">
        <v>427</v>
      </c>
      <c r="H164" t="s">
        <v>427</v>
      </c>
      <c r="I164" t="s">
        <v>427</v>
      </c>
      <c r="J164" t="s">
        <v>427</v>
      </c>
      <c r="K164" t="s">
        <v>427</v>
      </c>
      <c r="L164" t="s">
        <v>427</v>
      </c>
      <c r="M164" t="s">
        <v>427</v>
      </c>
      <c r="N164" t="s">
        <v>427</v>
      </c>
      <c r="O164" t="s">
        <v>427</v>
      </c>
      <c r="P164" t="s">
        <v>427</v>
      </c>
      <c r="Q164" t="s">
        <v>427</v>
      </c>
      <c r="R164" t="s">
        <v>427</v>
      </c>
      <c r="S164" t="s">
        <v>427</v>
      </c>
      <c r="T164" t="s">
        <v>427</v>
      </c>
      <c r="U164" t="s">
        <v>427</v>
      </c>
      <c r="V164" t="s">
        <v>427</v>
      </c>
      <c r="W164" t="s">
        <v>427</v>
      </c>
      <c r="X164" t="str">
        <f t="shared" si="146"/>
        <v>CF-21</v>
      </c>
      <c r="Y164" t="s">
        <v>427</v>
      </c>
      <c r="Z164" t="str">
        <f t="shared" ref="Z164:AK164" si="152">Y164</f>
        <v>CF-21</v>
      </c>
      <c r="AA164" t="str">
        <f t="shared" si="152"/>
        <v>CF-21</v>
      </c>
      <c r="AB164" t="str">
        <f t="shared" si="152"/>
        <v>CF-21</v>
      </c>
      <c r="AC164" t="str">
        <f t="shared" si="152"/>
        <v>CF-21</v>
      </c>
      <c r="AD164" t="str">
        <f t="shared" si="152"/>
        <v>CF-21</v>
      </c>
      <c r="AE164" t="str">
        <f t="shared" si="152"/>
        <v>CF-21</v>
      </c>
      <c r="AF164" t="str">
        <f t="shared" si="152"/>
        <v>CF-21</v>
      </c>
      <c r="AG164" t="str">
        <f t="shared" si="152"/>
        <v>CF-21</v>
      </c>
      <c r="AH164" t="str">
        <f t="shared" si="152"/>
        <v>CF-21</v>
      </c>
      <c r="AI164" t="str">
        <f t="shared" si="152"/>
        <v>CF-21</v>
      </c>
      <c r="AJ164" t="str">
        <f t="shared" si="152"/>
        <v>CF-21</v>
      </c>
      <c r="AK164" t="str">
        <f t="shared" si="152"/>
        <v>CF-21</v>
      </c>
      <c r="AM164" t="str">
        <f t="shared" si="118"/>
        <v>JOSE MONTERO ACUÑA</v>
      </c>
      <c r="AN164" t="e">
        <f t="shared" ca="1" si="119"/>
        <v>#N/A</v>
      </c>
      <c r="AO164" t="e">
        <f ca="1">VLOOKUP(AN164,Equivalencias!D:F,3,FALSE)</f>
        <v>#N/A</v>
      </c>
      <c r="AQ164" t="s">
        <v>3697</v>
      </c>
    </row>
    <row r="165" spans="1:43" x14ac:dyDescent="0.3">
      <c r="A165" t="s">
        <v>1050</v>
      </c>
      <c r="B165" t="s">
        <v>437</v>
      </c>
      <c r="C165" t="s">
        <v>437</v>
      </c>
      <c r="D165" t="s">
        <v>437</v>
      </c>
      <c r="E165" t="s">
        <v>437</v>
      </c>
      <c r="F165" t="s">
        <v>437</v>
      </c>
      <c r="G165" t="s">
        <v>437</v>
      </c>
      <c r="H165" t="s">
        <v>437</v>
      </c>
      <c r="I165" t="s">
        <v>437</v>
      </c>
      <c r="J165" t="s">
        <v>437</v>
      </c>
      <c r="K165" t="s">
        <v>437</v>
      </c>
      <c r="L165" t="s">
        <v>437</v>
      </c>
      <c r="M165" t="s">
        <v>437</v>
      </c>
      <c r="N165" t="s">
        <v>437</v>
      </c>
      <c r="O165" t="s">
        <v>437</v>
      </c>
      <c r="P165" t="s">
        <v>437</v>
      </c>
      <c r="Q165" t="s">
        <v>437</v>
      </c>
      <c r="R165" t="s">
        <v>437</v>
      </c>
      <c r="S165" t="s">
        <v>437</v>
      </c>
      <c r="T165" t="s">
        <v>437</v>
      </c>
      <c r="U165" t="s">
        <v>437</v>
      </c>
      <c r="V165" t="s">
        <v>437</v>
      </c>
      <c r="W165" t="s">
        <v>437</v>
      </c>
      <c r="X165" t="str">
        <f t="shared" si="146"/>
        <v>CF-24</v>
      </c>
      <c r="Y165" t="s">
        <v>437</v>
      </c>
      <c r="Z165" t="str">
        <f t="shared" ref="Z165:AK165" si="153">Y165</f>
        <v>CF-24</v>
      </c>
      <c r="AA165" t="str">
        <f t="shared" si="153"/>
        <v>CF-24</v>
      </c>
      <c r="AB165" t="str">
        <f t="shared" si="153"/>
        <v>CF-24</v>
      </c>
      <c r="AC165" t="str">
        <f t="shared" si="153"/>
        <v>CF-24</v>
      </c>
      <c r="AD165" t="str">
        <f t="shared" si="153"/>
        <v>CF-24</v>
      </c>
      <c r="AE165" t="str">
        <f t="shared" si="153"/>
        <v>CF-24</v>
      </c>
      <c r="AF165" t="str">
        <f t="shared" si="153"/>
        <v>CF-24</v>
      </c>
      <c r="AG165" t="str">
        <f t="shared" si="153"/>
        <v>CF-24</v>
      </c>
      <c r="AH165" t="str">
        <f t="shared" si="153"/>
        <v>CF-24</v>
      </c>
      <c r="AI165" t="str">
        <f t="shared" si="153"/>
        <v>CF-24</v>
      </c>
      <c r="AJ165" t="str">
        <f t="shared" si="153"/>
        <v>CF-24</v>
      </c>
      <c r="AK165" t="str">
        <f t="shared" si="153"/>
        <v>CF-24</v>
      </c>
      <c r="AM165" t="str">
        <f t="shared" si="118"/>
        <v>JOSE OCONITRILLO SANCHEZ</v>
      </c>
      <c r="AN165" t="e">
        <f t="shared" ca="1" si="119"/>
        <v>#N/A</v>
      </c>
      <c r="AO165" t="e">
        <f ca="1">VLOOKUP(AN165,Equivalencias!D:F,3,FALSE)</f>
        <v>#N/A</v>
      </c>
      <c r="AQ165" t="s">
        <v>3698</v>
      </c>
    </row>
    <row r="166" spans="1:43" x14ac:dyDescent="0.3">
      <c r="A166" t="s">
        <v>186</v>
      </c>
      <c r="B166" t="s">
        <v>423</v>
      </c>
      <c r="C166" t="s">
        <v>423</v>
      </c>
      <c r="D166" t="s">
        <v>423</v>
      </c>
      <c r="E166" t="s">
        <v>423</v>
      </c>
      <c r="F166" t="s">
        <v>423</v>
      </c>
      <c r="G166" t="s">
        <v>423</v>
      </c>
      <c r="H166" t="s">
        <v>423</v>
      </c>
      <c r="I166" t="s">
        <v>423</v>
      </c>
      <c r="J166" t="s">
        <v>423</v>
      </c>
      <c r="K166" t="s">
        <v>423</v>
      </c>
      <c r="L166" t="s">
        <v>423</v>
      </c>
      <c r="M166" t="s">
        <v>423</v>
      </c>
      <c r="N166" t="s">
        <v>423</v>
      </c>
      <c r="O166" t="s">
        <v>423</v>
      </c>
      <c r="P166" t="s">
        <v>423</v>
      </c>
      <c r="Q166" t="s">
        <v>423</v>
      </c>
      <c r="R166" t="s">
        <v>423</v>
      </c>
      <c r="S166" t="s">
        <v>423</v>
      </c>
      <c r="T166" t="s">
        <v>423</v>
      </c>
      <c r="U166" t="s">
        <v>423</v>
      </c>
      <c r="V166" t="s">
        <v>423</v>
      </c>
      <c r="W166" t="s">
        <v>423</v>
      </c>
      <c r="X166" t="str">
        <f t="shared" si="146"/>
        <v>CF-200QA</v>
      </c>
      <c r="Y166" t="s">
        <v>423</v>
      </c>
      <c r="Z166" t="str">
        <f t="shared" ref="Z166:AK166" si="154">Y166</f>
        <v>CF-200QA</v>
      </c>
      <c r="AA166" t="str">
        <f t="shared" si="154"/>
        <v>CF-200QA</v>
      </c>
      <c r="AB166" t="str">
        <f t="shared" si="154"/>
        <v>CF-200QA</v>
      </c>
      <c r="AC166" t="str">
        <f t="shared" si="154"/>
        <v>CF-200QA</v>
      </c>
      <c r="AD166" t="str">
        <f t="shared" si="154"/>
        <v>CF-200QA</v>
      </c>
      <c r="AE166" t="str">
        <f t="shared" si="154"/>
        <v>CF-200QA</v>
      </c>
      <c r="AF166" t="str">
        <f t="shared" si="154"/>
        <v>CF-200QA</v>
      </c>
      <c r="AG166" t="str">
        <f t="shared" si="154"/>
        <v>CF-200QA</v>
      </c>
      <c r="AH166" t="str">
        <f t="shared" si="154"/>
        <v>CF-200QA</v>
      </c>
      <c r="AI166" t="str">
        <f t="shared" si="154"/>
        <v>CF-200QA</v>
      </c>
      <c r="AJ166" t="str">
        <f t="shared" si="154"/>
        <v>CF-200QA</v>
      </c>
      <c r="AK166" t="str">
        <f t="shared" si="154"/>
        <v>CF-200QA</v>
      </c>
      <c r="AM166" t="str">
        <f t="shared" si="118"/>
        <v>JOSE PABLO VILLALOBOS LARA</v>
      </c>
      <c r="AN166" t="e">
        <f t="shared" ca="1" si="119"/>
        <v>#N/A</v>
      </c>
      <c r="AO166" t="e">
        <f ca="1">VLOOKUP(AN166,Equivalencias!D:F,3,FALSE)</f>
        <v>#N/A</v>
      </c>
      <c r="AQ166" t="s">
        <v>3699</v>
      </c>
    </row>
    <row r="167" spans="1:43" x14ac:dyDescent="0.3">
      <c r="A167" t="s">
        <v>14</v>
      </c>
      <c r="B167" t="s">
        <v>437</v>
      </c>
      <c r="C167" t="s">
        <v>437</v>
      </c>
      <c r="D167" t="s">
        <v>437</v>
      </c>
      <c r="E167" t="s">
        <v>437</v>
      </c>
      <c r="F167" t="s">
        <v>437</v>
      </c>
      <c r="G167" t="s">
        <v>437</v>
      </c>
      <c r="H167" t="s">
        <v>437</v>
      </c>
      <c r="I167" t="s">
        <v>437</v>
      </c>
      <c r="J167" t="s">
        <v>437</v>
      </c>
      <c r="K167" t="s">
        <v>437</v>
      </c>
      <c r="L167" t="s">
        <v>437</v>
      </c>
      <c r="M167" t="s">
        <v>437</v>
      </c>
      <c r="N167" t="s">
        <v>437</v>
      </c>
      <c r="O167" t="s">
        <v>437</v>
      </c>
      <c r="P167" t="s">
        <v>437</v>
      </c>
      <c r="Q167" t="s">
        <v>437</v>
      </c>
      <c r="R167" t="s">
        <v>437</v>
      </c>
      <c r="S167" t="s">
        <v>437</v>
      </c>
      <c r="T167" t="s">
        <v>437</v>
      </c>
      <c r="U167" t="s">
        <v>437</v>
      </c>
      <c r="V167" t="s">
        <v>437</v>
      </c>
      <c r="W167" t="s">
        <v>437</v>
      </c>
      <c r="X167" t="s">
        <v>3237</v>
      </c>
      <c r="Y167" t="s">
        <v>3286</v>
      </c>
      <c r="Z167" t="str">
        <f t="shared" ref="Z167:AK167" si="155">Y167</f>
        <v>CF-81</v>
      </c>
      <c r="AA167" t="str">
        <f t="shared" si="155"/>
        <v>CF-81</v>
      </c>
      <c r="AB167" t="str">
        <f t="shared" si="155"/>
        <v>CF-81</v>
      </c>
      <c r="AC167" t="str">
        <f t="shared" si="155"/>
        <v>CF-81</v>
      </c>
      <c r="AD167" t="str">
        <f t="shared" si="155"/>
        <v>CF-81</v>
      </c>
      <c r="AE167" t="str">
        <f t="shared" si="155"/>
        <v>CF-81</v>
      </c>
      <c r="AF167" t="str">
        <f t="shared" si="155"/>
        <v>CF-81</v>
      </c>
      <c r="AG167" t="str">
        <f t="shared" si="155"/>
        <v>CF-81</v>
      </c>
      <c r="AH167" t="str">
        <f t="shared" si="155"/>
        <v>CF-81</v>
      </c>
      <c r="AI167" t="str">
        <f t="shared" si="155"/>
        <v>CF-81</v>
      </c>
      <c r="AJ167" t="str">
        <f t="shared" si="155"/>
        <v>CF-81</v>
      </c>
      <c r="AK167" t="str">
        <f t="shared" si="155"/>
        <v>CF-81</v>
      </c>
      <c r="AM167" t="str">
        <f t="shared" si="118"/>
        <v>JOSE QUESADA SOLIS</v>
      </c>
      <c r="AN167" t="e">
        <f t="shared" ca="1" si="119"/>
        <v>#N/A</v>
      </c>
      <c r="AO167" t="e">
        <f ca="1">VLOOKUP(AN167,Equivalencias!D:F,3,FALSE)</f>
        <v>#N/A</v>
      </c>
      <c r="AQ167" t="s">
        <v>3700</v>
      </c>
    </row>
    <row r="168" spans="1:43" s="199" customFormat="1" x14ac:dyDescent="0.3">
      <c r="A168" t="s">
        <v>224</v>
      </c>
      <c r="B168" t="s">
        <v>473</v>
      </c>
      <c r="C168" t="s">
        <v>473</v>
      </c>
      <c r="D168" t="s">
        <v>473</v>
      </c>
      <c r="E168" t="s">
        <v>473</v>
      </c>
      <c r="F168" t="s">
        <v>473</v>
      </c>
      <c r="G168" t="s">
        <v>473</v>
      </c>
      <c r="H168" t="s">
        <v>473</v>
      </c>
      <c r="I168" t="s">
        <v>473</v>
      </c>
      <c r="J168" t="s">
        <v>473</v>
      </c>
      <c r="K168" t="s">
        <v>473</v>
      </c>
      <c r="L168" t="s">
        <v>473</v>
      </c>
      <c r="M168" t="s">
        <v>473</v>
      </c>
      <c r="N168" t="s">
        <v>473</v>
      </c>
      <c r="O168" t="s">
        <v>473</v>
      </c>
      <c r="P168" t="s">
        <v>473</v>
      </c>
      <c r="Q168" t="s">
        <v>473</v>
      </c>
      <c r="R168" t="s">
        <v>473</v>
      </c>
      <c r="S168" t="s">
        <v>473</v>
      </c>
      <c r="T168" t="s">
        <v>473</v>
      </c>
      <c r="U168" t="s">
        <v>473</v>
      </c>
      <c r="V168" t="s">
        <v>473</v>
      </c>
      <c r="W168" t="s">
        <v>473</v>
      </c>
      <c r="X168" t="str">
        <f t="shared" ref="X168:X205" si="156">W168</f>
        <v>CF-2810</v>
      </c>
      <c r="Y168" t="s">
        <v>473</v>
      </c>
      <c r="Z168" t="str">
        <f t="shared" ref="Z168:AK168" si="157">Y168</f>
        <v>CF-2810</v>
      </c>
      <c r="AA168" t="str">
        <f t="shared" si="157"/>
        <v>CF-2810</v>
      </c>
      <c r="AB168" t="str">
        <f t="shared" si="157"/>
        <v>CF-2810</v>
      </c>
      <c r="AC168" t="str">
        <f t="shared" si="157"/>
        <v>CF-2810</v>
      </c>
      <c r="AD168" t="str">
        <f t="shared" si="157"/>
        <v>CF-2810</v>
      </c>
      <c r="AE168" t="str">
        <f t="shared" si="157"/>
        <v>CF-2810</v>
      </c>
      <c r="AF168" t="str">
        <f t="shared" si="157"/>
        <v>CF-2810</v>
      </c>
      <c r="AG168" t="str">
        <f t="shared" si="157"/>
        <v>CF-2810</v>
      </c>
      <c r="AH168" t="str">
        <f t="shared" si="157"/>
        <v>CF-2810</v>
      </c>
      <c r="AI168" t="str">
        <f t="shared" si="157"/>
        <v>CF-2810</v>
      </c>
      <c r="AJ168" t="str">
        <f t="shared" si="157"/>
        <v>CF-2810</v>
      </c>
      <c r="AK168" t="str">
        <f t="shared" si="157"/>
        <v>CF-2810</v>
      </c>
      <c r="AL168"/>
      <c r="AM168" t="str">
        <f t="shared" si="118"/>
        <v>JOSE TAIPE BARRETO</v>
      </c>
      <c r="AN168" t="e">
        <f t="shared" ca="1" si="119"/>
        <v>#N/A</v>
      </c>
      <c r="AO168" t="e">
        <f ca="1">VLOOKUP(AN168,Equivalencias!D:F,3,FALSE)</f>
        <v>#N/A</v>
      </c>
      <c r="AP168"/>
      <c r="AQ168" t="s">
        <v>3701</v>
      </c>
    </row>
    <row r="169" spans="1:43" x14ac:dyDescent="0.3">
      <c r="A169" t="s">
        <v>151</v>
      </c>
      <c r="B169" t="s">
        <v>437</v>
      </c>
      <c r="C169" t="s">
        <v>437</v>
      </c>
      <c r="D169" t="s">
        <v>437</v>
      </c>
      <c r="E169" t="s">
        <v>437</v>
      </c>
      <c r="F169" t="s">
        <v>437</v>
      </c>
      <c r="G169" t="s">
        <v>437</v>
      </c>
      <c r="H169" t="s">
        <v>437</v>
      </c>
      <c r="I169" t="s">
        <v>437</v>
      </c>
      <c r="J169" t="s">
        <v>437</v>
      </c>
      <c r="K169" t="s">
        <v>437</v>
      </c>
      <c r="L169" t="s">
        <v>437</v>
      </c>
      <c r="M169" t="s">
        <v>437</v>
      </c>
      <c r="N169" t="s">
        <v>437</v>
      </c>
      <c r="O169" t="s">
        <v>437</v>
      </c>
      <c r="P169" t="s">
        <v>437</v>
      </c>
      <c r="Q169" t="s">
        <v>437</v>
      </c>
      <c r="R169" t="s">
        <v>437</v>
      </c>
      <c r="S169" t="s">
        <v>437</v>
      </c>
      <c r="T169" t="s">
        <v>437</v>
      </c>
      <c r="U169" t="s">
        <v>437</v>
      </c>
      <c r="V169" t="s">
        <v>437</v>
      </c>
      <c r="W169" t="s">
        <v>437</v>
      </c>
      <c r="X169" t="str">
        <f t="shared" si="156"/>
        <v>CF-24</v>
      </c>
      <c r="AM169" t="str">
        <f t="shared" si="118"/>
        <v>JOSEF ESQUIVEL JIMENEZ</v>
      </c>
      <c r="AN169" t="e">
        <f t="shared" ca="1" si="119"/>
        <v>#N/A</v>
      </c>
      <c r="AO169" t="e">
        <f ca="1">VLOOKUP(AN169,Equivalencias!D:F,3,FALSE)</f>
        <v>#N/A</v>
      </c>
      <c r="AQ169" t="e">
        <v>#N/A</v>
      </c>
    </row>
    <row r="170" spans="1:43" x14ac:dyDescent="0.3">
      <c r="A170" t="s">
        <v>268</v>
      </c>
      <c r="B170" t="s">
        <v>470</v>
      </c>
      <c r="C170" t="s">
        <v>470</v>
      </c>
      <c r="D170" t="s">
        <v>470</v>
      </c>
      <c r="E170" t="s">
        <v>470</v>
      </c>
      <c r="F170" t="s">
        <v>470</v>
      </c>
      <c r="G170" t="s">
        <v>470</v>
      </c>
      <c r="H170" t="s">
        <v>470</v>
      </c>
      <c r="I170" t="s">
        <v>470</v>
      </c>
      <c r="J170" t="s">
        <v>470</v>
      </c>
      <c r="K170" t="s">
        <v>470</v>
      </c>
      <c r="L170" t="s">
        <v>470</v>
      </c>
      <c r="M170" t="s">
        <v>470</v>
      </c>
      <c r="N170" t="s">
        <v>470</v>
      </c>
      <c r="O170" t="s">
        <v>470</v>
      </c>
      <c r="P170" t="s">
        <v>470</v>
      </c>
      <c r="Q170" t="s">
        <v>470</v>
      </c>
      <c r="R170" t="s">
        <v>470</v>
      </c>
      <c r="S170" t="s">
        <v>470</v>
      </c>
      <c r="T170" t="s">
        <v>470</v>
      </c>
      <c r="U170" t="s">
        <v>470</v>
      </c>
      <c r="V170" t="s">
        <v>470</v>
      </c>
      <c r="W170" t="s">
        <v>470</v>
      </c>
      <c r="X170" t="str">
        <f t="shared" si="156"/>
        <v>CF-2806</v>
      </c>
      <c r="Y170" t="s">
        <v>470</v>
      </c>
      <c r="Z170" t="str">
        <f t="shared" ref="Z170:AK170" si="158">Y170</f>
        <v>CF-2806</v>
      </c>
      <c r="AA170" t="str">
        <f t="shared" si="158"/>
        <v>CF-2806</v>
      </c>
      <c r="AB170" t="str">
        <f t="shared" si="158"/>
        <v>CF-2806</v>
      </c>
      <c r="AC170" t="str">
        <f t="shared" si="158"/>
        <v>CF-2806</v>
      </c>
      <c r="AD170" t="str">
        <f t="shared" si="158"/>
        <v>CF-2806</v>
      </c>
      <c r="AE170" t="str">
        <f t="shared" si="158"/>
        <v>CF-2806</v>
      </c>
      <c r="AF170" t="str">
        <f t="shared" si="158"/>
        <v>CF-2806</v>
      </c>
      <c r="AG170" t="str">
        <f t="shared" si="158"/>
        <v>CF-2806</v>
      </c>
      <c r="AH170" t="str">
        <f t="shared" si="158"/>
        <v>CF-2806</v>
      </c>
      <c r="AI170" t="str">
        <f t="shared" si="158"/>
        <v>CF-2806</v>
      </c>
      <c r="AJ170" t="str">
        <f t="shared" si="158"/>
        <v>CF-2806</v>
      </c>
      <c r="AK170" t="str">
        <f t="shared" si="158"/>
        <v>CF-2806</v>
      </c>
      <c r="AM170" t="str">
        <f t="shared" si="118"/>
        <v>JOSEPH RAMIREZ BARQUERO</v>
      </c>
      <c r="AN170" t="e">
        <f t="shared" ca="1" si="119"/>
        <v>#N/A</v>
      </c>
      <c r="AO170" t="e">
        <f ca="1">VLOOKUP(AN170,Equivalencias!D:F,3,FALSE)</f>
        <v>#N/A</v>
      </c>
      <c r="AQ170" t="s">
        <v>3702</v>
      </c>
    </row>
    <row r="171" spans="1:43" x14ac:dyDescent="0.3">
      <c r="A171" t="s">
        <v>229</v>
      </c>
      <c r="B171" t="s">
        <v>427</v>
      </c>
      <c r="C171" t="s">
        <v>427</v>
      </c>
      <c r="D171" t="s">
        <v>427</v>
      </c>
      <c r="E171" t="s">
        <v>427</v>
      </c>
      <c r="F171" t="s">
        <v>427</v>
      </c>
      <c r="G171" t="s">
        <v>427</v>
      </c>
      <c r="H171" t="s">
        <v>427</v>
      </c>
      <c r="I171" t="s">
        <v>427</v>
      </c>
      <c r="J171" t="s">
        <v>427</v>
      </c>
      <c r="K171" t="s">
        <v>427</v>
      </c>
      <c r="L171" t="s">
        <v>427</v>
      </c>
      <c r="M171" t="s">
        <v>427</v>
      </c>
      <c r="N171" t="s">
        <v>427</v>
      </c>
      <c r="O171" t="s">
        <v>427</v>
      </c>
      <c r="P171" t="s">
        <v>427</v>
      </c>
      <c r="Q171" t="s">
        <v>427</v>
      </c>
      <c r="R171" t="s">
        <v>427</v>
      </c>
      <c r="S171" t="s">
        <v>427</v>
      </c>
      <c r="T171" t="s">
        <v>427</v>
      </c>
      <c r="U171" t="s">
        <v>427</v>
      </c>
      <c r="V171" t="s">
        <v>427</v>
      </c>
      <c r="W171" t="s">
        <v>427</v>
      </c>
      <c r="X171" t="str">
        <f t="shared" si="156"/>
        <v>CF-21</v>
      </c>
      <c r="Y171" t="s">
        <v>427</v>
      </c>
      <c r="Z171" t="str">
        <f t="shared" ref="Z171:AK171" si="159">Y171</f>
        <v>CF-21</v>
      </c>
      <c r="AA171" t="str">
        <f t="shared" si="159"/>
        <v>CF-21</v>
      </c>
      <c r="AB171" t="str">
        <f t="shared" si="159"/>
        <v>CF-21</v>
      </c>
      <c r="AC171" t="str">
        <f t="shared" si="159"/>
        <v>CF-21</v>
      </c>
      <c r="AD171" t="str">
        <f t="shared" si="159"/>
        <v>CF-21</v>
      </c>
      <c r="AE171" t="str">
        <f t="shared" si="159"/>
        <v>CF-21</v>
      </c>
      <c r="AF171" t="str">
        <f t="shared" si="159"/>
        <v>CF-21</v>
      </c>
      <c r="AG171" t="str">
        <f t="shared" si="159"/>
        <v>CF-21</v>
      </c>
      <c r="AH171" t="str">
        <f t="shared" si="159"/>
        <v>CF-21</v>
      </c>
      <c r="AI171" t="str">
        <f t="shared" si="159"/>
        <v>CF-21</v>
      </c>
      <c r="AJ171" t="str">
        <f t="shared" si="159"/>
        <v>CF-21</v>
      </c>
      <c r="AK171" t="str">
        <f t="shared" si="159"/>
        <v>CF-21</v>
      </c>
      <c r="AM171" t="str">
        <f t="shared" si="118"/>
        <v>JOSEPH SALAS SOLANO</v>
      </c>
      <c r="AN171" t="e">
        <f t="shared" ca="1" si="119"/>
        <v>#N/A</v>
      </c>
      <c r="AO171" t="e">
        <f ca="1">VLOOKUP(AN171,Equivalencias!D:F,3,FALSE)</f>
        <v>#N/A</v>
      </c>
      <c r="AQ171" t="s">
        <v>3703</v>
      </c>
    </row>
    <row r="172" spans="1:43" x14ac:dyDescent="0.3">
      <c r="A172" t="s">
        <v>943</v>
      </c>
      <c r="B172" t="s">
        <v>462</v>
      </c>
      <c r="C172" t="s">
        <v>462</v>
      </c>
      <c r="D172" t="s">
        <v>462</v>
      </c>
      <c r="E172" t="s">
        <v>462</v>
      </c>
      <c r="F172" t="s">
        <v>462</v>
      </c>
      <c r="G172" t="s">
        <v>462</v>
      </c>
      <c r="H172" t="s">
        <v>462</v>
      </c>
      <c r="I172" t="s">
        <v>462</v>
      </c>
      <c r="J172" t="s">
        <v>462</v>
      </c>
      <c r="K172" t="s">
        <v>462</v>
      </c>
      <c r="L172" t="s">
        <v>462</v>
      </c>
      <c r="M172" t="s">
        <v>462</v>
      </c>
      <c r="N172" t="s">
        <v>462</v>
      </c>
      <c r="O172" t="s">
        <v>462</v>
      </c>
      <c r="P172" t="s">
        <v>462</v>
      </c>
      <c r="Q172" t="s">
        <v>462</v>
      </c>
      <c r="R172" t="s">
        <v>462</v>
      </c>
      <c r="S172" t="s">
        <v>462</v>
      </c>
      <c r="T172" t="s">
        <v>462</v>
      </c>
      <c r="U172" t="s">
        <v>462</v>
      </c>
      <c r="V172" t="s">
        <v>462</v>
      </c>
      <c r="W172" t="s">
        <v>462</v>
      </c>
      <c r="X172" t="str">
        <f t="shared" si="156"/>
        <v>CF-2802</v>
      </c>
      <c r="Y172" t="s">
        <v>462</v>
      </c>
      <c r="Z172" t="str">
        <f t="shared" ref="Z172:AK172" si="160">Y172</f>
        <v>CF-2802</v>
      </c>
      <c r="AA172" t="str">
        <f t="shared" si="160"/>
        <v>CF-2802</v>
      </c>
      <c r="AB172" t="str">
        <f t="shared" si="160"/>
        <v>CF-2802</v>
      </c>
      <c r="AC172" t="str">
        <f t="shared" si="160"/>
        <v>CF-2802</v>
      </c>
      <c r="AD172" t="str">
        <f t="shared" si="160"/>
        <v>CF-2802</v>
      </c>
      <c r="AE172" t="str">
        <f t="shared" si="160"/>
        <v>CF-2802</v>
      </c>
      <c r="AF172" t="str">
        <f t="shared" si="160"/>
        <v>CF-2802</v>
      </c>
      <c r="AG172" t="str">
        <f t="shared" si="160"/>
        <v>CF-2802</v>
      </c>
      <c r="AH172" t="str">
        <f t="shared" si="160"/>
        <v>CF-2802</v>
      </c>
      <c r="AI172" t="str">
        <f t="shared" si="160"/>
        <v>CF-2802</v>
      </c>
      <c r="AJ172" t="str">
        <f t="shared" si="160"/>
        <v>CF-2802</v>
      </c>
      <c r="AK172" t="str">
        <f t="shared" si="160"/>
        <v>CF-2802</v>
      </c>
      <c r="AM172" t="str">
        <f t="shared" si="118"/>
        <v>JOSHUA ARGUELLO CAMPOS</v>
      </c>
      <c r="AN172" t="e">
        <f t="shared" ca="1" si="119"/>
        <v>#N/A</v>
      </c>
      <c r="AO172" t="e">
        <f ca="1">VLOOKUP(AN172,Equivalencias!D:F,3,FALSE)</f>
        <v>#N/A</v>
      </c>
      <c r="AQ172" t="s">
        <v>3704</v>
      </c>
    </row>
    <row r="173" spans="1:43" x14ac:dyDescent="0.3">
      <c r="A173" t="s">
        <v>142</v>
      </c>
      <c r="B173" t="s">
        <v>462</v>
      </c>
      <c r="C173" t="s">
        <v>462</v>
      </c>
      <c r="D173" t="s">
        <v>462</v>
      </c>
      <c r="E173" t="s">
        <v>462</v>
      </c>
      <c r="F173" t="s">
        <v>462</v>
      </c>
      <c r="G173" t="s">
        <v>462</v>
      </c>
      <c r="H173" t="s">
        <v>462</v>
      </c>
      <c r="I173" t="s">
        <v>462</v>
      </c>
      <c r="J173" t="s">
        <v>462</v>
      </c>
      <c r="K173" t="s">
        <v>462</v>
      </c>
      <c r="L173" t="s">
        <v>462</v>
      </c>
      <c r="M173" t="s">
        <v>462</v>
      </c>
      <c r="N173" t="s">
        <v>462</v>
      </c>
      <c r="O173" t="s">
        <v>462</v>
      </c>
      <c r="P173" t="s">
        <v>462</v>
      </c>
      <c r="Q173" t="s">
        <v>462</v>
      </c>
      <c r="R173" t="s">
        <v>462</v>
      </c>
      <c r="S173" t="s">
        <v>462</v>
      </c>
      <c r="T173" t="s">
        <v>462</v>
      </c>
      <c r="U173" t="s">
        <v>462</v>
      </c>
      <c r="V173" t="s">
        <v>462</v>
      </c>
      <c r="W173" t="s">
        <v>462</v>
      </c>
      <c r="X173" t="str">
        <f t="shared" si="156"/>
        <v>CF-2802</v>
      </c>
      <c r="AM173" t="str">
        <f t="shared" si="118"/>
        <v>JOSHUA ROJAS CARRANZA</v>
      </c>
      <c r="AN173" t="e">
        <f t="shared" ca="1" si="119"/>
        <v>#N/A</v>
      </c>
      <c r="AO173" t="e">
        <f ca="1">VLOOKUP(AN173,Equivalencias!D:F,3,FALSE)</f>
        <v>#N/A</v>
      </c>
      <c r="AQ173" t="e">
        <v>#N/A</v>
      </c>
    </row>
    <row r="174" spans="1:43" x14ac:dyDescent="0.3">
      <c r="A174" t="s">
        <v>316</v>
      </c>
      <c r="B174" t="s">
        <v>481</v>
      </c>
      <c r="C174" t="s">
        <v>481</v>
      </c>
      <c r="D174" t="s">
        <v>481</v>
      </c>
      <c r="E174" t="s">
        <v>481</v>
      </c>
      <c r="F174" t="s">
        <v>481</v>
      </c>
      <c r="G174" t="s">
        <v>481</v>
      </c>
      <c r="H174" t="s">
        <v>481</v>
      </c>
      <c r="I174" t="s">
        <v>481</v>
      </c>
      <c r="J174" t="s">
        <v>481</v>
      </c>
      <c r="K174" t="s">
        <v>481</v>
      </c>
      <c r="L174" t="s">
        <v>481</v>
      </c>
      <c r="M174" t="s">
        <v>481</v>
      </c>
      <c r="N174" t="s">
        <v>481</v>
      </c>
      <c r="O174" t="s">
        <v>481</v>
      </c>
      <c r="P174" t="s">
        <v>481</v>
      </c>
      <c r="Q174" t="s">
        <v>481</v>
      </c>
      <c r="R174" t="s">
        <v>481</v>
      </c>
      <c r="S174" t="s">
        <v>481</v>
      </c>
      <c r="T174" t="s">
        <v>481</v>
      </c>
      <c r="U174" t="s">
        <v>481</v>
      </c>
      <c r="V174" t="s">
        <v>481</v>
      </c>
      <c r="W174" t="s">
        <v>481</v>
      </c>
      <c r="X174" t="str">
        <f t="shared" si="156"/>
        <v>CF-30</v>
      </c>
      <c r="Y174" t="s">
        <v>481</v>
      </c>
      <c r="Z174" t="str">
        <f t="shared" ref="Z174:AK174" si="161">Y174</f>
        <v>CF-30</v>
      </c>
      <c r="AA174" t="str">
        <f t="shared" si="161"/>
        <v>CF-30</v>
      </c>
      <c r="AB174" t="str">
        <f t="shared" si="161"/>
        <v>CF-30</v>
      </c>
      <c r="AC174" t="str">
        <f t="shared" si="161"/>
        <v>CF-30</v>
      </c>
      <c r="AD174" t="str">
        <f t="shared" si="161"/>
        <v>CF-30</v>
      </c>
      <c r="AE174" t="str">
        <f t="shared" si="161"/>
        <v>CF-30</v>
      </c>
      <c r="AF174" t="str">
        <f t="shared" si="161"/>
        <v>CF-30</v>
      </c>
      <c r="AG174" t="str">
        <f t="shared" si="161"/>
        <v>CF-30</v>
      </c>
      <c r="AH174" t="str">
        <f t="shared" si="161"/>
        <v>CF-30</v>
      </c>
      <c r="AI174" t="str">
        <f t="shared" si="161"/>
        <v>CF-30</v>
      </c>
      <c r="AJ174" t="str">
        <f t="shared" si="161"/>
        <v>CF-30</v>
      </c>
      <c r="AK174" t="str">
        <f t="shared" si="161"/>
        <v>CF-30</v>
      </c>
      <c r="AM174" t="str">
        <f t="shared" si="118"/>
        <v>JOSSELINE DANIELA GUEVARA VEGA</v>
      </c>
      <c r="AN174" t="e">
        <f t="shared" ca="1" si="119"/>
        <v>#N/A</v>
      </c>
      <c r="AO174" t="e">
        <f ca="1">VLOOKUP(AN174,Equivalencias!D:F,3,FALSE)</f>
        <v>#N/A</v>
      </c>
      <c r="AQ174" t="s">
        <v>3705</v>
      </c>
    </row>
    <row r="175" spans="1:43" x14ac:dyDescent="0.3">
      <c r="A175" t="s">
        <v>305</v>
      </c>
      <c r="B175" t="s">
        <v>481</v>
      </c>
      <c r="C175" t="s">
        <v>481</v>
      </c>
      <c r="D175" t="s">
        <v>481</v>
      </c>
      <c r="E175" t="s">
        <v>481</v>
      </c>
      <c r="F175" t="s">
        <v>481</v>
      </c>
      <c r="G175" t="s">
        <v>481</v>
      </c>
      <c r="H175" t="s">
        <v>481</v>
      </c>
      <c r="I175" t="s">
        <v>481</v>
      </c>
      <c r="J175" t="s">
        <v>481</v>
      </c>
      <c r="K175" t="s">
        <v>481</v>
      </c>
      <c r="L175" t="s">
        <v>481</v>
      </c>
      <c r="M175" t="s">
        <v>481</v>
      </c>
      <c r="N175" t="s">
        <v>481</v>
      </c>
      <c r="O175" t="s">
        <v>481</v>
      </c>
      <c r="P175" t="s">
        <v>481</v>
      </c>
      <c r="Q175" t="s">
        <v>481</v>
      </c>
      <c r="R175" t="s">
        <v>481</v>
      </c>
      <c r="S175" t="s">
        <v>481</v>
      </c>
      <c r="T175" t="s">
        <v>481</v>
      </c>
      <c r="U175" t="s">
        <v>481</v>
      </c>
      <c r="V175" t="s">
        <v>481</v>
      </c>
      <c r="W175" t="s">
        <v>481</v>
      </c>
      <c r="X175" t="str">
        <f t="shared" si="156"/>
        <v>CF-30</v>
      </c>
      <c r="Y175" t="s">
        <v>481</v>
      </c>
      <c r="Z175" t="str">
        <f t="shared" ref="Z175:AK175" si="162">Y175</f>
        <v>CF-30</v>
      </c>
      <c r="AA175" t="str">
        <f t="shared" si="162"/>
        <v>CF-30</v>
      </c>
      <c r="AB175" t="str">
        <f t="shared" si="162"/>
        <v>CF-30</v>
      </c>
      <c r="AC175" t="str">
        <f t="shared" si="162"/>
        <v>CF-30</v>
      </c>
      <c r="AD175" t="str">
        <f t="shared" si="162"/>
        <v>CF-30</v>
      </c>
      <c r="AE175" t="str">
        <f t="shared" si="162"/>
        <v>CF-30</v>
      </c>
      <c r="AF175" t="str">
        <f t="shared" si="162"/>
        <v>CF-30</v>
      </c>
      <c r="AG175" t="str">
        <f t="shared" si="162"/>
        <v>CF-30</v>
      </c>
      <c r="AH175" t="str">
        <f t="shared" si="162"/>
        <v>CF-30</v>
      </c>
      <c r="AI175" t="str">
        <f t="shared" si="162"/>
        <v>CF-30</v>
      </c>
      <c r="AJ175" t="str">
        <f t="shared" si="162"/>
        <v>CF-30</v>
      </c>
      <c r="AK175" t="str">
        <f t="shared" si="162"/>
        <v>CF-30</v>
      </c>
      <c r="AM175" t="str">
        <f t="shared" si="118"/>
        <v>JOSTEN AGÜERO MAROTO</v>
      </c>
      <c r="AN175" t="e">
        <f t="shared" ca="1" si="119"/>
        <v>#N/A</v>
      </c>
      <c r="AO175" t="e">
        <f ca="1">VLOOKUP(AN175,Equivalencias!D:F,3,FALSE)</f>
        <v>#N/A</v>
      </c>
      <c r="AQ175" t="s">
        <v>3706</v>
      </c>
    </row>
    <row r="176" spans="1:43" x14ac:dyDescent="0.3">
      <c r="A176" s="199" t="s">
        <v>206</v>
      </c>
      <c r="B176" s="199" t="s">
        <v>423</v>
      </c>
      <c r="C176" s="199" t="s">
        <v>423</v>
      </c>
      <c r="D176" s="199" t="s">
        <v>423</v>
      </c>
      <c r="E176" s="199" t="s">
        <v>423</v>
      </c>
      <c r="F176" s="199" t="s">
        <v>423</v>
      </c>
      <c r="G176" s="199" t="s">
        <v>423</v>
      </c>
      <c r="H176" s="199" t="s">
        <v>423</v>
      </c>
      <c r="I176" s="199" t="s">
        <v>423</v>
      </c>
      <c r="J176" s="199" t="s">
        <v>423</v>
      </c>
      <c r="K176" s="199" t="s">
        <v>423</v>
      </c>
      <c r="L176" s="199" t="s">
        <v>423</v>
      </c>
      <c r="M176" s="199" t="s">
        <v>423</v>
      </c>
      <c r="N176" s="199" t="s">
        <v>423</v>
      </c>
      <c r="O176" s="199" t="s">
        <v>423</v>
      </c>
      <c r="P176" s="199" t="s">
        <v>423</v>
      </c>
      <c r="Q176" s="199" t="s">
        <v>423</v>
      </c>
      <c r="R176" s="199" t="s">
        <v>423</v>
      </c>
      <c r="S176" s="199" t="s">
        <v>423</v>
      </c>
      <c r="T176" s="199" t="s">
        <v>423</v>
      </c>
      <c r="U176" s="199" t="s">
        <v>423</v>
      </c>
      <c r="V176" s="199" t="s">
        <v>423</v>
      </c>
      <c r="W176" s="199" t="s">
        <v>423</v>
      </c>
      <c r="X176" s="199" t="str">
        <f t="shared" si="156"/>
        <v>CF-200QA</v>
      </c>
      <c r="Y176" s="199"/>
      <c r="Z176" s="199"/>
      <c r="AA176" s="199"/>
      <c r="AB176" s="199"/>
      <c r="AC176" s="199"/>
      <c r="AD176" s="199"/>
      <c r="AE176" s="199"/>
      <c r="AF176" s="199"/>
      <c r="AG176" s="199"/>
      <c r="AH176" s="199"/>
      <c r="AI176" s="199"/>
      <c r="AJ176" s="199"/>
      <c r="AK176" s="199"/>
      <c r="AL176" s="199"/>
      <c r="AM176" s="199" t="str">
        <f t="shared" si="118"/>
        <v>JOSUE BENJAMIN BRENES ROJAS</v>
      </c>
      <c r="AN176" s="199" t="e">
        <f t="shared" ca="1" si="119"/>
        <v>#N/A</v>
      </c>
      <c r="AO176" s="199" t="e">
        <f ca="1">VLOOKUP(AN176,Equivalencias!D:F,3,FALSE)</f>
        <v>#N/A</v>
      </c>
      <c r="AP176" s="199"/>
      <c r="AQ176" s="199" t="e">
        <v>#N/A</v>
      </c>
    </row>
    <row r="177" spans="1:43" x14ac:dyDescent="0.3">
      <c r="A177" t="s">
        <v>147</v>
      </c>
      <c r="B177" t="s">
        <v>481</v>
      </c>
      <c r="C177" t="s">
        <v>481</v>
      </c>
      <c r="D177" t="s">
        <v>481</v>
      </c>
      <c r="E177" t="s">
        <v>481</v>
      </c>
      <c r="F177" t="s">
        <v>481</v>
      </c>
      <c r="G177" t="s">
        <v>481</v>
      </c>
      <c r="H177" t="s">
        <v>481</v>
      </c>
      <c r="I177" t="s">
        <v>481</v>
      </c>
      <c r="J177" t="s">
        <v>481</v>
      </c>
      <c r="K177" t="s">
        <v>481</v>
      </c>
      <c r="L177" t="s">
        <v>481</v>
      </c>
      <c r="M177" t="s">
        <v>481</v>
      </c>
      <c r="N177" t="s">
        <v>481</v>
      </c>
      <c r="O177" t="s">
        <v>481</v>
      </c>
      <c r="P177" t="s">
        <v>481</v>
      </c>
      <c r="Q177" t="s">
        <v>481</v>
      </c>
      <c r="R177" t="s">
        <v>481</v>
      </c>
      <c r="S177" t="s">
        <v>481</v>
      </c>
      <c r="T177" t="s">
        <v>481</v>
      </c>
      <c r="U177" t="s">
        <v>481</v>
      </c>
      <c r="V177" t="s">
        <v>481</v>
      </c>
      <c r="W177" t="s">
        <v>481</v>
      </c>
      <c r="X177" t="str">
        <f t="shared" si="156"/>
        <v>CF-30</v>
      </c>
      <c r="AM177" t="str">
        <f t="shared" si="118"/>
        <v>JOSUE DAVID CESPEDES MIRANDA</v>
      </c>
      <c r="AN177" t="e">
        <f t="shared" ca="1" si="119"/>
        <v>#N/A</v>
      </c>
      <c r="AO177" t="e">
        <f ca="1">VLOOKUP(AN177,Equivalencias!D:F,3,FALSE)</f>
        <v>#N/A</v>
      </c>
      <c r="AQ177" t="e">
        <v>#N/A</v>
      </c>
    </row>
    <row r="178" spans="1:43" x14ac:dyDescent="0.3">
      <c r="A178" t="s">
        <v>239</v>
      </c>
      <c r="B178" t="s">
        <v>466</v>
      </c>
      <c r="C178" t="s">
        <v>466</v>
      </c>
      <c r="D178" t="s">
        <v>466</v>
      </c>
      <c r="E178" t="s">
        <v>466</v>
      </c>
      <c r="F178" t="s">
        <v>466</v>
      </c>
      <c r="G178" t="s">
        <v>466</v>
      </c>
      <c r="H178" t="s">
        <v>466</v>
      </c>
      <c r="I178" t="s">
        <v>466</v>
      </c>
      <c r="J178" t="s">
        <v>466</v>
      </c>
      <c r="K178" t="s">
        <v>466</v>
      </c>
      <c r="L178" t="s">
        <v>466</v>
      </c>
      <c r="M178" t="s">
        <v>466</v>
      </c>
      <c r="N178" t="s">
        <v>466</v>
      </c>
      <c r="O178" t="s">
        <v>466</v>
      </c>
      <c r="P178" t="s">
        <v>466</v>
      </c>
      <c r="Q178" t="s">
        <v>466</v>
      </c>
      <c r="R178" t="s">
        <v>466</v>
      </c>
      <c r="S178" t="s">
        <v>466</v>
      </c>
      <c r="T178" t="s">
        <v>466</v>
      </c>
      <c r="U178" t="s">
        <v>466</v>
      </c>
      <c r="V178" t="s">
        <v>466</v>
      </c>
      <c r="W178" t="s">
        <v>466</v>
      </c>
      <c r="X178" t="str">
        <f t="shared" si="156"/>
        <v>CF-2804</v>
      </c>
      <c r="Y178" t="s">
        <v>466</v>
      </c>
      <c r="Z178" t="str">
        <f t="shared" ref="Z178:AK178" si="163">Y178</f>
        <v>CF-2804</v>
      </c>
      <c r="AA178" t="str">
        <f t="shared" si="163"/>
        <v>CF-2804</v>
      </c>
      <c r="AB178" t="str">
        <f t="shared" si="163"/>
        <v>CF-2804</v>
      </c>
      <c r="AC178" t="str">
        <f t="shared" si="163"/>
        <v>CF-2804</v>
      </c>
      <c r="AD178" t="str">
        <f t="shared" si="163"/>
        <v>CF-2804</v>
      </c>
      <c r="AE178" t="str">
        <f t="shared" si="163"/>
        <v>CF-2804</v>
      </c>
      <c r="AF178" t="str">
        <f t="shared" si="163"/>
        <v>CF-2804</v>
      </c>
      <c r="AG178" t="str">
        <f t="shared" si="163"/>
        <v>CF-2804</v>
      </c>
      <c r="AH178" t="str">
        <f t="shared" si="163"/>
        <v>CF-2804</v>
      </c>
      <c r="AI178" t="str">
        <f t="shared" si="163"/>
        <v>CF-2804</v>
      </c>
      <c r="AJ178" t="str">
        <f t="shared" si="163"/>
        <v>CF-2804</v>
      </c>
      <c r="AK178" t="str">
        <f t="shared" si="163"/>
        <v>CF-2804</v>
      </c>
      <c r="AM178" t="str">
        <f t="shared" si="118"/>
        <v>JOSUE ROSALES PICADO</v>
      </c>
      <c r="AN178" t="e">
        <f t="shared" ca="1" si="119"/>
        <v>#N/A</v>
      </c>
      <c r="AO178" t="e">
        <f ca="1">VLOOKUP(AN178,Equivalencias!D:F,3,FALSE)</f>
        <v>#N/A</v>
      </c>
      <c r="AQ178" t="s">
        <v>3707</v>
      </c>
    </row>
    <row r="179" spans="1:43" x14ac:dyDescent="0.3">
      <c r="A179" t="s">
        <v>356</v>
      </c>
      <c r="B179" t="s">
        <v>437</v>
      </c>
      <c r="C179" t="s">
        <v>437</v>
      </c>
      <c r="D179" t="s">
        <v>437</v>
      </c>
      <c r="E179" t="s">
        <v>437</v>
      </c>
      <c r="F179" t="s">
        <v>437</v>
      </c>
      <c r="G179" t="s">
        <v>437</v>
      </c>
      <c r="H179" t="s">
        <v>437</v>
      </c>
      <c r="I179" t="s">
        <v>437</v>
      </c>
      <c r="J179" t="s">
        <v>437</v>
      </c>
      <c r="K179" t="s">
        <v>437</v>
      </c>
      <c r="L179" t="s">
        <v>437</v>
      </c>
      <c r="M179" t="s">
        <v>437</v>
      </c>
      <c r="N179" t="s">
        <v>437</v>
      </c>
      <c r="O179" t="s">
        <v>437</v>
      </c>
      <c r="P179" t="s">
        <v>437</v>
      </c>
      <c r="Q179" t="s">
        <v>437</v>
      </c>
      <c r="R179" t="s">
        <v>437</v>
      </c>
      <c r="S179" t="s">
        <v>437</v>
      </c>
      <c r="T179" t="s">
        <v>437</v>
      </c>
      <c r="U179" t="s">
        <v>437</v>
      </c>
      <c r="V179" t="s">
        <v>437</v>
      </c>
      <c r="W179" t="s">
        <v>437</v>
      </c>
      <c r="X179" t="str">
        <f t="shared" si="156"/>
        <v>CF-24</v>
      </c>
      <c r="Y179" t="s">
        <v>437</v>
      </c>
      <c r="Z179" t="str">
        <f t="shared" ref="Z179:AK179" si="164">Y179</f>
        <v>CF-24</v>
      </c>
      <c r="AA179" t="str">
        <f t="shared" si="164"/>
        <v>CF-24</v>
      </c>
      <c r="AB179" t="str">
        <f t="shared" si="164"/>
        <v>CF-24</v>
      </c>
      <c r="AC179" t="str">
        <f t="shared" si="164"/>
        <v>CF-24</v>
      </c>
      <c r="AD179" t="str">
        <f t="shared" si="164"/>
        <v>CF-24</v>
      </c>
      <c r="AE179" t="str">
        <f t="shared" si="164"/>
        <v>CF-24</v>
      </c>
      <c r="AF179" t="str">
        <f t="shared" si="164"/>
        <v>CF-24</v>
      </c>
      <c r="AG179" t="str">
        <f t="shared" si="164"/>
        <v>CF-24</v>
      </c>
      <c r="AH179" t="str">
        <f t="shared" si="164"/>
        <v>CF-24</v>
      </c>
      <c r="AI179" t="str">
        <f t="shared" si="164"/>
        <v>CF-24</v>
      </c>
      <c r="AJ179" t="str">
        <f t="shared" si="164"/>
        <v>CF-24</v>
      </c>
      <c r="AK179" t="str">
        <f t="shared" si="164"/>
        <v>CF-24</v>
      </c>
      <c r="AM179" t="str">
        <f t="shared" si="118"/>
        <v>JOSUE VARGAS ALVAREZ</v>
      </c>
      <c r="AN179" t="e">
        <f t="shared" ca="1" si="119"/>
        <v>#N/A</v>
      </c>
      <c r="AO179" t="e">
        <f ca="1">VLOOKUP(AN179,Equivalencias!D:F,3,FALSE)</f>
        <v>#N/A</v>
      </c>
      <c r="AQ179" t="s">
        <v>3708</v>
      </c>
    </row>
    <row r="180" spans="1:43" x14ac:dyDescent="0.3">
      <c r="A180" t="s">
        <v>52</v>
      </c>
      <c r="B180" t="s">
        <v>433</v>
      </c>
      <c r="C180" t="s">
        <v>433</v>
      </c>
      <c r="D180" t="s">
        <v>433</v>
      </c>
      <c r="E180" t="s">
        <v>433</v>
      </c>
      <c r="F180" t="s">
        <v>433</v>
      </c>
      <c r="G180" t="s">
        <v>433</v>
      </c>
      <c r="H180" t="s">
        <v>433</v>
      </c>
      <c r="I180" t="s">
        <v>433</v>
      </c>
      <c r="J180" t="s">
        <v>433</v>
      </c>
      <c r="K180" t="s">
        <v>433</v>
      </c>
      <c r="L180" t="s">
        <v>433</v>
      </c>
      <c r="M180" t="s">
        <v>433</v>
      </c>
      <c r="N180" t="s">
        <v>433</v>
      </c>
      <c r="O180" t="s">
        <v>433</v>
      </c>
      <c r="P180" t="s">
        <v>433</v>
      </c>
      <c r="Q180" t="s">
        <v>433</v>
      </c>
      <c r="R180" t="s">
        <v>433</v>
      </c>
      <c r="S180" t="s">
        <v>433</v>
      </c>
      <c r="T180" t="s">
        <v>433</v>
      </c>
      <c r="U180" t="s">
        <v>433</v>
      </c>
      <c r="V180" t="s">
        <v>433</v>
      </c>
      <c r="W180" t="s">
        <v>433</v>
      </c>
      <c r="X180" t="str">
        <f t="shared" si="156"/>
        <v>CF-2202</v>
      </c>
      <c r="Y180" t="s">
        <v>433</v>
      </c>
      <c r="Z180" t="str">
        <f t="shared" ref="Z180:AK180" si="165">Y180</f>
        <v>CF-2202</v>
      </c>
      <c r="AA180" t="str">
        <f t="shared" si="165"/>
        <v>CF-2202</v>
      </c>
      <c r="AB180" t="str">
        <f t="shared" si="165"/>
        <v>CF-2202</v>
      </c>
      <c r="AC180" t="str">
        <f t="shared" si="165"/>
        <v>CF-2202</v>
      </c>
      <c r="AD180" t="str">
        <f t="shared" si="165"/>
        <v>CF-2202</v>
      </c>
      <c r="AE180" t="str">
        <f t="shared" si="165"/>
        <v>CF-2202</v>
      </c>
      <c r="AF180" t="str">
        <f t="shared" si="165"/>
        <v>CF-2202</v>
      </c>
      <c r="AG180" t="str">
        <f t="shared" si="165"/>
        <v>CF-2202</v>
      </c>
      <c r="AH180" t="str">
        <f t="shared" si="165"/>
        <v>CF-2202</v>
      </c>
      <c r="AI180" t="str">
        <f t="shared" si="165"/>
        <v>CF-2202</v>
      </c>
      <c r="AJ180" t="str">
        <f t="shared" si="165"/>
        <v>CF-2202</v>
      </c>
      <c r="AK180" t="str">
        <f t="shared" si="165"/>
        <v>CF-2202</v>
      </c>
      <c r="AM180" t="str">
        <f t="shared" si="118"/>
        <v>JUAN ANTONIO MORA GARCIA</v>
      </c>
      <c r="AN180" t="e">
        <f t="shared" ca="1" si="119"/>
        <v>#N/A</v>
      </c>
      <c r="AO180" t="e">
        <f ca="1">VLOOKUP(AN180,Equivalencias!D:F,3,FALSE)</f>
        <v>#N/A</v>
      </c>
      <c r="AQ180" t="s">
        <v>3709</v>
      </c>
    </row>
    <row r="181" spans="1:43" x14ac:dyDescent="0.3">
      <c r="A181" t="s">
        <v>1042</v>
      </c>
      <c r="B181" t="s">
        <v>446</v>
      </c>
      <c r="C181" t="s">
        <v>446</v>
      </c>
      <c r="D181" t="s">
        <v>446</v>
      </c>
      <c r="E181" t="s">
        <v>446</v>
      </c>
      <c r="F181" t="s">
        <v>446</v>
      </c>
      <c r="G181" t="s">
        <v>446</v>
      </c>
      <c r="H181" t="s">
        <v>446</v>
      </c>
      <c r="I181" t="s">
        <v>446</v>
      </c>
      <c r="J181" t="s">
        <v>446</v>
      </c>
      <c r="K181" t="s">
        <v>446</v>
      </c>
      <c r="L181" t="s">
        <v>446</v>
      </c>
      <c r="M181" t="s">
        <v>446</v>
      </c>
      <c r="N181" t="s">
        <v>446</v>
      </c>
      <c r="O181" t="s">
        <v>446</v>
      </c>
      <c r="P181" t="s">
        <v>446</v>
      </c>
      <c r="Q181" t="s">
        <v>446</v>
      </c>
      <c r="R181" t="s">
        <v>446</v>
      </c>
      <c r="S181" t="s">
        <v>446</v>
      </c>
      <c r="T181" t="s">
        <v>446</v>
      </c>
      <c r="U181" t="s">
        <v>446</v>
      </c>
      <c r="V181" t="s">
        <v>446</v>
      </c>
      <c r="W181" t="s">
        <v>446</v>
      </c>
      <c r="X181" t="str">
        <f t="shared" si="156"/>
        <v>CF-26</v>
      </c>
      <c r="Y181" t="s">
        <v>446</v>
      </c>
      <c r="Z181" t="str">
        <f t="shared" ref="Z181:AK181" si="166">Y181</f>
        <v>CF-26</v>
      </c>
      <c r="AA181" t="str">
        <f t="shared" si="166"/>
        <v>CF-26</v>
      </c>
      <c r="AB181" t="str">
        <f t="shared" si="166"/>
        <v>CF-26</v>
      </c>
      <c r="AC181" t="str">
        <f t="shared" si="166"/>
        <v>CF-26</v>
      </c>
      <c r="AD181" t="str">
        <f t="shared" si="166"/>
        <v>CF-26</v>
      </c>
      <c r="AE181" t="str">
        <f t="shared" si="166"/>
        <v>CF-26</v>
      </c>
      <c r="AF181" t="str">
        <f t="shared" si="166"/>
        <v>CF-26</v>
      </c>
      <c r="AG181" t="str">
        <f t="shared" si="166"/>
        <v>CF-26</v>
      </c>
      <c r="AH181" t="str">
        <f t="shared" si="166"/>
        <v>CF-26</v>
      </c>
      <c r="AI181" t="str">
        <f t="shared" si="166"/>
        <v>CF-26</v>
      </c>
      <c r="AJ181" t="str">
        <f t="shared" si="166"/>
        <v>CF-26</v>
      </c>
      <c r="AK181" t="str">
        <f t="shared" si="166"/>
        <v>CF-26</v>
      </c>
      <c r="AM181" t="str">
        <f t="shared" si="118"/>
        <v>JUAN CEDEÑO ROJAS</v>
      </c>
      <c r="AN181" t="e">
        <f t="shared" ca="1" si="119"/>
        <v>#N/A</v>
      </c>
      <c r="AO181" t="e">
        <f ca="1">VLOOKUP(AN181,Equivalencias!D:F,3,FALSE)</f>
        <v>#N/A</v>
      </c>
      <c r="AQ181" t="s">
        <v>3710</v>
      </c>
    </row>
    <row r="182" spans="1:43" x14ac:dyDescent="0.3">
      <c r="A182" t="s">
        <v>245</v>
      </c>
      <c r="B182" t="s">
        <v>448</v>
      </c>
      <c r="C182" t="s">
        <v>448</v>
      </c>
      <c r="D182" t="s">
        <v>448</v>
      </c>
      <c r="E182" t="s">
        <v>448</v>
      </c>
      <c r="F182" t="s">
        <v>448</v>
      </c>
      <c r="G182" t="s">
        <v>448</v>
      </c>
      <c r="H182" t="s">
        <v>448</v>
      </c>
      <c r="I182" t="s">
        <v>448</v>
      </c>
      <c r="J182" t="s">
        <v>448</v>
      </c>
      <c r="K182" t="s">
        <v>448</v>
      </c>
      <c r="L182" t="s">
        <v>448</v>
      </c>
      <c r="M182" t="s">
        <v>448</v>
      </c>
      <c r="N182" t="s">
        <v>448</v>
      </c>
      <c r="O182" t="s">
        <v>448</v>
      </c>
      <c r="P182" t="s">
        <v>448</v>
      </c>
      <c r="Q182" t="s">
        <v>448</v>
      </c>
      <c r="R182" t="s">
        <v>448</v>
      </c>
      <c r="S182" t="s">
        <v>448</v>
      </c>
      <c r="T182" t="s">
        <v>448</v>
      </c>
      <c r="U182" t="s">
        <v>448</v>
      </c>
      <c r="V182" t="s">
        <v>448</v>
      </c>
      <c r="W182" t="s">
        <v>448</v>
      </c>
      <c r="X182" t="str">
        <f t="shared" si="156"/>
        <v>CF-27</v>
      </c>
      <c r="Y182" t="s">
        <v>448</v>
      </c>
      <c r="Z182" t="str">
        <f t="shared" ref="Z182:AK182" si="167">Y182</f>
        <v>CF-27</v>
      </c>
      <c r="AA182" t="str">
        <f t="shared" si="167"/>
        <v>CF-27</v>
      </c>
      <c r="AB182" t="str">
        <f t="shared" si="167"/>
        <v>CF-27</v>
      </c>
      <c r="AC182" t="str">
        <f t="shared" si="167"/>
        <v>CF-27</v>
      </c>
      <c r="AD182" t="str">
        <f t="shared" si="167"/>
        <v>CF-27</v>
      </c>
      <c r="AE182" t="str">
        <f t="shared" si="167"/>
        <v>CF-27</v>
      </c>
      <c r="AF182" t="str">
        <f t="shared" si="167"/>
        <v>CF-27</v>
      </c>
      <c r="AG182" t="str">
        <f t="shared" si="167"/>
        <v>CF-27</v>
      </c>
      <c r="AH182" t="str">
        <f t="shared" si="167"/>
        <v>CF-27</v>
      </c>
      <c r="AI182" t="str">
        <f t="shared" si="167"/>
        <v>CF-27</v>
      </c>
      <c r="AJ182" t="str">
        <f t="shared" si="167"/>
        <v>CF-27</v>
      </c>
      <c r="AK182" t="str">
        <f t="shared" si="167"/>
        <v>CF-27</v>
      </c>
      <c r="AM182" t="str">
        <f t="shared" si="118"/>
        <v>JUAN ESTRADA RAMIREZ</v>
      </c>
      <c r="AN182" t="e">
        <f t="shared" ca="1" si="119"/>
        <v>#N/A</v>
      </c>
      <c r="AO182" t="e">
        <f ca="1">VLOOKUP(AN182,Equivalencias!D:F,3,FALSE)</f>
        <v>#N/A</v>
      </c>
      <c r="AQ182" t="s">
        <v>3711</v>
      </c>
    </row>
    <row r="183" spans="1:43" x14ac:dyDescent="0.3">
      <c r="A183" t="s">
        <v>276</v>
      </c>
      <c r="B183" t="s">
        <v>462</v>
      </c>
      <c r="C183" t="s">
        <v>462</v>
      </c>
      <c r="D183" t="s">
        <v>462</v>
      </c>
      <c r="E183" t="s">
        <v>462</v>
      </c>
      <c r="F183" t="s">
        <v>462</v>
      </c>
      <c r="G183" t="s">
        <v>462</v>
      </c>
      <c r="H183" t="s">
        <v>462</v>
      </c>
      <c r="I183" t="s">
        <v>462</v>
      </c>
      <c r="J183" t="s">
        <v>462</v>
      </c>
      <c r="K183" t="s">
        <v>462</v>
      </c>
      <c r="L183" t="s">
        <v>462</v>
      </c>
      <c r="M183" t="s">
        <v>462</v>
      </c>
      <c r="N183" t="s">
        <v>462</v>
      </c>
      <c r="O183" t="s">
        <v>462</v>
      </c>
      <c r="P183" t="s">
        <v>462</v>
      </c>
      <c r="Q183" t="s">
        <v>462</v>
      </c>
      <c r="R183" t="s">
        <v>462</v>
      </c>
      <c r="S183" t="s">
        <v>462</v>
      </c>
      <c r="T183" t="s">
        <v>462</v>
      </c>
      <c r="U183" t="s">
        <v>462</v>
      </c>
      <c r="V183" t="s">
        <v>462</v>
      </c>
      <c r="W183" t="s">
        <v>462</v>
      </c>
      <c r="X183" t="str">
        <f t="shared" si="156"/>
        <v>CF-2802</v>
      </c>
      <c r="Y183" t="s">
        <v>462</v>
      </c>
      <c r="Z183" t="str">
        <f t="shared" ref="Z183:AK183" si="168">Y183</f>
        <v>CF-2802</v>
      </c>
      <c r="AA183" t="str">
        <f t="shared" si="168"/>
        <v>CF-2802</v>
      </c>
      <c r="AB183" t="str">
        <f t="shared" si="168"/>
        <v>CF-2802</v>
      </c>
      <c r="AC183" t="str">
        <f t="shared" si="168"/>
        <v>CF-2802</v>
      </c>
      <c r="AD183" t="str">
        <f t="shared" si="168"/>
        <v>CF-2802</v>
      </c>
      <c r="AE183" t="str">
        <f t="shared" si="168"/>
        <v>CF-2802</v>
      </c>
      <c r="AF183" t="str">
        <f t="shared" si="168"/>
        <v>CF-2802</v>
      </c>
      <c r="AG183" t="str">
        <f t="shared" si="168"/>
        <v>CF-2802</v>
      </c>
      <c r="AH183" t="str">
        <f t="shared" si="168"/>
        <v>CF-2802</v>
      </c>
      <c r="AI183" t="str">
        <f t="shared" si="168"/>
        <v>CF-2802</v>
      </c>
      <c r="AJ183" t="str">
        <f t="shared" si="168"/>
        <v>CF-2802</v>
      </c>
      <c r="AK183" t="str">
        <f t="shared" si="168"/>
        <v>CF-2802</v>
      </c>
      <c r="AM183" t="str">
        <f t="shared" si="118"/>
        <v>JUAN JOSE ARROYO UGALDE</v>
      </c>
      <c r="AN183" t="e">
        <f t="shared" ca="1" si="119"/>
        <v>#N/A</v>
      </c>
      <c r="AO183" t="e">
        <f ca="1">VLOOKUP(AN183,Equivalencias!D:F,3,FALSE)</f>
        <v>#N/A</v>
      </c>
      <c r="AQ183" t="s">
        <v>3712</v>
      </c>
    </row>
    <row r="184" spans="1:43" x14ac:dyDescent="0.3">
      <c r="A184" t="s">
        <v>263</v>
      </c>
      <c r="B184" t="s">
        <v>450</v>
      </c>
      <c r="C184" t="s">
        <v>450</v>
      </c>
      <c r="D184" t="s">
        <v>450</v>
      </c>
      <c r="E184" t="s">
        <v>450</v>
      </c>
      <c r="F184" t="s">
        <v>450</v>
      </c>
      <c r="G184" t="s">
        <v>450</v>
      </c>
      <c r="H184" t="s">
        <v>450</v>
      </c>
      <c r="I184" t="s">
        <v>450</v>
      </c>
      <c r="J184" t="s">
        <v>450</v>
      </c>
      <c r="K184" t="s">
        <v>450</v>
      </c>
      <c r="L184" t="s">
        <v>450</v>
      </c>
      <c r="M184" t="s">
        <v>450</v>
      </c>
      <c r="N184" t="s">
        <v>450</v>
      </c>
      <c r="O184" t="s">
        <v>450</v>
      </c>
      <c r="P184" t="s">
        <v>450</v>
      </c>
      <c r="Q184" t="s">
        <v>450</v>
      </c>
      <c r="R184" t="s">
        <v>450</v>
      </c>
      <c r="S184" t="s">
        <v>450</v>
      </c>
      <c r="T184" t="s">
        <v>450</v>
      </c>
      <c r="U184" t="s">
        <v>450</v>
      </c>
      <c r="V184" t="s">
        <v>450</v>
      </c>
      <c r="W184" t="s">
        <v>450</v>
      </c>
      <c r="X184" t="str">
        <f t="shared" si="156"/>
        <v>CF-2701</v>
      </c>
      <c r="Y184" t="s">
        <v>450</v>
      </c>
      <c r="Z184" t="str">
        <f t="shared" ref="Z184:AK184" si="169">Y184</f>
        <v>CF-2701</v>
      </c>
      <c r="AA184" t="str">
        <f t="shared" si="169"/>
        <v>CF-2701</v>
      </c>
      <c r="AB184" t="str">
        <f t="shared" si="169"/>
        <v>CF-2701</v>
      </c>
      <c r="AC184" t="str">
        <f t="shared" si="169"/>
        <v>CF-2701</v>
      </c>
      <c r="AD184" t="str">
        <f t="shared" si="169"/>
        <v>CF-2701</v>
      </c>
      <c r="AE184" t="str">
        <f t="shared" si="169"/>
        <v>CF-2701</v>
      </c>
      <c r="AF184" t="str">
        <f t="shared" si="169"/>
        <v>CF-2701</v>
      </c>
      <c r="AG184" t="str">
        <f t="shared" si="169"/>
        <v>CF-2701</v>
      </c>
      <c r="AH184" t="str">
        <f t="shared" si="169"/>
        <v>CF-2701</v>
      </c>
      <c r="AI184" t="str">
        <f t="shared" si="169"/>
        <v>CF-2701</v>
      </c>
      <c r="AJ184" t="str">
        <f t="shared" si="169"/>
        <v>CF-2701</v>
      </c>
      <c r="AK184" t="str">
        <f t="shared" si="169"/>
        <v>CF-2701</v>
      </c>
      <c r="AM184" t="str">
        <f t="shared" si="118"/>
        <v>JUAN PABLO ABARCA DURAN</v>
      </c>
      <c r="AN184" t="e">
        <f t="shared" ca="1" si="119"/>
        <v>#N/A</v>
      </c>
      <c r="AO184" t="e">
        <f ca="1">VLOOKUP(AN184,Equivalencias!D:F,3,FALSE)</f>
        <v>#N/A</v>
      </c>
      <c r="AQ184" t="s">
        <v>3713</v>
      </c>
    </row>
    <row r="185" spans="1:43" x14ac:dyDescent="0.3">
      <c r="A185" t="s">
        <v>1064</v>
      </c>
      <c r="B185" t="s">
        <v>427</v>
      </c>
      <c r="C185" t="s">
        <v>427</v>
      </c>
      <c r="D185" t="s">
        <v>427</v>
      </c>
      <c r="E185" t="s">
        <v>427</v>
      </c>
      <c r="F185" t="s">
        <v>427</v>
      </c>
      <c r="G185" t="s">
        <v>427</v>
      </c>
      <c r="H185" t="s">
        <v>427</v>
      </c>
      <c r="I185" t="s">
        <v>427</v>
      </c>
      <c r="J185" t="s">
        <v>427</v>
      </c>
      <c r="K185" t="s">
        <v>427</v>
      </c>
      <c r="L185" t="s">
        <v>427</v>
      </c>
      <c r="M185" t="s">
        <v>427</v>
      </c>
      <c r="N185" t="s">
        <v>427</v>
      </c>
      <c r="O185" t="s">
        <v>427</v>
      </c>
      <c r="P185" t="s">
        <v>427</v>
      </c>
      <c r="Q185" t="s">
        <v>427</v>
      </c>
      <c r="R185" t="s">
        <v>427</v>
      </c>
      <c r="S185" t="s">
        <v>427</v>
      </c>
      <c r="T185" t="s">
        <v>427</v>
      </c>
      <c r="U185" t="s">
        <v>427</v>
      </c>
      <c r="V185" t="s">
        <v>427</v>
      </c>
      <c r="W185" t="s">
        <v>427</v>
      </c>
      <c r="X185" t="str">
        <f t="shared" si="156"/>
        <v>CF-21</v>
      </c>
      <c r="Y185" t="s">
        <v>427</v>
      </c>
      <c r="Z185" t="str">
        <f t="shared" ref="Z185:AK185" si="170">Y185</f>
        <v>CF-21</v>
      </c>
      <c r="AA185" t="str">
        <f t="shared" si="170"/>
        <v>CF-21</v>
      </c>
      <c r="AB185" t="str">
        <f t="shared" si="170"/>
        <v>CF-21</v>
      </c>
      <c r="AC185" t="str">
        <f t="shared" si="170"/>
        <v>CF-21</v>
      </c>
      <c r="AD185" t="str">
        <f t="shared" si="170"/>
        <v>CF-21</v>
      </c>
      <c r="AE185" t="str">
        <f t="shared" si="170"/>
        <v>CF-21</v>
      </c>
      <c r="AF185" t="str">
        <f t="shared" si="170"/>
        <v>CF-21</v>
      </c>
      <c r="AG185" t="str">
        <f t="shared" si="170"/>
        <v>CF-21</v>
      </c>
      <c r="AH185" t="str">
        <f t="shared" si="170"/>
        <v>CF-21</v>
      </c>
      <c r="AI185" t="str">
        <f t="shared" si="170"/>
        <v>CF-21</v>
      </c>
      <c r="AJ185" t="str">
        <f t="shared" si="170"/>
        <v>CF-21</v>
      </c>
      <c r="AK185" t="str">
        <f t="shared" si="170"/>
        <v>CF-21</v>
      </c>
      <c r="AM185" t="str">
        <f t="shared" si="118"/>
        <v>JULIAN GONZALEZ BETANCUR</v>
      </c>
      <c r="AN185" t="e">
        <f t="shared" ca="1" si="119"/>
        <v>#N/A</v>
      </c>
      <c r="AO185" t="e">
        <f ca="1">VLOOKUP(AN185,Equivalencias!D:F,3,FALSE)</f>
        <v>#N/A</v>
      </c>
      <c r="AQ185" t="s">
        <v>3714</v>
      </c>
    </row>
    <row r="186" spans="1:43" x14ac:dyDescent="0.3">
      <c r="A186" t="s">
        <v>179</v>
      </c>
      <c r="B186" t="s">
        <v>423</v>
      </c>
      <c r="C186" t="s">
        <v>423</v>
      </c>
      <c r="D186" t="s">
        <v>423</v>
      </c>
      <c r="E186" t="s">
        <v>423</v>
      </c>
      <c r="F186" t="s">
        <v>423</v>
      </c>
      <c r="G186" t="s">
        <v>423</v>
      </c>
      <c r="H186" t="s">
        <v>423</v>
      </c>
      <c r="I186" t="s">
        <v>423</v>
      </c>
      <c r="J186" t="s">
        <v>423</v>
      </c>
      <c r="K186" t="s">
        <v>423</v>
      </c>
      <c r="L186" t="s">
        <v>423</v>
      </c>
      <c r="M186" t="s">
        <v>423</v>
      </c>
      <c r="N186" t="s">
        <v>423</v>
      </c>
      <c r="O186" t="s">
        <v>423</v>
      </c>
      <c r="P186" t="s">
        <v>423</v>
      </c>
      <c r="Q186" t="s">
        <v>423</v>
      </c>
      <c r="R186" t="s">
        <v>423</v>
      </c>
      <c r="S186" t="s">
        <v>423</v>
      </c>
      <c r="T186" t="s">
        <v>423</v>
      </c>
      <c r="U186" t="s">
        <v>423</v>
      </c>
      <c r="V186" t="s">
        <v>423</v>
      </c>
      <c r="W186" t="s">
        <v>423</v>
      </c>
      <c r="X186" t="str">
        <f t="shared" si="156"/>
        <v>CF-200QA</v>
      </c>
      <c r="Y186" t="s">
        <v>423</v>
      </c>
      <c r="Z186" t="str">
        <f t="shared" ref="Z186:AK186" si="171">Y186</f>
        <v>CF-200QA</v>
      </c>
      <c r="AA186" t="str">
        <f t="shared" si="171"/>
        <v>CF-200QA</v>
      </c>
      <c r="AB186" t="str">
        <f t="shared" si="171"/>
        <v>CF-200QA</v>
      </c>
      <c r="AC186" t="str">
        <f t="shared" si="171"/>
        <v>CF-200QA</v>
      </c>
      <c r="AD186" t="str">
        <f t="shared" si="171"/>
        <v>CF-200QA</v>
      </c>
      <c r="AE186" t="str">
        <f t="shared" si="171"/>
        <v>CF-200QA</v>
      </c>
      <c r="AF186" t="str">
        <f t="shared" si="171"/>
        <v>CF-200QA</v>
      </c>
      <c r="AG186" t="str">
        <f t="shared" si="171"/>
        <v>CF-200QA</v>
      </c>
      <c r="AH186" t="str">
        <f t="shared" si="171"/>
        <v>CF-200QA</v>
      </c>
      <c r="AI186" t="str">
        <f t="shared" si="171"/>
        <v>CF-200QA</v>
      </c>
      <c r="AJ186" t="str">
        <f t="shared" si="171"/>
        <v>CF-200QA</v>
      </c>
      <c r="AK186" t="str">
        <f t="shared" si="171"/>
        <v>CF-200QA</v>
      </c>
      <c r="AM186" t="str">
        <f t="shared" si="118"/>
        <v>KARLA HERRERA ROJAS</v>
      </c>
      <c r="AN186" t="e">
        <f t="shared" ca="1" si="119"/>
        <v>#N/A</v>
      </c>
      <c r="AO186" t="e">
        <f ca="1">VLOOKUP(AN186,Equivalencias!D:F,3,FALSE)</f>
        <v>#N/A</v>
      </c>
      <c r="AQ186" t="s">
        <v>3715</v>
      </c>
    </row>
    <row r="187" spans="1:43" x14ac:dyDescent="0.3">
      <c r="A187" t="s">
        <v>1044</v>
      </c>
      <c r="B187" t="s">
        <v>470</v>
      </c>
      <c r="C187" t="s">
        <v>470</v>
      </c>
      <c r="D187" t="s">
        <v>470</v>
      </c>
      <c r="E187" t="s">
        <v>470</v>
      </c>
      <c r="F187" t="s">
        <v>470</v>
      </c>
      <c r="G187" t="s">
        <v>470</v>
      </c>
      <c r="H187" t="s">
        <v>470</v>
      </c>
      <c r="I187" t="s">
        <v>470</v>
      </c>
      <c r="J187" t="s">
        <v>470</v>
      </c>
      <c r="K187" t="s">
        <v>470</v>
      </c>
      <c r="L187" t="s">
        <v>470</v>
      </c>
      <c r="M187" t="s">
        <v>470</v>
      </c>
      <c r="N187" t="s">
        <v>470</v>
      </c>
      <c r="O187" t="s">
        <v>470</v>
      </c>
      <c r="P187" t="s">
        <v>470</v>
      </c>
      <c r="Q187" t="s">
        <v>470</v>
      </c>
      <c r="R187" t="s">
        <v>470</v>
      </c>
      <c r="S187" t="s">
        <v>470</v>
      </c>
      <c r="T187" t="s">
        <v>470</v>
      </c>
      <c r="U187" t="s">
        <v>470</v>
      </c>
      <c r="V187" t="s">
        <v>470</v>
      </c>
      <c r="W187" t="s">
        <v>470</v>
      </c>
      <c r="X187" t="str">
        <f t="shared" si="156"/>
        <v>CF-2806</v>
      </c>
      <c r="Y187" t="s">
        <v>470</v>
      </c>
      <c r="Z187" t="str">
        <f t="shared" ref="Z187:AK187" si="172">Y187</f>
        <v>CF-2806</v>
      </c>
      <c r="AA187" t="str">
        <f t="shared" si="172"/>
        <v>CF-2806</v>
      </c>
      <c r="AB187" t="str">
        <f t="shared" si="172"/>
        <v>CF-2806</v>
      </c>
      <c r="AC187" t="str">
        <f t="shared" si="172"/>
        <v>CF-2806</v>
      </c>
      <c r="AD187" t="str">
        <f t="shared" si="172"/>
        <v>CF-2806</v>
      </c>
      <c r="AE187" t="str">
        <f t="shared" si="172"/>
        <v>CF-2806</v>
      </c>
      <c r="AF187" t="str">
        <f t="shared" si="172"/>
        <v>CF-2806</v>
      </c>
      <c r="AG187" t="str">
        <f t="shared" si="172"/>
        <v>CF-2806</v>
      </c>
      <c r="AH187" t="str">
        <f t="shared" si="172"/>
        <v>CF-2806</v>
      </c>
      <c r="AI187" t="str">
        <f t="shared" si="172"/>
        <v>CF-2806</v>
      </c>
      <c r="AJ187" t="str">
        <f t="shared" si="172"/>
        <v>CF-2806</v>
      </c>
      <c r="AK187" t="str">
        <f t="shared" si="172"/>
        <v>CF-2806</v>
      </c>
      <c r="AM187" t="str">
        <f t="shared" si="118"/>
        <v>KARLA MAYORGA BRENES</v>
      </c>
      <c r="AN187" t="e">
        <f t="shared" ca="1" si="119"/>
        <v>#N/A</v>
      </c>
      <c r="AO187" t="e">
        <f ca="1">VLOOKUP(AN187,Equivalencias!D:F,3,FALSE)</f>
        <v>#N/A</v>
      </c>
      <c r="AQ187" t="s">
        <v>3716</v>
      </c>
    </row>
    <row r="188" spans="1:43" x14ac:dyDescent="0.3">
      <c r="A188" t="s">
        <v>190</v>
      </c>
      <c r="B188" t="s">
        <v>423</v>
      </c>
      <c r="C188" t="s">
        <v>423</v>
      </c>
      <c r="D188" t="s">
        <v>423</v>
      </c>
      <c r="E188" t="s">
        <v>423</v>
      </c>
      <c r="F188" t="s">
        <v>423</v>
      </c>
      <c r="G188" t="s">
        <v>423</v>
      </c>
      <c r="H188" t="s">
        <v>423</v>
      </c>
      <c r="I188" t="s">
        <v>423</v>
      </c>
      <c r="J188" t="s">
        <v>423</v>
      </c>
      <c r="K188" t="s">
        <v>423</v>
      </c>
      <c r="L188" t="s">
        <v>423</v>
      </c>
      <c r="M188" t="s">
        <v>423</v>
      </c>
      <c r="N188" t="s">
        <v>423</v>
      </c>
      <c r="O188" t="s">
        <v>423</v>
      </c>
      <c r="P188" t="s">
        <v>423</v>
      </c>
      <c r="Q188" t="s">
        <v>423</v>
      </c>
      <c r="R188" t="s">
        <v>423</v>
      </c>
      <c r="S188" t="s">
        <v>423</v>
      </c>
      <c r="T188" t="s">
        <v>423</v>
      </c>
      <c r="U188" t="s">
        <v>423</v>
      </c>
      <c r="V188" t="s">
        <v>423</v>
      </c>
      <c r="W188" t="s">
        <v>423</v>
      </c>
      <c r="X188" t="str">
        <f t="shared" si="156"/>
        <v>CF-200QA</v>
      </c>
      <c r="Y188" t="s">
        <v>423</v>
      </c>
      <c r="Z188" t="str">
        <f t="shared" ref="Z188:AK188" si="173">Y188</f>
        <v>CF-200QA</v>
      </c>
      <c r="AA188" t="str">
        <f t="shared" si="173"/>
        <v>CF-200QA</v>
      </c>
      <c r="AB188" t="str">
        <f t="shared" si="173"/>
        <v>CF-200QA</v>
      </c>
      <c r="AC188" t="str">
        <f t="shared" si="173"/>
        <v>CF-200QA</v>
      </c>
      <c r="AD188" t="str">
        <f t="shared" si="173"/>
        <v>CF-200QA</v>
      </c>
      <c r="AE188" t="str">
        <f t="shared" si="173"/>
        <v>CF-200QA</v>
      </c>
      <c r="AF188" t="str">
        <f t="shared" si="173"/>
        <v>CF-200QA</v>
      </c>
      <c r="AG188" t="str">
        <f t="shared" si="173"/>
        <v>CF-200QA</v>
      </c>
      <c r="AH188" t="str">
        <f t="shared" si="173"/>
        <v>CF-200QA</v>
      </c>
      <c r="AI188" t="str">
        <f t="shared" si="173"/>
        <v>CF-200QA</v>
      </c>
      <c r="AJ188" t="str">
        <f t="shared" si="173"/>
        <v>CF-200QA</v>
      </c>
      <c r="AK188" t="str">
        <f t="shared" si="173"/>
        <v>CF-200QA</v>
      </c>
      <c r="AM188" t="str">
        <f t="shared" si="118"/>
        <v>KAROL MORA CASCANTE</v>
      </c>
      <c r="AN188" t="e">
        <f t="shared" ca="1" si="119"/>
        <v>#N/A</v>
      </c>
      <c r="AO188" t="e">
        <f ca="1">VLOOKUP(AN188,Equivalencias!D:F,3,FALSE)</f>
        <v>#N/A</v>
      </c>
      <c r="AQ188" t="s">
        <v>3717</v>
      </c>
    </row>
    <row r="189" spans="1:43" x14ac:dyDescent="0.3">
      <c r="A189" t="s">
        <v>338</v>
      </c>
      <c r="B189" t="s">
        <v>481</v>
      </c>
      <c r="C189" t="s">
        <v>481</v>
      </c>
      <c r="D189" t="s">
        <v>481</v>
      </c>
      <c r="E189" t="s">
        <v>481</v>
      </c>
      <c r="F189" t="s">
        <v>481</v>
      </c>
      <c r="G189" t="s">
        <v>481</v>
      </c>
      <c r="H189" t="s">
        <v>481</v>
      </c>
      <c r="I189" t="s">
        <v>481</v>
      </c>
      <c r="J189" t="s">
        <v>481</v>
      </c>
      <c r="K189" t="s">
        <v>481</v>
      </c>
      <c r="L189" t="s">
        <v>481</v>
      </c>
      <c r="M189" t="s">
        <v>481</v>
      </c>
      <c r="N189" t="s">
        <v>481</v>
      </c>
      <c r="O189" t="s">
        <v>481</v>
      </c>
      <c r="P189" t="s">
        <v>481</v>
      </c>
      <c r="Q189" t="s">
        <v>481</v>
      </c>
      <c r="R189" t="s">
        <v>481</v>
      </c>
      <c r="S189" t="s">
        <v>481</v>
      </c>
      <c r="T189" t="s">
        <v>481</v>
      </c>
      <c r="U189" t="s">
        <v>481</v>
      </c>
      <c r="V189" t="s">
        <v>481</v>
      </c>
      <c r="W189" t="s">
        <v>481</v>
      </c>
      <c r="X189" t="str">
        <f t="shared" si="156"/>
        <v>CF-30</v>
      </c>
      <c r="Y189" t="s">
        <v>481</v>
      </c>
      <c r="Z189" t="str">
        <f t="shared" ref="Z189:AK189" si="174">Y189</f>
        <v>CF-30</v>
      </c>
      <c r="AA189" t="str">
        <f t="shared" si="174"/>
        <v>CF-30</v>
      </c>
      <c r="AB189" t="str">
        <f t="shared" si="174"/>
        <v>CF-30</v>
      </c>
      <c r="AC189" t="str">
        <f t="shared" si="174"/>
        <v>CF-30</v>
      </c>
      <c r="AD189" t="str">
        <f t="shared" si="174"/>
        <v>CF-30</v>
      </c>
      <c r="AE189" t="str">
        <f t="shared" si="174"/>
        <v>CF-30</v>
      </c>
      <c r="AF189" t="str">
        <f t="shared" si="174"/>
        <v>CF-30</v>
      </c>
      <c r="AG189" t="str">
        <f t="shared" si="174"/>
        <v>CF-30</v>
      </c>
      <c r="AH189" t="str">
        <f t="shared" si="174"/>
        <v>CF-30</v>
      </c>
      <c r="AI189" t="str">
        <f t="shared" si="174"/>
        <v>CF-30</v>
      </c>
      <c r="AJ189" t="str">
        <f t="shared" si="174"/>
        <v>CF-30</v>
      </c>
      <c r="AK189" t="str">
        <f t="shared" si="174"/>
        <v>CF-30</v>
      </c>
      <c r="AM189" t="str">
        <f t="shared" si="118"/>
        <v>KAROLINA UMAÑA PERAZA</v>
      </c>
      <c r="AN189" t="e">
        <f t="shared" ca="1" si="119"/>
        <v>#N/A</v>
      </c>
      <c r="AO189" t="e">
        <f ca="1">VLOOKUP(AN189,Equivalencias!D:F,3,FALSE)</f>
        <v>#N/A</v>
      </c>
      <c r="AQ189" t="s">
        <v>3718</v>
      </c>
    </row>
    <row r="190" spans="1:43" x14ac:dyDescent="0.3">
      <c r="A190" t="s">
        <v>20</v>
      </c>
      <c r="B190" t="s">
        <v>437</v>
      </c>
      <c r="C190" t="s">
        <v>437</v>
      </c>
      <c r="D190" t="s">
        <v>437</v>
      </c>
      <c r="E190" t="s">
        <v>437</v>
      </c>
      <c r="F190" t="s">
        <v>437</v>
      </c>
      <c r="G190" t="s">
        <v>437</v>
      </c>
      <c r="H190" t="s">
        <v>437</v>
      </c>
      <c r="I190" t="s">
        <v>437</v>
      </c>
      <c r="J190" t="s">
        <v>437</v>
      </c>
      <c r="K190" t="s">
        <v>437</v>
      </c>
      <c r="L190" t="s">
        <v>437</v>
      </c>
      <c r="M190" t="s">
        <v>437</v>
      </c>
      <c r="N190" t="s">
        <v>437</v>
      </c>
      <c r="O190" t="s">
        <v>437</v>
      </c>
      <c r="P190" t="s">
        <v>437</v>
      </c>
      <c r="Q190" t="s">
        <v>437</v>
      </c>
      <c r="R190" t="s">
        <v>437</v>
      </c>
      <c r="S190" t="s">
        <v>437</v>
      </c>
      <c r="T190" t="s">
        <v>437</v>
      </c>
      <c r="U190" t="s">
        <v>437</v>
      </c>
      <c r="V190" t="s">
        <v>437</v>
      </c>
      <c r="W190" t="s">
        <v>437</v>
      </c>
      <c r="X190" t="str">
        <f t="shared" si="156"/>
        <v>CF-24</v>
      </c>
      <c r="AM190" t="str">
        <f t="shared" si="118"/>
        <v>KATHERINE ANGULO MENDOZA</v>
      </c>
      <c r="AN190" t="e">
        <f t="shared" ca="1" si="119"/>
        <v>#N/A</v>
      </c>
      <c r="AO190" t="e">
        <f ca="1">VLOOKUP(AN190,Equivalencias!D:F,3,FALSE)</f>
        <v>#N/A</v>
      </c>
      <c r="AQ190" t="e">
        <v>#N/A</v>
      </c>
    </row>
    <row r="191" spans="1:43" x14ac:dyDescent="0.3">
      <c r="A191" t="s">
        <v>238</v>
      </c>
      <c r="B191" t="s">
        <v>462</v>
      </c>
      <c r="C191" t="s">
        <v>462</v>
      </c>
      <c r="D191" t="s">
        <v>462</v>
      </c>
      <c r="E191" t="s">
        <v>462</v>
      </c>
      <c r="F191" t="s">
        <v>462</v>
      </c>
      <c r="G191" t="s">
        <v>462</v>
      </c>
      <c r="H191" t="s">
        <v>462</v>
      </c>
      <c r="I191" t="s">
        <v>462</v>
      </c>
      <c r="J191" t="s">
        <v>462</v>
      </c>
      <c r="K191" t="s">
        <v>462</v>
      </c>
      <c r="L191" t="s">
        <v>462</v>
      </c>
      <c r="M191" t="s">
        <v>462</v>
      </c>
      <c r="N191" t="s">
        <v>462</v>
      </c>
      <c r="O191" t="s">
        <v>462</v>
      </c>
      <c r="P191" t="s">
        <v>462</v>
      </c>
      <c r="Q191" t="s">
        <v>462</v>
      </c>
      <c r="R191" t="s">
        <v>462</v>
      </c>
      <c r="S191" t="s">
        <v>462</v>
      </c>
      <c r="T191" t="s">
        <v>462</v>
      </c>
      <c r="U191" t="s">
        <v>462</v>
      </c>
      <c r="V191" t="s">
        <v>462</v>
      </c>
      <c r="W191" t="s">
        <v>462</v>
      </c>
      <c r="X191" t="str">
        <f t="shared" si="156"/>
        <v>CF-2802</v>
      </c>
      <c r="Y191" t="s">
        <v>462</v>
      </c>
      <c r="Z191" t="str">
        <f t="shared" ref="Z191:AK191" si="175">Y191</f>
        <v>CF-2802</v>
      </c>
      <c r="AA191" t="str">
        <f t="shared" si="175"/>
        <v>CF-2802</v>
      </c>
      <c r="AB191" t="str">
        <f t="shared" si="175"/>
        <v>CF-2802</v>
      </c>
      <c r="AC191" t="str">
        <f t="shared" si="175"/>
        <v>CF-2802</v>
      </c>
      <c r="AD191" t="str">
        <f t="shared" si="175"/>
        <v>CF-2802</v>
      </c>
      <c r="AE191" t="str">
        <f t="shared" si="175"/>
        <v>CF-2802</v>
      </c>
      <c r="AF191" t="str">
        <f t="shared" si="175"/>
        <v>CF-2802</v>
      </c>
      <c r="AG191" t="str">
        <f t="shared" si="175"/>
        <v>CF-2802</v>
      </c>
      <c r="AH191" t="str">
        <f t="shared" si="175"/>
        <v>CF-2802</v>
      </c>
      <c r="AI191" t="str">
        <f t="shared" si="175"/>
        <v>CF-2802</v>
      </c>
      <c r="AJ191" t="str">
        <f t="shared" si="175"/>
        <v>CF-2802</v>
      </c>
      <c r="AK191" t="str">
        <f t="shared" si="175"/>
        <v>CF-2802</v>
      </c>
      <c r="AM191" t="str">
        <f t="shared" si="118"/>
        <v>KATY RAMIREZ RONDONA</v>
      </c>
      <c r="AN191" t="e">
        <f t="shared" ca="1" si="119"/>
        <v>#N/A</v>
      </c>
      <c r="AO191" t="e">
        <f ca="1">VLOOKUP(AN191,Equivalencias!D:F,3,FALSE)</f>
        <v>#N/A</v>
      </c>
      <c r="AQ191" t="s">
        <v>3719</v>
      </c>
    </row>
    <row r="192" spans="1:43" x14ac:dyDescent="0.3">
      <c r="A192" t="s">
        <v>149</v>
      </c>
      <c r="B192" t="s">
        <v>481</v>
      </c>
      <c r="C192" t="s">
        <v>481</v>
      </c>
      <c r="D192" t="s">
        <v>481</v>
      </c>
      <c r="E192" t="s">
        <v>481</v>
      </c>
      <c r="F192" t="s">
        <v>481</v>
      </c>
      <c r="G192" t="s">
        <v>481</v>
      </c>
      <c r="H192" t="s">
        <v>481</v>
      </c>
      <c r="I192" t="s">
        <v>481</v>
      </c>
      <c r="J192" t="s">
        <v>481</v>
      </c>
      <c r="K192" t="s">
        <v>481</v>
      </c>
      <c r="L192" t="s">
        <v>481</v>
      </c>
      <c r="M192" t="s">
        <v>481</v>
      </c>
      <c r="N192" t="s">
        <v>481</v>
      </c>
      <c r="O192" t="s">
        <v>481</v>
      </c>
      <c r="P192" t="s">
        <v>481</v>
      </c>
      <c r="Q192" t="s">
        <v>481</v>
      </c>
      <c r="R192" t="s">
        <v>481</v>
      </c>
      <c r="S192" t="s">
        <v>481</v>
      </c>
      <c r="T192" t="s">
        <v>481</v>
      </c>
      <c r="U192" t="s">
        <v>481</v>
      </c>
      <c r="V192" t="s">
        <v>481</v>
      </c>
      <c r="W192" t="s">
        <v>481</v>
      </c>
      <c r="X192" t="str">
        <f t="shared" si="156"/>
        <v>CF-30</v>
      </c>
      <c r="AM192" t="str">
        <f t="shared" si="118"/>
        <v>KEILOR CASTILLO MEDINA</v>
      </c>
      <c r="AN192" t="e">
        <f t="shared" ca="1" si="119"/>
        <v>#N/A</v>
      </c>
      <c r="AO192" t="e">
        <f ca="1">VLOOKUP(AN192,Equivalencias!D:F,3,FALSE)</f>
        <v>#N/A</v>
      </c>
      <c r="AQ192" t="e">
        <v>#N/A</v>
      </c>
    </row>
    <row r="193" spans="1:43" x14ac:dyDescent="0.3">
      <c r="A193" t="s">
        <v>958</v>
      </c>
      <c r="B193" t="s">
        <v>423</v>
      </c>
      <c r="C193" t="s">
        <v>423</v>
      </c>
      <c r="D193" t="s">
        <v>423</v>
      </c>
      <c r="E193" t="s">
        <v>423</v>
      </c>
      <c r="F193" t="s">
        <v>423</v>
      </c>
      <c r="G193" t="s">
        <v>423</v>
      </c>
      <c r="H193" t="s">
        <v>423</v>
      </c>
      <c r="I193" t="s">
        <v>423</v>
      </c>
      <c r="J193" t="s">
        <v>423</v>
      </c>
      <c r="K193" t="s">
        <v>423</v>
      </c>
      <c r="L193" t="s">
        <v>423</v>
      </c>
      <c r="M193" t="s">
        <v>423</v>
      </c>
      <c r="N193" t="s">
        <v>423</v>
      </c>
      <c r="O193" t="s">
        <v>423</v>
      </c>
      <c r="P193" t="s">
        <v>423</v>
      </c>
      <c r="Q193" t="s">
        <v>423</v>
      </c>
      <c r="R193" t="s">
        <v>423</v>
      </c>
      <c r="S193" t="s">
        <v>423</v>
      </c>
      <c r="T193" t="s">
        <v>423</v>
      </c>
      <c r="U193" t="s">
        <v>423</v>
      </c>
      <c r="V193" t="s">
        <v>423</v>
      </c>
      <c r="W193" t="s">
        <v>423</v>
      </c>
      <c r="X193" t="str">
        <f t="shared" si="156"/>
        <v>CF-200QA</v>
      </c>
      <c r="Y193" t="s">
        <v>423</v>
      </c>
      <c r="Z193" t="str">
        <f t="shared" ref="Z193:AK193" si="176">Y193</f>
        <v>CF-200QA</v>
      </c>
      <c r="AA193" t="str">
        <f t="shared" si="176"/>
        <v>CF-200QA</v>
      </c>
      <c r="AB193" t="str">
        <f t="shared" si="176"/>
        <v>CF-200QA</v>
      </c>
      <c r="AC193" t="str">
        <f t="shared" si="176"/>
        <v>CF-200QA</v>
      </c>
      <c r="AD193" t="str">
        <f t="shared" si="176"/>
        <v>CF-200QA</v>
      </c>
      <c r="AE193" t="str">
        <f t="shared" si="176"/>
        <v>CF-200QA</v>
      </c>
      <c r="AF193" t="str">
        <f t="shared" si="176"/>
        <v>CF-200QA</v>
      </c>
      <c r="AG193" t="str">
        <f t="shared" si="176"/>
        <v>CF-200QA</v>
      </c>
      <c r="AH193" t="str">
        <f t="shared" si="176"/>
        <v>CF-200QA</v>
      </c>
      <c r="AI193" t="str">
        <f t="shared" si="176"/>
        <v>CF-200QA</v>
      </c>
      <c r="AJ193" t="str">
        <f t="shared" si="176"/>
        <v>CF-200QA</v>
      </c>
      <c r="AK193" t="str">
        <f t="shared" si="176"/>
        <v>CF-200QA</v>
      </c>
      <c r="AM193" t="str">
        <f t="shared" si="118"/>
        <v>KENDAL FLORES BALLESTERO</v>
      </c>
      <c r="AN193" t="e">
        <f t="shared" ca="1" si="119"/>
        <v>#N/A</v>
      </c>
      <c r="AO193" t="e">
        <f ca="1">VLOOKUP(AN193,Equivalencias!D:F,3,FALSE)</f>
        <v>#N/A</v>
      </c>
      <c r="AQ193" t="s">
        <v>3720</v>
      </c>
    </row>
    <row r="194" spans="1:43" x14ac:dyDescent="0.3">
      <c r="A194" t="s">
        <v>273</v>
      </c>
      <c r="B194" t="s">
        <v>462</v>
      </c>
      <c r="C194" t="s">
        <v>462</v>
      </c>
      <c r="D194" t="s">
        <v>462</v>
      </c>
      <c r="E194" t="s">
        <v>462</v>
      </c>
      <c r="F194" t="s">
        <v>462</v>
      </c>
      <c r="G194" t="s">
        <v>462</v>
      </c>
      <c r="H194" t="s">
        <v>462</v>
      </c>
      <c r="I194" t="s">
        <v>462</v>
      </c>
      <c r="J194" t="s">
        <v>462</v>
      </c>
      <c r="K194" t="s">
        <v>462</v>
      </c>
      <c r="L194" t="s">
        <v>462</v>
      </c>
      <c r="M194" t="s">
        <v>462</v>
      </c>
      <c r="N194" t="s">
        <v>462</v>
      </c>
      <c r="O194" t="s">
        <v>462</v>
      </c>
      <c r="P194" t="s">
        <v>462</v>
      </c>
      <c r="Q194" t="s">
        <v>462</v>
      </c>
      <c r="R194" t="s">
        <v>462</v>
      </c>
      <c r="S194" t="s">
        <v>462</v>
      </c>
      <c r="T194" t="s">
        <v>462</v>
      </c>
      <c r="U194" t="s">
        <v>462</v>
      </c>
      <c r="V194" t="s">
        <v>462</v>
      </c>
      <c r="W194" t="s">
        <v>462</v>
      </c>
      <c r="X194" t="str">
        <f t="shared" si="156"/>
        <v>CF-2802</v>
      </c>
      <c r="Y194" t="s">
        <v>462</v>
      </c>
      <c r="Z194" t="str">
        <f t="shared" ref="Z194:AK194" si="177">Y194</f>
        <v>CF-2802</v>
      </c>
      <c r="AA194" t="str">
        <f t="shared" si="177"/>
        <v>CF-2802</v>
      </c>
      <c r="AB194" t="str">
        <f t="shared" si="177"/>
        <v>CF-2802</v>
      </c>
      <c r="AC194" t="str">
        <f t="shared" si="177"/>
        <v>CF-2802</v>
      </c>
      <c r="AD194" t="str">
        <f t="shared" si="177"/>
        <v>CF-2802</v>
      </c>
      <c r="AE194" t="str">
        <f t="shared" si="177"/>
        <v>CF-2802</v>
      </c>
      <c r="AF194" t="str">
        <f t="shared" si="177"/>
        <v>CF-2802</v>
      </c>
      <c r="AG194" t="str">
        <f t="shared" si="177"/>
        <v>CF-2802</v>
      </c>
      <c r="AH194" t="str">
        <f t="shared" si="177"/>
        <v>CF-2802</v>
      </c>
      <c r="AI194" t="str">
        <f t="shared" si="177"/>
        <v>CF-2802</v>
      </c>
      <c r="AJ194" t="str">
        <f t="shared" si="177"/>
        <v>CF-2802</v>
      </c>
      <c r="AK194" t="str">
        <f t="shared" si="177"/>
        <v>CF-2802</v>
      </c>
      <c r="AM194" t="str">
        <f t="shared" si="118"/>
        <v>KENDALL DURAN BARRANTES</v>
      </c>
      <c r="AN194" t="e">
        <f t="shared" ca="1" si="119"/>
        <v>#N/A</v>
      </c>
      <c r="AO194" t="e">
        <f ca="1">VLOOKUP(AN194,Equivalencias!D:F,3,FALSE)</f>
        <v>#N/A</v>
      </c>
      <c r="AQ194" t="s">
        <v>3721</v>
      </c>
    </row>
    <row r="195" spans="1:43" x14ac:dyDescent="0.3">
      <c r="A195" t="s">
        <v>76</v>
      </c>
      <c r="B195" t="s">
        <v>423</v>
      </c>
      <c r="C195" t="s">
        <v>423</v>
      </c>
      <c r="D195" t="s">
        <v>423</v>
      </c>
      <c r="E195" t="s">
        <v>423</v>
      </c>
      <c r="F195" t="s">
        <v>423</v>
      </c>
      <c r="G195" t="s">
        <v>423</v>
      </c>
      <c r="H195" t="s">
        <v>423</v>
      </c>
      <c r="I195" t="s">
        <v>423</v>
      </c>
      <c r="J195" t="s">
        <v>423</v>
      </c>
      <c r="K195" t="s">
        <v>423</v>
      </c>
      <c r="L195" t="s">
        <v>423</v>
      </c>
      <c r="M195" t="s">
        <v>423</v>
      </c>
      <c r="N195" t="s">
        <v>423</v>
      </c>
      <c r="O195" t="s">
        <v>423</v>
      </c>
      <c r="P195" t="s">
        <v>423</v>
      </c>
      <c r="Q195" t="s">
        <v>423</v>
      </c>
      <c r="R195" t="s">
        <v>423</v>
      </c>
      <c r="S195" t="s">
        <v>423</v>
      </c>
      <c r="T195" t="s">
        <v>423</v>
      </c>
      <c r="U195" t="s">
        <v>423</v>
      </c>
      <c r="V195" t="s">
        <v>423</v>
      </c>
      <c r="W195" t="s">
        <v>423</v>
      </c>
      <c r="X195" t="str">
        <f t="shared" si="156"/>
        <v>CF-200QA</v>
      </c>
      <c r="Y195" t="s">
        <v>423</v>
      </c>
      <c r="Z195" t="str">
        <f t="shared" ref="Z195:AK195" si="178">Y195</f>
        <v>CF-200QA</v>
      </c>
      <c r="AA195" t="str">
        <f t="shared" si="178"/>
        <v>CF-200QA</v>
      </c>
      <c r="AB195" t="str">
        <f t="shared" si="178"/>
        <v>CF-200QA</v>
      </c>
      <c r="AC195" t="str">
        <f t="shared" si="178"/>
        <v>CF-200QA</v>
      </c>
      <c r="AD195" t="str">
        <f t="shared" si="178"/>
        <v>CF-200QA</v>
      </c>
      <c r="AE195" t="str">
        <f t="shared" si="178"/>
        <v>CF-200QA</v>
      </c>
      <c r="AF195" t="str">
        <f t="shared" si="178"/>
        <v>CF-200QA</v>
      </c>
      <c r="AG195" t="str">
        <f t="shared" si="178"/>
        <v>CF-200QA</v>
      </c>
      <c r="AH195" t="str">
        <f t="shared" si="178"/>
        <v>CF-200QA</v>
      </c>
      <c r="AI195" t="str">
        <f t="shared" si="178"/>
        <v>CF-200QA</v>
      </c>
      <c r="AJ195" t="str">
        <f t="shared" si="178"/>
        <v>CF-200QA</v>
      </c>
      <c r="AK195" t="str">
        <f t="shared" si="178"/>
        <v>CF-200QA</v>
      </c>
      <c r="AM195" t="str">
        <f t="shared" ref="AM195:AM258" si="179">A195</f>
        <v>KEREN CAROLINA CHAVES MORALES</v>
      </c>
      <c r="AN195" t="e">
        <f t="shared" ref="AN195:AN258" ca="1" si="180">OFFSET(A195,,MATCH($AN$2,$B$2:$AK$2,0))</f>
        <v>#N/A</v>
      </c>
      <c r="AO195" t="e">
        <f ca="1">VLOOKUP(AN195,Equivalencias!D:F,3,FALSE)</f>
        <v>#N/A</v>
      </c>
      <c r="AQ195" t="s">
        <v>3722</v>
      </c>
    </row>
    <row r="196" spans="1:43" x14ac:dyDescent="0.3">
      <c r="A196" t="s">
        <v>275</v>
      </c>
      <c r="B196" t="s">
        <v>470</v>
      </c>
      <c r="C196" t="s">
        <v>470</v>
      </c>
      <c r="D196" t="s">
        <v>470</v>
      </c>
      <c r="E196" t="s">
        <v>470</v>
      </c>
      <c r="F196" t="s">
        <v>470</v>
      </c>
      <c r="G196" t="s">
        <v>470</v>
      </c>
      <c r="H196" t="s">
        <v>470</v>
      </c>
      <c r="I196" t="s">
        <v>470</v>
      </c>
      <c r="J196" t="s">
        <v>470</v>
      </c>
      <c r="K196" t="s">
        <v>470</v>
      </c>
      <c r="L196" t="s">
        <v>470</v>
      </c>
      <c r="M196" t="s">
        <v>470</v>
      </c>
      <c r="N196" t="s">
        <v>470</v>
      </c>
      <c r="O196" t="s">
        <v>470</v>
      </c>
      <c r="P196" t="s">
        <v>470</v>
      </c>
      <c r="Q196" t="s">
        <v>470</v>
      </c>
      <c r="R196" t="s">
        <v>470</v>
      </c>
      <c r="S196" t="s">
        <v>470</v>
      </c>
      <c r="T196" t="s">
        <v>470</v>
      </c>
      <c r="U196" t="s">
        <v>470</v>
      </c>
      <c r="V196" t="s">
        <v>470</v>
      </c>
      <c r="W196" t="s">
        <v>470</v>
      </c>
      <c r="X196" t="str">
        <f t="shared" si="156"/>
        <v>CF-2806</v>
      </c>
      <c r="Y196" t="s">
        <v>470</v>
      </c>
      <c r="Z196" t="str">
        <f t="shared" ref="Z196:AK196" si="181">Y196</f>
        <v>CF-2806</v>
      </c>
      <c r="AA196" t="str">
        <f t="shared" si="181"/>
        <v>CF-2806</v>
      </c>
      <c r="AB196" t="str">
        <f t="shared" si="181"/>
        <v>CF-2806</v>
      </c>
      <c r="AC196" t="str">
        <f t="shared" si="181"/>
        <v>CF-2806</v>
      </c>
      <c r="AD196" t="str">
        <f t="shared" si="181"/>
        <v>CF-2806</v>
      </c>
      <c r="AE196" t="str">
        <f t="shared" si="181"/>
        <v>CF-2806</v>
      </c>
      <c r="AF196" t="str">
        <f t="shared" si="181"/>
        <v>CF-2806</v>
      </c>
      <c r="AG196" t="str">
        <f t="shared" si="181"/>
        <v>CF-2806</v>
      </c>
      <c r="AH196" t="str">
        <f t="shared" si="181"/>
        <v>CF-2806</v>
      </c>
      <c r="AI196" t="str">
        <f t="shared" si="181"/>
        <v>CF-2806</v>
      </c>
      <c r="AJ196" t="str">
        <f t="shared" si="181"/>
        <v>CF-2806</v>
      </c>
      <c r="AK196" t="str">
        <f t="shared" si="181"/>
        <v>CF-2806</v>
      </c>
      <c r="AM196" t="str">
        <f t="shared" si="179"/>
        <v>KEVIN FERNANDEZ BONILLA</v>
      </c>
      <c r="AN196" t="e">
        <f t="shared" ca="1" si="180"/>
        <v>#N/A</v>
      </c>
      <c r="AO196" t="e">
        <f ca="1">VLOOKUP(AN196,Equivalencias!D:F,3,FALSE)</f>
        <v>#N/A</v>
      </c>
      <c r="AQ196" t="s">
        <v>3723</v>
      </c>
    </row>
    <row r="197" spans="1:43" x14ac:dyDescent="0.3">
      <c r="A197" t="s">
        <v>31</v>
      </c>
      <c r="B197" t="s">
        <v>427</v>
      </c>
      <c r="C197" t="s">
        <v>427</v>
      </c>
      <c r="D197" t="s">
        <v>427</v>
      </c>
      <c r="E197" t="s">
        <v>427</v>
      </c>
      <c r="F197" t="s">
        <v>427</v>
      </c>
      <c r="G197" t="s">
        <v>427</v>
      </c>
      <c r="H197" t="s">
        <v>427</v>
      </c>
      <c r="I197" t="s">
        <v>427</v>
      </c>
      <c r="J197" t="s">
        <v>427</v>
      </c>
      <c r="K197" t="s">
        <v>427</v>
      </c>
      <c r="L197" t="s">
        <v>427</v>
      </c>
      <c r="M197" t="s">
        <v>427</v>
      </c>
      <c r="N197" t="s">
        <v>427</v>
      </c>
      <c r="O197" t="s">
        <v>427</v>
      </c>
      <c r="P197" t="s">
        <v>427</v>
      </c>
      <c r="Q197" t="s">
        <v>427</v>
      </c>
      <c r="R197" t="s">
        <v>427</v>
      </c>
      <c r="S197" t="s">
        <v>427</v>
      </c>
      <c r="T197" t="s">
        <v>427</v>
      </c>
      <c r="U197" t="s">
        <v>427</v>
      </c>
      <c r="V197" t="s">
        <v>427</v>
      </c>
      <c r="W197" t="s">
        <v>427</v>
      </c>
      <c r="X197" t="str">
        <f t="shared" si="156"/>
        <v>CF-21</v>
      </c>
      <c r="Y197" t="s">
        <v>427</v>
      </c>
      <c r="Z197" t="str">
        <f t="shared" ref="Z197:AK197" si="182">Y197</f>
        <v>CF-21</v>
      </c>
      <c r="AA197" t="str">
        <f t="shared" si="182"/>
        <v>CF-21</v>
      </c>
      <c r="AB197" t="str">
        <f t="shared" si="182"/>
        <v>CF-21</v>
      </c>
      <c r="AC197" t="str">
        <f t="shared" si="182"/>
        <v>CF-21</v>
      </c>
      <c r="AD197" t="str">
        <f t="shared" si="182"/>
        <v>CF-21</v>
      </c>
      <c r="AE197" t="str">
        <f t="shared" si="182"/>
        <v>CF-21</v>
      </c>
      <c r="AF197" t="str">
        <f t="shared" si="182"/>
        <v>CF-21</v>
      </c>
      <c r="AG197" t="str">
        <f t="shared" si="182"/>
        <v>CF-21</v>
      </c>
      <c r="AH197" t="str">
        <f t="shared" si="182"/>
        <v>CF-21</v>
      </c>
      <c r="AI197" t="str">
        <f t="shared" si="182"/>
        <v>CF-21</v>
      </c>
      <c r="AJ197" t="str">
        <f t="shared" si="182"/>
        <v>CF-21</v>
      </c>
      <c r="AK197" t="str">
        <f t="shared" si="182"/>
        <v>CF-21</v>
      </c>
      <c r="AM197" t="str">
        <f t="shared" si="179"/>
        <v>KEVIN FRANCISCO ESPINOZA BERMUDEZ</v>
      </c>
      <c r="AN197" t="e">
        <f t="shared" ca="1" si="180"/>
        <v>#N/A</v>
      </c>
      <c r="AO197" t="e">
        <f ca="1">VLOOKUP(AN197,Equivalencias!D:F,3,FALSE)</f>
        <v>#N/A</v>
      </c>
      <c r="AQ197" t="s">
        <v>3724</v>
      </c>
    </row>
    <row r="198" spans="1:43" s="199" customFormat="1" x14ac:dyDescent="0.3">
      <c r="A198" t="s">
        <v>321</v>
      </c>
      <c r="B198" t="s">
        <v>425</v>
      </c>
      <c r="C198" t="s">
        <v>425</v>
      </c>
      <c r="D198" t="s">
        <v>425</v>
      </c>
      <c r="E198" t="s">
        <v>425</v>
      </c>
      <c r="F198" t="s">
        <v>425</v>
      </c>
      <c r="G198" t="s">
        <v>425</v>
      </c>
      <c r="H198" t="s">
        <v>425</v>
      </c>
      <c r="I198" t="s">
        <v>425</v>
      </c>
      <c r="J198" t="s">
        <v>425</v>
      </c>
      <c r="K198" t="s">
        <v>425</v>
      </c>
      <c r="L198" t="s">
        <v>425</v>
      </c>
      <c r="M198" t="s">
        <v>425</v>
      </c>
      <c r="N198" t="s">
        <v>425</v>
      </c>
      <c r="O198" t="s">
        <v>425</v>
      </c>
      <c r="P198" t="s">
        <v>425</v>
      </c>
      <c r="Q198" t="s">
        <v>425</v>
      </c>
      <c r="R198" t="s">
        <v>425</v>
      </c>
      <c r="S198" t="s">
        <v>425</v>
      </c>
      <c r="T198" t="s">
        <v>425</v>
      </c>
      <c r="U198" t="s">
        <v>425</v>
      </c>
      <c r="V198" t="s">
        <v>425</v>
      </c>
      <c r="W198" t="s">
        <v>425</v>
      </c>
      <c r="X198" t="str">
        <f t="shared" si="156"/>
        <v>CF-200RM</v>
      </c>
      <c r="Y198" t="s">
        <v>425</v>
      </c>
      <c r="Z198" t="str">
        <f t="shared" ref="Z198:AK198" si="183">Y198</f>
        <v>CF-200RM</v>
      </c>
      <c r="AA198" t="str">
        <f t="shared" si="183"/>
        <v>CF-200RM</v>
      </c>
      <c r="AB198" t="str">
        <f t="shared" si="183"/>
        <v>CF-200RM</v>
      </c>
      <c r="AC198" t="str">
        <f t="shared" si="183"/>
        <v>CF-200RM</v>
      </c>
      <c r="AD198" t="str">
        <f t="shared" si="183"/>
        <v>CF-200RM</v>
      </c>
      <c r="AE198" t="str">
        <f t="shared" si="183"/>
        <v>CF-200RM</v>
      </c>
      <c r="AF198" t="str">
        <f t="shared" si="183"/>
        <v>CF-200RM</v>
      </c>
      <c r="AG198" t="str">
        <f t="shared" si="183"/>
        <v>CF-200RM</v>
      </c>
      <c r="AH198" t="str">
        <f t="shared" si="183"/>
        <v>CF-200RM</v>
      </c>
      <c r="AI198" t="str">
        <f t="shared" si="183"/>
        <v>CF-200RM</v>
      </c>
      <c r="AJ198" t="str">
        <f t="shared" si="183"/>
        <v>CF-200RM</v>
      </c>
      <c r="AK198" t="str">
        <f t="shared" si="183"/>
        <v>CF-200RM</v>
      </c>
      <c r="AL198"/>
      <c r="AM198" t="str">
        <f t="shared" si="179"/>
        <v>KEVIN OLEAGA GARCIA</v>
      </c>
      <c r="AN198" t="e">
        <f t="shared" ca="1" si="180"/>
        <v>#N/A</v>
      </c>
      <c r="AO198" t="e">
        <f ca="1">VLOOKUP(AN198,Equivalencias!D:F,3,FALSE)</f>
        <v>#N/A</v>
      </c>
      <c r="AP198"/>
      <c r="AQ198" t="s">
        <v>3725</v>
      </c>
    </row>
    <row r="199" spans="1:43" x14ac:dyDescent="0.3">
      <c r="A199" t="s">
        <v>256</v>
      </c>
      <c r="B199" t="s">
        <v>471</v>
      </c>
      <c r="C199" t="s">
        <v>471</v>
      </c>
      <c r="D199" t="s">
        <v>471</v>
      </c>
      <c r="E199" t="s">
        <v>471</v>
      </c>
      <c r="F199" t="s">
        <v>471</v>
      </c>
      <c r="G199" t="s">
        <v>471</v>
      </c>
      <c r="H199" t="s">
        <v>471</v>
      </c>
      <c r="I199" t="s">
        <v>471</v>
      </c>
      <c r="J199" t="s">
        <v>471</v>
      </c>
      <c r="K199" t="s">
        <v>471</v>
      </c>
      <c r="L199" t="s">
        <v>471</v>
      </c>
      <c r="M199" t="s">
        <v>471</v>
      </c>
      <c r="N199" t="s">
        <v>471</v>
      </c>
      <c r="O199" t="s">
        <v>471</v>
      </c>
      <c r="P199" t="s">
        <v>471</v>
      </c>
      <c r="Q199" t="s">
        <v>471</v>
      </c>
      <c r="R199" t="s">
        <v>471</v>
      </c>
      <c r="S199" t="s">
        <v>471</v>
      </c>
      <c r="T199" t="s">
        <v>471</v>
      </c>
      <c r="U199" t="s">
        <v>471</v>
      </c>
      <c r="V199" t="s">
        <v>471</v>
      </c>
      <c r="W199" t="s">
        <v>471</v>
      </c>
      <c r="X199" t="str">
        <f t="shared" si="156"/>
        <v>CF-2808</v>
      </c>
      <c r="Y199" t="s">
        <v>471</v>
      </c>
      <c r="Z199" t="str">
        <f t="shared" ref="Z199:AK199" si="184">Y199</f>
        <v>CF-2808</v>
      </c>
      <c r="AA199" t="str">
        <f t="shared" si="184"/>
        <v>CF-2808</v>
      </c>
      <c r="AB199" t="str">
        <f t="shared" si="184"/>
        <v>CF-2808</v>
      </c>
      <c r="AC199" t="str">
        <f t="shared" si="184"/>
        <v>CF-2808</v>
      </c>
      <c r="AD199" t="str">
        <f t="shared" si="184"/>
        <v>CF-2808</v>
      </c>
      <c r="AE199" t="str">
        <f t="shared" si="184"/>
        <v>CF-2808</v>
      </c>
      <c r="AF199" t="str">
        <f t="shared" si="184"/>
        <v>CF-2808</v>
      </c>
      <c r="AG199" t="str">
        <f t="shared" si="184"/>
        <v>CF-2808</v>
      </c>
      <c r="AH199" t="str">
        <f t="shared" si="184"/>
        <v>CF-2808</v>
      </c>
      <c r="AI199" t="str">
        <f t="shared" si="184"/>
        <v>CF-2808</v>
      </c>
      <c r="AJ199" t="str">
        <f t="shared" si="184"/>
        <v>CF-2808</v>
      </c>
      <c r="AK199" t="str">
        <f t="shared" si="184"/>
        <v>CF-2808</v>
      </c>
      <c r="AM199" t="str">
        <f t="shared" si="179"/>
        <v>KIMBERLY PIEDRA ZUÑIGA</v>
      </c>
      <c r="AN199" t="e">
        <f t="shared" ca="1" si="180"/>
        <v>#N/A</v>
      </c>
      <c r="AO199" t="e">
        <f ca="1">VLOOKUP(AN199,Equivalencias!D:F,3,FALSE)</f>
        <v>#N/A</v>
      </c>
      <c r="AQ199" t="s">
        <v>3726</v>
      </c>
    </row>
    <row r="200" spans="1:43" x14ac:dyDescent="0.3">
      <c r="A200" t="s">
        <v>297</v>
      </c>
      <c r="B200" t="s">
        <v>423</v>
      </c>
      <c r="C200" t="s">
        <v>423</v>
      </c>
      <c r="D200" t="s">
        <v>423</v>
      </c>
      <c r="E200" t="s">
        <v>423</v>
      </c>
      <c r="F200" t="s">
        <v>423</v>
      </c>
      <c r="G200" t="s">
        <v>423</v>
      </c>
      <c r="H200" t="s">
        <v>423</v>
      </c>
      <c r="I200" t="s">
        <v>423</v>
      </c>
      <c r="J200" t="s">
        <v>423</v>
      </c>
      <c r="K200" t="s">
        <v>423</v>
      </c>
      <c r="L200" t="s">
        <v>423</v>
      </c>
      <c r="M200" t="s">
        <v>423</v>
      </c>
      <c r="N200" t="s">
        <v>423</v>
      </c>
      <c r="O200" t="s">
        <v>423</v>
      </c>
      <c r="P200" t="s">
        <v>423</v>
      </c>
      <c r="Q200" t="s">
        <v>423</v>
      </c>
      <c r="R200" t="s">
        <v>423</v>
      </c>
      <c r="S200" t="s">
        <v>423</v>
      </c>
      <c r="T200" t="s">
        <v>423</v>
      </c>
      <c r="U200" t="s">
        <v>423</v>
      </c>
      <c r="V200" t="s">
        <v>423</v>
      </c>
      <c r="W200" t="s">
        <v>423</v>
      </c>
      <c r="X200" t="str">
        <f t="shared" si="156"/>
        <v>CF-200QA</v>
      </c>
      <c r="Y200" t="s">
        <v>423</v>
      </c>
      <c r="Z200" t="str">
        <f t="shared" ref="Z200:AK200" si="185">Y200</f>
        <v>CF-200QA</v>
      </c>
      <c r="AA200" t="str">
        <f t="shared" si="185"/>
        <v>CF-200QA</v>
      </c>
      <c r="AB200" t="str">
        <f t="shared" si="185"/>
        <v>CF-200QA</v>
      </c>
      <c r="AC200" t="str">
        <f t="shared" si="185"/>
        <v>CF-200QA</v>
      </c>
      <c r="AD200" t="str">
        <f t="shared" si="185"/>
        <v>CF-200QA</v>
      </c>
      <c r="AE200" t="str">
        <f t="shared" si="185"/>
        <v>CF-200QA</v>
      </c>
      <c r="AF200" t="str">
        <f t="shared" si="185"/>
        <v>CF-200QA</v>
      </c>
      <c r="AG200" t="str">
        <f t="shared" si="185"/>
        <v>CF-200QA</v>
      </c>
      <c r="AH200" t="str">
        <f t="shared" si="185"/>
        <v>CF-200QA</v>
      </c>
      <c r="AI200" t="str">
        <f t="shared" si="185"/>
        <v>CF-200QA</v>
      </c>
      <c r="AJ200" t="str">
        <f t="shared" si="185"/>
        <v>CF-200QA</v>
      </c>
      <c r="AK200" t="str">
        <f t="shared" si="185"/>
        <v>CF-200QA</v>
      </c>
      <c r="AM200" t="str">
        <f t="shared" si="179"/>
        <v>KRISSIA CESPEDES ARGUEDAS</v>
      </c>
      <c r="AN200" t="e">
        <f t="shared" ca="1" si="180"/>
        <v>#N/A</v>
      </c>
      <c r="AO200" t="e">
        <f ca="1">VLOOKUP(AN200,Equivalencias!D:F,3,FALSE)</f>
        <v>#N/A</v>
      </c>
      <c r="AQ200" t="s">
        <v>3727</v>
      </c>
    </row>
    <row r="201" spans="1:43" s="199" customFormat="1" x14ac:dyDescent="0.3">
      <c r="A201" t="s">
        <v>53</v>
      </c>
      <c r="B201" t="s">
        <v>435</v>
      </c>
      <c r="C201" t="s">
        <v>435</v>
      </c>
      <c r="D201" t="s">
        <v>435</v>
      </c>
      <c r="E201" t="s">
        <v>435</v>
      </c>
      <c r="F201" t="s">
        <v>435</v>
      </c>
      <c r="G201" t="s">
        <v>435</v>
      </c>
      <c r="H201" t="s">
        <v>435</v>
      </c>
      <c r="I201" t="s">
        <v>435</v>
      </c>
      <c r="J201" t="s">
        <v>435</v>
      </c>
      <c r="K201" t="s">
        <v>435</v>
      </c>
      <c r="L201" t="s">
        <v>435</v>
      </c>
      <c r="M201" t="s">
        <v>435</v>
      </c>
      <c r="N201" t="s">
        <v>435</v>
      </c>
      <c r="O201" t="s">
        <v>435</v>
      </c>
      <c r="P201" t="s">
        <v>435</v>
      </c>
      <c r="Q201" t="s">
        <v>435</v>
      </c>
      <c r="R201" t="s">
        <v>435</v>
      </c>
      <c r="S201" t="s">
        <v>435</v>
      </c>
      <c r="T201" t="s">
        <v>435</v>
      </c>
      <c r="U201" t="s">
        <v>435</v>
      </c>
      <c r="V201" t="s">
        <v>435</v>
      </c>
      <c r="W201" t="s">
        <v>435</v>
      </c>
      <c r="X201" t="str">
        <f t="shared" si="156"/>
        <v>CF-2203</v>
      </c>
      <c r="Y201" t="s">
        <v>435</v>
      </c>
      <c r="Z201" t="str">
        <f t="shared" ref="Z201:AK201" si="186">Y201</f>
        <v>CF-2203</v>
      </c>
      <c r="AA201" t="str">
        <f t="shared" si="186"/>
        <v>CF-2203</v>
      </c>
      <c r="AB201" t="str">
        <f t="shared" si="186"/>
        <v>CF-2203</v>
      </c>
      <c r="AC201" t="str">
        <f t="shared" si="186"/>
        <v>CF-2203</v>
      </c>
      <c r="AD201" t="str">
        <f t="shared" si="186"/>
        <v>CF-2203</v>
      </c>
      <c r="AE201" t="str">
        <f t="shared" si="186"/>
        <v>CF-2203</v>
      </c>
      <c r="AF201" t="str">
        <f t="shared" si="186"/>
        <v>CF-2203</v>
      </c>
      <c r="AG201" t="str">
        <f t="shared" si="186"/>
        <v>CF-2203</v>
      </c>
      <c r="AH201" t="str">
        <f t="shared" si="186"/>
        <v>CF-2203</v>
      </c>
      <c r="AI201" t="str">
        <f t="shared" si="186"/>
        <v>CF-2203</v>
      </c>
      <c r="AJ201" t="str">
        <f t="shared" si="186"/>
        <v>CF-2203</v>
      </c>
      <c r="AK201" t="str">
        <f t="shared" si="186"/>
        <v>CF-2203</v>
      </c>
      <c r="AL201"/>
      <c r="AM201" t="str">
        <f t="shared" si="179"/>
        <v>LIZANDRO VILLALOBOS CASTRO</v>
      </c>
      <c r="AN201" t="e">
        <f t="shared" ca="1" si="180"/>
        <v>#N/A</v>
      </c>
      <c r="AO201" t="e">
        <f ca="1">VLOOKUP(AN201,Equivalencias!D:F,3,FALSE)</f>
        <v>#N/A</v>
      </c>
      <c r="AP201"/>
      <c r="AQ201" t="s">
        <v>3728</v>
      </c>
    </row>
    <row r="202" spans="1:43" x14ac:dyDescent="0.3">
      <c r="A202" t="s">
        <v>196</v>
      </c>
      <c r="B202" t="s">
        <v>423</v>
      </c>
      <c r="C202" t="s">
        <v>423</v>
      </c>
      <c r="D202" t="s">
        <v>423</v>
      </c>
      <c r="E202" t="s">
        <v>423</v>
      </c>
      <c r="F202" t="s">
        <v>423</v>
      </c>
      <c r="G202" t="s">
        <v>423</v>
      </c>
      <c r="H202" t="s">
        <v>423</v>
      </c>
      <c r="I202" t="s">
        <v>423</v>
      </c>
      <c r="J202" t="s">
        <v>423</v>
      </c>
      <c r="K202" t="s">
        <v>423</v>
      </c>
      <c r="L202" t="s">
        <v>423</v>
      </c>
      <c r="M202" t="s">
        <v>423</v>
      </c>
      <c r="N202" t="s">
        <v>423</v>
      </c>
      <c r="O202" t="s">
        <v>423</v>
      </c>
      <c r="P202" t="s">
        <v>423</v>
      </c>
      <c r="Q202" t="s">
        <v>423</v>
      </c>
      <c r="R202" t="s">
        <v>423</v>
      </c>
      <c r="S202" t="s">
        <v>423</v>
      </c>
      <c r="T202" t="s">
        <v>423</v>
      </c>
      <c r="U202" t="s">
        <v>423</v>
      </c>
      <c r="V202" t="s">
        <v>423</v>
      </c>
      <c r="W202" t="s">
        <v>423</v>
      </c>
      <c r="X202" t="str">
        <f t="shared" si="156"/>
        <v>CF-200QA</v>
      </c>
      <c r="Y202" t="s">
        <v>423</v>
      </c>
      <c r="Z202" t="str">
        <f t="shared" ref="Z202:AK202" si="187">Y202</f>
        <v>CF-200QA</v>
      </c>
      <c r="AA202" t="str">
        <f t="shared" si="187"/>
        <v>CF-200QA</v>
      </c>
      <c r="AB202" t="str">
        <f t="shared" si="187"/>
        <v>CF-200QA</v>
      </c>
      <c r="AC202" t="str">
        <f t="shared" si="187"/>
        <v>CF-200QA</v>
      </c>
      <c r="AD202" t="str">
        <f t="shared" si="187"/>
        <v>CF-200QA</v>
      </c>
      <c r="AE202" t="str">
        <f t="shared" si="187"/>
        <v>CF-200QA</v>
      </c>
      <c r="AF202" t="str">
        <f t="shared" si="187"/>
        <v>CF-200QA</v>
      </c>
      <c r="AG202" t="str">
        <f t="shared" si="187"/>
        <v>CF-200QA</v>
      </c>
      <c r="AH202" t="str">
        <f t="shared" si="187"/>
        <v>CF-200QA</v>
      </c>
      <c r="AI202" t="str">
        <f t="shared" si="187"/>
        <v>CF-200QA</v>
      </c>
      <c r="AJ202" t="str">
        <f t="shared" si="187"/>
        <v>CF-200QA</v>
      </c>
      <c r="AK202" t="str">
        <f t="shared" si="187"/>
        <v>CF-200QA</v>
      </c>
      <c r="AM202" t="str">
        <f t="shared" si="179"/>
        <v>LIZETH OCONITRILLO SANCHEZ</v>
      </c>
      <c r="AN202" t="e">
        <f t="shared" ca="1" si="180"/>
        <v>#N/A</v>
      </c>
      <c r="AO202" t="e">
        <f ca="1">VLOOKUP(AN202,Equivalencias!D:F,3,FALSE)</f>
        <v>#N/A</v>
      </c>
      <c r="AQ202" t="s">
        <v>3729</v>
      </c>
    </row>
    <row r="203" spans="1:43" s="1" customFormat="1" x14ac:dyDescent="0.3">
      <c r="A203" t="s">
        <v>359</v>
      </c>
      <c r="B203" t="s">
        <v>438</v>
      </c>
      <c r="C203" t="s">
        <v>438</v>
      </c>
      <c r="D203" t="s">
        <v>438</v>
      </c>
      <c r="E203" t="s">
        <v>438</v>
      </c>
      <c r="F203" t="s">
        <v>438</v>
      </c>
      <c r="G203" t="s">
        <v>438</v>
      </c>
      <c r="H203" t="s">
        <v>438</v>
      </c>
      <c r="I203" t="s">
        <v>438</v>
      </c>
      <c r="J203" t="s">
        <v>438</v>
      </c>
      <c r="K203" t="s">
        <v>438</v>
      </c>
      <c r="L203" t="s">
        <v>438</v>
      </c>
      <c r="M203" t="s">
        <v>438</v>
      </c>
      <c r="N203" t="s">
        <v>438</v>
      </c>
      <c r="O203" t="s">
        <v>438</v>
      </c>
      <c r="P203" t="s">
        <v>438</v>
      </c>
      <c r="Q203" t="s">
        <v>438</v>
      </c>
      <c r="R203" t="s">
        <v>438</v>
      </c>
      <c r="S203" t="s">
        <v>438</v>
      </c>
      <c r="T203" t="s">
        <v>438</v>
      </c>
      <c r="U203" t="s">
        <v>438</v>
      </c>
      <c r="V203" t="s">
        <v>438</v>
      </c>
      <c r="W203" t="s">
        <v>438</v>
      </c>
      <c r="X203" t="str">
        <f t="shared" si="156"/>
        <v>CF-241</v>
      </c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 t="str">
        <f t="shared" si="179"/>
        <v>LUIS ALVARADO JIMENEZ</v>
      </c>
      <c r="AN203" t="e">
        <f t="shared" ca="1" si="180"/>
        <v>#N/A</v>
      </c>
      <c r="AO203" t="e">
        <f ca="1">VLOOKUP(AN203,Equivalencias!D:F,3,FALSE)</f>
        <v>#N/A</v>
      </c>
      <c r="AP203"/>
      <c r="AQ203" t="e">
        <v>#N/A</v>
      </c>
    </row>
    <row r="204" spans="1:43" x14ac:dyDescent="0.3">
      <c r="A204" t="s">
        <v>22</v>
      </c>
      <c r="B204" t="s">
        <v>437</v>
      </c>
      <c r="C204" t="s">
        <v>437</v>
      </c>
      <c r="D204" t="s">
        <v>437</v>
      </c>
      <c r="E204" t="s">
        <v>437</v>
      </c>
      <c r="F204" t="s">
        <v>437</v>
      </c>
      <c r="G204" t="s">
        <v>437</v>
      </c>
      <c r="H204" t="s">
        <v>437</v>
      </c>
      <c r="I204" t="s">
        <v>437</v>
      </c>
      <c r="J204" t="s">
        <v>437</v>
      </c>
      <c r="K204" t="s">
        <v>437</v>
      </c>
      <c r="L204" t="s">
        <v>437</v>
      </c>
      <c r="M204" t="s">
        <v>437</v>
      </c>
      <c r="N204" t="s">
        <v>437</v>
      </c>
      <c r="O204" t="s">
        <v>437</v>
      </c>
      <c r="P204" t="s">
        <v>437</v>
      </c>
      <c r="Q204" t="s">
        <v>437</v>
      </c>
      <c r="R204" t="s">
        <v>437</v>
      </c>
      <c r="S204" t="s">
        <v>437</v>
      </c>
      <c r="T204" t="s">
        <v>437</v>
      </c>
      <c r="U204" t="s">
        <v>437</v>
      </c>
      <c r="V204" t="s">
        <v>437</v>
      </c>
      <c r="W204" t="s">
        <v>437</v>
      </c>
      <c r="X204" t="str">
        <f t="shared" si="156"/>
        <v>CF-24</v>
      </c>
      <c r="AM204" t="str">
        <f t="shared" si="179"/>
        <v>LUIS ANDRES MARTINEZ PORRAS</v>
      </c>
      <c r="AN204" t="e">
        <f t="shared" ca="1" si="180"/>
        <v>#N/A</v>
      </c>
      <c r="AO204" t="e">
        <f ca="1">VLOOKUP(AN204,Equivalencias!D:F,3,FALSE)</f>
        <v>#N/A</v>
      </c>
      <c r="AQ204" t="e">
        <v>#N/A</v>
      </c>
    </row>
    <row r="205" spans="1:43" x14ac:dyDescent="0.3">
      <c r="A205" t="s">
        <v>1041</v>
      </c>
      <c r="B205" t="s">
        <v>437</v>
      </c>
      <c r="C205" t="s">
        <v>437</v>
      </c>
      <c r="D205" t="s">
        <v>437</v>
      </c>
      <c r="E205" t="s">
        <v>437</v>
      </c>
      <c r="F205" t="s">
        <v>437</v>
      </c>
      <c r="G205" t="s">
        <v>437</v>
      </c>
      <c r="H205" t="s">
        <v>437</v>
      </c>
      <c r="I205" t="s">
        <v>437</v>
      </c>
      <c r="J205" t="s">
        <v>437</v>
      </c>
      <c r="K205" t="s">
        <v>437</v>
      </c>
      <c r="L205" t="s">
        <v>437</v>
      </c>
      <c r="M205" t="s">
        <v>437</v>
      </c>
      <c r="N205" t="s">
        <v>437</v>
      </c>
      <c r="O205" t="s">
        <v>437</v>
      </c>
      <c r="P205" t="s">
        <v>437</v>
      </c>
      <c r="Q205" t="s">
        <v>437</v>
      </c>
      <c r="R205" t="s">
        <v>437</v>
      </c>
      <c r="S205" t="s">
        <v>437</v>
      </c>
      <c r="T205" t="s">
        <v>437</v>
      </c>
      <c r="U205" t="s">
        <v>437</v>
      </c>
      <c r="V205" t="s">
        <v>437</v>
      </c>
      <c r="W205" t="s">
        <v>437</v>
      </c>
      <c r="X205" t="str">
        <f t="shared" si="156"/>
        <v>CF-24</v>
      </c>
      <c r="Y205" t="s">
        <v>437</v>
      </c>
      <c r="Z205" t="str">
        <f t="shared" ref="Z205:AK205" si="188">Y205</f>
        <v>CF-24</v>
      </c>
      <c r="AA205" t="str">
        <f t="shared" si="188"/>
        <v>CF-24</v>
      </c>
      <c r="AB205" t="str">
        <f t="shared" si="188"/>
        <v>CF-24</v>
      </c>
      <c r="AC205" t="str">
        <f t="shared" si="188"/>
        <v>CF-24</v>
      </c>
      <c r="AD205" t="str">
        <f t="shared" si="188"/>
        <v>CF-24</v>
      </c>
      <c r="AE205" t="str">
        <f t="shared" si="188"/>
        <v>CF-24</v>
      </c>
      <c r="AF205" t="str">
        <f t="shared" si="188"/>
        <v>CF-24</v>
      </c>
      <c r="AG205" t="str">
        <f t="shared" si="188"/>
        <v>CF-24</v>
      </c>
      <c r="AH205" t="str">
        <f t="shared" si="188"/>
        <v>CF-24</v>
      </c>
      <c r="AI205" t="str">
        <f t="shared" si="188"/>
        <v>CF-24</v>
      </c>
      <c r="AJ205" t="str">
        <f t="shared" si="188"/>
        <v>CF-24</v>
      </c>
      <c r="AK205" t="str">
        <f t="shared" si="188"/>
        <v>CF-24</v>
      </c>
      <c r="AM205" t="str">
        <f t="shared" si="179"/>
        <v>LUIS BARRANTES ALFARO</v>
      </c>
      <c r="AN205" t="e">
        <f t="shared" ca="1" si="180"/>
        <v>#N/A</v>
      </c>
      <c r="AO205" t="e">
        <f ca="1">VLOOKUP(AN205,Equivalencias!D:F,3,FALSE)</f>
        <v>#N/A</v>
      </c>
      <c r="AQ205" t="s">
        <v>3730</v>
      </c>
    </row>
    <row r="206" spans="1:43" x14ac:dyDescent="0.3">
      <c r="A206" s="199" t="s">
        <v>442</v>
      </c>
      <c r="B206" s="199" t="s">
        <v>438</v>
      </c>
      <c r="C206" s="199" t="s">
        <v>438</v>
      </c>
      <c r="D206" s="199" t="s">
        <v>438</v>
      </c>
      <c r="E206" s="199" t="s">
        <v>438</v>
      </c>
      <c r="F206" s="199" t="s">
        <v>438</v>
      </c>
      <c r="G206" s="199" t="s">
        <v>438</v>
      </c>
      <c r="H206" s="199" t="s">
        <v>438</v>
      </c>
      <c r="I206" s="199" t="s">
        <v>438</v>
      </c>
      <c r="J206" s="199" t="s">
        <v>438</v>
      </c>
      <c r="K206" s="199" t="s">
        <v>438</v>
      </c>
      <c r="L206" s="199" t="s">
        <v>438</v>
      </c>
      <c r="M206" s="199" t="s">
        <v>438</v>
      </c>
      <c r="N206" s="199" t="s">
        <v>438</v>
      </c>
      <c r="O206" s="199" t="s">
        <v>438</v>
      </c>
      <c r="P206" s="199" t="s">
        <v>438</v>
      </c>
      <c r="Q206" s="199" t="s">
        <v>438</v>
      </c>
      <c r="R206" s="199" t="s">
        <v>438</v>
      </c>
      <c r="S206" s="199" t="s">
        <v>438</v>
      </c>
      <c r="T206" s="199" t="s">
        <v>438</v>
      </c>
      <c r="U206" s="199" t="s">
        <v>438</v>
      </c>
      <c r="V206" s="199"/>
      <c r="W206" s="199"/>
      <c r="X206" s="199"/>
      <c r="Y206" s="199"/>
      <c r="Z206" s="199"/>
      <c r="AA206" s="199"/>
      <c r="AB206" s="199"/>
      <c r="AC206" s="199"/>
      <c r="AD206" s="199"/>
      <c r="AE206" s="199"/>
      <c r="AF206" s="199"/>
      <c r="AG206" s="199"/>
      <c r="AH206" s="199"/>
      <c r="AI206" s="199"/>
      <c r="AJ206" s="199"/>
      <c r="AK206" s="199"/>
      <c r="AL206" s="199"/>
      <c r="AM206" s="199" t="str">
        <f t="shared" si="179"/>
        <v>LUIS DIEGO BRENES VALVERDE</v>
      </c>
      <c r="AN206" s="199" t="e">
        <f t="shared" ca="1" si="180"/>
        <v>#N/A</v>
      </c>
      <c r="AO206" s="199" t="e">
        <f ca="1">VLOOKUP(AN206,Equivalencias!D:F,3,FALSE)</f>
        <v>#N/A</v>
      </c>
      <c r="AP206" s="199"/>
      <c r="AQ206" s="199" t="e">
        <v>#N/A</v>
      </c>
    </row>
    <row r="207" spans="1:43" x14ac:dyDescent="0.3">
      <c r="A207" t="s">
        <v>55</v>
      </c>
      <c r="B207" t="s">
        <v>435</v>
      </c>
      <c r="C207" t="s">
        <v>435</v>
      </c>
      <c r="D207" t="s">
        <v>435</v>
      </c>
      <c r="E207" t="s">
        <v>435</v>
      </c>
      <c r="F207" t="s">
        <v>435</v>
      </c>
      <c r="G207" t="s">
        <v>435</v>
      </c>
      <c r="H207" t="s">
        <v>435</v>
      </c>
      <c r="I207" t="s">
        <v>435</v>
      </c>
      <c r="J207" t="s">
        <v>435</v>
      </c>
      <c r="K207" t="s">
        <v>435</v>
      </c>
      <c r="L207" t="s">
        <v>435</v>
      </c>
      <c r="M207" t="s">
        <v>435</v>
      </c>
      <c r="N207" t="s">
        <v>435</v>
      </c>
      <c r="O207" t="s">
        <v>435</v>
      </c>
      <c r="P207" t="s">
        <v>435</v>
      </c>
      <c r="Q207" t="s">
        <v>435</v>
      </c>
      <c r="R207" t="s">
        <v>435</v>
      </c>
      <c r="S207" t="s">
        <v>435</v>
      </c>
      <c r="T207" t="s">
        <v>435</v>
      </c>
      <c r="U207" t="s">
        <v>435</v>
      </c>
      <c r="V207" t="s">
        <v>435</v>
      </c>
      <c r="W207" t="s">
        <v>435</v>
      </c>
      <c r="X207" t="str">
        <f>W207</f>
        <v>CF-2203</v>
      </c>
      <c r="Y207" t="s">
        <v>435</v>
      </c>
      <c r="Z207" t="str">
        <f t="shared" ref="Z207:AK207" si="189">Y207</f>
        <v>CF-2203</v>
      </c>
      <c r="AA207" t="str">
        <f t="shared" si="189"/>
        <v>CF-2203</v>
      </c>
      <c r="AB207" t="str">
        <f t="shared" si="189"/>
        <v>CF-2203</v>
      </c>
      <c r="AC207" t="str">
        <f t="shared" si="189"/>
        <v>CF-2203</v>
      </c>
      <c r="AD207" t="str">
        <f t="shared" si="189"/>
        <v>CF-2203</v>
      </c>
      <c r="AE207" t="str">
        <f t="shared" si="189"/>
        <v>CF-2203</v>
      </c>
      <c r="AF207" t="str">
        <f t="shared" si="189"/>
        <v>CF-2203</v>
      </c>
      <c r="AG207" t="str">
        <f t="shared" si="189"/>
        <v>CF-2203</v>
      </c>
      <c r="AH207" t="str">
        <f t="shared" si="189"/>
        <v>CF-2203</v>
      </c>
      <c r="AI207" t="str">
        <f t="shared" si="189"/>
        <v>CF-2203</v>
      </c>
      <c r="AJ207" t="str">
        <f t="shared" si="189"/>
        <v>CF-2203</v>
      </c>
      <c r="AK207" t="str">
        <f t="shared" si="189"/>
        <v>CF-2203</v>
      </c>
      <c r="AM207" t="str">
        <f t="shared" si="179"/>
        <v>LUIS ENRIQUE JIMENEZ SANCHO</v>
      </c>
      <c r="AN207" t="e">
        <f t="shared" ca="1" si="180"/>
        <v>#N/A</v>
      </c>
      <c r="AO207" t="e">
        <f ca="1">VLOOKUP(AN207,Equivalencias!D:F,3,FALSE)</f>
        <v>#N/A</v>
      </c>
      <c r="AQ207" t="s">
        <v>3731</v>
      </c>
    </row>
    <row r="208" spans="1:43" x14ac:dyDescent="0.3">
      <c r="A208" t="s">
        <v>128</v>
      </c>
      <c r="B208" t="s">
        <v>437</v>
      </c>
      <c r="C208" t="s">
        <v>437</v>
      </c>
      <c r="D208" t="s">
        <v>437</v>
      </c>
      <c r="E208" t="s">
        <v>437</v>
      </c>
      <c r="F208" t="s">
        <v>437</v>
      </c>
      <c r="G208" t="s">
        <v>437</v>
      </c>
      <c r="H208" t="s">
        <v>437</v>
      </c>
      <c r="I208" t="s">
        <v>437</v>
      </c>
      <c r="J208" t="s">
        <v>437</v>
      </c>
      <c r="K208" t="s">
        <v>437</v>
      </c>
      <c r="L208" t="s">
        <v>437</v>
      </c>
      <c r="M208" t="s">
        <v>437</v>
      </c>
      <c r="N208" t="s">
        <v>437</v>
      </c>
      <c r="O208" t="s">
        <v>437</v>
      </c>
      <c r="P208" t="s">
        <v>437</v>
      </c>
      <c r="Q208" t="s">
        <v>437</v>
      </c>
      <c r="R208" t="s">
        <v>437</v>
      </c>
      <c r="S208" t="s">
        <v>437</v>
      </c>
      <c r="T208" t="s">
        <v>437</v>
      </c>
      <c r="U208" t="s">
        <v>437</v>
      </c>
      <c r="V208" t="s">
        <v>437</v>
      </c>
      <c r="W208" t="s">
        <v>437</v>
      </c>
      <c r="X208" t="str">
        <f>W208</f>
        <v>CF-24</v>
      </c>
      <c r="Y208" t="s">
        <v>437</v>
      </c>
      <c r="Z208" t="str">
        <f t="shared" ref="Z208:AK208" si="190">Y208</f>
        <v>CF-24</v>
      </c>
      <c r="AA208" t="str">
        <f t="shared" si="190"/>
        <v>CF-24</v>
      </c>
      <c r="AB208" t="str">
        <f t="shared" si="190"/>
        <v>CF-24</v>
      </c>
      <c r="AC208" t="str">
        <f t="shared" si="190"/>
        <v>CF-24</v>
      </c>
      <c r="AD208" t="str">
        <f t="shared" si="190"/>
        <v>CF-24</v>
      </c>
      <c r="AE208" t="str">
        <f t="shared" si="190"/>
        <v>CF-24</v>
      </c>
      <c r="AF208" t="str">
        <f t="shared" si="190"/>
        <v>CF-24</v>
      </c>
      <c r="AG208" t="str">
        <f t="shared" si="190"/>
        <v>CF-24</v>
      </c>
      <c r="AH208" t="str">
        <f t="shared" si="190"/>
        <v>CF-24</v>
      </c>
      <c r="AI208" t="str">
        <f t="shared" si="190"/>
        <v>CF-24</v>
      </c>
      <c r="AJ208" t="str">
        <f t="shared" si="190"/>
        <v>CF-24</v>
      </c>
      <c r="AK208" t="str">
        <f t="shared" si="190"/>
        <v>CF-24</v>
      </c>
      <c r="AM208" t="str">
        <f t="shared" si="179"/>
        <v>LUIS FERNANDO CHAVARRIA CAMACHO</v>
      </c>
      <c r="AN208" t="e">
        <f t="shared" ca="1" si="180"/>
        <v>#N/A</v>
      </c>
      <c r="AO208" t="e">
        <f ca="1">VLOOKUP(AN208,Equivalencias!D:F,3,FALSE)</f>
        <v>#N/A</v>
      </c>
      <c r="AQ208" t="s">
        <v>3732</v>
      </c>
    </row>
    <row r="209" spans="1:43" x14ac:dyDescent="0.3">
      <c r="A209" s="199" t="s">
        <v>960</v>
      </c>
      <c r="B209" s="199" t="s">
        <v>444</v>
      </c>
      <c r="C209" s="199" t="s">
        <v>444</v>
      </c>
      <c r="D209" s="199" t="s">
        <v>444</v>
      </c>
      <c r="E209" s="199" t="s">
        <v>444</v>
      </c>
      <c r="F209" s="199" t="s">
        <v>444</v>
      </c>
      <c r="G209" s="199" t="s">
        <v>444</v>
      </c>
      <c r="H209" s="199" t="s">
        <v>444</v>
      </c>
      <c r="I209" s="199" t="s">
        <v>444</v>
      </c>
      <c r="J209" s="199" t="s">
        <v>444</v>
      </c>
      <c r="K209" s="199" t="s">
        <v>444</v>
      </c>
      <c r="L209" s="199" t="s">
        <v>444</v>
      </c>
      <c r="M209" s="199" t="s">
        <v>444</v>
      </c>
      <c r="N209" s="199" t="s">
        <v>444</v>
      </c>
      <c r="O209" s="199" t="s">
        <v>444</v>
      </c>
      <c r="P209" s="199" t="s">
        <v>444</v>
      </c>
      <c r="Q209" s="199" t="s">
        <v>444</v>
      </c>
      <c r="R209" s="199" t="s">
        <v>444</v>
      </c>
      <c r="S209" s="199" t="s">
        <v>444</v>
      </c>
      <c r="T209" s="199" t="s">
        <v>444</v>
      </c>
      <c r="U209" s="199" t="s">
        <v>444</v>
      </c>
      <c r="V209" s="199" t="s">
        <v>444</v>
      </c>
      <c r="W209" s="199" t="s">
        <v>444</v>
      </c>
      <c r="X209" s="199" t="str">
        <f>W209</f>
        <v>CF-251</v>
      </c>
      <c r="Y209" s="199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199"/>
      <c r="AJ209" s="199"/>
      <c r="AK209" s="199"/>
      <c r="AL209" s="199"/>
      <c r="AM209" s="199" t="str">
        <f t="shared" si="179"/>
        <v>LUIS FUENTES ROBLES</v>
      </c>
      <c r="AN209" s="199" t="e">
        <f t="shared" ca="1" si="180"/>
        <v>#N/A</v>
      </c>
      <c r="AO209" s="199" t="e">
        <f ca="1">VLOOKUP(AN209,Equivalencias!D:F,3,FALSE)</f>
        <v>#N/A</v>
      </c>
      <c r="AP209" s="199"/>
      <c r="AQ209" s="199" t="e">
        <v>#N/A</v>
      </c>
    </row>
    <row r="210" spans="1:43" x14ac:dyDescent="0.3">
      <c r="A210" t="s">
        <v>3465</v>
      </c>
      <c r="Z210" t="s">
        <v>437</v>
      </c>
      <c r="AA210" t="str">
        <f t="shared" ref="AA210:AK210" si="191">Z210</f>
        <v>CF-24</v>
      </c>
      <c r="AB210" t="str">
        <f t="shared" si="191"/>
        <v>CF-24</v>
      </c>
      <c r="AC210" t="str">
        <f t="shared" si="191"/>
        <v>CF-24</v>
      </c>
      <c r="AD210" t="str">
        <f t="shared" si="191"/>
        <v>CF-24</v>
      </c>
      <c r="AE210" t="str">
        <f t="shared" si="191"/>
        <v>CF-24</v>
      </c>
      <c r="AF210" t="str">
        <f t="shared" si="191"/>
        <v>CF-24</v>
      </c>
      <c r="AG210" t="str">
        <f t="shared" si="191"/>
        <v>CF-24</v>
      </c>
      <c r="AH210" t="str">
        <f t="shared" si="191"/>
        <v>CF-24</v>
      </c>
      <c r="AI210" t="str">
        <f t="shared" si="191"/>
        <v>CF-24</v>
      </c>
      <c r="AJ210" t="str">
        <f t="shared" si="191"/>
        <v>CF-24</v>
      </c>
      <c r="AK210" t="str">
        <f t="shared" si="191"/>
        <v>CF-24</v>
      </c>
      <c r="AM210" t="str">
        <f t="shared" si="179"/>
        <v>LUIS JIMENEZ AGUILAR</v>
      </c>
      <c r="AN210" t="e">
        <f t="shared" ca="1" si="180"/>
        <v>#N/A</v>
      </c>
      <c r="AO210" t="e">
        <f ca="1">VLOOKUP(AN210,Equivalencias!D:F,3,FALSE)</f>
        <v>#N/A</v>
      </c>
    </row>
    <row r="211" spans="1:43" x14ac:dyDescent="0.3">
      <c r="A211" t="s">
        <v>392</v>
      </c>
      <c r="B211" t="s">
        <v>470</v>
      </c>
      <c r="C211" t="s">
        <v>470</v>
      </c>
      <c r="D211" t="s">
        <v>470</v>
      </c>
      <c r="E211" t="s">
        <v>470</v>
      </c>
      <c r="F211" t="s">
        <v>470</v>
      </c>
      <c r="G211" t="s">
        <v>470</v>
      </c>
      <c r="H211" t="s">
        <v>470</v>
      </c>
      <c r="I211" t="s">
        <v>470</v>
      </c>
      <c r="J211" t="s">
        <v>470</v>
      </c>
      <c r="K211" t="s">
        <v>470</v>
      </c>
      <c r="L211" t="s">
        <v>470</v>
      </c>
      <c r="M211" t="s">
        <v>470</v>
      </c>
      <c r="N211" t="s">
        <v>470</v>
      </c>
      <c r="O211" t="s">
        <v>470</v>
      </c>
      <c r="P211" t="s">
        <v>470</v>
      </c>
      <c r="Q211" t="s">
        <v>470</v>
      </c>
      <c r="R211" t="s">
        <v>470</v>
      </c>
      <c r="S211" t="s">
        <v>470</v>
      </c>
      <c r="T211" t="s">
        <v>470</v>
      </c>
      <c r="U211" t="s">
        <v>470</v>
      </c>
      <c r="V211" t="s">
        <v>470</v>
      </c>
      <c r="W211" t="s">
        <v>470</v>
      </c>
      <c r="X211" t="str">
        <f t="shared" ref="X211:X233" si="192">W211</f>
        <v>CF-2806</v>
      </c>
      <c r="AM211" t="str">
        <f t="shared" si="179"/>
        <v>LUIS STEVEN MORA SALAZAR</v>
      </c>
      <c r="AN211" t="e">
        <f t="shared" ca="1" si="180"/>
        <v>#N/A</v>
      </c>
      <c r="AO211" t="e">
        <f ca="1">VLOOKUP(AN211,Equivalencias!D:F,3,FALSE)</f>
        <v>#N/A</v>
      </c>
      <c r="AQ211" t="e">
        <v>#N/A</v>
      </c>
    </row>
    <row r="212" spans="1:43" x14ac:dyDescent="0.3">
      <c r="A212" s="1" t="s">
        <v>400</v>
      </c>
      <c r="B212" s="1" t="s">
        <v>672</v>
      </c>
      <c r="C212" s="1" t="s">
        <v>672</v>
      </c>
      <c r="D212" s="1" t="s">
        <v>672</v>
      </c>
      <c r="E212" s="1" t="s">
        <v>672</v>
      </c>
      <c r="F212" s="1" t="s">
        <v>672</v>
      </c>
      <c r="G212" s="1" t="s">
        <v>672</v>
      </c>
      <c r="H212" s="1" t="s">
        <v>672</v>
      </c>
      <c r="I212" s="1" t="s">
        <v>672</v>
      </c>
      <c r="J212" s="1" t="s">
        <v>672</v>
      </c>
      <c r="K212" s="1" t="s">
        <v>672</v>
      </c>
      <c r="L212" s="1" t="s">
        <v>672</v>
      </c>
      <c r="M212" s="1" t="s">
        <v>672</v>
      </c>
      <c r="N212" s="1" t="s">
        <v>672</v>
      </c>
      <c r="O212" s="1" t="s">
        <v>672</v>
      </c>
      <c r="P212" s="1" t="s">
        <v>672</v>
      </c>
      <c r="Q212" s="1" t="s">
        <v>672</v>
      </c>
      <c r="R212" s="1" t="s">
        <v>672</v>
      </c>
      <c r="S212" s="1" t="s">
        <v>672</v>
      </c>
      <c r="T212" s="1" t="s">
        <v>672</v>
      </c>
      <c r="U212" s="1" t="s">
        <v>672</v>
      </c>
      <c r="V212" s="1" t="s">
        <v>672</v>
      </c>
      <c r="W212" s="1" t="s">
        <v>672</v>
      </c>
      <c r="X212" s="1" t="str">
        <f t="shared" si="192"/>
        <v>CF-SP</v>
      </c>
      <c r="Y212" s="1" t="s">
        <v>672</v>
      </c>
      <c r="Z212" s="1" t="str">
        <f t="shared" ref="Z212:AK212" si="193">Y212</f>
        <v>CF-SP</v>
      </c>
      <c r="AA212" s="1" t="str">
        <f t="shared" si="193"/>
        <v>CF-SP</v>
      </c>
      <c r="AB212" s="1" t="str">
        <f t="shared" si="193"/>
        <v>CF-SP</v>
      </c>
      <c r="AC212" s="1" t="str">
        <f t="shared" si="193"/>
        <v>CF-SP</v>
      </c>
      <c r="AD212" s="1" t="str">
        <f t="shared" si="193"/>
        <v>CF-SP</v>
      </c>
      <c r="AE212" s="1" t="str">
        <f t="shared" si="193"/>
        <v>CF-SP</v>
      </c>
      <c r="AF212" s="1" t="str">
        <f t="shared" si="193"/>
        <v>CF-SP</v>
      </c>
      <c r="AG212" s="1" t="str">
        <f t="shared" si="193"/>
        <v>CF-SP</v>
      </c>
      <c r="AH212" s="1" t="str">
        <f t="shared" si="193"/>
        <v>CF-SP</v>
      </c>
      <c r="AI212" s="1" t="str">
        <f t="shared" si="193"/>
        <v>CF-SP</v>
      </c>
      <c r="AJ212" s="1" t="str">
        <f t="shared" si="193"/>
        <v>CF-SP</v>
      </c>
      <c r="AK212" s="1" t="str">
        <f t="shared" si="193"/>
        <v>CF-SP</v>
      </c>
      <c r="AL212" s="1"/>
      <c r="AM212" s="1" t="str">
        <f t="shared" si="179"/>
        <v>MADHAVI RAMASANI</v>
      </c>
      <c r="AN212" s="1" t="e">
        <f t="shared" ca="1" si="180"/>
        <v>#N/A</v>
      </c>
      <c r="AO212" s="1" t="e">
        <f ca="1">VLOOKUP(AN212,Equivalencias!D:F,3,FALSE)</f>
        <v>#N/A</v>
      </c>
      <c r="AP212" s="1"/>
      <c r="AQ212" s="1" t="e">
        <v>#N/A</v>
      </c>
    </row>
    <row r="213" spans="1:43" x14ac:dyDescent="0.3">
      <c r="A213" t="s">
        <v>1049</v>
      </c>
      <c r="B213" t="s">
        <v>462</v>
      </c>
      <c r="C213" t="s">
        <v>462</v>
      </c>
      <c r="D213" t="s">
        <v>462</v>
      </c>
      <c r="E213" t="s">
        <v>462</v>
      </c>
      <c r="F213" t="s">
        <v>462</v>
      </c>
      <c r="G213" t="s">
        <v>462</v>
      </c>
      <c r="H213" t="s">
        <v>462</v>
      </c>
      <c r="I213" t="s">
        <v>462</v>
      </c>
      <c r="J213" t="s">
        <v>462</v>
      </c>
      <c r="K213" t="s">
        <v>462</v>
      </c>
      <c r="L213" t="s">
        <v>462</v>
      </c>
      <c r="M213" t="s">
        <v>462</v>
      </c>
      <c r="N213" t="s">
        <v>462</v>
      </c>
      <c r="O213" t="s">
        <v>462</v>
      </c>
      <c r="P213" t="s">
        <v>462</v>
      </c>
      <c r="Q213" t="s">
        <v>462</v>
      </c>
      <c r="R213" t="s">
        <v>462</v>
      </c>
      <c r="S213" t="s">
        <v>462</v>
      </c>
      <c r="T213" t="s">
        <v>462</v>
      </c>
      <c r="U213" t="s">
        <v>462</v>
      </c>
      <c r="V213" t="s">
        <v>462</v>
      </c>
      <c r="W213" t="s">
        <v>462</v>
      </c>
      <c r="X213" t="str">
        <f t="shared" si="192"/>
        <v>CF-2802</v>
      </c>
      <c r="Y213" t="s">
        <v>462</v>
      </c>
      <c r="Z213" t="str">
        <f t="shared" ref="Z213:AK213" si="194">Y213</f>
        <v>CF-2802</v>
      </c>
      <c r="AA213" t="str">
        <f t="shared" si="194"/>
        <v>CF-2802</v>
      </c>
      <c r="AB213" t="str">
        <f t="shared" si="194"/>
        <v>CF-2802</v>
      </c>
      <c r="AC213" t="str">
        <f t="shared" si="194"/>
        <v>CF-2802</v>
      </c>
      <c r="AD213" t="str">
        <f t="shared" si="194"/>
        <v>CF-2802</v>
      </c>
      <c r="AE213" t="str">
        <f t="shared" si="194"/>
        <v>CF-2802</v>
      </c>
      <c r="AF213" t="str">
        <f t="shared" si="194"/>
        <v>CF-2802</v>
      </c>
      <c r="AG213" t="str">
        <f t="shared" si="194"/>
        <v>CF-2802</v>
      </c>
      <c r="AH213" t="str">
        <f t="shared" si="194"/>
        <v>CF-2802</v>
      </c>
      <c r="AI213" t="str">
        <f t="shared" si="194"/>
        <v>CF-2802</v>
      </c>
      <c r="AJ213" t="str">
        <f t="shared" si="194"/>
        <v>CF-2802</v>
      </c>
      <c r="AK213" t="str">
        <f t="shared" si="194"/>
        <v>CF-2802</v>
      </c>
      <c r="AM213" t="str">
        <f t="shared" si="179"/>
        <v>MAIKOL GARCIA ALVARADO</v>
      </c>
      <c r="AN213" t="e">
        <f t="shared" ca="1" si="180"/>
        <v>#N/A</v>
      </c>
      <c r="AO213" t="e">
        <f ca="1">VLOOKUP(AN213,Equivalencias!D:F,3,FALSE)</f>
        <v>#N/A</v>
      </c>
      <c r="AQ213" t="s">
        <v>3733</v>
      </c>
    </row>
    <row r="214" spans="1:43" s="1" customFormat="1" x14ac:dyDescent="0.3">
      <c r="A214" t="s">
        <v>942</v>
      </c>
      <c r="B214" t="s">
        <v>423</v>
      </c>
      <c r="C214" t="s">
        <v>423</v>
      </c>
      <c r="D214" t="s">
        <v>423</v>
      </c>
      <c r="E214" t="s">
        <v>423</v>
      </c>
      <c r="F214" t="s">
        <v>423</v>
      </c>
      <c r="G214" t="s">
        <v>423</v>
      </c>
      <c r="H214" t="s">
        <v>423</v>
      </c>
      <c r="I214" t="s">
        <v>423</v>
      </c>
      <c r="J214" t="s">
        <v>423</v>
      </c>
      <c r="K214" t="s">
        <v>423</v>
      </c>
      <c r="L214" t="s">
        <v>423</v>
      </c>
      <c r="M214" t="s">
        <v>423</v>
      </c>
      <c r="N214" t="s">
        <v>423</v>
      </c>
      <c r="O214" t="s">
        <v>423</v>
      </c>
      <c r="P214" t="s">
        <v>423</v>
      </c>
      <c r="Q214" t="s">
        <v>423</v>
      </c>
      <c r="R214" t="s">
        <v>423</v>
      </c>
      <c r="S214" t="s">
        <v>423</v>
      </c>
      <c r="T214" t="s">
        <v>423</v>
      </c>
      <c r="U214" t="s">
        <v>423</v>
      </c>
      <c r="V214" t="s">
        <v>423</v>
      </c>
      <c r="W214" t="s">
        <v>423</v>
      </c>
      <c r="X214" t="str">
        <f t="shared" si="192"/>
        <v>CF-200QA</v>
      </c>
      <c r="Y214" t="s">
        <v>423</v>
      </c>
      <c r="Z214" t="str">
        <f t="shared" ref="Z214:AK214" si="195">Y214</f>
        <v>CF-200QA</v>
      </c>
      <c r="AA214" t="str">
        <f t="shared" si="195"/>
        <v>CF-200QA</v>
      </c>
      <c r="AB214" t="str">
        <f t="shared" si="195"/>
        <v>CF-200QA</v>
      </c>
      <c r="AC214" t="str">
        <f t="shared" si="195"/>
        <v>CF-200QA</v>
      </c>
      <c r="AD214" t="str">
        <f t="shared" si="195"/>
        <v>CF-200QA</v>
      </c>
      <c r="AE214" t="str">
        <f t="shared" si="195"/>
        <v>CF-200QA</v>
      </c>
      <c r="AF214" t="str">
        <f t="shared" si="195"/>
        <v>CF-200QA</v>
      </c>
      <c r="AG214" t="str">
        <f t="shared" si="195"/>
        <v>CF-200QA</v>
      </c>
      <c r="AH214" t="str">
        <f t="shared" si="195"/>
        <v>CF-200QA</v>
      </c>
      <c r="AI214" t="str">
        <f t="shared" si="195"/>
        <v>CF-200QA</v>
      </c>
      <c r="AJ214" t="str">
        <f t="shared" si="195"/>
        <v>CF-200QA</v>
      </c>
      <c r="AK214" t="str">
        <f t="shared" si="195"/>
        <v>CF-200QA</v>
      </c>
      <c r="AL214"/>
      <c r="AM214" t="str">
        <f t="shared" si="179"/>
        <v>MAIKOL LIZANO JIMENEZ</v>
      </c>
      <c r="AN214" t="e">
        <f t="shared" ca="1" si="180"/>
        <v>#N/A</v>
      </c>
      <c r="AO214" t="e">
        <f ca="1">VLOOKUP(AN214,Equivalencias!D:F,3,FALSE)</f>
        <v>#N/A</v>
      </c>
      <c r="AP214"/>
      <c r="AQ214" t="s">
        <v>3734</v>
      </c>
    </row>
    <row r="215" spans="1:43" x14ac:dyDescent="0.3">
      <c r="A215" t="s">
        <v>192</v>
      </c>
      <c r="B215" t="s">
        <v>423</v>
      </c>
      <c r="C215" t="s">
        <v>423</v>
      </c>
      <c r="D215" t="s">
        <v>423</v>
      </c>
      <c r="E215" t="s">
        <v>423</v>
      </c>
      <c r="F215" t="s">
        <v>423</v>
      </c>
      <c r="G215" t="s">
        <v>423</v>
      </c>
      <c r="H215" t="s">
        <v>423</v>
      </c>
      <c r="I215" t="s">
        <v>423</v>
      </c>
      <c r="J215" t="s">
        <v>423</v>
      </c>
      <c r="K215" t="s">
        <v>423</v>
      </c>
      <c r="L215" t="s">
        <v>423</v>
      </c>
      <c r="M215" t="s">
        <v>423</v>
      </c>
      <c r="N215" t="s">
        <v>423</v>
      </c>
      <c r="O215" t="s">
        <v>423</v>
      </c>
      <c r="P215" t="s">
        <v>423</v>
      </c>
      <c r="Q215" t="s">
        <v>423</v>
      </c>
      <c r="R215" t="s">
        <v>423</v>
      </c>
      <c r="S215" t="s">
        <v>423</v>
      </c>
      <c r="T215" t="s">
        <v>423</v>
      </c>
      <c r="U215" t="s">
        <v>423</v>
      </c>
      <c r="V215" t="s">
        <v>423</v>
      </c>
      <c r="W215" t="s">
        <v>423</v>
      </c>
      <c r="X215" t="str">
        <f t="shared" si="192"/>
        <v>CF-200QA</v>
      </c>
      <c r="Y215" t="s">
        <v>423</v>
      </c>
      <c r="Z215" t="str">
        <f t="shared" ref="Z215:AK215" si="196">Y215</f>
        <v>CF-200QA</v>
      </c>
      <c r="AA215" t="str">
        <f t="shared" si="196"/>
        <v>CF-200QA</v>
      </c>
      <c r="AB215" t="str">
        <f t="shared" si="196"/>
        <v>CF-200QA</v>
      </c>
      <c r="AC215" t="str">
        <f t="shared" si="196"/>
        <v>CF-200QA</v>
      </c>
      <c r="AD215" t="str">
        <f t="shared" si="196"/>
        <v>CF-200QA</v>
      </c>
      <c r="AE215" t="str">
        <f t="shared" si="196"/>
        <v>CF-200QA</v>
      </c>
      <c r="AF215" t="str">
        <f t="shared" si="196"/>
        <v>CF-200QA</v>
      </c>
      <c r="AG215" t="str">
        <f t="shared" si="196"/>
        <v>CF-200QA</v>
      </c>
      <c r="AH215" t="str">
        <f t="shared" si="196"/>
        <v>CF-200QA</v>
      </c>
      <c r="AI215" t="str">
        <f t="shared" si="196"/>
        <v>CF-200QA</v>
      </c>
      <c r="AJ215" t="str">
        <f t="shared" si="196"/>
        <v>CF-200QA</v>
      </c>
      <c r="AK215" t="str">
        <f t="shared" si="196"/>
        <v>CF-200QA</v>
      </c>
      <c r="AM215" t="str">
        <f t="shared" si="179"/>
        <v>MAIKOL PICADO AGUILAR</v>
      </c>
      <c r="AN215" t="e">
        <f t="shared" ca="1" si="180"/>
        <v>#N/A</v>
      </c>
      <c r="AO215" t="e">
        <f ca="1">VLOOKUP(AN215,Equivalencias!D:F,3,FALSE)</f>
        <v>#N/A</v>
      </c>
      <c r="AQ215" t="s">
        <v>3735</v>
      </c>
    </row>
    <row r="216" spans="1:43" x14ac:dyDescent="0.3">
      <c r="A216" t="s">
        <v>270</v>
      </c>
      <c r="B216" t="s">
        <v>485</v>
      </c>
      <c r="C216" t="s">
        <v>485</v>
      </c>
      <c r="D216" t="s">
        <v>485</v>
      </c>
      <c r="E216" t="s">
        <v>485</v>
      </c>
      <c r="F216" t="s">
        <v>485</v>
      </c>
      <c r="G216" t="s">
        <v>485</v>
      </c>
      <c r="H216" t="s">
        <v>485</v>
      </c>
      <c r="I216" t="s">
        <v>485</v>
      </c>
      <c r="J216" t="s">
        <v>485</v>
      </c>
      <c r="K216" t="s">
        <v>485</v>
      </c>
      <c r="L216" t="s">
        <v>485</v>
      </c>
      <c r="M216" t="s">
        <v>485</v>
      </c>
      <c r="N216" t="s">
        <v>485</v>
      </c>
      <c r="O216" t="s">
        <v>485</v>
      </c>
      <c r="P216" t="s">
        <v>485</v>
      </c>
      <c r="Q216" t="s">
        <v>485</v>
      </c>
      <c r="R216" t="s">
        <v>485</v>
      </c>
      <c r="S216" t="s">
        <v>485</v>
      </c>
      <c r="T216" t="s">
        <v>485</v>
      </c>
      <c r="U216" t="s">
        <v>485</v>
      </c>
      <c r="V216" t="s">
        <v>485</v>
      </c>
      <c r="W216" t="s">
        <v>485</v>
      </c>
      <c r="X216" t="str">
        <f t="shared" si="192"/>
        <v>CF-42</v>
      </c>
      <c r="Y216" t="s">
        <v>485</v>
      </c>
      <c r="Z216" t="str">
        <f t="shared" ref="Z216:AK216" si="197">Y216</f>
        <v>CF-42</v>
      </c>
      <c r="AA216" t="str">
        <f t="shared" si="197"/>
        <v>CF-42</v>
      </c>
      <c r="AB216" t="str">
        <f t="shared" si="197"/>
        <v>CF-42</v>
      </c>
      <c r="AC216" t="str">
        <f t="shared" si="197"/>
        <v>CF-42</v>
      </c>
      <c r="AD216" t="str">
        <f t="shared" si="197"/>
        <v>CF-42</v>
      </c>
      <c r="AE216" t="str">
        <f t="shared" si="197"/>
        <v>CF-42</v>
      </c>
      <c r="AF216" t="str">
        <f t="shared" si="197"/>
        <v>CF-42</v>
      </c>
      <c r="AG216" t="str">
        <f t="shared" si="197"/>
        <v>CF-42</v>
      </c>
      <c r="AH216" t="str">
        <f t="shared" si="197"/>
        <v>CF-42</v>
      </c>
      <c r="AI216" t="str">
        <f t="shared" si="197"/>
        <v>CF-42</v>
      </c>
      <c r="AJ216" t="str">
        <f t="shared" si="197"/>
        <v>CF-42</v>
      </c>
      <c r="AK216" t="str">
        <f t="shared" si="197"/>
        <v>CF-42</v>
      </c>
      <c r="AM216" t="str">
        <f t="shared" si="179"/>
        <v>MANUEL BALTODANO QUIROS</v>
      </c>
      <c r="AN216" t="e">
        <f t="shared" ca="1" si="180"/>
        <v>#N/A</v>
      </c>
      <c r="AO216" t="e">
        <f ca="1">VLOOKUP(AN216,Equivalencias!D:F,3,FALSE)</f>
        <v>#N/A</v>
      </c>
      <c r="AQ216" t="s">
        <v>3736</v>
      </c>
    </row>
    <row r="217" spans="1:43" x14ac:dyDescent="0.3">
      <c r="A217" t="s">
        <v>302</v>
      </c>
      <c r="B217" t="s">
        <v>444</v>
      </c>
      <c r="C217" t="s">
        <v>444</v>
      </c>
      <c r="D217" t="s">
        <v>444</v>
      </c>
      <c r="E217" t="s">
        <v>444</v>
      </c>
      <c r="F217" t="s">
        <v>444</v>
      </c>
      <c r="G217" t="s">
        <v>444</v>
      </c>
      <c r="H217" t="s">
        <v>444</v>
      </c>
      <c r="I217" t="s">
        <v>444</v>
      </c>
      <c r="J217" t="s">
        <v>444</v>
      </c>
      <c r="K217" t="s">
        <v>444</v>
      </c>
      <c r="L217" t="s">
        <v>444</v>
      </c>
      <c r="M217" t="s">
        <v>444</v>
      </c>
      <c r="N217" t="s">
        <v>444</v>
      </c>
      <c r="O217" t="s">
        <v>444</v>
      </c>
      <c r="P217" t="s">
        <v>444</v>
      </c>
      <c r="Q217" t="s">
        <v>444</v>
      </c>
      <c r="R217" t="s">
        <v>444</v>
      </c>
      <c r="S217" t="s">
        <v>444</v>
      </c>
      <c r="T217" t="s">
        <v>444</v>
      </c>
      <c r="U217" t="s">
        <v>444</v>
      </c>
      <c r="V217" t="s">
        <v>444</v>
      </c>
      <c r="W217" t="s">
        <v>444</v>
      </c>
      <c r="X217" t="str">
        <f t="shared" si="192"/>
        <v>CF-251</v>
      </c>
      <c r="Y217" t="s">
        <v>3285</v>
      </c>
      <c r="Z217" t="str">
        <f t="shared" ref="Z217:AK217" si="198">Y217</f>
        <v>CF-2901</v>
      </c>
      <c r="AA217" t="str">
        <f t="shared" si="198"/>
        <v>CF-2901</v>
      </c>
      <c r="AB217" t="str">
        <f t="shared" si="198"/>
        <v>CF-2901</v>
      </c>
      <c r="AC217" t="str">
        <f t="shared" si="198"/>
        <v>CF-2901</v>
      </c>
      <c r="AD217" t="str">
        <f t="shared" si="198"/>
        <v>CF-2901</v>
      </c>
      <c r="AE217" t="str">
        <f t="shared" si="198"/>
        <v>CF-2901</v>
      </c>
      <c r="AF217" t="str">
        <f t="shared" si="198"/>
        <v>CF-2901</v>
      </c>
      <c r="AG217" t="str">
        <f t="shared" si="198"/>
        <v>CF-2901</v>
      </c>
      <c r="AH217" t="str">
        <f t="shared" si="198"/>
        <v>CF-2901</v>
      </c>
      <c r="AI217" t="str">
        <f t="shared" si="198"/>
        <v>CF-2901</v>
      </c>
      <c r="AJ217" t="str">
        <f t="shared" si="198"/>
        <v>CF-2901</v>
      </c>
      <c r="AK217" t="str">
        <f t="shared" si="198"/>
        <v>CF-2901</v>
      </c>
      <c r="AM217" t="str">
        <f t="shared" si="179"/>
        <v>MARCEL DE MEZERVILLE LOPEZ</v>
      </c>
      <c r="AN217" t="e">
        <f t="shared" ca="1" si="180"/>
        <v>#N/A</v>
      </c>
      <c r="AO217" t="e">
        <f ca="1">VLOOKUP(AN217,Equivalencias!D:F,3,FALSE)</f>
        <v>#N/A</v>
      </c>
      <c r="AQ217" t="s">
        <v>3737</v>
      </c>
    </row>
    <row r="218" spans="1:43" x14ac:dyDescent="0.3">
      <c r="A218" t="s">
        <v>86</v>
      </c>
      <c r="B218" t="s">
        <v>431</v>
      </c>
      <c r="C218" t="s">
        <v>431</v>
      </c>
      <c r="D218" t="s">
        <v>431</v>
      </c>
      <c r="E218" t="s">
        <v>431</v>
      </c>
      <c r="F218" t="s">
        <v>431</v>
      </c>
      <c r="G218" t="s">
        <v>431</v>
      </c>
      <c r="H218" t="s">
        <v>431</v>
      </c>
      <c r="I218" t="s">
        <v>431</v>
      </c>
      <c r="J218" t="s">
        <v>431</v>
      </c>
      <c r="K218" t="s">
        <v>431</v>
      </c>
      <c r="L218" t="s">
        <v>431</v>
      </c>
      <c r="M218" t="s">
        <v>431</v>
      </c>
      <c r="N218" t="s">
        <v>431</v>
      </c>
      <c r="O218" t="s">
        <v>431</v>
      </c>
      <c r="P218" t="s">
        <v>431</v>
      </c>
      <c r="Q218" t="s">
        <v>431</v>
      </c>
      <c r="R218" t="s">
        <v>431</v>
      </c>
      <c r="S218" t="s">
        <v>431</v>
      </c>
      <c r="T218" t="s">
        <v>431</v>
      </c>
      <c r="U218" t="s">
        <v>431</v>
      </c>
      <c r="V218" t="s">
        <v>431</v>
      </c>
      <c r="W218" t="s">
        <v>431</v>
      </c>
      <c r="X218" t="str">
        <f t="shared" si="192"/>
        <v>CF-2201</v>
      </c>
      <c r="Y218" t="s">
        <v>431</v>
      </c>
      <c r="Z218" t="str">
        <f t="shared" ref="Z218:AK218" si="199">Y218</f>
        <v>CF-2201</v>
      </c>
      <c r="AA218" t="str">
        <f t="shared" si="199"/>
        <v>CF-2201</v>
      </c>
      <c r="AB218" t="str">
        <f t="shared" si="199"/>
        <v>CF-2201</v>
      </c>
      <c r="AC218" t="str">
        <f t="shared" si="199"/>
        <v>CF-2201</v>
      </c>
      <c r="AD218" t="str">
        <f t="shared" si="199"/>
        <v>CF-2201</v>
      </c>
      <c r="AE218" t="str">
        <f t="shared" si="199"/>
        <v>CF-2201</v>
      </c>
      <c r="AF218" t="str">
        <f t="shared" si="199"/>
        <v>CF-2201</v>
      </c>
      <c r="AG218" t="str">
        <f t="shared" si="199"/>
        <v>CF-2201</v>
      </c>
      <c r="AH218" t="str">
        <f t="shared" si="199"/>
        <v>CF-2201</v>
      </c>
      <c r="AI218" t="str">
        <f t="shared" si="199"/>
        <v>CF-2201</v>
      </c>
      <c r="AJ218" t="str">
        <f t="shared" si="199"/>
        <v>CF-2201</v>
      </c>
      <c r="AK218" t="str">
        <f t="shared" si="199"/>
        <v>CF-2201</v>
      </c>
      <c r="AM218" t="str">
        <f t="shared" si="179"/>
        <v>MARCELA CASTRO ARIAS</v>
      </c>
      <c r="AN218" t="e">
        <f t="shared" ca="1" si="180"/>
        <v>#N/A</v>
      </c>
      <c r="AO218" t="e">
        <f ca="1">VLOOKUP(AN218,Equivalencias!D:F,3,FALSE)</f>
        <v>#N/A</v>
      </c>
      <c r="AQ218" t="s">
        <v>3738</v>
      </c>
    </row>
    <row r="219" spans="1:43" x14ac:dyDescent="0.3">
      <c r="A219" t="s">
        <v>255</v>
      </c>
      <c r="B219" t="s">
        <v>446</v>
      </c>
      <c r="C219" t="s">
        <v>446</v>
      </c>
      <c r="D219" t="s">
        <v>446</v>
      </c>
      <c r="E219" t="s">
        <v>446</v>
      </c>
      <c r="F219" t="s">
        <v>446</v>
      </c>
      <c r="G219" t="s">
        <v>446</v>
      </c>
      <c r="H219" t="s">
        <v>446</v>
      </c>
      <c r="I219" t="s">
        <v>446</v>
      </c>
      <c r="J219" t="s">
        <v>446</v>
      </c>
      <c r="K219" t="s">
        <v>446</v>
      </c>
      <c r="L219" t="s">
        <v>446</v>
      </c>
      <c r="M219" t="s">
        <v>446</v>
      </c>
      <c r="N219" t="s">
        <v>446</v>
      </c>
      <c r="O219" t="s">
        <v>446</v>
      </c>
      <c r="P219" t="s">
        <v>446</v>
      </c>
      <c r="Q219" t="s">
        <v>446</v>
      </c>
      <c r="R219" t="s">
        <v>446</v>
      </c>
      <c r="S219" t="s">
        <v>446</v>
      </c>
      <c r="T219" t="s">
        <v>446</v>
      </c>
      <c r="U219" t="s">
        <v>446</v>
      </c>
      <c r="V219" t="s">
        <v>446</v>
      </c>
      <c r="W219" t="s">
        <v>446</v>
      </c>
      <c r="X219" t="str">
        <f t="shared" si="192"/>
        <v>CF-26</v>
      </c>
      <c r="AM219" t="str">
        <f t="shared" si="179"/>
        <v>MARCELA PIÑEIRO RETANA</v>
      </c>
      <c r="AN219" t="e">
        <f t="shared" ca="1" si="180"/>
        <v>#N/A</v>
      </c>
      <c r="AO219" t="e">
        <f ca="1">VLOOKUP(AN219,Equivalencias!D:F,3,FALSE)</f>
        <v>#N/A</v>
      </c>
      <c r="AQ219" t="e">
        <v>#N/A</v>
      </c>
    </row>
    <row r="220" spans="1:43" x14ac:dyDescent="0.3">
      <c r="A220" t="s">
        <v>145</v>
      </c>
      <c r="B220" t="s">
        <v>437</v>
      </c>
      <c r="C220" t="s">
        <v>437</v>
      </c>
      <c r="D220" t="s">
        <v>437</v>
      </c>
      <c r="E220" t="s">
        <v>437</v>
      </c>
      <c r="F220" t="s">
        <v>437</v>
      </c>
      <c r="G220" t="s">
        <v>437</v>
      </c>
      <c r="H220" t="s">
        <v>437</v>
      </c>
      <c r="I220" t="s">
        <v>437</v>
      </c>
      <c r="J220" t="s">
        <v>437</v>
      </c>
      <c r="K220" t="s">
        <v>437</v>
      </c>
      <c r="L220" t="s">
        <v>437</v>
      </c>
      <c r="M220" t="s">
        <v>437</v>
      </c>
      <c r="N220" t="s">
        <v>437</v>
      </c>
      <c r="O220" t="s">
        <v>437</v>
      </c>
      <c r="P220" t="s">
        <v>437</v>
      </c>
      <c r="Q220" t="s">
        <v>437</v>
      </c>
      <c r="R220" t="s">
        <v>437</v>
      </c>
      <c r="S220" t="s">
        <v>437</v>
      </c>
      <c r="T220" t="s">
        <v>437</v>
      </c>
      <c r="U220" t="s">
        <v>437</v>
      </c>
      <c r="V220" t="s">
        <v>437</v>
      </c>
      <c r="W220" t="s">
        <v>437</v>
      </c>
      <c r="X220" t="str">
        <f t="shared" si="192"/>
        <v>CF-24</v>
      </c>
      <c r="Y220" t="s">
        <v>437</v>
      </c>
      <c r="Z220" t="str">
        <f t="shared" ref="Z220:AK220" si="200">Y220</f>
        <v>CF-24</v>
      </c>
      <c r="AA220" t="str">
        <f t="shared" si="200"/>
        <v>CF-24</v>
      </c>
      <c r="AB220" t="str">
        <f t="shared" si="200"/>
        <v>CF-24</v>
      </c>
      <c r="AC220" t="str">
        <f t="shared" si="200"/>
        <v>CF-24</v>
      </c>
      <c r="AD220" t="str">
        <f t="shared" si="200"/>
        <v>CF-24</v>
      </c>
      <c r="AE220" t="str">
        <f t="shared" si="200"/>
        <v>CF-24</v>
      </c>
      <c r="AF220" t="str">
        <f t="shared" si="200"/>
        <v>CF-24</v>
      </c>
      <c r="AG220" t="str">
        <f t="shared" si="200"/>
        <v>CF-24</v>
      </c>
      <c r="AH220" t="str">
        <f t="shared" si="200"/>
        <v>CF-24</v>
      </c>
      <c r="AI220" t="str">
        <f t="shared" si="200"/>
        <v>CF-24</v>
      </c>
      <c r="AJ220" t="str">
        <f t="shared" si="200"/>
        <v>CF-24</v>
      </c>
      <c r="AK220" t="str">
        <f t="shared" si="200"/>
        <v>CF-24</v>
      </c>
      <c r="AM220" t="str">
        <f t="shared" si="179"/>
        <v>MARCELO SOLORZANO ASTORGA</v>
      </c>
      <c r="AN220" t="e">
        <f t="shared" ca="1" si="180"/>
        <v>#N/A</v>
      </c>
      <c r="AO220" t="e">
        <f ca="1">VLOOKUP(AN220,Equivalencias!D:F,3,FALSE)</f>
        <v>#N/A</v>
      </c>
      <c r="AQ220" t="s">
        <v>3739</v>
      </c>
    </row>
    <row r="221" spans="1:43" x14ac:dyDescent="0.3">
      <c r="A221" t="s">
        <v>299</v>
      </c>
      <c r="B221" t="s">
        <v>425</v>
      </c>
      <c r="C221" t="s">
        <v>425</v>
      </c>
      <c r="D221" t="s">
        <v>425</v>
      </c>
      <c r="E221" t="s">
        <v>425</v>
      </c>
      <c r="F221" t="s">
        <v>425</v>
      </c>
      <c r="G221" t="s">
        <v>425</v>
      </c>
      <c r="H221" t="s">
        <v>425</v>
      </c>
      <c r="I221" t="s">
        <v>425</v>
      </c>
      <c r="J221" t="s">
        <v>425</v>
      </c>
      <c r="K221" t="s">
        <v>425</v>
      </c>
      <c r="L221" t="s">
        <v>425</v>
      </c>
      <c r="M221" t="s">
        <v>425</v>
      </c>
      <c r="N221" t="s">
        <v>425</v>
      </c>
      <c r="O221" t="s">
        <v>425</v>
      </c>
      <c r="P221" t="s">
        <v>425</v>
      </c>
      <c r="Q221" t="s">
        <v>425</v>
      </c>
      <c r="R221" t="s">
        <v>425</v>
      </c>
      <c r="S221" t="s">
        <v>425</v>
      </c>
      <c r="T221" t="s">
        <v>425</v>
      </c>
      <c r="U221" t="s">
        <v>425</v>
      </c>
      <c r="V221" t="s">
        <v>425</v>
      </c>
      <c r="W221" t="s">
        <v>425</v>
      </c>
      <c r="X221" t="str">
        <f t="shared" si="192"/>
        <v>CF-200RM</v>
      </c>
      <c r="Y221" t="s">
        <v>425</v>
      </c>
      <c r="Z221" t="str">
        <f t="shared" ref="Z221:AK221" si="201">Y221</f>
        <v>CF-200RM</v>
      </c>
      <c r="AA221" t="str">
        <f t="shared" si="201"/>
        <v>CF-200RM</v>
      </c>
      <c r="AB221" t="str">
        <f t="shared" si="201"/>
        <v>CF-200RM</v>
      </c>
      <c r="AC221" t="str">
        <f t="shared" si="201"/>
        <v>CF-200RM</v>
      </c>
      <c r="AD221" t="str">
        <f t="shared" si="201"/>
        <v>CF-200RM</v>
      </c>
      <c r="AE221" t="str">
        <f t="shared" si="201"/>
        <v>CF-200RM</v>
      </c>
      <c r="AF221" t="str">
        <f t="shared" si="201"/>
        <v>CF-200RM</v>
      </c>
      <c r="AG221" t="str">
        <f t="shared" si="201"/>
        <v>CF-200RM</v>
      </c>
      <c r="AH221" t="str">
        <f t="shared" si="201"/>
        <v>CF-200RM</v>
      </c>
      <c r="AI221" t="str">
        <f t="shared" si="201"/>
        <v>CF-200RM</v>
      </c>
      <c r="AJ221" t="str">
        <f t="shared" si="201"/>
        <v>CF-200RM</v>
      </c>
      <c r="AK221" t="str">
        <f t="shared" si="201"/>
        <v>CF-200RM</v>
      </c>
      <c r="AM221" t="str">
        <f t="shared" si="179"/>
        <v>MARCO ANTONIO ALPIZAR RODRIGUEZ</v>
      </c>
      <c r="AN221" t="e">
        <f t="shared" ca="1" si="180"/>
        <v>#N/A</v>
      </c>
      <c r="AO221" t="e">
        <f ca="1">VLOOKUP(AN221,Equivalencias!D:F,3,FALSE)</f>
        <v>#N/A</v>
      </c>
      <c r="AQ221" t="s">
        <v>3740</v>
      </c>
    </row>
    <row r="222" spans="1:43" x14ac:dyDescent="0.3">
      <c r="A222" t="s">
        <v>269</v>
      </c>
      <c r="B222" t="s">
        <v>419</v>
      </c>
      <c r="C222" t="s">
        <v>419</v>
      </c>
      <c r="D222" t="s">
        <v>419</v>
      </c>
      <c r="E222" t="s">
        <v>419</v>
      </c>
      <c r="F222" t="s">
        <v>419</v>
      </c>
      <c r="G222" t="s">
        <v>419</v>
      </c>
      <c r="H222" t="s">
        <v>419</v>
      </c>
      <c r="I222" t="s">
        <v>419</v>
      </c>
      <c r="J222" t="s">
        <v>419</v>
      </c>
      <c r="K222" t="s">
        <v>419</v>
      </c>
      <c r="L222" t="s">
        <v>419</v>
      </c>
      <c r="M222" t="s">
        <v>419</v>
      </c>
      <c r="N222" t="s">
        <v>419</v>
      </c>
      <c r="O222" t="s">
        <v>419</v>
      </c>
      <c r="P222" t="s">
        <v>419</v>
      </c>
      <c r="Q222" t="s">
        <v>419</v>
      </c>
      <c r="R222" t="s">
        <v>419</v>
      </c>
      <c r="S222" t="s">
        <v>419</v>
      </c>
      <c r="T222" t="s">
        <v>419</v>
      </c>
      <c r="U222" t="s">
        <v>419</v>
      </c>
      <c r="V222" t="s">
        <v>419</v>
      </c>
      <c r="W222" t="s">
        <v>419</v>
      </c>
      <c r="X222" t="str">
        <f t="shared" si="192"/>
        <v>CF-14</v>
      </c>
      <c r="Y222" t="s">
        <v>419</v>
      </c>
      <c r="Z222" t="str">
        <f t="shared" ref="Z222:AK222" si="202">Y222</f>
        <v>CF-14</v>
      </c>
      <c r="AA222" t="str">
        <f t="shared" si="202"/>
        <v>CF-14</v>
      </c>
      <c r="AB222" t="str">
        <f t="shared" si="202"/>
        <v>CF-14</v>
      </c>
      <c r="AC222" t="str">
        <f t="shared" si="202"/>
        <v>CF-14</v>
      </c>
      <c r="AD222" t="str">
        <f t="shared" si="202"/>
        <v>CF-14</v>
      </c>
      <c r="AE222" t="str">
        <f t="shared" si="202"/>
        <v>CF-14</v>
      </c>
      <c r="AF222" t="str">
        <f t="shared" si="202"/>
        <v>CF-14</v>
      </c>
      <c r="AG222" t="str">
        <f t="shared" si="202"/>
        <v>CF-14</v>
      </c>
      <c r="AH222" t="str">
        <f t="shared" si="202"/>
        <v>CF-14</v>
      </c>
      <c r="AI222" t="str">
        <f t="shared" si="202"/>
        <v>CF-14</v>
      </c>
      <c r="AJ222" t="str">
        <f t="shared" si="202"/>
        <v>CF-14</v>
      </c>
      <c r="AK222" t="str">
        <f t="shared" si="202"/>
        <v>CF-14</v>
      </c>
      <c r="AM222" t="str">
        <f t="shared" si="179"/>
        <v>MARCO MIRAULT MATAMOROS</v>
      </c>
      <c r="AN222" t="e">
        <f t="shared" ca="1" si="180"/>
        <v>#N/A</v>
      </c>
      <c r="AO222" t="e">
        <f ca="1">VLOOKUP(AN222,Equivalencias!D:F,3,FALSE)</f>
        <v>#N/A</v>
      </c>
      <c r="AQ222" t="s">
        <v>3741</v>
      </c>
    </row>
    <row r="223" spans="1:43" x14ac:dyDescent="0.3">
      <c r="A223" s="1" t="s">
        <v>375</v>
      </c>
      <c r="B223" s="1" t="s">
        <v>672</v>
      </c>
      <c r="C223" s="1" t="s">
        <v>672</v>
      </c>
      <c r="D223" s="1" t="s">
        <v>672</v>
      </c>
      <c r="E223" s="1" t="s">
        <v>672</v>
      </c>
      <c r="F223" s="1" t="s">
        <v>672</v>
      </c>
      <c r="G223" s="1" t="s">
        <v>672</v>
      </c>
      <c r="H223" s="1" t="s">
        <v>672</v>
      </c>
      <c r="I223" s="1" t="s">
        <v>672</v>
      </c>
      <c r="J223" s="1" t="s">
        <v>672</v>
      </c>
      <c r="K223" s="1" t="s">
        <v>672</v>
      </c>
      <c r="L223" s="1" t="s">
        <v>672</v>
      </c>
      <c r="M223" s="1" t="s">
        <v>672</v>
      </c>
      <c r="N223" s="1" t="s">
        <v>672</v>
      </c>
      <c r="O223" s="1" t="s">
        <v>672</v>
      </c>
      <c r="P223" s="1" t="s">
        <v>672</v>
      </c>
      <c r="Q223" s="1" t="s">
        <v>452</v>
      </c>
      <c r="R223" s="1" t="s">
        <v>452</v>
      </c>
      <c r="S223" s="1" t="s">
        <v>452</v>
      </c>
      <c r="T223" s="1" t="s">
        <v>452</v>
      </c>
      <c r="U223" s="1" t="s">
        <v>452</v>
      </c>
      <c r="V223" s="1" t="s">
        <v>452</v>
      </c>
      <c r="W223" s="1" t="s">
        <v>452</v>
      </c>
      <c r="X223" s="1" t="str">
        <f t="shared" si="192"/>
        <v>CF-2702</v>
      </c>
      <c r="Y223" s="1" t="s">
        <v>452</v>
      </c>
      <c r="Z223" s="1" t="str">
        <f t="shared" ref="Z223:AK223" si="203">Y223</f>
        <v>CF-2702</v>
      </c>
      <c r="AA223" s="1" t="str">
        <f t="shared" si="203"/>
        <v>CF-2702</v>
      </c>
      <c r="AB223" s="1" t="str">
        <f t="shared" si="203"/>
        <v>CF-2702</v>
      </c>
      <c r="AC223" s="1" t="str">
        <f t="shared" si="203"/>
        <v>CF-2702</v>
      </c>
      <c r="AD223" s="1" t="str">
        <f t="shared" si="203"/>
        <v>CF-2702</v>
      </c>
      <c r="AE223" s="1" t="str">
        <f t="shared" si="203"/>
        <v>CF-2702</v>
      </c>
      <c r="AF223" s="1" t="str">
        <f t="shared" si="203"/>
        <v>CF-2702</v>
      </c>
      <c r="AG223" s="1" t="str">
        <f t="shared" si="203"/>
        <v>CF-2702</v>
      </c>
      <c r="AH223" s="1" t="str">
        <f t="shared" si="203"/>
        <v>CF-2702</v>
      </c>
      <c r="AI223" s="1" t="str">
        <f t="shared" si="203"/>
        <v>CF-2702</v>
      </c>
      <c r="AJ223" s="1" t="str">
        <f t="shared" si="203"/>
        <v>CF-2702</v>
      </c>
      <c r="AK223" s="1" t="str">
        <f t="shared" si="203"/>
        <v>CF-2702</v>
      </c>
      <c r="AL223" s="1"/>
      <c r="AM223" s="1" t="str">
        <f t="shared" si="179"/>
        <v>MARCO MUÑOZ RAMIREZ</v>
      </c>
      <c r="AN223" s="1" t="e">
        <f t="shared" ca="1" si="180"/>
        <v>#N/A</v>
      </c>
      <c r="AO223" s="1" t="e">
        <f ca="1">VLOOKUP(AN223,Equivalencias!D:F,3,FALSE)</f>
        <v>#N/A</v>
      </c>
      <c r="AP223" s="1"/>
      <c r="AQ223" s="1" t="e">
        <v>#N/A</v>
      </c>
    </row>
    <row r="224" spans="1:43" x14ac:dyDescent="0.3">
      <c r="A224" t="s">
        <v>252</v>
      </c>
      <c r="B224" t="s">
        <v>466</v>
      </c>
      <c r="C224" t="s">
        <v>466</v>
      </c>
      <c r="D224" t="s">
        <v>466</v>
      </c>
      <c r="E224" t="s">
        <v>466</v>
      </c>
      <c r="F224" t="s">
        <v>466</v>
      </c>
      <c r="G224" t="s">
        <v>466</v>
      </c>
      <c r="H224" t="s">
        <v>466</v>
      </c>
      <c r="I224" t="s">
        <v>466</v>
      </c>
      <c r="J224" t="s">
        <v>466</v>
      </c>
      <c r="K224" t="s">
        <v>466</v>
      </c>
      <c r="L224" t="s">
        <v>466</v>
      </c>
      <c r="M224" t="s">
        <v>466</v>
      </c>
      <c r="N224" t="s">
        <v>466</v>
      </c>
      <c r="O224" t="s">
        <v>466</v>
      </c>
      <c r="P224" t="s">
        <v>466</v>
      </c>
      <c r="Q224" t="s">
        <v>466</v>
      </c>
      <c r="R224" t="s">
        <v>466</v>
      </c>
      <c r="S224" t="s">
        <v>466</v>
      </c>
      <c r="T224" t="s">
        <v>466</v>
      </c>
      <c r="U224" t="s">
        <v>466</v>
      </c>
      <c r="V224" t="s">
        <v>466</v>
      </c>
      <c r="W224" t="s">
        <v>466</v>
      </c>
      <c r="X224" t="str">
        <f t="shared" si="192"/>
        <v>CF-2804</v>
      </c>
      <c r="Y224" t="s">
        <v>466</v>
      </c>
      <c r="Z224" t="str">
        <f t="shared" ref="Z224:AK224" si="204">Y224</f>
        <v>CF-2804</v>
      </c>
      <c r="AA224" t="str">
        <f t="shared" si="204"/>
        <v>CF-2804</v>
      </c>
      <c r="AB224" t="str">
        <f t="shared" si="204"/>
        <v>CF-2804</v>
      </c>
      <c r="AC224" t="str">
        <f t="shared" si="204"/>
        <v>CF-2804</v>
      </c>
      <c r="AD224" t="str">
        <f t="shared" si="204"/>
        <v>CF-2804</v>
      </c>
      <c r="AE224" t="str">
        <f t="shared" si="204"/>
        <v>CF-2804</v>
      </c>
      <c r="AF224" t="str">
        <f t="shared" si="204"/>
        <v>CF-2804</v>
      </c>
      <c r="AG224" t="str">
        <f t="shared" si="204"/>
        <v>CF-2804</v>
      </c>
      <c r="AH224" t="str">
        <f t="shared" si="204"/>
        <v>CF-2804</v>
      </c>
      <c r="AI224" t="str">
        <f t="shared" si="204"/>
        <v>CF-2804</v>
      </c>
      <c r="AJ224" t="str">
        <f t="shared" si="204"/>
        <v>CF-2804</v>
      </c>
      <c r="AK224" t="str">
        <f t="shared" si="204"/>
        <v>CF-2804</v>
      </c>
      <c r="AM224" t="str">
        <f t="shared" si="179"/>
        <v>MARCOS SANDOVAL DURAN</v>
      </c>
      <c r="AN224" t="e">
        <f t="shared" ca="1" si="180"/>
        <v>#N/A</v>
      </c>
      <c r="AO224" t="e">
        <f ca="1">VLOOKUP(AN224,Equivalencias!D:F,3,FALSE)</f>
        <v>#N/A</v>
      </c>
      <c r="AQ224" t="e">
        <v>#N/A</v>
      </c>
    </row>
    <row r="225" spans="1:43" x14ac:dyDescent="0.3">
      <c r="A225" t="s">
        <v>152</v>
      </c>
      <c r="B225" t="s">
        <v>437</v>
      </c>
      <c r="C225" t="s">
        <v>437</v>
      </c>
      <c r="D225" t="s">
        <v>437</v>
      </c>
      <c r="E225" t="s">
        <v>437</v>
      </c>
      <c r="F225" t="s">
        <v>437</v>
      </c>
      <c r="G225" t="s">
        <v>437</v>
      </c>
      <c r="H225" t="s">
        <v>437</v>
      </c>
      <c r="I225" t="s">
        <v>437</v>
      </c>
      <c r="J225" t="s">
        <v>437</v>
      </c>
      <c r="K225" t="s">
        <v>437</v>
      </c>
      <c r="L225" t="s">
        <v>437</v>
      </c>
      <c r="M225" t="s">
        <v>437</v>
      </c>
      <c r="N225" t="s">
        <v>437</v>
      </c>
      <c r="O225" t="s">
        <v>437</v>
      </c>
      <c r="P225" t="s">
        <v>437</v>
      </c>
      <c r="Q225" t="s">
        <v>437</v>
      </c>
      <c r="R225" t="s">
        <v>437</v>
      </c>
      <c r="S225" t="s">
        <v>437</v>
      </c>
      <c r="T225" t="s">
        <v>437</v>
      </c>
      <c r="U225" t="s">
        <v>437</v>
      </c>
      <c r="V225" t="s">
        <v>437</v>
      </c>
      <c r="W225" t="s">
        <v>437</v>
      </c>
      <c r="X225" t="str">
        <f t="shared" si="192"/>
        <v>CF-24</v>
      </c>
      <c r="Y225" t="s">
        <v>437</v>
      </c>
      <c r="Z225" t="str">
        <f t="shared" ref="Z225:AK225" si="205">Y225</f>
        <v>CF-24</v>
      </c>
      <c r="AA225" t="str">
        <f t="shared" si="205"/>
        <v>CF-24</v>
      </c>
      <c r="AB225" t="str">
        <f t="shared" si="205"/>
        <v>CF-24</v>
      </c>
      <c r="AC225" t="str">
        <f t="shared" si="205"/>
        <v>CF-24</v>
      </c>
      <c r="AD225" t="str">
        <f t="shared" si="205"/>
        <v>CF-24</v>
      </c>
      <c r="AE225" t="str">
        <f t="shared" si="205"/>
        <v>CF-24</v>
      </c>
      <c r="AF225" t="str">
        <f t="shared" si="205"/>
        <v>CF-24</v>
      </c>
      <c r="AG225" t="str">
        <f t="shared" si="205"/>
        <v>CF-24</v>
      </c>
      <c r="AH225" t="str">
        <f t="shared" si="205"/>
        <v>CF-24</v>
      </c>
      <c r="AI225" t="str">
        <f t="shared" si="205"/>
        <v>CF-24</v>
      </c>
      <c r="AJ225" t="str">
        <f t="shared" si="205"/>
        <v>CF-24</v>
      </c>
      <c r="AK225" t="str">
        <f t="shared" si="205"/>
        <v>CF-24</v>
      </c>
      <c r="AM225" t="str">
        <f t="shared" si="179"/>
        <v>MARIA FERNANDA ARAYA ARGUEDAS</v>
      </c>
      <c r="AN225" t="e">
        <f t="shared" ca="1" si="180"/>
        <v>#N/A</v>
      </c>
      <c r="AO225" t="e">
        <f ca="1">VLOOKUP(AN225,Equivalencias!D:F,3,FALSE)</f>
        <v>#N/A</v>
      </c>
      <c r="AQ225" t="s">
        <v>3742</v>
      </c>
    </row>
    <row r="226" spans="1:43" x14ac:dyDescent="0.3">
      <c r="A226" t="s">
        <v>295</v>
      </c>
      <c r="B226" t="s">
        <v>462</v>
      </c>
      <c r="C226" t="s">
        <v>462</v>
      </c>
      <c r="D226" t="s">
        <v>462</v>
      </c>
      <c r="E226" t="s">
        <v>462</v>
      </c>
      <c r="F226" t="s">
        <v>462</v>
      </c>
      <c r="G226" t="s">
        <v>462</v>
      </c>
      <c r="H226" t="s">
        <v>462</v>
      </c>
      <c r="I226" t="s">
        <v>462</v>
      </c>
      <c r="J226" t="s">
        <v>462</v>
      </c>
      <c r="K226" t="s">
        <v>462</v>
      </c>
      <c r="L226" t="s">
        <v>462</v>
      </c>
      <c r="M226" t="s">
        <v>462</v>
      </c>
      <c r="N226" t="s">
        <v>462</v>
      </c>
      <c r="O226" t="s">
        <v>462</v>
      </c>
      <c r="P226" t="s">
        <v>462</v>
      </c>
      <c r="Q226" t="s">
        <v>462</v>
      </c>
      <c r="R226" t="s">
        <v>462</v>
      </c>
      <c r="S226" t="s">
        <v>462</v>
      </c>
      <c r="T226" t="s">
        <v>462</v>
      </c>
      <c r="U226" t="s">
        <v>462</v>
      </c>
      <c r="V226" t="s">
        <v>462</v>
      </c>
      <c r="W226" t="s">
        <v>462</v>
      </c>
      <c r="X226" t="str">
        <f t="shared" si="192"/>
        <v>CF-2802</v>
      </c>
      <c r="AM226" t="str">
        <f t="shared" si="179"/>
        <v>MARIA FERNANDA LEON GUTIERREZ</v>
      </c>
      <c r="AN226" t="e">
        <f t="shared" ca="1" si="180"/>
        <v>#N/A</v>
      </c>
      <c r="AO226" t="e">
        <f ca="1">VLOOKUP(AN226,Equivalencias!D:F,3,FALSE)</f>
        <v>#N/A</v>
      </c>
      <c r="AQ226" t="e">
        <v>#N/A</v>
      </c>
    </row>
    <row r="227" spans="1:43" x14ac:dyDescent="0.3">
      <c r="A227" t="s">
        <v>1061</v>
      </c>
      <c r="B227" t="s">
        <v>435</v>
      </c>
      <c r="C227" t="s">
        <v>435</v>
      </c>
      <c r="D227" t="s">
        <v>435</v>
      </c>
      <c r="E227" t="s">
        <v>435</v>
      </c>
      <c r="F227" t="s">
        <v>435</v>
      </c>
      <c r="G227" t="s">
        <v>435</v>
      </c>
      <c r="H227" t="s">
        <v>435</v>
      </c>
      <c r="I227" t="s">
        <v>435</v>
      </c>
      <c r="J227" t="s">
        <v>435</v>
      </c>
      <c r="K227" t="s">
        <v>435</v>
      </c>
      <c r="L227" t="s">
        <v>435</v>
      </c>
      <c r="M227" t="s">
        <v>435</v>
      </c>
      <c r="N227" t="s">
        <v>435</v>
      </c>
      <c r="O227" t="s">
        <v>435</v>
      </c>
      <c r="P227" t="s">
        <v>435</v>
      </c>
      <c r="Q227" t="s">
        <v>435</v>
      </c>
      <c r="R227" t="s">
        <v>435</v>
      </c>
      <c r="S227" t="s">
        <v>435</v>
      </c>
      <c r="T227" t="s">
        <v>435</v>
      </c>
      <c r="U227" t="s">
        <v>435</v>
      </c>
      <c r="V227" t="s">
        <v>435</v>
      </c>
      <c r="W227" t="s">
        <v>435</v>
      </c>
      <c r="X227" t="str">
        <f t="shared" si="192"/>
        <v>CF-2203</v>
      </c>
      <c r="Y227" t="s">
        <v>435</v>
      </c>
      <c r="Z227" t="str">
        <f t="shared" ref="Z227:AK227" si="206">Y227</f>
        <v>CF-2203</v>
      </c>
      <c r="AA227" t="str">
        <f t="shared" si="206"/>
        <v>CF-2203</v>
      </c>
      <c r="AB227" t="str">
        <f t="shared" si="206"/>
        <v>CF-2203</v>
      </c>
      <c r="AC227" t="str">
        <f t="shared" si="206"/>
        <v>CF-2203</v>
      </c>
      <c r="AD227" t="str">
        <f t="shared" si="206"/>
        <v>CF-2203</v>
      </c>
      <c r="AE227" t="str">
        <f t="shared" si="206"/>
        <v>CF-2203</v>
      </c>
      <c r="AF227" t="str">
        <f t="shared" si="206"/>
        <v>CF-2203</v>
      </c>
      <c r="AG227" t="str">
        <f t="shared" si="206"/>
        <v>CF-2203</v>
      </c>
      <c r="AH227" t="str">
        <f t="shared" si="206"/>
        <v>CF-2203</v>
      </c>
      <c r="AI227" t="str">
        <f t="shared" si="206"/>
        <v>CF-2203</v>
      </c>
      <c r="AJ227" t="str">
        <f t="shared" si="206"/>
        <v>CF-2203</v>
      </c>
      <c r="AK227" t="str">
        <f t="shared" si="206"/>
        <v>CF-2203</v>
      </c>
      <c r="AM227" t="str">
        <f t="shared" si="179"/>
        <v>MARIA ISABEL SEGURA HERNANDEZ</v>
      </c>
      <c r="AN227" t="e">
        <f t="shared" ca="1" si="180"/>
        <v>#N/A</v>
      </c>
      <c r="AO227" t="e">
        <f ca="1">VLOOKUP(AN227,Equivalencias!D:F,3,FALSE)</f>
        <v>#N/A</v>
      </c>
      <c r="AQ227" t="s">
        <v>3743</v>
      </c>
    </row>
    <row r="228" spans="1:43" s="1" customFormat="1" x14ac:dyDescent="0.3">
      <c r="A228" t="s">
        <v>187</v>
      </c>
      <c r="B228" t="s">
        <v>423</v>
      </c>
      <c r="C228" t="s">
        <v>423</v>
      </c>
      <c r="D228" t="s">
        <v>423</v>
      </c>
      <c r="E228" t="s">
        <v>423</v>
      </c>
      <c r="F228" t="s">
        <v>423</v>
      </c>
      <c r="G228" t="s">
        <v>423</v>
      </c>
      <c r="H228" t="s">
        <v>423</v>
      </c>
      <c r="I228" t="s">
        <v>423</v>
      </c>
      <c r="J228" t="s">
        <v>423</v>
      </c>
      <c r="K228" t="s">
        <v>423</v>
      </c>
      <c r="L228" t="s">
        <v>423</v>
      </c>
      <c r="M228" t="s">
        <v>423</v>
      </c>
      <c r="N228" t="s">
        <v>423</v>
      </c>
      <c r="O228" t="s">
        <v>423</v>
      </c>
      <c r="P228" t="s">
        <v>423</v>
      </c>
      <c r="Q228" t="s">
        <v>423</v>
      </c>
      <c r="R228" t="s">
        <v>423</v>
      </c>
      <c r="S228" t="s">
        <v>423</v>
      </c>
      <c r="T228" t="s">
        <v>423</v>
      </c>
      <c r="U228" t="s">
        <v>423</v>
      </c>
      <c r="V228" t="s">
        <v>423</v>
      </c>
      <c r="W228" t="s">
        <v>423</v>
      </c>
      <c r="X228" t="str">
        <f t="shared" si="192"/>
        <v>CF-200QA</v>
      </c>
      <c r="Y228" t="s">
        <v>423</v>
      </c>
      <c r="Z228" t="str">
        <f t="shared" ref="Z228:AK228" si="207">Y228</f>
        <v>CF-200QA</v>
      </c>
      <c r="AA228" t="str">
        <f t="shared" si="207"/>
        <v>CF-200QA</v>
      </c>
      <c r="AB228" t="str">
        <f t="shared" si="207"/>
        <v>CF-200QA</v>
      </c>
      <c r="AC228" t="str">
        <f t="shared" si="207"/>
        <v>CF-200QA</v>
      </c>
      <c r="AD228" t="str">
        <f t="shared" si="207"/>
        <v>CF-200QA</v>
      </c>
      <c r="AE228" t="str">
        <f t="shared" si="207"/>
        <v>CF-200QA</v>
      </c>
      <c r="AF228" t="str">
        <f t="shared" si="207"/>
        <v>CF-200QA</v>
      </c>
      <c r="AG228" t="str">
        <f t="shared" si="207"/>
        <v>CF-200QA</v>
      </c>
      <c r="AH228" t="str">
        <f t="shared" si="207"/>
        <v>CF-200QA</v>
      </c>
      <c r="AI228" t="str">
        <f t="shared" si="207"/>
        <v>CF-200QA</v>
      </c>
      <c r="AJ228" t="str">
        <f t="shared" si="207"/>
        <v>CF-200QA</v>
      </c>
      <c r="AK228" t="str">
        <f t="shared" si="207"/>
        <v>CF-200QA</v>
      </c>
      <c r="AL228"/>
      <c r="AM228" t="str">
        <f t="shared" si="179"/>
        <v>MARIA JOSE ANGULO GUTIERREZ</v>
      </c>
      <c r="AN228" t="e">
        <f t="shared" ca="1" si="180"/>
        <v>#N/A</v>
      </c>
      <c r="AO228" t="e">
        <f ca="1">VLOOKUP(AN228,Equivalencias!D:F,3,FALSE)</f>
        <v>#N/A</v>
      </c>
      <c r="AP228"/>
      <c r="AQ228" t="s">
        <v>3744</v>
      </c>
    </row>
    <row r="229" spans="1:43" s="1" customFormat="1" x14ac:dyDescent="0.3">
      <c r="A229" t="s">
        <v>985</v>
      </c>
      <c r="B229" t="s">
        <v>481</v>
      </c>
      <c r="C229" t="s">
        <v>481</v>
      </c>
      <c r="D229" t="s">
        <v>481</v>
      </c>
      <c r="E229" t="s">
        <v>481</v>
      </c>
      <c r="F229" t="s">
        <v>481</v>
      </c>
      <c r="G229" t="s">
        <v>481</v>
      </c>
      <c r="H229" t="s">
        <v>481</v>
      </c>
      <c r="I229" t="s">
        <v>481</v>
      </c>
      <c r="J229" t="s">
        <v>481</v>
      </c>
      <c r="K229" t="s">
        <v>481</v>
      </c>
      <c r="L229" t="s">
        <v>481</v>
      </c>
      <c r="M229" t="s">
        <v>481</v>
      </c>
      <c r="N229" t="s">
        <v>481</v>
      </c>
      <c r="O229" t="s">
        <v>481</v>
      </c>
      <c r="P229" t="s">
        <v>481</v>
      </c>
      <c r="Q229" t="s">
        <v>481</v>
      </c>
      <c r="R229" t="s">
        <v>481</v>
      </c>
      <c r="S229" t="s">
        <v>481</v>
      </c>
      <c r="T229" t="s">
        <v>481</v>
      </c>
      <c r="U229" t="s">
        <v>481</v>
      </c>
      <c r="V229" t="s">
        <v>481</v>
      </c>
      <c r="W229" t="s">
        <v>481</v>
      </c>
      <c r="X229" t="str">
        <f t="shared" si="192"/>
        <v>CF-30</v>
      </c>
      <c r="Y229" t="s">
        <v>481</v>
      </c>
      <c r="Z229" t="str">
        <f t="shared" ref="Z229:AK229" si="208">Y229</f>
        <v>CF-30</v>
      </c>
      <c r="AA229" t="str">
        <f t="shared" si="208"/>
        <v>CF-30</v>
      </c>
      <c r="AB229" t="str">
        <f t="shared" si="208"/>
        <v>CF-30</v>
      </c>
      <c r="AC229" t="str">
        <f t="shared" si="208"/>
        <v>CF-30</v>
      </c>
      <c r="AD229" t="str">
        <f t="shared" si="208"/>
        <v>CF-30</v>
      </c>
      <c r="AE229" t="str">
        <f t="shared" si="208"/>
        <v>CF-30</v>
      </c>
      <c r="AF229" t="str">
        <f t="shared" si="208"/>
        <v>CF-30</v>
      </c>
      <c r="AG229" t="str">
        <f t="shared" si="208"/>
        <v>CF-30</v>
      </c>
      <c r="AH229" t="str">
        <f t="shared" si="208"/>
        <v>CF-30</v>
      </c>
      <c r="AI229" t="str">
        <f t="shared" si="208"/>
        <v>CF-30</v>
      </c>
      <c r="AJ229" t="str">
        <f t="shared" si="208"/>
        <v>CF-30</v>
      </c>
      <c r="AK229" t="str">
        <f t="shared" si="208"/>
        <v>CF-30</v>
      </c>
      <c r="AL229"/>
      <c r="AM229" t="str">
        <f t="shared" si="179"/>
        <v>MARIA RAQUEL MORA SALAZAR</v>
      </c>
      <c r="AN229" t="e">
        <f t="shared" ca="1" si="180"/>
        <v>#N/A</v>
      </c>
      <c r="AO229" t="e">
        <f ca="1">VLOOKUP(AN229,Equivalencias!D:F,3,FALSE)</f>
        <v>#N/A</v>
      </c>
      <c r="AP229"/>
      <c r="AQ229" t="s">
        <v>3745</v>
      </c>
    </row>
    <row r="230" spans="1:43" s="1" customFormat="1" x14ac:dyDescent="0.3">
      <c r="A230" t="s">
        <v>1033</v>
      </c>
      <c r="B230" t="s">
        <v>470</v>
      </c>
      <c r="C230" t="s">
        <v>470</v>
      </c>
      <c r="D230" t="s">
        <v>470</v>
      </c>
      <c r="E230" t="s">
        <v>470</v>
      </c>
      <c r="F230" t="s">
        <v>470</v>
      </c>
      <c r="G230" t="s">
        <v>470</v>
      </c>
      <c r="H230" t="s">
        <v>470</v>
      </c>
      <c r="I230" t="s">
        <v>470</v>
      </c>
      <c r="J230" t="s">
        <v>470</v>
      </c>
      <c r="K230" t="s">
        <v>470</v>
      </c>
      <c r="L230" t="s">
        <v>470</v>
      </c>
      <c r="M230" t="s">
        <v>470</v>
      </c>
      <c r="N230" t="s">
        <v>470</v>
      </c>
      <c r="O230" t="s">
        <v>470</v>
      </c>
      <c r="P230" t="s">
        <v>470</v>
      </c>
      <c r="Q230" t="s">
        <v>470</v>
      </c>
      <c r="R230" t="s">
        <v>470</v>
      </c>
      <c r="S230" t="s">
        <v>470</v>
      </c>
      <c r="T230" t="s">
        <v>470</v>
      </c>
      <c r="U230" t="s">
        <v>470</v>
      </c>
      <c r="V230" t="s">
        <v>470</v>
      </c>
      <c r="W230" t="s">
        <v>470</v>
      </c>
      <c r="X230" t="str">
        <f t="shared" si="192"/>
        <v>CF-2806</v>
      </c>
      <c r="Y230" t="s">
        <v>470</v>
      </c>
      <c r="Z230" t="str">
        <f t="shared" ref="Z230:AK230" si="209">Y230</f>
        <v>CF-2806</v>
      </c>
      <c r="AA230" t="str">
        <f t="shared" si="209"/>
        <v>CF-2806</v>
      </c>
      <c r="AB230" t="str">
        <f t="shared" si="209"/>
        <v>CF-2806</v>
      </c>
      <c r="AC230" t="str">
        <f t="shared" si="209"/>
        <v>CF-2806</v>
      </c>
      <c r="AD230" t="str">
        <f t="shared" si="209"/>
        <v>CF-2806</v>
      </c>
      <c r="AE230" t="str">
        <f t="shared" si="209"/>
        <v>CF-2806</v>
      </c>
      <c r="AF230" t="str">
        <f t="shared" si="209"/>
        <v>CF-2806</v>
      </c>
      <c r="AG230" t="str">
        <f t="shared" si="209"/>
        <v>CF-2806</v>
      </c>
      <c r="AH230" t="str">
        <f t="shared" si="209"/>
        <v>CF-2806</v>
      </c>
      <c r="AI230" t="str">
        <f t="shared" si="209"/>
        <v>CF-2806</v>
      </c>
      <c r="AJ230" t="str">
        <f t="shared" si="209"/>
        <v>CF-2806</v>
      </c>
      <c r="AK230" t="str">
        <f t="shared" si="209"/>
        <v>CF-2806</v>
      </c>
      <c r="AL230"/>
      <c r="AM230" t="str">
        <f t="shared" si="179"/>
        <v>MARIA SALAS MATHESSON</v>
      </c>
      <c r="AN230" t="e">
        <f t="shared" ca="1" si="180"/>
        <v>#N/A</v>
      </c>
      <c r="AO230" t="e">
        <f ca="1">VLOOKUP(AN230,Equivalencias!D:F,3,FALSE)</f>
        <v>#N/A</v>
      </c>
      <c r="AP230"/>
      <c r="AQ230" t="s">
        <v>3746</v>
      </c>
    </row>
    <row r="231" spans="1:43" s="1" customFormat="1" x14ac:dyDescent="0.3">
      <c r="A231" t="s">
        <v>143</v>
      </c>
      <c r="B231" t="s">
        <v>437</v>
      </c>
      <c r="C231" t="s">
        <v>437</v>
      </c>
      <c r="D231" t="s">
        <v>437</v>
      </c>
      <c r="E231" t="s">
        <v>437</v>
      </c>
      <c r="F231" t="s">
        <v>437</v>
      </c>
      <c r="G231" t="s">
        <v>437</v>
      </c>
      <c r="H231" t="s">
        <v>437</v>
      </c>
      <c r="I231" t="s">
        <v>437</v>
      </c>
      <c r="J231" t="s">
        <v>437</v>
      </c>
      <c r="K231" t="s">
        <v>437</v>
      </c>
      <c r="L231" t="s">
        <v>437</v>
      </c>
      <c r="M231" t="s">
        <v>437</v>
      </c>
      <c r="N231" t="s">
        <v>437</v>
      </c>
      <c r="O231" t="s">
        <v>437</v>
      </c>
      <c r="P231" t="s">
        <v>437</v>
      </c>
      <c r="Q231" t="s">
        <v>437</v>
      </c>
      <c r="R231" t="s">
        <v>437</v>
      </c>
      <c r="S231" t="s">
        <v>437</v>
      </c>
      <c r="T231" t="s">
        <v>437</v>
      </c>
      <c r="U231" t="s">
        <v>437</v>
      </c>
      <c r="V231" t="s">
        <v>437</v>
      </c>
      <c r="W231" t="s">
        <v>437</v>
      </c>
      <c r="X231" t="str">
        <f t="shared" si="192"/>
        <v>CF-24</v>
      </c>
      <c r="Y231" t="s">
        <v>437</v>
      </c>
      <c r="Z231" t="str">
        <f t="shared" ref="Z231:AK231" si="210">Y231</f>
        <v>CF-24</v>
      </c>
      <c r="AA231" t="str">
        <f t="shared" si="210"/>
        <v>CF-24</v>
      </c>
      <c r="AB231" t="str">
        <f t="shared" si="210"/>
        <v>CF-24</v>
      </c>
      <c r="AC231" t="str">
        <f t="shared" si="210"/>
        <v>CF-24</v>
      </c>
      <c r="AD231" t="str">
        <f t="shared" si="210"/>
        <v>CF-24</v>
      </c>
      <c r="AE231" t="str">
        <f t="shared" si="210"/>
        <v>CF-24</v>
      </c>
      <c r="AF231" t="str">
        <f t="shared" si="210"/>
        <v>CF-24</v>
      </c>
      <c r="AG231" t="str">
        <f t="shared" si="210"/>
        <v>CF-24</v>
      </c>
      <c r="AH231" t="str">
        <f t="shared" si="210"/>
        <v>CF-24</v>
      </c>
      <c r="AI231" t="str">
        <f t="shared" si="210"/>
        <v>CF-24</v>
      </c>
      <c r="AJ231" t="str">
        <f t="shared" si="210"/>
        <v>CF-24</v>
      </c>
      <c r="AK231" t="str">
        <f t="shared" si="210"/>
        <v>CF-24</v>
      </c>
      <c r="AL231"/>
      <c r="AM231" t="str">
        <f t="shared" si="179"/>
        <v>MARIANA SALAZAR CASTRO</v>
      </c>
      <c r="AN231" t="e">
        <f t="shared" ca="1" si="180"/>
        <v>#N/A</v>
      </c>
      <c r="AO231" t="e">
        <f ca="1">VLOOKUP(AN231,Equivalencias!D:F,3,FALSE)</f>
        <v>#N/A</v>
      </c>
      <c r="AP231"/>
      <c r="AQ231" t="s">
        <v>3747</v>
      </c>
    </row>
    <row r="232" spans="1:43" x14ac:dyDescent="0.3">
      <c r="A232" t="s">
        <v>231</v>
      </c>
      <c r="B232" t="s">
        <v>425</v>
      </c>
      <c r="C232" t="s">
        <v>425</v>
      </c>
      <c r="D232" t="s">
        <v>425</v>
      </c>
      <c r="E232" t="s">
        <v>425</v>
      </c>
      <c r="F232" t="s">
        <v>425</v>
      </c>
      <c r="G232" t="s">
        <v>425</v>
      </c>
      <c r="H232" t="s">
        <v>425</v>
      </c>
      <c r="I232" t="s">
        <v>425</v>
      </c>
      <c r="J232" t="s">
        <v>425</v>
      </c>
      <c r="K232" t="s">
        <v>425</v>
      </c>
      <c r="L232" t="s">
        <v>425</v>
      </c>
      <c r="M232" t="s">
        <v>425</v>
      </c>
      <c r="N232" t="s">
        <v>425</v>
      </c>
      <c r="O232" t="s">
        <v>425</v>
      </c>
      <c r="P232" t="s">
        <v>425</v>
      </c>
      <c r="Q232" t="s">
        <v>425</v>
      </c>
      <c r="R232" t="s">
        <v>425</v>
      </c>
      <c r="S232" t="s">
        <v>425</v>
      </c>
      <c r="T232" t="s">
        <v>425</v>
      </c>
      <c r="U232" t="s">
        <v>425</v>
      </c>
      <c r="V232" t="s">
        <v>425</v>
      </c>
      <c r="W232" t="s">
        <v>425</v>
      </c>
      <c r="X232" t="str">
        <f t="shared" si="192"/>
        <v>CF-200RM</v>
      </c>
      <c r="Y232" t="s">
        <v>425</v>
      </c>
      <c r="Z232" t="str">
        <f t="shared" ref="Z232:AK232" si="211">Y232</f>
        <v>CF-200RM</v>
      </c>
      <c r="AA232" t="str">
        <f t="shared" si="211"/>
        <v>CF-200RM</v>
      </c>
      <c r="AB232" t="str">
        <f t="shared" si="211"/>
        <v>CF-200RM</v>
      </c>
      <c r="AC232" t="str">
        <f t="shared" si="211"/>
        <v>CF-200RM</v>
      </c>
      <c r="AD232" t="str">
        <f t="shared" si="211"/>
        <v>CF-200RM</v>
      </c>
      <c r="AE232" t="str">
        <f t="shared" si="211"/>
        <v>CF-200RM</v>
      </c>
      <c r="AF232" t="str">
        <f t="shared" si="211"/>
        <v>CF-200RM</v>
      </c>
      <c r="AG232" t="str">
        <f t="shared" si="211"/>
        <v>CF-200RM</v>
      </c>
      <c r="AH232" t="str">
        <f t="shared" si="211"/>
        <v>CF-200RM</v>
      </c>
      <c r="AI232" t="str">
        <f t="shared" si="211"/>
        <v>CF-200RM</v>
      </c>
      <c r="AJ232" t="str">
        <f t="shared" si="211"/>
        <v>CF-200RM</v>
      </c>
      <c r="AK232" t="str">
        <f t="shared" si="211"/>
        <v>CF-200RM</v>
      </c>
      <c r="AM232" t="str">
        <f t="shared" si="179"/>
        <v>MARIELA ARCE GARCIA</v>
      </c>
      <c r="AN232" t="e">
        <f t="shared" ca="1" si="180"/>
        <v>#N/A</v>
      </c>
      <c r="AO232" t="e">
        <f ca="1">VLOOKUP(AN232,Equivalencias!D:F,3,FALSE)</f>
        <v>#N/A</v>
      </c>
      <c r="AQ232" t="s">
        <v>3748</v>
      </c>
    </row>
    <row r="233" spans="1:43" x14ac:dyDescent="0.3">
      <c r="A233" t="s">
        <v>70</v>
      </c>
      <c r="B233" t="s">
        <v>431</v>
      </c>
      <c r="C233" t="s">
        <v>431</v>
      </c>
      <c r="D233" t="s">
        <v>431</v>
      </c>
      <c r="E233" t="s">
        <v>431</v>
      </c>
      <c r="F233" t="s">
        <v>431</v>
      </c>
      <c r="G233" t="s">
        <v>431</v>
      </c>
      <c r="H233" t="s">
        <v>431</v>
      </c>
      <c r="I233" t="s">
        <v>431</v>
      </c>
      <c r="J233" t="s">
        <v>431</v>
      </c>
      <c r="K233" t="s">
        <v>431</v>
      </c>
      <c r="L233" t="s">
        <v>431</v>
      </c>
      <c r="M233" t="s">
        <v>431</v>
      </c>
      <c r="N233" t="s">
        <v>431</v>
      </c>
      <c r="O233" t="s">
        <v>431</v>
      </c>
      <c r="P233" t="s">
        <v>431</v>
      </c>
      <c r="Q233" t="s">
        <v>431</v>
      </c>
      <c r="R233" t="s">
        <v>431</v>
      </c>
      <c r="S233" t="s">
        <v>431</v>
      </c>
      <c r="T233" t="s">
        <v>431</v>
      </c>
      <c r="U233" t="s">
        <v>431</v>
      </c>
      <c r="V233" t="s">
        <v>431</v>
      </c>
      <c r="W233" t="s">
        <v>431</v>
      </c>
      <c r="X233" t="str">
        <f t="shared" si="192"/>
        <v>CF-2201</v>
      </c>
      <c r="Y233" t="s">
        <v>431</v>
      </c>
      <c r="Z233" t="str">
        <f t="shared" ref="Z233:AK233" si="212">Y233</f>
        <v>CF-2201</v>
      </c>
      <c r="AA233" t="str">
        <f t="shared" si="212"/>
        <v>CF-2201</v>
      </c>
      <c r="AB233" t="str">
        <f t="shared" si="212"/>
        <v>CF-2201</v>
      </c>
      <c r="AC233" t="str">
        <f t="shared" si="212"/>
        <v>CF-2201</v>
      </c>
      <c r="AD233" t="str">
        <f t="shared" si="212"/>
        <v>CF-2201</v>
      </c>
      <c r="AE233" t="str">
        <f t="shared" si="212"/>
        <v>CF-2201</v>
      </c>
      <c r="AF233" t="str">
        <f t="shared" si="212"/>
        <v>CF-2201</v>
      </c>
      <c r="AG233" t="str">
        <f t="shared" si="212"/>
        <v>CF-2201</v>
      </c>
      <c r="AH233" t="str">
        <f t="shared" si="212"/>
        <v>CF-2201</v>
      </c>
      <c r="AI233" t="str">
        <f t="shared" si="212"/>
        <v>CF-2201</v>
      </c>
      <c r="AJ233" t="str">
        <f t="shared" si="212"/>
        <v>CF-2201</v>
      </c>
      <c r="AK233" t="str">
        <f t="shared" si="212"/>
        <v>CF-2201</v>
      </c>
      <c r="AM233" t="str">
        <f t="shared" si="179"/>
        <v>MARIELA GUTIERREZ HIDALGO</v>
      </c>
      <c r="AN233" t="e">
        <f t="shared" ca="1" si="180"/>
        <v>#N/A</v>
      </c>
      <c r="AO233" t="e">
        <f ca="1">VLOOKUP(AN233,Equivalencias!D:F,3,FALSE)</f>
        <v>#N/A</v>
      </c>
      <c r="AQ233" t="s">
        <v>3749</v>
      </c>
    </row>
    <row r="234" spans="1:43" x14ac:dyDescent="0.3">
      <c r="A234" t="s">
        <v>3175</v>
      </c>
      <c r="Z234" t="s">
        <v>438</v>
      </c>
      <c r="AA234" t="str">
        <f t="shared" ref="AA234:AK234" si="213">Z234</f>
        <v>CF-241</v>
      </c>
      <c r="AB234" t="str">
        <f t="shared" si="213"/>
        <v>CF-241</v>
      </c>
      <c r="AC234" t="str">
        <f t="shared" si="213"/>
        <v>CF-241</v>
      </c>
      <c r="AD234" t="str">
        <f t="shared" si="213"/>
        <v>CF-241</v>
      </c>
      <c r="AE234" t="str">
        <f t="shared" si="213"/>
        <v>CF-241</v>
      </c>
      <c r="AF234" t="str">
        <f t="shared" si="213"/>
        <v>CF-241</v>
      </c>
      <c r="AG234" t="str">
        <f t="shared" si="213"/>
        <v>CF-241</v>
      </c>
      <c r="AH234" t="str">
        <f t="shared" si="213"/>
        <v>CF-241</v>
      </c>
      <c r="AI234" t="str">
        <f t="shared" si="213"/>
        <v>CF-241</v>
      </c>
      <c r="AJ234" t="str">
        <f t="shared" si="213"/>
        <v>CF-241</v>
      </c>
      <c r="AK234" t="str">
        <f t="shared" si="213"/>
        <v>CF-241</v>
      </c>
      <c r="AM234" t="str">
        <f t="shared" si="179"/>
        <v>MARIELA RAMIREZ MONTERO</v>
      </c>
      <c r="AN234" t="e">
        <f t="shared" ca="1" si="180"/>
        <v>#N/A</v>
      </c>
      <c r="AO234" t="e">
        <f ca="1">VLOOKUP(AN234,Equivalencias!D:F,3,FALSE)</f>
        <v>#N/A</v>
      </c>
    </row>
    <row r="235" spans="1:43" x14ac:dyDescent="0.3">
      <c r="A235" t="s">
        <v>38</v>
      </c>
      <c r="B235" t="s">
        <v>421</v>
      </c>
      <c r="C235" t="s">
        <v>421</v>
      </c>
      <c r="D235" t="s">
        <v>421</v>
      </c>
      <c r="E235" t="s">
        <v>421</v>
      </c>
      <c r="F235" t="s">
        <v>421</v>
      </c>
      <c r="G235" t="s">
        <v>421</v>
      </c>
      <c r="H235" t="s">
        <v>421</v>
      </c>
      <c r="I235" t="s">
        <v>421</v>
      </c>
      <c r="J235" t="s">
        <v>421</v>
      </c>
      <c r="K235" t="s">
        <v>421</v>
      </c>
      <c r="L235" t="s">
        <v>421</v>
      </c>
      <c r="M235" t="s">
        <v>421</v>
      </c>
      <c r="N235" t="s">
        <v>421</v>
      </c>
      <c r="O235" t="s">
        <v>421</v>
      </c>
      <c r="P235" t="s">
        <v>421</v>
      </c>
      <c r="Q235" t="s">
        <v>421</v>
      </c>
      <c r="R235" t="s">
        <v>421</v>
      </c>
      <c r="S235" t="s">
        <v>421</v>
      </c>
      <c r="T235" t="s">
        <v>421</v>
      </c>
      <c r="U235" t="s">
        <v>421</v>
      </c>
      <c r="V235" t="s">
        <v>421</v>
      </c>
      <c r="W235" t="s">
        <v>421</v>
      </c>
      <c r="X235" t="str">
        <f t="shared" ref="X235:X262" si="214">W235</f>
        <v>CF-15</v>
      </c>
      <c r="Y235" t="s">
        <v>421</v>
      </c>
      <c r="Z235" t="s">
        <v>444</v>
      </c>
      <c r="AA235" t="str">
        <f t="shared" ref="AA235:AK235" si="215">Z235</f>
        <v>CF-251</v>
      </c>
      <c r="AB235" t="str">
        <f t="shared" si="215"/>
        <v>CF-251</v>
      </c>
      <c r="AC235" t="str">
        <f t="shared" si="215"/>
        <v>CF-251</v>
      </c>
      <c r="AD235" t="str">
        <f t="shared" si="215"/>
        <v>CF-251</v>
      </c>
      <c r="AE235" t="str">
        <f t="shared" si="215"/>
        <v>CF-251</v>
      </c>
      <c r="AF235" t="str">
        <f t="shared" si="215"/>
        <v>CF-251</v>
      </c>
      <c r="AG235" t="str">
        <f t="shared" si="215"/>
        <v>CF-251</v>
      </c>
      <c r="AH235" t="str">
        <f t="shared" si="215"/>
        <v>CF-251</v>
      </c>
      <c r="AI235" t="str">
        <f t="shared" si="215"/>
        <v>CF-251</v>
      </c>
      <c r="AJ235" t="str">
        <f t="shared" si="215"/>
        <v>CF-251</v>
      </c>
      <c r="AK235" t="str">
        <f t="shared" si="215"/>
        <v>CF-251</v>
      </c>
      <c r="AM235" t="str">
        <f t="shared" si="179"/>
        <v>MARIO MORALES ASTORGA</v>
      </c>
      <c r="AN235" t="e">
        <f t="shared" ca="1" si="180"/>
        <v>#N/A</v>
      </c>
      <c r="AO235" t="e">
        <f ca="1">VLOOKUP(AN235,Equivalencias!D:F,3,FALSE)</f>
        <v>#N/A</v>
      </c>
      <c r="AQ235" t="s">
        <v>3750</v>
      </c>
    </row>
    <row r="236" spans="1:43" x14ac:dyDescent="0.3">
      <c r="A236" t="s">
        <v>253</v>
      </c>
      <c r="B236" t="s">
        <v>448</v>
      </c>
      <c r="C236" t="s">
        <v>448</v>
      </c>
      <c r="D236" t="s">
        <v>448</v>
      </c>
      <c r="E236" t="s">
        <v>448</v>
      </c>
      <c r="F236" t="s">
        <v>448</v>
      </c>
      <c r="G236" t="s">
        <v>448</v>
      </c>
      <c r="H236" t="s">
        <v>448</v>
      </c>
      <c r="I236" t="s">
        <v>448</v>
      </c>
      <c r="J236" t="s">
        <v>448</v>
      </c>
      <c r="K236" t="s">
        <v>448</v>
      </c>
      <c r="L236" t="s">
        <v>448</v>
      </c>
      <c r="M236" t="s">
        <v>448</v>
      </c>
      <c r="N236" t="s">
        <v>448</v>
      </c>
      <c r="O236" t="s">
        <v>448</v>
      </c>
      <c r="P236" t="s">
        <v>448</v>
      </c>
      <c r="Q236" t="s">
        <v>448</v>
      </c>
      <c r="R236" t="s">
        <v>448</v>
      </c>
      <c r="S236" t="s">
        <v>448</v>
      </c>
      <c r="T236" t="s">
        <v>448</v>
      </c>
      <c r="U236" t="s">
        <v>448</v>
      </c>
      <c r="V236" t="s">
        <v>448</v>
      </c>
      <c r="W236" t="s">
        <v>448</v>
      </c>
      <c r="X236" t="str">
        <f t="shared" si="214"/>
        <v>CF-27</v>
      </c>
      <c r="Y236" t="s">
        <v>448</v>
      </c>
      <c r="Z236" t="str">
        <f t="shared" ref="Z236:Z241" si="216">Y236</f>
        <v>CF-27</v>
      </c>
      <c r="AA236" t="str">
        <f t="shared" ref="AA236:AK236" si="217">Z236</f>
        <v>CF-27</v>
      </c>
      <c r="AB236" t="str">
        <f t="shared" si="217"/>
        <v>CF-27</v>
      </c>
      <c r="AC236" t="str">
        <f t="shared" si="217"/>
        <v>CF-27</v>
      </c>
      <c r="AD236" t="str">
        <f t="shared" si="217"/>
        <v>CF-27</v>
      </c>
      <c r="AE236" t="str">
        <f t="shared" si="217"/>
        <v>CF-27</v>
      </c>
      <c r="AF236" t="str">
        <f t="shared" si="217"/>
        <v>CF-27</v>
      </c>
      <c r="AG236" t="str">
        <f t="shared" si="217"/>
        <v>CF-27</v>
      </c>
      <c r="AH236" t="str">
        <f t="shared" si="217"/>
        <v>CF-27</v>
      </c>
      <c r="AI236" t="str">
        <f t="shared" si="217"/>
        <v>CF-27</v>
      </c>
      <c r="AJ236" t="str">
        <f t="shared" si="217"/>
        <v>CF-27</v>
      </c>
      <c r="AK236" t="str">
        <f t="shared" si="217"/>
        <v>CF-27</v>
      </c>
      <c r="AM236" t="str">
        <f t="shared" si="179"/>
        <v>MARIO ROJAS RODRIGUEZ</v>
      </c>
      <c r="AN236" t="e">
        <f t="shared" ca="1" si="180"/>
        <v>#N/A</v>
      </c>
      <c r="AO236" t="e">
        <f ca="1">VLOOKUP(AN236,Equivalencias!D:F,3,FALSE)</f>
        <v>#N/A</v>
      </c>
      <c r="AQ236" t="s">
        <v>3751</v>
      </c>
    </row>
    <row r="237" spans="1:43" x14ac:dyDescent="0.3">
      <c r="A237" t="s">
        <v>220</v>
      </c>
      <c r="B237" t="s">
        <v>462</v>
      </c>
      <c r="C237" t="s">
        <v>462</v>
      </c>
      <c r="D237" t="s">
        <v>462</v>
      </c>
      <c r="E237" t="s">
        <v>462</v>
      </c>
      <c r="F237" t="s">
        <v>462</v>
      </c>
      <c r="G237" t="s">
        <v>462</v>
      </c>
      <c r="H237" t="s">
        <v>462</v>
      </c>
      <c r="I237" t="s">
        <v>462</v>
      </c>
      <c r="J237" t="s">
        <v>462</v>
      </c>
      <c r="K237" t="s">
        <v>462</v>
      </c>
      <c r="L237" t="s">
        <v>462</v>
      </c>
      <c r="M237" t="s">
        <v>462</v>
      </c>
      <c r="N237" t="s">
        <v>462</v>
      </c>
      <c r="O237" t="s">
        <v>462</v>
      </c>
      <c r="P237" t="s">
        <v>462</v>
      </c>
      <c r="Q237" t="s">
        <v>462</v>
      </c>
      <c r="R237" t="s">
        <v>462</v>
      </c>
      <c r="S237" t="s">
        <v>462</v>
      </c>
      <c r="T237" t="s">
        <v>462</v>
      </c>
      <c r="U237" t="s">
        <v>462</v>
      </c>
      <c r="V237" t="s">
        <v>462</v>
      </c>
      <c r="W237" t="s">
        <v>462</v>
      </c>
      <c r="X237" t="str">
        <f t="shared" si="214"/>
        <v>CF-2802</v>
      </c>
      <c r="Y237" t="s">
        <v>462</v>
      </c>
      <c r="Z237" t="str">
        <f t="shared" si="216"/>
        <v>CF-2802</v>
      </c>
      <c r="AA237" t="str">
        <f t="shared" ref="AA237:AK237" si="218">Z237</f>
        <v>CF-2802</v>
      </c>
      <c r="AB237" t="str">
        <f t="shared" si="218"/>
        <v>CF-2802</v>
      </c>
      <c r="AC237" t="str">
        <f t="shared" si="218"/>
        <v>CF-2802</v>
      </c>
      <c r="AD237" t="str">
        <f t="shared" si="218"/>
        <v>CF-2802</v>
      </c>
      <c r="AE237" t="str">
        <f t="shared" si="218"/>
        <v>CF-2802</v>
      </c>
      <c r="AF237" t="str">
        <f t="shared" si="218"/>
        <v>CF-2802</v>
      </c>
      <c r="AG237" t="str">
        <f t="shared" si="218"/>
        <v>CF-2802</v>
      </c>
      <c r="AH237" t="str">
        <f t="shared" si="218"/>
        <v>CF-2802</v>
      </c>
      <c r="AI237" t="str">
        <f t="shared" si="218"/>
        <v>CF-2802</v>
      </c>
      <c r="AJ237" t="str">
        <f t="shared" si="218"/>
        <v>CF-2802</v>
      </c>
      <c r="AK237" t="str">
        <f t="shared" si="218"/>
        <v>CF-2802</v>
      </c>
      <c r="AM237" t="str">
        <f t="shared" si="179"/>
        <v>MATIAS LUTZ</v>
      </c>
      <c r="AN237" t="e">
        <f t="shared" ca="1" si="180"/>
        <v>#N/A</v>
      </c>
      <c r="AO237" t="e">
        <f ca="1">VLOOKUP(AN237,Equivalencias!D:F,3,FALSE)</f>
        <v>#N/A</v>
      </c>
      <c r="AQ237" t="s">
        <v>3752</v>
      </c>
    </row>
    <row r="238" spans="1:43" x14ac:dyDescent="0.3">
      <c r="A238" s="1" t="s">
        <v>1060</v>
      </c>
      <c r="B238" s="1" t="s">
        <v>672</v>
      </c>
      <c r="C238" s="1" t="s">
        <v>672</v>
      </c>
      <c r="D238" s="1" t="s">
        <v>672</v>
      </c>
      <c r="E238" s="1" t="s">
        <v>672</v>
      </c>
      <c r="F238" s="1" t="s">
        <v>672</v>
      </c>
      <c r="G238" s="1" t="s">
        <v>672</v>
      </c>
      <c r="H238" s="1" t="s">
        <v>672</v>
      </c>
      <c r="I238" s="1" t="s">
        <v>672</v>
      </c>
      <c r="J238" s="1" t="s">
        <v>672</v>
      </c>
      <c r="K238" s="1" t="s">
        <v>672</v>
      </c>
      <c r="L238" s="1" t="s">
        <v>672</v>
      </c>
      <c r="M238" s="1" t="s">
        <v>672</v>
      </c>
      <c r="N238" s="1" t="s">
        <v>672</v>
      </c>
      <c r="O238" s="1" t="s">
        <v>672</v>
      </c>
      <c r="P238" s="1" t="s">
        <v>672</v>
      </c>
      <c r="Q238" s="1" t="s">
        <v>672</v>
      </c>
      <c r="R238" s="1" t="s">
        <v>672</v>
      </c>
      <c r="S238" s="1" t="s">
        <v>672</v>
      </c>
      <c r="T238" s="1" t="s">
        <v>672</v>
      </c>
      <c r="U238" s="1" t="s">
        <v>672</v>
      </c>
      <c r="V238" s="1" t="s">
        <v>672</v>
      </c>
      <c r="W238" s="1" t="s">
        <v>672</v>
      </c>
      <c r="X238" s="1" t="str">
        <f t="shared" si="214"/>
        <v>CF-SP</v>
      </c>
      <c r="Y238" s="1" t="s">
        <v>672</v>
      </c>
      <c r="Z238" s="1" t="str">
        <f t="shared" si="216"/>
        <v>CF-SP</v>
      </c>
      <c r="AA238" s="1" t="str">
        <f t="shared" ref="AA238:AK238" si="219">Z238</f>
        <v>CF-SP</v>
      </c>
      <c r="AB238" s="1" t="str">
        <f t="shared" si="219"/>
        <v>CF-SP</v>
      </c>
      <c r="AC238" s="1" t="str">
        <f t="shared" si="219"/>
        <v>CF-SP</v>
      </c>
      <c r="AD238" s="1" t="str">
        <f t="shared" si="219"/>
        <v>CF-SP</v>
      </c>
      <c r="AE238" s="1" t="str">
        <f t="shared" si="219"/>
        <v>CF-SP</v>
      </c>
      <c r="AF238" s="1" t="str">
        <f t="shared" si="219"/>
        <v>CF-SP</v>
      </c>
      <c r="AG238" s="1" t="str">
        <f t="shared" si="219"/>
        <v>CF-SP</v>
      </c>
      <c r="AH238" s="1" t="str">
        <f t="shared" si="219"/>
        <v>CF-SP</v>
      </c>
      <c r="AI238" s="1" t="str">
        <f t="shared" si="219"/>
        <v>CF-SP</v>
      </c>
      <c r="AJ238" s="1" t="str">
        <f t="shared" si="219"/>
        <v>CF-SP</v>
      </c>
      <c r="AK238" s="1" t="str">
        <f t="shared" si="219"/>
        <v>CF-SP</v>
      </c>
      <c r="AL238" s="1"/>
      <c r="AM238" s="1" t="str">
        <f t="shared" si="179"/>
        <v>MAURICIO GARCIA</v>
      </c>
      <c r="AN238" s="1" t="e">
        <f t="shared" ca="1" si="180"/>
        <v>#N/A</v>
      </c>
      <c r="AO238" s="1" t="e">
        <f ca="1">VLOOKUP(AN238,Equivalencias!D:F,3,FALSE)</f>
        <v>#N/A</v>
      </c>
      <c r="AP238" s="1"/>
      <c r="AQ238" s="1" t="e">
        <v>#N/A</v>
      </c>
    </row>
    <row r="239" spans="1:43" x14ac:dyDescent="0.3">
      <c r="A239" s="1" t="s">
        <v>387</v>
      </c>
      <c r="B239" s="1" t="s">
        <v>672</v>
      </c>
      <c r="C239" s="1" t="s">
        <v>672</v>
      </c>
      <c r="D239" s="1" t="s">
        <v>672</v>
      </c>
      <c r="E239" s="1" t="s">
        <v>672</v>
      </c>
      <c r="F239" s="1" t="s">
        <v>672</v>
      </c>
      <c r="G239" s="1" t="s">
        <v>672</v>
      </c>
      <c r="H239" s="1" t="s">
        <v>672</v>
      </c>
      <c r="I239" s="1" t="s">
        <v>672</v>
      </c>
      <c r="J239" s="1" t="s">
        <v>672</v>
      </c>
      <c r="K239" s="1" t="s">
        <v>672</v>
      </c>
      <c r="L239" s="1" t="s">
        <v>672</v>
      </c>
      <c r="M239" s="1" t="s">
        <v>672</v>
      </c>
      <c r="N239" s="1" t="s">
        <v>672</v>
      </c>
      <c r="O239" s="1" t="s">
        <v>672</v>
      </c>
      <c r="P239" s="1" t="s">
        <v>672</v>
      </c>
      <c r="Q239" s="1" t="s">
        <v>672</v>
      </c>
      <c r="R239" s="1" t="s">
        <v>672</v>
      </c>
      <c r="S239" s="1" t="s">
        <v>672</v>
      </c>
      <c r="T239" s="1" t="s">
        <v>672</v>
      </c>
      <c r="U239" s="1" t="s">
        <v>672</v>
      </c>
      <c r="V239" s="1" t="s">
        <v>672</v>
      </c>
      <c r="W239" s="1" t="s">
        <v>672</v>
      </c>
      <c r="X239" s="1" t="str">
        <f t="shared" si="214"/>
        <v>CF-SP</v>
      </c>
      <c r="Y239" s="1" t="s">
        <v>672</v>
      </c>
      <c r="Z239" s="1" t="str">
        <f t="shared" si="216"/>
        <v>CF-SP</v>
      </c>
      <c r="AA239" s="1" t="str">
        <f t="shared" ref="AA239:AK239" si="220">Z239</f>
        <v>CF-SP</v>
      </c>
      <c r="AB239" s="1" t="str">
        <f t="shared" si="220"/>
        <v>CF-SP</v>
      </c>
      <c r="AC239" s="1" t="str">
        <f t="shared" si="220"/>
        <v>CF-SP</v>
      </c>
      <c r="AD239" s="1" t="str">
        <f t="shared" si="220"/>
        <v>CF-SP</v>
      </c>
      <c r="AE239" s="1" t="str">
        <f t="shared" si="220"/>
        <v>CF-SP</v>
      </c>
      <c r="AF239" s="1" t="str">
        <f t="shared" si="220"/>
        <v>CF-SP</v>
      </c>
      <c r="AG239" s="1" t="str">
        <f t="shared" si="220"/>
        <v>CF-SP</v>
      </c>
      <c r="AH239" s="1" t="str">
        <f t="shared" si="220"/>
        <v>CF-SP</v>
      </c>
      <c r="AI239" s="1" t="str">
        <f t="shared" si="220"/>
        <v>CF-SP</v>
      </c>
      <c r="AJ239" s="1" t="str">
        <f t="shared" si="220"/>
        <v>CF-SP</v>
      </c>
      <c r="AK239" s="1" t="str">
        <f t="shared" si="220"/>
        <v>CF-SP</v>
      </c>
      <c r="AL239" s="1"/>
      <c r="AM239" s="1" t="str">
        <f t="shared" si="179"/>
        <v>MAURICIO QUINTERO MEDINA</v>
      </c>
      <c r="AN239" s="1" t="e">
        <f t="shared" ca="1" si="180"/>
        <v>#N/A</v>
      </c>
      <c r="AO239" s="1" t="e">
        <f ca="1">VLOOKUP(AN239,Equivalencias!D:F,3,FALSE)</f>
        <v>#N/A</v>
      </c>
      <c r="AP239" s="1"/>
      <c r="AQ239" s="1" t="e">
        <v>#N/A</v>
      </c>
    </row>
    <row r="240" spans="1:43" x14ac:dyDescent="0.3">
      <c r="A240" s="1" t="s">
        <v>1031</v>
      </c>
      <c r="B240" s="1" t="s">
        <v>672</v>
      </c>
      <c r="C240" s="1" t="s">
        <v>672</v>
      </c>
      <c r="D240" s="1" t="s">
        <v>672</v>
      </c>
      <c r="E240" s="1" t="s">
        <v>672</v>
      </c>
      <c r="F240" s="1" t="s">
        <v>672</v>
      </c>
      <c r="G240" s="1" t="s">
        <v>672</v>
      </c>
      <c r="H240" s="1" t="s">
        <v>672</v>
      </c>
      <c r="I240" s="1" t="s">
        <v>672</v>
      </c>
      <c r="J240" s="1" t="s">
        <v>672</v>
      </c>
      <c r="K240" s="1" t="s">
        <v>672</v>
      </c>
      <c r="L240" s="1" t="s">
        <v>672</v>
      </c>
      <c r="M240" s="1" t="s">
        <v>672</v>
      </c>
      <c r="N240" s="1" t="s">
        <v>672</v>
      </c>
      <c r="O240" s="1" t="s">
        <v>672</v>
      </c>
      <c r="P240" s="1" t="s">
        <v>672</v>
      </c>
      <c r="Q240" s="1" t="s">
        <v>672</v>
      </c>
      <c r="R240" s="1" t="s">
        <v>672</v>
      </c>
      <c r="S240" s="1" t="s">
        <v>672</v>
      </c>
      <c r="T240" s="1" t="s">
        <v>672</v>
      </c>
      <c r="U240" s="1" t="s">
        <v>672</v>
      </c>
      <c r="V240" s="1" t="s">
        <v>672</v>
      </c>
      <c r="W240" s="1" t="s">
        <v>672</v>
      </c>
      <c r="X240" s="1" t="str">
        <f t="shared" si="214"/>
        <v>CF-SP</v>
      </c>
      <c r="Y240" s="1" t="s">
        <v>672</v>
      </c>
      <c r="Z240" s="1" t="str">
        <f t="shared" si="216"/>
        <v>CF-SP</v>
      </c>
      <c r="AA240" s="1" t="str">
        <f t="shared" ref="AA240:AK240" si="221">Z240</f>
        <v>CF-SP</v>
      </c>
      <c r="AB240" s="1" t="str">
        <f t="shared" si="221"/>
        <v>CF-SP</v>
      </c>
      <c r="AC240" s="1" t="str">
        <f t="shared" si="221"/>
        <v>CF-SP</v>
      </c>
      <c r="AD240" s="1" t="str">
        <f t="shared" si="221"/>
        <v>CF-SP</v>
      </c>
      <c r="AE240" s="1" t="str">
        <f t="shared" si="221"/>
        <v>CF-SP</v>
      </c>
      <c r="AF240" s="1" t="str">
        <f t="shared" si="221"/>
        <v>CF-SP</v>
      </c>
      <c r="AG240" s="1" t="str">
        <f t="shared" si="221"/>
        <v>CF-SP</v>
      </c>
      <c r="AH240" s="1" t="str">
        <f t="shared" si="221"/>
        <v>CF-SP</v>
      </c>
      <c r="AI240" s="1" t="str">
        <f t="shared" si="221"/>
        <v>CF-SP</v>
      </c>
      <c r="AJ240" s="1" t="str">
        <f t="shared" si="221"/>
        <v>CF-SP</v>
      </c>
      <c r="AK240" s="1" t="str">
        <f t="shared" si="221"/>
        <v>CF-SP</v>
      </c>
      <c r="AL240" s="1"/>
      <c r="AM240" s="1" t="str">
        <f t="shared" si="179"/>
        <v>MD SOHAIL SANADI</v>
      </c>
      <c r="AN240" s="1" t="e">
        <f t="shared" ca="1" si="180"/>
        <v>#N/A</v>
      </c>
      <c r="AO240" s="1" t="e">
        <f ca="1">VLOOKUP(AN240,Equivalencias!D:F,3,FALSE)</f>
        <v>#N/A</v>
      </c>
      <c r="AP240" s="1"/>
      <c r="AQ240" s="1" t="e">
        <v>#N/A</v>
      </c>
    </row>
    <row r="241" spans="1:43" s="1" customFormat="1" x14ac:dyDescent="0.3">
      <c r="A241" s="1" t="s">
        <v>1080</v>
      </c>
      <c r="B241" s="1" t="s">
        <v>672</v>
      </c>
      <c r="C241" s="1" t="s">
        <v>672</v>
      </c>
      <c r="D241" s="1" t="s">
        <v>672</v>
      </c>
      <c r="E241" s="1" t="s">
        <v>672</v>
      </c>
      <c r="F241" s="1" t="s">
        <v>672</v>
      </c>
      <c r="G241" s="1" t="s">
        <v>672</v>
      </c>
      <c r="H241" s="1" t="s">
        <v>672</v>
      </c>
      <c r="I241" s="1" t="s">
        <v>672</v>
      </c>
      <c r="J241" s="1" t="s">
        <v>672</v>
      </c>
      <c r="K241" s="1" t="s">
        <v>672</v>
      </c>
      <c r="L241" s="1" t="s">
        <v>672</v>
      </c>
      <c r="M241" s="1" t="s">
        <v>672</v>
      </c>
      <c r="N241" s="1" t="s">
        <v>672</v>
      </c>
      <c r="O241" s="1" t="s">
        <v>672</v>
      </c>
      <c r="P241" s="1" t="s">
        <v>672</v>
      </c>
      <c r="Q241" s="1" t="s">
        <v>672</v>
      </c>
      <c r="R241" s="1" t="s">
        <v>672</v>
      </c>
      <c r="S241" s="1" t="s">
        <v>672</v>
      </c>
      <c r="T241" s="1" t="s">
        <v>672</v>
      </c>
      <c r="U241" s="1" t="s">
        <v>672</v>
      </c>
      <c r="V241" s="1" t="s">
        <v>672</v>
      </c>
      <c r="W241" s="1" t="s">
        <v>672</v>
      </c>
      <c r="X241" s="1" t="str">
        <f t="shared" si="214"/>
        <v>CF-SP</v>
      </c>
      <c r="Y241" s="1" t="s">
        <v>672</v>
      </c>
      <c r="Z241" s="1" t="str">
        <f t="shared" si="216"/>
        <v>CF-SP</v>
      </c>
      <c r="AA241" s="1" t="str">
        <f t="shared" ref="AA241:AK241" si="222">Z241</f>
        <v>CF-SP</v>
      </c>
      <c r="AB241" s="1" t="str">
        <f t="shared" si="222"/>
        <v>CF-SP</v>
      </c>
      <c r="AC241" s="1" t="str">
        <f t="shared" si="222"/>
        <v>CF-SP</v>
      </c>
      <c r="AD241" s="1" t="str">
        <f t="shared" si="222"/>
        <v>CF-SP</v>
      </c>
      <c r="AE241" s="1" t="str">
        <f t="shared" si="222"/>
        <v>CF-SP</v>
      </c>
      <c r="AF241" s="1" t="str">
        <f t="shared" si="222"/>
        <v>CF-SP</v>
      </c>
      <c r="AG241" s="1" t="str">
        <f t="shared" si="222"/>
        <v>CF-SP</v>
      </c>
      <c r="AH241" s="1" t="str">
        <f t="shared" si="222"/>
        <v>CF-SP</v>
      </c>
      <c r="AI241" s="1" t="str">
        <f t="shared" si="222"/>
        <v>CF-SP</v>
      </c>
      <c r="AJ241" s="1" t="str">
        <f t="shared" si="222"/>
        <v>CF-SP</v>
      </c>
      <c r="AK241" s="1" t="str">
        <f t="shared" si="222"/>
        <v>CF-SP</v>
      </c>
      <c r="AM241" s="1" t="str">
        <f t="shared" si="179"/>
        <v>MEGHANA UBBALAGANDI CHANDRASHEKHAR</v>
      </c>
      <c r="AN241" s="1" t="e">
        <f t="shared" ca="1" si="180"/>
        <v>#N/A</v>
      </c>
      <c r="AO241" s="1" t="e">
        <f ca="1">VLOOKUP(AN241,Equivalencias!D:F,3,FALSE)</f>
        <v>#N/A</v>
      </c>
      <c r="AQ241" s="1" t="e">
        <v>#N/A</v>
      </c>
    </row>
    <row r="242" spans="1:43" x14ac:dyDescent="0.3">
      <c r="A242" t="s">
        <v>27</v>
      </c>
      <c r="B242" t="s">
        <v>427</v>
      </c>
      <c r="C242" t="s">
        <v>427</v>
      </c>
      <c r="D242" t="s">
        <v>427</v>
      </c>
      <c r="E242" t="s">
        <v>427</v>
      </c>
      <c r="F242" t="s">
        <v>427</v>
      </c>
      <c r="G242" t="s">
        <v>427</v>
      </c>
      <c r="H242" t="s">
        <v>427</v>
      </c>
      <c r="I242" t="s">
        <v>427</v>
      </c>
      <c r="J242" t="s">
        <v>427</v>
      </c>
      <c r="K242" t="s">
        <v>427</v>
      </c>
      <c r="L242" t="s">
        <v>427</v>
      </c>
      <c r="M242" t="s">
        <v>427</v>
      </c>
      <c r="N242" t="s">
        <v>427</v>
      </c>
      <c r="O242" t="s">
        <v>427</v>
      </c>
      <c r="P242" t="s">
        <v>427</v>
      </c>
      <c r="Q242" t="s">
        <v>427</v>
      </c>
      <c r="R242" t="s">
        <v>427</v>
      </c>
      <c r="S242" t="s">
        <v>427</v>
      </c>
      <c r="T242" t="s">
        <v>427</v>
      </c>
      <c r="U242" t="s">
        <v>427</v>
      </c>
      <c r="V242" t="s">
        <v>427</v>
      </c>
      <c r="W242" t="s">
        <v>427</v>
      </c>
      <c r="X242" t="str">
        <f t="shared" si="214"/>
        <v>CF-21</v>
      </c>
      <c r="AM242" t="str">
        <f t="shared" si="179"/>
        <v>MELANY GUERRERO TORRES</v>
      </c>
      <c r="AN242" t="e">
        <f t="shared" ca="1" si="180"/>
        <v>#N/A</v>
      </c>
      <c r="AO242" t="e">
        <f ca="1">VLOOKUP(AN242,Equivalencias!D:F,3,FALSE)</f>
        <v>#N/A</v>
      </c>
      <c r="AQ242" t="e">
        <v>#N/A</v>
      </c>
    </row>
    <row r="243" spans="1:43" x14ac:dyDescent="0.3">
      <c r="A243" t="s">
        <v>75</v>
      </c>
      <c r="B243" t="s">
        <v>423</v>
      </c>
      <c r="C243" t="s">
        <v>423</v>
      </c>
      <c r="D243" t="s">
        <v>423</v>
      </c>
      <c r="E243" t="s">
        <v>423</v>
      </c>
      <c r="F243" t="s">
        <v>423</v>
      </c>
      <c r="G243" t="s">
        <v>423</v>
      </c>
      <c r="H243" t="s">
        <v>423</v>
      </c>
      <c r="I243" t="s">
        <v>423</v>
      </c>
      <c r="J243" t="s">
        <v>423</v>
      </c>
      <c r="K243" t="s">
        <v>423</v>
      </c>
      <c r="L243" t="s">
        <v>423</v>
      </c>
      <c r="M243" t="s">
        <v>423</v>
      </c>
      <c r="N243" t="s">
        <v>423</v>
      </c>
      <c r="O243" t="s">
        <v>423</v>
      </c>
      <c r="P243" t="s">
        <v>423</v>
      </c>
      <c r="Q243" t="s">
        <v>423</v>
      </c>
      <c r="R243" t="s">
        <v>423</v>
      </c>
      <c r="S243" t="s">
        <v>423</v>
      </c>
      <c r="T243" t="s">
        <v>423</v>
      </c>
      <c r="U243" t="s">
        <v>423</v>
      </c>
      <c r="V243" t="s">
        <v>423</v>
      </c>
      <c r="W243" t="s">
        <v>423</v>
      </c>
      <c r="X243" t="str">
        <f t="shared" si="214"/>
        <v>CF-200QA</v>
      </c>
      <c r="Y243" t="s">
        <v>423</v>
      </c>
      <c r="Z243" t="str">
        <f t="shared" ref="Z243:AK243" si="223">Y243</f>
        <v>CF-200QA</v>
      </c>
      <c r="AA243" t="str">
        <f t="shared" si="223"/>
        <v>CF-200QA</v>
      </c>
      <c r="AB243" t="str">
        <f t="shared" si="223"/>
        <v>CF-200QA</v>
      </c>
      <c r="AC243" t="str">
        <f t="shared" si="223"/>
        <v>CF-200QA</v>
      </c>
      <c r="AD243" t="str">
        <f t="shared" si="223"/>
        <v>CF-200QA</v>
      </c>
      <c r="AE243" t="str">
        <f t="shared" si="223"/>
        <v>CF-200QA</v>
      </c>
      <c r="AF243" t="str">
        <f t="shared" si="223"/>
        <v>CF-200QA</v>
      </c>
      <c r="AG243" t="str">
        <f t="shared" si="223"/>
        <v>CF-200QA</v>
      </c>
      <c r="AH243" t="str">
        <f t="shared" si="223"/>
        <v>CF-200QA</v>
      </c>
      <c r="AI243" t="str">
        <f t="shared" si="223"/>
        <v>CF-200QA</v>
      </c>
      <c r="AJ243" t="str">
        <f t="shared" si="223"/>
        <v>CF-200QA</v>
      </c>
      <c r="AK243" t="str">
        <f t="shared" si="223"/>
        <v>CF-200QA</v>
      </c>
      <c r="AM243" t="str">
        <f t="shared" si="179"/>
        <v>MELANY SOLORZANO ROJAS</v>
      </c>
      <c r="AN243" t="e">
        <f t="shared" ca="1" si="180"/>
        <v>#N/A</v>
      </c>
      <c r="AO243" t="e">
        <f ca="1">VLOOKUP(AN243,Equivalencias!D:F,3,FALSE)</f>
        <v>#N/A</v>
      </c>
      <c r="AQ243" t="s">
        <v>3753</v>
      </c>
    </row>
    <row r="244" spans="1:43" x14ac:dyDescent="0.3">
      <c r="A244" t="s">
        <v>26</v>
      </c>
      <c r="B244" t="s">
        <v>427</v>
      </c>
      <c r="C244" t="s">
        <v>427</v>
      </c>
      <c r="D244" t="s">
        <v>427</v>
      </c>
      <c r="E244" t="s">
        <v>427</v>
      </c>
      <c r="F244" t="s">
        <v>427</v>
      </c>
      <c r="G244" t="s">
        <v>427</v>
      </c>
      <c r="H244" t="s">
        <v>427</v>
      </c>
      <c r="I244" t="s">
        <v>427</v>
      </c>
      <c r="J244" t="s">
        <v>427</v>
      </c>
      <c r="K244" t="s">
        <v>427</v>
      </c>
      <c r="L244" t="s">
        <v>427</v>
      </c>
      <c r="M244" t="s">
        <v>427</v>
      </c>
      <c r="N244" t="s">
        <v>427</v>
      </c>
      <c r="O244" t="s">
        <v>427</v>
      </c>
      <c r="P244" t="s">
        <v>427</v>
      </c>
      <c r="Q244" t="s">
        <v>427</v>
      </c>
      <c r="R244" t="s">
        <v>427</v>
      </c>
      <c r="S244" t="s">
        <v>427</v>
      </c>
      <c r="T244" t="s">
        <v>427</v>
      </c>
      <c r="U244" t="s">
        <v>427</v>
      </c>
      <c r="V244" t="s">
        <v>427</v>
      </c>
      <c r="W244" t="s">
        <v>427</v>
      </c>
      <c r="X244" t="str">
        <f t="shared" si="214"/>
        <v>CF-21</v>
      </c>
      <c r="Y244" t="s">
        <v>444</v>
      </c>
      <c r="Z244" t="str">
        <f t="shared" ref="Z244:AK244" si="224">Y244</f>
        <v>CF-251</v>
      </c>
      <c r="AA244" t="str">
        <f t="shared" si="224"/>
        <v>CF-251</v>
      </c>
      <c r="AB244" t="str">
        <f t="shared" si="224"/>
        <v>CF-251</v>
      </c>
      <c r="AC244" t="str">
        <f t="shared" si="224"/>
        <v>CF-251</v>
      </c>
      <c r="AD244" t="str">
        <f t="shared" si="224"/>
        <v>CF-251</v>
      </c>
      <c r="AE244" t="str">
        <f t="shared" si="224"/>
        <v>CF-251</v>
      </c>
      <c r="AF244" t="str">
        <f t="shared" si="224"/>
        <v>CF-251</v>
      </c>
      <c r="AG244" t="str">
        <f t="shared" si="224"/>
        <v>CF-251</v>
      </c>
      <c r="AH244" t="str">
        <f t="shared" si="224"/>
        <v>CF-251</v>
      </c>
      <c r="AI244" t="str">
        <f t="shared" si="224"/>
        <v>CF-251</v>
      </c>
      <c r="AJ244" t="str">
        <f t="shared" si="224"/>
        <v>CF-251</v>
      </c>
      <c r="AK244" t="str">
        <f t="shared" si="224"/>
        <v>CF-251</v>
      </c>
      <c r="AM244" t="str">
        <f t="shared" si="179"/>
        <v>MELINA UREÑA SOTO</v>
      </c>
      <c r="AN244" t="e">
        <f t="shared" ca="1" si="180"/>
        <v>#N/A</v>
      </c>
      <c r="AO244" t="e">
        <f ca="1">VLOOKUP(AN244,Equivalencias!D:F,3,FALSE)</f>
        <v>#N/A</v>
      </c>
      <c r="AQ244" t="s">
        <v>3754</v>
      </c>
    </row>
    <row r="245" spans="1:43" x14ac:dyDescent="0.3">
      <c r="A245" t="s">
        <v>58</v>
      </c>
      <c r="B245" t="s">
        <v>431</v>
      </c>
      <c r="C245" t="s">
        <v>431</v>
      </c>
      <c r="D245" t="s">
        <v>431</v>
      </c>
      <c r="E245" t="s">
        <v>431</v>
      </c>
      <c r="F245" t="s">
        <v>431</v>
      </c>
      <c r="G245" t="s">
        <v>431</v>
      </c>
      <c r="H245" t="s">
        <v>431</v>
      </c>
      <c r="I245" t="s">
        <v>431</v>
      </c>
      <c r="J245" t="s">
        <v>431</v>
      </c>
      <c r="K245" t="s">
        <v>431</v>
      </c>
      <c r="L245" t="s">
        <v>431</v>
      </c>
      <c r="M245" t="s">
        <v>431</v>
      </c>
      <c r="N245" t="s">
        <v>431</v>
      </c>
      <c r="O245" t="s">
        <v>431</v>
      </c>
      <c r="P245" t="s">
        <v>431</v>
      </c>
      <c r="Q245" t="s">
        <v>431</v>
      </c>
      <c r="R245" t="s">
        <v>431</v>
      </c>
      <c r="S245" t="s">
        <v>431</v>
      </c>
      <c r="T245" t="s">
        <v>431</v>
      </c>
      <c r="U245" t="s">
        <v>431</v>
      </c>
      <c r="V245" t="s">
        <v>431</v>
      </c>
      <c r="W245" t="s">
        <v>431</v>
      </c>
      <c r="X245" t="str">
        <f t="shared" si="214"/>
        <v>CF-2201</v>
      </c>
      <c r="Y245" t="s">
        <v>431</v>
      </c>
      <c r="Z245" t="str">
        <f t="shared" ref="Z245:AK245" si="225">Y245</f>
        <v>CF-2201</v>
      </c>
      <c r="AA245" t="str">
        <f t="shared" si="225"/>
        <v>CF-2201</v>
      </c>
      <c r="AB245" t="str">
        <f t="shared" si="225"/>
        <v>CF-2201</v>
      </c>
      <c r="AC245" t="str">
        <f t="shared" si="225"/>
        <v>CF-2201</v>
      </c>
      <c r="AD245" t="str">
        <f t="shared" si="225"/>
        <v>CF-2201</v>
      </c>
      <c r="AE245" t="str">
        <f t="shared" si="225"/>
        <v>CF-2201</v>
      </c>
      <c r="AF245" t="str">
        <f t="shared" si="225"/>
        <v>CF-2201</v>
      </c>
      <c r="AG245" t="str">
        <f t="shared" si="225"/>
        <v>CF-2201</v>
      </c>
      <c r="AH245" t="str">
        <f t="shared" si="225"/>
        <v>CF-2201</v>
      </c>
      <c r="AI245" t="str">
        <f t="shared" si="225"/>
        <v>CF-2201</v>
      </c>
      <c r="AJ245" t="str">
        <f t="shared" si="225"/>
        <v>CF-2201</v>
      </c>
      <c r="AK245" t="str">
        <f t="shared" si="225"/>
        <v>CF-2201</v>
      </c>
      <c r="AM245" t="str">
        <f t="shared" si="179"/>
        <v>MELVIN BRENES GOMEZ</v>
      </c>
      <c r="AN245" t="e">
        <f t="shared" ca="1" si="180"/>
        <v>#N/A</v>
      </c>
      <c r="AO245" t="e">
        <f ca="1">VLOOKUP(AN245,Equivalencias!D:F,3,FALSE)</f>
        <v>#N/A</v>
      </c>
      <c r="AQ245" t="s">
        <v>3755</v>
      </c>
    </row>
    <row r="246" spans="1:43" s="1" customFormat="1" x14ac:dyDescent="0.3">
      <c r="A246" t="s">
        <v>184</v>
      </c>
      <c r="B246" t="s">
        <v>423</v>
      </c>
      <c r="C246" t="s">
        <v>423</v>
      </c>
      <c r="D246" t="s">
        <v>423</v>
      </c>
      <c r="E246" t="s">
        <v>423</v>
      </c>
      <c r="F246" t="s">
        <v>423</v>
      </c>
      <c r="G246" t="s">
        <v>423</v>
      </c>
      <c r="H246" t="s">
        <v>423</v>
      </c>
      <c r="I246" t="s">
        <v>423</v>
      </c>
      <c r="J246" t="s">
        <v>423</v>
      </c>
      <c r="K246" t="s">
        <v>423</v>
      </c>
      <c r="L246" t="s">
        <v>423</v>
      </c>
      <c r="M246" t="s">
        <v>423</v>
      </c>
      <c r="N246" t="s">
        <v>423</v>
      </c>
      <c r="O246" t="s">
        <v>423</v>
      </c>
      <c r="P246" t="s">
        <v>423</v>
      </c>
      <c r="Q246" t="s">
        <v>423</v>
      </c>
      <c r="R246" t="s">
        <v>423</v>
      </c>
      <c r="S246" t="s">
        <v>423</v>
      </c>
      <c r="T246" t="s">
        <v>423</v>
      </c>
      <c r="U246" t="s">
        <v>423</v>
      </c>
      <c r="V246" t="s">
        <v>423</v>
      </c>
      <c r="W246" t="s">
        <v>423</v>
      </c>
      <c r="X246" t="str">
        <f t="shared" si="214"/>
        <v>CF-200QA</v>
      </c>
      <c r="Y246" t="s">
        <v>423</v>
      </c>
      <c r="Z246" t="str">
        <f t="shared" ref="Z246:AK246" si="226">Y246</f>
        <v>CF-200QA</v>
      </c>
      <c r="AA246" t="str">
        <f t="shared" si="226"/>
        <v>CF-200QA</v>
      </c>
      <c r="AB246" t="str">
        <f t="shared" si="226"/>
        <v>CF-200QA</v>
      </c>
      <c r="AC246" t="str">
        <f t="shared" si="226"/>
        <v>CF-200QA</v>
      </c>
      <c r="AD246" t="str">
        <f t="shared" si="226"/>
        <v>CF-200QA</v>
      </c>
      <c r="AE246" t="str">
        <f t="shared" si="226"/>
        <v>CF-200QA</v>
      </c>
      <c r="AF246" t="str">
        <f t="shared" si="226"/>
        <v>CF-200QA</v>
      </c>
      <c r="AG246" t="str">
        <f t="shared" si="226"/>
        <v>CF-200QA</v>
      </c>
      <c r="AH246" t="str">
        <f t="shared" si="226"/>
        <v>CF-200QA</v>
      </c>
      <c r="AI246" t="str">
        <f t="shared" si="226"/>
        <v>CF-200QA</v>
      </c>
      <c r="AJ246" t="str">
        <f t="shared" si="226"/>
        <v>CF-200QA</v>
      </c>
      <c r="AK246" t="str">
        <f t="shared" si="226"/>
        <v>CF-200QA</v>
      </c>
      <c r="AL246"/>
      <c r="AM246" t="str">
        <f t="shared" si="179"/>
        <v>MERIBETH BRENES QUESADA</v>
      </c>
      <c r="AN246" t="e">
        <f t="shared" ca="1" si="180"/>
        <v>#N/A</v>
      </c>
      <c r="AO246" t="e">
        <f ca="1">VLOOKUP(AN246,Equivalencias!D:F,3,FALSE)</f>
        <v>#N/A</v>
      </c>
      <c r="AP246"/>
      <c r="AQ246" t="s">
        <v>3756</v>
      </c>
    </row>
    <row r="247" spans="1:43" s="1" customFormat="1" x14ac:dyDescent="0.3">
      <c r="A247" t="s">
        <v>197</v>
      </c>
      <c r="B247" t="s">
        <v>423</v>
      </c>
      <c r="C247" t="s">
        <v>423</v>
      </c>
      <c r="D247" t="s">
        <v>423</v>
      </c>
      <c r="E247" t="s">
        <v>423</v>
      </c>
      <c r="F247" t="s">
        <v>423</v>
      </c>
      <c r="G247" t="s">
        <v>423</v>
      </c>
      <c r="H247" t="s">
        <v>423</v>
      </c>
      <c r="I247" t="s">
        <v>423</v>
      </c>
      <c r="J247" t="s">
        <v>423</v>
      </c>
      <c r="K247" t="s">
        <v>423</v>
      </c>
      <c r="L247" t="s">
        <v>423</v>
      </c>
      <c r="M247" t="s">
        <v>423</v>
      </c>
      <c r="N247" t="s">
        <v>423</v>
      </c>
      <c r="O247" t="s">
        <v>423</v>
      </c>
      <c r="P247" t="s">
        <v>423</v>
      </c>
      <c r="Q247" t="s">
        <v>423</v>
      </c>
      <c r="R247" t="s">
        <v>423</v>
      </c>
      <c r="S247" t="s">
        <v>423</v>
      </c>
      <c r="T247" t="s">
        <v>423</v>
      </c>
      <c r="U247" t="s">
        <v>423</v>
      </c>
      <c r="V247" t="s">
        <v>423</v>
      </c>
      <c r="W247" t="s">
        <v>423</v>
      </c>
      <c r="X247" t="str">
        <f t="shared" si="214"/>
        <v>CF-200QA</v>
      </c>
      <c r="Y247" t="s">
        <v>423</v>
      </c>
      <c r="Z247" t="str">
        <f t="shared" ref="Z247:AK247" si="227">Y247</f>
        <v>CF-200QA</v>
      </c>
      <c r="AA247" t="str">
        <f t="shared" si="227"/>
        <v>CF-200QA</v>
      </c>
      <c r="AB247" t="str">
        <f t="shared" si="227"/>
        <v>CF-200QA</v>
      </c>
      <c r="AC247" t="str">
        <f t="shared" si="227"/>
        <v>CF-200QA</v>
      </c>
      <c r="AD247" t="str">
        <f t="shared" si="227"/>
        <v>CF-200QA</v>
      </c>
      <c r="AE247" t="str">
        <f t="shared" si="227"/>
        <v>CF-200QA</v>
      </c>
      <c r="AF247" t="str">
        <f t="shared" si="227"/>
        <v>CF-200QA</v>
      </c>
      <c r="AG247" t="str">
        <f t="shared" si="227"/>
        <v>CF-200QA</v>
      </c>
      <c r="AH247" t="str">
        <f t="shared" si="227"/>
        <v>CF-200QA</v>
      </c>
      <c r="AI247" t="str">
        <f t="shared" si="227"/>
        <v>CF-200QA</v>
      </c>
      <c r="AJ247" t="str">
        <f t="shared" si="227"/>
        <v>CF-200QA</v>
      </c>
      <c r="AK247" t="str">
        <f t="shared" si="227"/>
        <v>CF-200QA</v>
      </c>
      <c r="AL247"/>
      <c r="AM247" t="str">
        <f t="shared" si="179"/>
        <v>MEYLIN ALEJANDRA ZUÑIGA NUÑEZ</v>
      </c>
      <c r="AN247" t="e">
        <f t="shared" ca="1" si="180"/>
        <v>#N/A</v>
      </c>
      <c r="AO247" t="e">
        <f ca="1">VLOOKUP(AN247,Equivalencias!D:F,3,FALSE)</f>
        <v>#N/A</v>
      </c>
      <c r="AP247"/>
      <c r="AQ247" t="s">
        <v>3757</v>
      </c>
    </row>
    <row r="248" spans="1:43" x14ac:dyDescent="0.3">
      <c r="A248" t="s">
        <v>440</v>
      </c>
      <c r="B248" t="s">
        <v>438</v>
      </c>
      <c r="C248" t="s">
        <v>438</v>
      </c>
      <c r="D248" t="s">
        <v>438</v>
      </c>
      <c r="E248" t="s">
        <v>438</v>
      </c>
      <c r="F248" t="s">
        <v>438</v>
      </c>
      <c r="G248" t="s">
        <v>438</v>
      </c>
      <c r="H248" t="s">
        <v>438</v>
      </c>
      <c r="I248" t="s">
        <v>438</v>
      </c>
      <c r="J248" t="s">
        <v>438</v>
      </c>
      <c r="K248" t="s">
        <v>438</v>
      </c>
      <c r="L248" t="s">
        <v>438</v>
      </c>
      <c r="M248" t="s">
        <v>438</v>
      </c>
      <c r="N248" t="s">
        <v>438</v>
      </c>
      <c r="O248" t="s">
        <v>438</v>
      </c>
      <c r="P248" t="s">
        <v>438</v>
      </c>
      <c r="Q248" t="s">
        <v>438</v>
      </c>
      <c r="R248" t="s">
        <v>438</v>
      </c>
      <c r="S248" t="s">
        <v>438</v>
      </c>
      <c r="T248" t="s">
        <v>438</v>
      </c>
      <c r="U248" t="s">
        <v>438</v>
      </c>
      <c r="V248" t="s">
        <v>438</v>
      </c>
      <c r="W248" t="s">
        <v>438</v>
      </c>
      <c r="X248" t="str">
        <f t="shared" si="214"/>
        <v>CF-241</v>
      </c>
      <c r="Y248" t="s">
        <v>438</v>
      </c>
      <c r="Z248" t="str">
        <f t="shared" ref="Z248:AK248" si="228">Y248</f>
        <v>CF-241</v>
      </c>
      <c r="AA248" t="str">
        <f t="shared" si="228"/>
        <v>CF-241</v>
      </c>
      <c r="AB248" t="str">
        <f t="shared" si="228"/>
        <v>CF-241</v>
      </c>
      <c r="AC248" t="str">
        <f t="shared" si="228"/>
        <v>CF-241</v>
      </c>
      <c r="AD248" t="str">
        <f t="shared" si="228"/>
        <v>CF-241</v>
      </c>
      <c r="AE248" t="str">
        <f t="shared" si="228"/>
        <v>CF-241</v>
      </c>
      <c r="AF248" t="str">
        <f t="shared" si="228"/>
        <v>CF-241</v>
      </c>
      <c r="AG248" t="str">
        <f t="shared" si="228"/>
        <v>CF-241</v>
      </c>
      <c r="AH248" t="str">
        <f t="shared" si="228"/>
        <v>CF-241</v>
      </c>
      <c r="AI248" t="str">
        <f t="shared" si="228"/>
        <v>CF-241</v>
      </c>
      <c r="AJ248" t="str">
        <f t="shared" si="228"/>
        <v>CF-241</v>
      </c>
      <c r="AK248" t="str">
        <f t="shared" si="228"/>
        <v>CF-241</v>
      </c>
      <c r="AM248" t="str">
        <f t="shared" si="179"/>
        <v>MICHAEL PALMA SALAZAR</v>
      </c>
      <c r="AN248" t="e">
        <f t="shared" ca="1" si="180"/>
        <v>#N/A</v>
      </c>
      <c r="AO248" t="e">
        <f ca="1">VLOOKUP(AN248,Equivalencias!D:F,3,FALSE)</f>
        <v>#N/A</v>
      </c>
      <c r="AQ248" t="s">
        <v>3758</v>
      </c>
    </row>
    <row r="249" spans="1:43" x14ac:dyDescent="0.3">
      <c r="A249" t="s">
        <v>118</v>
      </c>
      <c r="B249" t="s">
        <v>437</v>
      </c>
      <c r="C249" t="s">
        <v>437</v>
      </c>
      <c r="D249" t="s">
        <v>437</v>
      </c>
      <c r="E249" t="s">
        <v>437</v>
      </c>
      <c r="F249" t="s">
        <v>437</v>
      </c>
      <c r="G249" t="s">
        <v>437</v>
      </c>
      <c r="H249" t="s">
        <v>437</v>
      </c>
      <c r="I249" t="s">
        <v>437</v>
      </c>
      <c r="J249" t="s">
        <v>437</v>
      </c>
      <c r="K249" t="s">
        <v>437</v>
      </c>
      <c r="L249" t="s">
        <v>437</v>
      </c>
      <c r="M249" t="s">
        <v>437</v>
      </c>
      <c r="N249" t="s">
        <v>437</v>
      </c>
      <c r="O249" t="s">
        <v>437</v>
      </c>
      <c r="P249" t="s">
        <v>437</v>
      </c>
      <c r="Q249" t="s">
        <v>437</v>
      </c>
      <c r="R249" t="s">
        <v>437</v>
      </c>
      <c r="S249" t="s">
        <v>437</v>
      </c>
      <c r="T249" t="s">
        <v>437</v>
      </c>
      <c r="U249" t="s">
        <v>437</v>
      </c>
      <c r="V249" t="s">
        <v>437</v>
      </c>
      <c r="W249" t="s">
        <v>437</v>
      </c>
      <c r="X249" t="str">
        <f t="shared" si="214"/>
        <v>CF-24</v>
      </c>
      <c r="Y249" t="s">
        <v>437</v>
      </c>
      <c r="Z249" t="str">
        <f t="shared" ref="Z249:AK249" si="229">Y249</f>
        <v>CF-24</v>
      </c>
      <c r="AA249" t="str">
        <f t="shared" si="229"/>
        <v>CF-24</v>
      </c>
      <c r="AB249" t="str">
        <f t="shared" si="229"/>
        <v>CF-24</v>
      </c>
      <c r="AC249" t="str">
        <f t="shared" si="229"/>
        <v>CF-24</v>
      </c>
      <c r="AD249" t="str">
        <f t="shared" si="229"/>
        <v>CF-24</v>
      </c>
      <c r="AE249" t="str">
        <f t="shared" si="229"/>
        <v>CF-24</v>
      </c>
      <c r="AF249" t="str">
        <f t="shared" si="229"/>
        <v>CF-24</v>
      </c>
      <c r="AG249" t="str">
        <f t="shared" si="229"/>
        <v>CF-24</v>
      </c>
      <c r="AH249" t="str">
        <f t="shared" si="229"/>
        <v>CF-24</v>
      </c>
      <c r="AI249" t="str">
        <f t="shared" si="229"/>
        <v>CF-24</v>
      </c>
      <c r="AJ249" t="str">
        <f t="shared" si="229"/>
        <v>CF-24</v>
      </c>
      <c r="AK249" t="str">
        <f t="shared" si="229"/>
        <v>CF-24</v>
      </c>
      <c r="AM249" t="str">
        <f t="shared" si="179"/>
        <v>MICHAEL SANCHEZ FALLAS</v>
      </c>
      <c r="AN249" t="e">
        <f t="shared" ca="1" si="180"/>
        <v>#N/A</v>
      </c>
      <c r="AO249" t="e">
        <f ca="1">VLOOKUP(AN249,Equivalencias!D:F,3,FALSE)</f>
        <v>#N/A</v>
      </c>
      <c r="AQ249" t="s">
        <v>3759</v>
      </c>
    </row>
    <row r="250" spans="1:43" s="1" customFormat="1" x14ac:dyDescent="0.3">
      <c r="A250" t="s">
        <v>310</v>
      </c>
      <c r="B250" t="s">
        <v>481</v>
      </c>
      <c r="C250" t="s">
        <v>481</v>
      </c>
      <c r="D250" t="s">
        <v>481</v>
      </c>
      <c r="E250" t="s">
        <v>481</v>
      </c>
      <c r="F250" t="s">
        <v>481</v>
      </c>
      <c r="G250" t="s">
        <v>481</v>
      </c>
      <c r="H250" t="s">
        <v>481</v>
      </c>
      <c r="I250" t="s">
        <v>481</v>
      </c>
      <c r="J250" t="s">
        <v>481</v>
      </c>
      <c r="K250" t="s">
        <v>481</v>
      </c>
      <c r="L250" t="s">
        <v>481</v>
      </c>
      <c r="M250" t="s">
        <v>481</v>
      </c>
      <c r="N250" t="s">
        <v>481</v>
      </c>
      <c r="O250" t="s">
        <v>481</v>
      </c>
      <c r="P250" t="s">
        <v>481</v>
      </c>
      <c r="Q250" t="s">
        <v>481</v>
      </c>
      <c r="R250" t="s">
        <v>481</v>
      </c>
      <c r="S250" t="s">
        <v>481</v>
      </c>
      <c r="T250" t="s">
        <v>481</v>
      </c>
      <c r="U250" t="s">
        <v>481</v>
      </c>
      <c r="V250" t="s">
        <v>481</v>
      </c>
      <c r="W250" t="s">
        <v>481</v>
      </c>
      <c r="X250" t="str">
        <f t="shared" si="214"/>
        <v>CF-30</v>
      </c>
      <c r="Y250" t="s">
        <v>481</v>
      </c>
      <c r="Z250" t="str">
        <f t="shared" ref="Z250:AK250" si="230">Y250</f>
        <v>CF-30</v>
      </c>
      <c r="AA250" t="str">
        <f t="shared" si="230"/>
        <v>CF-30</v>
      </c>
      <c r="AB250" t="str">
        <f t="shared" si="230"/>
        <v>CF-30</v>
      </c>
      <c r="AC250" t="str">
        <f t="shared" si="230"/>
        <v>CF-30</v>
      </c>
      <c r="AD250" t="str">
        <f t="shared" si="230"/>
        <v>CF-30</v>
      </c>
      <c r="AE250" t="str">
        <f t="shared" si="230"/>
        <v>CF-30</v>
      </c>
      <c r="AF250" t="str">
        <f t="shared" si="230"/>
        <v>CF-30</v>
      </c>
      <c r="AG250" t="str">
        <f t="shared" si="230"/>
        <v>CF-30</v>
      </c>
      <c r="AH250" t="str">
        <f t="shared" si="230"/>
        <v>CF-30</v>
      </c>
      <c r="AI250" t="str">
        <f t="shared" si="230"/>
        <v>CF-30</v>
      </c>
      <c r="AJ250" t="str">
        <f t="shared" si="230"/>
        <v>CF-30</v>
      </c>
      <c r="AK250" t="str">
        <f t="shared" si="230"/>
        <v>CF-30</v>
      </c>
      <c r="AL250"/>
      <c r="AM250" t="str">
        <f t="shared" si="179"/>
        <v>MIGUEL CASTILLO ESPITIA</v>
      </c>
      <c r="AN250" t="e">
        <f t="shared" ca="1" si="180"/>
        <v>#N/A</v>
      </c>
      <c r="AO250" t="e">
        <f ca="1">VLOOKUP(AN250,Equivalencias!D:F,3,FALSE)</f>
        <v>#N/A</v>
      </c>
      <c r="AP250"/>
      <c r="AQ250" t="s">
        <v>3760</v>
      </c>
    </row>
    <row r="251" spans="1:43" x14ac:dyDescent="0.3">
      <c r="A251" s="1" t="s">
        <v>1058</v>
      </c>
      <c r="B251" s="1" t="s">
        <v>672</v>
      </c>
      <c r="C251" s="1" t="s">
        <v>672</v>
      </c>
      <c r="D251" s="1" t="s">
        <v>672</v>
      </c>
      <c r="E251" s="1" t="s">
        <v>672</v>
      </c>
      <c r="F251" s="1" t="s">
        <v>672</v>
      </c>
      <c r="G251" s="1" t="s">
        <v>672</v>
      </c>
      <c r="H251" s="1" t="s">
        <v>672</v>
      </c>
      <c r="I251" s="1" t="s">
        <v>672</v>
      </c>
      <c r="J251" s="1" t="s">
        <v>672</v>
      </c>
      <c r="K251" s="1" t="s">
        <v>672</v>
      </c>
      <c r="L251" s="1" t="s">
        <v>672</v>
      </c>
      <c r="M251" s="1" t="s">
        <v>672</v>
      </c>
      <c r="N251" s="1" t="s">
        <v>672</v>
      </c>
      <c r="O251" s="1" t="s">
        <v>672</v>
      </c>
      <c r="P251" s="1" t="s">
        <v>672</v>
      </c>
      <c r="Q251" s="1" t="s">
        <v>672</v>
      </c>
      <c r="R251" s="1" t="s">
        <v>672</v>
      </c>
      <c r="S251" s="1" t="s">
        <v>672</v>
      </c>
      <c r="T251" s="1" t="s">
        <v>672</v>
      </c>
      <c r="U251" s="1" t="s">
        <v>672</v>
      </c>
      <c r="V251" s="1" t="s">
        <v>672</v>
      </c>
      <c r="W251" s="1" t="s">
        <v>672</v>
      </c>
      <c r="X251" s="1" t="str">
        <f t="shared" si="214"/>
        <v>CF-SP</v>
      </c>
      <c r="Y251" s="1" t="s">
        <v>672</v>
      </c>
      <c r="Z251" s="1" t="str">
        <f t="shared" ref="Z251:AK251" si="231">Y251</f>
        <v>CF-SP</v>
      </c>
      <c r="AA251" s="1" t="str">
        <f t="shared" si="231"/>
        <v>CF-SP</v>
      </c>
      <c r="AB251" s="1" t="str">
        <f t="shared" si="231"/>
        <v>CF-SP</v>
      </c>
      <c r="AC251" s="1" t="str">
        <f t="shared" si="231"/>
        <v>CF-SP</v>
      </c>
      <c r="AD251" s="1" t="str">
        <f t="shared" si="231"/>
        <v>CF-SP</v>
      </c>
      <c r="AE251" s="1" t="str">
        <f t="shared" si="231"/>
        <v>CF-SP</v>
      </c>
      <c r="AF251" s="1" t="str">
        <f t="shared" si="231"/>
        <v>CF-SP</v>
      </c>
      <c r="AG251" s="1" t="str">
        <f t="shared" si="231"/>
        <v>CF-SP</v>
      </c>
      <c r="AH251" s="1" t="str">
        <f t="shared" si="231"/>
        <v>CF-SP</v>
      </c>
      <c r="AI251" s="1" t="str">
        <f t="shared" si="231"/>
        <v>CF-SP</v>
      </c>
      <c r="AJ251" s="1" t="str">
        <f t="shared" si="231"/>
        <v>CF-SP</v>
      </c>
      <c r="AK251" s="1" t="str">
        <f t="shared" si="231"/>
        <v>CF-SP</v>
      </c>
      <c r="AL251" s="1"/>
      <c r="AM251" s="1" t="str">
        <f t="shared" si="179"/>
        <v>MIGUEL MORALES</v>
      </c>
      <c r="AN251" s="1" t="e">
        <f t="shared" ca="1" si="180"/>
        <v>#N/A</v>
      </c>
      <c r="AO251" s="1" t="e">
        <f ca="1">VLOOKUP(AN251,Equivalencias!D:F,3,FALSE)</f>
        <v>#N/A</v>
      </c>
      <c r="AP251" s="1"/>
      <c r="AQ251" s="1" t="e">
        <v>#N/A</v>
      </c>
    </row>
    <row r="252" spans="1:43" x14ac:dyDescent="0.3">
      <c r="A252" t="s">
        <v>291</v>
      </c>
      <c r="B252" t="s">
        <v>470</v>
      </c>
      <c r="C252" t="s">
        <v>470</v>
      </c>
      <c r="D252" t="s">
        <v>470</v>
      </c>
      <c r="E252" t="s">
        <v>470</v>
      </c>
      <c r="F252" t="s">
        <v>470</v>
      </c>
      <c r="G252" t="s">
        <v>470</v>
      </c>
      <c r="H252" t="s">
        <v>470</v>
      </c>
      <c r="I252" t="s">
        <v>470</v>
      </c>
      <c r="J252" t="s">
        <v>470</v>
      </c>
      <c r="K252" t="s">
        <v>470</v>
      </c>
      <c r="L252" t="s">
        <v>470</v>
      </c>
      <c r="M252" t="s">
        <v>470</v>
      </c>
      <c r="N252" t="s">
        <v>470</v>
      </c>
      <c r="O252" t="s">
        <v>470</v>
      </c>
      <c r="P252" t="s">
        <v>470</v>
      </c>
      <c r="Q252" t="s">
        <v>470</v>
      </c>
      <c r="R252" t="s">
        <v>470</v>
      </c>
      <c r="S252" t="s">
        <v>470</v>
      </c>
      <c r="T252" t="s">
        <v>470</v>
      </c>
      <c r="U252" t="s">
        <v>470</v>
      </c>
      <c r="V252" t="s">
        <v>470</v>
      </c>
      <c r="W252" t="s">
        <v>470</v>
      </c>
      <c r="X252" t="str">
        <f t="shared" si="214"/>
        <v>CF-2806</v>
      </c>
      <c r="Y252" t="s">
        <v>470</v>
      </c>
      <c r="Z252" t="str">
        <f t="shared" ref="Z252:AK252" si="232">Y252</f>
        <v>CF-2806</v>
      </c>
      <c r="AA252" t="str">
        <f t="shared" si="232"/>
        <v>CF-2806</v>
      </c>
      <c r="AB252" t="str">
        <f t="shared" si="232"/>
        <v>CF-2806</v>
      </c>
      <c r="AC252" t="str">
        <f t="shared" si="232"/>
        <v>CF-2806</v>
      </c>
      <c r="AD252" t="str">
        <f t="shared" si="232"/>
        <v>CF-2806</v>
      </c>
      <c r="AE252" t="str">
        <f t="shared" si="232"/>
        <v>CF-2806</v>
      </c>
      <c r="AF252" t="str">
        <f t="shared" si="232"/>
        <v>CF-2806</v>
      </c>
      <c r="AG252" t="str">
        <f t="shared" si="232"/>
        <v>CF-2806</v>
      </c>
      <c r="AH252" t="str">
        <f t="shared" si="232"/>
        <v>CF-2806</v>
      </c>
      <c r="AI252" t="str">
        <f t="shared" si="232"/>
        <v>CF-2806</v>
      </c>
      <c r="AJ252" t="str">
        <f t="shared" si="232"/>
        <v>CF-2806</v>
      </c>
      <c r="AK252" t="str">
        <f t="shared" si="232"/>
        <v>CF-2806</v>
      </c>
      <c r="AM252" t="str">
        <f t="shared" si="179"/>
        <v>MOISES BARRANTES VILLALOBOS</v>
      </c>
      <c r="AN252" t="e">
        <f t="shared" ca="1" si="180"/>
        <v>#N/A</v>
      </c>
      <c r="AO252" t="e">
        <f ca="1">VLOOKUP(AN252,Equivalencias!D:F,3,FALSE)</f>
        <v>#N/A</v>
      </c>
      <c r="AQ252" t="s">
        <v>3761</v>
      </c>
    </row>
    <row r="253" spans="1:43" x14ac:dyDescent="0.3">
      <c r="A253" t="s">
        <v>21</v>
      </c>
      <c r="B253" t="s">
        <v>462</v>
      </c>
      <c r="C253" t="s">
        <v>462</v>
      </c>
      <c r="D253" t="s">
        <v>462</v>
      </c>
      <c r="E253" t="s">
        <v>462</v>
      </c>
      <c r="F253" t="s">
        <v>462</v>
      </c>
      <c r="G253" t="s">
        <v>462</v>
      </c>
      <c r="H253" t="s">
        <v>462</v>
      </c>
      <c r="I253" t="s">
        <v>462</v>
      </c>
      <c r="J253" t="s">
        <v>462</v>
      </c>
      <c r="K253" t="s">
        <v>462</v>
      </c>
      <c r="L253" t="s">
        <v>462</v>
      </c>
      <c r="M253" t="s">
        <v>462</v>
      </c>
      <c r="N253" t="s">
        <v>462</v>
      </c>
      <c r="O253" t="s">
        <v>462</v>
      </c>
      <c r="P253" t="s">
        <v>462</v>
      </c>
      <c r="Q253" t="s">
        <v>462</v>
      </c>
      <c r="R253" t="s">
        <v>462</v>
      </c>
      <c r="S253" t="s">
        <v>462</v>
      </c>
      <c r="T253" t="s">
        <v>462</v>
      </c>
      <c r="U253" t="s">
        <v>462</v>
      </c>
      <c r="V253" t="s">
        <v>462</v>
      </c>
      <c r="W253" t="s">
        <v>462</v>
      </c>
      <c r="X253" t="str">
        <f t="shared" si="214"/>
        <v>CF-2802</v>
      </c>
      <c r="Y253" t="s">
        <v>462</v>
      </c>
      <c r="Z253" t="str">
        <f t="shared" ref="Z253:AK253" si="233">Y253</f>
        <v>CF-2802</v>
      </c>
      <c r="AA253" t="str">
        <f t="shared" si="233"/>
        <v>CF-2802</v>
      </c>
      <c r="AB253" t="str">
        <f t="shared" si="233"/>
        <v>CF-2802</v>
      </c>
      <c r="AC253" t="str">
        <f t="shared" si="233"/>
        <v>CF-2802</v>
      </c>
      <c r="AD253" t="str">
        <f t="shared" si="233"/>
        <v>CF-2802</v>
      </c>
      <c r="AE253" t="str">
        <f t="shared" si="233"/>
        <v>CF-2802</v>
      </c>
      <c r="AF253" t="str">
        <f t="shared" si="233"/>
        <v>CF-2802</v>
      </c>
      <c r="AG253" t="str">
        <f t="shared" si="233"/>
        <v>CF-2802</v>
      </c>
      <c r="AH253" t="str">
        <f t="shared" si="233"/>
        <v>CF-2802</v>
      </c>
      <c r="AI253" t="str">
        <f t="shared" si="233"/>
        <v>CF-2802</v>
      </c>
      <c r="AJ253" t="str">
        <f t="shared" si="233"/>
        <v>CF-2802</v>
      </c>
      <c r="AK253" t="str">
        <f t="shared" si="233"/>
        <v>CF-2802</v>
      </c>
      <c r="AM253" t="str">
        <f t="shared" si="179"/>
        <v>MONSERRATH MOLINA SANCHEZ</v>
      </c>
      <c r="AN253" t="e">
        <f t="shared" ca="1" si="180"/>
        <v>#N/A</v>
      </c>
      <c r="AO253" t="e">
        <f ca="1">VLOOKUP(AN253,Equivalencias!D:F,3,FALSE)</f>
        <v>#N/A</v>
      </c>
      <c r="AQ253" t="s">
        <v>3762</v>
      </c>
    </row>
    <row r="254" spans="1:43" x14ac:dyDescent="0.3">
      <c r="A254" t="s">
        <v>307</v>
      </c>
      <c r="B254" t="s">
        <v>471</v>
      </c>
      <c r="C254" t="s">
        <v>471</v>
      </c>
      <c r="D254" t="s">
        <v>471</v>
      </c>
      <c r="E254" t="s">
        <v>471</v>
      </c>
      <c r="F254" t="s">
        <v>471</v>
      </c>
      <c r="G254" t="s">
        <v>471</v>
      </c>
      <c r="H254" t="s">
        <v>471</v>
      </c>
      <c r="I254" t="s">
        <v>471</v>
      </c>
      <c r="J254" t="s">
        <v>471</v>
      </c>
      <c r="K254" t="s">
        <v>471</v>
      </c>
      <c r="L254" t="s">
        <v>471</v>
      </c>
      <c r="M254" t="s">
        <v>471</v>
      </c>
      <c r="N254" t="s">
        <v>471</v>
      </c>
      <c r="O254" t="s">
        <v>471</v>
      </c>
      <c r="P254" t="s">
        <v>471</v>
      </c>
      <c r="Q254" t="s">
        <v>471</v>
      </c>
      <c r="R254" t="s">
        <v>471</v>
      </c>
      <c r="S254" t="s">
        <v>471</v>
      </c>
      <c r="T254" t="s">
        <v>471</v>
      </c>
      <c r="U254" t="s">
        <v>471</v>
      </c>
      <c r="V254" t="s">
        <v>471</v>
      </c>
      <c r="W254" t="s">
        <v>471</v>
      </c>
      <c r="X254" t="str">
        <f t="shared" si="214"/>
        <v>CF-2808</v>
      </c>
      <c r="Y254" t="s">
        <v>471</v>
      </c>
      <c r="Z254" t="str">
        <f t="shared" ref="Z254:AK254" si="234">Y254</f>
        <v>CF-2808</v>
      </c>
      <c r="AA254" t="str">
        <f t="shared" si="234"/>
        <v>CF-2808</v>
      </c>
      <c r="AB254" t="str">
        <f t="shared" si="234"/>
        <v>CF-2808</v>
      </c>
      <c r="AC254" t="str">
        <f t="shared" si="234"/>
        <v>CF-2808</v>
      </c>
      <c r="AD254" t="str">
        <f t="shared" si="234"/>
        <v>CF-2808</v>
      </c>
      <c r="AE254" t="str">
        <f t="shared" si="234"/>
        <v>CF-2808</v>
      </c>
      <c r="AF254" t="str">
        <f t="shared" si="234"/>
        <v>CF-2808</v>
      </c>
      <c r="AG254" t="str">
        <f t="shared" si="234"/>
        <v>CF-2808</v>
      </c>
      <c r="AH254" t="str">
        <f t="shared" si="234"/>
        <v>CF-2808</v>
      </c>
      <c r="AI254" t="str">
        <f t="shared" si="234"/>
        <v>CF-2808</v>
      </c>
      <c r="AJ254" t="str">
        <f t="shared" si="234"/>
        <v>CF-2808</v>
      </c>
      <c r="AK254" t="str">
        <f t="shared" si="234"/>
        <v>CF-2808</v>
      </c>
      <c r="AM254" t="str">
        <f t="shared" si="179"/>
        <v>NANDY VILLEGAS MOREIRA</v>
      </c>
      <c r="AN254" t="e">
        <f t="shared" ca="1" si="180"/>
        <v>#N/A</v>
      </c>
      <c r="AO254" t="e">
        <f ca="1">VLOOKUP(AN254,Equivalencias!D:F,3,FALSE)</f>
        <v>#N/A</v>
      </c>
      <c r="AQ254" t="s">
        <v>3763</v>
      </c>
    </row>
    <row r="255" spans="1:43" x14ac:dyDescent="0.3">
      <c r="A255" t="s">
        <v>153</v>
      </c>
      <c r="B255" t="s">
        <v>481</v>
      </c>
      <c r="C255" t="s">
        <v>481</v>
      </c>
      <c r="D255" t="s">
        <v>481</v>
      </c>
      <c r="E255" t="s">
        <v>481</v>
      </c>
      <c r="F255" t="s">
        <v>481</v>
      </c>
      <c r="G255" t="s">
        <v>481</v>
      </c>
      <c r="H255" t="s">
        <v>481</v>
      </c>
      <c r="I255" t="s">
        <v>481</v>
      </c>
      <c r="J255" t="s">
        <v>481</v>
      </c>
      <c r="K255" t="s">
        <v>481</v>
      </c>
      <c r="L255" t="s">
        <v>481</v>
      </c>
      <c r="M255" t="s">
        <v>481</v>
      </c>
      <c r="N255" t="s">
        <v>481</v>
      </c>
      <c r="O255" t="s">
        <v>481</v>
      </c>
      <c r="P255" t="s">
        <v>481</v>
      </c>
      <c r="Q255" t="s">
        <v>481</v>
      </c>
      <c r="R255" t="s">
        <v>481</v>
      </c>
      <c r="S255" t="s">
        <v>481</v>
      </c>
      <c r="T255" t="s">
        <v>481</v>
      </c>
      <c r="U255" t="s">
        <v>481</v>
      </c>
      <c r="V255" t="s">
        <v>481</v>
      </c>
      <c r="W255" t="s">
        <v>481</v>
      </c>
      <c r="X255" t="str">
        <f t="shared" si="214"/>
        <v>CF-30</v>
      </c>
      <c r="Y255" t="s">
        <v>481</v>
      </c>
      <c r="Z255" t="str">
        <f t="shared" ref="Z255:AK255" si="235">Y255</f>
        <v>CF-30</v>
      </c>
      <c r="AA255" t="str">
        <f t="shared" si="235"/>
        <v>CF-30</v>
      </c>
      <c r="AB255" t="str">
        <f t="shared" si="235"/>
        <v>CF-30</v>
      </c>
      <c r="AC255" t="str">
        <f t="shared" si="235"/>
        <v>CF-30</v>
      </c>
      <c r="AD255" t="str">
        <f t="shared" si="235"/>
        <v>CF-30</v>
      </c>
      <c r="AE255" t="str">
        <f t="shared" si="235"/>
        <v>CF-30</v>
      </c>
      <c r="AF255" t="str">
        <f t="shared" si="235"/>
        <v>CF-30</v>
      </c>
      <c r="AG255" t="str">
        <f t="shared" si="235"/>
        <v>CF-30</v>
      </c>
      <c r="AH255" t="str">
        <f t="shared" si="235"/>
        <v>CF-30</v>
      </c>
      <c r="AI255" t="str">
        <f t="shared" si="235"/>
        <v>CF-30</v>
      </c>
      <c r="AJ255" t="str">
        <f t="shared" si="235"/>
        <v>CF-30</v>
      </c>
      <c r="AK255" t="str">
        <f t="shared" si="235"/>
        <v>CF-30</v>
      </c>
      <c r="AM255" t="str">
        <f t="shared" si="179"/>
        <v>NATHALY MICHELLE VARGAS MORALES</v>
      </c>
      <c r="AN255" t="e">
        <f t="shared" ca="1" si="180"/>
        <v>#N/A</v>
      </c>
      <c r="AO255" t="e">
        <f ca="1">VLOOKUP(AN255,Equivalencias!D:F,3,FALSE)</f>
        <v>#N/A</v>
      </c>
      <c r="AQ255" t="s">
        <v>3764</v>
      </c>
    </row>
    <row r="256" spans="1:43" x14ac:dyDescent="0.3">
      <c r="A256" s="1" t="s">
        <v>1012</v>
      </c>
      <c r="B256" s="1" t="s">
        <v>672</v>
      </c>
      <c r="C256" s="1" t="s">
        <v>672</v>
      </c>
      <c r="D256" s="1" t="s">
        <v>672</v>
      </c>
      <c r="E256" s="1" t="s">
        <v>672</v>
      </c>
      <c r="F256" s="1" t="s">
        <v>672</v>
      </c>
      <c r="G256" s="1" t="s">
        <v>672</v>
      </c>
      <c r="H256" s="1" t="s">
        <v>672</v>
      </c>
      <c r="I256" s="1" t="s">
        <v>672</v>
      </c>
      <c r="J256" s="1" t="s">
        <v>672</v>
      </c>
      <c r="K256" s="1" t="s">
        <v>672</v>
      </c>
      <c r="L256" s="1" t="s">
        <v>672</v>
      </c>
      <c r="M256" s="1" t="s">
        <v>672</v>
      </c>
      <c r="N256" s="1" t="s">
        <v>672</v>
      </c>
      <c r="O256" s="1" t="s">
        <v>672</v>
      </c>
      <c r="P256" s="1" t="s">
        <v>672</v>
      </c>
      <c r="Q256" s="1" t="s">
        <v>672</v>
      </c>
      <c r="R256" s="1" t="s">
        <v>672</v>
      </c>
      <c r="S256" s="1" t="s">
        <v>672</v>
      </c>
      <c r="T256" s="1" t="s">
        <v>672</v>
      </c>
      <c r="U256" s="1" t="s">
        <v>672</v>
      </c>
      <c r="V256" s="1" t="s">
        <v>672</v>
      </c>
      <c r="W256" s="1" t="s">
        <v>672</v>
      </c>
      <c r="X256" s="1" t="str">
        <f t="shared" si="214"/>
        <v>CF-SP</v>
      </c>
      <c r="Y256" s="1" t="s">
        <v>672</v>
      </c>
      <c r="Z256" s="1" t="str">
        <f t="shared" ref="Z256:AK256" si="236">Y256</f>
        <v>CF-SP</v>
      </c>
      <c r="AA256" s="1" t="str">
        <f t="shared" si="236"/>
        <v>CF-SP</v>
      </c>
      <c r="AB256" s="1" t="str">
        <f t="shared" si="236"/>
        <v>CF-SP</v>
      </c>
      <c r="AC256" s="1" t="str">
        <f t="shared" si="236"/>
        <v>CF-SP</v>
      </c>
      <c r="AD256" s="1" t="str">
        <f t="shared" si="236"/>
        <v>CF-SP</v>
      </c>
      <c r="AE256" s="1" t="str">
        <f t="shared" si="236"/>
        <v>CF-SP</v>
      </c>
      <c r="AF256" s="1" t="str">
        <f t="shared" si="236"/>
        <v>CF-SP</v>
      </c>
      <c r="AG256" s="1" t="str">
        <f t="shared" si="236"/>
        <v>CF-SP</v>
      </c>
      <c r="AH256" s="1" t="str">
        <f t="shared" si="236"/>
        <v>CF-SP</v>
      </c>
      <c r="AI256" s="1" t="str">
        <f t="shared" si="236"/>
        <v>CF-SP</v>
      </c>
      <c r="AJ256" s="1" t="str">
        <f t="shared" si="236"/>
        <v>CF-SP</v>
      </c>
      <c r="AK256" s="1" t="str">
        <f t="shared" si="236"/>
        <v>CF-SP</v>
      </c>
      <c r="AL256" s="1"/>
      <c r="AM256" s="1" t="str">
        <f t="shared" si="179"/>
        <v>NAVEEN SANKARA</v>
      </c>
      <c r="AN256" s="1" t="e">
        <f t="shared" ca="1" si="180"/>
        <v>#N/A</v>
      </c>
      <c r="AO256" s="1" t="e">
        <f ca="1">VLOOKUP(AN256,Equivalencias!D:F,3,FALSE)</f>
        <v>#N/A</v>
      </c>
      <c r="AP256" s="1"/>
      <c r="AQ256" s="1" t="e">
        <v>#N/A</v>
      </c>
    </row>
    <row r="257" spans="1:43" x14ac:dyDescent="0.3">
      <c r="A257" s="1" t="s">
        <v>397</v>
      </c>
      <c r="B257" s="1" t="s">
        <v>672</v>
      </c>
      <c r="C257" s="1" t="s">
        <v>672</v>
      </c>
      <c r="D257" s="1" t="s">
        <v>672</v>
      </c>
      <c r="E257" s="1" t="s">
        <v>672</v>
      </c>
      <c r="F257" s="1" t="s">
        <v>672</v>
      </c>
      <c r="G257" s="1" t="s">
        <v>672</v>
      </c>
      <c r="H257" s="1" t="s">
        <v>672</v>
      </c>
      <c r="I257" s="1" t="s">
        <v>672</v>
      </c>
      <c r="J257" s="1" t="s">
        <v>672</v>
      </c>
      <c r="K257" s="1" t="s">
        <v>672</v>
      </c>
      <c r="L257" s="1" t="s">
        <v>672</v>
      </c>
      <c r="M257" s="1" t="s">
        <v>672</v>
      </c>
      <c r="N257" s="1" t="s">
        <v>672</v>
      </c>
      <c r="O257" s="1" t="s">
        <v>672</v>
      </c>
      <c r="P257" s="1" t="s">
        <v>672</v>
      </c>
      <c r="Q257" s="1" t="s">
        <v>672</v>
      </c>
      <c r="R257" s="1" t="s">
        <v>672</v>
      </c>
      <c r="S257" s="1" t="s">
        <v>672</v>
      </c>
      <c r="T257" s="1" t="s">
        <v>672</v>
      </c>
      <c r="U257" s="1" t="s">
        <v>672</v>
      </c>
      <c r="V257" s="1" t="s">
        <v>672</v>
      </c>
      <c r="W257" s="1" t="s">
        <v>672</v>
      </c>
      <c r="X257" s="1" t="str">
        <f t="shared" si="214"/>
        <v>CF-SP</v>
      </c>
      <c r="Y257" s="1" t="s">
        <v>672</v>
      </c>
      <c r="Z257" s="1" t="str">
        <f t="shared" ref="Z257:AK257" si="237">Y257</f>
        <v>CF-SP</v>
      </c>
      <c r="AA257" s="1" t="str">
        <f t="shared" si="237"/>
        <v>CF-SP</v>
      </c>
      <c r="AB257" s="1" t="str">
        <f t="shared" si="237"/>
        <v>CF-SP</v>
      </c>
      <c r="AC257" s="1" t="str">
        <f t="shared" si="237"/>
        <v>CF-SP</v>
      </c>
      <c r="AD257" s="1" t="str">
        <f t="shared" si="237"/>
        <v>CF-SP</v>
      </c>
      <c r="AE257" s="1" t="str">
        <f t="shared" si="237"/>
        <v>CF-SP</v>
      </c>
      <c r="AF257" s="1" t="str">
        <f t="shared" si="237"/>
        <v>CF-SP</v>
      </c>
      <c r="AG257" s="1" t="str">
        <f t="shared" si="237"/>
        <v>CF-SP</v>
      </c>
      <c r="AH257" s="1" t="str">
        <f t="shared" si="237"/>
        <v>CF-SP</v>
      </c>
      <c r="AI257" s="1" t="str">
        <f t="shared" si="237"/>
        <v>CF-SP</v>
      </c>
      <c r="AJ257" s="1" t="str">
        <f t="shared" si="237"/>
        <v>CF-SP</v>
      </c>
      <c r="AK257" s="1" t="str">
        <f t="shared" si="237"/>
        <v>CF-SP</v>
      </c>
      <c r="AL257" s="1"/>
      <c r="AM257" s="1" t="str">
        <f t="shared" si="179"/>
        <v>NEHA BHARGAVA</v>
      </c>
      <c r="AN257" s="1" t="e">
        <f t="shared" ca="1" si="180"/>
        <v>#N/A</v>
      </c>
      <c r="AO257" s="1" t="e">
        <f ca="1">VLOOKUP(AN257,Equivalencias!D:F,3,FALSE)</f>
        <v>#N/A</v>
      </c>
      <c r="AP257" s="1"/>
      <c r="AQ257" s="1" t="e">
        <v>#N/A</v>
      </c>
    </row>
    <row r="258" spans="1:43" x14ac:dyDescent="0.3">
      <c r="A258" t="s">
        <v>120</v>
      </c>
      <c r="B258" t="s">
        <v>437</v>
      </c>
      <c r="C258" t="s">
        <v>437</v>
      </c>
      <c r="D258" t="s">
        <v>437</v>
      </c>
      <c r="E258" t="s">
        <v>437</v>
      </c>
      <c r="F258" t="s">
        <v>437</v>
      </c>
      <c r="G258" t="s">
        <v>437</v>
      </c>
      <c r="H258" t="s">
        <v>437</v>
      </c>
      <c r="I258" t="s">
        <v>437</v>
      </c>
      <c r="J258" t="s">
        <v>437</v>
      </c>
      <c r="K258" t="s">
        <v>437</v>
      </c>
      <c r="L258" t="s">
        <v>437</v>
      </c>
      <c r="M258" t="s">
        <v>437</v>
      </c>
      <c r="N258" t="s">
        <v>437</v>
      </c>
      <c r="O258" t="s">
        <v>437</v>
      </c>
      <c r="P258" t="s">
        <v>437</v>
      </c>
      <c r="Q258" t="s">
        <v>437</v>
      </c>
      <c r="R258" t="s">
        <v>437</v>
      </c>
      <c r="S258" t="s">
        <v>437</v>
      </c>
      <c r="T258" t="s">
        <v>437</v>
      </c>
      <c r="U258" t="s">
        <v>437</v>
      </c>
      <c r="V258" t="s">
        <v>437</v>
      </c>
      <c r="W258" t="s">
        <v>437</v>
      </c>
      <c r="X258" t="str">
        <f t="shared" si="214"/>
        <v>CF-24</v>
      </c>
      <c r="Y258" t="s">
        <v>437</v>
      </c>
      <c r="Z258" t="str">
        <f t="shared" ref="Z258:AK258" si="238">Y258</f>
        <v>CF-24</v>
      </c>
      <c r="AA258" t="str">
        <f t="shared" si="238"/>
        <v>CF-24</v>
      </c>
      <c r="AB258" t="str">
        <f t="shared" si="238"/>
        <v>CF-24</v>
      </c>
      <c r="AC258" t="str">
        <f t="shared" si="238"/>
        <v>CF-24</v>
      </c>
      <c r="AD258" t="str">
        <f t="shared" si="238"/>
        <v>CF-24</v>
      </c>
      <c r="AE258" t="str">
        <f t="shared" si="238"/>
        <v>CF-24</v>
      </c>
      <c r="AF258" t="str">
        <f t="shared" si="238"/>
        <v>CF-24</v>
      </c>
      <c r="AG258" t="str">
        <f t="shared" si="238"/>
        <v>CF-24</v>
      </c>
      <c r="AH258" t="str">
        <f t="shared" si="238"/>
        <v>CF-24</v>
      </c>
      <c r="AI258" t="str">
        <f t="shared" si="238"/>
        <v>CF-24</v>
      </c>
      <c r="AJ258" t="str">
        <f t="shared" si="238"/>
        <v>CF-24</v>
      </c>
      <c r="AK258" t="str">
        <f t="shared" si="238"/>
        <v>CF-24</v>
      </c>
      <c r="AM258" t="str">
        <f t="shared" si="179"/>
        <v>NEIL JOSE GARCIA VARGAS</v>
      </c>
      <c r="AN258" t="e">
        <f t="shared" ca="1" si="180"/>
        <v>#N/A</v>
      </c>
      <c r="AO258" t="e">
        <f ca="1">VLOOKUP(AN258,Equivalencias!D:F,3,FALSE)</f>
        <v>#N/A</v>
      </c>
      <c r="AQ258" t="s">
        <v>3765</v>
      </c>
    </row>
    <row r="259" spans="1:43" x14ac:dyDescent="0.3">
      <c r="A259" t="s">
        <v>429</v>
      </c>
      <c r="B259" t="s">
        <v>427</v>
      </c>
      <c r="C259" t="s">
        <v>427</v>
      </c>
      <c r="D259" t="s">
        <v>427</v>
      </c>
      <c r="E259" t="s">
        <v>427</v>
      </c>
      <c r="F259" t="s">
        <v>427</v>
      </c>
      <c r="G259" t="s">
        <v>427</v>
      </c>
      <c r="H259" t="s">
        <v>427</v>
      </c>
      <c r="I259" t="s">
        <v>427</v>
      </c>
      <c r="J259" t="s">
        <v>427</v>
      </c>
      <c r="K259" t="s">
        <v>427</v>
      </c>
      <c r="L259" t="s">
        <v>427</v>
      </c>
      <c r="M259" t="s">
        <v>427</v>
      </c>
      <c r="N259" t="s">
        <v>427</v>
      </c>
      <c r="O259" t="s">
        <v>427</v>
      </c>
      <c r="P259" t="s">
        <v>427</v>
      </c>
      <c r="Q259" t="s">
        <v>427</v>
      </c>
      <c r="R259" t="s">
        <v>427</v>
      </c>
      <c r="S259" t="s">
        <v>427</v>
      </c>
      <c r="T259" t="s">
        <v>427</v>
      </c>
      <c r="U259" t="s">
        <v>427</v>
      </c>
      <c r="V259" t="s">
        <v>427</v>
      </c>
      <c r="W259" t="s">
        <v>427</v>
      </c>
      <c r="X259" t="str">
        <f t="shared" si="214"/>
        <v>CF-21</v>
      </c>
      <c r="Y259" t="s">
        <v>427</v>
      </c>
      <c r="Z259" t="str">
        <f t="shared" ref="Z259:AK259" si="239">Y259</f>
        <v>CF-21</v>
      </c>
      <c r="AA259" t="str">
        <f t="shared" si="239"/>
        <v>CF-21</v>
      </c>
      <c r="AB259" t="str">
        <f t="shared" si="239"/>
        <v>CF-21</v>
      </c>
      <c r="AC259" t="str">
        <f t="shared" si="239"/>
        <v>CF-21</v>
      </c>
      <c r="AD259" t="str">
        <f t="shared" si="239"/>
        <v>CF-21</v>
      </c>
      <c r="AE259" t="str">
        <f t="shared" si="239"/>
        <v>CF-21</v>
      </c>
      <c r="AF259" t="str">
        <f t="shared" si="239"/>
        <v>CF-21</v>
      </c>
      <c r="AG259" t="str">
        <f t="shared" si="239"/>
        <v>CF-21</v>
      </c>
      <c r="AH259" t="str">
        <f t="shared" si="239"/>
        <v>CF-21</v>
      </c>
      <c r="AI259" t="str">
        <f t="shared" si="239"/>
        <v>CF-21</v>
      </c>
      <c r="AJ259" t="str">
        <f t="shared" si="239"/>
        <v>CF-21</v>
      </c>
      <c r="AK259" t="str">
        <f t="shared" si="239"/>
        <v>CF-21</v>
      </c>
      <c r="AM259" t="str">
        <f t="shared" ref="AM259:AM322" si="240">A259</f>
        <v>NELSON PABEL BALTODANO CRUZ</v>
      </c>
      <c r="AN259" t="e">
        <f t="shared" ref="AN259:AN322" ca="1" si="241">OFFSET(A259,,MATCH($AN$2,$B$2:$AK$2,0))</f>
        <v>#N/A</v>
      </c>
      <c r="AO259" t="e">
        <f ca="1">VLOOKUP(AN259,Equivalencias!D:F,3,FALSE)</f>
        <v>#N/A</v>
      </c>
      <c r="AQ259" t="s">
        <v>3766</v>
      </c>
    </row>
    <row r="260" spans="1:43" x14ac:dyDescent="0.3">
      <c r="A260" s="1" t="s">
        <v>1071</v>
      </c>
      <c r="B260" s="1" t="s">
        <v>446</v>
      </c>
      <c r="C260" s="1" t="s">
        <v>446</v>
      </c>
      <c r="D260" s="1" t="s">
        <v>446</v>
      </c>
      <c r="E260" s="1" t="s">
        <v>446</v>
      </c>
      <c r="F260" s="1" t="s">
        <v>446</v>
      </c>
      <c r="G260" s="1" t="s">
        <v>446</v>
      </c>
      <c r="H260" s="1" t="s">
        <v>446</v>
      </c>
      <c r="I260" s="1" t="s">
        <v>446</v>
      </c>
      <c r="J260" s="1" t="s">
        <v>446</v>
      </c>
      <c r="K260" s="1" t="s">
        <v>446</v>
      </c>
      <c r="L260" s="1" t="s">
        <v>446</v>
      </c>
      <c r="M260" s="1" t="s">
        <v>446</v>
      </c>
      <c r="N260" s="1" t="s">
        <v>446</v>
      </c>
      <c r="O260" s="1" t="s">
        <v>446</v>
      </c>
      <c r="P260" s="1" t="s">
        <v>446</v>
      </c>
      <c r="Q260" s="1" t="s">
        <v>446</v>
      </c>
      <c r="R260" s="1" t="s">
        <v>446</v>
      </c>
      <c r="S260" s="1" t="s">
        <v>446</v>
      </c>
      <c r="T260" s="1" t="s">
        <v>446</v>
      </c>
      <c r="U260" s="1" t="s">
        <v>446</v>
      </c>
      <c r="V260" s="1" t="s">
        <v>446</v>
      </c>
      <c r="W260" s="1" t="s">
        <v>446</v>
      </c>
      <c r="X260" s="1" t="str">
        <f t="shared" si="214"/>
        <v>CF-26</v>
      </c>
      <c r="Y260" s="1" t="s">
        <v>446</v>
      </c>
      <c r="Z260" s="1" t="str">
        <f t="shared" ref="Z260:AK260" si="242">Y260</f>
        <v>CF-26</v>
      </c>
      <c r="AA260" s="1" t="str">
        <f t="shared" si="242"/>
        <v>CF-26</v>
      </c>
      <c r="AB260" s="1" t="str">
        <f t="shared" si="242"/>
        <v>CF-26</v>
      </c>
      <c r="AC260" s="1" t="str">
        <f t="shared" si="242"/>
        <v>CF-26</v>
      </c>
      <c r="AD260" s="1" t="str">
        <f t="shared" si="242"/>
        <v>CF-26</v>
      </c>
      <c r="AE260" s="1" t="str">
        <f t="shared" si="242"/>
        <v>CF-26</v>
      </c>
      <c r="AF260" s="1" t="str">
        <f t="shared" si="242"/>
        <v>CF-26</v>
      </c>
      <c r="AG260" s="1" t="str">
        <f t="shared" si="242"/>
        <v>CF-26</v>
      </c>
      <c r="AH260" s="1" t="str">
        <f t="shared" si="242"/>
        <v>CF-26</v>
      </c>
      <c r="AI260" s="1" t="str">
        <f t="shared" si="242"/>
        <v>CF-26</v>
      </c>
      <c r="AJ260" s="1" t="str">
        <f t="shared" si="242"/>
        <v>CF-26</v>
      </c>
      <c r="AK260" s="1" t="str">
        <f t="shared" si="242"/>
        <v>CF-26</v>
      </c>
      <c r="AL260" s="1"/>
      <c r="AM260" s="1" t="str">
        <f t="shared" si="240"/>
        <v>NICOLE LEAL CHACON</v>
      </c>
      <c r="AN260" s="1" t="e">
        <f t="shared" ca="1" si="241"/>
        <v>#N/A</v>
      </c>
      <c r="AO260" s="1" t="e">
        <f ca="1">VLOOKUP(AN260,Equivalencias!D:F,3,FALSE)</f>
        <v>#N/A</v>
      </c>
      <c r="AP260" s="1"/>
      <c r="AQ260" s="1" t="e">
        <v>#N/A</v>
      </c>
    </row>
    <row r="261" spans="1:43" x14ac:dyDescent="0.3">
      <c r="A261" t="s">
        <v>312</v>
      </c>
      <c r="B261" t="s">
        <v>444</v>
      </c>
      <c r="C261" t="s">
        <v>444</v>
      </c>
      <c r="D261" t="s">
        <v>444</v>
      </c>
      <c r="E261" t="s">
        <v>444</v>
      </c>
      <c r="F261" t="s">
        <v>444</v>
      </c>
      <c r="G261" t="s">
        <v>444</v>
      </c>
      <c r="H261" t="s">
        <v>444</v>
      </c>
      <c r="I261" t="s">
        <v>444</v>
      </c>
      <c r="J261" t="s">
        <v>444</v>
      </c>
      <c r="K261" t="s">
        <v>444</v>
      </c>
      <c r="L261" t="s">
        <v>444</v>
      </c>
      <c r="M261" t="s">
        <v>444</v>
      </c>
      <c r="N261" t="s">
        <v>444</v>
      </c>
      <c r="O261" t="s">
        <v>444</v>
      </c>
      <c r="P261" t="s">
        <v>444</v>
      </c>
      <c r="Q261" t="s">
        <v>444</v>
      </c>
      <c r="R261" t="s">
        <v>444</v>
      </c>
      <c r="S261" t="s">
        <v>444</v>
      </c>
      <c r="T261" t="s">
        <v>444</v>
      </c>
      <c r="U261" t="s">
        <v>444</v>
      </c>
      <c r="V261" t="s">
        <v>444</v>
      </c>
      <c r="W261" t="s">
        <v>444</v>
      </c>
      <c r="X261" t="str">
        <f t="shared" si="214"/>
        <v>CF-251</v>
      </c>
      <c r="AM261" t="str">
        <f t="shared" si="240"/>
        <v>NOHELIA BARBOZA SALAZAR</v>
      </c>
      <c r="AN261" t="e">
        <f t="shared" ca="1" si="241"/>
        <v>#N/A</v>
      </c>
      <c r="AO261" t="e">
        <f ca="1">VLOOKUP(AN261,Equivalencias!D:F,3,FALSE)</f>
        <v>#N/A</v>
      </c>
      <c r="AQ261" t="e">
        <v>#N/A</v>
      </c>
    </row>
    <row r="262" spans="1:43" s="1" customFormat="1" x14ac:dyDescent="0.3">
      <c r="A262" t="s">
        <v>1067</v>
      </c>
      <c r="B262" t="s">
        <v>462</v>
      </c>
      <c r="C262" t="s">
        <v>462</v>
      </c>
      <c r="D262" t="s">
        <v>462</v>
      </c>
      <c r="E262" t="s">
        <v>462</v>
      </c>
      <c r="F262" t="s">
        <v>462</v>
      </c>
      <c r="G262" t="s">
        <v>462</v>
      </c>
      <c r="H262" t="s">
        <v>462</v>
      </c>
      <c r="I262" t="s">
        <v>462</v>
      </c>
      <c r="J262" t="s">
        <v>462</v>
      </c>
      <c r="K262" t="s">
        <v>462</v>
      </c>
      <c r="L262" t="s">
        <v>462</v>
      </c>
      <c r="M262" t="s">
        <v>462</v>
      </c>
      <c r="N262" t="s">
        <v>462</v>
      </c>
      <c r="O262" t="s">
        <v>462</v>
      </c>
      <c r="P262" t="s">
        <v>462</v>
      </c>
      <c r="Q262" t="s">
        <v>462</v>
      </c>
      <c r="R262" t="s">
        <v>462</v>
      </c>
      <c r="S262" t="s">
        <v>462</v>
      </c>
      <c r="T262" t="s">
        <v>462</v>
      </c>
      <c r="U262" t="s">
        <v>462</v>
      </c>
      <c r="V262" t="s">
        <v>462</v>
      </c>
      <c r="W262" t="s">
        <v>462</v>
      </c>
      <c r="X262" t="str">
        <f t="shared" si="214"/>
        <v>CF-2802</v>
      </c>
      <c r="Y262" t="s">
        <v>462</v>
      </c>
      <c r="Z262" t="str">
        <f t="shared" ref="Z262:AK262" si="243">Y262</f>
        <v>CF-2802</v>
      </c>
      <c r="AA262" t="str">
        <f t="shared" si="243"/>
        <v>CF-2802</v>
      </c>
      <c r="AB262" t="str">
        <f t="shared" si="243"/>
        <v>CF-2802</v>
      </c>
      <c r="AC262" t="str">
        <f t="shared" si="243"/>
        <v>CF-2802</v>
      </c>
      <c r="AD262" t="str">
        <f t="shared" si="243"/>
        <v>CF-2802</v>
      </c>
      <c r="AE262" t="str">
        <f t="shared" si="243"/>
        <v>CF-2802</v>
      </c>
      <c r="AF262" t="str">
        <f t="shared" si="243"/>
        <v>CF-2802</v>
      </c>
      <c r="AG262" t="str">
        <f t="shared" si="243"/>
        <v>CF-2802</v>
      </c>
      <c r="AH262" t="str">
        <f t="shared" si="243"/>
        <v>CF-2802</v>
      </c>
      <c r="AI262" t="str">
        <f t="shared" si="243"/>
        <v>CF-2802</v>
      </c>
      <c r="AJ262" t="str">
        <f t="shared" si="243"/>
        <v>CF-2802</v>
      </c>
      <c r="AK262" t="str">
        <f t="shared" si="243"/>
        <v>CF-2802</v>
      </c>
      <c r="AL262"/>
      <c r="AM262" t="str">
        <f t="shared" si="240"/>
        <v>OLMAN ARIAS JIMENEZ</v>
      </c>
      <c r="AN262" t="e">
        <f t="shared" ca="1" si="241"/>
        <v>#N/A</v>
      </c>
      <c r="AO262" t="e">
        <f ca="1">VLOOKUP(AN262,Equivalencias!D:F,3,FALSE)</f>
        <v>#N/A</v>
      </c>
      <c r="AP262"/>
      <c r="AQ262" t="s">
        <v>3767</v>
      </c>
    </row>
    <row r="263" spans="1:43" x14ac:dyDescent="0.3">
      <c r="A263" t="s">
        <v>10</v>
      </c>
      <c r="B263" t="s">
        <v>427</v>
      </c>
      <c r="C263" t="s">
        <v>427</v>
      </c>
      <c r="D263" t="s">
        <v>427</v>
      </c>
      <c r="E263" t="s">
        <v>427</v>
      </c>
      <c r="F263" t="s">
        <v>427</v>
      </c>
      <c r="G263" t="s">
        <v>427</v>
      </c>
      <c r="H263" t="s">
        <v>427</v>
      </c>
      <c r="I263" t="s">
        <v>427</v>
      </c>
      <c r="J263" t="s">
        <v>427</v>
      </c>
      <c r="K263" t="s">
        <v>427</v>
      </c>
      <c r="L263" t="s">
        <v>427</v>
      </c>
      <c r="M263" t="s">
        <v>427</v>
      </c>
      <c r="N263" t="s">
        <v>427</v>
      </c>
      <c r="O263" t="s">
        <v>427</v>
      </c>
      <c r="P263" t="s">
        <v>427</v>
      </c>
      <c r="Q263" t="s">
        <v>427</v>
      </c>
      <c r="R263" t="s">
        <v>427</v>
      </c>
      <c r="S263" t="s">
        <v>427</v>
      </c>
      <c r="T263" t="s">
        <v>427</v>
      </c>
      <c r="U263" t="s">
        <v>427</v>
      </c>
      <c r="V263" t="s">
        <v>427</v>
      </c>
      <c r="W263" t="s">
        <v>427</v>
      </c>
      <c r="X263" t="s">
        <v>431</v>
      </c>
      <c r="Y263" t="s">
        <v>431</v>
      </c>
      <c r="Z263" t="str">
        <f t="shared" ref="Z263:AK263" si="244">Y263</f>
        <v>CF-2201</v>
      </c>
      <c r="AA263" t="str">
        <f t="shared" si="244"/>
        <v>CF-2201</v>
      </c>
      <c r="AB263" t="str">
        <f t="shared" si="244"/>
        <v>CF-2201</v>
      </c>
      <c r="AC263" t="str">
        <f t="shared" si="244"/>
        <v>CF-2201</v>
      </c>
      <c r="AD263" t="str">
        <f t="shared" si="244"/>
        <v>CF-2201</v>
      </c>
      <c r="AE263" t="str">
        <f t="shared" si="244"/>
        <v>CF-2201</v>
      </c>
      <c r="AF263" t="str">
        <f t="shared" si="244"/>
        <v>CF-2201</v>
      </c>
      <c r="AG263" t="str">
        <f t="shared" si="244"/>
        <v>CF-2201</v>
      </c>
      <c r="AH263" t="str">
        <f t="shared" si="244"/>
        <v>CF-2201</v>
      </c>
      <c r="AI263" t="str">
        <f t="shared" si="244"/>
        <v>CF-2201</v>
      </c>
      <c r="AJ263" t="str">
        <f t="shared" si="244"/>
        <v>CF-2201</v>
      </c>
      <c r="AK263" t="str">
        <f t="shared" si="244"/>
        <v>CF-2201</v>
      </c>
      <c r="AM263" t="str">
        <f t="shared" si="240"/>
        <v>OSCAR BONILLA CALDERON</v>
      </c>
      <c r="AN263" t="e">
        <f t="shared" ca="1" si="241"/>
        <v>#N/A</v>
      </c>
      <c r="AO263" t="e">
        <f ca="1">VLOOKUP(AN263,Equivalencias!D:F,3,FALSE)</f>
        <v>#N/A</v>
      </c>
      <c r="AQ263" t="s">
        <v>3768</v>
      </c>
    </row>
    <row r="264" spans="1:43" x14ac:dyDescent="0.3">
      <c r="A264" t="s">
        <v>150</v>
      </c>
      <c r="B264" t="s">
        <v>437</v>
      </c>
      <c r="C264" t="s">
        <v>437</v>
      </c>
      <c r="D264" t="s">
        <v>437</v>
      </c>
      <c r="E264" t="s">
        <v>437</v>
      </c>
      <c r="F264" t="s">
        <v>437</v>
      </c>
      <c r="G264" t="s">
        <v>437</v>
      </c>
      <c r="H264" t="s">
        <v>437</v>
      </c>
      <c r="I264" t="s">
        <v>437</v>
      </c>
      <c r="J264" t="s">
        <v>437</v>
      </c>
      <c r="K264" t="s">
        <v>437</v>
      </c>
      <c r="L264" t="s">
        <v>437</v>
      </c>
      <c r="M264" t="s">
        <v>437</v>
      </c>
      <c r="N264" t="s">
        <v>437</v>
      </c>
      <c r="O264" t="s">
        <v>437</v>
      </c>
      <c r="P264" t="s">
        <v>437</v>
      </c>
      <c r="Q264" t="s">
        <v>437</v>
      </c>
      <c r="R264" t="s">
        <v>437</v>
      </c>
      <c r="S264" t="s">
        <v>437</v>
      </c>
      <c r="T264" t="s">
        <v>437</v>
      </c>
      <c r="U264" t="s">
        <v>437</v>
      </c>
      <c r="V264" t="s">
        <v>437</v>
      </c>
      <c r="W264" t="s">
        <v>437</v>
      </c>
      <c r="X264" t="str">
        <f t="shared" ref="X264:X272" si="245">W264</f>
        <v>CF-24</v>
      </c>
      <c r="Y264" t="s">
        <v>437</v>
      </c>
      <c r="Z264" t="str">
        <f t="shared" ref="Z264:AK264" si="246">Y264</f>
        <v>CF-24</v>
      </c>
      <c r="AA264" t="str">
        <f t="shared" si="246"/>
        <v>CF-24</v>
      </c>
      <c r="AB264" t="str">
        <f t="shared" si="246"/>
        <v>CF-24</v>
      </c>
      <c r="AC264" t="str">
        <f t="shared" si="246"/>
        <v>CF-24</v>
      </c>
      <c r="AD264" t="str">
        <f t="shared" si="246"/>
        <v>CF-24</v>
      </c>
      <c r="AE264" t="str">
        <f t="shared" si="246"/>
        <v>CF-24</v>
      </c>
      <c r="AF264" t="str">
        <f t="shared" si="246"/>
        <v>CF-24</v>
      </c>
      <c r="AG264" t="str">
        <f t="shared" si="246"/>
        <v>CF-24</v>
      </c>
      <c r="AH264" t="str">
        <f t="shared" si="246"/>
        <v>CF-24</v>
      </c>
      <c r="AI264" t="str">
        <f t="shared" si="246"/>
        <v>CF-24</v>
      </c>
      <c r="AJ264" t="str">
        <f t="shared" si="246"/>
        <v>CF-24</v>
      </c>
      <c r="AK264" t="str">
        <f t="shared" si="246"/>
        <v>CF-24</v>
      </c>
      <c r="AM264" t="str">
        <f t="shared" si="240"/>
        <v>OSVALDO VINDAS JIMENEZ</v>
      </c>
      <c r="AN264" t="e">
        <f t="shared" ca="1" si="241"/>
        <v>#N/A</v>
      </c>
      <c r="AO264" t="e">
        <f ca="1">VLOOKUP(AN264,Equivalencias!D:F,3,FALSE)</f>
        <v>#N/A</v>
      </c>
      <c r="AQ264" t="s">
        <v>3769</v>
      </c>
    </row>
    <row r="265" spans="1:43" x14ac:dyDescent="0.3">
      <c r="A265" t="s">
        <v>277</v>
      </c>
      <c r="B265" t="s">
        <v>470</v>
      </c>
      <c r="C265" t="s">
        <v>470</v>
      </c>
      <c r="D265" t="s">
        <v>470</v>
      </c>
      <c r="E265" t="s">
        <v>470</v>
      </c>
      <c r="F265" t="s">
        <v>470</v>
      </c>
      <c r="G265" t="s">
        <v>470</v>
      </c>
      <c r="H265" t="s">
        <v>470</v>
      </c>
      <c r="I265" t="s">
        <v>470</v>
      </c>
      <c r="J265" t="s">
        <v>470</v>
      </c>
      <c r="K265" t="s">
        <v>470</v>
      </c>
      <c r="L265" t="s">
        <v>470</v>
      </c>
      <c r="M265" t="s">
        <v>470</v>
      </c>
      <c r="N265" t="s">
        <v>470</v>
      </c>
      <c r="O265" t="s">
        <v>470</v>
      </c>
      <c r="P265" t="s">
        <v>470</v>
      </c>
      <c r="Q265" t="s">
        <v>470</v>
      </c>
      <c r="R265" t="s">
        <v>470</v>
      </c>
      <c r="S265" t="s">
        <v>470</v>
      </c>
      <c r="T265" t="s">
        <v>470</v>
      </c>
      <c r="U265" t="s">
        <v>470</v>
      </c>
      <c r="V265" t="s">
        <v>470</v>
      </c>
      <c r="W265" t="s">
        <v>470</v>
      </c>
      <c r="X265" t="str">
        <f t="shared" si="245"/>
        <v>CF-2806</v>
      </c>
      <c r="Y265" t="s">
        <v>470</v>
      </c>
      <c r="Z265" t="str">
        <f t="shared" ref="Z265:AK265" si="247">Y265</f>
        <v>CF-2806</v>
      </c>
      <c r="AA265" t="str">
        <f t="shared" si="247"/>
        <v>CF-2806</v>
      </c>
      <c r="AB265" t="str">
        <f t="shared" si="247"/>
        <v>CF-2806</v>
      </c>
      <c r="AC265" t="str">
        <f t="shared" si="247"/>
        <v>CF-2806</v>
      </c>
      <c r="AD265" t="str">
        <f t="shared" si="247"/>
        <v>CF-2806</v>
      </c>
      <c r="AE265" t="str">
        <f t="shared" si="247"/>
        <v>CF-2806</v>
      </c>
      <c r="AF265" t="str">
        <f t="shared" si="247"/>
        <v>CF-2806</v>
      </c>
      <c r="AG265" t="str">
        <f t="shared" si="247"/>
        <v>CF-2806</v>
      </c>
      <c r="AH265" t="str">
        <f t="shared" si="247"/>
        <v>CF-2806</v>
      </c>
      <c r="AI265" t="str">
        <f t="shared" si="247"/>
        <v>CF-2806</v>
      </c>
      <c r="AJ265" t="str">
        <f t="shared" si="247"/>
        <v>CF-2806</v>
      </c>
      <c r="AK265" t="str">
        <f t="shared" si="247"/>
        <v>CF-2806</v>
      </c>
      <c r="AM265" t="str">
        <f t="shared" si="240"/>
        <v>PABLO NAVARRO ALTAMIRANO</v>
      </c>
      <c r="AN265" t="e">
        <f t="shared" ca="1" si="241"/>
        <v>#N/A</v>
      </c>
      <c r="AO265" t="e">
        <f ca="1">VLOOKUP(AN265,Equivalencias!D:F,3,FALSE)</f>
        <v>#N/A</v>
      </c>
      <c r="AQ265" t="s">
        <v>3770</v>
      </c>
    </row>
    <row r="266" spans="1:43" s="1" customFormat="1" x14ac:dyDescent="0.3">
      <c r="A266" t="s">
        <v>306</v>
      </c>
      <c r="B266" t="s">
        <v>481</v>
      </c>
      <c r="C266" t="s">
        <v>481</v>
      </c>
      <c r="D266" t="s">
        <v>481</v>
      </c>
      <c r="E266" t="s">
        <v>481</v>
      </c>
      <c r="F266" t="s">
        <v>481</v>
      </c>
      <c r="G266" t="s">
        <v>481</v>
      </c>
      <c r="H266" t="s">
        <v>481</v>
      </c>
      <c r="I266" t="s">
        <v>481</v>
      </c>
      <c r="J266" t="s">
        <v>481</v>
      </c>
      <c r="K266" t="s">
        <v>481</v>
      </c>
      <c r="L266" t="s">
        <v>481</v>
      </c>
      <c r="M266" t="s">
        <v>481</v>
      </c>
      <c r="N266" t="s">
        <v>481</v>
      </c>
      <c r="O266" t="s">
        <v>481</v>
      </c>
      <c r="P266" t="s">
        <v>481</v>
      </c>
      <c r="Q266" t="s">
        <v>481</v>
      </c>
      <c r="R266" t="s">
        <v>481</v>
      </c>
      <c r="S266" t="s">
        <v>481</v>
      </c>
      <c r="T266" t="s">
        <v>481</v>
      </c>
      <c r="U266" t="s">
        <v>481</v>
      </c>
      <c r="V266" t="s">
        <v>481</v>
      </c>
      <c r="W266" t="s">
        <v>481</v>
      </c>
      <c r="X266" t="str">
        <f t="shared" si="245"/>
        <v>CF-30</v>
      </c>
      <c r="Y266" t="s">
        <v>481</v>
      </c>
      <c r="Z266" t="str">
        <f t="shared" ref="Z266:AK266" si="248">Y266</f>
        <v>CF-30</v>
      </c>
      <c r="AA266" t="str">
        <f t="shared" si="248"/>
        <v>CF-30</v>
      </c>
      <c r="AB266" t="str">
        <f t="shared" si="248"/>
        <v>CF-30</v>
      </c>
      <c r="AC266" t="str">
        <f t="shared" si="248"/>
        <v>CF-30</v>
      </c>
      <c r="AD266" t="str">
        <f t="shared" si="248"/>
        <v>CF-30</v>
      </c>
      <c r="AE266" t="str">
        <f t="shared" si="248"/>
        <v>CF-30</v>
      </c>
      <c r="AF266" t="str">
        <f t="shared" si="248"/>
        <v>CF-30</v>
      </c>
      <c r="AG266" t="str">
        <f t="shared" si="248"/>
        <v>CF-30</v>
      </c>
      <c r="AH266" t="str">
        <f t="shared" si="248"/>
        <v>CF-30</v>
      </c>
      <c r="AI266" t="str">
        <f t="shared" si="248"/>
        <v>CF-30</v>
      </c>
      <c r="AJ266" t="str">
        <f t="shared" si="248"/>
        <v>CF-30</v>
      </c>
      <c r="AK266" t="str">
        <f t="shared" si="248"/>
        <v>CF-30</v>
      </c>
      <c r="AL266"/>
      <c r="AM266" t="str">
        <f t="shared" si="240"/>
        <v>PAOLA MORALES CORDOBA</v>
      </c>
      <c r="AN266" t="e">
        <f t="shared" ca="1" si="241"/>
        <v>#N/A</v>
      </c>
      <c r="AO266" t="e">
        <f ca="1">VLOOKUP(AN266,Equivalencias!D:F,3,FALSE)</f>
        <v>#N/A</v>
      </c>
      <c r="AP266"/>
      <c r="AQ266" t="s">
        <v>3771</v>
      </c>
    </row>
    <row r="267" spans="1:43" x14ac:dyDescent="0.3">
      <c r="A267" t="s">
        <v>130</v>
      </c>
      <c r="B267" t="s">
        <v>437</v>
      </c>
      <c r="C267" t="s">
        <v>437</v>
      </c>
      <c r="D267" t="s">
        <v>437</v>
      </c>
      <c r="E267" t="s">
        <v>437</v>
      </c>
      <c r="F267" t="s">
        <v>437</v>
      </c>
      <c r="G267" t="s">
        <v>437</v>
      </c>
      <c r="H267" t="s">
        <v>437</v>
      </c>
      <c r="I267" t="s">
        <v>437</v>
      </c>
      <c r="J267" t="s">
        <v>437</v>
      </c>
      <c r="K267" t="s">
        <v>437</v>
      </c>
      <c r="L267" t="s">
        <v>437</v>
      </c>
      <c r="M267" t="s">
        <v>437</v>
      </c>
      <c r="N267" t="s">
        <v>437</v>
      </c>
      <c r="O267" t="s">
        <v>437</v>
      </c>
      <c r="P267" t="s">
        <v>437</v>
      </c>
      <c r="Q267" t="s">
        <v>437</v>
      </c>
      <c r="R267" t="s">
        <v>437</v>
      </c>
      <c r="S267" t="s">
        <v>437</v>
      </c>
      <c r="T267" t="s">
        <v>437</v>
      </c>
      <c r="U267" t="s">
        <v>437</v>
      </c>
      <c r="V267" t="s">
        <v>437</v>
      </c>
      <c r="W267" t="s">
        <v>437</v>
      </c>
      <c r="X267" t="str">
        <f t="shared" si="245"/>
        <v>CF-24</v>
      </c>
      <c r="Y267" t="s">
        <v>437</v>
      </c>
      <c r="Z267" t="str">
        <f t="shared" ref="Z267:AK267" si="249">Y267</f>
        <v>CF-24</v>
      </c>
      <c r="AA267" t="str">
        <f t="shared" si="249"/>
        <v>CF-24</v>
      </c>
      <c r="AB267" t="str">
        <f t="shared" si="249"/>
        <v>CF-24</v>
      </c>
      <c r="AC267" t="str">
        <f t="shared" si="249"/>
        <v>CF-24</v>
      </c>
      <c r="AD267" t="str">
        <f t="shared" si="249"/>
        <v>CF-24</v>
      </c>
      <c r="AE267" t="str">
        <f t="shared" si="249"/>
        <v>CF-24</v>
      </c>
      <c r="AF267" t="str">
        <f t="shared" si="249"/>
        <v>CF-24</v>
      </c>
      <c r="AG267" t="str">
        <f t="shared" si="249"/>
        <v>CF-24</v>
      </c>
      <c r="AH267" t="str">
        <f t="shared" si="249"/>
        <v>CF-24</v>
      </c>
      <c r="AI267" t="str">
        <f t="shared" si="249"/>
        <v>CF-24</v>
      </c>
      <c r="AJ267" t="str">
        <f t="shared" si="249"/>
        <v>CF-24</v>
      </c>
      <c r="AK267" t="str">
        <f t="shared" si="249"/>
        <v>CF-24</v>
      </c>
      <c r="AM267" t="str">
        <f t="shared" si="240"/>
        <v>Paolo Blanco Nuñez</v>
      </c>
      <c r="AN267" t="e">
        <f t="shared" ca="1" si="241"/>
        <v>#N/A</v>
      </c>
      <c r="AO267" t="e">
        <f ca="1">VLOOKUP(AN267,Equivalencias!D:F,3,FALSE)</f>
        <v>#N/A</v>
      </c>
      <c r="AQ267" t="s">
        <v>3772</v>
      </c>
    </row>
    <row r="268" spans="1:43" x14ac:dyDescent="0.3">
      <c r="A268" t="s">
        <v>126</v>
      </c>
      <c r="B268" t="s">
        <v>437</v>
      </c>
      <c r="C268" t="s">
        <v>437</v>
      </c>
      <c r="D268" t="s">
        <v>437</v>
      </c>
      <c r="E268" t="s">
        <v>437</v>
      </c>
      <c r="F268" t="s">
        <v>437</v>
      </c>
      <c r="G268" t="s">
        <v>437</v>
      </c>
      <c r="H268" t="s">
        <v>437</v>
      </c>
      <c r="I268" t="s">
        <v>437</v>
      </c>
      <c r="J268" t="s">
        <v>437</v>
      </c>
      <c r="K268" t="s">
        <v>437</v>
      </c>
      <c r="L268" t="s">
        <v>437</v>
      </c>
      <c r="M268" t="s">
        <v>437</v>
      </c>
      <c r="N268" t="s">
        <v>437</v>
      </c>
      <c r="O268" t="s">
        <v>437</v>
      </c>
      <c r="P268" t="s">
        <v>437</v>
      </c>
      <c r="Q268" t="s">
        <v>437</v>
      </c>
      <c r="R268" t="s">
        <v>437</v>
      </c>
      <c r="S268" t="s">
        <v>437</v>
      </c>
      <c r="T268" t="s">
        <v>437</v>
      </c>
      <c r="U268" t="s">
        <v>437</v>
      </c>
      <c r="V268" t="s">
        <v>437</v>
      </c>
      <c r="W268" t="s">
        <v>437</v>
      </c>
      <c r="X268" t="str">
        <f t="shared" si="245"/>
        <v>CF-24</v>
      </c>
      <c r="Y268" t="s">
        <v>437</v>
      </c>
      <c r="Z268" t="str">
        <f t="shared" ref="Z268:AK268" si="250">Y268</f>
        <v>CF-24</v>
      </c>
      <c r="AA268" t="str">
        <f t="shared" si="250"/>
        <v>CF-24</v>
      </c>
      <c r="AB268" t="str">
        <f t="shared" si="250"/>
        <v>CF-24</v>
      </c>
      <c r="AC268" t="str">
        <f t="shared" si="250"/>
        <v>CF-24</v>
      </c>
      <c r="AD268" t="str">
        <f t="shared" si="250"/>
        <v>CF-24</v>
      </c>
      <c r="AE268" t="str">
        <f t="shared" si="250"/>
        <v>CF-24</v>
      </c>
      <c r="AF268" t="str">
        <f t="shared" si="250"/>
        <v>CF-24</v>
      </c>
      <c r="AG268" t="str">
        <f t="shared" si="250"/>
        <v>CF-24</v>
      </c>
      <c r="AH268" t="str">
        <f t="shared" si="250"/>
        <v>CF-24</v>
      </c>
      <c r="AI268" t="str">
        <f t="shared" si="250"/>
        <v>CF-24</v>
      </c>
      <c r="AJ268" t="str">
        <f t="shared" si="250"/>
        <v>CF-24</v>
      </c>
      <c r="AK268" t="str">
        <f t="shared" si="250"/>
        <v>CF-24</v>
      </c>
      <c r="AM268" t="str">
        <f t="shared" si="240"/>
        <v>PAULA CORRALES MARTINEZ</v>
      </c>
      <c r="AN268" t="e">
        <f t="shared" ca="1" si="241"/>
        <v>#N/A</v>
      </c>
      <c r="AO268" t="e">
        <f ca="1">VLOOKUP(AN268,Equivalencias!D:F,3,FALSE)</f>
        <v>#N/A</v>
      </c>
      <c r="AQ268" t="s">
        <v>3773</v>
      </c>
    </row>
    <row r="269" spans="1:43" x14ac:dyDescent="0.3">
      <c r="A269" t="s">
        <v>389</v>
      </c>
      <c r="B269" t="s">
        <v>458</v>
      </c>
      <c r="C269" t="s">
        <v>458</v>
      </c>
      <c r="D269" t="s">
        <v>458</v>
      </c>
      <c r="E269" t="s">
        <v>458</v>
      </c>
      <c r="F269" t="s">
        <v>458</v>
      </c>
      <c r="G269" t="s">
        <v>458</v>
      </c>
      <c r="H269" t="s">
        <v>458</v>
      </c>
      <c r="I269" t="s">
        <v>458</v>
      </c>
      <c r="J269" t="s">
        <v>458</v>
      </c>
      <c r="K269" t="s">
        <v>458</v>
      </c>
      <c r="L269" t="s">
        <v>458</v>
      </c>
      <c r="M269" t="s">
        <v>458</v>
      </c>
      <c r="N269" t="s">
        <v>458</v>
      </c>
      <c r="O269" t="s">
        <v>458</v>
      </c>
      <c r="P269" t="s">
        <v>458</v>
      </c>
      <c r="Q269" t="s">
        <v>458</v>
      </c>
      <c r="R269" t="s">
        <v>458</v>
      </c>
      <c r="S269" t="s">
        <v>458</v>
      </c>
      <c r="T269" t="s">
        <v>458</v>
      </c>
      <c r="U269" t="s">
        <v>458</v>
      </c>
      <c r="V269" t="s">
        <v>458</v>
      </c>
      <c r="W269" t="s">
        <v>458</v>
      </c>
      <c r="X269" t="str">
        <f t="shared" si="245"/>
        <v>CF-280</v>
      </c>
      <c r="Y269" t="s">
        <v>458</v>
      </c>
      <c r="Z269" t="str">
        <f t="shared" ref="Z269:AK269" si="251">Y269</f>
        <v>CF-280</v>
      </c>
      <c r="AA269" t="str">
        <f t="shared" si="251"/>
        <v>CF-280</v>
      </c>
      <c r="AB269" t="str">
        <f t="shared" si="251"/>
        <v>CF-280</v>
      </c>
      <c r="AC269" t="str">
        <f t="shared" si="251"/>
        <v>CF-280</v>
      </c>
      <c r="AD269" t="str">
        <f t="shared" si="251"/>
        <v>CF-280</v>
      </c>
      <c r="AE269" t="str">
        <f t="shared" si="251"/>
        <v>CF-280</v>
      </c>
      <c r="AF269" t="str">
        <f t="shared" si="251"/>
        <v>CF-280</v>
      </c>
      <c r="AG269" t="str">
        <f t="shared" si="251"/>
        <v>CF-280</v>
      </c>
      <c r="AH269" t="str">
        <f t="shared" si="251"/>
        <v>CF-280</v>
      </c>
      <c r="AI269" t="str">
        <f t="shared" si="251"/>
        <v>CF-280</v>
      </c>
      <c r="AJ269" t="str">
        <f t="shared" si="251"/>
        <v>CF-280</v>
      </c>
      <c r="AK269" t="str">
        <f t="shared" si="251"/>
        <v>CF-280</v>
      </c>
      <c r="AM269" t="str">
        <f t="shared" si="240"/>
        <v>PEDRO MUÑOZ CARVAJAL</v>
      </c>
      <c r="AN269" t="e">
        <f t="shared" ca="1" si="241"/>
        <v>#N/A</v>
      </c>
      <c r="AO269" t="e">
        <f ca="1">VLOOKUP(AN269,Equivalencias!D:F,3,FALSE)</f>
        <v>#N/A</v>
      </c>
      <c r="AQ269" t="s">
        <v>3774</v>
      </c>
    </row>
    <row r="270" spans="1:43" x14ac:dyDescent="0.3">
      <c r="A270" t="s">
        <v>1035</v>
      </c>
      <c r="B270" t="s">
        <v>470</v>
      </c>
      <c r="C270" t="s">
        <v>470</v>
      </c>
      <c r="D270" t="s">
        <v>470</v>
      </c>
      <c r="E270" t="s">
        <v>470</v>
      </c>
      <c r="F270" t="s">
        <v>470</v>
      </c>
      <c r="G270" t="s">
        <v>470</v>
      </c>
      <c r="H270" t="s">
        <v>470</v>
      </c>
      <c r="I270" t="s">
        <v>470</v>
      </c>
      <c r="J270" t="s">
        <v>470</v>
      </c>
      <c r="K270" t="s">
        <v>470</v>
      </c>
      <c r="L270" t="s">
        <v>470</v>
      </c>
      <c r="M270" t="s">
        <v>470</v>
      </c>
      <c r="N270" t="s">
        <v>470</v>
      </c>
      <c r="O270" t="s">
        <v>470</v>
      </c>
      <c r="P270" t="s">
        <v>470</v>
      </c>
      <c r="Q270" t="s">
        <v>470</v>
      </c>
      <c r="R270" t="s">
        <v>470</v>
      </c>
      <c r="S270" t="s">
        <v>470</v>
      </c>
      <c r="T270" t="s">
        <v>470</v>
      </c>
      <c r="U270" t="s">
        <v>470</v>
      </c>
      <c r="V270" t="s">
        <v>470</v>
      </c>
      <c r="W270" t="s">
        <v>470</v>
      </c>
      <c r="X270" t="str">
        <f t="shared" si="245"/>
        <v>CF-2806</v>
      </c>
      <c r="Y270" t="s">
        <v>470</v>
      </c>
      <c r="Z270" t="str">
        <f t="shared" ref="Z270:AK270" si="252">Y270</f>
        <v>CF-2806</v>
      </c>
      <c r="AA270" t="str">
        <f t="shared" si="252"/>
        <v>CF-2806</v>
      </c>
      <c r="AB270" t="str">
        <f t="shared" si="252"/>
        <v>CF-2806</v>
      </c>
      <c r="AC270" t="str">
        <f t="shared" si="252"/>
        <v>CF-2806</v>
      </c>
      <c r="AD270" t="str">
        <f t="shared" si="252"/>
        <v>CF-2806</v>
      </c>
      <c r="AE270" t="str">
        <f t="shared" si="252"/>
        <v>CF-2806</v>
      </c>
      <c r="AF270" t="str">
        <f t="shared" si="252"/>
        <v>CF-2806</v>
      </c>
      <c r="AG270" t="str">
        <f t="shared" si="252"/>
        <v>CF-2806</v>
      </c>
      <c r="AH270" t="str">
        <f t="shared" si="252"/>
        <v>CF-2806</v>
      </c>
      <c r="AI270" t="str">
        <f t="shared" si="252"/>
        <v>CF-2806</v>
      </c>
      <c r="AJ270" t="str">
        <f t="shared" si="252"/>
        <v>CF-2806</v>
      </c>
      <c r="AK270" t="str">
        <f t="shared" si="252"/>
        <v>CF-2806</v>
      </c>
      <c r="AM270" t="str">
        <f t="shared" si="240"/>
        <v>PRISCILLA VILLARREAL MUÑOZ</v>
      </c>
      <c r="AN270" t="e">
        <f t="shared" ca="1" si="241"/>
        <v>#N/A</v>
      </c>
      <c r="AO270" t="e">
        <f ca="1">VLOOKUP(AN270,Equivalencias!D:F,3,FALSE)</f>
        <v>#N/A</v>
      </c>
      <c r="AQ270" t="s">
        <v>3775</v>
      </c>
    </row>
    <row r="271" spans="1:43" x14ac:dyDescent="0.3">
      <c r="A271" t="s">
        <v>29</v>
      </c>
      <c r="B271" t="s">
        <v>477</v>
      </c>
      <c r="C271" t="s">
        <v>477</v>
      </c>
      <c r="D271" t="s">
        <v>477</v>
      </c>
      <c r="E271" t="s">
        <v>477</v>
      </c>
      <c r="F271" t="s">
        <v>477</v>
      </c>
      <c r="G271" t="s">
        <v>477</v>
      </c>
      <c r="H271" t="s">
        <v>477</v>
      </c>
      <c r="I271" t="s">
        <v>477</v>
      </c>
      <c r="J271" t="s">
        <v>477</v>
      </c>
      <c r="K271" t="s">
        <v>477</v>
      </c>
      <c r="L271" t="s">
        <v>477</v>
      </c>
      <c r="M271" t="s">
        <v>477</v>
      </c>
      <c r="N271" t="s">
        <v>477</v>
      </c>
      <c r="O271" t="s">
        <v>477</v>
      </c>
      <c r="P271" t="s">
        <v>477</v>
      </c>
      <c r="Q271" t="s">
        <v>477</v>
      </c>
      <c r="R271" t="s">
        <v>477</v>
      </c>
      <c r="S271" t="s">
        <v>477</v>
      </c>
      <c r="T271" t="s">
        <v>477</v>
      </c>
      <c r="U271" t="s">
        <v>477</v>
      </c>
      <c r="V271" t="s">
        <v>477</v>
      </c>
      <c r="W271" t="s">
        <v>477</v>
      </c>
      <c r="X271" t="str">
        <f t="shared" si="245"/>
        <v>CF-2903</v>
      </c>
      <c r="Y271" t="s">
        <v>477</v>
      </c>
      <c r="Z271" t="str">
        <f t="shared" ref="Z271:AK271" si="253">Y271</f>
        <v>CF-2903</v>
      </c>
      <c r="AA271" t="str">
        <f t="shared" si="253"/>
        <v>CF-2903</v>
      </c>
      <c r="AB271" t="str">
        <f t="shared" si="253"/>
        <v>CF-2903</v>
      </c>
      <c r="AC271" t="str">
        <f t="shared" si="253"/>
        <v>CF-2903</v>
      </c>
      <c r="AD271" t="str">
        <f t="shared" si="253"/>
        <v>CF-2903</v>
      </c>
      <c r="AE271" t="str">
        <f t="shared" si="253"/>
        <v>CF-2903</v>
      </c>
      <c r="AF271" t="str">
        <f t="shared" si="253"/>
        <v>CF-2903</v>
      </c>
      <c r="AG271" t="str">
        <f t="shared" si="253"/>
        <v>CF-2903</v>
      </c>
      <c r="AH271" t="str">
        <f t="shared" si="253"/>
        <v>CF-2903</v>
      </c>
      <c r="AI271" t="str">
        <f t="shared" si="253"/>
        <v>CF-2903</v>
      </c>
      <c r="AJ271" t="str">
        <f t="shared" si="253"/>
        <v>CF-2903</v>
      </c>
      <c r="AK271" t="str">
        <f t="shared" si="253"/>
        <v>CF-2903</v>
      </c>
      <c r="AM271" t="str">
        <f t="shared" si="240"/>
        <v>RAFAEL VEGA ALVAREZ</v>
      </c>
      <c r="AN271" t="e">
        <f t="shared" ca="1" si="241"/>
        <v>#N/A</v>
      </c>
      <c r="AO271" t="e">
        <f ca="1">VLOOKUP(AN271,Equivalencias!D:F,3,FALSE)</f>
        <v>#N/A</v>
      </c>
      <c r="AQ271" t="s">
        <v>3776</v>
      </c>
    </row>
    <row r="272" spans="1:43" x14ac:dyDescent="0.3">
      <c r="A272" s="1" t="s">
        <v>1014</v>
      </c>
      <c r="B272" s="1" t="e">
        <v>#N/A</v>
      </c>
      <c r="C272" s="1" t="e">
        <v>#N/A</v>
      </c>
      <c r="D272" s="1" t="e">
        <v>#N/A</v>
      </c>
      <c r="E272" s="1" t="e">
        <v>#N/A</v>
      </c>
      <c r="F272" s="1" t="e">
        <v>#N/A</v>
      </c>
      <c r="G272" s="1" t="e">
        <v>#N/A</v>
      </c>
      <c r="H272" s="1" t="e">
        <v>#N/A</v>
      </c>
      <c r="I272" s="1" t="e">
        <v>#N/A</v>
      </c>
      <c r="J272" s="1" t="e">
        <v>#N/A</v>
      </c>
      <c r="K272" s="1" t="e">
        <v>#N/A</v>
      </c>
      <c r="L272" s="1" t="e">
        <v>#N/A</v>
      </c>
      <c r="M272" s="1" t="e">
        <v>#N/A</v>
      </c>
      <c r="N272" s="1" t="e">
        <v>#N/A</v>
      </c>
      <c r="O272" s="1" t="e">
        <v>#N/A</v>
      </c>
      <c r="P272" s="1" t="e">
        <v>#N/A</v>
      </c>
      <c r="Q272" s="1" t="e">
        <v>#N/A</v>
      </c>
      <c r="R272" s="1" t="s">
        <v>672</v>
      </c>
      <c r="S272" s="1" t="s">
        <v>672</v>
      </c>
      <c r="T272" s="1" t="s">
        <v>672</v>
      </c>
      <c r="U272" s="1" t="s">
        <v>672</v>
      </c>
      <c r="V272" s="1" t="s">
        <v>672</v>
      </c>
      <c r="W272" s="1" t="s">
        <v>672</v>
      </c>
      <c r="X272" s="1" t="str">
        <f t="shared" si="245"/>
        <v>CF-SP</v>
      </c>
      <c r="Y272" s="1" t="s">
        <v>672</v>
      </c>
      <c r="Z272" s="1" t="str">
        <f t="shared" ref="Z272:AK272" si="254">Y272</f>
        <v>CF-SP</v>
      </c>
      <c r="AA272" s="1" t="str">
        <f t="shared" si="254"/>
        <v>CF-SP</v>
      </c>
      <c r="AB272" s="1" t="str">
        <f t="shared" si="254"/>
        <v>CF-SP</v>
      </c>
      <c r="AC272" s="1" t="str">
        <f t="shared" si="254"/>
        <v>CF-SP</v>
      </c>
      <c r="AD272" s="1" t="str">
        <f t="shared" si="254"/>
        <v>CF-SP</v>
      </c>
      <c r="AE272" s="1" t="str">
        <f t="shared" si="254"/>
        <v>CF-SP</v>
      </c>
      <c r="AF272" s="1" t="str">
        <f t="shared" si="254"/>
        <v>CF-SP</v>
      </c>
      <c r="AG272" s="1" t="str">
        <f t="shared" si="254"/>
        <v>CF-SP</v>
      </c>
      <c r="AH272" s="1" t="str">
        <f t="shared" si="254"/>
        <v>CF-SP</v>
      </c>
      <c r="AI272" s="1" t="str">
        <f t="shared" si="254"/>
        <v>CF-SP</v>
      </c>
      <c r="AJ272" s="1" t="str">
        <f t="shared" si="254"/>
        <v>CF-SP</v>
      </c>
      <c r="AK272" s="1" t="str">
        <f t="shared" si="254"/>
        <v>CF-SP</v>
      </c>
      <c r="AL272" s="1"/>
      <c r="AM272" s="1" t="str">
        <f t="shared" si="240"/>
        <v>RAJEEV RANJAN KISHORE</v>
      </c>
      <c r="AN272" s="1" t="e">
        <f t="shared" ca="1" si="241"/>
        <v>#N/A</v>
      </c>
      <c r="AO272" s="1" t="e">
        <f ca="1">VLOOKUP(AN272,Equivalencias!D:F,3,FALSE)</f>
        <v>#N/A</v>
      </c>
      <c r="AP272" s="1"/>
      <c r="AQ272" s="1" t="e">
        <v>#N/A</v>
      </c>
    </row>
    <row r="273" spans="1:43" x14ac:dyDescent="0.3">
      <c r="A273" t="s">
        <v>3174</v>
      </c>
      <c r="X273" t="s">
        <v>485</v>
      </c>
      <c r="Y273" t="s">
        <v>485</v>
      </c>
      <c r="Z273" t="str">
        <f t="shared" ref="Z273:AK273" si="255">Y273</f>
        <v>CF-42</v>
      </c>
      <c r="AA273" t="str">
        <f t="shared" si="255"/>
        <v>CF-42</v>
      </c>
      <c r="AB273" t="str">
        <f t="shared" si="255"/>
        <v>CF-42</v>
      </c>
      <c r="AC273" t="str">
        <f t="shared" si="255"/>
        <v>CF-42</v>
      </c>
      <c r="AD273" t="str">
        <f t="shared" si="255"/>
        <v>CF-42</v>
      </c>
      <c r="AE273" t="str">
        <f t="shared" si="255"/>
        <v>CF-42</v>
      </c>
      <c r="AF273" t="str">
        <f t="shared" si="255"/>
        <v>CF-42</v>
      </c>
      <c r="AG273" t="str">
        <f t="shared" si="255"/>
        <v>CF-42</v>
      </c>
      <c r="AH273" t="str">
        <f t="shared" si="255"/>
        <v>CF-42</v>
      </c>
      <c r="AI273" t="str">
        <f t="shared" si="255"/>
        <v>CF-42</v>
      </c>
      <c r="AJ273" t="str">
        <f t="shared" si="255"/>
        <v>CF-42</v>
      </c>
      <c r="AK273" t="str">
        <f t="shared" si="255"/>
        <v>CF-42</v>
      </c>
      <c r="AM273" t="str">
        <f t="shared" si="240"/>
        <v>RANDALL BONILLA CRUZ</v>
      </c>
      <c r="AN273" t="e">
        <f t="shared" ca="1" si="241"/>
        <v>#N/A</v>
      </c>
      <c r="AO273" t="e">
        <f ca="1">VLOOKUP(AN273,Equivalencias!D:F,3,FALSE)</f>
        <v>#N/A</v>
      </c>
      <c r="AQ273" t="s">
        <v>3777</v>
      </c>
    </row>
    <row r="274" spans="1:43" x14ac:dyDescent="0.3">
      <c r="A274" t="s">
        <v>279</v>
      </c>
      <c r="B274" t="s">
        <v>460</v>
      </c>
      <c r="C274" t="s">
        <v>460</v>
      </c>
      <c r="D274" t="s">
        <v>460</v>
      </c>
      <c r="E274" t="s">
        <v>460</v>
      </c>
      <c r="F274" t="s">
        <v>460</v>
      </c>
      <c r="G274" t="s">
        <v>460</v>
      </c>
      <c r="H274" t="s">
        <v>460</v>
      </c>
      <c r="I274" t="s">
        <v>460</v>
      </c>
      <c r="J274" t="s">
        <v>460</v>
      </c>
      <c r="K274" t="s">
        <v>460</v>
      </c>
      <c r="L274" t="s">
        <v>460</v>
      </c>
      <c r="M274" t="s">
        <v>460</v>
      </c>
      <c r="N274" t="s">
        <v>460</v>
      </c>
      <c r="O274" t="s">
        <v>460</v>
      </c>
      <c r="P274" t="s">
        <v>460</v>
      </c>
      <c r="Q274" t="s">
        <v>460</v>
      </c>
      <c r="R274" t="s">
        <v>460</v>
      </c>
      <c r="S274" t="s">
        <v>460</v>
      </c>
      <c r="T274" t="s">
        <v>460</v>
      </c>
      <c r="U274" t="s">
        <v>460</v>
      </c>
      <c r="V274" t="s">
        <v>460</v>
      </c>
      <c r="W274" t="s">
        <v>460</v>
      </c>
      <c r="X274" t="str">
        <f t="shared" ref="X274:X284" si="256">W274</f>
        <v>CF-2801</v>
      </c>
      <c r="Y274" t="s">
        <v>460</v>
      </c>
      <c r="Z274" t="str">
        <f t="shared" ref="Z274:AK274" si="257">Y274</f>
        <v>CF-2801</v>
      </c>
      <c r="AA274" t="str">
        <f t="shared" si="257"/>
        <v>CF-2801</v>
      </c>
      <c r="AB274" t="str">
        <f t="shared" si="257"/>
        <v>CF-2801</v>
      </c>
      <c r="AC274" t="str">
        <f t="shared" si="257"/>
        <v>CF-2801</v>
      </c>
      <c r="AD274" t="str">
        <f t="shared" si="257"/>
        <v>CF-2801</v>
      </c>
      <c r="AE274" t="str">
        <f t="shared" si="257"/>
        <v>CF-2801</v>
      </c>
      <c r="AF274" t="str">
        <f t="shared" si="257"/>
        <v>CF-2801</v>
      </c>
      <c r="AG274" t="str">
        <f t="shared" si="257"/>
        <v>CF-2801</v>
      </c>
      <c r="AH274" t="str">
        <f t="shared" si="257"/>
        <v>CF-2801</v>
      </c>
      <c r="AI274" t="str">
        <f t="shared" si="257"/>
        <v>CF-2801</v>
      </c>
      <c r="AJ274" t="str">
        <f t="shared" si="257"/>
        <v>CF-2801</v>
      </c>
      <c r="AK274" t="str">
        <f t="shared" si="257"/>
        <v>CF-2801</v>
      </c>
      <c r="AM274" t="str">
        <f t="shared" si="240"/>
        <v>RANDALL COLOMER VILLALTA</v>
      </c>
      <c r="AN274" t="e">
        <f t="shared" ca="1" si="241"/>
        <v>#N/A</v>
      </c>
      <c r="AO274" t="e">
        <f ca="1">VLOOKUP(AN274,Equivalencias!D:F,3,FALSE)</f>
        <v>#N/A</v>
      </c>
      <c r="AQ274" t="s">
        <v>3778</v>
      </c>
    </row>
    <row r="275" spans="1:43" s="1" customFormat="1" x14ac:dyDescent="0.3">
      <c r="A275" t="s">
        <v>254</v>
      </c>
      <c r="B275" t="s">
        <v>471</v>
      </c>
      <c r="C275" t="s">
        <v>471</v>
      </c>
      <c r="D275" t="s">
        <v>471</v>
      </c>
      <c r="E275" t="s">
        <v>471</v>
      </c>
      <c r="F275" t="s">
        <v>471</v>
      </c>
      <c r="G275" t="s">
        <v>471</v>
      </c>
      <c r="H275" t="s">
        <v>471</v>
      </c>
      <c r="I275" t="s">
        <v>471</v>
      </c>
      <c r="J275" t="s">
        <v>471</v>
      </c>
      <c r="K275" t="s">
        <v>471</v>
      </c>
      <c r="L275" t="s">
        <v>471</v>
      </c>
      <c r="M275" t="s">
        <v>471</v>
      </c>
      <c r="N275" t="s">
        <v>471</v>
      </c>
      <c r="O275" t="s">
        <v>471</v>
      </c>
      <c r="P275" t="s">
        <v>471</v>
      </c>
      <c r="Q275" t="s">
        <v>471</v>
      </c>
      <c r="R275" t="s">
        <v>471</v>
      </c>
      <c r="S275" t="s">
        <v>471</v>
      </c>
      <c r="T275" t="s">
        <v>471</v>
      </c>
      <c r="U275" t="s">
        <v>471</v>
      </c>
      <c r="V275" t="s">
        <v>471</v>
      </c>
      <c r="W275" t="s">
        <v>471</v>
      </c>
      <c r="X275" t="str">
        <f t="shared" si="256"/>
        <v>CF-2808</v>
      </c>
      <c r="Y275" t="s">
        <v>471</v>
      </c>
      <c r="Z275" t="str">
        <f t="shared" ref="Z275:AK275" si="258">Y275</f>
        <v>CF-2808</v>
      </c>
      <c r="AA275" t="str">
        <f t="shared" si="258"/>
        <v>CF-2808</v>
      </c>
      <c r="AB275" t="str">
        <f t="shared" si="258"/>
        <v>CF-2808</v>
      </c>
      <c r="AC275" t="str">
        <f t="shared" si="258"/>
        <v>CF-2808</v>
      </c>
      <c r="AD275" t="str">
        <f t="shared" si="258"/>
        <v>CF-2808</v>
      </c>
      <c r="AE275" t="str">
        <f t="shared" si="258"/>
        <v>CF-2808</v>
      </c>
      <c r="AF275" t="str">
        <f t="shared" si="258"/>
        <v>CF-2808</v>
      </c>
      <c r="AG275" t="str">
        <f t="shared" si="258"/>
        <v>CF-2808</v>
      </c>
      <c r="AH275" t="str">
        <f t="shared" si="258"/>
        <v>CF-2808</v>
      </c>
      <c r="AI275" t="str">
        <f t="shared" si="258"/>
        <v>CF-2808</v>
      </c>
      <c r="AJ275" t="str">
        <f t="shared" si="258"/>
        <v>CF-2808</v>
      </c>
      <c r="AK275" t="str">
        <f t="shared" si="258"/>
        <v>CF-2808</v>
      </c>
      <c r="AL275"/>
      <c r="AM275" t="str">
        <f t="shared" si="240"/>
        <v>RANDALL SANCHEZ CERDAS</v>
      </c>
      <c r="AN275" t="e">
        <f t="shared" ca="1" si="241"/>
        <v>#N/A</v>
      </c>
      <c r="AO275" t="e">
        <f ca="1">VLOOKUP(AN275,Equivalencias!D:F,3,FALSE)</f>
        <v>#N/A</v>
      </c>
      <c r="AP275"/>
      <c r="AQ275" t="s">
        <v>3779</v>
      </c>
    </row>
    <row r="276" spans="1:43" x14ac:dyDescent="0.3">
      <c r="A276" t="s">
        <v>1063</v>
      </c>
      <c r="B276" t="s">
        <v>421</v>
      </c>
      <c r="C276" t="s">
        <v>421</v>
      </c>
      <c r="D276" t="s">
        <v>421</v>
      </c>
      <c r="E276" t="s">
        <v>421</v>
      </c>
      <c r="F276" t="s">
        <v>421</v>
      </c>
      <c r="G276" t="s">
        <v>421</v>
      </c>
      <c r="H276" t="s">
        <v>421</v>
      </c>
      <c r="I276" t="s">
        <v>421</v>
      </c>
      <c r="J276" t="s">
        <v>421</v>
      </c>
      <c r="K276" t="s">
        <v>421</v>
      </c>
      <c r="L276" t="s">
        <v>421</v>
      </c>
      <c r="M276" t="s">
        <v>421</v>
      </c>
      <c r="N276" t="s">
        <v>421</v>
      </c>
      <c r="O276" t="s">
        <v>421</v>
      </c>
      <c r="P276" t="s">
        <v>421</v>
      </c>
      <c r="Q276" t="s">
        <v>421</v>
      </c>
      <c r="R276" t="s">
        <v>421</v>
      </c>
      <c r="S276" t="s">
        <v>421</v>
      </c>
      <c r="T276" t="s">
        <v>421</v>
      </c>
      <c r="U276" t="s">
        <v>421</v>
      </c>
      <c r="V276" t="s">
        <v>421</v>
      </c>
      <c r="W276" t="s">
        <v>421</v>
      </c>
      <c r="X276" t="str">
        <f t="shared" si="256"/>
        <v>CF-15</v>
      </c>
      <c r="Y276" t="s">
        <v>421</v>
      </c>
      <c r="Z276" t="str">
        <f t="shared" ref="Z276:AK276" si="259">Y276</f>
        <v>CF-15</v>
      </c>
      <c r="AA276" t="str">
        <f t="shared" si="259"/>
        <v>CF-15</v>
      </c>
      <c r="AB276" t="str">
        <f t="shared" si="259"/>
        <v>CF-15</v>
      </c>
      <c r="AC276" t="str">
        <f t="shared" si="259"/>
        <v>CF-15</v>
      </c>
      <c r="AD276" t="str">
        <f t="shared" si="259"/>
        <v>CF-15</v>
      </c>
      <c r="AE276" t="str">
        <f t="shared" si="259"/>
        <v>CF-15</v>
      </c>
      <c r="AF276" t="str">
        <f t="shared" si="259"/>
        <v>CF-15</v>
      </c>
      <c r="AG276" t="str">
        <f t="shared" si="259"/>
        <v>CF-15</v>
      </c>
      <c r="AH276" t="str">
        <f t="shared" si="259"/>
        <v>CF-15</v>
      </c>
      <c r="AI276" t="str">
        <f t="shared" si="259"/>
        <v>CF-15</v>
      </c>
      <c r="AJ276" t="str">
        <f t="shared" si="259"/>
        <v>CF-15</v>
      </c>
      <c r="AK276" t="str">
        <f t="shared" si="259"/>
        <v>CF-15</v>
      </c>
      <c r="AM276" t="str">
        <f t="shared" si="240"/>
        <v>RAQUEL ZAMORA VARGAS</v>
      </c>
      <c r="AN276" t="e">
        <f t="shared" ca="1" si="241"/>
        <v>#N/A</v>
      </c>
      <c r="AO276" t="e">
        <f ca="1">VLOOKUP(AN276,Equivalencias!D:F,3,FALSE)</f>
        <v>#N/A</v>
      </c>
      <c r="AQ276" t="s">
        <v>3780</v>
      </c>
    </row>
    <row r="277" spans="1:43" x14ac:dyDescent="0.3">
      <c r="A277" s="1" t="s">
        <v>1074</v>
      </c>
      <c r="B277" s="1" t="s">
        <v>672</v>
      </c>
      <c r="C277" s="1" t="s">
        <v>672</v>
      </c>
      <c r="D277" s="1" t="s">
        <v>672</v>
      </c>
      <c r="E277" s="1" t="s">
        <v>672</v>
      </c>
      <c r="F277" s="1" t="s">
        <v>672</v>
      </c>
      <c r="G277" s="1" t="s">
        <v>672</v>
      </c>
      <c r="H277" s="1" t="s">
        <v>672</v>
      </c>
      <c r="I277" s="1" t="s">
        <v>672</v>
      </c>
      <c r="J277" s="1" t="s">
        <v>672</v>
      </c>
      <c r="K277" s="1" t="s">
        <v>672</v>
      </c>
      <c r="L277" s="1" t="s">
        <v>672</v>
      </c>
      <c r="M277" s="1" t="s">
        <v>672</v>
      </c>
      <c r="N277" s="1" t="s">
        <v>672</v>
      </c>
      <c r="O277" s="1" t="s">
        <v>672</v>
      </c>
      <c r="P277" s="1" t="s">
        <v>672</v>
      </c>
      <c r="Q277" s="1" t="s">
        <v>672</v>
      </c>
      <c r="R277" s="1" t="s">
        <v>672</v>
      </c>
      <c r="S277" s="1" t="s">
        <v>672</v>
      </c>
      <c r="T277" s="1" t="s">
        <v>672</v>
      </c>
      <c r="U277" s="1" t="s">
        <v>672</v>
      </c>
      <c r="V277" s="1" t="s">
        <v>672</v>
      </c>
      <c r="W277" s="1" t="s">
        <v>672</v>
      </c>
      <c r="X277" s="1" t="str">
        <f t="shared" si="256"/>
        <v>CF-SP</v>
      </c>
      <c r="Y277" s="1" t="s">
        <v>672</v>
      </c>
      <c r="Z277" s="1" t="str">
        <f t="shared" ref="Z277:AK277" si="260">Y277</f>
        <v>CF-SP</v>
      </c>
      <c r="AA277" s="1" t="str">
        <f t="shared" si="260"/>
        <v>CF-SP</v>
      </c>
      <c r="AB277" s="1" t="str">
        <f t="shared" si="260"/>
        <v>CF-SP</v>
      </c>
      <c r="AC277" s="1" t="str">
        <f t="shared" si="260"/>
        <v>CF-SP</v>
      </c>
      <c r="AD277" s="1" t="str">
        <f t="shared" si="260"/>
        <v>CF-SP</v>
      </c>
      <c r="AE277" s="1" t="str">
        <f t="shared" si="260"/>
        <v>CF-SP</v>
      </c>
      <c r="AF277" s="1" t="str">
        <f t="shared" si="260"/>
        <v>CF-SP</v>
      </c>
      <c r="AG277" s="1" t="str">
        <f t="shared" si="260"/>
        <v>CF-SP</v>
      </c>
      <c r="AH277" s="1" t="str">
        <f t="shared" si="260"/>
        <v>CF-SP</v>
      </c>
      <c r="AI277" s="1" t="str">
        <f t="shared" si="260"/>
        <v>CF-SP</v>
      </c>
      <c r="AJ277" s="1" t="str">
        <f t="shared" si="260"/>
        <v>CF-SP</v>
      </c>
      <c r="AK277" s="1" t="str">
        <f t="shared" si="260"/>
        <v>CF-SP</v>
      </c>
      <c r="AL277" s="1"/>
      <c r="AM277" s="1" t="str">
        <f t="shared" si="240"/>
        <v>RAVIKIRAN K</v>
      </c>
      <c r="AN277" s="1" t="e">
        <f t="shared" ca="1" si="241"/>
        <v>#N/A</v>
      </c>
      <c r="AO277" s="1" t="e">
        <f ca="1">VLOOKUP(AN277,Equivalencias!D:F,3,FALSE)</f>
        <v>#N/A</v>
      </c>
      <c r="AP277" s="1"/>
      <c r="AQ277" s="1" t="e">
        <v>#N/A</v>
      </c>
    </row>
    <row r="278" spans="1:43" s="1" customFormat="1" x14ac:dyDescent="0.3">
      <c r="A278" t="s">
        <v>211</v>
      </c>
      <c r="B278" t="s">
        <v>418</v>
      </c>
      <c r="C278" t="s">
        <v>418</v>
      </c>
      <c r="D278" t="s">
        <v>418</v>
      </c>
      <c r="E278" t="s">
        <v>418</v>
      </c>
      <c r="F278" t="s">
        <v>418</v>
      </c>
      <c r="G278" t="s">
        <v>418</v>
      </c>
      <c r="H278" t="s">
        <v>418</v>
      </c>
      <c r="I278" t="s">
        <v>418</v>
      </c>
      <c r="J278" t="s">
        <v>418</v>
      </c>
      <c r="K278" t="s">
        <v>418</v>
      </c>
      <c r="L278" t="s">
        <v>418</v>
      </c>
      <c r="M278" t="s">
        <v>418</v>
      </c>
      <c r="N278" t="s">
        <v>418</v>
      </c>
      <c r="O278" t="s">
        <v>418</v>
      </c>
      <c r="P278" t="s">
        <v>418</v>
      </c>
      <c r="Q278" t="s">
        <v>418</v>
      </c>
      <c r="R278" t="s">
        <v>418</v>
      </c>
      <c r="S278" t="s">
        <v>418</v>
      </c>
      <c r="T278" t="s">
        <v>418</v>
      </c>
      <c r="U278" t="s">
        <v>418</v>
      </c>
      <c r="V278" t="s">
        <v>418</v>
      </c>
      <c r="W278" t="s">
        <v>418</v>
      </c>
      <c r="X278" t="str">
        <f t="shared" si="256"/>
        <v>CF-13</v>
      </c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 t="str">
        <f t="shared" si="240"/>
        <v>REBECA MEJIAS QUESADA</v>
      </c>
      <c r="AN278" t="e">
        <f t="shared" ca="1" si="241"/>
        <v>#N/A</v>
      </c>
      <c r="AO278" t="e">
        <f ca="1">VLOOKUP(AN278,Equivalencias!D:F,3,FALSE)</f>
        <v>#N/A</v>
      </c>
      <c r="AP278"/>
      <c r="AQ278" t="e">
        <v>#N/A</v>
      </c>
    </row>
    <row r="279" spans="1:43" x14ac:dyDescent="0.3">
      <c r="A279" t="s">
        <v>125</v>
      </c>
      <c r="B279" t="s">
        <v>437</v>
      </c>
      <c r="C279" t="s">
        <v>437</v>
      </c>
      <c r="D279" t="s">
        <v>437</v>
      </c>
      <c r="E279" t="s">
        <v>437</v>
      </c>
      <c r="F279" t="s">
        <v>437</v>
      </c>
      <c r="G279" t="s">
        <v>437</v>
      </c>
      <c r="H279" t="s">
        <v>437</v>
      </c>
      <c r="I279" t="s">
        <v>437</v>
      </c>
      <c r="J279" t="s">
        <v>437</v>
      </c>
      <c r="K279" t="s">
        <v>437</v>
      </c>
      <c r="L279" t="s">
        <v>437</v>
      </c>
      <c r="M279" t="s">
        <v>437</v>
      </c>
      <c r="N279" t="s">
        <v>437</v>
      </c>
      <c r="O279" t="s">
        <v>437</v>
      </c>
      <c r="P279" t="s">
        <v>437</v>
      </c>
      <c r="Q279" t="s">
        <v>437</v>
      </c>
      <c r="R279" t="s">
        <v>437</v>
      </c>
      <c r="S279" t="s">
        <v>437</v>
      </c>
      <c r="T279" t="s">
        <v>437</v>
      </c>
      <c r="U279" t="s">
        <v>437</v>
      </c>
      <c r="V279" t="s">
        <v>437</v>
      </c>
      <c r="W279" t="s">
        <v>437</v>
      </c>
      <c r="X279" t="str">
        <f t="shared" si="256"/>
        <v>CF-24</v>
      </c>
      <c r="AM279" t="str">
        <f t="shared" si="240"/>
        <v>REGGIE BAKER GUILLEN</v>
      </c>
      <c r="AN279" t="e">
        <f t="shared" ca="1" si="241"/>
        <v>#N/A</v>
      </c>
      <c r="AO279" t="e">
        <f ca="1">VLOOKUP(AN279,Equivalencias!D:F,3,FALSE)</f>
        <v>#N/A</v>
      </c>
      <c r="AQ279" t="e">
        <v>#N/A</v>
      </c>
    </row>
    <row r="280" spans="1:43" x14ac:dyDescent="0.3">
      <c r="A280" t="s">
        <v>77</v>
      </c>
      <c r="B280" t="s">
        <v>431</v>
      </c>
      <c r="C280" t="s">
        <v>431</v>
      </c>
      <c r="D280" t="s">
        <v>431</v>
      </c>
      <c r="E280" t="s">
        <v>431</v>
      </c>
      <c r="F280" t="s">
        <v>431</v>
      </c>
      <c r="G280" t="s">
        <v>431</v>
      </c>
      <c r="H280" t="s">
        <v>431</v>
      </c>
      <c r="I280" t="s">
        <v>431</v>
      </c>
      <c r="J280" t="s">
        <v>431</v>
      </c>
      <c r="K280" t="s">
        <v>431</v>
      </c>
      <c r="L280" t="s">
        <v>431</v>
      </c>
      <c r="M280" t="s">
        <v>431</v>
      </c>
      <c r="N280" t="s">
        <v>431</v>
      </c>
      <c r="O280" t="s">
        <v>431</v>
      </c>
      <c r="P280" t="s">
        <v>431</v>
      </c>
      <c r="Q280" t="s">
        <v>431</v>
      </c>
      <c r="R280" t="s">
        <v>431</v>
      </c>
      <c r="S280" t="s">
        <v>431</v>
      </c>
      <c r="T280" t="s">
        <v>431</v>
      </c>
      <c r="U280" t="s">
        <v>431</v>
      </c>
      <c r="V280" t="s">
        <v>431</v>
      </c>
      <c r="W280" t="s">
        <v>431</v>
      </c>
      <c r="X280" t="str">
        <f t="shared" si="256"/>
        <v>CF-2201</v>
      </c>
      <c r="Y280" t="s">
        <v>431</v>
      </c>
      <c r="Z280" t="str">
        <f t="shared" ref="Z280:AK280" si="261">Y280</f>
        <v>CF-2201</v>
      </c>
      <c r="AA280" t="str">
        <f t="shared" si="261"/>
        <v>CF-2201</v>
      </c>
      <c r="AB280" t="str">
        <f t="shared" si="261"/>
        <v>CF-2201</v>
      </c>
      <c r="AC280" t="str">
        <f t="shared" si="261"/>
        <v>CF-2201</v>
      </c>
      <c r="AD280" t="str">
        <f t="shared" si="261"/>
        <v>CF-2201</v>
      </c>
      <c r="AE280" t="str">
        <f t="shared" si="261"/>
        <v>CF-2201</v>
      </c>
      <c r="AF280" t="str">
        <f t="shared" si="261"/>
        <v>CF-2201</v>
      </c>
      <c r="AG280" t="str">
        <f t="shared" si="261"/>
        <v>CF-2201</v>
      </c>
      <c r="AH280" t="str">
        <f t="shared" si="261"/>
        <v>CF-2201</v>
      </c>
      <c r="AI280" t="str">
        <f t="shared" si="261"/>
        <v>CF-2201</v>
      </c>
      <c r="AJ280" t="str">
        <f t="shared" si="261"/>
        <v>CF-2201</v>
      </c>
      <c r="AK280" t="str">
        <f t="shared" si="261"/>
        <v>CF-2201</v>
      </c>
      <c r="AM280" t="str">
        <f t="shared" si="240"/>
        <v>REIDY VALENCIA RUBI</v>
      </c>
      <c r="AN280" t="e">
        <f t="shared" ca="1" si="241"/>
        <v>#N/A</v>
      </c>
      <c r="AO280" t="e">
        <f ca="1">VLOOKUP(AN280,Equivalencias!D:F,3,FALSE)</f>
        <v>#N/A</v>
      </c>
      <c r="AQ280" t="s">
        <v>3781</v>
      </c>
    </row>
    <row r="281" spans="1:43" x14ac:dyDescent="0.3">
      <c r="A281" t="s">
        <v>258</v>
      </c>
      <c r="B281" t="s">
        <v>462</v>
      </c>
      <c r="C281" t="s">
        <v>462</v>
      </c>
      <c r="D281" t="s">
        <v>462</v>
      </c>
      <c r="E281" t="s">
        <v>462</v>
      </c>
      <c r="F281" t="s">
        <v>462</v>
      </c>
      <c r="G281" t="s">
        <v>462</v>
      </c>
      <c r="H281" t="s">
        <v>462</v>
      </c>
      <c r="I281" t="s">
        <v>462</v>
      </c>
      <c r="J281" t="s">
        <v>462</v>
      </c>
      <c r="K281" t="s">
        <v>462</v>
      </c>
      <c r="L281" t="s">
        <v>462</v>
      </c>
      <c r="M281" t="s">
        <v>462</v>
      </c>
      <c r="N281" t="s">
        <v>462</v>
      </c>
      <c r="O281" t="s">
        <v>462</v>
      </c>
      <c r="P281" t="s">
        <v>462</v>
      </c>
      <c r="Q281" t="s">
        <v>462</v>
      </c>
      <c r="R281" t="s">
        <v>462</v>
      </c>
      <c r="S281" t="s">
        <v>462</v>
      </c>
      <c r="T281" t="s">
        <v>462</v>
      </c>
      <c r="U281" t="s">
        <v>462</v>
      </c>
      <c r="V281" t="s">
        <v>462</v>
      </c>
      <c r="W281" t="s">
        <v>462</v>
      </c>
      <c r="X281" t="str">
        <f t="shared" si="256"/>
        <v>CF-2802</v>
      </c>
      <c r="Y281" t="s">
        <v>462</v>
      </c>
      <c r="Z281" t="str">
        <f t="shared" ref="Z281:AK281" si="262">Y281</f>
        <v>CF-2802</v>
      </c>
      <c r="AA281" t="str">
        <f t="shared" si="262"/>
        <v>CF-2802</v>
      </c>
      <c r="AB281" t="str">
        <f t="shared" si="262"/>
        <v>CF-2802</v>
      </c>
      <c r="AC281" t="str">
        <f t="shared" si="262"/>
        <v>CF-2802</v>
      </c>
      <c r="AD281" t="str">
        <f t="shared" si="262"/>
        <v>CF-2802</v>
      </c>
      <c r="AE281" t="str">
        <f t="shared" si="262"/>
        <v>CF-2802</v>
      </c>
      <c r="AF281" t="str">
        <f t="shared" si="262"/>
        <v>CF-2802</v>
      </c>
      <c r="AG281" t="str">
        <f t="shared" si="262"/>
        <v>CF-2802</v>
      </c>
      <c r="AH281" t="str">
        <f t="shared" si="262"/>
        <v>CF-2802</v>
      </c>
      <c r="AI281" t="str">
        <f t="shared" si="262"/>
        <v>CF-2802</v>
      </c>
      <c r="AJ281" t="str">
        <f t="shared" si="262"/>
        <v>CF-2802</v>
      </c>
      <c r="AK281" t="str">
        <f t="shared" si="262"/>
        <v>CF-2802</v>
      </c>
      <c r="AM281" t="str">
        <f t="shared" si="240"/>
        <v>RICARDO AGUILAR VARGAS</v>
      </c>
      <c r="AN281" t="e">
        <f t="shared" ca="1" si="241"/>
        <v>#N/A</v>
      </c>
      <c r="AO281" t="e">
        <f ca="1">VLOOKUP(AN281,Equivalencias!D:F,3,FALSE)</f>
        <v>#N/A</v>
      </c>
      <c r="AQ281" t="s">
        <v>3782</v>
      </c>
    </row>
    <row r="282" spans="1:43" x14ac:dyDescent="0.3">
      <c r="A282" t="s">
        <v>9</v>
      </c>
      <c r="B282" t="s">
        <v>427</v>
      </c>
      <c r="C282" t="s">
        <v>427</v>
      </c>
      <c r="D282" t="s">
        <v>427</v>
      </c>
      <c r="E282" t="s">
        <v>427</v>
      </c>
      <c r="F282" t="s">
        <v>427</v>
      </c>
      <c r="G282" t="s">
        <v>427</v>
      </c>
      <c r="H282" t="s">
        <v>427</v>
      </c>
      <c r="I282" t="s">
        <v>427</v>
      </c>
      <c r="J282" t="s">
        <v>427</v>
      </c>
      <c r="K282" t="s">
        <v>427</v>
      </c>
      <c r="L282" t="s">
        <v>427</v>
      </c>
      <c r="M282" t="s">
        <v>427</v>
      </c>
      <c r="N282" t="s">
        <v>427</v>
      </c>
      <c r="O282" t="s">
        <v>427</v>
      </c>
      <c r="P282" t="s">
        <v>427</v>
      </c>
      <c r="Q282" t="s">
        <v>427</v>
      </c>
      <c r="R282" t="s">
        <v>427</v>
      </c>
      <c r="S282" t="s">
        <v>427</v>
      </c>
      <c r="T282" t="s">
        <v>427</v>
      </c>
      <c r="U282" t="s">
        <v>427</v>
      </c>
      <c r="V282" t="s">
        <v>427</v>
      </c>
      <c r="W282" t="s">
        <v>427</v>
      </c>
      <c r="X282" t="str">
        <f t="shared" si="256"/>
        <v>CF-21</v>
      </c>
      <c r="Y282" t="s">
        <v>427</v>
      </c>
      <c r="Z282" t="str">
        <f t="shared" ref="Z282:AK282" si="263">Y282</f>
        <v>CF-21</v>
      </c>
      <c r="AA282" t="str">
        <f t="shared" si="263"/>
        <v>CF-21</v>
      </c>
      <c r="AB282" t="str">
        <f t="shared" si="263"/>
        <v>CF-21</v>
      </c>
      <c r="AC282" t="str">
        <f t="shared" si="263"/>
        <v>CF-21</v>
      </c>
      <c r="AD282" t="str">
        <f t="shared" si="263"/>
        <v>CF-21</v>
      </c>
      <c r="AE282" t="str">
        <f t="shared" si="263"/>
        <v>CF-21</v>
      </c>
      <c r="AF282" t="str">
        <f t="shared" si="263"/>
        <v>CF-21</v>
      </c>
      <c r="AG282" t="str">
        <f t="shared" si="263"/>
        <v>CF-21</v>
      </c>
      <c r="AH282" t="str">
        <f t="shared" si="263"/>
        <v>CF-21</v>
      </c>
      <c r="AI282" t="str">
        <f t="shared" si="263"/>
        <v>CF-21</v>
      </c>
      <c r="AJ282" t="str">
        <f t="shared" si="263"/>
        <v>CF-21</v>
      </c>
      <c r="AK282" t="str">
        <f t="shared" si="263"/>
        <v>CF-21</v>
      </c>
      <c r="AM282" t="str">
        <f t="shared" si="240"/>
        <v>RICARDO BOOM MONTERO</v>
      </c>
      <c r="AN282" t="e">
        <f t="shared" ca="1" si="241"/>
        <v>#N/A</v>
      </c>
      <c r="AO282" t="e">
        <f ca="1">VLOOKUP(AN282,Equivalencias!D:F,3,FALSE)</f>
        <v>#N/A</v>
      </c>
      <c r="AQ282" t="s">
        <v>3783</v>
      </c>
    </row>
    <row r="283" spans="1:43" x14ac:dyDescent="0.3">
      <c r="A283" t="s">
        <v>308</v>
      </c>
      <c r="B283" t="s">
        <v>462</v>
      </c>
      <c r="C283" t="s">
        <v>462</v>
      </c>
      <c r="D283" t="s">
        <v>462</v>
      </c>
      <c r="E283" t="s">
        <v>462</v>
      </c>
      <c r="F283" t="s">
        <v>462</v>
      </c>
      <c r="G283" t="s">
        <v>462</v>
      </c>
      <c r="H283" t="s">
        <v>462</v>
      </c>
      <c r="I283" t="s">
        <v>462</v>
      </c>
      <c r="J283" t="s">
        <v>462</v>
      </c>
      <c r="K283" t="s">
        <v>462</v>
      </c>
      <c r="L283" t="s">
        <v>462</v>
      </c>
      <c r="M283" t="s">
        <v>462</v>
      </c>
      <c r="N283" t="s">
        <v>462</v>
      </c>
      <c r="O283" t="s">
        <v>462</v>
      </c>
      <c r="P283" t="s">
        <v>462</v>
      </c>
      <c r="Q283" t="s">
        <v>462</v>
      </c>
      <c r="R283" t="s">
        <v>462</v>
      </c>
      <c r="S283" t="s">
        <v>462</v>
      </c>
      <c r="T283" t="s">
        <v>462</v>
      </c>
      <c r="U283" t="s">
        <v>462</v>
      </c>
      <c r="V283" t="s">
        <v>462</v>
      </c>
      <c r="W283" t="s">
        <v>462</v>
      </c>
      <c r="X283" t="str">
        <f t="shared" si="256"/>
        <v>CF-2802</v>
      </c>
      <c r="Y283" t="s">
        <v>462</v>
      </c>
      <c r="Z283" t="str">
        <f t="shared" ref="Z283:AK283" si="264">Y283</f>
        <v>CF-2802</v>
      </c>
      <c r="AA283" t="str">
        <f t="shared" si="264"/>
        <v>CF-2802</v>
      </c>
      <c r="AB283" t="str">
        <f t="shared" si="264"/>
        <v>CF-2802</v>
      </c>
      <c r="AC283" t="str">
        <f t="shared" si="264"/>
        <v>CF-2802</v>
      </c>
      <c r="AD283" t="str">
        <f t="shared" si="264"/>
        <v>CF-2802</v>
      </c>
      <c r="AE283" t="str">
        <f t="shared" si="264"/>
        <v>CF-2802</v>
      </c>
      <c r="AF283" t="str">
        <f t="shared" si="264"/>
        <v>CF-2802</v>
      </c>
      <c r="AG283" t="str">
        <f t="shared" si="264"/>
        <v>CF-2802</v>
      </c>
      <c r="AH283" t="str">
        <f t="shared" si="264"/>
        <v>CF-2802</v>
      </c>
      <c r="AI283" t="str">
        <f t="shared" si="264"/>
        <v>CF-2802</v>
      </c>
      <c r="AJ283" t="str">
        <f t="shared" si="264"/>
        <v>CF-2802</v>
      </c>
      <c r="AK283" t="str">
        <f t="shared" si="264"/>
        <v>CF-2802</v>
      </c>
      <c r="AM283" t="str">
        <f t="shared" si="240"/>
        <v>RICARDO CHINCHILLA MENA</v>
      </c>
      <c r="AN283" t="e">
        <f t="shared" ca="1" si="241"/>
        <v>#N/A</v>
      </c>
      <c r="AO283" t="e">
        <f ca="1">VLOOKUP(AN283,Equivalencias!D:F,3,FALSE)</f>
        <v>#N/A</v>
      </c>
      <c r="AQ283" t="e">
        <v>#N/A</v>
      </c>
    </row>
    <row r="284" spans="1:43" x14ac:dyDescent="0.3">
      <c r="A284" t="s">
        <v>181</v>
      </c>
      <c r="B284" t="s">
        <v>423</v>
      </c>
      <c r="C284" t="s">
        <v>423</v>
      </c>
      <c r="D284" t="s">
        <v>423</v>
      </c>
      <c r="E284" t="s">
        <v>423</v>
      </c>
      <c r="F284" t="s">
        <v>423</v>
      </c>
      <c r="G284" t="s">
        <v>423</v>
      </c>
      <c r="H284" t="s">
        <v>423</v>
      </c>
      <c r="I284" t="s">
        <v>423</v>
      </c>
      <c r="J284" t="s">
        <v>423</v>
      </c>
      <c r="K284" t="s">
        <v>423</v>
      </c>
      <c r="L284" t="s">
        <v>423</v>
      </c>
      <c r="M284" t="s">
        <v>423</v>
      </c>
      <c r="N284" t="s">
        <v>423</v>
      </c>
      <c r="O284" t="s">
        <v>423</v>
      </c>
      <c r="P284" t="s">
        <v>423</v>
      </c>
      <c r="Q284" t="s">
        <v>423</v>
      </c>
      <c r="R284" t="s">
        <v>423</v>
      </c>
      <c r="S284" t="s">
        <v>423</v>
      </c>
      <c r="T284" t="s">
        <v>423</v>
      </c>
      <c r="U284" t="s">
        <v>423</v>
      </c>
      <c r="V284" t="s">
        <v>423</v>
      </c>
      <c r="W284" t="s">
        <v>423</v>
      </c>
      <c r="X284" t="str">
        <f t="shared" si="256"/>
        <v>CF-200QA</v>
      </c>
      <c r="Y284" t="s">
        <v>423</v>
      </c>
      <c r="Z284" t="str">
        <f t="shared" ref="Z284:AK284" si="265">Y284</f>
        <v>CF-200QA</v>
      </c>
      <c r="AA284" t="str">
        <f t="shared" si="265"/>
        <v>CF-200QA</v>
      </c>
      <c r="AB284" t="str">
        <f t="shared" si="265"/>
        <v>CF-200QA</v>
      </c>
      <c r="AC284" t="str">
        <f t="shared" si="265"/>
        <v>CF-200QA</v>
      </c>
      <c r="AD284" t="str">
        <f t="shared" si="265"/>
        <v>CF-200QA</v>
      </c>
      <c r="AE284" t="str">
        <f t="shared" si="265"/>
        <v>CF-200QA</v>
      </c>
      <c r="AF284" t="str">
        <f t="shared" si="265"/>
        <v>CF-200QA</v>
      </c>
      <c r="AG284" t="str">
        <f t="shared" si="265"/>
        <v>CF-200QA</v>
      </c>
      <c r="AH284" t="str">
        <f t="shared" si="265"/>
        <v>CF-200QA</v>
      </c>
      <c r="AI284" t="str">
        <f t="shared" si="265"/>
        <v>CF-200QA</v>
      </c>
      <c r="AJ284" t="str">
        <f t="shared" si="265"/>
        <v>CF-200QA</v>
      </c>
      <c r="AK284" t="str">
        <f t="shared" si="265"/>
        <v>CF-200QA</v>
      </c>
      <c r="AM284" t="str">
        <f t="shared" si="240"/>
        <v>RICARDO HERRERA CHAVES</v>
      </c>
      <c r="AN284" t="e">
        <f t="shared" ca="1" si="241"/>
        <v>#N/A</v>
      </c>
      <c r="AO284" t="e">
        <f ca="1">VLOOKUP(AN284,Equivalencias!D:F,3,FALSE)</f>
        <v>#N/A</v>
      </c>
      <c r="AQ284" t="s">
        <v>3784</v>
      </c>
    </row>
    <row r="285" spans="1:43" x14ac:dyDescent="0.3">
      <c r="A285" t="s">
        <v>3238</v>
      </c>
      <c r="Z285" t="s">
        <v>444</v>
      </c>
      <c r="AA285" t="str">
        <f t="shared" ref="AA285:AK285" si="266">Z285</f>
        <v>CF-251</v>
      </c>
      <c r="AB285" t="str">
        <f t="shared" si="266"/>
        <v>CF-251</v>
      </c>
      <c r="AC285" t="str">
        <f t="shared" si="266"/>
        <v>CF-251</v>
      </c>
      <c r="AD285" t="str">
        <f t="shared" si="266"/>
        <v>CF-251</v>
      </c>
      <c r="AE285" t="str">
        <f t="shared" si="266"/>
        <v>CF-251</v>
      </c>
      <c r="AF285" t="str">
        <f t="shared" si="266"/>
        <v>CF-251</v>
      </c>
      <c r="AG285" t="str">
        <f t="shared" si="266"/>
        <v>CF-251</v>
      </c>
      <c r="AH285" t="str">
        <f t="shared" si="266"/>
        <v>CF-251</v>
      </c>
      <c r="AI285" t="str">
        <f t="shared" si="266"/>
        <v>CF-251</v>
      </c>
      <c r="AJ285" t="str">
        <f t="shared" si="266"/>
        <v>CF-251</v>
      </c>
      <c r="AK285" t="str">
        <f t="shared" si="266"/>
        <v>CF-251</v>
      </c>
      <c r="AM285" t="str">
        <f t="shared" si="240"/>
        <v>RICARDO JIMÉNEZ RUGAMA</v>
      </c>
      <c r="AN285" t="e">
        <f t="shared" ca="1" si="241"/>
        <v>#N/A</v>
      </c>
      <c r="AO285" t="e">
        <f ca="1">VLOOKUP(AN285,Equivalencias!D:F,3,FALSE)</f>
        <v>#N/A</v>
      </c>
    </row>
    <row r="286" spans="1:43" x14ac:dyDescent="0.3">
      <c r="A286" t="s">
        <v>138</v>
      </c>
      <c r="B286" t="s">
        <v>444</v>
      </c>
      <c r="C286" t="s">
        <v>444</v>
      </c>
      <c r="D286" t="s">
        <v>444</v>
      </c>
      <c r="E286" t="s">
        <v>444</v>
      </c>
      <c r="F286" t="s">
        <v>444</v>
      </c>
      <c r="G286" t="s">
        <v>444</v>
      </c>
      <c r="H286" t="s">
        <v>444</v>
      </c>
      <c r="I286" t="s">
        <v>444</v>
      </c>
      <c r="J286" t="s">
        <v>444</v>
      </c>
      <c r="K286" t="s">
        <v>444</v>
      </c>
      <c r="L286" t="s">
        <v>444</v>
      </c>
      <c r="M286" t="s">
        <v>444</v>
      </c>
      <c r="N286" t="s">
        <v>444</v>
      </c>
      <c r="O286" t="s">
        <v>444</v>
      </c>
      <c r="P286" t="s">
        <v>444</v>
      </c>
      <c r="Q286" t="s">
        <v>444</v>
      </c>
      <c r="R286" t="s">
        <v>444</v>
      </c>
      <c r="S286" t="s">
        <v>444</v>
      </c>
      <c r="T286" t="s">
        <v>444</v>
      </c>
      <c r="U286" t="s">
        <v>444</v>
      </c>
      <c r="V286" t="s">
        <v>444</v>
      </c>
      <c r="W286" t="s">
        <v>444</v>
      </c>
      <c r="X286" t="str">
        <f t="shared" ref="X286:X302" si="267">W286</f>
        <v>CF-251</v>
      </c>
      <c r="Y286" t="s">
        <v>444</v>
      </c>
      <c r="Z286" t="str">
        <f t="shared" ref="Z286:Z296" si="268">Y286</f>
        <v>CF-251</v>
      </c>
      <c r="AA286" t="str">
        <f t="shared" ref="AA286:AK286" si="269">Z286</f>
        <v>CF-251</v>
      </c>
      <c r="AB286" t="str">
        <f t="shared" si="269"/>
        <v>CF-251</v>
      </c>
      <c r="AC286" t="str">
        <f t="shared" si="269"/>
        <v>CF-251</v>
      </c>
      <c r="AD286" t="str">
        <f t="shared" si="269"/>
        <v>CF-251</v>
      </c>
      <c r="AE286" t="str">
        <f t="shared" si="269"/>
        <v>CF-251</v>
      </c>
      <c r="AF286" t="str">
        <f t="shared" si="269"/>
        <v>CF-251</v>
      </c>
      <c r="AG286" t="str">
        <f t="shared" si="269"/>
        <v>CF-251</v>
      </c>
      <c r="AH286" t="str">
        <f t="shared" si="269"/>
        <v>CF-251</v>
      </c>
      <c r="AI286" t="str">
        <f t="shared" si="269"/>
        <v>CF-251</v>
      </c>
      <c r="AJ286" t="str">
        <f t="shared" si="269"/>
        <v>CF-251</v>
      </c>
      <c r="AK286" t="str">
        <f t="shared" si="269"/>
        <v>CF-251</v>
      </c>
      <c r="AM286" t="str">
        <f t="shared" si="240"/>
        <v>RICHARD LAYNE BROWN</v>
      </c>
      <c r="AN286" t="e">
        <f t="shared" ca="1" si="241"/>
        <v>#N/A</v>
      </c>
      <c r="AO286" t="e">
        <f ca="1">VLOOKUP(AN286,Equivalencias!D:F,3,FALSE)</f>
        <v>#N/A</v>
      </c>
      <c r="AQ286" t="s">
        <v>3785</v>
      </c>
    </row>
    <row r="287" spans="1:43" s="1" customFormat="1" x14ac:dyDescent="0.3">
      <c r="A287" s="1" t="s">
        <v>1030</v>
      </c>
      <c r="B287" s="1" t="s">
        <v>672</v>
      </c>
      <c r="C287" s="1" t="s">
        <v>672</v>
      </c>
      <c r="D287" s="1" t="s">
        <v>672</v>
      </c>
      <c r="E287" s="1" t="s">
        <v>672</v>
      </c>
      <c r="F287" s="1" t="s">
        <v>672</v>
      </c>
      <c r="G287" s="1" t="s">
        <v>672</v>
      </c>
      <c r="H287" s="1" t="s">
        <v>672</v>
      </c>
      <c r="I287" s="1" t="s">
        <v>672</v>
      </c>
      <c r="J287" s="1" t="s">
        <v>672</v>
      </c>
      <c r="K287" s="1" t="s">
        <v>672</v>
      </c>
      <c r="L287" s="1" t="s">
        <v>672</v>
      </c>
      <c r="M287" s="1" t="s">
        <v>672</v>
      </c>
      <c r="N287" s="1" t="s">
        <v>672</v>
      </c>
      <c r="O287" s="1" t="s">
        <v>672</v>
      </c>
      <c r="P287" s="1" t="s">
        <v>672</v>
      </c>
      <c r="Q287" s="1" t="s">
        <v>672</v>
      </c>
      <c r="R287" s="1" t="s">
        <v>672</v>
      </c>
      <c r="S287" s="1" t="s">
        <v>672</v>
      </c>
      <c r="T287" s="1" t="s">
        <v>672</v>
      </c>
      <c r="U287" s="1" t="s">
        <v>672</v>
      </c>
      <c r="V287" s="1" t="s">
        <v>672</v>
      </c>
      <c r="W287" s="1" t="s">
        <v>672</v>
      </c>
      <c r="X287" s="1" t="str">
        <f t="shared" si="267"/>
        <v>CF-SP</v>
      </c>
      <c r="Y287" s="1" t="s">
        <v>672</v>
      </c>
      <c r="Z287" s="1" t="str">
        <f t="shared" si="268"/>
        <v>CF-SP</v>
      </c>
      <c r="AA287" s="1" t="str">
        <f t="shared" ref="AA287:AK287" si="270">Z287</f>
        <v>CF-SP</v>
      </c>
      <c r="AB287" s="1" t="str">
        <f t="shared" si="270"/>
        <v>CF-SP</v>
      </c>
      <c r="AC287" s="1" t="str">
        <f t="shared" si="270"/>
        <v>CF-SP</v>
      </c>
      <c r="AD287" s="1" t="str">
        <f t="shared" si="270"/>
        <v>CF-SP</v>
      </c>
      <c r="AE287" s="1" t="str">
        <f t="shared" si="270"/>
        <v>CF-SP</v>
      </c>
      <c r="AF287" s="1" t="str">
        <f t="shared" si="270"/>
        <v>CF-SP</v>
      </c>
      <c r="AG287" s="1" t="str">
        <f t="shared" si="270"/>
        <v>CF-SP</v>
      </c>
      <c r="AH287" s="1" t="str">
        <f t="shared" si="270"/>
        <v>CF-SP</v>
      </c>
      <c r="AI287" s="1" t="str">
        <f t="shared" si="270"/>
        <v>CF-SP</v>
      </c>
      <c r="AJ287" s="1" t="str">
        <f t="shared" si="270"/>
        <v>CF-SP</v>
      </c>
      <c r="AK287" s="1" t="str">
        <f t="shared" si="270"/>
        <v>CF-SP</v>
      </c>
      <c r="AM287" s="1" t="str">
        <f t="shared" si="240"/>
        <v>RICHARD RECINTO</v>
      </c>
      <c r="AN287" s="1" t="e">
        <f t="shared" ca="1" si="241"/>
        <v>#N/A</v>
      </c>
      <c r="AO287" s="1" t="e">
        <f ca="1">VLOOKUP(AN287,Equivalencias!D:F,3,FALSE)</f>
        <v>#N/A</v>
      </c>
      <c r="AQ287" s="1" t="e">
        <v>#N/A</v>
      </c>
    </row>
    <row r="288" spans="1:43" s="1" customFormat="1" x14ac:dyDescent="0.3">
      <c r="A288" t="s">
        <v>64</v>
      </c>
      <c r="B288" t="s">
        <v>433</v>
      </c>
      <c r="C288" t="s">
        <v>433</v>
      </c>
      <c r="D288" t="s">
        <v>433</v>
      </c>
      <c r="E288" t="s">
        <v>433</v>
      </c>
      <c r="F288" t="s">
        <v>433</v>
      </c>
      <c r="G288" t="s">
        <v>433</v>
      </c>
      <c r="H288" t="s">
        <v>433</v>
      </c>
      <c r="I288" t="s">
        <v>433</v>
      </c>
      <c r="J288" t="s">
        <v>433</v>
      </c>
      <c r="K288" t="s">
        <v>433</v>
      </c>
      <c r="L288" t="s">
        <v>433</v>
      </c>
      <c r="M288" t="s">
        <v>433</v>
      </c>
      <c r="N288" t="s">
        <v>433</v>
      </c>
      <c r="O288" t="s">
        <v>433</v>
      </c>
      <c r="P288" t="s">
        <v>433</v>
      </c>
      <c r="Q288" t="s">
        <v>433</v>
      </c>
      <c r="R288" t="s">
        <v>433</v>
      </c>
      <c r="S288" t="s">
        <v>433</v>
      </c>
      <c r="T288" t="s">
        <v>433</v>
      </c>
      <c r="U288" t="s">
        <v>433</v>
      </c>
      <c r="V288" t="s">
        <v>433</v>
      </c>
      <c r="W288" t="s">
        <v>433</v>
      </c>
      <c r="X288" t="str">
        <f t="shared" si="267"/>
        <v>CF-2202</v>
      </c>
      <c r="Y288" t="s">
        <v>433</v>
      </c>
      <c r="Z288" t="str">
        <f t="shared" si="268"/>
        <v>CF-2202</v>
      </c>
      <c r="AA288" t="str">
        <f t="shared" ref="AA288:AK288" si="271">Z288</f>
        <v>CF-2202</v>
      </c>
      <c r="AB288" t="str">
        <f t="shared" si="271"/>
        <v>CF-2202</v>
      </c>
      <c r="AC288" t="str">
        <f t="shared" si="271"/>
        <v>CF-2202</v>
      </c>
      <c r="AD288" t="str">
        <f t="shared" si="271"/>
        <v>CF-2202</v>
      </c>
      <c r="AE288" t="str">
        <f t="shared" si="271"/>
        <v>CF-2202</v>
      </c>
      <c r="AF288" t="str">
        <f t="shared" si="271"/>
        <v>CF-2202</v>
      </c>
      <c r="AG288" t="str">
        <f t="shared" si="271"/>
        <v>CF-2202</v>
      </c>
      <c r="AH288" t="str">
        <f t="shared" si="271"/>
        <v>CF-2202</v>
      </c>
      <c r="AI288" t="str">
        <f t="shared" si="271"/>
        <v>CF-2202</v>
      </c>
      <c r="AJ288" t="str">
        <f t="shared" si="271"/>
        <v>CF-2202</v>
      </c>
      <c r="AK288" t="str">
        <f t="shared" si="271"/>
        <v>CF-2202</v>
      </c>
      <c r="AL288"/>
      <c r="AM288" t="str">
        <f t="shared" si="240"/>
        <v>ROBERTH CASTILLO VILLEGAS</v>
      </c>
      <c r="AN288" t="e">
        <f t="shared" ca="1" si="241"/>
        <v>#N/A</v>
      </c>
      <c r="AO288" t="e">
        <f ca="1">VLOOKUP(AN288,Equivalencias!D:F,3,FALSE)</f>
        <v>#N/A</v>
      </c>
      <c r="AP288"/>
      <c r="AQ288" t="e">
        <v>#N/A</v>
      </c>
    </row>
    <row r="289" spans="1:43" x14ac:dyDescent="0.3">
      <c r="A289" t="s">
        <v>1034</v>
      </c>
      <c r="B289" t="s">
        <v>470</v>
      </c>
      <c r="C289" t="s">
        <v>470</v>
      </c>
      <c r="D289" t="s">
        <v>470</v>
      </c>
      <c r="E289" t="s">
        <v>470</v>
      </c>
      <c r="F289" t="s">
        <v>470</v>
      </c>
      <c r="G289" t="s">
        <v>470</v>
      </c>
      <c r="H289" t="s">
        <v>470</v>
      </c>
      <c r="I289" t="s">
        <v>470</v>
      </c>
      <c r="J289" t="s">
        <v>470</v>
      </c>
      <c r="K289" t="s">
        <v>470</v>
      </c>
      <c r="L289" t="s">
        <v>470</v>
      </c>
      <c r="M289" t="s">
        <v>470</v>
      </c>
      <c r="N289" t="s">
        <v>470</v>
      </c>
      <c r="O289" t="s">
        <v>470</v>
      </c>
      <c r="P289" t="s">
        <v>470</v>
      </c>
      <c r="Q289" t="s">
        <v>470</v>
      </c>
      <c r="R289" t="s">
        <v>470</v>
      </c>
      <c r="S289" t="s">
        <v>470</v>
      </c>
      <c r="T289" t="s">
        <v>470</v>
      </c>
      <c r="U289" t="s">
        <v>470</v>
      </c>
      <c r="V289" t="s">
        <v>470</v>
      </c>
      <c r="W289" t="s">
        <v>470</v>
      </c>
      <c r="X289" t="str">
        <f t="shared" si="267"/>
        <v>CF-2806</v>
      </c>
      <c r="Y289" t="s">
        <v>470</v>
      </c>
      <c r="Z289" t="str">
        <f t="shared" si="268"/>
        <v>CF-2806</v>
      </c>
      <c r="AA289" t="str">
        <f t="shared" ref="AA289:AK289" si="272">Z289</f>
        <v>CF-2806</v>
      </c>
      <c r="AB289" t="str">
        <f t="shared" si="272"/>
        <v>CF-2806</v>
      </c>
      <c r="AC289" t="str">
        <f t="shared" si="272"/>
        <v>CF-2806</v>
      </c>
      <c r="AD289" t="str">
        <f t="shared" si="272"/>
        <v>CF-2806</v>
      </c>
      <c r="AE289" t="str">
        <f t="shared" si="272"/>
        <v>CF-2806</v>
      </c>
      <c r="AF289" t="str">
        <f t="shared" si="272"/>
        <v>CF-2806</v>
      </c>
      <c r="AG289" t="str">
        <f t="shared" si="272"/>
        <v>CF-2806</v>
      </c>
      <c r="AH289" t="str">
        <f t="shared" si="272"/>
        <v>CF-2806</v>
      </c>
      <c r="AI289" t="str">
        <f t="shared" si="272"/>
        <v>CF-2806</v>
      </c>
      <c r="AJ289" t="str">
        <f t="shared" si="272"/>
        <v>CF-2806</v>
      </c>
      <c r="AK289" t="str">
        <f t="shared" si="272"/>
        <v>CF-2806</v>
      </c>
      <c r="AM289" t="str">
        <f t="shared" si="240"/>
        <v>ROBERTO RODRIGUEZ CARRANZA</v>
      </c>
      <c r="AN289" t="e">
        <f t="shared" ca="1" si="241"/>
        <v>#N/A</v>
      </c>
      <c r="AO289" t="e">
        <f ca="1">VLOOKUP(AN289,Equivalencias!D:F,3,FALSE)</f>
        <v>#N/A</v>
      </c>
      <c r="AQ289" t="s">
        <v>3786</v>
      </c>
    </row>
    <row r="290" spans="1:43" x14ac:dyDescent="0.3">
      <c r="A290" s="1" t="s">
        <v>1055</v>
      </c>
      <c r="B290" s="1" t="s">
        <v>672</v>
      </c>
      <c r="C290" s="1" t="s">
        <v>672</v>
      </c>
      <c r="D290" s="1" t="s">
        <v>672</v>
      </c>
      <c r="E290" s="1" t="s">
        <v>672</v>
      </c>
      <c r="F290" s="1" t="s">
        <v>672</v>
      </c>
      <c r="G290" s="1" t="s">
        <v>672</v>
      </c>
      <c r="H290" s="1" t="s">
        <v>672</v>
      </c>
      <c r="I290" s="1" t="s">
        <v>672</v>
      </c>
      <c r="J290" s="1" t="s">
        <v>672</v>
      </c>
      <c r="K290" s="1" t="s">
        <v>672</v>
      </c>
      <c r="L290" s="1" t="s">
        <v>672</v>
      </c>
      <c r="M290" s="1" t="s">
        <v>672</v>
      </c>
      <c r="N290" s="1" t="s">
        <v>672</v>
      </c>
      <c r="O290" s="1" t="s">
        <v>672</v>
      </c>
      <c r="P290" s="1" t="s">
        <v>672</v>
      </c>
      <c r="Q290" s="1" t="s">
        <v>672</v>
      </c>
      <c r="R290" s="1" t="s">
        <v>672</v>
      </c>
      <c r="S290" s="1" t="s">
        <v>672</v>
      </c>
      <c r="T290" s="1" t="s">
        <v>672</v>
      </c>
      <c r="U290" s="1" t="s">
        <v>672</v>
      </c>
      <c r="V290" s="1" t="s">
        <v>672</v>
      </c>
      <c r="W290" s="1" t="s">
        <v>672</v>
      </c>
      <c r="X290" s="1" t="str">
        <f t="shared" si="267"/>
        <v>CF-SP</v>
      </c>
      <c r="Y290" s="1" t="s">
        <v>672</v>
      </c>
      <c r="Z290" s="1" t="str">
        <f t="shared" si="268"/>
        <v>CF-SP</v>
      </c>
      <c r="AA290" s="1" t="str">
        <f t="shared" ref="AA290:AK290" si="273">Z290</f>
        <v>CF-SP</v>
      </c>
      <c r="AB290" s="1" t="str">
        <f t="shared" si="273"/>
        <v>CF-SP</v>
      </c>
      <c r="AC290" s="1" t="str">
        <f t="shared" si="273"/>
        <v>CF-SP</v>
      </c>
      <c r="AD290" s="1" t="str">
        <f t="shared" si="273"/>
        <v>CF-SP</v>
      </c>
      <c r="AE290" s="1" t="str">
        <f t="shared" si="273"/>
        <v>CF-SP</v>
      </c>
      <c r="AF290" s="1" t="str">
        <f t="shared" si="273"/>
        <v>CF-SP</v>
      </c>
      <c r="AG290" s="1" t="str">
        <f t="shared" si="273"/>
        <v>CF-SP</v>
      </c>
      <c r="AH290" s="1" t="str">
        <f t="shared" si="273"/>
        <v>CF-SP</v>
      </c>
      <c r="AI290" s="1" t="str">
        <f t="shared" si="273"/>
        <v>CF-SP</v>
      </c>
      <c r="AJ290" s="1" t="str">
        <f t="shared" si="273"/>
        <v>CF-SP</v>
      </c>
      <c r="AK290" s="1" t="str">
        <f t="shared" si="273"/>
        <v>CF-SP</v>
      </c>
      <c r="AL290" s="1"/>
      <c r="AM290" s="1" t="str">
        <f t="shared" si="240"/>
        <v>ROBIN SHUKLA</v>
      </c>
      <c r="AN290" s="1" t="e">
        <f t="shared" ca="1" si="241"/>
        <v>#N/A</v>
      </c>
      <c r="AO290" s="1" t="e">
        <f ca="1">VLOOKUP(AN290,Equivalencias!D:F,3,FALSE)</f>
        <v>#N/A</v>
      </c>
      <c r="AP290" s="1"/>
      <c r="AQ290" s="1" t="e">
        <v>#N/A</v>
      </c>
    </row>
    <row r="291" spans="1:43" x14ac:dyDescent="0.3">
      <c r="A291" t="s">
        <v>283</v>
      </c>
      <c r="B291" t="s">
        <v>674</v>
      </c>
      <c r="C291" t="s">
        <v>674</v>
      </c>
      <c r="D291" t="s">
        <v>674</v>
      </c>
      <c r="E291" t="s">
        <v>674</v>
      </c>
      <c r="F291" t="s">
        <v>674</v>
      </c>
      <c r="G291" t="s">
        <v>674</v>
      </c>
      <c r="H291" t="s">
        <v>674</v>
      </c>
      <c r="I291" t="s">
        <v>674</v>
      </c>
      <c r="J291" t="s">
        <v>674</v>
      </c>
      <c r="K291" t="s">
        <v>674</v>
      </c>
      <c r="L291" t="s">
        <v>674</v>
      </c>
      <c r="M291" t="s">
        <v>674</v>
      </c>
      <c r="N291" t="s">
        <v>674</v>
      </c>
      <c r="O291" t="s">
        <v>674</v>
      </c>
      <c r="P291" t="s">
        <v>674</v>
      </c>
      <c r="Q291" t="s">
        <v>674</v>
      </c>
      <c r="R291" t="s">
        <v>674</v>
      </c>
      <c r="S291" t="s">
        <v>674</v>
      </c>
      <c r="T291" t="s">
        <v>674</v>
      </c>
      <c r="U291" t="s">
        <v>674</v>
      </c>
      <c r="V291" t="s">
        <v>674</v>
      </c>
      <c r="W291" t="s">
        <v>674</v>
      </c>
      <c r="X291" t="str">
        <f t="shared" si="267"/>
        <v>TELENOR</v>
      </c>
      <c r="Y291" t="s">
        <v>674</v>
      </c>
      <c r="Z291" t="str">
        <f t="shared" si="268"/>
        <v>TELENOR</v>
      </c>
      <c r="AA291" t="str">
        <f t="shared" ref="AA291:AK291" si="274">Z291</f>
        <v>TELENOR</v>
      </c>
      <c r="AB291" t="str">
        <f t="shared" si="274"/>
        <v>TELENOR</v>
      </c>
      <c r="AC291" t="str">
        <f t="shared" si="274"/>
        <v>TELENOR</v>
      </c>
      <c r="AD291" t="str">
        <f t="shared" si="274"/>
        <v>TELENOR</v>
      </c>
      <c r="AE291" t="str">
        <f t="shared" si="274"/>
        <v>TELENOR</v>
      </c>
      <c r="AF291" t="str">
        <f t="shared" si="274"/>
        <v>TELENOR</v>
      </c>
      <c r="AG291" t="str">
        <f t="shared" si="274"/>
        <v>TELENOR</v>
      </c>
      <c r="AH291" t="str">
        <f t="shared" si="274"/>
        <v>TELENOR</v>
      </c>
      <c r="AI291" t="str">
        <f t="shared" si="274"/>
        <v>TELENOR</v>
      </c>
      <c r="AJ291" t="str">
        <f t="shared" si="274"/>
        <v>TELENOR</v>
      </c>
      <c r="AK291" t="str">
        <f t="shared" si="274"/>
        <v>TELENOR</v>
      </c>
      <c r="AM291" t="str">
        <f t="shared" si="240"/>
        <v>RODRIGO BISCAYCHIPY NISE</v>
      </c>
      <c r="AN291" t="e">
        <f t="shared" ca="1" si="241"/>
        <v>#N/A</v>
      </c>
      <c r="AO291" t="e">
        <f ca="1">VLOOKUP(AN291,Equivalencias!D:F,3,FALSE)</f>
        <v>#N/A</v>
      </c>
      <c r="AQ291" t="e">
        <v>#N/A</v>
      </c>
    </row>
    <row r="292" spans="1:43" s="1" customFormat="1" x14ac:dyDescent="0.3">
      <c r="A292" t="s">
        <v>50</v>
      </c>
      <c r="B292" t="s">
        <v>431</v>
      </c>
      <c r="C292" t="s">
        <v>431</v>
      </c>
      <c r="D292" t="s">
        <v>431</v>
      </c>
      <c r="E292" t="s">
        <v>431</v>
      </c>
      <c r="F292" t="s">
        <v>431</v>
      </c>
      <c r="G292" t="s">
        <v>431</v>
      </c>
      <c r="H292" t="s">
        <v>431</v>
      </c>
      <c r="I292" t="s">
        <v>431</v>
      </c>
      <c r="J292" t="s">
        <v>431</v>
      </c>
      <c r="K292" t="s">
        <v>431</v>
      </c>
      <c r="L292" t="s">
        <v>431</v>
      </c>
      <c r="M292" t="s">
        <v>431</v>
      </c>
      <c r="N292" t="s">
        <v>431</v>
      </c>
      <c r="O292" t="s">
        <v>431</v>
      </c>
      <c r="P292" t="s">
        <v>431</v>
      </c>
      <c r="Q292" t="s">
        <v>431</v>
      </c>
      <c r="R292" t="s">
        <v>431</v>
      </c>
      <c r="S292" t="s">
        <v>431</v>
      </c>
      <c r="T292" t="s">
        <v>431</v>
      </c>
      <c r="U292" t="s">
        <v>431</v>
      </c>
      <c r="V292" t="s">
        <v>431</v>
      </c>
      <c r="W292" t="s">
        <v>431</v>
      </c>
      <c r="X292" t="str">
        <f t="shared" si="267"/>
        <v>CF-2201</v>
      </c>
      <c r="Y292" t="s">
        <v>431</v>
      </c>
      <c r="Z292" t="str">
        <f t="shared" si="268"/>
        <v>CF-2201</v>
      </c>
      <c r="AA292" t="str">
        <f t="shared" ref="AA292:AK292" si="275">Z292</f>
        <v>CF-2201</v>
      </c>
      <c r="AB292" t="str">
        <f t="shared" si="275"/>
        <v>CF-2201</v>
      </c>
      <c r="AC292" t="str">
        <f t="shared" si="275"/>
        <v>CF-2201</v>
      </c>
      <c r="AD292" t="str">
        <f t="shared" si="275"/>
        <v>CF-2201</v>
      </c>
      <c r="AE292" t="str">
        <f t="shared" si="275"/>
        <v>CF-2201</v>
      </c>
      <c r="AF292" t="str">
        <f t="shared" si="275"/>
        <v>CF-2201</v>
      </c>
      <c r="AG292" t="str">
        <f t="shared" si="275"/>
        <v>CF-2201</v>
      </c>
      <c r="AH292" t="str">
        <f t="shared" si="275"/>
        <v>CF-2201</v>
      </c>
      <c r="AI292" t="str">
        <f t="shared" si="275"/>
        <v>CF-2201</v>
      </c>
      <c r="AJ292" t="str">
        <f t="shared" si="275"/>
        <v>CF-2201</v>
      </c>
      <c r="AK292" t="str">
        <f t="shared" si="275"/>
        <v>CF-2201</v>
      </c>
      <c r="AL292"/>
      <c r="AM292" t="str">
        <f t="shared" si="240"/>
        <v>ROGER GARCIA FERNANDEZ</v>
      </c>
      <c r="AN292" t="e">
        <f t="shared" ca="1" si="241"/>
        <v>#N/A</v>
      </c>
      <c r="AO292" t="e">
        <f ca="1">VLOOKUP(AN292,Equivalencias!D:F,3,FALSE)</f>
        <v>#N/A</v>
      </c>
      <c r="AP292"/>
      <c r="AQ292" t="s">
        <v>3787</v>
      </c>
    </row>
    <row r="293" spans="1:43" x14ac:dyDescent="0.3">
      <c r="A293" t="s">
        <v>226</v>
      </c>
      <c r="B293" t="s">
        <v>425</v>
      </c>
      <c r="C293" t="s">
        <v>425</v>
      </c>
      <c r="D293" t="s">
        <v>425</v>
      </c>
      <c r="E293" t="s">
        <v>425</v>
      </c>
      <c r="F293" t="s">
        <v>425</v>
      </c>
      <c r="G293" t="s">
        <v>425</v>
      </c>
      <c r="H293" t="s">
        <v>425</v>
      </c>
      <c r="I293" t="s">
        <v>425</v>
      </c>
      <c r="J293" t="s">
        <v>425</v>
      </c>
      <c r="K293" t="s">
        <v>425</v>
      </c>
      <c r="L293" t="s">
        <v>425</v>
      </c>
      <c r="M293" t="s">
        <v>425</v>
      </c>
      <c r="N293" t="s">
        <v>425</v>
      </c>
      <c r="O293" t="s">
        <v>425</v>
      </c>
      <c r="P293" t="s">
        <v>425</v>
      </c>
      <c r="Q293" t="s">
        <v>425</v>
      </c>
      <c r="R293" t="s">
        <v>425</v>
      </c>
      <c r="S293" t="s">
        <v>425</v>
      </c>
      <c r="T293" t="s">
        <v>425</v>
      </c>
      <c r="U293" t="s">
        <v>425</v>
      </c>
      <c r="V293" t="s">
        <v>425</v>
      </c>
      <c r="W293" t="s">
        <v>425</v>
      </c>
      <c r="X293" t="str">
        <f t="shared" si="267"/>
        <v>CF-200RM</v>
      </c>
      <c r="Y293" t="s">
        <v>425</v>
      </c>
      <c r="Z293" t="str">
        <f t="shared" si="268"/>
        <v>CF-200RM</v>
      </c>
      <c r="AA293" t="str">
        <f t="shared" ref="AA293:AK293" si="276">Z293</f>
        <v>CF-200RM</v>
      </c>
      <c r="AB293" t="str">
        <f t="shared" si="276"/>
        <v>CF-200RM</v>
      </c>
      <c r="AC293" t="str">
        <f t="shared" si="276"/>
        <v>CF-200RM</v>
      </c>
      <c r="AD293" t="str">
        <f t="shared" si="276"/>
        <v>CF-200RM</v>
      </c>
      <c r="AE293" t="str">
        <f t="shared" si="276"/>
        <v>CF-200RM</v>
      </c>
      <c r="AF293" t="str">
        <f t="shared" si="276"/>
        <v>CF-200RM</v>
      </c>
      <c r="AG293" t="str">
        <f t="shared" si="276"/>
        <v>CF-200RM</v>
      </c>
      <c r="AH293" t="str">
        <f t="shared" si="276"/>
        <v>CF-200RM</v>
      </c>
      <c r="AI293" t="str">
        <f t="shared" si="276"/>
        <v>CF-200RM</v>
      </c>
      <c r="AJ293" t="str">
        <f t="shared" si="276"/>
        <v>CF-200RM</v>
      </c>
      <c r="AK293" t="str">
        <f t="shared" si="276"/>
        <v>CF-200RM</v>
      </c>
      <c r="AM293" t="str">
        <f t="shared" si="240"/>
        <v>ROGER JIMENEZ MENA</v>
      </c>
      <c r="AN293" t="e">
        <f t="shared" ca="1" si="241"/>
        <v>#N/A</v>
      </c>
      <c r="AO293" t="e">
        <f ca="1">VLOOKUP(AN293,Equivalencias!D:F,3,FALSE)</f>
        <v>#N/A</v>
      </c>
      <c r="AQ293" t="s">
        <v>3788</v>
      </c>
    </row>
    <row r="294" spans="1:43" x14ac:dyDescent="0.3">
      <c r="A294" t="s">
        <v>236</v>
      </c>
      <c r="B294" t="s">
        <v>475</v>
      </c>
      <c r="C294" t="s">
        <v>475</v>
      </c>
      <c r="D294" t="s">
        <v>475</v>
      </c>
      <c r="E294" t="s">
        <v>475</v>
      </c>
      <c r="F294" t="s">
        <v>475</v>
      </c>
      <c r="G294" t="s">
        <v>475</v>
      </c>
      <c r="H294" t="s">
        <v>475</v>
      </c>
      <c r="I294" t="s">
        <v>475</v>
      </c>
      <c r="J294" t="s">
        <v>475</v>
      </c>
      <c r="K294" t="s">
        <v>475</v>
      </c>
      <c r="L294" t="s">
        <v>475</v>
      </c>
      <c r="M294" t="s">
        <v>475</v>
      </c>
      <c r="N294" t="s">
        <v>475</v>
      </c>
      <c r="O294" t="s">
        <v>475</v>
      </c>
      <c r="P294" t="s">
        <v>475</v>
      </c>
      <c r="Q294" t="s">
        <v>475</v>
      </c>
      <c r="R294" t="s">
        <v>475</v>
      </c>
      <c r="S294" t="s">
        <v>475</v>
      </c>
      <c r="T294" t="s">
        <v>475</v>
      </c>
      <c r="U294" t="s">
        <v>475</v>
      </c>
      <c r="V294" t="s">
        <v>475</v>
      </c>
      <c r="W294" t="s">
        <v>475</v>
      </c>
      <c r="X294" t="str">
        <f t="shared" si="267"/>
        <v>CF-2811</v>
      </c>
      <c r="Y294" t="s">
        <v>475</v>
      </c>
      <c r="Z294" t="str">
        <f t="shared" si="268"/>
        <v>CF-2811</v>
      </c>
      <c r="AA294" t="str">
        <f t="shared" ref="AA294:AK294" si="277">Z294</f>
        <v>CF-2811</v>
      </c>
      <c r="AB294" t="str">
        <f t="shared" si="277"/>
        <v>CF-2811</v>
      </c>
      <c r="AC294" t="str">
        <f t="shared" si="277"/>
        <v>CF-2811</v>
      </c>
      <c r="AD294" t="str">
        <f t="shared" si="277"/>
        <v>CF-2811</v>
      </c>
      <c r="AE294" t="str">
        <f t="shared" si="277"/>
        <v>CF-2811</v>
      </c>
      <c r="AF294" t="str">
        <f t="shared" si="277"/>
        <v>CF-2811</v>
      </c>
      <c r="AG294" t="str">
        <f t="shared" si="277"/>
        <v>CF-2811</v>
      </c>
      <c r="AH294" t="str">
        <f t="shared" si="277"/>
        <v>CF-2811</v>
      </c>
      <c r="AI294" t="str">
        <f t="shared" si="277"/>
        <v>CF-2811</v>
      </c>
      <c r="AJ294" t="str">
        <f t="shared" si="277"/>
        <v>CF-2811</v>
      </c>
      <c r="AK294" t="str">
        <f t="shared" si="277"/>
        <v>CF-2811</v>
      </c>
      <c r="AM294" t="str">
        <f t="shared" si="240"/>
        <v>ROGER MASIS PANIAGUA</v>
      </c>
      <c r="AN294" t="e">
        <f t="shared" ca="1" si="241"/>
        <v>#N/A</v>
      </c>
      <c r="AO294" t="e">
        <f ca="1">VLOOKUP(AN294,Equivalencias!D:F,3,FALSE)</f>
        <v>#N/A</v>
      </c>
      <c r="AQ294" t="s">
        <v>3789</v>
      </c>
    </row>
    <row r="295" spans="1:43" x14ac:dyDescent="0.3">
      <c r="A295" t="s">
        <v>121</v>
      </c>
      <c r="B295" t="s">
        <v>446</v>
      </c>
      <c r="C295" t="s">
        <v>446</v>
      </c>
      <c r="D295" t="s">
        <v>446</v>
      </c>
      <c r="E295" t="s">
        <v>446</v>
      </c>
      <c r="F295" t="s">
        <v>446</v>
      </c>
      <c r="G295" t="s">
        <v>446</v>
      </c>
      <c r="H295" t="s">
        <v>446</v>
      </c>
      <c r="I295" t="s">
        <v>446</v>
      </c>
      <c r="J295" t="s">
        <v>446</v>
      </c>
      <c r="K295" t="s">
        <v>446</v>
      </c>
      <c r="L295" t="s">
        <v>446</v>
      </c>
      <c r="M295" t="s">
        <v>446</v>
      </c>
      <c r="N295" t="s">
        <v>446</v>
      </c>
      <c r="O295" t="s">
        <v>446</v>
      </c>
      <c r="P295" t="s">
        <v>446</v>
      </c>
      <c r="Q295" t="s">
        <v>446</v>
      </c>
      <c r="R295" t="s">
        <v>446</v>
      </c>
      <c r="S295" t="s">
        <v>446</v>
      </c>
      <c r="T295" t="s">
        <v>446</v>
      </c>
      <c r="U295" t="s">
        <v>446</v>
      </c>
      <c r="V295" t="s">
        <v>446</v>
      </c>
      <c r="W295" t="s">
        <v>446</v>
      </c>
      <c r="X295" t="str">
        <f t="shared" si="267"/>
        <v>CF-26</v>
      </c>
      <c r="Y295" t="s">
        <v>446</v>
      </c>
      <c r="Z295" t="str">
        <f t="shared" si="268"/>
        <v>CF-26</v>
      </c>
      <c r="AA295" t="str">
        <f t="shared" ref="AA295:AK295" si="278">Z295</f>
        <v>CF-26</v>
      </c>
      <c r="AB295" t="str">
        <f t="shared" si="278"/>
        <v>CF-26</v>
      </c>
      <c r="AC295" t="str">
        <f t="shared" si="278"/>
        <v>CF-26</v>
      </c>
      <c r="AD295" t="str">
        <f t="shared" si="278"/>
        <v>CF-26</v>
      </c>
      <c r="AE295" t="str">
        <f t="shared" si="278"/>
        <v>CF-26</v>
      </c>
      <c r="AF295" t="str">
        <f t="shared" si="278"/>
        <v>CF-26</v>
      </c>
      <c r="AG295" t="str">
        <f t="shared" si="278"/>
        <v>CF-26</v>
      </c>
      <c r="AH295" t="str">
        <f t="shared" si="278"/>
        <v>CF-26</v>
      </c>
      <c r="AI295" t="str">
        <f t="shared" si="278"/>
        <v>CF-26</v>
      </c>
      <c r="AJ295" t="str">
        <f t="shared" si="278"/>
        <v>CF-26</v>
      </c>
      <c r="AK295" t="str">
        <f t="shared" si="278"/>
        <v>CF-26</v>
      </c>
      <c r="AM295" t="str">
        <f t="shared" si="240"/>
        <v>ROSMERY ESPINOZA URBINA</v>
      </c>
      <c r="AN295" t="e">
        <f t="shared" ca="1" si="241"/>
        <v>#N/A</v>
      </c>
      <c r="AO295" t="e">
        <f ca="1">VLOOKUP(AN295,Equivalencias!D:F,3,FALSE)</f>
        <v>#N/A</v>
      </c>
      <c r="AQ295" t="s">
        <v>3790</v>
      </c>
    </row>
    <row r="296" spans="1:43" x14ac:dyDescent="0.3">
      <c r="A296" t="s">
        <v>221</v>
      </c>
      <c r="B296" t="s">
        <v>448</v>
      </c>
      <c r="C296" t="s">
        <v>448</v>
      </c>
      <c r="D296" t="s">
        <v>448</v>
      </c>
      <c r="E296" t="s">
        <v>448</v>
      </c>
      <c r="F296" t="s">
        <v>448</v>
      </c>
      <c r="G296" t="s">
        <v>448</v>
      </c>
      <c r="H296" t="s">
        <v>448</v>
      </c>
      <c r="I296" t="s">
        <v>448</v>
      </c>
      <c r="J296" t="s">
        <v>448</v>
      </c>
      <c r="K296" t="s">
        <v>448</v>
      </c>
      <c r="L296" t="s">
        <v>448</v>
      </c>
      <c r="M296" t="s">
        <v>448</v>
      </c>
      <c r="N296" t="s">
        <v>448</v>
      </c>
      <c r="O296" t="s">
        <v>448</v>
      </c>
      <c r="P296" t="s">
        <v>448</v>
      </c>
      <c r="Q296" t="s">
        <v>448</v>
      </c>
      <c r="R296" t="s">
        <v>448</v>
      </c>
      <c r="S296" t="s">
        <v>448</v>
      </c>
      <c r="T296" t="s">
        <v>448</v>
      </c>
      <c r="U296" t="s">
        <v>448</v>
      </c>
      <c r="V296" t="s">
        <v>448</v>
      </c>
      <c r="W296" t="s">
        <v>448</v>
      </c>
      <c r="X296" t="str">
        <f t="shared" si="267"/>
        <v>CF-27</v>
      </c>
      <c r="Y296" t="s">
        <v>448</v>
      </c>
      <c r="Z296" t="str">
        <f t="shared" si="268"/>
        <v>CF-27</v>
      </c>
      <c r="AA296" t="str">
        <f t="shared" ref="AA296:AK296" si="279">Z296</f>
        <v>CF-27</v>
      </c>
      <c r="AB296" t="str">
        <f t="shared" si="279"/>
        <v>CF-27</v>
      </c>
      <c r="AC296" t="str">
        <f t="shared" si="279"/>
        <v>CF-27</v>
      </c>
      <c r="AD296" t="str">
        <f t="shared" si="279"/>
        <v>CF-27</v>
      </c>
      <c r="AE296" t="str">
        <f t="shared" si="279"/>
        <v>CF-27</v>
      </c>
      <c r="AF296" t="str">
        <f t="shared" si="279"/>
        <v>CF-27</v>
      </c>
      <c r="AG296" t="str">
        <f t="shared" si="279"/>
        <v>CF-27</v>
      </c>
      <c r="AH296" t="str">
        <f t="shared" si="279"/>
        <v>CF-27</v>
      </c>
      <c r="AI296" t="str">
        <f t="shared" si="279"/>
        <v>CF-27</v>
      </c>
      <c r="AJ296" t="str">
        <f t="shared" si="279"/>
        <v>CF-27</v>
      </c>
      <c r="AK296" t="str">
        <f t="shared" si="279"/>
        <v>CF-27</v>
      </c>
      <c r="AM296" t="str">
        <f t="shared" si="240"/>
        <v>RUBEN MARDIGIAN</v>
      </c>
      <c r="AN296" t="e">
        <f t="shared" ca="1" si="241"/>
        <v>#N/A</v>
      </c>
      <c r="AO296" t="e">
        <f ca="1">VLOOKUP(AN296,Equivalencias!D:F,3,FALSE)</f>
        <v>#N/A</v>
      </c>
      <c r="AQ296" t="s">
        <v>3791</v>
      </c>
    </row>
    <row r="297" spans="1:43" s="1" customFormat="1" x14ac:dyDescent="0.3">
      <c r="A297" t="s">
        <v>210</v>
      </c>
      <c r="B297" t="s">
        <v>418</v>
      </c>
      <c r="C297" t="s">
        <v>418</v>
      </c>
      <c r="D297" t="s">
        <v>418</v>
      </c>
      <c r="E297" t="s">
        <v>418</v>
      </c>
      <c r="F297" t="s">
        <v>418</v>
      </c>
      <c r="G297" t="s">
        <v>418</v>
      </c>
      <c r="H297" t="s">
        <v>418</v>
      </c>
      <c r="I297" t="s">
        <v>418</v>
      </c>
      <c r="J297" t="s">
        <v>418</v>
      </c>
      <c r="K297" t="s">
        <v>418</v>
      </c>
      <c r="L297" t="s">
        <v>418</v>
      </c>
      <c r="M297" t="s">
        <v>418</v>
      </c>
      <c r="N297" t="s">
        <v>418</v>
      </c>
      <c r="O297" t="s">
        <v>418</v>
      </c>
      <c r="P297" t="s">
        <v>418</v>
      </c>
      <c r="Q297" t="s">
        <v>418</v>
      </c>
      <c r="R297" t="s">
        <v>418</v>
      </c>
      <c r="S297" t="s">
        <v>418</v>
      </c>
      <c r="T297" t="s">
        <v>418</v>
      </c>
      <c r="U297" t="s">
        <v>418</v>
      </c>
      <c r="V297" t="s">
        <v>418</v>
      </c>
      <c r="W297" t="s">
        <v>418</v>
      </c>
      <c r="X297" t="str">
        <f t="shared" si="267"/>
        <v>CF-13</v>
      </c>
      <c r="Y297" t="s">
        <v>418</v>
      </c>
      <c r="Z297" t="s">
        <v>3288</v>
      </c>
      <c r="AA297" t="str">
        <f t="shared" ref="AA297:AK297" si="280">Z297</f>
        <v>CF-91</v>
      </c>
      <c r="AB297" t="str">
        <f t="shared" si="280"/>
        <v>CF-91</v>
      </c>
      <c r="AC297" t="str">
        <f t="shared" si="280"/>
        <v>CF-91</v>
      </c>
      <c r="AD297" t="str">
        <f t="shared" si="280"/>
        <v>CF-91</v>
      </c>
      <c r="AE297" t="str">
        <f t="shared" si="280"/>
        <v>CF-91</v>
      </c>
      <c r="AF297" t="str">
        <f t="shared" si="280"/>
        <v>CF-91</v>
      </c>
      <c r="AG297" t="str">
        <f t="shared" si="280"/>
        <v>CF-91</v>
      </c>
      <c r="AH297" t="str">
        <f t="shared" si="280"/>
        <v>CF-91</v>
      </c>
      <c r="AI297" t="str">
        <f t="shared" si="280"/>
        <v>CF-91</v>
      </c>
      <c r="AJ297" t="str">
        <f t="shared" si="280"/>
        <v>CF-91</v>
      </c>
      <c r="AK297" t="str">
        <f t="shared" si="280"/>
        <v>CF-91</v>
      </c>
      <c r="AL297"/>
      <c r="AM297" t="str">
        <f t="shared" si="240"/>
        <v>RUTH PALMA GUIDO</v>
      </c>
      <c r="AN297" t="e">
        <f t="shared" ca="1" si="241"/>
        <v>#N/A</v>
      </c>
      <c r="AO297" t="e">
        <f ca="1">VLOOKUP(AN297,Equivalencias!D:F,3,FALSE)</f>
        <v>#N/A</v>
      </c>
      <c r="AP297"/>
      <c r="AQ297" t="e">
        <v>#N/A</v>
      </c>
    </row>
    <row r="298" spans="1:43" x14ac:dyDescent="0.3">
      <c r="A298" t="s">
        <v>300</v>
      </c>
      <c r="B298" t="s">
        <v>444</v>
      </c>
      <c r="C298" t="s">
        <v>444</v>
      </c>
      <c r="D298" t="s">
        <v>444</v>
      </c>
      <c r="E298" t="s">
        <v>444</v>
      </c>
      <c r="F298" t="s">
        <v>444</v>
      </c>
      <c r="G298" t="s">
        <v>444</v>
      </c>
      <c r="H298" t="s">
        <v>444</v>
      </c>
      <c r="I298" t="s">
        <v>444</v>
      </c>
      <c r="J298" t="s">
        <v>444</v>
      </c>
      <c r="K298" t="s">
        <v>444</v>
      </c>
      <c r="L298" t="s">
        <v>444</v>
      </c>
      <c r="M298" t="s">
        <v>444</v>
      </c>
      <c r="N298" t="s">
        <v>444</v>
      </c>
      <c r="O298" t="s">
        <v>444</v>
      </c>
      <c r="P298" t="s">
        <v>444</v>
      </c>
      <c r="Q298" t="s">
        <v>444</v>
      </c>
      <c r="R298" t="s">
        <v>444</v>
      </c>
      <c r="S298" t="s">
        <v>444</v>
      </c>
      <c r="T298" t="s">
        <v>444</v>
      </c>
      <c r="U298" t="s">
        <v>444</v>
      </c>
      <c r="V298" t="s">
        <v>444</v>
      </c>
      <c r="W298" t="s">
        <v>444</v>
      </c>
      <c r="X298" t="str">
        <f t="shared" si="267"/>
        <v>CF-251</v>
      </c>
      <c r="Y298" t="s">
        <v>444</v>
      </c>
      <c r="Z298" t="str">
        <f>Y298</f>
        <v>CF-251</v>
      </c>
      <c r="AA298" t="str">
        <f t="shared" ref="AA298:AK298" si="281">Z298</f>
        <v>CF-251</v>
      </c>
      <c r="AB298" t="str">
        <f t="shared" si="281"/>
        <v>CF-251</v>
      </c>
      <c r="AC298" t="str">
        <f t="shared" si="281"/>
        <v>CF-251</v>
      </c>
      <c r="AD298" t="str">
        <f t="shared" si="281"/>
        <v>CF-251</v>
      </c>
      <c r="AE298" t="str">
        <f t="shared" si="281"/>
        <v>CF-251</v>
      </c>
      <c r="AF298" t="str">
        <f t="shared" si="281"/>
        <v>CF-251</v>
      </c>
      <c r="AG298" t="str">
        <f t="shared" si="281"/>
        <v>CF-251</v>
      </c>
      <c r="AH298" t="str">
        <f t="shared" si="281"/>
        <v>CF-251</v>
      </c>
      <c r="AI298" t="str">
        <f t="shared" si="281"/>
        <v>CF-251</v>
      </c>
      <c r="AJ298" t="str">
        <f t="shared" si="281"/>
        <v>CF-251</v>
      </c>
      <c r="AK298" t="str">
        <f t="shared" si="281"/>
        <v>CF-251</v>
      </c>
      <c r="AM298" t="str">
        <f t="shared" si="240"/>
        <v>SABRINA ANDREA VILLALOBOS ARIAS</v>
      </c>
      <c r="AN298" t="e">
        <f t="shared" ca="1" si="241"/>
        <v>#N/A</v>
      </c>
      <c r="AO298" t="e">
        <f ca="1">VLOOKUP(AN298,Equivalencias!D:F,3,FALSE)</f>
        <v>#N/A</v>
      </c>
      <c r="AQ298" t="s">
        <v>3792</v>
      </c>
    </row>
    <row r="299" spans="1:43" s="1" customFormat="1" x14ac:dyDescent="0.3">
      <c r="A299" s="1" t="s">
        <v>1015</v>
      </c>
      <c r="B299" s="1" t="s">
        <v>672</v>
      </c>
      <c r="C299" s="1" t="s">
        <v>672</v>
      </c>
      <c r="D299" s="1" t="s">
        <v>672</v>
      </c>
      <c r="E299" s="1" t="s">
        <v>672</v>
      </c>
      <c r="F299" s="1" t="s">
        <v>672</v>
      </c>
      <c r="G299" s="1" t="s">
        <v>672</v>
      </c>
      <c r="H299" s="1" t="s">
        <v>672</v>
      </c>
      <c r="I299" s="1" t="s">
        <v>672</v>
      </c>
      <c r="J299" s="1" t="s">
        <v>672</v>
      </c>
      <c r="K299" s="1" t="s">
        <v>672</v>
      </c>
      <c r="L299" s="1" t="s">
        <v>672</v>
      </c>
      <c r="M299" s="1" t="s">
        <v>672</v>
      </c>
      <c r="N299" s="1" t="s">
        <v>672</v>
      </c>
      <c r="O299" s="1" t="s">
        <v>672</v>
      </c>
      <c r="P299" s="1" t="s">
        <v>672</v>
      </c>
      <c r="Q299" s="1" t="s">
        <v>672</v>
      </c>
      <c r="R299" s="1" t="s">
        <v>672</v>
      </c>
      <c r="S299" s="1" t="s">
        <v>672</v>
      </c>
      <c r="T299" s="1" t="s">
        <v>672</v>
      </c>
      <c r="U299" s="1" t="s">
        <v>672</v>
      </c>
      <c r="V299" s="1" t="s">
        <v>672</v>
      </c>
      <c r="W299" s="1" t="s">
        <v>672</v>
      </c>
      <c r="X299" s="1" t="str">
        <f t="shared" si="267"/>
        <v>CF-SP</v>
      </c>
      <c r="Y299" s="1" t="s">
        <v>672</v>
      </c>
      <c r="Z299" s="1" t="str">
        <f>Y299</f>
        <v>CF-SP</v>
      </c>
      <c r="AA299" s="1" t="str">
        <f t="shared" ref="AA299:AK299" si="282">Z299</f>
        <v>CF-SP</v>
      </c>
      <c r="AB299" s="1" t="str">
        <f t="shared" si="282"/>
        <v>CF-SP</v>
      </c>
      <c r="AC299" s="1" t="str">
        <f t="shared" si="282"/>
        <v>CF-SP</v>
      </c>
      <c r="AD299" s="1" t="str">
        <f t="shared" si="282"/>
        <v>CF-SP</v>
      </c>
      <c r="AE299" s="1" t="str">
        <f t="shared" si="282"/>
        <v>CF-SP</v>
      </c>
      <c r="AF299" s="1" t="str">
        <f t="shared" si="282"/>
        <v>CF-SP</v>
      </c>
      <c r="AG299" s="1" t="str">
        <f t="shared" si="282"/>
        <v>CF-SP</v>
      </c>
      <c r="AH299" s="1" t="str">
        <f t="shared" si="282"/>
        <v>CF-SP</v>
      </c>
      <c r="AI299" s="1" t="str">
        <f t="shared" si="282"/>
        <v>CF-SP</v>
      </c>
      <c r="AJ299" s="1" t="str">
        <f t="shared" si="282"/>
        <v>CF-SP</v>
      </c>
      <c r="AK299" s="1" t="str">
        <f t="shared" si="282"/>
        <v>CF-SP</v>
      </c>
      <c r="AM299" s="1" t="str">
        <f t="shared" si="240"/>
        <v>SACHIN SHASHIKANT MANGAROLE</v>
      </c>
      <c r="AN299" s="1" t="e">
        <f t="shared" ca="1" si="241"/>
        <v>#N/A</v>
      </c>
      <c r="AO299" s="1" t="e">
        <f ca="1">VLOOKUP(AN299,Equivalencias!D:F,3,FALSE)</f>
        <v>#N/A</v>
      </c>
      <c r="AQ299" s="1" t="e">
        <v>#N/A</v>
      </c>
    </row>
    <row r="300" spans="1:43" x14ac:dyDescent="0.3">
      <c r="A300" s="1" t="s">
        <v>1054</v>
      </c>
      <c r="B300" s="1" t="s">
        <v>672</v>
      </c>
      <c r="C300" s="1" t="s">
        <v>672</v>
      </c>
      <c r="D300" s="1" t="s">
        <v>672</v>
      </c>
      <c r="E300" s="1" t="s">
        <v>672</v>
      </c>
      <c r="F300" s="1" t="s">
        <v>672</v>
      </c>
      <c r="G300" s="1" t="s">
        <v>672</v>
      </c>
      <c r="H300" s="1" t="s">
        <v>672</v>
      </c>
      <c r="I300" s="1" t="s">
        <v>672</v>
      </c>
      <c r="J300" s="1" t="s">
        <v>672</v>
      </c>
      <c r="K300" s="1" t="s">
        <v>672</v>
      </c>
      <c r="L300" s="1" t="s">
        <v>672</v>
      </c>
      <c r="M300" s="1" t="s">
        <v>672</v>
      </c>
      <c r="N300" s="1" t="s">
        <v>672</v>
      </c>
      <c r="O300" s="1" t="s">
        <v>672</v>
      </c>
      <c r="P300" s="1" t="s">
        <v>672</v>
      </c>
      <c r="Q300" s="1" t="s">
        <v>672</v>
      </c>
      <c r="R300" s="1" t="s">
        <v>672</v>
      </c>
      <c r="S300" s="1" t="s">
        <v>672</v>
      </c>
      <c r="T300" s="1" t="s">
        <v>672</v>
      </c>
      <c r="U300" s="1" t="s">
        <v>672</v>
      </c>
      <c r="V300" s="1" t="s">
        <v>672</v>
      </c>
      <c r="W300" s="1" t="s">
        <v>672</v>
      </c>
      <c r="X300" s="1" t="str">
        <f t="shared" si="267"/>
        <v>CF-SP</v>
      </c>
      <c r="Y300" s="1" t="s">
        <v>672</v>
      </c>
      <c r="Z300" s="1" t="str">
        <f>Y300</f>
        <v>CF-SP</v>
      </c>
      <c r="AA300" s="1" t="str">
        <f t="shared" ref="AA300:AK300" si="283">Z300</f>
        <v>CF-SP</v>
      </c>
      <c r="AB300" s="1" t="str">
        <f t="shared" si="283"/>
        <v>CF-SP</v>
      </c>
      <c r="AC300" s="1" t="str">
        <f t="shared" si="283"/>
        <v>CF-SP</v>
      </c>
      <c r="AD300" s="1" t="str">
        <f t="shared" si="283"/>
        <v>CF-SP</v>
      </c>
      <c r="AE300" s="1" t="str">
        <f t="shared" si="283"/>
        <v>CF-SP</v>
      </c>
      <c r="AF300" s="1" t="str">
        <f t="shared" si="283"/>
        <v>CF-SP</v>
      </c>
      <c r="AG300" s="1" t="str">
        <f t="shared" si="283"/>
        <v>CF-SP</v>
      </c>
      <c r="AH300" s="1" t="str">
        <f t="shared" si="283"/>
        <v>CF-SP</v>
      </c>
      <c r="AI300" s="1" t="str">
        <f t="shared" si="283"/>
        <v>CF-SP</v>
      </c>
      <c r="AJ300" s="1" t="str">
        <f t="shared" si="283"/>
        <v>CF-SP</v>
      </c>
      <c r="AK300" s="1" t="str">
        <f t="shared" si="283"/>
        <v>CF-SP</v>
      </c>
      <c r="AL300" s="1"/>
      <c r="AM300" s="1" t="str">
        <f t="shared" si="240"/>
        <v>SAVIGNA S</v>
      </c>
      <c r="AN300" s="1" t="e">
        <f t="shared" ca="1" si="241"/>
        <v>#N/A</v>
      </c>
      <c r="AO300" s="1" t="e">
        <f ca="1">VLOOKUP(AN300,Equivalencias!D:F,3,FALSE)</f>
        <v>#N/A</v>
      </c>
      <c r="AP300" s="1"/>
      <c r="AQ300" s="1" t="e">
        <v>#N/A</v>
      </c>
    </row>
    <row r="301" spans="1:43" s="1" customFormat="1" x14ac:dyDescent="0.3">
      <c r="A301" t="s">
        <v>311</v>
      </c>
      <c r="B301" t="s">
        <v>674</v>
      </c>
      <c r="C301" t="s">
        <v>674</v>
      </c>
      <c r="D301" t="s">
        <v>674</v>
      </c>
      <c r="E301" t="s">
        <v>674</v>
      </c>
      <c r="F301" t="s">
        <v>674</v>
      </c>
      <c r="G301" t="s">
        <v>674</v>
      </c>
      <c r="H301" t="s">
        <v>674</v>
      </c>
      <c r="I301" t="s">
        <v>674</v>
      </c>
      <c r="J301" t="s">
        <v>674</v>
      </c>
      <c r="K301" t="s">
        <v>674</v>
      </c>
      <c r="L301" t="s">
        <v>674</v>
      </c>
      <c r="M301" t="s">
        <v>674</v>
      </c>
      <c r="N301" t="s">
        <v>674</v>
      </c>
      <c r="O301" t="s">
        <v>674</v>
      </c>
      <c r="P301" t="s">
        <v>674</v>
      </c>
      <c r="Q301" t="s">
        <v>674</v>
      </c>
      <c r="R301" t="s">
        <v>674</v>
      </c>
      <c r="S301" t="s">
        <v>674</v>
      </c>
      <c r="T301" t="s">
        <v>674</v>
      </c>
      <c r="U301" t="s">
        <v>674</v>
      </c>
      <c r="V301" t="s">
        <v>674</v>
      </c>
      <c r="W301" t="s">
        <v>674</v>
      </c>
      <c r="X301" t="str">
        <f t="shared" si="267"/>
        <v>TELENOR</v>
      </c>
      <c r="Y301" t="s">
        <v>674</v>
      </c>
      <c r="Z301" t="str">
        <f>Y301</f>
        <v>TELENOR</v>
      </c>
      <c r="AA301" t="str">
        <f t="shared" ref="AA301:AK301" si="284">Z301</f>
        <v>TELENOR</v>
      </c>
      <c r="AB301" t="str">
        <f t="shared" si="284"/>
        <v>TELENOR</v>
      </c>
      <c r="AC301" t="str">
        <f t="shared" si="284"/>
        <v>TELENOR</v>
      </c>
      <c r="AD301" t="str">
        <f t="shared" si="284"/>
        <v>TELENOR</v>
      </c>
      <c r="AE301" t="str">
        <f t="shared" si="284"/>
        <v>TELENOR</v>
      </c>
      <c r="AF301" t="str">
        <f t="shared" si="284"/>
        <v>TELENOR</v>
      </c>
      <c r="AG301" t="str">
        <f t="shared" si="284"/>
        <v>TELENOR</v>
      </c>
      <c r="AH301" t="str">
        <f t="shared" si="284"/>
        <v>TELENOR</v>
      </c>
      <c r="AI301" t="str">
        <f t="shared" si="284"/>
        <v>TELENOR</v>
      </c>
      <c r="AJ301" t="str">
        <f t="shared" si="284"/>
        <v>TELENOR</v>
      </c>
      <c r="AK301" t="str">
        <f t="shared" si="284"/>
        <v>TELENOR</v>
      </c>
      <c r="AL301"/>
      <c r="AM301" t="str">
        <f t="shared" si="240"/>
        <v>SEBASTIAN MONTES VARGAS</v>
      </c>
      <c r="AN301" t="e">
        <f t="shared" ca="1" si="241"/>
        <v>#N/A</v>
      </c>
      <c r="AO301" t="e">
        <f ca="1">VLOOKUP(AN301,Equivalencias!D:F,3,FALSE)</f>
        <v>#N/A</v>
      </c>
      <c r="AP301"/>
      <c r="AQ301" t="s">
        <v>3793</v>
      </c>
    </row>
    <row r="302" spans="1:43" s="1" customFormat="1" x14ac:dyDescent="0.3">
      <c r="A302" t="s">
        <v>164</v>
      </c>
      <c r="B302" t="s">
        <v>446</v>
      </c>
      <c r="C302" t="s">
        <v>446</v>
      </c>
      <c r="D302" t="s">
        <v>446</v>
      </c>
      <c r="E302" t="s">
        <v>446</v>
      </c>
      <c r="F302" t="s">
        <v>446</v>
      </c>
      <c r="G302" t="s">
        <v>446</v>
      </c>
      <c r="H302" t="s">
        <v>446</v>
      </c>
      <c r="I302" t="s">
        <v>446</v>
      </c>
      <c r="J302" t="s">
        <v>446</v>
      </c>
      <c r="K302" t="s">
        <v>446</v>
      </c>
      <c r="L302" t="s">
        <v>446</v>
      </c>
      <c r="M302" t="s">
        <v>446</v>
      </c>
      <c r="N302" t="s">
        <v>446</v>
      </c>
      <c r="O302" t="s">
        <v>446</v>
      </c>
      <c r="P302" t="s">
        <v>446</v>
      </c>
      <c r="Q302" t="s">
        <v>446</v>
      </c>
      <c r="R302" t="s">
        <v>446</v>
      </c>
      <c r="S302" t="s">
        <v>446</v>
      </c>
      <c r="T302" t="s">
        <v>446</v>
      </c>
      <c r="U302" t="s">
        <v>446</v>
      </c>
      <c r="V302" t="s">
        <v>446</v>
      </c>
      <c r="W302" t="s">
        <v>446</v>
      </c>
      <c r="X302" t="str">
        <f t="shared" si="267"/>
        <v>CF-26</v>
      </c>
      <c r="Y302" t="s">
        <v>446</v>
      </c>
      <c r="Z302" t="str">
        <f>Y302</f>
        <v>CF-26</v>
      </c>
      <c r="AA302" t="str">
        <f t="shared" ref="AA302:AK302" si="285">Z302</f>
        <v>CF-26</v>
      </c>
      <c r="AB302" t="str">
        <f t="shared" si="285"/>
        <v>CF-26</v>
      </c>
      <c r="AC302" t="str">
        <f t="shared" si="285"/>
        <v>CF-26</v>
      </c>
      <c r="AD302" t="str">
        <f t="shared" si="285"/>
        <v>CF-26</v>
      </c>
      <c r="AE302" t="str">
        <f t="shared" si="285"/>
        <v>CF-26</v>
      </c>
      <c r="AF302" t="str">
        <f t="shared" si="285"/>
        <v>CF-26</v>
      </c>
      <c r="AG302" t="str">
        <f t="shared" si="285"/>
        <v>CF-26</v>
      </c>
      <c r="AH302" t="str">
        <f t="shared" si="285"/>
        <v>CF-26</v>
      </c>
      <c r="AI302" t="str">
        <f t="shared" si="285"/>
        <v>CF-26</v>
      </c>
      <c r="AJ302" t="str">
        <f t="shared" si="285"/>
        <v>CF-26</v>
      </c>
      <c r="AK302" t="str">
        <f t="shared" si="285"/>
        <v>CF-26</v>
      </c>
      <c r="AL302"/>
      <c r="AM302" t="str">
        <f t="shared" si="240"/>
        <v>SELENIA BADILLA ANCHIA</v>
      </c>
      <c r="AN302" t="e">
        <f t="shared" ca="1" si="241"/>
        <v>#N/A</v>
      </c>
      <c r="AO302" t="e">
        <f ca="1">VLOOKUP(AN302,Equivalencias!D:F,3,FALSE)</f>
        <v>#N/A</v>
      </c>
      <c r="AP302"/>
      <c r="AQ302" t="s">
        <v>3794</v>
      </c>
    </row>
    <row r="303" spans="1:43" x14ac:dyDescent="0.3">
      <c r="A303" t="s">
        <v>3466</v>
      </c>
      <c r="Z303" t="s">
        <v>3286</v>
      </c>
      <c r="AA303" t="str">
        <f t="shared" ref="AA303:AK303" si="286">Z303</f>
        <v>CF-81</v>
      </c>
      <c r="AB303" t="str">
        <f t="shared" si="286"/>
        <v>CF-81</v>
      </c>
      <c r="AC303" t="str">
        <f t="shared" si="286"/>
        <v>CF-81</v>
      </c>
      <c r="AD303" t="str">
        <f t="shared" si="286"/>
        <v>CF-81</v>
      </c>
      <c r="AE303" t="str">
        <f t="shared" si="286"/>
        <v>CF-81</v>
      </c>
      <c r="AF303" t="str">
        <f t="shared" si="286"/>
        <v>CF-81</v>
      </c>
      <c r="AG303" t="str">
        <f t="shared" si="286"/>
        <v>CF-81</v>
      </c>
      <c r="AH303" t="str">
        <f t="shared" si="286"/>
        <v>CF-81</v>
      </c>
      <c r="AI303" t="str">
        <f t="shared" si="286"/>
        <v>CF-81</v>
      </c>
      <c r="AJ303" t="str">
        <f t="shared" si="286"/>
        <v>CF-81</v>
      </c>
      <c r="AK303" t="str">
        <f t="shared" si="286"/>
        <v>CF-81</v>
      </c>
      <c r="AM303" t="str">
        <f t="shared" si="240"/>
        <v>SOFIA BARRANTES GAMBOA</v>
      </c>
      <c r="AN303" t="e">
        <f t="shared" ca="1" si="241"/>
        <v>#N/A</v>
      </c>
      <c r="AO303" t="e">
        <f ca="1">VLOOKUP(AN303,Equivalencias!D:F,3,FALSE)</f>
        <v>#N/A</v>
      </c>
    </row>
    <row r="304" spans="1:43" s="1" customFormat="1" x14ac:dyDescent="0.3">
      <c r="A304" t="s">
        <v>79</v>
      </c>
      <c r="B304" t="s">
        <v>431</v>
      </c>
      <c r="C304" t="s">
        <v>431</v>
      </c>
      <c r="D304" t="s">
        <v>431</v>
      </c>
      <c r="E304" t="s">
        <v>431</v>
      </c>
      <c r="F304" t="s">
        <v>431</v>
      </c>
      <c r="G304" t="s">
        <v>431</v>
      </c>
      <c r="H304" t="s">
        <v>431</v>
      </c>
      <c r="I304" t="s">
        <v>431</v>
      </c>
      <c r="J304" t="s">
        <v>431</v>
      </c>
      <c r="K304" t="s">
        <v>431</v>
      </c>
      <c r="L304" t="s">
        <v>431</v>
      </c>
      <c r="M304" t="s">
        <v>431</v>
      </c>
      <c r="N304" t="s">
        <v>431</v>
      </c>
      <c r="O304" t="s">
        <v>431</v>
      </c>
      <c r="P304" t="s">
        <v>431</v>
      </c>
      <c r="Q304" t="s">
        <v>431</v>
      </c>
      <c r="R304" t="s">
        <v>431</v>
      </c>
      <c r="S304" t="s">
        <v>431</v>
      </c>
      <c r="T304" t="s">
        <v>431</v>
      </c>
      <c r="U304" t="s">
        <v>431</v>
      </c>
      <c r="V304" t="s">
        <v>431</v>
      </c>
      <c r="W304" t="s">
        <v>431</v>
      </c>
      <c r="X304" t="str">
        <f>W304</f>
        <v>CF-2201</v>
      </c>
      <c r="Y304" t="s">
        <v>431</v>
      </c>
      <c r="Z304" t="str">
        <f>Y304</f>
        <v>CF-2201</v>
      </c>
      <c r="AA304" t="str">
        <f t="shared" ref="AA304:AK304" si="287">Z304</f>
        <v>CF-2201</v>
      </c>
      <c r="AB304" t="str">
        <f t="shared" si="287"/>
        <v>CF-2201</v>
      </c>
      <c r="AC304" t="str">
        <f t="shared" si="287"/>
        <v>CF-2201</v>
      </c>
      <c r="AD304" t="str">
        <f t="shared" si="287"/>
        <v>CF-2201</v>
      </c>
      <c r="AE304" t="str">
        <f t="shared" si="287"/>
        <v>CF-2201</v>
      </c>
      <c r="AF304" t="str">
        <f t="shared" si="287"/>
        <v>CF-2201</v>
      </c>
      <c r="AG304" t="str">
        <f t="shared" si="287"/>
        <v>CF-2201</v>
      </c>
      <c r="AH304" t="str">
        <f t="shared" si="287"/>
        <v>CF-2201</v>
      </c>
      <c r="AI304" t="str">
        <f t="shared" si="287"/>
        <v>CF-2201</v>
      </c>
      <c r="AJ304" t="str">
        <f t="shared" si="287"/>
        <v>CF-2201</v>
      </c>
      <c r="AK304" t="str">
        <f t="shared" si="287"/>
        <v>CF-2201</v>
      </c>
      <c r="AL304"/>
      <c r="AM304" t="str">
        <f t="shared" si="240"/>
        <v>SOFIA MARCELA GARITA MEDAGLIA</v>
      </c>
      <c r="AN304" t="e">
        <f t="shared" ca="1" si="241"/>
        <v>#N/A</v>
      </c>
      <c r="AO304" t="e">
        <f ca="1">VLOOKUP(AN304,Equivalencias!D:F,3,FALSE)</f>
        <v>#N/A</v>
      </c>
      <c r="AP304"/>
      <c r="AQ304" t="s">
        <v>3795</v>
      </c>
    </row>
    <row r="305" spans="1:43" x14ac:dyDescent="0.3">
      <c r="A305" s="1" t="s">
        <v>1073</v>
      </c>
      <c r="B305" s="1" t="s">
        <v>672</v>
      </c>
      <c r="C305" s="1" t="s">
        <v>672</v>
      </c>
      <c r="D305" s="1" t="s">
        <v>672</v>
      </c>
      <c r="E305" s="1" t="s">
        <v>672</v>
      </c>
      <c r="F305" s="1" t="s">
        <v>672</v>
      </c>
      <c r="G305" s="1" t="s">
        <v>672</v>
      </c>
      <c r="H305" s="1" t="s">
        <v>672</v>
      </c>
      <c r="I305" s="1" t="s">
        <v>672</v>
      </c>
      <c r="J305" s="1" t="s">
        <v>672</v>
      </c>
      <c r="K305" s="1" t="s">
        <v>672</v>
      </c>
      <c r="L305" s="1" t="s">
        <v>672</v>
      </c>
      <c r="M305" s="1" t="s">
        <v>672</v>
      </c>
      <c r="N305" s="1" t="s">
        <v>672</v>
      </c>
      <c r="O305" s="1" t="s">
        <v>672</v>
      </c>
      <c r="P305" s="1" t="s">
        <v>672</v>
      </c>
      <c r="Q305" s="1" t="s">
        <v>672</v>
      </c>
      <c r="R305" s="1" t="s">
        <v>672</v>
      </c>
      <c r="S305" s="1" t="s">
        <v>672</v>
      </c>
      <c r="T305" s="1" t="s">
        <v>672</v>
      </c>
      <c r="U305" s="1" t="s">
        <v>672</v>
      </c>
      <c r="V305" s="1" t="s">
        <v>672</v>
      </c>
      <c r="W305" s="1" t="s">
        <v>672</v>
      </c>
      <c r="X305" s="1" t="str">
        <f>W305</f>
        <v>CF-SP</v>
      </c>
      <c r="Y305" s="1" t="s">
        <v>672</v>
      </c>
      <c r="Z305" s="1" t="str">
        <f>Y305</f>
        <v>CF-SP</v>
      </c>
      <c r="AA305" s="1" t="str">
        <f t="shared" ref="AA305:AK305" si="288">Z305</f>
        <v>CF-SP</v>
      </c>
      <c r="AB305" s="1" t="str">
        <f t="shared" si="288"/>
        <v>CF-SP</v>
      </c>
      <c r="AC305" s="1" t="str">
        <f t="shared" si="288"/>
        <v>CF-SP</v>
      </c>
      <c r="AD305" s="1" t="str">
        <f t="shared" si="288"/>
        <v>CF-SP</v>
      </c>
      <c r="AE305" s="1" t="str">
        <f t="shared" si="288"/>
        <v>CF-SP</v>
      </c>
      <c r="AF305" s="1" t="str">
        <f t="shared" si="288"/>
        <v>CF-SP</v>
      </c>
      <c r="AG305" s="1" t="str">
        <f t="shared" si="288"/>
        <v>CF-SP</v>
      </c>
      <c r="AH305" s="1" t="str">
        <f t="shared" si="288"/>
        <v>CF-SP</v>
      </c>
      <c r="AI305" s="1" t="str">
        <f t="shared" si="288"/>
        <v>CF-SP</v>
      </c>
      <c r="AJ305" s="1" t="str">
        <f t="shared" si="288"/>
        <v>CF-SP</v>
      </c>
      <c r="AK305" s="1" t="str">
        <f t="shared" si="288"/>
        <v>CF-SP</v>
      </c>
      <c r="AL305" s="1"/>
      <c r="AM305" s="1" t="str">
        <f t="shared" si="240"/>
        <v>SREENATH N</v>
      </c>
      <c r="AN305" s="1" t="e">
        <f t="shared" ca="1" si="241"/>
        <v>#N/A</v>
      </c>
      <c r="AO305" s="1" t="e">
        <f ca="1">VLOOKUP(AN305,Equivalencias!D:F,3,FALSE)</f>
        <v>#N/A</v>
      </c>
      <c r="AP305" s="1"/>
      <c r="AQ305" s="1" t="e">
        <v>#N/A</v>
      </c>
    </row>
    <row r="306" spans="1:43" x14ac:dyDescent="0.3">
      <c r="A306" t="s">
        <v>944</v>
      </c>
      <c r="B306" t="s">
        <v>423</v>
      </c>
      <c r="C306" t="s">
        <v>423</v>
      </c>
      <c r="D306" t="s">
        <v>423</v>
      </c>
      <c r="E306" t="s">
        <v>423</v>
      </c>
      <c r="F306" t="s">
        <v>423</v>
      </c>
      <c r="G306" t="s">
        <v>423</v>
      </c>
      <c r="H306" t="s">
        <v>423</v>
      </c>
      <c r="I306" t="s">
        <v>423</v>
      </c>
      <c r="J306" t="s">
        <v>423</v>
      </c>
      <c r="K306" t="s">
        <v>423</v>
      </c>
      <c r="L306" t="s">
        <v>423</v>
      </c>
      <c r="M306" t="s">
        <v>423</v>
      </c>
      <c r="N306" t="s">
        <v>423</v>
      </c>
      <c r="O306" t="s">
        <v>423</v>
      </c>
      <c r="P306" t="s">
        <v>423</v>
      </c>
      <c r="Q306" t="s">
        <v>423</v>
      </c>
      <c r="R306" t="s">
        <v>423</v>
      </c>
      <c r="S306" t="s">
        <v>423</v>
      </c>
      <c r="T306" t="s">
        <v>423</v>
      </c>
      <c r="U306" t="s">
        <v>423</v>
      </c>
      <c r="V306" t="s">
        <v>423</v>
      </c>
      <c r="W306" t="s">
        <v>423</v>
      </c>
      <c r="X306" t="str">
        <f>W306</f>
        <v>CF-200QA</v>
      </c>
      <c r="Y306" t="s">
        <v>423</v>
      </c>
      <c r="Z306" t="str">
        <f>Y306</f>
        <v>CF-200QA</v>
      </c>
      <c r="AA306" t="str">
        <f t="shared" ref="AA306:AK306" si="289">Z306</f>
        <v>CF-200QA</v>
      </c>
      <c r="AB306" t="str">
        <f t="shared" si="289"/>
        <v>CF-200QA</v>
      </c>
      <c r="AC306" t="str">
        <f t="shared" si="289"/>
        <v>CF-200QA</v>
      </c>
      <c r="AD306" t="str">
        <f t="shared" si="289"/>
        <v>CF-200QA</v>
      </c>
      <c r="AE306" t="str">
        <f t="shared" si="289"/>
        <v>CF-200QA</v>
      </c>
      <c r="AF306" t="str">
        <f t="shared" si="289"/>
        <v>CF-200QA</v>
      </c>
      <c r="AG306" t="str">
        <f t="shared" si="289"/>
        <v>CF-200QA</v>
      </c>
      <c r="AH306" t="str">
        <f t="shared" si="289"/>
        <v>CF-200QA</v>
      </c>
      <c r="AI306" t="str">
        <f t="shared" si="289"/>
        <v>CF-200QA</v>
      </c>
      <c r="AJ306" t="str">
        <f t="shared" si="289"/>
        <v>CF-200QA</v>
      </c>
      <c r="AK306" t="str">
        <f t="shared" si="289"/>
        <v>CF-200QA</v>
      </c>
      <c r="AM306" t="str">
        <f t="shared" si="240"/>
        <v>STEPHANIE ROJAS ALFARO</v>
      </c>
      <c r="AN306" t="e">
        <f t="shared" ca="1" si="241"/>
        <v>#N/A</v>
      </c>
      <c r="AO306" t="e">
        <f ca="1">VLOOKUP(AN306,Equivalencias!D:F,3,FALSE)</f>
        <v>#N/A</v>
      </c>
      <c r="AQ306" t="s">
        <v>3796</v>
      </c>
    </row>
    <row r="307" spans="1:43" x14ac:dyDescent="0.3">
      <c r="A307" t="s">
        <v>213</v>
      </c>
      <c r="B307" t="s">
        <v>418</v>
      </c>
      <c r="C307" t="s">
        <v>418</v>
      </c>
      <c r="D307" t="s">
        <v>418</v>
      </c>
      <c r="E307" t="s">
        <v>418</v>
      </c>
      <c r="F307" t="s">
        <v>418</v>
      </c>
      <c r="G307" t="s">
        <v>418</v>
      </c>
      <c r="H307" t="s">
        <v>418</v>
      </c>
      <c r="I307" t="s">
        <v>418</v>
      </c>
      <c r="J307" t="s">
        <v>418</v>
      </c>
      <c r="K307" t="s">
        <v>418</v>
      </c>
      <c r="L307" t="s">
        <v>418</v>
      </c>
      <c r="M307" t="s">
        <v>418</v>
      </c>
      <c r="N307" t="s">
        <v>418</v>
      </c>
      <c r="O307" t="s">
        <v>418</v>
      </c>
      <c r="P307" t="s">
        <v>418</v>
      </c>
      <c r="Q307" t="s">
        <v>418</v>
      </c>
      <c r="R307" t="s">
        <v>418</v>
      </c>
      <c r="S307" t="s">
        <v>418</v>
      </c>
      <c r="T307" t="s">
        <v>418</v>
      </c>
      <c r="U307" t="s">
        <v>418</v>
      </c>
      <c r="V307" t="s">
        <v>418</v>
      </c>
      <c r="W307" t="s">
        <v>418</v>
      </c>
      <c r="X307" t="str">
        <f>W307</f>
        <v>CF-13</v>
      </c>
      <c r="Y307" t="s">
        <v>418</v>
      </c>
      <c r="Z307" t="str">
        <f>Y307</f>
        <v>CF-13</v>
      </c>
      <c r="AA307" t="str">
        <f t="shared" ref="AA307:AK307" si="290">Z307</f>
        <v>CF-13</v>
      </c>
      <c r="AB307" t="str">
        <f t="shared" si="290"/>
        <v>CF-13</v>
      </c>
      <c r="AC307" t="str">
        <f t="shared" si="290"/>
        <v>CF-13</v>
      </c>
      <c r="AD307" t="str">
        <f t="shared" si="290"/>
        <v>CF-13</v>
      </c>
      <c r="AE307" t="str">
        <f t="shared" si="290"/>
        <v>CF-13</v>
      </c>
      <c r="AF307" t="str">
        <f t="shared" si="290"/>
        <v>CF-13</v>
      </c>
      <c r="AG307" t="str">
        <f t="shared" si="290"/>
        <v>CF-13</v>
      </c>
      <c r="AH307" t="str">
        <f t="shared" si="290"/>
        <v>CF-13</v>
      </c>
      <c r="AI307" t="str">
        <f t="shared" si="290"/>
        <v>CF-13</v>
      </c>
      <c r="AJ307" t="str">
        <f t="shared" si="290"/>
        <v>CF-13</v>
      </c>
      <c r="AK307" t="str">
        <f t="shared" si="290"/>
        <v>CF-13</v>
      </c>
      <c r="AM307" t="str">
        <f t="shared" si="240"/>
        <v>STEVEN ALBERTO CARVAJAL CHAVES</v>
      </c>
      <c r="AN307" t="e">
        <f t="shared" ca="1" si="241"/>
        <v>#N/A</v>
      </c>
      <c r="AO307" t="e">
        <f ca="1">VLOOKUP(AN307,Equivalencias!D:F,3,FALSE)</f>
        <v>#N/A</v>
      </c>
      <c r="AQ307" t="s">
        <v>3797</v>
      </c>
    </row>
    <row r="308" spans="1:43" x14ac:dyDescent="0.3">
      <c r="A308" t="s">
        <v>195</v>
      </c>
      <c r="B308" t="s">
        <v>423</v>
      </c>
      <c r="C308" t="s">
        <v>423</v>
      </c>
      <c r="D308" t="s">
        <v>423</v>
      </c>
      <c r="E308" t="s">
        <v>423</v>
      </c>
      <c r="F308" t="s">
        <v>423</v>
      </c>
      <c r="G308" t="s">
        <v>423</v>
      </c>
      <c r="H308" t="s">
        <v>423</v>
      </c>
      <c r="I308" t="s">
        <v>423</v>
      </c>
      <c r="J308" t="s">
        <v>423</v>
      </c>
      <c r="K308" t="s">
        <v>423</v>
      </c>
      <c r="L308" t="s">
        <v>423</v>
      </c>
      <c r="M308" t="s">
        <v>423</v>
      </c>
      <c r="N308" t="s">
        <v>423</v>
      </c>
      <c r="O308" t="s">
        <v>423</v>
      </c>
      <c r="P308" t="s">
        <v>423</v>
      </c>
      <c r="Q308" t="s">
        <v>423</v>
      </c>
      <c r="R308" t="s">
        <v>423</v>
      </c>
      <c r="S308" t="s">
        <v>423</v>
      </c>
      <c r="T308" t="s">
        <v>423</v>
      </c>
      <c r="U308" t="s">
        <v>423</v>
      </c>
      <c r="V308" t="s">
        <v>423</v>
      </c>
      <c r="W308" t="s">
        <v>423</v>
      </c>
      <c r="X308" t="str">
        <f>W308</f>
        <v>CF-200QA</v>
      </c>
      <c r="Y308" t="s">
        <v>423</v>
      </c>
      <c r="Z308" t="str">
        <f>Y308</f>
        <v>CF-200QA</v>
      </c>
      <c r="AA308" t="str">
        <f t="shared" ref="AA308:AK308" si="291">Z308</f>
        <v>CF-200QA</v>
      </c>
      <c r="AB308" t="str">
        <f t="shared" si="291"/>
        <v>CF-200QA</v>
      </c>
      <c r="AC308" t="str">
        <f t="shared" si="291"/>
        <v>CF-200QA</v>
      </c>
      <c r="AD308" t="str">
        <f t="shared" si="291"/>
        <v>CF-200QA</v>
      </c>
      <c r="AE308" t="str">
        <f t="shared" si="291"/>
        <v>CF-200QA</v>
      </c>
      <c r="AF308" t="str">
        <f t="shared" si="291"/>
        <v>CF-200QA</v>
      </c>
      <c r="AG308" t="str">
        <f t="shared" si="291"/>
        <v>CF-200QA</v>
      </c>
      <c r="AH308" t="str">
        <f t="shared" si="291"/>
        <v>CF-200QA</v>
      </c>
      <c r="AI308" t="str">
        <f t="shared" si="291"/>
        <v>CF-200QA</v>
      </c>
      <c r="AJ308" t="str">
        <f t="shared" si="291"/>
        <v>CF-200QA</v>
      </c>
      <c r="AK308" t="str">
        <f t="shared" si="291"/>
        <v>CF-200QA</v>
      </c>
      <c r="AM308" t="str">
        <f t="shared" si="240"/>
        <v>STEVEN GONZALEZ MONESTEL</v>
      </c>
      <c r="AN308" t="e">
        <f t="shared" ca="1" si="241"/>
        <v>#N/A</v>
      </c>
      <c r="AO308" t="e">
        <f ca="1">VLOOKUP(AN308,Equivalencias!D:F,3,FALSE)</f>
        <v>#N/A</v>
      </c>
      <c r="AQ308" t="s">
        <v>3798</v>
      </c>
    </row>
    <row r="309" spans="1:43" x14ac:dyDescent="0.3">
      <c r="A309" s="1" t="s">
        <v>3472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 t="s">
        <v>672</v>
      </c>
      <c r="AA309" s="1" t="str">
        <f t="shared" ref="AA309:AK309" si="292">Z309</f>
        <v>CF-SP</v>
      </c>
      <c r="AB309" s="1" t="str">
        <f t="shared" si="292"/>
        <v>CF-SP</v>
      </c>
      <c r="AC309" s="1" t="str">
        <f t="shared" si="292"/>
        <v>CF-SP</v>
      </c>
      <c r="AD309" s="1" t="str">
        <f t="shared" si="292"/>
        <v>CF-SP</v>
      </c>
      <c r="AE309" s="1" t="str">
        <f t="shared" si="292"/>
        <v>CF-SP</v>
      </c>
      <c r="AF309" s="1" t="str">
        <f t="shared" si="292"/>
        <v>CF-SP</v>
      </c>
      <c r="AG309" s="1" t="str">
        <f t="shared" si="292"/>
        <v>CF-SP</v>
      </c>
      <c r="AH309" s="1" t="str">
        <f t="shared" si="292"/>
        <v>CF-SP</v>
      </c>
      <c r="AI309" s="1" t="str">
        <f t="shared" si="292"/>
        <v>CF-SP</v>
      </c>
      <c r="AJ309" s="1" t="str">
        <f t="shared" si="292"/>
        <v>CF-SP</v>
      </c>
      <c r="AK309" s="1" t="str">
        <f t="shared" si="292"/>
        <v>CF-SP</v>
      </c>
      <c r="AL309" s="1"/>
      <c r="AM309" s="1" t="str">
        <f t="shared" si="240"/>
        <v>SUJAY SHEKHAR</v>
      </c>
      <c r="AN309" s="1" t="e">
        <f t="shared" ca="1" si="241"/>
        <v>#N/A</v>
      </c>
      <c r="AO309" s="1" t="e">
        <f ca="1">VLOOKUP(AN309,Equivalencias!D:F,3,FALSE)</f>
        <v>#N/A</v>
      </c>
      <c r="AP309" s="1"/>
      <c r="AQ309" s="1"/>
    </row>
    <row r="310" spans="1:43" x14ac:dyDescent="0.3">
      <c r="A310" t="s">
        <v>228</v>
      </c>
      <c r="B310" t="s">
        <v>460</v>
      </c>
      <c r="C310" t="s">
        <v>460</v>
      </c>
      <c r="D310" t="s">
        <v>460</v>
      </c>
      <c r="E310" t="s">
        <v>460</v>
      </c>
      <c r="F310" t="s">
        <v>460</v>
      </c>
      <c r="G310" t="s">
        <v>460</v>
      </c>
      <c r="H310" t="s">
        <v>460</v>
      </c>
      <c r="I310" t="s">
        <v>460</v>
      </c>
      <c r="J310" t="s">
        <v>460</v>
      </c>
      <c r="K310" t="s">
        <v>460</v>
      </c>
      <c r="L310" t="s">
        <v>460</v>
      </c>
      <c r="M310" t="s">
        <v>460</v>
      </c>
      <c r="N310" t="s">
        <v>460</v>
      </c>
      <c r="O310" t="s">
        <v>460</v>
      </c>
      <c r="P310" t="s">
        <v>460</v>
      </c>
      <c r="Q310" t="s">
        <v>460</v>
      </c>
      <c r="R310" t="s">
        <v>460</v>
      </c>
      <c r="S310" t="s">
        <v>460</v>
      </c>
      <c r="T310" t="s">
        <v>460</v>
      </c>
      <c r="U310" t="s">
        <v>460</v>
      </c>
      <c r="V310" t="s">
        <v>460</v>
      </c>
      <c r="W310" t="s">
        <v>460</v>
      </c>
      <c r="X310" t="str">
        <f t="shared" ref="X310:X316" si="293">W310</f>
        <v>CF-2801</v>
      </c>
      <c r="Y310" t="s">
        <v>460</v>
      </c>
      <c r="Z310" t="str">
        <f t="shared" ref="Z310:Z318" si="294">Y310</f>
        <v>CF-2801</v>
      </c>
      <c r="AA310" t="str">
        <f t="shared" ref="AA310:AK310" si="295">Z310</f>
        <v>CF-2801</v>
      </c>
      <c r="AB310" t="str">
        <f t="shared" si="295"/>
        <v>CF-2801</v>
      </c>
      <c r="AC310" t="str">
        <f t="shared" si="295"/>
        <v>CF-2801</v>
      </c>
      <c r="AD310" t="str">
        <f t="shared" si="295"/>
        <v>CF-2801</v>
      </c>
      <c r="AE310" t="str">
        <f t="shared" si="295"/>
        <v>CF-2801</v>
      </c>
      <c r="AF310" t="str">
        <f t="shared" si="295"/>
        <v>CF-2801</v>
      </c>
      <c r="AG310" t="str">
        <f t="shared" si="295"/>
        <v>CF-2801</v>
      </c>
      <c r="AH310" t="str">
        <f t="shared" si="295"/>
        <v>CF-2801</v>
      </c>
      <c r="AI310" t="str">
        <f t="shared" si="295"/>
        <v>CF-2801</v>
      </c>
      <c r="AJ310" t="str">
        <f t="shared" si="295"/>
        <v>CF-2801</v>
      </c>
      <c r="AK310" t="str">
        <f t="shared" si="295"/>
        <v>CF-2801</v>
      </c>
      <c r="AM310" t="str">
        <f t="shared" si="240"/>
        <v>SUSAN LOPEZ AGUILAR</v>
      </c>
      <c r="AN310" t="e">
        <f t="shared" ca="1" si="241"/>
        <v>#N/A</v>
      </c>
      <c r="AO310" t="e">
        <f ca="1">VLOOKUP(AN310,Equivalencias!D:F,3,FALSE)</f>
        <v>#N/A</v>
      </c>
      <c r="AQ310" t="s">
        <v>3799</v>
      </c>
    </row>
    <row r="311" spans="1:43" x14ac:dyDescent="0.3">
      <c r="A311" s="1" t="s">
        <v>1013</v>
      </c>
      <c r="B311" s="1" t="s">
        <v>672</v>
      </c>
      <c r="C311" s="1" t="s">
        <v>672</v>
      </c>
      <c r="D311" s="1" t="s">
        <v>672</v>
      </c>
      <c r="E311" s="1" t="s">
        <v>672</v>
      </c>
      <c r="F311" s="1" t="s">
        <v>672</v>
      </c>
      <c r="G311" s="1" t="s">
        <v>672</v>
      </c>
      <c r="H311" s="1" t="s">
        <v>672</v>
      </c>
      <c r="I311" s="1" t="s">
        <v>672</v>
      </c>
      <c r="J311" s="1" t="s">
        <v>672</v>
      </c>
      <c r="K311" s="1" t="s">
        <v>672</v>
      </c>
      <c r="L311" s="1" t="s">
        <v>672</v>
      </c>
      <c r="M311" s="1" t="s">
        <v>672</v>
      </c>
      <c r="N311" s="1" t="s">
        <v>672</v>
      </c>
      <c r="O311" s="1" t="s">
        <v>672</v>
      </c>
      <c r="P311" s="1" t="s">
        <v>672</v>
      </c>
      <c r="Q311" s="1" t="s">
        <v>672</v>
      </c>
      <c r="R311" s="1" t="s">
        <v>672</v>
      </c>
      <c r="S311" s="1" t="s">
        <v>672</v>
      </c>
      <c r="T311" s="1" t="s">
        <v>672</v>
      </c>
      <c r="U311" s="1" t="s">
        <v>672</v>
      </c>
      <c r="V311" s="1" t="s">
        <v>672</v>
      </c>
      <c r="W311" s="1" t="s">
        <v>672</v>
      </c>
      <c r="X311" s="1" t="str">
        <f t="shared" si="293"/>
        <v>CF-SP</v>
      </c>
      <c r="Y311" s="1" t="s">
        <v>672</v>
      </c>
      <c r="Z311" s="1" t="str">
        <f t="shared" si="294"/>
        <v>CF-SP</v>
      </c>
      <c r="AA311" s="1" t="str">
        <f t="shared" ref="AA311:AK311" si="296">Z311</f>
        <v>CF-SP</v>
      </c>
      <c r="AB311" s="1" t="str">
        <f t="shared" si="296"/>
        <v>CF-SP</v>
      </c>
      <c r="AC311" s="1" t="str">
        <f t="shared" si="296"/>
        <v>CF-SP</v>
      </c>
      <c r="AD311" s="1" t="str">
        <f t="shared" si="296"/>
        <v>CF-SP</v>
      </c>
      <c r="AE311" s="1" t="str">
        <f t="shared" si="296"/>
        <v>CF-SP</v>
      </c>
      <c r="AF311" s="1" t="str">
        <f t="shared" si="296"/>
        <v>CF-SP</v>
      </c>
      <c r="AG311" s="1" t="str">
        <f t="shared" si="296"/>
        <v>CF-SP</v>
      </c>
      <c r="AH311" s="1" t="str">
        <f t="shared" si="296"/>
        <v>CF-SP</v>
      </c>
      <c r="AI311" s="1" t="str">
        <f t="shared" si="296"/>
        <v>CF-SP</v>
      </c>
      <c r="AJ311" s="1" t="str">
        <f t="shared" si="296"/>
        <v>CF-SP</v>
      </c>
      <c r="AK311" s="1" t="str">
        <f t="shared" si="296"/>
        <v>CF-SP</v>
      </c>
      <c r="AL311" s="1"/>
      <c r="AM311" s="1" t="str">
        <f t="shared" si="240"/>
        <v>TANMAY BHATTACHARJEE</v>
      </c>
      <c r="AN311" s="1" t="e">
        <f t="shared" ca="1" si="241"/>
        <v>#N/A</v>
      </c>
      <c r="AO311" s="1" t="e">
        <f ca="1">VLOOKUP(AN311,Equivalencias!D:F,3,FALSE)</f>
        <v>#N/A</v>
      </c>
      <c r="AP311" s="1"/>
      <c r="AQ311" s="1" t="e">
        <v>#N/A</v>
      </c>
    </row>
    <row r="312" spans="1:43" x14ac:dyDescent="0.3">
      <c r="A312" t="s">
        <v>288</v>
      </c>
      <c r="B312" t="s">
        <v>446</v>
      </c>
      <c r="C312" t="s">
        <v>446</v>
      </c>
      <c r="D312" t="s">
        <v>446</v>
      </c>
      <c r="E312" t="s">
        <v>446</v>
      </c>
      <c r="F312" t="s">
        <v>446</v>
      </c>
      <c r="G312" t="s">
        <v>446</v>
      </c>
      <c r="H312" t="s">
        <v>446</v>
      </c>
      <c r="I312" t="s">
        <v>446</v>
      </c>
      <c r="J312" t="s">
        <v>446</v>
      </c>
      <c r="K312" t="s">
        <v>446</v>
      </c>
      <c r="L312" t="s">
        <v>446</v>
      </c>
      <c r="M312" t="s">
        <v>446</v>
      </c>
      <c r="N312" t="s">
        <v>446</v>
      </c>
      <c r="O312" t="s">
        <v>446</v>
      </c>
      <c r="P312" t="s">
        <v>446</v>
      </c>
      <c r="Q312" t="s">
        <v>446</v>
      </c>
      <c r="R312" t="s">
        <v>446</v>
      </c>
      <c r="S312" t="s">
        <v>446</v>
      </c>
      <c r="T312" t="s">
        <v>446</v>
      </c>
      <c r="U312" t="s">
        <v>446</v>
      </c>
      <c r="V312" t="s">
        <v>446</v>
      </c>
      <c r="W312" t="s">
        <v>446</v>
      </c>
      <c r="X312" t="str">
        <f t="shared" si="293"/>
        <v>CF-26</v>
      </c>
      <c r="Y312" t="s">
        <v>446</v>
      </c>
      <c r="Z312" t="str">
        <f t="shared" si="294"/>
        <v>CF-26</v>
      </c>
      <c r="AA312" t="str">
        <f t="shared" ref="AA312:AK312" si="297">Z312</f>
        <v>CF-26</v>
      </c>
      <c r="AB312" t="str">
        <f t="shared" si="297"/>
        <v>CF-26</v>
      </c>
      <c r="AC312" t="str">
        <f t="shared" si="297"/>
        <v>CF-26</v>
      </c>
      <c r="AD312" t="str">
        <f t="shared" si="297"/>
        <v>CF-26</v>
      </c>
      <c r="AE312" t="str">
        <f t="shared" si="297"/>
        <v>CF-26</v>
      </c>
      <c r="AF312" t="str">
        <f t="shared" si="297"/>
        <v>CF-26</v>
      </c>
      <c r="AG312" t="str">
        <f t="shared" si="297"/>
        <v>CF-26</v>
      </c>
      <c r="AH312" t="str">
        <f t="shared" si="297"/>
        <v>CF-26</v>
      </c>
      <c r="AI312" t="str">
        <f t="shared" si="297"/>
        <v>CF-26</v>
      </c>
      <c r="AJ312" t="str">
        <f t="shared" si="297"/>
        <v>CF-26</v>
      </c>
      <c r="AK312" t="str">
        <f t="shared" si="297"/>
        <v>CF-26</v>
      </c>
      <c r="AM312" t="str">
        <f t="shared" si="240"/>
        <v>TATIANA SOLIS ZAMORA</v>
      </c>
      <c r="AN312" t="e">
        <f t="shared" ca="1" si="241"/>
        <v>#N/A</v>
      </c>
      <c r="AO312" t="e">
        <f ca="1">VLOOKUP(AN312,Equivalencias!D:F,3,FALSE)</f>
        <v>#N/A</v>
      </c>
      <c r="AQ312" t="s">
        <v>3800</v>
      </c>
    </row>
    <row r="313" spans="1:43" s="199" customFormat="1" x14ac:dyDescent="0.3">
      <c r="A313" s="1" t="s">
        <v>1029</v>
      </c>
      <c r="B313" s="1" t="s">
        <v>672</v>
      </c>
      <c r="C313" s="1" t="s">
        <v>672</v>
      </c>
      <c r="D313" s="1" t="s">
        <v>672</v>
      </c>
      <c r="E313" s="1" t="s">
        <v>672</v>
      </c>
      <c r="F313" s="1" t="s">
        <v>672</v>
      </c>
      <c r="G313" s="1" t="s">
        <v>672</v>
      </c>
      <c r="H313" s="1" t="s">
        <v>672</v>
      </c>
      <c r="I313" s="1" t="s">
        <v>672</v>
      </c>
      <c r="J313" s="1" t="s">
        <v>672</v>
      </c>
      <c r="K313" s="1" t="s">
        <v>672</v>
      </c>
      <c r="L313" s="1" t="s">
        <v>672</v>
      </c>
      <c r="M313" s="1" t="s">
        <v>672</v>
      </c>
      <c r="N313" s="1" t="s">
        <v>672</v>
      </c>
      <c r="O313" s="1" t="s">
        <v>672</v>
      </c>
      <c r="P313" s="1" t="s">
        <v>672</v>
      </c>
      <c r="Q313" s="1" t="s">
        <v>672</v>
      </c>
      <c r="R313" s="1" t="s">
        <v>672</v>
      </c>
      <c r="S313" s="1" t="s">
        <v>672</v>
      </c>
      <c r="T313" s="1" t="s">
        <v>672</v>
      </c>
      <c r="U313" s="1" t="s">
        <v>672</v>
      </c>
      <c r="V313" s="1" t="s">
        <v>672</v>
      </c>
      <c r="W313" s="1" t="s">
        <v>672</v>
      </c>
      <c r="X313" s="1" t="str">
        <f t="shared" si="293"/>
        <v>CF-SP</v>
      </c>
      <c r="Y313" s="1" t="s">
        <v>672</v>
      </c>
      <c r="Z313" s="1" t="str">
        <f t="shared" si="294"/>
        <v>CF-SP</v>
      </c>
      <c r="AA313" s="1" t="str">
        <f t="shared" ref="AA313:AK313" si="298">Z313</f>
        <v>CF-SP</v>
      </c>
      <c r="AB313" s="1" t="str">
        <f t="shared" si="298"/>
        <v>CF-SP</v>
      </c>
      <c r="AC313" s="1" t="str">
        <f t="shared" si="298"/>
        <v>CF-SP</v>
      </c>
      <c r="AD313" s="1" t="str">
        <f t="shared" si="298"/>
        <v>CF-SP</v>
      </c>
      <c r="AE313" s="1" t="str">
        <f t="shared" si="298"/>
        <v>CF-SP</v>
      </c>
      <c r="AF313" s="1" t="str">
        <f t="shared" si="298"/>
        <v>CF-SP</v>
      </c>
      <c r="AG313" s="1" t="str">
        <f t="shared" si="298"/>
        <v>CF-SP</v>
      </c>
      <c r="AH313" s="1" t="str">
        <f t="shared" si="298"/>
        <v>CF-SP</v>
      </c>
      <c r="AI313" s="1" t="str">
        <f t="shared" si="298"/>
        <v>CF-SP</v>
      </c>
      <c r="AJ313" s="1" t="str">
        <f t="shared" si="298"/>
        <v>CF-SP</v>
      </c>
      <c r="AK313" s="1" t="str">
        <f t="shared" si="298"/>
        <v>CF-SP</v>
      </c>
      <c r="AL313" s="1"/>
      <c r="AM313" s="1" t="str">
        <f t="shared" si="240"/>
        <v>TRIPTI SWAROOP</v>
      </c>
      <c r="AN313" s="1" t="e">
        <f t="shared" ca="1" si="241"/>
        <v>#N/A</v>
      </c>
      <c r="AO313" s="1" t="e">
        <f ca="1">VLOOKUP(AN313,Equivalencias!D:F,3,FALSE)</f>
        <v>#N/A</v>
      </c>
      <c r="AP313" s="1"/>
      <c r="AQ313" s="1" t="e">
        <v>#N/A</v>
      </c>
    </row>
    <row r="314" spans="1:43" x14ac:dyDescent="0.3">
      <c r="A314" t="s">
        <v>201</v>
      </c>
      <c r="B314" t="s">
        <v>423</v>
      </c>
      <c r="C314" t="s">
        <v>423</v>
      </c>
      <c r="D314" t="s">
        <v>423</v>
      </c>
      <c r="E314" t="s">
        <v>423</v>
      </c>
      <c r="F314" t="s">
        <v>423</v>
      </c>
      <c r="G314" t="s">
        <v>423</v>
      </c>
      <c r="H314" t="s">
        <v>423</v>
      </c>
      <c r="I314" t="s">
        <v>423</v>
      </c>
      <c r="J314" t="s">
        <v>423</v>
      </c>
      <c r="K314" t="s">
        <v>423</v>
      </c>
      <c r="L314" t="s">
        <v>423</v>
      </c>
      <c r="M314" t="s">
        <v>423</v>
      </c>
      <c r="N314" t="s">
        <v>423</v>
      </c>
      <c r="O314" t="s">
        <v>423</v>
      </c>
      <c r="P314" t="s">
        <v>423</v>
      </c>
      <c r="Q314" t="s">
        <v>423</v>
      </c>
      <c r="R314" t="s">
        <v>423</v>
      </c>
      <c r="S314" t="s">
        <v>423</v>
      </c>
      <c r="T314" t="s">
        <v>423</v>
      </c>
      <c r="U314" t="s">
        <v>423</v>
      </c>
      <c r="V314" t="s">
        <v>423</v>
      </c>
      <c r="W314" t="s">
        <v>423</v>
      </c>
      <c r="X314" t="str">
        <f t="shared" si="293"/>
        <v>CF-200QA</v>
      </c>
      <c r="Y314" t="s">
        <v>423</v>
      </c>
      <c r="Z314" t="str">
        <f t="shared" si="294"/>
        <v>CF-200QA</v>
      </c>
      <c r="AA314" t="str">
        <f t="shared" ref="AA314:AK314" si="299">Z314</f>
        <v>CF-200QA</v>
      </c>
      <c r="AB314" t="str">
        <f t="shared" si="299"/>
        <v>CF-200QA</v>
      </c>
      <c r="AC314" t="str">
        <f t="shared" si="299"/>
        <v>CF-200QA</v>
      </c>
      <c r="AD314" t="str">
        <f t="shared" si="299"/>
        <v>CF-200QA</v>
      </c>
      <c r="AE314" t="str">
        <f t="shared" si="299"/>
        <v>CF-200QA</v>
      </c>
      <c r="AF314" t="str">
        <f t="shared" si="299"/>
        <v>CF-200QA</v>
      </c>
      <c r="AG314" t="str">
        <f t="shared" si="299"/>
        <v>CF-200QA</v>
      </c>
      <c r="AH314" t="str">
        <f t="shared" si="299"/>
        <v>CF-200QA</v>
      </c>
      <c r="AI314" t="str">
        <f t="shared" si="299"/>
        <v>CF-200QA</v>
      </c>
      <c r="AJ314" t="str">
        <f t="shared" si="299"/>
        <v>CF-200QA</v>
      </c>
      <c r="AK314" t="str">
        <f t="shared" si="299"/>
        <v>CF-200QA</v>
      </c>
      <c r="AM314" t="str">
        <f t="shared" si="240"/>
        <v>VALERIA MATAMOROS CASTILLO</v>
      </c>
      <c r="AN314" t="e">
        <f t="shared" ca="1" si="241"/>
        <v>#N/A</v>
      </c>
      <c r="AO314" t="e">
        <f ca="1">VLOOKUP(AN314,Equivalencias!D:F,3,FALSE)</f>
        <v>#N/A</v>
      </c>
      <c r="AQ314" t="s">
        <v>3801</v>
      </c>
    </row>
    <row r="315" spans="1:43" x14ac:dyDescent="0.3">
      <c r="A315" s="1" t="s">
        <v>1028</v>
      </c>
      <c r="B315" s="1" t="s">
        <v>672</v>
      </c>
      <c r="C315" s="1" t="s">
        <v>672</v>
      </c>
      <c r="D315" s="1" t="s">
        <v>672</v>
      </c>
      <c r="E315" s="1" t="s">
        <v>672</v>
      </c>
      <c r="F315" s="1" t="s">
        <v>672</v>
      </c>
      <c r="G315" s="1" t="s">
        <v>672</v>
      </c>
      <c r="H315" s="1" t="s">
        <v>672</v>
      </c>
      <c r="I315" s="1" t="s">
        <v>672</v>
      </c>
      <c r="J315" s="1" t="s">
        <v>672</v>
      </c>
      <c r="K315" s="1" t="s">
        <v>672</v>
      </c>
      <c r="L315" s="1" t="s">
        <v>672</v>
      </c>
      <c r="M315" s="1" t="s">
        <v>672</v>
      </c>
      <c r="N315" s="1" t="s">
        <v>672</v>
      </c>
      <c r="O315" s="1" t="s">
        <v>672</v>
      </c>
      <c r="P315" s="1" t="s">
        <v>672</v>
      </c>
      <c r="Q315" s="1" t="s">
        <v>672</v>
      </c>
      <c r="R315" s="1" t="s">
        <v>672</v>
      </c>
      <c r="S315" s="1" t="s">
        <v>672</v>
      </c>
      <c r="T315" s="1" t="s">
        <v>672</v>
      </c>
      <c r="U315" s="1" t="s">
        <v>672</v>
      </c>
      <c r="V315" s="1" t="s">
        <v>672</v>
      </c>
      <c r="W315" s="1" t="s">
        <v>672</v>
      </c>
      <c r="X315" s="1" t="str">
        <f t="shared" si="293"/>
        <v>CF-SP</v>
      </c>
      <c r="Y315" s="1" t="s">
        <v>672</v>
      </c>
      <c r="Z315" s="1" t="str">
        <f t="shared" si="294"/>
        <v>CF-SP</v>
      </c>
      <c r="AA315" s="1" t="str">
        <f t="shared" ref="AA315:AK315" si="300">Z315</f>
        <v>CF-SP</v>
      </c>
      <c r="AB315" s="1" t="str">
        <f t="shared" si="300"/>
        <v>CF-SP</v>
      </c>
      <c r="AC315" s="1" t="str">
        <f t="shared" si="300"/>
        <v>CF-SP</v>
      </c>
      <c r="AD315" s="1" t="str">
        <f t="shared" si="300"/>
        <v>CF-SP</v>
      </c>
      <c r="AE315" s="1" t="str">
        <f t="shared" si="300"/>
        <v>CF-SP</v>
      </c>
      <c r="AF315" s="1" t="str">
        <f t="shared" si="300"/>
        <v>CF-SP</v>
      </c>
      <c r="AG315" s="1" t="str">
        <f t="shared" si="300"/>
        <v>CF-SP</v>
      </c>
      <c r="AH315" s="1" t="str">
        <f t="shared" si="300"/>
        <v>CF-SP</v>
      </c>
      <c r="AI315" s="1" t="str">
        <f t="shared" si="300"/>
        <v>CF-SP</v>
      </c>
      <c r="AJ315" s="1" t="str">
        <f t="shared" si="300"/>
        <v>CF-SP</v>
      </c>
      <c r="AK315" s="1" t="str">
        <f t="shared" si="300"/>
        <v>CF-SP</v>
      </c>
      <c r="AL315" s="1"/>
      <c r="AM315" s="1" t="str">
        <f t="shared" si="240"/>
        <v>VAMSI BURLA</v>
      </c>
      <c r="AN315" s="1" t="e">
        <f t="shared" ca="1" si="241"/>
        <v>#N/A</v>
      </c>
      <c r="AO315" s="1" t="e">
        <f ca="1">VLOOKUP(AN315,Equivalencias!D:F,3,FALSE)</f>
        <v>#N/A</v>
      </c>
      <c r="AP315" s="1"/>
      <c r="AQ315" s="1" t="e">
        <v>#N/A</v>
      </c>
    </row>
    <row r="316" spans="1:43" x14ac:dyDescent="0.3">
      <c r="A316" s="1" t="s">
        <v>1053</v>
      </c>
      <c r="B316" s="1" t="s">
        <v>672</v>
      </c>
      <c r="C316" s="1" t="s">
        <v>672</v>
      </c>
      <c r="D316" s="1" t="s">
        <v>672</v>
      </c>
      <c r="E316" s="1" t="s">
        <v>672</v>
      </c>
      <c r="F316" s="1" t="s">
        <v>672</v>
      </c>
      <c r="G316" s="1" t="s">
        <v>672</v>
      </c>
      <c r="H316" s="1" t="s">
        <v>672</v>
      </c>
      <c r="I316" s="1" t="s">
        <v>672</v>
      </c>
      <c r="J316" s="1" t="s">
        <v>672</v>
      </c>
      <c r="K316" s="1" t="s">
        <v>672</v>
      </c>
      <c r="L316" s="1" t="s">
        <v>672</v>
      </c>
      <c r="M316" s="1" t="s">
        <v>672</v>
      </c>
      <c r="N316" s="1" t="s">
        <v>672</v>
      </c>
      <c r="O316" s="1" t="s">
        <v>672</v>
      </c>
      <c r="P316" s="1" t="s">
        <v>672</v>
      </c>
      <c r="Q316" s="1" t="s">
        <v>672</v>
      </c>
      <c r="R316" s="1" t="s">
        <v>672</v>
      </c>
      <c r="S316" s="1" t="s">
        <v>672</v>
      </c>
      <c r="T316" s="1" t="s">
        <v>672</v>
      </c>
      <c r="U316" s="1" t="s">
        <v>672</v>
      </c>
      <c r="V316" s="1" t="s">
        <v>672</v>
      </c>
      <c r="W316" s="1" t="s">
        <v>672</v>
      </c>
      <c r="X316" s="1" t="str">
        <f t="shared" si="293"/>
        <v>CF-SP</v>
      </c>
      <c r="Y316" s="1" t="s">
        <v>672</v>
      </c>
      <c r="Z316" s="1" t="str">
        <f t="shared" si="294"/>
        <v>CF-SP</v>
      </c>
      <c r="AA316" s="1" t="str">
        <f t="shared" ref="AA316:AK316" si="301">Z316</f>
        <v>CF-SP</v>
      </c>
      <c r="AB316" s="1" t="str">
        <f t="shared" si="301"/>
        <v>CF-SP</v>
      </c>
      <c r="AC316" s="1" t="str">
        <f t="shared" si="301"/>
        <v>CF-SP</v>
      </c>
      <c r="AD316" s="1" t="str">
        <f t="shared" si="301"/>
        <v>CF-SP</v>
      </c>
      <c r="AE316" s="1" t="str">
        <f t="shared" si="301"/>
        <v>CF-SP</v>
      </c>
      <c r="AF316" s="1" t="str">
        <f t="shared" si="301"/>
        <v>CF-SP</v>
      </c>
      <c r="AG316" s="1" t="str">
        <f t="shared" si="301"/>
        <v>CF-SP</v>
      </c>
      <c r="AH316" s="1" t="str">
        <f t="shared" si="301"/>
        <v>CF-SP</v>
      </c>
      <c r="AI316" s="1" t="str">
        <f t="shared" si="301"/>
        <v>CF-SP</v>
      </c>
      <c r="AJ316" s="1" t="str">
        <f t="shared" si="301"/>
        <v>CF-SP</v>
      </c>
      <c r="AK316" s="1" t="str">
        <f t="shared" si="301"/>
        <v>CF-SP</v>
      </c>
      <c r="AL316" s="1"/>
      <c r="AM316" s="1" t="str">
        <f t="shared" si="240"/>
        <v>VARUN KUMAR</v>
      </c>
      <c r="AN316" s="1" t="e">
        <f t="shared" ca="1" si="241"/>
        <v>#N/A</v>
      </c>
      <c r="AO316" s="1" t="e">
        <f ca="1">VLOOKUP(AN316,Equivalencias!D:F,3,FALSE)</f>
        <v>#N/A</v>
      </c>
      <c r="AP316" s="1"/>
      <c r="AQ316" s="1" t="e">
        <v>#N/A</v>
      </c>
    </row>
    <row r="317" spans="1:43" x14ac:dyDescent="0.3">
      <c r="A317" t="s">
        <v>165</v>
      </c>
      <c r="B317" t="s">
        <v>446</v>
      </c>
      <c r="C317" t="s">
        <v>446</v>
      </c>
      <c r="D317" t="s">
        <v>446</v>
      </c>
      <c r="E317" t="s">
        <v>446</v>
      </c>
      <c r="F317" t="s">
        <v>446</v>
      </c>
      <c r="G317" t="s">
        <v>446</v>
      </c>
      <c r="H317" t="s">
        <v>446</v>
      </c>
      <c r="I317" t="s">
        <v>446</v>
      </c>
      <c r="J317" t="s">
        <v>446</v>
      </c>
      <c r="K317" t="s">
        <v>446</v>
      </c>
      <c r="L317" t="s">
        <v>446</v>
      </c>
      <c r="M317" t="s">
        <v>446</v>
      </c>
      <c r="N317" t="s">
        <v>446</v>
      </c>
      <c r="O317" t="s">
        <v>446</v>
      </c>
      <c r="P317" t="s">
        <v>446</v>
      </c>
      <c r="Q317" t="s">
        <v>446</v>
      </c>
      <c r="R317" t="s">
        <v>446</v>
      </c>
      <c r="S317" t="s">
        <v>446</v>
      </c>
      <c r="T317" t="s">
        <v>446</v>
      </c>
      <c r="U317" t="s">
        <v>446</v>
      </c>
      <c r="V317" t="s">
        <v>446</v>
      </c>
      <c r="W317" t="s">
        <v>446</v>
      </c>
      <c r="X317" t="s">
        <v>485</v>
      </c>
      <c r="Y317" t="s">
        <v>485</v>
      </c>
      <c r="Z317" t="str">
        <f t="shared" si="294"/>
        <v>CF-42</v>
      </c>
      <c r="AA317" t="str">
        <f t="shared" ref="AA317:AK317" si="302">Z317</f>
        <v>CF-42</v>
      </c>
      <c r="AB317" t="str">
        <f t="shared" si="302"/>
        <v>CF-42</v>
      </c>
      <c r="AC317" t="str">
        <f t="shared" si="302"/>
        <v>CF-42</v>
      </c>
      <c r="AD317" t="str">
        <f t="shared" si="302"/>
        <v>CF-42</v>
      </c>
      <c r="AE317" t="str">
        <f t="shared" si="302"/>
        <v>CF-42</v>
      </c>
      <c r="AF317" t="str">
        <f t="shared" si="302"/>
        <v>CF-42</v>
      </c>
      <c r="AG317" t="str">
        <f t="shared" si="302"/>
        <v>CF-42</v>
      </c>
      <c r="AH317" t="str">
        <f t="shared" si="302"/>
        <v>CF-42</v>
      </c>
      <c r="AI317" t="str">
        <f t="shared" si="302"/>
        <v>CF-42</v>
      </c>
      <c r="AJ317" t="str">
        <f t="shared" si="302"/>
        <v>CF-42</v>
      </c>
      <c r="AK317" t="str">
        <f t="shared" si="302"/>
        <v>CF-42</v>
      </c>
      <c r="AM317" t="str">
        <f t="shared" si="240"/>
        <v>VERA ESQUIVEL MONTEALEGRE</v>
      </c>
      <c r="AN317" t="e">
        <f t="shared" ca="1" si="241"/>
        <v>#N/A</v>
      </c>
      <c r="AO317" t="e">
        <f ca="1">VLOOKUP(AN317,Equivalencias!D:F,3,FALSE)</f>
        <v>#N/A</v>
      </c>
      <c r="AQ317" t="s">
        <v>3802</v>
      </c>
    </row>
    <row r="318" spans="1:43" s="1" customFormat="1" x14ac:dyDescent="0.3">
      <c r="A318" s="1" t="s">
        <v>1077</v>
      </c>
      <c r="B318" s="1" t="s">
        <v>672</v>
      </c>
      <c r="C318" s="1" t="s">
        <v>672</v>
      </c>
      <c r="D318" s="1" t="s">
        <v>672</v>
      </c>
      <c r="E318" s="1" t="s">
        <v>672</v>
      </c>
      <c r="F318" s="1" t="s">
        <v>672</v>
      </c>
      <c r="G318" s="1" t="s">
        <v>672</v>
      </c>
      <c r="H318" s="1" t="s">
        <v>672</v>
      </c>
      <c r="I318" s="1" t="s">
        <v>672</v>
      </c>
      <c r="J318" s="1" t="s">
        <v>672</v>
      </c>
      <c r="K318" s="1" t="s">
        <v>672</v>
      </c>
      <c r="L318" s="1" t="s">
        <v>672</v>
      </c>
      <c r="M318" s="1" t="s">
        <v>672</v>
      </c>
      <c r="N318" s="1" t="s">
        <v>672</v>
      </c>
      <c r="O318" s="1" t="s">
        <v>672</v>
      </c>
      <c r="P318" s="1" t="s">
        <v>672</v>
      </c>
      <c r="Q318" s="1" t="s">
        <v>672</v>
      </c>
      <c r="R318" s="1" t="s">
        <v>672</v>
      </c>
      <c r="S318" s="1" t="s">
        <v>672</v>
      </c>
      <c r="T318" s="1" t="s">
        <v>672</v>
      </c>
      <c r="U318" s="1" t="s">
        <v>672</v>
      </c>
      <c r="V318" s="1" t="s">
        <v>672</v>
      </c>
      <c r="W318" s="1" t="s">
        <v>672</v>
      </c>
      <c r="X318" s="1" t="str">
        <f>W318</f>
        <v>CF-SP</v>
      </c>
      <c r="Y318" s="1" t="s">
        <v>672</v>
      </c>
      <c r="Z318" s="1" t="str">
        <f t="shared" si="294"/>
        <v>CF-SP</v>
      </c>
      <c r="AA318" s="1" t="str">
        <f t="shared" ref="AA318:AK318" si="303">Z318</f>
        <v>CF-SP</v>
      </c>
      <c r="AB318" s="1" t="str">
        <f t="shared" si="303"/>
        <v>CF-SP</v>
      </c>
      <c r="AC318" s="1" t="str">
        <f t="shared" si="303"/>
        <v>CF-SP</v>
      </c>
      <c r="AD318" s="1" t="str">
        <f t="shared" si="303"/>
        <v>CF-SP</v>
      </c>
      <c r="AE318" s="1" t="str">
        <f t="shared" si="303"/>
        <v>CF-SP</v>
      </c>
      <c r="AF318" s="1" t="str">
        <f t="shared" si="303"/>
        <v>CF-SP</v>
      </c>
      <c r="AG318" s="1" t="str">
        <f t="shared" si="303"/>
        <v>CF-SP</v>
      </c>
      <c r="AH318" s="1" t="str">
        <f t="shared" si="303"/>
        <v>CF-SP</v>
      </c>
      <c r="AI318" s="1" t="str">
        <f t="shared" si="303"/>
        <v>CF-SP</v>
      </c>
      <c r="AJ318" s="1" t="str">
        <f t="shared" si="303"/>
        <v>CF-SP</v>
      </c>
      <c r="AK318" s="1" t="str">
        <f t="shared" si="303"/>
        <v>CF-SP</v>
      </c>
      <c r="AM318" s="1" t="str">
        <f t="shared" si="240"/>
        <v>VERBO CAMACHO</v>
      </c>
      <c r="AN318" s="1" t="e">
        <f t="shared" ca="1" si="241"/>
        <v>#N/A</v>
      </c>
      <c r="AO318" s="1" t="e">
        <f ca="1">VLOOKUP(AN318,Equivalencias!D:F,3,FALSE)</f>
        <v>#N/A</v>
      </c>
      <c r="AQ318" s="1" t="e">
        <v>#N/A</v>
      </c>
    </row>
    <row r="319" spans="1:43" x14ac:dyDescent="0.3">
      <c r="A319" t="s">
        <v>3476</v>
      </c>
      <c r="AA319" t="s">
        <v>481</v>
      </c>
      <c r="AB319" t="str">
        <f t="shared" ref="AB319:AK319" si="304">AA319</f>
        <v>CF-30</v>
      </c>
      <c r="AC319" t="str">
        <f t="shared" si="304"/>
        <v>CF-30</v>
      </c>
      <c r="AD319" t="str">
        <f t="shared" si="304"/>
        <v>CF-30</v>
      </c>
      <c r="AE319" t="str">
        <f t="shared" si="304"/>
        <v>CF-30</v>
      </c>
      <c r="AF319" t="str">
        <f t="shared" si="304"/>
        <v>CF-30</v>
      </c>
      <c r="AG319" t="str">
        <f t="shared" si="304"/>
        <v>CF-30</v>
      </c>
      <c r="AH319" t="str">
        <f t="shared" si="304"/>
        <v>CF-30</v>
      </c>
      <c r="AI319" t="str">
        <f t="shared" si="304"/>
        <v>CF-30</v>
      </c>
      <c r="AJ319" t="str">
        <f t="shared" si="304"/>
        <v>CF-30</v>
      </c>
      <c r="AK319" t="str">
        <f t="shared" si="304"/>
        <v>CF-30</v>
      </c>
      <c r="AM319" t="str">
        <f t="shared" si="240"/>
        <v>VERNY VILLALOBOS PORTUGUEZ</v>
      </c>
      <c r="AN319" t="e">
        <f t="shared" ca="1" si="241"/>
        <v>#N/A</v>
      </c>
      <c r="AO319" t="e">
        <f ca="1">VLOOKUP(AN319,Equivalencias!D:F,3,FALSE)</f>
        <v>#N/A</v>
      </c>
    </row>
    <row r="320" spans="1:43" x14ac:dyDescent="0.3">
      <c r="A320" t="s">
        <v>15</v>
      </c>
      <c r="B320" t="s">
        <v>446</v>
      </c>
      <c r="C320" t="s">
        <v>446</v>
      </c>
      <c r="D320" t="s">
        <v>446</v>
      </c>
      <c r="E320" t="s">
        <v>446</v>
      </c>
      <c r="F320" t="s">
        <v>446</v>
      </c>
      <c r="G320" t="s">
        <v>446</v>
      </c>
      <c r="H320" t="s">
        <v>446</v>
      </c>
      <c r="I320" t="s">
        <v>446</v>
      </c>
      <c r="J320" t="s">
        <v>446</v>
      </c>
      <c r="K320" t="s">
        <v>446</v>
      </c>
      <c r="L320" t="s">
        <v>446</v>
      </c>
      <c r="M320" t="s">
        <v>446</v>
      </c>
      <c r="N320" t="s">
        <v>446</v>
      </c>
      <c r="O320" t="s">
        <v>446</v>
      </c>
      <c r="P320" t="s">
        <v>446</v>
      </c>
      <c r="Q320" t="s">
        <v>446</v>
      </c>
      <c r="R320" t="s">
        <v>446</v>
      </c>
      <c r="S320" t="s">
        <v>446</v>
      </c>
      <c r="T320" t="s">
        <v>446</v>
      </c>
      <c r="U320" t="s">
        <v>446</v>
      </c>
      <c r="V320" t="s">
        <v>446</v>
      </c>
      <c r="W320" t="s">
        <v>446</v>
      </c>
      <c r="X320" t="str">
        <f t="shared" ref="X320:X331" si="305">W320</f>
        <v>CF-26</v>
      </c>
      <c r="Y320" t="s">
        <v>446</v>
      </c>
      <c r="Z320" t="str">
        <f>Y320</f>
        <v>CF-26</v>
      </c>
      <c r="AA320" t="str">
        <f>Z320</f>
        <v>CF-26</v>
      </c>
      <c r="AB320" t="str">
        <f t="shared" ref="AB320:AK320" si="306">AA320</f>
        <v>CF-26</v>
      </c>
      <c r="AC320" t="str">
        <f t="shared" si="306"/>
        <v>CF-26</v>
      </c>
      <c r="AD320" t="str">
        <f t="shared" si="306"/>
        <v>CF-26</v>
      </c>
      <c r="AE320" t="str">
        <f t="shared" si="306"/>
        <v>CF-26</v>
      </c>
      <c r="AF320" t="str">
        <f t="shared" si="306"/>
        <v>CF-26</v>
      </c>
      <c r="AG320" t="str">
        <f t="shared" si="306"/>
        <v>CF-26</v>
      </c>
      <c r="AH320" t="str">
        <f t="shared" si="306"/>
        <v>CF-26</v>
      </c>
      <c r="AI320" t="str">
        <f t="shared" si="306"/>
        <v>CF-26</v>
      </c>
      <c r="AJ320" t="str">
        <f t="shared" si="306"/>
        <v>CF-26</v>
      </c>
      <c r="AK320" t="str">
        <f t="shared" si="306"/>
        <v>CF-26</v>
      </c>
      <c r="AM320" t="str">
        <f t="shared" si="240"/>
        <v>VERONICA VARGAS MORA</v>
      </c>
      <c r="AN320" t="e">
        <f t="shared" ca="1" si="241"/>
        <v>#N/A</v>
      </c>
      <c r="AO320" t="e">
        <f ca="1">VLOOKUP(AN320,Equivalencias!D:F,3,FALSE)</f>
        <v>#N/A</v>
      </c>
      <c r="AQ320" t="s">
        <v>3803</v>
      </c>
    </row>
    <row r="321" spans="1:43" x14ac:dyDescent="0.3">
      <c r="A321" t="s">
        <v>24</v>
      </c>
      <c r="B321" t="s">
        <v>427</v>
      </c>
      <c r="C321" t="s">
        <v>427</v>
      </c>
      <c r="D321" t="s">
        <v>427</v>
      </c>
      <c r="E321" t="s">
        <v>427</v>
      </c>
      <c r="F321" t="s">
        <v>427</v>
      </c>
      <c r="G321" t="s">
        <v>427</v>
      </c>
      <c r="H321" t="s">
        <v>427</v>
      </c>
      <c r="I321" t="s">
        <v>427</v>
      </c>
      <c r="J321" t="s">
        <v>427</v>
      </c>
      <c r="K321" t="s">
        <v>427</v>
      </c>
      <c r="L321" t="s">
        <v>427</v>
      </c>
      <c r="M321" t="s">
        <v>427</v>
      </c>
      <c r="N321" t="s">
        <v>427</v>
      </c>
      <c r="O321" t="s">
        <v>427</v>
      </c>
      <c r="P321" t="s">
        <v>427</v>
      </c>
      <c r="Q321" t="s">
        <v>427</v>
      </c>
      <c r="R321" t="s">
        <v>427</v>
      </c>
      <c r="S321" t="s">
        <v>427</v>
      </c>
      <c r="T321" t="s">
        <v>427</v>
      </c>
      <c r="U321" t="s">
        <v>427</v>
      </c>
      <c r="V321" t="s">
        <v>427</v>
      </c>
      <c r="W321" t="s">
        <v>427</v>
      </c>
      <c r="X321" t="str">
        <f t="shared" si="305"/>
        <v>CF-21</v>
      </c>
      <c r="Y321" t="s">
        <v>427</v>
      </c>
      <c r="Z321" t="str">
        <f>Y321</f>
        <v>CF-21</v>
      </c>
      <c r="AA321" t="str">
        <f>Z321</f>
        <v>CF-21</v>
      </c>
      <c r="AB321" t="str">
        <f t="shared" ref="AB321:AK321" si="307">AA321</f>
        <v>CF-21</v>
      </c>
      <c r="AC321" t="str">
        <f t="shared" si="307"/>
        <v>CF-21</v>
      </c>
      <c r="AD321" t="str">
        <f t="shared" si="307"/>
        <v>CF-21</v>
      </c>
      <c r="AE321" t="str">
        <f t="shared" si="307"/>
        <v>CF-21</v>
      </c>
      <c r="AF321" t="str">
        <f t="shared" si="307"/>
        <v>CF-21</v>
      </c>
      <c r="AG321" t="str">
        <f t="shared" si="307"/>
        <v>CF-21</v>
      </c>
      <c r="AH321" t="str">
        <f t="shared" si="307"/>
        <v>CF-21</v>
      </c>
      <c r="AI321" t="str">
        <f t="shared" si="307"/>
        <v>CF-21</v>
      </c>
      <c r="AJ321" t="str">
        <f t="shared" si="307"/>
        <v>CF-21</v>
      </c>
      <c r="AK321" t="str">
        <f t="shared" si="307"/>
        <v>CF-21</v>
      </c>
      <c r="AM321" t="str">
        <f t="shared" si="240"/>
        <v>VICTOR CHAVES MONTERO</v>
      </c>
      <c r="AN321" t="e">
        <f t="shared" ca="1" si="241"/>
        <v>#N/A</v>
      </c>
      <c r="AO321" t="e">
        <f ca="1">VLOOKUP(AN321,Equivalencias!D:F,3,FALSE)</f>
        <v>#N/A</v>
      </c>
      <c r="AQ321" t="s">
        <v>3804</v>
      </c>
    </row>
    <row r="322" spans="1:43" x14ac:dyDescent="0.3">
      <c r="A322" t="s">
        <v>242</v>
      </c>
      <c r="B322" t="s">
        <v>462</v>
      </c>
      <c r="C322" t="s">
        <v>462</v>
      </c>
      <c r="D322" t="s">
        <v>462</v>
      </c>
      <c r="E322" t="s">
        <v>462</v>
      </c>
      <c r="F322" t="s">
        <v>462</v>
      </c>
      <c r="G322" t="s">
        <v>462</v>
      </c>
      <c r="H322" t="s">
        <v>462</v>
      </c>
      <c r="I322" t="s">
        <v>462</v>
      </c>
      <c r="J322" t="s">
        <v>462</v>
      </c>
      <c r="K322" t="s">
        <v>462</v>
      </c>
      <c r="L322" t="s">
        <v>462</v>
      </c>
      <c r="M322" t="s">
        <v>462</v>
      </c>
      <c r="N322" t="s">
        <v>462</v>
      </c>
      <c r="O322" t="s">
        <v>462</v>
      </c>
      <c r="P322" t="s">
        <v>462</v>
      </c>
      <c r="Q322" t="s">
        <v>462</v>
      </c>
      <c r="R322" t="s">
        <v>462</v>
      </c>
      <c r="S322" t="s">
        <v>462</v>
      </c>
      <c r="T322" t="s">
        <v>462</v>
      </c>
      <c r="U322" t="s">
        <v>462</v>
      </c>
      <c r="V322" t="s">
        <v>462</v>
      </c>
      <c r="W322" t="s">
        <v>462</v>
      </c>
      <c r="X322" t="str">
        <f t="shared" si="305"/>
        <v>CF-2802</v>
      </c>
      <c r="AM322" t="str">
        <f t="shared" si="240"/>
        <v>VICTOR CORDERO ROJAS</v>
      </c>
      <c r="AN322" t="e">
        <f t="shared" ca="1" si="241"/>
        <v>#N/A</v>
      </c>
      <c r="AO322" t="e">
        <f ca="1">VLOOKUP(AN322,Equivalencias!D:F,3,FALSE)</f>
        <v>#N/A</v>
      </c>
      <c r="AQ322" t="e">
        <v>#N/A</v>
      </c>
    </row>
    <row r="323" spans="1:43" x14ac:dyDescent="0.3">
      <c r="A323" t="s">
        <v>261</v>
      </c>
      <c r="B323" t="s">
        <v>437</v>
      </c>
      <c r="C323" t="s">
        <v>437</v>
      </c>
      <c r="D323" t="s">
        <v>437</v>
      </c>
      <c r="E323" t="s">
        <v>437</v>
      </c>
      <c r="F323" t="s">
        <v>437</v>
      </c>
      <c r="G323" t="s">
        <v>437</v>
      </c>
      <c r="H323" t="s">
        <v>437</v>
      </c>
      <c r="I323" t="s">
        <v>437</v>
      </c>
      <c r="J323" t="s">
        <v>437</v>
      </c>
      <c r="K323" t="s">
        <v>437</v>
      </c>
      <c r="L323" t="s">
        <v>437</v>
      </c>
      <c r="M323" t="s">
        <v>437</v>
      </c>
      <c r="N323" t="s">
        <v>437</v>
      </c>
      <c r="O323" t="s">
        <v>437</v>
      </c>
      <c r="P323" t="s">
        <v>437</v>
      </c>
      <c r="Q323" t="s">
        <v>437</v>
      </c>
      <c r="R323" t="s">
        <v>437</v>
      </c>
      <c r="S323" t="s">
        <v>437</v>
      </c>
      <c r="T323" t="s">
        <v>437</v>
      </c>
      <c r="U323" t="s">
        <v>437</v>
      </c>
      <c r="V323" t="s">
        <v>437</v>
      </c>
      <c r="W323" t="s">
        <v>437</v>
      </c>
      <c r="X323" t="str">
        <f t="shared" si="305"/>
        <v>CF-24</v>
      </c>
      <c r="AM323" t="str">
        <f t="shared" ref="AM323:AM334" si="308">A323</f>
        <v>VICTOR MENESES VASQUEZ</v>
      </c>
      <c r="AN323" t="e">
        <f t="shared" ref="AN323:AN334" ca="1" si="309">OFFSET(A323,,MATCH($AN$2,$B$2:$AK$2,0))</f>
        <v>#N/A</v>
      </c>
      <c r="AO323" t="e">
        <f ca="1">VLOOKUP(AN323,Equivalencias!D:F,3,FALSE)</f>
        <v>#N/A</v>
      </c>
      <c r="AQ323" t="e">
        <v>#N/A</v>
      </c>
    </row>
    <row r="324" spans="1:43" x14ac:dyDescent="0.3">
      <c r="A324" t="s">
        <v>946</v>
      </c>
      <c r="B324" t="s">
        <v>423</v>
      </c>
      <c r="C324" t="s">
        <v>423</v>
      </c>
      <c r="D324" t="s">
        <v>423</v>
      </c>
      <c r="E324" t="s">
        <v>423</v>
      </c>
      <c r="F324" t="s">
        <v>423</v>
      </c>
      <c r="G324" t="s">
        <v>423</v>
      </c>
      <c r="H324" t="s">
        <v>423</v>
      </c>
      <c r="I324" t="s">
        <v>423</v>
      </c>
      <c r="J324" t="s">
        <v>423</v>
      </c>
      <c r="K324" t="s">
        <v>423</v>
      </c>
      <c r="L324" t="s">
        <v>423</v>
      </c>
      <c r="M324" t="s">
        <v>423</v>
      </c>
      <c r="N324" t="s">
        <v>423</v>
      </c>
      <c r="O324" t="s">
        <v>423</v>
      </c>
      <c r="P324" t="s">
        <v>423</v>
      </c>
      <c r="Q324" t="s">
        <v>423</v>
      </c>
      <c r="R324" t="s">
        <v>423</v>
      </c>
      <c r="S324" t="s">
        <v>423</v>
      </c>
      <c r="T324" t="s">
        <v>423</v>
      </c>
      <c r="U324" t="s">
        <v>423</v>
      </c>
      <c r="V324" t="s">
        <v>423</v>
      </c>
      <c r="W324" t="s">
        <v>423</v>
      </c>
      <c r="X324" t="str">
        <f t="shared" si="305"/>
        <v>CF-200QA</v>
      </c>
      <c r="Y324" t="s">
        <v>423</v>
      </c>
      <c r="Z324" t="str">
        <f t="shared" ref="Z324:AK324" si="310">Y324</f>
        <v>CF-200QA</v>
      </c>
      <c r="AA324" t="str">
        <f t="shared" si="310"/>
        <v>CF-200QA</v>
      </c>
      <c r="AB324" t="str">
        <f t="shared" si="310"/>
        <v>CF-200QA</v>
      </c>
      <c r="AC324" t="str">
        <f t="shared" si="310"/>
        <v>CF-200QA</v>
      </c>
      <c r="AD324" t="str">
        <f t="shared" si="310"/>
        <v>CF-200QA</v>
      </c>
      <c r="AE324" t="str">
        <f t="shared" si="310"/>
        <v>CF-200QA</v>
      </c>
      <c r="AF324" t="str">
        <f t="shared" si="310"/>
        <v>CF-200QA</v>
      </c>
      <c r="AG324" t="str">
        <f t="shared" si="310"/>
        <v>CF-200QA</v>
      </c>
      <c r="AH324" t="str">
        <f t="shared" si="310"/>
        <v>CF-200QA</v>
      </c>
      <c r="AI324" t="str">
        <f t="shared" si="310"/>
        <v>CF-200QA</v>
      </c>
      <c r="AJ324" t="str">
        <f t="shared" si="310"/>
        <v>CF-200QA</v>
      </c>
      <c r="AK324" t="str">
        <f t="shared" si="310"/>
        <v>CF-200QA</v>
      </c>
      <c r="AM324" t="str">
        <f t="shared" si="308"/>
        <v>VICTORIA UREÑA FERNANDEZ</v>
      </c>
      <c r="AN324" t="e">
        <f t="shared" ca="1" si="309"/>
        <v>#N/A</v>
      </c>
      <c r="AO324" t="e">
        <f ca="1">VLOOKUP(AN324,Equivalencias!D:F,3,FALSE)</f>
        <v>#N/A</v>
      </c>
      <c r="AQ324" t="s">
        <v>3805</v>
      </c>
    </row>
    <row r="325" spans="1:43" x14ac:dyDescent="0.3">
      <c r="A325" t="s">
        <v>340</v>
      </c>
      <c r="B325" t="s">
        <v>481</v>
      </c>
      <c r="C325" t="s">
        <v>481</v>
      </c>
      <c r="D325" t="s">
        <v>481</v>
      </c>
      <c r="E325" t="s">
        <v>481</v>
      </c>
      <c r="F325" t="s">
        <v>481</v>
      </c>
      <c r="G325" t="s">
        <v>481</v>
      </c>
      <c r="H325" t="s">
        <v>481</v>
      </c>
      <c r="I325" t="s">
        <v>481</v>
      </c>
      <c r="J325" t="s">
        <v>481</v>
      </c>
      <c r="K325" t="s">
        <v>481</v>
      </c>
      <c r="L325" t="s">
        <v>481</v>
      </c>
      <c r="M325" t="s">
        <v>481</v>
      </c>
      <c r="N325" t="s">
        <v>481</v>
      </c>
      <c r="O325" t="s">
        <v>481</v>
      </c>
      <c r="P325" t="s">
        <v>481</v>
      </c>
      <c r="Q325" t="s">
        <v>481</v>
      </c>
      <c r="R325" t="s">
        <v>481</v>
      </c>
      <c r="S325" t="s">
        <v>481</v>
      </c>
      <c r="T325" t="s">
        <v>481</v>
      </c>
      <c r="U325" t="s">
        <v>481</v>
      </c>
      <c r="V325" t="s">
        <v>481</v>
      </c>
      <c r="W325" t="s">
        <v>481</v>
      </c>
      <c r="X325" t="str">
        <f t="shared" si="305"/>
        <v>CF-30</v>
      </c>
      <c r="Y325" t="s">
        <v>481</v>
      </c>
      <c r="Z325" t="str">
        <f t="shared" ref="Z325:AK325" si="311">Y325</f>
        <v>CF-30</v>
      </c>
      <c r="AA325" t="str">
        <f t="shared" si="311"/>
        <v>CF-30</v>
      </c>
      <c r="AB325" t="str">
        <f t="shared" si="311"/>
        <v>CF-30</v>
      </c>
      <c r="AC325" t="str">
        <f t="shared" si="311"/>
        <v>CF-30</v>
      </c>
      <c r="AD325" t="str">
        <f t="shared" si="311"/>
        <v>CF-30</v>
      </c>
      <c r="AE325" t="str">
        <f t="shared" si="311"/>
        <v>CF-30</v>
      </c>
      <c r="AF325" t="str">
        <f t="shared" si="311"/>
        <v>CF-30</v>
      </c>
      <c r="AG325" t="str">
        <f t="shared" si="311"/>
        <v>CF-30</v>
      </c>
      <c r="AH325" t="str">
        <f t="shared" si="311"/>
        <v>CF-30</v>
      </c>
      <c r="AI325" t="str">
        <f t="shared" si="311"/>
        <v>CF-30</v>
      </c>
      <c r="AJ325" t="str">
        <f t="shared" si="311"/>
        <v>CF-30</v>
      </c>
      <c r="AK325" t="str">
        <f t="shared" si="311"/>
        <v>CF-30</v>
      </c>
      <c r="AM325" t="str">
        <f t="shared" si="308"/>
        <v>VIVIANA OROZCO FERNANDEZ</v>
      </c>
      <c r="AN325" t="e">
        <f t="shared" ca="1" si="309"/>
        <v>#N/A</v>
      </c>
      <c r="AO325" t="e">
        <f ca="1">VLOOKUP(AN325,Equivalencias!D:F,3,FALSE)</f>
        <v>#N/A</v>
      </c>
      <c r="AQ325" t="s">
        <v>3806</v>
      </c>
    </row>
    <row r="326" spans="1:43" x14ac:dyDescent="0.3">
      <c r="A326" t="s">
        <v>373</v>
      </c>
      <c r="B326" t="s">
        <v>448</v>
      </c>
      <c r="C326" t="s">
        <v>448</v>
      </c>
      <c r="D326" t="s">
        <v>448</v>
      </c>
      <c r="E326" t="s">
        <v>448</v>
      </c>
      <c r="F326" t="s">
        <v>448</v>
      </c>
      <c r="G326" t="s">
        <v>448</v>
      </c>
      <c r="H326" t="s">
        <v>448</v>
      </c>
      <c r="I326" t="s">
        <v>448</v>
      </c>
      <c r="J326" t="s">
        <v>448</v>
      </c>
      <c r="K326" t="s">
        <v>448</v>
      </c>
      <c r="L326" t="s">
        <v>448</v>
      </c>
      <c r="M326" t="s">
        <v>448</v>
      </c>
      <c r="N326" t="s">
        <v>448</v>
      </c>
      <c r="O326" t="s">
        <v>448</v>
      </c>
      <c r="P326" t="s">
        <v>448</v>
      </c>
      <c r="Q326" t="s">
        <v>448</v>
      </c>
      <c r="R326" t="s">
        <v>448</v>
      </c>
      <c r="S326" t="s">
        <v>448</v>
      </c>
      <c r="T326" t="s">
        <v>448</v>
      </c>
      <c r="U326" t="s">
        <v>448</v>
      </c>
      <c r="V326" t="s">
        <v>448</v>
      </c>
      <c r="W326" t="s">
        <v>448</v>
      </c>
      <c r="X326" t="str">
        <f t="shared" si="305"/>
        <v>CF-27</v>
      </c>
      <c r="Y326" t="s">
        <v>448</v>
      </c>
      <c r="Z326" t="str">
        <f t="shared" ref="Z326:AK326" si="312">Y326</f>
        <v>CF-27</v>
      </c>
      <c r="AA326" t="str">
        <f t="shared" si="312"/>
        <v>CF-27</v>
      </c>
      <c r="AB326" t="str">
        <f t="shared" si="312"/>
        <v>CF-27</v>
      </c>
      <c r="AC326" t="str">
        <f t="shared" si="312"/>
        <v>CF-27</v>
      </c>
      <c r="AD326" t="str">
        <f t="shared" si="312"/>
        <v>CF-27</v>
      </c>
      <c r="AE326" t="str">
        <f t="shared" si="312"/>
        <v>CF-27</v>
      </c>
      <c r="AF326" t="str">
        <f t="shared" si="312"/>
        <v>CF-27</v>
      </c>
      <c r="AG326" t="str">
        <f t="shared" si="312"/>
        <v>CF-27</v>
      </c>
      <c r="AH326" t="str">
        <f t="shared" si="312"/>
        <v>CF-27</v>
      </c>
      <c r="AI326" t="str">
        <f t="shared" si="312"/>
        <v>CF-27</v>
      </c>
      <c r="AJ326" t="str">
        <f t="shared" si="312"/>
        <v>CF-27</v>
      </c>
      <c r="AK326" t="str">
        <f t="shared" si="312"/>
        <v>CF-27</v>
      </c>
      <c r="AM326" t="str">
        <f t="shared" si="308"/>
        <v>WENCESLAO ROBLES BONILLA</v>
      </c>
      <c r="AN326" t="e">
        <f t="shared" ca="1" si="309"/>
        <v>#N/A</v>
      </c>
      <c r="AO326" t="e">
        <f ca="1">VLOOKUP(AN326,Equivalencias!D:F,3,FALSE)</f>
        <v>#N/A</v>
      </c>
      <c r="AQ326" t="s">
        <v>3807</v>
      </c>
    </row>
    <row r="327" spans="1:43" x14ac:dyDescent="0.3">
      <c r="A327" t="s">
        <v>490</v>
      </c>
      <c r="B327" t="s">
        <v>488</v>
      </c>
      <c r="C327" t="s">
        <v>488</v>
      </c>
      <c r="D327" t="s">
        <v>488</v>
      </c>
      <c r="E327" t="s">
        <v>488</v>
      </c>
      <c r="F327" t="s">
        <v>488</v>
      </c>
      <c r="G327" t="s">
        <v>488</v>
      </c>
      <c r="H327" t="s">
        <v>488</v>
      </c>
      <c r="I327" t="s">
        <v>488</v>
      </c>
      <c r="J327" t="s">
        <v>488</v>
      </c>
      <c r="K327" t="s">
        <v>488</v>
      </c>
      <c r="L327" t="s">
        <v>488</v>
      </c>
      <c r="M327" t="s">
        <v>488</v>
      </c>
      <c r="N327" t="s">
        <v>488</v>
      </c>
      <c r="O327" t="s">
        <v>488</v>
      </c>
      <c r="P327" t="s">
        <v>488</v>
      </c>
      <c r="Q327" t="s">
        <v>488</v>
      </c>
      <c r="R327" t="s">
        <v>488</v>
      </c>
      <c r="S327" t="s">
        <v>488</v>
      </c>
      <c r="T327" t="s">
        <v>488</v>
      </c>
      <c r="U327" t="s">
        <v>488</v>
      </c>
      <c r="V327" t="s">
        <v>488</v>
      </c>
      <c r="W327" t="s">
        <v>488</v>
      </c>
      <c r="X327" t="str">
        <f t="shared" si="305"/>
        <v>CF-43</v>
      </c>
      <c r="AM327" t="str">
        <f t="shared" si="308"/>
        <v>WENDY ALEXANDRA MADRIGAL BOLAÑOS</v>
      </c>
      <c r="AN327" t="e">
        <f t="shared" ca="1" si="309"/>
        <v>#N/A</v>
      </c>
      <c r="AO327" t="e">
        <f ca="1">VLOOKUP(AN327,Equivalencias!D:F,3,FALSE)</f>
        <v>#N/A</v>
      </c>
      <c r="AQ327" t="e">
        <v>#N/A</v>
      </c>
    </row>
    <row r="328" spans="1:43" x14ac:dyDescent="0.3">
      <c r="A328" s="199" t="s">
        <v>241</v>
      </c>
      <c r="B328" s="199" t="s">
        <v>470</v>
      </c>
      <c r="C328" s="199" t="s">
        <v>470</v>
      </c>
      <c r="D328" s="199" t="s">
        <v>470</v>
      </c>
      <c r="E328" s="199" t="s">
        <v>470</v>
      </c>
      <c r="F328" s="199" t="s">
        <v>470</v>
      </c>
      <c r="G328" s="199" t="s">
        <v>470</v>
      </c>
      <c r="H328" s="199" t="s">
        <v>470</v>
      </c>
      <c r="I328" s="199" t="s">
        <v>470</v>
      </c>
      <c r="J328" s="199" t="s">
        <v>470</v>
      </c>
      <c r="K328" s="199" t="s">
        <v>470</v>
      </c>
      <c r="L328" s="199" t="s">
        <v>470</v>
      </c>
      <c r="M328" s="199" t="s">
        <v>470</v>
      </c>
      <c r="N328" s="199" t="s">
        <v>470</v>
      </c>
      <c r="O328" s="199" t="s">
        <v>470</v>
      </c>
      <c r="P328" s="199" t="s">
        <v>470</v>
      </c>
      <c r="Q328" s="199" t="s">
        <v>470</v>
      </c>
      <c r="R328" s="199" t="s">
        <v>470</v>
      </c>
      <c r="S328" s="199" t="s">
        <v>470</v>
      </c>
      <c r="T328" s="199" t="s">
        <v>470</v>
      </c>
      <c r="U328" s="199" t="s">
        <v>470</v>
      </c>
      <c r="V328" s="199" t="s">
        <v>470</v>
      </c>
      <c r="W328" s="199" t="s">
        <v>470</v>
      </c>
      <c r="X328" s="199" t="str">
        <f t="shared" si="305"/>
        <v>CF-2806</v>
      </c>
      <c r="Y328" s="199"/>
      <c r="Z328" s="199"/>
      <c r="AA328" s="199"/>
      <c r="AB328" s="199"/>
      <c r="AC328" s="199"/>
      <c r="AD328" s="199"/>
      <c r="AE328" s="199"/>
      <c r="AF328" s="199"/>
      <c r="AG328" s="199"/>
      <c r="AH328" s="199"/>
      <c r="AI328" s="199"/>
      <c r="AJ328" s="199"/>
      <c r="AK328" s="199"/>
      <c r="AL328" s="199"/>
      <c r="AM328" s="199" t="str">
        <f t="shared" si="308"/>
        <v>WILLIAM ACHIO PERAZA</v>
      </c>
      <c r="AN328" s="199" t="e">
        <f t="shared" ca="1" si="309"/>
        <v>#N/A</v>
      </c>
      <c r="AO328" s="199" t="e">
        <f ca="1">VLOOKUP(AN328,Equivalencias!D:F,3,FALSE)</f>
        <v>#N/A</v>
      </c>
      <c r="AP328" s="199"/>
      <c r="AQ328" s="199" t="e">
        <v>#N/A</v>
      </c>
    </row>
    <row r="329" spans="1:43" x14ac:dyDescent="0.3">
      <c r="A329" t="s">
        <v>188</v>
      </c>
      <c r="B329" t="s">
        <v>423</v>
      </c>
      <c r="C329" t="s">
        <v>423</v>
      </c>
      <c r="D329" t="s">
        <v>423</v>
      </c>
      <c r="E329" t="s">
        <v>423</v>
      </c>
      <c r="F329" t="s">
        <v>423</v>
      </c>
      <c r="G329" t="s">
        <v>423</v>
      </c>
      <c r="H329" t="s">
        <v>423</v>
      </c>
      <c r="I329" t="s">
        <v>423</v>
      </c>
      <c r="J329" t="s">
        <v>423</v>
      </c>
      <c r="K329" t="s">
        <v>423</v>
      </c>
      <c r="L329" t="s">
        <v>423</v>
      </c>
      <c r="M329" t="s">
        <v>423</v>
      </c>
      <c r="N329" t="s">
        <v>423</v>
      </c>
      <c r="O329" t="s">
        <v>423</v>
      </c>
      <c r="P329" t="s">
        <v>423</v>
      </c>
      <c r="Q329" t="s">
        <v>423</v>
      </c>
      <c r="R329" t="s">
        <v>423</v>
      </c>
      <c r="S329" t="s">
        <v>423</v>
      </c>
      <c r="T329" t="s">
        <v>423</v>
      </c>
      <c r="U329" t="s">
        <v>423</v>
      </c>
      <c r="V329" t="s">
        <v>423</v>
      </c>
      <c r="W329" t="s">
        <v>423</v>
      </c>
      <c r="X329" t="str">
        <f t="shared" si="305"/>
        <v>CF-200QA</v>
      </c>
      <c r="Y329" t="s">
        <v>423</v>
      </c>
      <c r="Z329" t="str">
        <f t="shared" ref="Z329:AK329" si="313">Y329</f>
        <v>CF-200QA</v>
      </c>
      <c r="AA329" t="str">
        <f t="shared" si="313"/>
        <v>CF-200QA</v>
      </c>
      <c r="AB329" t="str">
        <f t="shared" si="313"/>
        <v>CF-200QA</v>
      </c>
      <c r="AC329" t="str">
        <f t="shared" si="313"/>
        <v>CF-200QA</v>
      </c>
      <c r="AD329" t="str">
        <f t="shared" si="313"/>
        <v>CF-200QA</v>
      </c>
      <c r="AE329" t="str">
        <f t="shared" si="313"/>
        <v>CF-200QA</v>
      </c>
      <c r="AF329" t="str">
        <f t="shared" si="313"/>
        <v>CF-200QA</v>
      </c>
      <c r="AG329" t="str">
        <f t="shared" si="313"/>
        <v>CF-200QA</v>
      </c>
      <c r="AH329" t="str">
        <f t="shared" si="313"/>
        <v>CF-200QA</v>
      </c>
      <c r="AI329" t="str">
        <f t="shared" si="313"/>
        <v>CF-200QA</v>
      </c>
      <c r="AJ329" t="str">
        <f t="shared" si="313"/>
        <v>CF-200QA</v>
      </c>
      <c r="AK329" t="str">
        <f t="shared" si="313"/>
        <v>CF-200QA</v>
      </c>
      <c r="AM329" t="str">
        <f t="shared" si="308"/>
        <v>WILLIAM ADRIAN ABARCA LOPEZ</v>
      </c>
      <c r="AN329" t="e">
        <f t="shared" ca="1" si="309"/>
        <v>#N/A</v>
      </c>
      <c r="AO329" t="e">
        <f ca="1">VLOOKUP(AN329,Equivalencias!D:F,3,FALSE)</f>
        <v>#N/A</v>
      </c>
      <c r="AQ329" t="s">
        <v>3808</v>
      </c>
    </row>
    <row r="330" spans="1:43" x14ac:dyDescent="0.3">
      <c r="A330" t="s">
        <v>386</v>
      </c>
      <c r="B330" t="s">
        <v>674</v>
      </c>
      <c r="C330" t="s">
        <v>674</v>
      </c>
      <c r="D330" t="s">
        <v>674</v>
      </c>
      <c r="E330" t="s">
        <v>674</v>
      </c>
      <c r="F330" t="s">
        <v>674</v>
      </c>
      <c r="G330" t="s">
        <v>674</v>
      </c>
      <c r="H330" t="s">
        <v>674</v>
      </c>
      <c r="I330" t="s">
        <v>674</v>
      </c>
      <c r="J330" t="s">
        <v>674</v>
      </c>
      <c r="K330" t="s">
        <v>674</v>
      </c>
      <c r="L330" t="s">
        <v>674</v>
      </c>
      <c r="M330" t="s">
        <v>674</v>
      </c>
      <c r="N330" t="s">
        <v>674</v>
      </c>
      <c r="O330" t="s">
        <v>674</v>
      </c>
      <c r="P330" t="s">
        <v>674</v>
      </c>
      <c r="Q330" t="s">
        <v>674</v>
      </c>
      <c r="R330" t="s">
        <v>674</v>
      </c>
      <c r="S330" t="s">
        <v>674</v>
      </c>
      <c r="T330" t="s">
        <v>674</v>
      </c>
      <c r="U330" t="s">
        <v>674</v>
      </c>
      <c r="V330" t="s">
        <v>674</v>
      </c>
      <c r="W330" t="s">
        <v>674</v>
      </c>
      <c r="X330" t="str">
        <f t="shared" si="305"/>
        <v>TELENOR</v>
      </c>
      <c r="Y330" t="s">
        <v>674</v>
      </c>
      <c r="Z330" t="s">
        <v>470</v>
      </c>
      <c r="AA330" t="str">
        <f t="shared" ref="AA330:AK330" si="314">Z330</f>
        <v>CF-2806</v>
      </c>
      <c r="AB330" t="str">
        <f t="shared" si="314"/>
        <v>CF-2806</v>
      </c>
      <c r="AC330" t="str">
        <f t="shared" si="314"/>
        <v>CF-2806</v>
      </c>
      <c r="AD330" t="str">
        <f t="shared" si="314"/>
        <v>CF-2806</v>
      </c>
      <c r="AE330" t="str">
        <f t="shared" si="314"/>
        <v>CF-2806</v>
      </c>
      <c r="AF330" t="str">
        <f t="shared" si="314"/>
        <v>CF-2806</v>
      </c>
      <c r="AG330" t="str">
        <f t="shared" si="314"/>
        <v>CF-2806</v>
      </c>
      <c r="AH330" t="str">
        <f t="shared" si="314"/>
        <v>CF-2806</v>
      </c>
      <c r="AI330" t="str">
        <f t="shared" si="314"/>
        <v>CF-2806</v>
      </c>
      <c r="AJ330" t="str">
        <f t="shared" si="314"/>
        <v>CF-2806</v>
      </c>
      <c r="AK330" t="str">
        <f t="shared" si="314"/>
        <v>CF-2806</v>
      </c>
      <c r="AM330" t="str">
        <f t="shared" si="308"/>
        <v>WILSON SUSATAMA GRIJALBA</v>
      </c>
      <c r="AN330" t="e">
        <f t="shared" ca="1" si="309"/>
        <v>#N/A</v>
      </c>
      <c r="AO330" t="e">
        <f ca="1">VLOOKUP(AN330,Equivalencias!D:F,3,FALSE)</f>
        <v>#N/A</v>
      </c>
      <c r="AQ330" t="s">
        <v>3809</v>
      </c>
    </row>
    <row r="331" spans="1:43" x14ac:dyDescent="0.3">
      <c r="A331" t="s">
        <v>959</v>
      </c>
      <c r="B331" t="s">
        <v>423</v>
      </c>
      <c r="C331" t="s">
        <v>423</v>
      </c>
      <c r="D331" t="s">
        <v>423</v>
      </c>
      <c r="E331" t="s">
        <v>423</v>
      </c>
      <c r="F331" t="s">
        <v>423</v>
      </c>
      <c r="G331" t="s">
        <v>423</v>
      </c>
      <c r="H331" t="s">
        <v>423</v>
      </c>
      <c r="I331" t="s">
        <v>423</v>
      </c>
      <c r="J331" t="s">
        <v>423</v>
      </c>
      <c r="K331" t="s">
        <v>423</v>
      </c>
      <c r="L331" t="s">
        <v>423</v>
      </c>
      <c r="M331" t="s">
        <v>423</v>
      </c>
      <c r="N331" t="s">
        <v>423</v>
      </c>
      <c r="O331" t="s">
        <v>423</v>
      </c>
      <c r="P331" t="s">
        <v>423</v>
      </c>
      <c r="Q331" t="s">
        <v>423</v>
      </c>
      <c r="R331" t="s">
        <v>423</v>
      </c>
      <c r="S331" t="s">
        <v>423</v>
      </c>
      <c r="T331" t="s">
        <v>423</v>
      </c>
      <c r="U331" t="s">
        <v>423</v>
      </c>
      <c r="V331" t="s">
        <v>423</v>
      </c>
      <c r="W331" t="s">
        <v>423</v>
      </c>
      <c r="X331" t="str">
        <f t="shared" si="305"/>
        <v>CF-200QA</v>
      </c>
      <c r="Y331" t="s">
        <v>423</v>
      </c>
      <c r="Z331" t="str">
        <f>Y331</f>
        <v>CF-200QA</v>
      </c>
      <c r="AA331" t="str">
        <f t="shared" ref="AA331:AK331" si="315">Z331</f>
        <v>CF-200QA</v>
      </c>
      <c r="AB331" t="str">
        <f t="shared" si="315"/>
        <v>CF-200QA</v>
      </c>
      <c r="AC331" t="str">
        <f t="shared" si="315"/>
        <v>CF-200QA</v>
      </c>
      <c r="AD331" t="str">
        <f t="shared" si="315"/>
        <v>CF-200QA</v>
      </c>
      <c r="AE331" t="str">
        <f t="shared" si="315"/>
        <v>CF-200QA</v>
      </c>
      <c r="AF331" t="str">
        <f t="shared" si="315"/>
        <v>CF-200QA</v>
      </c>
      <c r="AG331" t="str">
        <f t="shared" si="315"/>
        <v>CF-200QA</v>
      </c>
      <c r="AH331" t="str">
        <f t="shared" si="315"/>
        <v>CF-200QA</v>
      </c>
      <c r="AI331" t="str">
        <f t="shared" si="315"/>
        <v>CF-200QA</v>
      </c>
      <c r="AJ331" t="str">
        <f t="shared" si="315"/>
        <v>CF-200QA</v>
      </c>
      <c r="AK331" t="str">
        <f t="shared" si="315"/>
        <v>CF-200QA</v>
      </c>
      <c r="AM331" t="str">
        <f t="shared" si="308"/>
        <v>YOSELIN GALLO GUTIERREZ</v>
      </c>
      <c r="AN331" t="e">
        <f t="shared" ca="1" si="309"/>
        <v>#N/A</v>
      </c>
      <c r="AO331" t="e">
        <f ca="1">VLOOKUP(AN331,Equivalencias!D:F,3,FALSE)</f>
        <v>#N/A</v>
      </c>
      <c r="AQ331" t="s">
        <v>3810</v>
      </c>
    </row>
    <row r="332" spans="1:43" s="1" customFormat="1" x14ac:dyDescent="0.3">
      <c r="A332" t="s">
        <v>3488</v>
      </c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 t="s">
        <v>423</v>
      </c>
      <c r="AA332" t="str">
        <f t="shared" ref="AA332:AK332" si="316">Z332</f>
        <v>CF-200QA</v>
      </c>
      <c r="AB332" t="str">
        <f t="shared" si="316"/>
        <v>CF-200QA</v>
      </c>
      <c r="AC332" t="str">
        <f t="shared" si="316"/>
        <v>CF-200QA</v>
      </c>
      <c r="AD332" t="str">
        <f t="shared" si="316"/>
        <v>CF-200QA</v>
      </c>
      <c r="AE332" t="str">
        <f t="shared" si="316"/>
        <v>CF-200QA</v>
      </c>
      <c r="AF332" t="str">
        <f t="shared" si="316"/>
        <v>CF-200QA</v>
      </c>
      <c r="AG332" t="str">
        <f t="shared" si="316"/>
        <v>CF-200QA</v>
      </c>
      <c r="AH332" t="str">
        <f t="shared" si="316"/>
        <v>CF-200QA</v>
      </c>
      <c r="AI332" t="str">
        <f t="shared" si="316"/>
        <v>CF-200QA</v>
      </c>
      <c r="AJ332" t="str">
        <f t="shared" si="316"/>
        <v>CF-200QA</v>
      </c>
      <c r="AK332" t="str">
        <f t="shared" si="316"/>
        <v>CF-200QA</v>
      </c>
      <c r="AL332"/>
      <c r="AM332" t="str">
        <f t="shared" si="308"/>
        <v>YOSELIN PAMELA GUEVARA VEGA</v>
      </c>
      <c r="AN332" t="e">
        <f t="shared" ca="1" si="309"/>
        <v>#N/A</v>
      </c>
      <c r="AO332" t="e">
        <f ca="1">VLOOKUP(AN332,Equivalencias!D:F,3,FALSE)</f>
        <v>#N/A</v>
      </c>
      <c r="AP332"/>
      <c r="AQ332"/>
    </row>
    <row r="333" spans="1:43" x14ac:dyDescent="0.3">
      <c r="A333" t="s">
        <v>250</v>
      </c>
      <c r="B333" t="s">
        <v>471</v>
      </c>
      <c r="C333" t="s">
        <v>471</v>
      </c>
      <c r="D333" t="s">
        <v>471</v>
      </c>
      <c r="E333" t="s">
        <v>471</v>
      </c>
      <c r="F333" t="s">
        <v>471</v>
      </c>
      <c r="G333" t="s">
        <v>471</v>
      </c>
      <c r="H333" t="s">
        <v>471</v>
      </c>
      <c r="I333" t="s">
        <v>471</v>
      </c>
      <c r="J333" t="s">
        <v>471</v>
      </c>
      <c r="K333" t="s">
        <v>471</v>
      </c>
      <c r="L333" t="s">
        <v>471</v>
      </c>
      <c r="M333" t="s">
        <v>471</v>
      </c>
      <c r="N333" t="s">
        <v>471</v>
      </c>
      <c r="O333" t="s">
        <v>471</v>
      </c>
      <c r="P333" t="s">
        <v>471</v>
      </c>
      <c r="Q333" t="s">
        <v>471</v>
      </c>
      <c r="R333" t="s">
        <v>471</v>
      </c>
      <c r="S333" t="s">
        <v>471</v>
      </c>
      <c r="T333" t="s">
        <v>471</v>
      </c>
      <c r="U333" t="s">
        <v>471</v>
      </c>
      <c r="V333" t="s">
        <v>471</v>
      </c>
      <c r="W333" t="s">
        <v>471</v>
      </c>
      <c r="X333" t="str">
        <f>W333</f>
        <v>CF-2808</v>
      </c>
      <c r="Y333" t="s">
        <v>471</v>
      </c>
      <c r="Z333" t="str">
        <f>Y333</f>
        <v>CF-2808</v>
      </c>
      <c r="AA333" t="str">
        <f t="shared" ref="AA333:AK333" si="317">Z333</f>
        <v>CF-2808</v>
      </c>
      <c r="AB333" t="str">
        <f t="shared" si="317"/>
        <v>CF-2808</v>
      </c>
      <c r="AC333" t="str">
        <f t="shared" si="317"/>
        <v>CF-2808</v>
      </c>
      <c r="AD333" t="str">
        <f t="shared" si="317"/>
        <v>CF-2808</v>
      </c>
      <c r="AE333" t="str">
        <f t="shared" si="317"/>
        <v>CF-2808</v>
      </c>
      <c r="AF333" t="str">
        <f t="shared" si="317"/>
        <v>CF-2808</v>
      </c>
      <c r="AG333" t="str">
        <f t="shared" si="317"/>
        <v>CF-2808</v>
      </c>
      <c r="AH333" t="str">
        <f t="shared" si="317"/>
        <v>CF-2808</v>
      </c>
      <c r="AI333" t="str">
        <f t="shared" si="317"/>
        <v>CF-2808</v>
      </c>
      <c r="AJ333" t="str">
        <f t="shared" si="317"/>
        <v>CF-2808</v>
      </c>
      <c r="AK333" t="str">
        <f t="shared" si="317"/>
        <v>CF-2808</v>
      </c>
      <c r="AM333" t="str">
        <f t="shared" si="308"/>
        <v>YUNDRI GARCIA NAVARRO</v>
      </c>
      <c r="AN333" t="e">
        <f t="shared" ca="1" si="309"/>
        <v>#N/A</v>
      </c>
      <c r="AO333" t="e">
        <f ca="1">VLOOKUP(AN333,Equivalencias!D:F,3,FALSE)</f>
        <v>#N/A</v>
      </c>
      <c r="AQ333" t="s">
        <v>3811</v>
      </c>
    </row>
    <row r="334" spans="1:43" x14ac:dyDescent="0.3">
      <c r="A334" s="1" t="s">
        <v>399</v>
      </c>
      <c r="B334" s="1" t="s">
        <v>672</v>
      </c>
      <c r="C334" s="1" t="s">
        <v>672</v>
      </c>
      <c r="D334" s="1" t="s">
        <v>672</v>
      </c>
      <c r="E334" s="1" t="s">
        <v>672</v>
      </c>
      <c r="F334" s="1" t="s">
        <v>672</v>
      </c>
      <c r="G334" s="1" t="s">
        <v>672</v>
      </c>
      <c r="H334" s="1" t="s">
        <v>672</v>
      </c>
      <c r="I334" s="1" t="s">
        <v>672</v>
      </c>
      <c r="J334" s="1" t="s">
        <v>672</v>
      </c>
      <c r="K334" s="1" t="s">
        <v>672</v>
      </c>
      <c r="L334" s="1" t="s">
        <v>672</v>
      </c>
      <c r="M334" s="1" t="s">
        <v>672</v>
      </c>
      <c r="N334" s="1" t="s">
        <v>672</v>
      </c>
      <c r="O334" s="1" t="s">
        <v>672</v>
      </c>
      <c r="P334" s="1" t="s">
        <v>672</v>
      </c>
      <c r="Q334" s="1" t="s">
        <v>672</v>
      </c>
      <c r="R334" s="1" t="s">
        <v>672</v>
      </c>
      <c r="S334" s="1" t="s">
        <v>672</v>
      </c>
      <c r="T334" s="1" t="s">
        <v>672</v>
      </c>
      <c r="U334" s="1" t="s">
        <v>672</v>
      </c>
      <c r="V334" s="1" t="s">
        <v>672</v>
      </c>
      <c r="W334" s="1" t="s">
        <v>672</v>
      </c>
      <c r="X334" s="1" t="str">
        <f>W334</f>
        <v>CF-SP</v>
      </c>
      <c r="Y334" s="1" t="s">
        <v>672</v>
      </c>
      <c r="Z334" s="1" t="str">
        <f>Y334</f>
        <v>CF-SP</v>
      </c>
      <c r="AA334" s="1" t="str">
        <f t="shared" ref="AA334:AK334" si="318">Z334</f>
        <v>CF-SP</v>
      </c>
      <c r="AB334" s="1" t="str">
        <f t="shared" si="318"/>
        <v>CF-SP</v>
      </c>
      <c r="AC334" s="1" t="str">
        <f t="shared" si="318"/>
        <v>CF-SP</v>
      </c>
      <c r="AD334" s="1" t="str">
        <f t="shared" si="318"/>
        <v>CF-SP</v>
      </c>
      <c r="AE334" s="1" t="str">
        <f t="shared" si="318"/>
        <v>CF-SP</v>
      </c>
      <c r="AF334" s="1" t="str">
        <f t="shared" si="318"/>
        <v>CF-SP</v>
      </c>
      <c r="AG334" s="1" t="str">
        <f t="shared" si="318"/>
        <v>CF-SP</v>
      </c>
      <c r="AH334" s="1" t="str">
        <f t="shared" si="318"/>
        <v>CF-SP</v>
      </c>
      <c r="AI334" s="1" t="str">
        <f t="shared" si="318"/>
        <v>CF-SP</v>
      </c>
      <c r="AJ334" s="1" t="str">
        <f t="shared" si="318"/>
        <v>CF-SP</v>
      </c>
      <c r="AK334" s="1" t="str">
        <f t="shared" si="318"/>
        <v>CF-SP</v>
      </c>
      <c r="AL334" s="1"/>
      <c r="AM334" s="1" t="str">
        <f t="shared" si="308"/>
        <v>ZULMA GONZALEZ</v>
      </c>
      <c r="AN334" s="1" t="e">
        <f t="shared" ca="1" si="309"/>
        <v>#N/A</v>
      </c>
      <c r="AO334" s="1" t="e">
        <f ca="1">VLOOKUP(AN334,Equivalencias!D:F,3,FALSE)</f>
        <v>#N/A</v>
      </c>
      <c r="AP334" s="1"/>
      <c r="AQ334" s="1" t="e">
        <v>#N/A</v>
      </c>
    </row>
    <row r="339" spans="1:43" x14ac:dyDescent="0.3">
      <c r="A339" t="s">
        <v>3168</v>
      </c>
    </row>
    <row r="340" spans="1:43" x14ac:dyDescent="0.3">
      <c r="A340" t="s">
        <v>1115</v>
      </c>
      <c r="B340" t="s">
        <v>431</v>
      </c>
      <c r="C340" t="s">
        <v>431</v>
      </c>
      <c r="D340" t="s">
        <v>431</v>
      </c>
      <c r="E340" t="s">
        <v>431</v>
      </c>
      <c r="F340" t="s">
        <v>431</v>
      </c>
      <c r="G340" t="s">
        <v>431</v>
      </c>
      <c r="H340" t="s">
        <v>431</v>
      </c>
      <c r="I340" t="s">
        <v>431</v>
      </c>
      <c r="J340" t="s">
        <v>431</v>
      </c>
      <c r="K340" t="s">
        <v>431</v>
      </c>
      <c r="L340" t="s">
        <v>431</v>
      </c>
      <c r="M340" t="s">
        <v>431</v>
      </c>
      <c r="N340" t="s">
        <v>431</v>
      </c>
      <c r="O340" t="s">
        <v>431</v>
      </c>
      <c r="P340" t="s">
        <v>431</v>
      </c>
      <c r="Q340" t="s">
        <v>431</v>
      </c>
      <c r="R340" t="s">
        <v>431</v>
      </c>
      <c r="S340" t="s">
        <v>431</v>
      </c>
      <c r="T340" t="s">
        <v>431</v>
      </c>
      <c r="U340" t="s">
        <v>431</v>
      </c>
      <c r="V340" t="s">
        <v>431</v>
      </c>
      <c r="W340" t="s">
        <v>431</v>
      </c>
      <c r="X340" t="s">
        <v>431</v>
      </c>
      <c r="Y340" t="s">
        <v>431</v>
      </c>
      <c r="Z340" t="s">
        <v>431</v>
      </c>
      <c r="AA340" t="s">
        <v>431</v>
      </c>
      <c r="AB340" t="s">
        <v>431</v>
      </c>
      <c r="AC340" t="s">
        <v>431</v>
      </c>
      <c r="AD340" t="s">
        <v>431</v>
      </c>
      <c r="AE340" t="s">
        <v>431</v>
      </c>
      <c r="AF340" t="s">
        <v>431</v>
      </c>
      <c r="AG340" t="s">
        <v>431</v>
      </c>
      <c r="AH340" t="s">
        <v>431</v>
      </c>
      <c r="AI340" t="s">
        <v>431</v>
      </c>
      <c r="AJ340" t="s">
        <v>431</v>
      </c>
      <c r="AK340" t="s">
        <v>431</v>
      </c>
      <c r="AM340" t="str">
        <f t="shared" ref="AM340:AM343" si="319">A340</f>
        <v>LUIS ANDRES FERNANDEZ CALDERON</v>
      </c>
      <c r="AN340" t="s">
        <v>431</v>
      </c>
      <c r="AO340" t="str">
        <f>VLOOKUP(AN340,Equivalencias!D:F,3,FALSE)</f>
        <v>PROC.ERP</v>
      </c>
      <c r="AQ340" t="e">
        <v>#N/A</v>
      </c>
    </row>
    <row r="341" spans="1:43" x14ac:dyDescent="0.3">
      <c r="A341" t="s">
        <v>1116</v>
      </c>
      <c r="B341" t="s">
        <v>431</v>
      </c>
      <c r="C341" t="s">
        <v>431</v>
      </c>
      <c r="D341" t="s">
        <v>431</v>
      </c>
      <c r="E341" t="s">
        <v>431</v>
      </c>
      <c r="F341" t="s">
        <v>431</v>
      </c>
      <c r="G341" t="s">
        <v>431</v>
      </c>
      <c r="H341" t="s">
        <v>431</v>
      </c>
      <c r="I341" t="s">
        <v>431</v>
      </c>
      <c r="J341" t="s">
        <v>431</v>
      </c>
      <c r="K341" t="s">
        <v>431</v>
      </c>
      <c r="L341" t="s">
        <v>431</v>
      </c>
      <c r="M341" t="s">
        <v>431</v>
      </c>
      <c r="N341" t="s">
        <v>431</v>
      </c>
      <c r="O341" t="s">
        <v>431</v>
      </c>
      <c r="P341" t="s">
        <v>431</v>
      </c>
      <c r="Q341" t="s">
        <v>431</v>
      </c>
      <c r="R341" t="s">
        <v>431</v>
      </c>
      <c r="S341" t="s">
        <v>431</v>
      </c>
      <c r="T341" t="s">
        <v>431</v>
      </c>
      <c r="U341" t="s">
        <v>431</v>
      </c>
      <c r="V341" t="s">
        <v>431</v>
      </c>
      <c r="W341" t="s">
        <v>431</v>
      </c>
      <c r="X341" t="s">
        <v>431</v>
      </c>
      <c r="Y341" t="s">
        <v>431</v>
      </c>
      <c r="Z341" t="s">
        <v>431</v>
      </c>
      <c r="AA341" t="s">
        <v>431</v>
      </c>
      <c r="AB341" t="s">
        <v>431</v>
      </c>
      <c r="AC341" t="s">
        <v>431</v>
      </c>
      <c r="AD341" t="s">
        <v>431</v>
      </c>
      <c r="AE341" t="s">
        <v>431</v>
      </c>
      <c r="AF341" t="s">
        <v>431</v>
      </c>
      <c r="AG341" t="s">
        <v>431</v>
      </c>
      <c r="AH341" t="s">
        <v>431</v>
      </c>
      <c r="AI341" t="s">
        <v>431</v>
      </c>
      <c r="AJ341" t="s">
        <v>431</v>
      </c>
      <c r="AK341" t="s">
        <v>431</v>
      </c>
      <c r="AM341" t="str">
        <f t="shared" si="319"/>
        <v>MARIA SOLEDAD DOGANIERI TORRES</v>
      </c>
      <c r="AN341" t="s">
        <v>431</v>
      </c>
      <c r="AO341" t="str">
        <f>VLOOKUP(AN341,Equivalencias!D:F,3,FALSE)</f>
        <v>PROC.ERP</v>
      </c>
      <c r="AQ341" t="e">
        <v>#N/A</v>
      </c>
    </row>
    <row r="342" spans="1:43" x14ac:dyDescent="0.3">
      <c r="A342" t="s">
        <v>1117</v>
      </c>
      <c r="B342" t="s">
        <v>431</v>
      </c>
      <c r="C342" t="s">
        <v>431</v>
      </c>
      <c r="D342" t="s">
        <v>431</v>
      </c>
      <c r="E342" t="s">
        <v>431</v>
      </c>
      <c r="F342" t="s">
        <v>431</v>
      </c>
      <c r="G342" t="s">
        <v>431</v>
      </c>
      <c r="H342" t="s">
        <v>431</v>
      </c>
      <c r="I342" t="s">
        <v>431</v>
      </c>
      <c r="J342" t="s">
        <v>431</v>
      </c>
      <c r="K342" t="s">
        <v>431</v>
      </c>
      <c r="L342" t="s">
        <v>431</v>
      </c>
      <c r="M342" t="s">
        <v>431</v>
      </c>
      <c r="N342" t="s">
        <v>431</v>
      </c>
      <c r="O342" t="s">
        <v>431</v>
      </c>
      <c r="P342" t="s">
        <v>431</v>
      </c>
      <c r="Q342" t="s">
        <v>431</v>
      </c>
      <c r="R342" t="s">
        <v>431</v>
      </c>
      <c r="S342" t="s">
        <v>431</v>
      </c>
      <c r="T342" t="s">
        <v>431</v>
      </c>
      <c r="U342" t="s">
        <v>431</v>
      </c>
      <c r="V342" t="s">
        <v>431</v>
      </c>
      <c r="W342" t="s">
        <v>431</v>
      </c>
      <c r="X342" t="s">
        <v>431</v>
      </c>
      <c r="Y342" t="s">
        <v>431</v>
      </c>
      <c r="Z342" t="s">
        <v>431</v>
      </c>
      <c r="AA342" t="s">
        <v>431</v>
      </c>
      <c r="AB342" t="s">
        <v>431</v>
      </c>
      <c r="AC342" t="s">
        <v>431</v>
      </c>
      <c r="AD342" t="s">
        <v>431</v>
      </c>
      <c r="AE342" t="s">
        <v>431</v>
      </c>
      <c r="AF342" t="s">
        <v>431</v>
      </c>
      <c r="AG342" t="s">
        <v>431</v>
      </c>
      <c r="AH342" t="s">
        <v>431</v>
      </c>
      <c r="AI342" t="s">
        <v>431</v>
      </c>
      <c r="AJ342" t="s">
        <v>431</v>
      </c>
      <c r="AK342" t="s">
        <v>431</v>
      </c>
      <c r="AM342" t="str">
        <f t="shared" si="319"/>
        <v>ELENA PORTUGUEZ MORA</v>
      </c>
      <c r="AN342" t="s">
        <v>431</v>
      </c>
      <c r="AO342" t="str">
        <f>VLOOKUP(AN342,Equivalencias!D:F,3,FALSE)</f>
        <v>PROC.ERP</v>
      </c>
      <c r="AQ342" t="e">
        <v>#N/A</v>
      </c>
    </row>
    <row r="343" spans="1:43" x14ac:dyDescent="0.3">
      <c r="A343" t="s">
        <v>1118</v>
      </c>
      <c r="B343" t="s">
        <v>431</v>
      </c>
      <c r="C343" t="s">
        <v>431</v>
      </c>
      <c r="D343" t="s">
        <v>431</v>
      </c>
      <c r="E343" t="s">
        <v>431</v>
      </c>
      <c r="F343" t="s">
        <v>431</v>
      </c>
      <c r="G343" t="s">
        <v>431</v>
      </c>
      <c r="H343" t="s">
        <v>431</v>
      </c>
      <c r="I343" t="s">
        <v>431</v>
      </c>
      <c r="J343" t="s">
        <v>431</v>
      </c>
      <c r="K343" t="s">
        <v>431</v>
      </c>
      <c r="L343" t="s">
        <v>431</v>
      </c>
      <c r="M343" t="s">
        <v>431</v>
      </c>
      <c r="N343" t="s">
        <v>431</v>
      </c>
      <c r="O343" t="s">
        <v>431</v>
      </c>
      <c r="P343" t="s">
        <v>431</v>
      </c>
      <c r="Q343" t="s">
        <v>431</v>
      </c>
      <c r="R343" t="s">
        <v>431</v>
      </c>
      <c r="S343" t="s">
        <v>431</v>
      </c>
      <c r="T343" t="s">
        <v>431</v>
      </c>
      <c r="U343" t="s">
        <v>431</v>
      </c>
      <c r="V343" t="s">
        <v>431</v>
      </c>
      <c r="W343" t="s">
        <v>431</v>
      </c>
      <c r="X343" t="s">
        <v>431</v>
      </c>
      <c r="Y343" t="s">
        <v>431</v>
      </c>
      <c r="Z343" t="s">
        <v>431</v>
      </c>
      <c r="AA343" t="s">
        <v>431</v>
      </c>
      <c r="AB343" t="s">
        <v>431</v>
      </c>
      <c r="AC343" t="s">
        <v>431</v>
      </c>
      <c r="AD343" t="s">
        <v>431</v>
      </c>
      <c r="AE343" t="s">
        <v>431</v>
      </c>
      <c r="AF343" t="s">
        <v>431</v>
      </c>
      <c r="AG343" t="s">
        <v>431</v>
      </c>
      <c r="AH343" t="s">
        <v>431</v>
      </c>
      <c r="AI343" t="s">
        <v>431</v>
      </c>
      <c r="AJ343" t="s">
        <v>431</v>
      </c>
      <c r="AK343" t="s">
        <v>431</v>
      </c>
      <c r="AM343" t="str">
        <f t="shared" si="319"/>
        <v>LETICIA MESEN ZELEDON</v>
      </c>
      <c r="AN343" t="s">
        <v>431</v>
      </c>
      <c r="AO343" t="str">
        <f>VLOOKUP(AN343,Equivalencias!D:F,3,FALSE)</f>
        <v>PROC.ERP</v>
      </c>
      <c r="AQ343" t="e">
        <v>#N/A</v>
      </c>
    </row>
  </sheetData>
  <sortState xmlns:xlrd2="http://schemas.microsoft.com/office/spreadsheetml/2017/richdata2" ref="A3:AQ334">
    <sortCondition ref="A3:A334"/>
  </sortState>
  <phoneticPr fontId="1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5FCC6-0DF4-48EC-88F1-E9A64A2BB9F1}">
  <sheetPr codeName="Hoja8"/>
  <dimension ref="A1:AE518"/>
  <sheetViews>
    <sheetView topLeftCell="N500" workbookViewId="0">
      <selection activeCell="Q518" sqref="Q518"/>
    </sheetView>
  </sheetViews>
  <sheetFormatPr baseColWidth="10" defaultRowHeight="14.4" x14ac:dyDescent="0.3"/>
  <cols>
    <col min="2" max="2" width="39.88671875" bestFit="1" customWidth="1"/>
    <col min="5" max="5" width="30.33203125" bestFit="1" customWidth="1"/>
    <col min="6" max="6" width="14.5546875" customWidth="1"/>
    <col min="13" max="13" width="30.33203125" bestFit="1" customWidth="1"/>
    <col min="16" max="16" width="47.6640625" bestFit="1" customWidth="1"/>
    <col min="17" max="17" width="36.109375" bestFit="1" customWidth="1"/>
    <col min="20" max="20" width="27.88671875" customWidth="1"/>
    <col min="23" max="23" width="27" bestFit="1" customWidth="1"/>
  </cols>
  <sheetData>
    <row r="1" spans="1:31" x14ac:dyDescent="0.3">
      <c r="A1" t="s">
        <v>2</v>
      </c>
      <c r="P1" t="s">
        <v>936</v>
      </c>
      <c r="Q1" t="s">
        <v>937</v>
      </c>
      <c r="S1" t="s">
        <v>3531</v>
      </c>
      <c r="W1" t="s">
        <v>3532</v>
      </c>
      <c r="AE1" t="str" cm="1">
        <f t="array" ref="AE1:AE15">_xlfn.VSTACK("Escoger Recurso",_xlfn._xlws.SORT(_xlfn.UNIQUE(_xlfn.VSTACK(_xlfn._xlws.FILTER(BD[Usunombre],BD[ProcesoRecurso]=Resumen!D7),_xlfn._xlws.FILTER('BDCF Histórico'!$C:$C,'BDCF Histórico'!$A:$A=Resumen!$B$15))),1,1))</f>
        <v>Escoger Recurso</v>
      </c>
    </row>
    <row r="2" spans="1:31" x14ac:dyDescent="0.3">
      <c r="A2" t="s">
        <v>7</v>
      </c>
      <c r="B2" t="s">
        <v>4314</v>
      </c>
      <c r="L2" t="s">
        <v>408</v>
      </c>
      <c r="M2" t="s">
        <v>409</v>
      </c>
      <c r="P2" t="s">
        <v>676</v>
      </c>
      <c r="Q2" t="s">
        <v>4175</v>
      </c>
      <c r="S2" t="s">
        <v>3270</v>
      </c>
      <c r="T2" t="s">
        <v>3254</v>
      </c>
      <c r="U2" t="str" cm="1">
        <f t="array" ref="U2">IFERROR(_xlfn.TEXTJOIN(", ",TRUE,_xlfn._xlws.FILTER($T:$T,$S:$S=Resumen!D7)),"")</f>
        <v/>
      </c>
      <c r="W2" t="s">
        <v>3283</v>
      </c>
      <c r="X2" t="s">
        <v>3270</v>
      </c>
      <c r="AE2" t="str">
        <v>AARON VARGAS VALVERDE</v>
      </c>
    </row>
    <row r="3" spans="1:31" x14ac:dyDescent="0.3">
      <c r="A3" t="s">
        <v>669</v>
      </c>
      <c r="B3" t="s">
        <v>4305</v>
      </c>
      <c r="D3" s="210" t="s">
        <v>518</v>
      </c>
      <c r="E3" s="210" t="s">
        <v>973</v>
      </c>
      <c r="F3" s="210" t="s">
        <v>492</v>
      </c>
      <c r="L3" t="s">
        <v>410</v>
      </c>
      <c r="M3" t="s">
        <v>411</v>
      </c>
      <c r="N3" t="s">
        <v>493</v>
      </c>
      <c r="P3" t="s">
        <v>677</v>
      </c>
      <c r="Q3" t="e">
        <v>#N/A</v>
      </c>
      <c r="W3" t="s">
        <v>128</v>
      </c>
      <c r="X3" t="s">
        <v>3270</v>
      </c>
      <c r="AE3" t="str">
        <v>ALVARO CHAVES SABORIO</v>
      </c>
    </row>
    <row r="4" spans="1:31" x14ac:dyDescent="0.3">
      <c r="A4" t="s">
        <v>12</v>
      </c>
      <c r="B4" t="s">
        <v>4310</v>
      </c>
      <c r="D4" s="210" t="s">
        <v>410</v>
      </c>
      <c r="E4" s="210" t="s">
        <v>411</v>
      </c>
      <c r="F4" s="210" t="s">
        <v>669</v>
      </c>
      <c r="H4" t="s">
        <v>35</v>
      </c>
      <c r="I4" t="s">
        <v>34</v>
      </c>
      <c r="J4" t="str">
        <f>VLOOKUP(H4,Global!B:B,1,FALSE)</f>
        <v>PROC.DG</v>
      </c>
      <c r="L4" t="s">
        <v>413</v>
      </c>
      <c r="M4" t="s">
        <v>414</v>
      </c>
      <c r="N4" t="s">
        <v>493</v>
      </c>
      <c r="P4" t="s">
        <v>678</v>
      </c>
      <c r="Q4" t="s">
        <v>412</v>
      </c>
      <c r="W4" t="s">
        <v>130</v>
      </c>
      <c r="X4" t="s">
        <v>3270</v>
      </c>
      <c r="AE4" t="str">
        <v>AXEL MATUS VARGAS</v>
      </c>
    </row>
    <row r="5" spans="1:31" x14ac:dyDescent="0.3">
      <c r="A5" t="s">
        <v>3235</v>
      </c>
      <c r="B5" t="s">
        <v>4329</v>
      </c>
      <c r="D5" s="210" t="s">
        <v>413</v>
      </c>
      <c r="E5" s="210" t="s">
        <v>414</v>
      </c>
      <c r="F5" s="210" t="s">
        <v>568</v>
      </c>
      <c r="H5" t="s">
        <v>207</v>
      </c>
      <c r="I5" t="s">
        <v>39</v>
      </c>
      <c r="J5" t="str">
        <f>VLOOKUP(H5,Global!B:B,1,FALSE)</f>
        <v>PROC.RH</v>
      </c>
      <c r="L5" t="s">
        <v>418</v>
      </c>
      <c r="M5" t="s">
        <v>208</v>
      </c>
      <c r="N5" t="s">
        <v>494</v>
      </c>
      <c r="P5" t="s">
        <v>679</v>
      </c>
      <c r="Q5" t="s">
        <v>416</v>
      </c>
      <c r="AE5" t="str">
        <v>BRAYAN JOSUE GUTIERREZ DINARTE</v>
      </c>
    </row>
    <row r="6" spans="1:31" x14ac:dyDescent="0.3">
      <c r="A6" t="s">
        <v>35</v>
      </c>
      <c r="B6" t="s">
        <v>4311</v>
      </c>
      <c r="D6" s="210" t="s">
        <v>418</v>
      </c>
      <c r="E6" s="210" t="str">
        <f>IFERROR(VLOOKUP(D6,BDCF[[PRYGTcodigo]:[PRYGTdescripcion]],2,FALSE),"")</f>
        <v>PROCESO DE RECURSOS HUMANOS</v>
      </c>
      <c r="F6" s="210" t="s">
        <v>207</v>
      </c>
      <c r="H6" t="s">
        <v>403</v>
      </c>
      <c r="I6" t="s">
        <v>40</v>
      </c>
      <c r="J6" t="str">
        <f>VLOOKUP(H6,Global!B:B,1,FALSE)</f>
        <v>PROC.VENTA</v>
      </c>
      <c r="L6" t="s">
        <v>419</v>
      </c>
      <c r="M6" t="s">
        <v>420</v>
      </c>
      <c r="N6" t="s">
        <v>494</v>
      </c>
      <c r="P6" t="s">
        <v>680</v>
      </c>
      <c r="Q6" t="e">
        <v>#N/A</v>
      </c>
      <c r="AE6" t="str">
        <v>BRAYAN STANLEY ROSALES PEREZ</v>
      </c>
    </row>
    <row r="7" spans="1:31" x14ac:dyDescent="0.3">
      <c r="A7" t="s">
        <v>3253</v>
      </c>
      <c r="B7" t="s">
        <v>4330</v>
      </c>
      <c r="D7" s="210" t="s">
        <v>419</v>
      </c>
      <c r="E7" s="210" t="str">
        <f>IFERROR(VLOOKUP(D7,BDCF[[PRYGTcodigo]:[PRYGTdescripcion]],2,FALSE),"")</f>
        <v>SOPORTE TECNICO INTERNO</v>
      </c>
      <c r="F7" s="210" t="s">
        <v>1008</v>
      </c>
      <c r="H7" t="s">
        <v>322</v>
      </c>
      <c r="I7" t="s">
        <v>42</v>
      </c>
      <c r="J7" t="str">
        <f>VLOOKUP(H7,Global!B:B,1,FALSE)</f>
        <v>PROC.SALUD</v>
      </c>
      <c r="L7" t="s">
        <v>421</v>
      </c>
      <c r="M7" t="s">
        <v>422</v>
      </c>
      <c r="N7" t="s">
        <v>494</v>
      </c>
      <c r="P7" t="s">
        <v>681</v>
      </c>
      <c r="Q7" t="e">
        <v>#N/A</v>
      </c>
      <c r="AE7" t="str">
        <v>CAROL RODRIGUEZ SOLORZANO</v>
      </c>
    </row>
    <row r="8" spans="1:31" x14ac:dyDescent="0.3">
      <c r="A8" t="s">
        <v>48</v>
      </c>
      <c r="B8" t="s">
        <v>4309</v>
      </c>
      <c r="D8" s="210" t="s">
        <v>421</v>
      </c>
      <c r="E8" s="210" t="str">
        <f>IFERROR(VLOOKUP(D8,BDCF[[PRYGTcodigo]:[PRYGTdescripcion]],2,FALSE),"")</f>
        <v>Diseño Gráfico</v>
      </c>
      <c r="F8" s="210" t="s">
        <v>35</v>
      </c>
      <c r="H8" t="s">
        <v>405</v>
      </c>
      <c r="I8" t="s">
        <v>45</v>
      </c>
      <c r="J8" t="str">
        <f>VLOOKUP(H8,Global!B:B,1,FALSE)</f>
        <v>STR.MGMT</v>
      </c>
      <c r="L8" t="s">
        <v>423</v>
      </c>
      <c r="M8" t="s">
        <v>424</v>
      </c>
      <c r="N8" t="s">
        <v>494</v>
      </c>
      <c r="P8" t="s">
        <v>682</v>
      </c>
      <c r="Q8" t="e">
        <v>#N/A</v>
      </c>
      <c r="AE8" t="str">
        <v>DANNY DAVID BUSTOS ROJAS</v>
      </c>
    </row>
    <row r="9" spans="1:31" x14ac:dyDescent="0.3">
      <c r="A9" t="s">
        <v>114</v>
      </c>
      <c r="B9" t="s">
        <v>4312</v>
      </c>
      <c r="D9" s="210" t="s">
        <v>423</v>
      </c>
      <c r="E9" s="210" t="str">
        <f>IFERROR(VLOOKUP(D9,BDCF[[PRYGTcodigo]:[PRYGTdescripcion]],2,FALSE),"")</f>
        <v>QA</v>
      </c>
      <c r="F9" s="210" t="s">
        <v>177</v>
      </c>
      <c r="H9" t="s">
        <v>405</v>
      </c>
      <c r="I9" t="s">
        <v>46</v>
      </c>
      <c r="J9" t="str">
        <f>VLOOKUP(H9,Global!B:B,1,FALSE)</f>
        <v>STR.MGMT</v>
      </c>
      <c r="L9" t="s">
        <v>425</v>
      </c>
      <c r="M9" t="s">
        <v>426</v>
      </c>
      <c r="N9" t="s">
        <v>494</v>
      </c>
      <c r="P9" t="s">
        <v>683</v>
      </c>
      <c r="Q9" t="e">
        <v>#N/A</v>
      </c>
      <c r="AE9" t="str">
        <v>JAVIER VARGAS TENCIO</v>
      </c>
    </row>
    <row r="10" spans="1:31" x14ac:dyDescent="0.3">
      <c r="A10" t="s">
        <v>3258</v>
      </c>
      <c r="B10" t="s">
        <v>4306</v>
      </c>
      <c r="D10" s="210" t="s">
        <v>425</v>
      </c>
      <c r="E10" s="210" t="str">
        <f>IFERROR(VLOOKUP(D10,BDCF[[PRYGTcodigo]:[PRYGTdescripcion]],2,FALSE),"")</f>
        <v>RELEASE MANAGEMENT</v>
      </c>
      <c r="F10" s="210" t="s">
        <v>317</v>
      </c>
      <c r="H10" t="s">
        <v>405</v>
      </c>
      <c r="I10" t="s">
        <v>47</v>
      </c>
      <c r="J10" t="str">
        <f>VLOOKUP(H10,Global!B:B,1,FALSE)</f>
        <v>STR.MGMT</v>
      </c>
      <c r="L10" t="s">
        <v>427</v>
      </c>
      <c r="M10" t="s">
        <v>428</v>
      </c>
      <c r="N10" t="s">
        <v>494</v>
      </c>
      <c r="P10" t="s">
        <v>684</v>
      </c>
      <c r="Q10" t="s">
        <v>417</v>
      </c>
      <c r="AE10" t="str">
        <v>JAVIER VARGAS VILLALTA</v>
      </c>
    </row>
    <row r="11" spans="1:31" x14ac:dyDescent="0.3">
      <c r="A11" t="s">
        <v>157</v>
      </c>
      <c r="B11" t="s">
        <v>4313</v>
      </c>
      <c r="D11" s="210" t="s">
        <v>427</v>
      </c>
      <c r="E11" s="210" t="str">
        <f>IFERROR(VLOOKUP(D11,BDCF[[PRYGTcodigo]:[PRYGTdescripcion]],2,FALSE),"")</f>
        <v>BUSINESS INTELLIGENCE - BI</v>
      </c>
      <c r="F11" s="210" t="s">
        <v>12</v>
      </c>
      <c r="H11" t="s">
        <v>48</v>
      </c>
      <c r="I11" t="s">
        <v>94</v>
      </c>
      <c r="J11" t="str">
        <f>VLOOKUP(H11,Global!B:B,1,FALSE)</f>
        <v>PROC.ERP</v>
      </c>
      <c r="L11" t="s">
        <v>431</v>
      </c>
      <c r="M11" t="s">
        <v>432</v>
      </c>
      <c r="N11" t="s">
        <v>494</v>
      </c>
      <c r="P11" t="s">
        <v>685</v>
      </c>
      <c r="Q11" t="e">
        <v>#N/A</v>
      </c>
      <c r="AE11" t="str">
        <v>JOHAN JOSUE VARGAS QUESADA</v>
      </c>
    </row>
    <row r="12" spans="1:31" x14ac:dyDescent="0.3">
      <c r="A12" t="s">
        <v>161</v>
      </c>
      <c r="B12" t="s">
        <v>4315</v>
      </c>
      <c r="D12" s="210" t="s">
        <v>431</v>
      </c>
      <c r="E12" s="210" t="str">
        <f>IFERROR(VLOOKUP(D12,BDCF[[PRYGTcodigo]:[PRYGTdescripcion]],2,FALSE),"")</f>
        <v/>
      </c>
      <c r="F12" s="210" t="s">
        <v>48</v>
      </c>
      <c r="H12" t="s">
        <v>343</v>
      </c>
      <c r="I12" t="s">
        <v>95</v>
      </c>
      <c r="J12" t="str">
        <f>VLOOKUP(H12,Global!B:B,1,FALSE)</f>
        <v>PROC.SOPOR</v>
      </c>
      <c r="L12" t="s">
        <v>433</v>
      </c>
      <c r="M12" t="s">
        <v>434</v>
      </c>
      <c r="N12" t="s">
        <v>494</v>
      </c>
      <c r="P12" t="s">
        <v>686</v>
      </c>
      <c r="Q12" t="e">
        <v>#N/A</v>
      </c>
      <c r="AE12" t="str">
        <v>JOSE ANDRES ROJAS GUTIERREZ</v>
      </c>
    </row>
    <row r="13" spans="1:31" x14ac:dyDescent="0.3">
      <c r="A13" t="s">
        <v>4303</v>
      </c>
      <c r="B13" t="s">
        <v>4304</v>
      </c>
      <c r="D13" s="210" t="s">
        <v>433</v>
      </c>
      <c r="E13" s="210" t="str">
        <f>IFERROR(VLOOKUP(D13,BDCF[[PRYGTcodigo]:[PRYGTdescripcion]],2,FALSE),"")</f>
        <v/>
      </c>
      <c r="F13" s="210" t="s">
        <v>48</v>
      </c>
      <c r="H13" t="s">
        <v>114</v>
      </c>
      <c r="I13" t="s">
        <v>154</v>
      </c>
      <c r="J13" t="str">
        <f>VLOOKUP(H13,Global!B:B,1,FALSE)</f>
        <v>PROC.LABS</v>
      </c>
      <c r="L13" t="s">
        <v>435</v>
      </c>
      <c r="M13" t="s">
        <v>436</v>
      </c>
      <c r="N13" t="s">
        <v>494</v>
      </c>
      <c r="P13" t="s">
        <v>687</v>
      </c>
      <c r="Q13" t="e">
        <v>#N/A</v>
      </c>
      <c r="AE13" t="str">
        <v>KENDALL DAVID FALLAS MENA</v>
      </c>
    </row>
    <row r="14" spans="1:31" x14ac:dyDescent="0.3">
      <c r="A14" t="s">
        <v>177</v>
      </c>
      <c r="B14" t="s">
        <v>4316</v>
      </c>
      <c r="D14" s="210" t="s">
        <v>435</v>
      </c>
      <c r="E14" s="210" t="str">
        <f>IFERROR(VLOOKUP(D14,BDCF[[PRYGTcodigo]:[PRYGTdescripcion]],2,FALSE),"")</f>
        <v/>
      </c>
      <c r="F14" s="210" t="s">
        <v>48</v>
      </c>
      <c r="H14" t="s">
        <v>354</v>
      </c>
      <c r="I14" t="s">
        <v>156</v>
      </c>
      <c r="J14" t="str">
        <f>VLOOKUP(H14,Global!B:B,1,FALSE)</f>
        <v>PROC.TAPP</v>
      </c>
      <c r="L14" t="s">
        <v>437</v>
      </c>
      <c r="M14" t="s">
        <v>154</v>
      </c>
      <c r="N14" t="s">
        <v>494</v>
      </c>
      <c r="P14" t="s">
        <v>688</v>
      </c>
      <c r="Q14" t="s">
        <v>213</v>
      </c>
      <c r="AE14" t="str">
        <v>MARIELA GUTIERREZ HIDALGO</v>
      </c>
    </row>
    <row r="15" spans="1:31" x14ac:dyDescent="0.3">
      <c r="A15" t="s">
        <v>207</v>
      </c>
      <c r="B15" t="s">
        <v>208</v>
      </c>
      <c r="D15" s="210" t="s">
        <v>437</v>
      </c>
      <c r="E15" s="210" t="str">
        <f>IFERROR(VLOOKUP(D15,BDCF[[PRYGTcodigo]:[PRYGTdescripcion]],2,FALSE),"")</f>
        <v/>
      </c>
      <c r="F15" s="210" t="s">
        <v>114</v>
      </c>
      <c r="H15" t="s">
        <v>157</v>
      </c>
      <c r="I15" t="s">
        <v>160</v>
      </c>
      <c r="J15" t="str">
        <f>VLOOKUP(H15,Global!B:B,1,FALSE)</f>
        <v>PROC.NNEG</v>
      </c>
      <c r="L15" t="s">
        <v>438</v>
      </c>
      <c r="M15" t="s">
        <v>439</v>
      </c>
      <c r="N15" t="s">
        <v>494</v>
      </c>
      <c r="P15" t="s">
        <v>689</v>
      </c>
      <c r="Q15" t="s">
        <v>212</v>
      </c>
      <c r="AE15" t="str">
        <v>MELVIN BRENES GOMEZ</v>
      </c>
    </row>
    <row r="16" spans="1:31" x14ac:dyDescent="0.3">
      <c r="A16" t="s">
        <v>317</v>
      </c>
      <c r="B16" t="s">
        <v>4317</v>
      </c>
      <c r="D16" s="210" t="s">
        <v>438</v>
      </c>
      <c r="E16" s="210" t="str">
        <f>IFERROR(VLOOKUP(D16,BDCF[[PRYGTcodigo]:[PRYGTdescripcion]],2,FALSE),"")</f>
        <v>TAPP</v>
      </c>
      <c r="F16" s="210" t="s">
        <v>354</v>
      </c>
      <c r="H16" t="s">
        <v>161</v>
      </c>
      <c r="I16" t="s">
        <v>166</v>
      </c>
      <c r="J16" t="str">
        <f>VLOOKUP(H16,Global!B:B,1,FALSE)</f>
        <v>PROC.PMO</v>
      </c>
      <c r="L16" t="s">
        <v>444</v>
      </c>
      <c r="M16" t="s">
        <v>445</v>
      </c>
      <c r="N16" t="s">
        <v>494</v>
      </c>
      <c r="P16" t="s">
        <v>690</v>
      </c>
      <c r="Q16" t="s">
        <v>211</v>
      </c>
    </row>
    <row r="17" spans="1:17" x14ac:dyDescent="0.3">
      <c r="A17" t="s">
        <v>4333</v>
      </c>
      <c r="B17" t="s">
        <v>4334</v>
      </c>
      <c r="D17" s="210" t="s">
        <v>4299</v>
      </c>
      <c r="E17" s="210" t="s">
        <v>4302</v>
      </c>
      <c r="F17" s="210" t="s">
        <v>114</v>
      </c>
      <c r="H17" t="s">
        <v>12</v>
      </c>
      <c r="I17" t="s">
        <v>167</v>
      </c>
      <c r="J17" t="str">
        <f>VLOOKUP(H17,Global!B:B,1,FALSE)</f>
        <v>PROC.BI</v>
      </c>
      <c r="L17" t="s">
        <v>446</v>
      </c>
      <c r="M17" t="s">
        <v>447</v>
      </c>
      <c r="N17" t="s">
        <v>494</v>
      </c>
      <c r="P17" t="s">
        <v>691</v>
      </c>
      <c r="Q17" t="s">
        <v>210</v>
      </c>
    </row>
    <row r="18" spans="1:17" x14ac:dyDescent="0.3">
      <c r="A18" t="s">
        <v>322</v>
      </c>
      <c r="B18" t="s">
        <v>4318</v>
      </c>
      <c r="D18" s="210" t="s">
        <v>444</v>
      </c>
      <c r="E18" s="210" t="str">
        <f>IFERROR(VLOOKUP(D18,BDCF[[PRYGTcodigo]:[PRYGTdescripcion]],2,FALSE),"")</f>
        <v>TRANSFORMACION DIGITAL</v>
      </c>
      <c r="F18" s="210" t="s">
        <v>360</v>
      </c>
      <c r="H18" t="s">
        <v>371</v>
      </c>
      <c r="I18" t="s">
        <v>169</v>
      </c>
      <c r="J18" t="str">
        <f>VLOOKUP(H18,Global!B:B,1,FALSE)</f>
        <v>PROC.TELCO</v>
      </c>
      <c r="L18" t="s">
        <v>448</v>
      </c>
      <c r="M18" t="s">
        <v>449</v>
      </c>
      <c r="N18" s="1"/>
      <c r="P18" t="s">
        <v>692</v>
      </c>
      <c r="Q18" t="s">
        <v>315</v>
      </c>
    </row>
    <row r="19" spans="1:17" x14ac:dyDescent="0.3">
      <c r="A19" t="s">
        <v>4307</v>
      </c>
      <c r="B19" t="s">
        <v>4308</v>
      </c>
      <c r="D19" s="210" t="s">
        <v>446</v>
      </c>
      <c r="E19" s="210" t="str">
        <f>IFERROR(VLOOKUP(D19,BDCF[[PRYGTcodigo]:[PRYGTdescripcion]],2,FALSE),"")</f>
        <v>PMO Corporativa</v>
      </c>
      <c r="F19" s="210" t="s">
        <v>161</v>
      </c>
      <c r="H19" t="s">
        <v>371</v>
      </c>
      <c r="I19" t="s">
        <v>170</v>
      </c>
      <c r="J19" t="str">
        <f>VLOOKUP(H19,Global!B:B,1,FALSE)</f>
        <v>PROC.TELCO</v>
      </c>
      <c r="L19" t="s">
        <v>450</v>
      </c>
      <c r="M19" t="s">
        <v>451</v>
      </c>
      <c r="N19" s="1"/>
      <c r="P19" t="s">
        <v>693</v>
      </c>
      <c r="Q19" t="s">
        <v>269</v>
      </c>
    </row>
    <row r="20" spans="1:17" x14ac:dyDescent="0.3">
      <c r="A20" t="s">
        <v>1008</v>
      </c>
      <c r="B20" t="s">
        <v>4320</v>
      </c>
      <c r="D20" s="210" t="s">
        <v>4173</v>
      </c>
      <c r="E20" s="210" t="s">
        <v>3912</v>
      </c>
      <c r="F20" s="210" t="s">
        <v>4333</v>
      </c>
      <c r="H20" t="s">
        <v>371</v>
      </c>
      <c r="I20" t="s">
        <v>171</v>
      </c>
      <c r="J20" t="str">
        <f>VLOOKUP(H20,Global!B:B,1,FALSE)</f>
        <v>PROC.TELCO</v>
      </c>
      <c r="L20" t="s">
        <v>452</v>
      </c>
      <c r="M20" t="s">
        <v>453</v>
      </c>
      <c r="N20" s="1"/>
      <c r="P20" t="s">
        <v>694</v>
      </c>
      <c r="Q20" t="s">
        <v>43</v>
      </c>
    </row>
    <row r="21" spans="1:17" x14ac:dyDescent="0.3">
      <c r="A21" t="s">
        <v>343</v>
      </c>
      <c r="B21" t="s">
        <v>4319</v>
      </c>
      <c r="D21" s="210" t="s">
        <v>448</v>
      </c>
      <c r="E21" s="210" t="str">
        <f>IFERROR(VLOOKUP(D21,BDCF[[PRYGTcodigo]:[PRYGTdescripcion]],2,FALSE),"")</f>
        <v>Infraestructura  TELCO</v>
      </c>
      <c r="F21" s="210" t="s">
        <v>981</v>
      </c>
      <c r="H21" t="s">
        <v>177</v>
      </c>
      <c r="I21" t="s">
        <v>173</v>
      </c>
      <c r="J21" t="str">
        <f>VLOOKUP(H21,Global!B:B,1,FALSE)</f>
        <v>PROC.QA</v>
      </c>
      <c r="L21" t="s">
        <v>454</v>
      </c>
      <c r="M21" t="s">
        <v>455</v>
      </c>
      <c r="N21" s="1"/>
      <c r="P21" t="s">
        <v>695</v>
      </c>
      <c r="Q21" t="s">
        <v>44</v>
      </c>
    </row>
    <row r="22" spans="1:17" x14ac:dyDescent="0.3">
      <c r="A22" t="s">
        <v>3270</v>
      </c>
      <c r="B22" t="s">
        <v>3287</v>
      </c>
      <c r="D22" s="210" t="s">
        <v>450</v>
      </c>
      <c r="E22" s="210" t="str">
        <f>IFERROR(VLOOKUP(D22,BDCF[[PRYGTcodigo]:[PRYGTdescripcion]],2,FALSE),"")</f>
        <v>Infraestructura Integración</v>
      </c>
      <c r="F22" s="210" t="s">
        <v>982</v>
      </c>
      <c r="H22" t="s">
        <v>360</v>
      </c>
      <c r="I22" t="s">
        <v>174</v>
      </c>
      <c r="J22" t="str">
        <f>VLOOKUP(H22,Global!B:B,1,FALSE)</f>
        <v>PROC.TDIG</v>
      </c>
      <c r="L22" t="s">
        <v>458</v>
      </c>
      <c r="M22" t="s">
        <v>459</v>
      </c>
      <c r="N22" s="1"/>
      <c r="P22" t="s">
        <v>696</v>
      </c>
      <c r="Q22" t="s">
        <v>41</v>
      </c>
    </row>
    <row r="23" spans="1:17" x14ac:dyDescent="0.3">
      <c r="A23" t="s">
        <v>981</v>
      </c>
      <c r="B23" t="s">
        <v>4324</v>
      </c>
      <c r="D23" s="210" t="s">
        <v>452</v>
      </c>
      <c r="E23" s="210" t="str">
        <f>IFERROR(VLOOKUP(D23,BDCF[[PRYGTcodigo]:[PRYGTdescripcion]],2,FALSE),"")</f>
        <v>Infraestructura Middleware (BRM)</v>
      </c>
      <c r="F23" s="210" t="s">
        <v>981</v>
      </c>
      <c r="H23" t="s">
        <v>317</v>
      </c>
      <c r="I23" t="s">
        <v>175</v>
      </c>
      <c r="J23" t="str">
        <f>VLOOKUP(H23,Global!B:B,1,FALSE)</f>
        <v>PROC.RM</v>
      </c>
      <c r="L23" t="s">
        <v>460</v>
      </c>
      <c r="M23" t="s">
        <v>461</v>
      </c>
      <c r="N23" s="1"/>
      <c r="P23" t="s">
        <v>697</v>
      </c>
      <c r="Q23" t="s">
        <v>38</v>
      </c>
    </row>
    <row r="24" spans="1:17" x14ac:dyDescent="0.3">
      <c r="A24" t="s">
        <v>982</v>
      </c>
      <c r="B24" t="s">
        <v>4325</v>
      </c>
      <c r="D24" s="210" t="s">
        <v>454</v>
      </c>
      <c r="E24" s="210" t="str">
        <f>IFERROR(VLOOKUP(D24,BDCF[[PRYGTcodigo]:[PRYGTdescripcion]],2,FALSE),"")</f>
        <v>SOSTENIBILIDAD</v>
      </c>
      <c r="F24" s="210" t="s">
        <v>371</v>
      </c>
      <c r="H24" t="s">
        <v>568</v>
      </c>
      <c r="I24" t="s">
        <v>176</v>
      </c>
      <c r="J24" t="str">
        <f>VLOOKUP(H24,Global!B:B,1,FALSE)</f>
        <v>PROC.CONTA</v>
      </c>
      <c r="L24" t="s">
        <v>462</v>
      </c>
      <c r="M24" t="s">
        <v>463</v>
      </c>
      <c r="N24" s="1"/>
      <c r="P24" t="s">
        <v>698</v>
      </c>
      <c r="Q24" t="e">
        <v>#N/A</v>
      </c>
    </row>
    <row r="25" spans="1:17" x14ac:dyDescent="0.3">
      <c r="A25" t="s">
        <v>354</v>
      </c>
      <c r="B25" t="s">
        <v>4321</v>
      </c>
      <c r="D25" s="210" t="s">
        <v>458</v>
      </c>
      <c r="E25" s="210" t="str">
        <f>IFERROR(VLOOKUP(D25,BDCF[[PRYGTcodigo]:[PRYGTdescripcion]],2,FALSE),"")</f>
        <v>Sostenibilidad Operativa</v>
      </c>
      <c r="F25" s="210" t="s">
        <v>371</v>
      </c>
      <c r="H25" t="s">
        <v>569</v>
      </c>
      <c r="I25" t="s">
        <v>214</v>
      </c>
      <c r="J25" t="e">
        <f>VLOOKUP(H25,Global!B:B,1,FALSE)</f>
        <v>#N/A</v>
      </c>
      <c r="L25" t="s">
        <v>464</v>
      </c>
      <c r="M25" t="s">
        <v>465</v>
      </c>
      <c r="N25" s="1"/>
      <c r="P25" t="s">
        <v>699</v>
      </c>
      <c r="Q25" t="s">
        <v>188</v>
      </c>
    </row>
    <row r="26" spans="1:17" x14ac:dyDescent="0.3">
      <c r="A26" t="s">
        <v>360</v>
      </c>
      <c r="B26" t="s">
        <v>4322</v>
      </c>
      <c r="D26" s="210" t="s">
        <v>460</v>
      </c>
      <c r="E26" s="210" t="str">
        <f>IFERROR(VLOOKUP(D26,BDCF[[PRYGTcodigo]:[PRYGTdescripcion]],2,FALSE),"")</f>
        <v>CONCILIA Y OPTIMA</v>
      </c>
      <c r="F26" s="210" t="s">
        <v>371</v>
      </c>
      <c r="H26" t="s">
        <v>360</v>
      </c>
      <c r="I26" t="s">
        <v>349</v>
      </c>
      <c r="J26" t="str">
        <f>VLOOKUP(H26,Global!B:B,1,FALSE)</f>
        <v>PROC.TDIG</v>
      </c>
      <c r="L26" t="s">
        <v>466</v>
      </c>
      <c r="M26" t="s">
        <v>467</v>
      </c>
      <c r="N26" s="1"/>
      <c r="P26" t="s">
        <v>700</v>
      </c>
      <c r="Q26" t="s">
        <v>182</v>
      </c>
    </row>
    <row r="27" spans="1:17" x14ac:dyDescent="0.3">
      <c r="A27" t="s">
        <v>371</v>
      </c>
      <c r="B27" t="s">
        <v>4323</v>
      </c>
      <c r="D27" s="210" t="s">
        <v>462</v>
      </c>
      <c r="E27" s="210" t="str">
        <f>IFERROR(VLOOKUP(D27,BDCF[[PRYGTcodigo]:[PRYGTdescripcion]],2,FALSE),"")</f>
        <v>CRM</v>
      </c>
      <c r="F27" s="210" t="s">
        <v>371</v>
      </c>
      <c r="H27" t="s">
        <v>343</v>
      </c>
      <c r="I27" t="s">
        <v>1048</v>
      </c>
      <c r="J27" t="str">
        <f>VLOOKUP(H27,Global!B:B,1,FALSE)</f>
        <v>PROC.SOPOR</v>
      </c>
      <c r="L27" t="s">
        <v>468</v>
      </c>
      <c r="M27" t="s">
        <v>469</v>
      </c>
      <c r="N27" s="1"/>
      <c r="P27" t="s">
        <v>701</v>
      </c>
      <c r="Q27" t="s">
        <v>187</v>
      </c>
    </row>
    <row r="28" spans="1:17" x14ac:dyDescent="0.3">
      <c r="A28" t="s">
        <v>1016</v>
      </c>
      <c r="B28" t="s">
        <v>4326</v>
      </c>
      <c r="D28" s="210" t="s">
        <v>464</v>
      </c>
      <c r="E28" s="210" t="str">
        <f>IFERROR(VLOOKUP(D28,BDCF[[PRYGTcodigo]:[PRYGTdescripcion]],2,FALSE),"")</f>
        <v>ATV</v>
      </c>
      <c r="F28" s="210" t="s">
        <v>371</v>
      </c>
      <c r="H28" t="s">
        <v>1008</v>
      </c>
      <c r="I28" t="s">
        <v>350</v>
      </c>
      <c r="J28" t="str">
        <f>VLOOKUP(H28,Global!B:B,1,FALSE)</f>
        <v>PROC.SOPIN</v>
      </c>
      <c r="L28" t="s">
        <v>470</v>
      </c>
      <c r="M28" t="s">
        <v>292</v>
      </c>
      <c r="N28" s="1"/>
      <c r="P28" t="s">
        <v>702</v>
      </c>
      <c r="Q28" t="s">
        <v>205</v>
      </c>
    </row>
    <row r="29" spans="1:17" x14ac:dyDescent="0.3">
      <c r="A29" t="s">
        <v>403</v>
      </c>
      <c r="B29" t="s">
        <v>4327</v>
      </c>
      <c r="D29" s="210" t="s">
        <v>466</v>
      </c>
      <c r="E29" s="210" t="str">
        <f>IFERROR(VLOOKUP(D29,BDCF[[PRYGTcodigo]:[PRYGTdescripcion]],2,FALSE),"")</f>
        <v>AIA E INTERFACES BATCH</v>
      </c>
      <c r="F29" s="210" t="s">
        <v>371</v>
      </c>
      <c r="H29" t="s">
        <v>7</v>
      </c>
      <c r="I29" t="s">
        <v>167</v>
      </c>
      <c r="J29" t="e">
        <f>VLOOKUP(H29,Global!B:B,1,FALSE)</f>
        <v>#N/A</v>
      </c>
      <c r="L29" t="s">
        <v>471</v>
      </c>
      <c r="M29" t="s">
        <v>472</v>
      </c>
      <c r="N29" s="1"/>
      <c r="P29" t="s">
        <v>703</v>
      </c>
      <c r="Q29" t="s">
        <v>184</v>
      </c>
    </row>
    <row r="30" spans="1:17" x14ac:dyDescent="0.3">
      <c r="A30" t="s">
        <v>673</v>
      </c>
      <c r="B30" t="s">
        <v>675</v>
      </c>
      <c r="D30" s="210" t="s">
        <v>468</v>
      </c>
      <c r="E30" s="210" t="str">
        <f>IFERROR(VLOOKUP(D30,BDCF[[PRYGTcodigo]:[PRYGTdescripcion]],2,FALSE),"")</f>
        <v/>
      </c>
      <c r="F30" s="210" t="s">
        <v>371</v>
      </c>
      <c r="H30" t="s">
        <v>3270</v>
      </c>
      <c r="I30" t="s">
        <v>4118</v>
      </c>
      <c r="J30" t="str">
        <f>VLOOKUP(H30,Global!B:B,1,FALSE)</f>
        <v>PROC.SWAT</v>
      </c>
      <c r="L30" t="s">
        <v>473</v>
      </c>
      <c r="M30" t="s">
        <v>474</v>
      </c>
      <c r="N30" s="1"/>
      <c r="P30" t="s">
        <v>704</v>
      </c>
      <c r="Q30" t="s">
        <v>191</v>
      </c>
    </row>
    <row r="31" spans="1:17" x14ac:dyDescent="0.3">
      <c r="A31" t="s">
        <v>405</v>
      </c>
      <c r="B31" t="s">
        <v>4328</v>
      </c>
      <c r="D31" s="210" t="s">
        <v>470</v>
      </c>
      <c r="E31" s="210" t="str">
        <f>IFERROR(VLOOKUP(D31,BDCF[[PRYGTcodigo]:[PRYGTdescripcion]],2,FALSE),"")</f>
        <v>BRM</v>
      </c>
      <c r="F31" s="210" t="s">
        <v>371</v>
      </c>
      <c r="H31" t="s">
        <v>4332</v>
      </c>
      <c r="I31" t="s">
        <v>4259</v>
      </c>
      <c r="J31" t="str">
        <f>VLOOKUP(H31,Global!B:B,1,FALSE)</f>
        <v>PROC.SEDI</v>
      </c>
      <c r="L31" t="s">
        <v>475</v>
      </c>
      <c r="M31" t="s">
        <v>476</v>
      </c>
      <c r="N31" s="1"/>
      <c r="P31" t="s">
        <v>705</v>
      </c>
      <c r="Q31" t="s">
        <v>297</v>
      </c>
    </row>
    <row r="32" spans="1:17" x14ac:dyDescent="0.3">
      <c r="D32" s="210" t="s">
        <v>471</v>
      </c>
      <c r="E32" s="210" t="str">
        <f>IFERROR(VLOOKUP(D32,BDCF[[PRYGTcodigo]:[PRYGTdescripcion]],2,FALSE),"")</f>
        <v>GESTION SERVICIO AL CLIENTE</v>
      </c>
      <c r="F32" s="210" t="s">
        <v>371</v>
      </c>
      <c r="H32" t="s">
        <v>4303</v>
      </c>
      <c r="I32" t="s">
        <v>4285</v>
      </c>
      <c r="J32" t="s">
        <v>4303</v>
      </c>
      <c r="L32" s="2" t="s">
        <v>477</v>
      </c>
      <c r="M32" t="s">
        <v>478</v>
      </c>
      <c r="N32" t="s">
        <v>494</v>
      </c>
      <c r="P32" t="s">
        <v>706</v>
      </c>
      <c r="Q32" t="s">
        <v>183</v>
      </c>
    </row>
    <row r="33" spans="1:17" x14ac:dyDescent="0.3">
      <c r="D33" s="210" t="s">
        <v>473</v>
      </c>
      <c r="E33" s="210" t="str">
        <f>IFERROR(VLOOKUP(D33,BDCF[[PRYGTcodigo]:[PRYGTdescripcion]],2,FALSE),"")</f>
        <v>GESTION DE NEGOCIO</v>
      </c>
      <c r="F33" s="210" t="s">
        <v>371</v>
      </c>
      <c r="H33" t="s">
        <v>981</v>
      </c>
      <c r="I33" t="s">
        <v>4119</v>
      </c>
      <c r="J33" t="str">
        <f>VLOOKUP(H33,Global!B:B,1,FALSE)</f>
        <v>PROC.T.MW</v>
      </c>
      <c r="L33" t="s">
        <v>479</v>
      </c>
      <c r="M33" t="s">
        <v>480</v>
      </c>
      <c r="N33" t="s">
        <v>495</v>
      </c>
      <c r="P33" t="s">
        <v>707</v>
      </c>
      <c r="Q33" t="s">
        <v>76</v>
      </c>
    </row>
    <row r="34" spans="1:17" x14ac:dyDescent="0.3">
      <c r="A34" t="str" cm="1">
        <f t="array" ref="A34:A55">_xlfn.UNIQUE(BD[PRYTcodigo])</f>
        <v>PROC.ADM</v>
      </c>
      <c r="B34" t="str">
        <f t="shared" ref="B34:B53" si="0">VLOOKUP(A34,$A$2:$B$31,1,FALSE)</f>
        <v>PROC.ADM</v>
      </c>
      <c r="D34" s="210" t="s">
        <v>475</v>
      </c>
      <c r="E34" s="210" t="str">
        <f>IFERROR(VLOOKUP(D34,BDCF[[PRYGTcodigo]:[PRYGTdescripcion]],2,FALSE),"")</f>
        <v>PORTAL CORPORATIVO</v>
      </c>
      <c r="F34" s="210" t="s">
        <v>371</v>
      </c>
      <c r="L34" t="s">
        <v>481</v>
      </c>
      <c r="M34" t="s">
        <v>482</v>
      </c>
      <c r="N34" t="s">
        <v>494</v>
      </c>
      <c r="P34" t="s">
        <v>708</v>
      </c>
      <c r="Q34" t="s">
        <v>185</v>
      </c>
    </row>
    <row r="35" spans="1:17" x14ac:dyDescent="0.3">
      <c r="A35" t="str">
        <v>PROC.TELCO</v>
      </c>
      <c r="B35" t="str">
        <f t="shared" si="0"/>
        <v>PROC.TELCO</v>
      </c>
      <c r="D35" s="210" t="s">
        <v>3285</v>
      </c>
      <c r="E35" s="210" t="s">
        <v>3373</v>
      </c>
      <c r="F35" s="210" t="s">
        <v>3253</v>
      </c>
      <c r="L35" t="s">
        <v>485</v>
      </c>
      <c r="M35" t="s">
        <v>486</v>
      </c>
      <c r="N35" t="s">
        <v>494</v>
      </c>
      <c r="P35" t="s">
        <v>709</v>
      </c>
      <c r="Q35" t="s">
        <v>195</v>
      </c>
    </row>
    <row r="36" spans="1:17" x14ac:dyDescent="0.3">
      <c r="A36" t="str">
        <v>PROC.QA</v>
      </c>
      <c r="B36" t="str">
        <f t="shared" si="0"/>
        <v>PROC.QA</v>
      </c>
      <c r="D36" s="210" t="s">
        <v>477</v>
      </c>
      <c r="E36" s="210" t="str">
        <f>IFERROR(VLOOKUP(D36,BDCF[[PRYGTcodigo]:[PRYGTdescripcion]],2,FALSE),"")</f>
        <v/>
      </c>
      <c r="F36" s="210" t="s">
        <v>343</v>
      </c>
      <c r="L36" t="s">
        <v>488</v>
      </c>
      <c r="M36" t="s">
        <v>489</v>
      </c>
      <c r="N36" t="s">
        <v>494</v>
      </c>
      <c r="P36" t="s">
        <v>710</v>
      </c>
      <c r="Q36" t="s">
        <v>180</v>
      </c>
    </row>
    <row r="37" spans="1:17" x14ac:dyDescent="0.3">
      <c r="A37" t="str">
        <v>PROC.PRES</v>
      </c>
      <c r="B37" t="e">
        <f t="shared" si="0"/>
        <v>#N/A</v>
      </c>
      <c r="D37" s="210" t="s">
        <v>481</v>
      </c>
      <c r="E37" s="210" t="str">
        <f>IFERROR(VLOOKUP(D37,BDCF[[PRYGTcodigo]:[PRYGTdescripcion]],2,FALSE),"")</f>
        <v>Salud</v>
      </c>
      <c r="F37" s="210" t="s">
        <v>322</v>
      </c>
      <c r="P37" t="s">
        <v>711</v>
      </c>
      <c r="Q37" t="s">
        <v>181</v>
      </c>
    </row>
    <row r="38" spans="1:17" x14ac:dyDescent="0.3">
      <c r="A38" t="str">
        <v>PROC.SOPIN</v>
      </c>
      <c r="B38" t="str">
        <f t="shared" si="0"/>
        <v>PROC.SOPIN</v>
      </c>
      <c r="D38" s="210" t="s">
        <v>4091</v>
      </c>
      <c r="E38" s="210" t="s">
        <v>4092</v>
      </c>
      <c r="F38" s="210" t="s">
        <v>4332</v>
      </c>
      <c r="P38" t="s">
        <v>712</v>
      </c>
      <c r="Q38" t="s">
        <v>179</v>
      </c>
    </row>
    <row r="39" spans="1:17" x14ac:dyDescent="0.3">
      <c r="A39" t="str">
        <v>PROC.T.MW</v>
      </c>
      <c r="B39" t="str">
        <f t="shared" si="0"/>
        <v>PROC.T.MW</v>
      </c>
      <c r="D39" s="210" t="s">
        <v>4300</v>
      </c>
      <c r="E39" s="210" t="s">
        <v>4301</v>
      </c>
      <c r="F39" s="210" t="s">
        <v>4307</v>
      </c>
      <c r="P39" t="s">
        <v>713</v>
      </c>
      <c r="Q39" t="s">
        <v>193</v>
      </c>
    </row>
    <row r="40" spans="1:17" x14ac:dyDescent="0.3">
      <c r="A40" t="str">
        <v>PROC.BI</v>
      </c>
      <c r="B40" t="str">
        <f t="shared" si="0"/>
        <v>PROC.BI</v>
      </c>
      <c r="D40" s="210" t="s">
        <v>485</v>
      </c>
      <c r="E40" s="210" t="str">
        <f>IFERROR(VLOOKUP(D40,BDCF[[PRYGTcodigo]:[PRYGTdescripcion]],2,FALSE),"")</f>
        <v>VENTAS</v>
      </c>
      <c r="F40" s="210" t="s">
        <v>403</v>
      </c>
      <c r="P40" t="s">
        <v>714</v>
      </c>
      <c r="Q40" t="s">
        <v>200</v>
      </c>
    </row>
    <row r="41" spans="1:17" x14ac:dyDescent="0.3">
      <c r="A41" t="str">
        <v>PROC.SALUD</v>
      </c>
      <c r="B41" t="str">
        <f t="shared" si="0"/>
        <v>PROC.SALUD</v>
      </c>
      <c r="D41" s="210" t="s">
        <v>488</v>
      </c>
      <c r="E41" s="210" t="str">
        <f>IFERROR(VLOOKUP(D41,BDCF[[PRYGTcodigo]:[PRYGTdescripcion]],2,FALSE),"")</f>
        <v>GESTION DE NUEVOS NEGOCIOS</v>
      </c>
      <c r="F41" s="210" t="s">
        <v>157</v>
      </c>
      <c r="P41" t="s">
        <v>715</v>
      </c>
      <c r="Q41" t="s">
        <v>201</v>
      </c>
    </row>
    <row r="42" spans="1:17" x14ac:dyDescent="0.3">
      <c r="A42" t="str">
        <v>PROC.PMO</v>
      </c>
      <c r="B42" t="str">
        <f t="shared" si="0"/>
        <v>PROC.PMO</v>
      </c>
      <c r="D42" s="211" t="s">
        <v>3237</v>
      </c>
      <c r="E42" s="211" t="s">
        <v>3247</v>
      </c>
      <c r="F42" s="211" t="s">
        <v>3246</v>
      </c>
      <c r="P42" t="s">
        <v>716</v>
      </c>
      <c r="Q42" t="s">
        <v>190</v>
      </c>
    </row>
    <row r="43" spans="1:17" x14ac:dyDescent="0.3">
      <c r="A43" t="str">
        <v>STR.MGMT</v>
      </c>
      <c r="B43" t="str">
        <f t="shared" si="0"/>
        <v>STR.MGMT</v>
      </c>
      <c r="D43" s="210" t="s">
        <v>3286</v>
      </c>
      <c r="E43" s="210" t="s">
        <v>3372</v>
      </c>
      <c r="F43" s="210" t="s">
        <v>3270</v>
      </c>
      <c r="P43" t="s">
        <v>717</v>
      </c>
      <c r="Q43" t="s">
        <v>196</v>
      </c>
    </row>
    <row r="44" spans="1:17" x14ac:dyDescent="0.3">
      <c r="A44" t="str">
        <v>PROC.SEDI</v>
      </c>
      <c r="B44" t="e">
        <f t="shared" si="0"/>
        <v>#N/A</v>
      </c>
      <c r="D44" s="210" t="s">
        <v>3288</v>
      </c>
      <c r="E44" s="210" t="s">
        <v>3371</v>
      </c>
      <c r="F44" s="210" t="s">
        <v>3235</v>
      </c>
      <c r="P44" t="s">
        <v>718</v>
      </c>
      <c r="Q44" t="s">
        <v>192</v>
      </c>
    </row>
    <row r="45" spans="1:17" x14ac:dyDescent="0.3">
      <c r="A45" t="str">
        <v>PROC.TDIG</v>
      </c>
      <c r="B45" t="str">
        <f t="shared" si="0"/>
        <v>PROC.TDIG</v>
      </c>
      <c r="D45" s="210" t="s">
        <v>672</v>
      </c>
      <c r="E45" s="210" t="str">
        <f>IFERROR(VLOOKUP(D45,BDCF[[PRYGTcodigo]:[PRYGTdescripcion]],2,FALSE),"")</f>
        <v>SERVICIOS PROFESIONALES</v>
      </c>
      <c r="F45" s="210" t="s">
        <v>673</v>
      </c>
      <c r="P45" t="s">
        <v>719</v>
      </c>
      <c r="Q45" t="s">
        <v>198</v>
      </c>
    </row>
    <row r="46" spans="1:17" x14ac:dyDescent="0.3">
      <c r="A46" t="str">
        <v>PROC.CUST</v>
      </c>
      <c r="B46" t="str">
        <f t="shared" si="0"/>
        <v>PROC.CUST</v>
      </c>
      <c r="D46" s="210" t="s">
        <v>495</v>
      </c>
      <c r="E46" s="210"/>
      <c r="F46" s="210" t="s">
        <v>7</v>
      </c>
      <c r="P46" t="s">
        <v>720</v>
      </c>
      <c r="Q46" t="s">
        <v>194</v>
      </c>
    </row>
    <row r="47" spans="1:17" x14ac:dyDescent="0.3">
      <c r="A47" t="str">
        <v>PROC.POOL</v>
      </c>
      <c r="B47" t="str">
        <f t="shared" si="0"/>
        <v>PROC.POOL</v>
      </c>
      <c r="D47" s="210" t="s">
        <v>495</v>
      </c>
      <c r="E47" s="210" t="str">
        <f>IFERROR(VLOOKUP(D47,BDCF[[PRYGTcodigo]:[PRYGTdescripcion]],2,FALSE),"")</f>
        <v/>
      </c>
      <c r="F47" s="210" t="s">
        <v>405</v>
      </c>
      <c r="P47" t="s">
        <v>721</v>
      </c>
      <c r="Q47" t="s">
        <v>75</v>
      </c>
    </row>
    <row r="48" spans="1:17" x14ac:dyDescent="0.3">
      <c r="A48" t="str">
        <v>PROC.SWAT</v>
      </c>
      <c r="B48" t="str">
        <f t="shared" si="0"/>
        <v>PROC.SWAT</v>
      </c>
      <c r="D48" s="210" t="s">
        <v>674</v>
      </c>
      <c r="E48" s="210" t="str">
        <f>IFERROR(VLOOKUP(D48,BDCF[[PRYGTcodigo]:[PRYGTdescripcion]],2,FALSE),"")</f>
        <v/>
      </c>
      <c r="F48" s="210" t="s">
        <v>1016</v>
      </c>
      <c r="P48" t="s">
        <v>722</v>
      </c>
      <c r="Q48" t="s">
        <v>186</v>
      </c>
    </row>
    <row r="49" spans="1:17" x14ac:dyDescent="0.3">
      <c r="A49" t="str">
        <v>PROC.TAPP</v>
      </c>
      <c r="B49" t="str">
        <f t="shared" si="0"/>
        <v>PROC.TAPP</v>
      </c>
      <c r="D49" s="212" t="s">
        <v>4378</v>
      </c>
      <c r="F49" s="212" t="s">
        <v>4303</v>
      </c>
      <c r="P49" t="s">
        <v>723</v>
      </c>
      <c r="Q49" t="s">
        <v>197</v>
      </c>
    </row>
    <row r="50" spans="1:17" x14ac:dyDescent="0.3">
      <c r="A50" t="str">
        <v>PROC.ERP</v>
      </c>
      <c r="B50" t="str">
        <f t="shared" si="0"/>
        <v>PROC.ERP</v>
      </c>
      <c r="D50" s="210" t="s">
        <v>4703</v>
      </c>
      <c r="E50" s="210" t="str">
        <f>IFERROR(VLOOKUP(D50,BDCF[[PRYGTcodigo]:[PRYGTdescripcion]],2,FALSE),"")</f>
        <v>ERP-SIF</v>
      </c>
      <c r="F50" s="210" t="s">
        <v>48</v>
      </c>
      <c r="P50" t="s">
        <v>724</v>
      </c>
      <c r="Q50" t="s">
        <v>299</v>
      </c>
    </row>
    <row r="51" spans="1:17" x14ac:dyDescent="0.3">
      <c r="A51" t="str">
        <v>PROC.SAPI</v>
      </c>
      <c r="B51" t="str">
        <f t="shared" si="0"/>
        <v>PROC.SAPI</v>
      </c>
      <c r="P51" t="s">
        <v>725</v>
      </c>
      <c r="Q51" t="s">
        <v>309</v>
      </c>
    </row>
    <row r="52" spans="1:17" x14ac:dyDescent="0.3">
      <c r="A52" t="str">
        <v>PROC.RM</v>
      </c>
      <c r="B52" t="str">
        <f t="shared" si="0"/>
        <v>PROC.RM</v>
      </c>
      <c r="P52" t="s">
        <v>726</v>
      </c>
      <c r="Q52" t="s">
        <v>231</v>
      </c>
    </row>
    <row r="53" spans="1:17" x14ac:dyDescent="0.3">
      <c r="A53" t="str">
        <v>PROC.PRY-E</v>
      </c>
      <c r="B53" t="str">
        <f t="shared" si="0"/>
        <v>PROC.PRY-E</v>
      </c>
      <c r="P53" t="s">
        <v>727</v>
      </c>
      <c r="Q53" t="s">
        <v>246</v>
      </c>
    </row>
    <row r="54" spans="1:17" x14ac:dyDescent="0.3">
      <c r="A54" t="str">
        <v>PROC.T.OPI</v>
      </c>
      <c r="P54" t="s">
        <v>728</v>
      </c>
      <c r="Q54" t="s">
        <v>294</v>
      </c>
    </row>
    <row r="55" spans="1:17" x14ac:dyDescent="0.3">
      <c r="A55" t="str">
        <v>PROC.SOPOR</v>
      </c>
      <c r="P55" t="s">
        <v>729</v>
      </c>
      <c r="Q55" t="s">
        <v>226</v>
      </c>
    </row>
    <row r="56" spans="1:17" x14ac:dyDescent="0.3">
      <c r="P56" t="s">
        <v>730</v>
      </c>
      <c r="Q56" t="s">
        <v>321</v>
      </c>
    </row>
    <row r="57" spans="1:17" x14ac:dyDescent="0.3">
      <c r="P57" t="s">
        <v>731</v>
      </c>
      <c r="Q57" t="s">
        <v>58</v>
      </c>
    </row>
    <row r="58" spans="1:17" x14ac:dyDescent="0.3">
      <c r="P58" t="s">
        <v>732</v>
      </c>
      <c r="Q58" t="s">
        <v>86</v>
      </c>
    </row>
    <row r="59" spans="1:17" x14ac:dyDescent="0.3">
      <c r="P59" t="s">
        <v>733</v>
      </c>
      <c r="Q59" t="s">
        <v>51</v>
      </c>
    </row>
    <row r="60" spans="1:17" x14ac:dyDescent="0.3">
      <c r="P60" t="s">
        <v>734</v>
      </c>
      <c r="Q60" t="s">
        <v>62</v>
      </c>
    </row>
    <row r="61" spans="1:17" x14ac:dyDescent="0.3">
      <c r="P61" t="s">
        <v>735</v>
      </c>
      <c r="Q61" t="s">
        <v>50</v>
      </c>
    </row>
    <row r="62" spans="1:17" x14ac:dyDescent="0.3">
      <c r="P62" t="s">
        <v>736</v>
      </c>
      <c r="Q62" t="s">
        <v>79</v>
      </c>
    </row>
    <row r="63" spans="1:17" x14ac:dyDescent="0.3">
      <c r="P63" t="s">
        <v>737</v>
      </c>
      <c r="Q63" t="s">
        <v>70</v>
      </c>
    </row>
    <row r="64" spans="1:17" x14ac:dyDescent="0.3">
      <c r="P64" t="s">
        <v>738</v>
      </c>
      <c r="Q64" t="s">
        <v>49</v>
      </c>
    </row>
    <row r="65" spans="16:17" x14ac:dyDescent="0.3">
      <c r="P65" t="s">
        <v>739</v>
      </c>
      <c r="Q65" t="s">
        <v>314</v>
      </c>
    </row>
    <row r="66" spans="16:17" x14ac:dyDescent="0.3">
      <c r="P66" t="s">
        <v>740</v>
      </c>
      <c r="Q66" t="s">
        <v>54</v>
      </c>
    </row>
    <row r="67" spans="16:17" x14ac:dyDescent="0.3">
      <c r="P67" t="s">
        <v>741</v>
      </c>
      <c r="Q67" t="s">
        <v>77</v>
      </c>
    </row>
    <row r="68" spans="16:17" x14ac:dyDescent="0.3">
      <c r="P68" t="s">
        <v>742</v>
      </c>
      <c r="Q68" t="s">
        <v>938</v>
      </c>
    </row>
    <row r="69" spans="16:17" x14ac:dyDescent="0.3">
      <c r="P69" t="s">
        <v>3213</v>
      </c>
      <c r="Q69" t="s">
        <v>60</v>
      </c>
    </row>
    <row r="70" spans="16:17" x14ac:dyDescent="0.3">
      <c r="P70" t="s">
        <v>743</v>
      </c>
      <c r="Q70" t="s">
        <v>64</v>
      </c>
    </row>
    <row r="71" spans="16:17" x14ac:dyDescent="0.3">
      <c r="P71" t="s">
        <v>744</v>
      </c>
      <c r="Q71" t="s">
        <v>59</v>
      </c>
    </row>
    <row r="72" spans="16:17" x14ac:dyDescent="0.3">
      <c r="P72" t="s">
        <v>745</v>
      </c>
      <c r="Q72" t="s">
        <v>57</v>
      </c>
    </row>
    <row r="73" spans="16:17" x14ac:dyDescent="0.3">
      <c r="P73" t="s">
        <v>746</v>
      </c>
      <c r="Q73" t="s">
        <v>52</v>
      </c>
    </row>
    <row r="74" spans="16:17" x14ac:dyDescent="0.3">
      <c r="P74" t="s">
        <v>747</v>
      </c>
      <c r="Q74" t="s">
        <v>63</v>
      </c>
    </row>
    <row r="75" spans="16:17" x14ac:dyDescent="0.3">
      <c r="P75" t="s">
        <v>748</v>
      </c>
      <c r="Q75" t="s">
        <v>69</v>
      </c>
    </row>
    <row r="76" spans="16:17" x14ac:dyDescent="0.3">
      <c r="P76" t="s">
        <v>749</v>
      </c>
      <c r="Q76" t="s">
        <v>55</v>
      </c>
    </row>
    <row r="77" spans="16:17" x14ac:dyDescent="0.3">
      <c r="P77" t="s">
        <v>750</v>
      </c>
      <c r="Q77" t="s">
        <v>53</v>
      </c>
    </row>
    <row r="78" spans="16:17" x14ac:dyDescent="0.3">
      <c r="P78" t="s">
        <v>751</v>
      </c>
      <c r="Q78" t="s">
        <v>122</v>
      </c>
    </row>
    <row r="79" spans="16:17" x14ac:dyDescent="0.3">
      <c r="P79" t="s">
        <v>752</v>
      </c>
      <c r="Q79" t="s">
        <v>139</v>
      </c>
    </row>
    <row r="80" spans="16:17" x14ac:dyDescent="0.3">
      <c r="P80" t="s">
        <v>753</v>
      </c>
      <c r="Q80" t="s">
        <v>148</v>
      </c>
    </row>
    <row r="81" spans="16:17" x14ac:dyDescent="0.3">
      <c r="P81" t="s">
        <v>754</v>
      </c>
      <c r="Q81" t="s">
        <v>312</v>
      </c>
    </row>
    <row r="82" spans="16:17" x14ac:dyDescent="0.3">
      <c r="P82" t="s">
        <v>755</v>
      </c>
      <c r="Q82" t="s">
        <v>127</v>
      </c>
    </row>
    <row r="83" spans="16:17" x14ac:dyDescent="0.3">
      <c r="P83" t="s">
        <v>756</v>
      </c>
      <c r="Q83" t="s">
        <v>366</v>
      </c>
    </row>
    <row r="84" spans="16:17" x14ac:dyDescent="0.3">
      <c r="P84" t="s">
        <v>757</v>
      </c>
      <c r="Q84" t="s">
        <v>302</v>
      </c>
    </row>
    <row r="85" spans="16:17" x14ac:dyDescent="0.3">
      <c r="P85" t="s">
        <v>758</v>
      </c>
      <c r="Q85" t="s">
        <v>284</v>
      </c>
    </row>
    <row r="86" spans="16:17" x14ac:dyDescent="0.3">
      <c r="P86" t="s">
        <v>759</v>
      </c>
      <c r="Q86" t="s">
        <v>138</v>
      </c>
    </row>
    <row r="87" spans="16:17" x14ac:dyDescent="0.3">
      <c r="P87" t="s">
        <v>760</v>
      </c>
      <c r="Q87" t="s">
        <v>365</v>
      </c>
    </row>
    <row r="88" spans="16:17" x14ac:dyDescent="0.3">
      <c r="P88" t="s">
        <v>761</v>
      </c>
      <c r="Q88" t="s">
        <v>247</v>
      </c>
    </row>
    <row r="89" spans="16:17" x14ac:dyDescent="0.3">
      <c r="P89" t="s">
        <v>762</v>
      </c>
      <c r="Q89" t="s">
        <v>300</v>
      </c>
    </row>
    <row r="90" spans="16:17" x14ac:dyDescent="0.3">
      <c r="P90" t="s">
        <v>763</v>
      </c>
      <c r="Q90" t="s">
        <v>251</v>
      </c>
    </row>
    <row r="91" spans="16:17" x14ac:dyDescent="0.3">
      <c r="P91" t="s">
        <v>764</v>
      </c>
      <c r="Q91" t="s">
        <v>232</v>
      </c>
    </row>
    <row r="92" spans="16:17" x14ac:dyDescent="0.3">
      <c r="P92" t="s">
        <v>765</v>
      </c>
      <c r="Q92" t="s">
        <v>376</v>
      </c>
    </row>
    <row r="93" spans="16:17" x14ac:dyDescent="0.3">
      <c r="P93" t="s">
        <v>766</v>
      </c>
      <c r="Q93" t="s">
        <v>262</v>
      </c>
    </row>
    <row r="94" spans="16:17" x14ac:dyDescent="0.3">
      <c r="P94" t="s">
        <v>767</v>
      </c>
      <c r="Q94" t="s">
        <v>245</v>
      </c>
    </row>
    <row r="95" spans="16:17" x14ac:dyDescent="0.3">
      <c r="P95" t="s">
        <v>768</v>
      </c>
      <c r="Q95" t="s">
        <v>249</v>
      </c>
    </row>
    <row r="96" spans="16:17" x14ac:dyDescent="0.3">
      <c r="P96" t="s">
        <v>769</v>
      </c>
      <c r="Q96" t="s">
        <v>221</v>
      </c>
    </row>
    <row r="97" spans="16:17" x14ac:dyDescent="0.3">
      <c r="P97" t="s">
        <v>770</v>
      </c>
      <c r="Q97" t="s">
        <v>373</v>
      </c>
    </row>
    <row r="98" spans="16:17" x14ac:dyDescent="0.3">
      <c r="P98" t="s">
        <v>771</v>
      </c>
      <c r="Q98" t="s">
        <v>253</v>
      </c>
    </row>
    <row r="99" spans="16:17" x14ac:dyDescent="0.3">
      <c r="P99" t="s">
        <v>772</v>
      </c>
      <c r="Q99" t="s">
        <v>303</v>
      </c>
    </row>
    <row r="100" spans="16:17" x14ac:dyDescent="0.3">
      <c r="P100" t="s">
        <v>773</v>
      </c>
      <c r="Q100" t="s">
        <v>263</v>
      </c>
    </row>
    <row r="101" spans="16:17" x14ac:dyDescent="0.3">
      <c r="P101" t="s">
        <v>774</v>
      </c>
      <c r="Q101" t="s">
        <v>260</v>
      </c>
    </row>
    <row r="102" spans="16:17" x14ac:dyDescent="0.3">
      <c r="P102" t="s">
        <v>775</v>
      </c>
      <c r="Q102" t="s">
        <v>298</v>
      </c>
    </row>
    <row r="103" spans="16:17" x14ac:dyDescent="0.3">
      <c r="P103" t="s">
        <v>776</v>
      </c>
      <c r="Q103" t="s">
        <v>265</v>
      </c>
    </row>
    <row r="104" spans="16:17" x14ac:dyDescent="0.3">
      <c r="P104" t="s">
        <v>777</v>
      </c>
      <c r="Q104" t="s">
        <v>378</v>
      </c>
    </row>
    <row r="105" spans="16:17" x14ac:dyDescent="0.3">
      <c r="P105" t="s">
        <v>778</v>
      </c>
      <c r="Q105" t="s">
        <v>217</v>
      </c>
    </row>
    <row r="106" spans="16:17" x14ac:dyDescent="0.3">
      <c r="P106" t="s">
        <v>779</v>
      </c>
      <c r="Q106" t="s">
        <v>285</v>
      </c>
    </row>
    <row r="107" spans="16:17" x14ac:dyDescent="0.3">
      <c r="P107" t="s">
        <v>780</v>
      </c>
      <c r="Q107" t="s">
        <v>281</v>
      </c>
    </row>
    <row r="108" spans="16:17" x14ac:dyDescent="0.3">
      <c r="P108" t="s">
        <v>781</v>
      </c>
      <c r="Q108" t="s">
        <v>225</v>
      </c>
    </row>
    <row r="109" spans="16:17" x14ac:dyDescent="0.3">
      <c r="P109" t="s">
        <v>782</v>
      </c>
      <c r="Q109" t="s">
        <v>257</v>
      </c>
    </row>
    <row r="110" spans="16:17" x14ac:dyDescent="0.3">
      <c r="P110" t="s">
        <v>783</v>
      </c>
      <c r="Q110" t="s">
        <v>280</v>
      </c>
    </row>
    <row r="111" spans="16:17" x14ac:dyDescent="0.3">
      <c r="P111" t="s">
        <v>784</v>
      </c>
      <c r="Q111" t="s">
        <v>274</v>
      </c>
    </row>
    <row r="112" spans="16:17" x14ac:dyDescent="0.3">
      <c r="P112" t="s">
        <v>785</v>
      </c>
      <c r="Q112" t="s">
        <v>276</v>
      </c>
    </row>
    <row r="113" spans="16:17" x14ac:dyDescent="0.3">
      <c r="P113" t="s">
        <v>786</v>
      </c>
      <c r="Q113" t="s">
        <v>389</v>
      </c>
    </row>
    <row r="114" spans="16:17" x14ac:dyDescent="0.3">
      <c r="P114" t="s">
        <v>787</v>
      </c>
      <c r="Q114" t="s">
        <v>219</v>
      </c>
    </row>
    <row r="115" spans="16:17" x14ac:dyDescent="0.3">
      <c r="P115" t="s">
        <v>788</v>
      </c>
      <c r="Q115" t="s">
        <v>279</v>
      </c>
    </row>
    <row r="116" spans="16:17" x14ac:dyDescent="0.3">
      <c r="P116" t="s">
        <v>789</v>
      </c>
      <c r="Q116" t="s">
        <v>228</v>
      </c>
    </row>
    <row r="117" spans="16:17" x14ac:dyDescent="0.3">
      <c r="P117" t="s">
        <v>790</v>
      </c>
      <c r="Q117" t="s">
        <v>258</v>
      </c>
    </row>
    <row r="118" spans="16:17" x14ac:dyDescent="0.3">
      <c r="P118" t="s">
        <v>791</v>
      </c>
      <c r="Q118" t="s">
        <v>308</v>
      </c>
    </row>
    <row r="119" spans="16:17" x14ac:dyDescent="0.3">
      <c r="P119" t="s">
        <v>792</v>
      </c>
      <c r="Q119" t="s">
        <v>242</v>
      </c>
    </row>
    <row r="120" spans="16:17" x14ac:dyDescent="0.3">
      <c r="P120" t="s">
        <v>793</v>
      </c>
      <c r="Q120" t="s">
        <v>273</v>
      </c>
    </row>
    <row r="121" spans="16:17" x14ac:dyDescent="0.3">
      <c r="P121" t="s">
        <v>794</v>
      </c>
      <c r="Q121" t="s">
        <v>216</v>
      </c>
    </row>
    <row r="122" spans="16:17" x14ac:dyDescent="0.3">
      <c r="P122" t="s">
        <v>795</v>
      </c>
      <c r="Q122" t="s">
        <v>278</v>
      </c>
    </row>
    <row r="123" spans="16:17" x14ac:dyDescent="0.3">
      <c r="P123" t="s">
        <v>796</v>
      </c>
      <c r="Q123" t="s">
        <v>295</v>
      </c>
    </row>
    <row r="124" spans="16:17" x14ac:dyDescent="0.3">
      <c r="P124" t="s">
        <v>797</v>
      </c>
      <c r="Q124" t="s">
        <v>220</v>
      </c>
    </row>
    <row r="125" spans="16:17" x14ac:dyDescent="0.3">
      <c r="P125" t="s">
        <v>798</v>
      </c>
      <c r="Q125" t="s">
        <v>21</v>
      </c>
    </row>
    <row r="126" spans="16:17" x14ac:dyDescent="0.3">
      <c r="P126" t="s">
        <v>799</v>
      </c>
      <c r="Q126" t="s">
        <v>244</v>
      </c>
    </row>
    <row r="127" spans="16:17" x14ac:dyDescent="0.3">
      <c r="P127" t="s">
        <v>800</v>
      </c>
      <c r="Q127" t="s">
        <v>223</v>
      </c>
    </row>
    <row r="128" spans="16:17" x14ac:dyDescent="0.3">
      <c r="P128" t="s">
        <v>801</v>
      </c>
      <c r="Q128" t="s">
        <v>238</v>
      </c>
    </row>
    <row r="129" spans="16:17" x14ac:dyDescent="0.3">
      <c r="P129" t="s">
        <v>802</v>
      </c>
      <c r="Q129" t="s">
        <v>142</v>
      </c>
    </row>
    <row r="130" spans="16:17" x14ac:dyDescent="0.3">
      <c r="P130" t="s">
        <v>803</v>
      </c>
      <c r="Q130" t="s">
        <v>313</v>
      </c>
    </row>
    <row r="131" spans="16:17" x14ac:dyDescent="0.3">
      <c r="P131" t="s">
        <v>804</v>
      </c>
      <c r="Q131" t="s">
        <v>235</v>
      </c>
    </row>
    <row r="132" spans="16:17" x14ac:dyDescent="0.3">
      <c r="P132" t="s">
        <v>805</v>
      </c>
      <c r="Q132" t="s">
        <v>240</v>
      </c>
    </row>
    <row r="133" spans="16:17" x14ac:dyDescent="0.3">
      <c r="P133" t="s">
        <v>806</v>
      </c>
      <c r="Q133" t="s">
        <v>227</v>
      </c>
    </row>
    <row r="134" spans="16:17" x14ac:dyDescent="0.3">
      <c r="P134" t="s">
        <v>807</v>
      </c>
      <c r="Q134" t="s">
        <v>243</v>
      </c>
    </row>
    <row r="135" spans="16:17" x14ac:dyDescent="0.3">
      <c r="P135" t="s">
        <v>808</v>
      </c>
      <c r="Q135" t="s">
        <v>239</v>
      </c>
    </row>
    <row r="136" spans="16:17" x14ac:dyDescent="0.3">
      <c r="P136" t="s">
        <v>809</v>
      </c>
      <c r="Q136" t="s">
        <v>252</v>
      </c>
    </row>
    <row r="137" spans="16:17" x14ac:dyDescent="0.3">
      <c r="P137" t="s">
        <v>810</v>
      </c>
      <c r="Q137" t="s">
        <v>287</v>
      </c>
    </row>
    <row r="138" spans="16:17" x14ac:dyDescent="0.3">
      <c r="P138" t="s">
        <v>811</v>
      </c>
      <c r="Q138" t="s">
        <v>291</v>
      </c>
    </row>
    <row r="139" spans="16:17" x14ac:dyDescent="0.3">
      <c r="P139" t="s">
        <v>812</v>
      </c>
      <c r="Q139" t="s">
        <v>275</v>
      </c>
    </row>
    <row r="140" spans="16:17" x14ac:dyDescent="0.3">
      <c r="P140" t="s">
        <v>813</v>
      </c>
      <c r="Q140" t="s">
        <v>390</v>
      </c>
    </row>
    <row r="141" spans="16:17" x14ac:dyDescent="0.3">
      <c r="P141" t="s">
        <v>814</v>
      </c>
      <c r="Q141" t="s">
        <v>391</v>
      </c>
    </row>
    <row r="142" spans="16:17" x14ac:dyDescent="0.3">
      <c r="P142" t="s">
        <v>815</v>
      </c>
      <c r="Q142" t="s">
        <v>233</v>
      </c>
    </row>
    <row r="143" spans="16:17" x14ac:dyDescent="0.3">
      <c r="P143" t="s">
        <v>816</v>
      </c>
      <c r="Q143" t="s">
        <v>392</v>
      </c>
    </row>
    <row r="144" spans="16:17" x14ac:dyDescent="0.3">
      <c r="P144" t="s">
        <v>817</v>
      </c>
      <c r="Q144" t="s">
        <v>296</v>
      </c>
    </row>
    <row r="145" spans="16:17" x14ac:dyDescent="0.3">
      <c r="P145" t="s">
        <v>818</v>
      </c>
      <c r="Q145" t="s">
        <v>277</v>
      </c>
    </row>
    <row r="146" spans="16:17" x14ac:dyDescent="0.3">
      <c r="P146" t="s">
        <v>819</v>
      </c>
      <c r="Q146" t="s">
        <v>268</v>
      </c>
    </row>
    <row r="147" spans="16:17" x14ac:dyDescent="0.3">
      <c r="P147" t="s">
        <v>820</v>
      </c>
      <c r="Q147" t="s">
        <v>248</v>
      </c>
    </row>
    <row r="148" spans="16:17" x14ac:dyDescent="0.3">
      <c r="P148" t="s">
        <v>821</v>
      </c>
      <c r="Q148" t="s">
        <v>250</v>
      </c>
    </row>
    <row r="149" spans="16:17" x14ac:dyDescent="0.3">
      <c r="P149" t="s">
        <v>822</v>
      </c>
      <c r="Q149" t="s">
        <v>256</v>
      </c>
    </row>
    <row r="150" spans="16:17" x14ac:dyDescent="0.3">
      <c r="P150" t="s">
        <v>823</v>
      </c>
      <c r="Q150" t="s">
        <v>254</v>
      </c>
    </row>
    <row r="151" spans="16:17" x14ac:dyDescent="0.3">
      <c r="P151" t="s">
        <v>824</v>
      </c>
      <c r="Q151" t="s">
        <v>307</v>
      </c>
    </row>
    <row r="152" spans="16:17" x14ac:dyDescent="0.3">
      <c r="P152" t="s">
        <v>825</v>
      </c>
      <c r="Q152" t="s">
        <v>259</v>
      </c>
    </row>
    <row r="153" spans="16:17" x14ac:dyDescent="0.3">
      <c r="P153" t="s">
        <v>826</v>
      </c>
      <c r="Q153" t="s">
        <v>230</v>
      </c>
    </row>
    <row r="154" spans="16:17" x14ac:dyDescent="0.3">
      <c r="P154" t="s">
        <v>827</v>
      </c>
      <c r="Q154" t="s">
        <v>271</v>
      </c>
    </row>
    <row r="155" spans="16:17" x14ac:dyDescent="0.3">
      <c r="P155" t="s">
        <v>828</v>
      </c>
      <c r="Q155" t="s">
        <v>224</v>
      </c>
    </row>
    <row r="156" spans="16:17" x14ac:dyDescent="0.3">
      <c r="P156" t="s">
        <v>829</v>
      </c>
      <c r="Q156" t="s">
        <v>236</v>
      </c>
    </row>
    <row r="157" spans="16:17" x14ac:dyDescent="0.3">
      <c r="P157" t="s">
        <v>830</v>
      </c>
      <c r="Q157" t="s">
        <v>286</v>
      </c>
    </row>
    <row r="158" spans="16:17" x14ac:dyDescent="0.3">
      <c r="P158" t="s">
        <v>831</v>
      </c>
      <c r="Q158" t="s">
        <v>65</v>
      </c>
    </row>
    <row r="159" spans="16:17" x14ac:dyDescent="0.3">
      <c r="P159" t="s">
        <v>832</v>
      </c>
      <c r="Q159" t="s">
        <v>29</v>
      </c>
    </row>
    <row r="160" spans="16:17" x14ac:dyDescent="0.3">
      <c r="P160" t="s">
        <v>833</v>
      </c>
      <c r="Q160" t="s">
        <v>305</v>
      </c>
    </row>
    <row r="161" spans="16:17" x14ac:dyDescent="0.3">
      <c r="P161" t="s">
        <v>834</v>
      </c>
      <c r="Q161" t="s">
        <v>310</v>
      </c>
    </row>
    <row r="162" spans="16:17" x14ac:dyDescent="0.3">
      <c r="P162" t="s">
        <v>835</v>
      </c>
      <c r="Q162" t="s">
        <v>149</v>
      </c>
    </row>
    <row r="163" spans="16:17" x14ac:dyDescent="0.3">
      <c r="P163" t="s">
        <v>836</v>
      </c>
      <c r="Q163" t="s">
        <v>147</v>
      </c>
    </row>
    <row r="164" spans="16:17" x14ac:dyDescent="0.3">
      <c r="P164" t="s">
        <v>837</v>
      </c>
      <c r="Q164" t="s">
        <v>316</v>
      </c>
    </row>
    <row r="165" spans="16:17" x14ac:dyDescent="0.3">
      <c r="P165" t="s">
        <v>838</v>
      </c>
      <c r="Q165" t="s">
        <v>483</v>
      </c>
    </row>
    <row r="166" spans="16:17" x14ac:dyDescent="0.3">
      <c r="P166" t="s">
        <v>839</v>
      </c>
      <c r="Q166" t="s">
        <v>306</v>
      </c>
    </row>
    <row r="167" spans="16:17" x14ac:dyDescent="0.3">
      <c r="P167" t="s">
        <v>840</v>
      </c>
      <c r="Q167" t="s">
        <v>144</v>
      </c>
    </row>
    <row r="168" spans="16:17" x14ac:dyDescent="0.3">
      <c r="P168" t="s">
        <v>841</v>
      </c>
      <c r="Q168" t="s">
        <v>146</v>
      </c>
    </row>
    <row r="169" spans="16:17" x14ac:dyDescent="0.3">
      <c r="P169" t="s">
        <v>842</v>
      </c>
      <c r="Q169" t="s">
        <v>301</v>
      </c>
    </row>
    <row r="170" spans="16:17" x14ac:dyDescent="0.3">
      <c r="P170" t="s">
        <v>843</v>
      </c>
      <c r="Q170" t="s">
        <v>340</v>
      </c>
    </row>
    <row r="171" spans="16:17" x14ac:dyDescent="0.3">
      <c r="P171" t="s">
        <v>844</v>
      </c>
      <c r="Q171" t="s">
        <v>339</v>
      </c>
    </row>
    <row r="172" spans="16:17" x14ac:dyDescent="0.3">
      <c r="P172" t="s">
        <v>845</v>
      </c>
      <c r="Q172" t="s">
        <v>484</v>
      </c>
    </row>
    <row r="173" spans="16:17" x14ac:dyDescent="0.3">
      <c r="P173" t="s">
        <v>846</v>
      </c>
      <c r="Q173" t="s">
        <v>324</v>
      </c>
    </row>
    <row r="174" spans="16:17" x14ac:dyDescent="0.3">
      <c r="P174" t="s">
        <v>847</v>
      </c>
      <c r="Q174" t="s">
        <v>338</v>
      </c>
    </row>
    <row r="175" spans="16:17" x14ac:dyDescent="0.3">
      <c r="P175" t="s">
        <v>848</v>
      </c>
      <c r="Q175" t="s">
        <v>337</v>
      </c>
    </row>
    <row r="176" spans="16:17" x14ac:dyDescent="0.3">
      <c r="P176" t="s">
        <v>849</v>
      </c>
      <c r="Q176" t="s">
        <v>153</v>
      </c>
    </row>
    <row r="177" spans="16:17" x14ac:dyDescent="0.3">
      <c r="P177" t="s">
        <v>850</v>
      </c>
      <c r="Q177" t="s">
        <v>267</v>
      </c>
    </row>
    <row r="178" spans="16:17" x14ac:dyDescent="0.3">
      <c r="P178" t="s">
        <v>851</v>
      </c>
      <c r="Q178" t="s">
        <v>282</v>
      </c>
    </row>
    <row r="179" spans="16:17" x14ac:dyDescent="0.3">
      <c r="P179" t="s">
        <v>852</v>
      </c>
      <c r="Q179" t="s">
        <v>283</v>
      </c>
    </row>
    <row r="180" spans="16:17" x14ac:dyDescent="0.3">
      <c r="P180" t="s">
        <v>853</v>
      </c>
      <c r="Q180" t="s">
        <v>385</v>
      </c>
    </row>
    <row r="181" spans="16:17" x14ac:dyDescent="0.3">
      <c r="P181" t="s">
        <v>854</v>
      </c>
      <c r="Q181" t="s">
        <v>311</v>
      </c>
    </row>
    <row r="182" spans="16:17" x14ac:dyDescent="0.3">
      <c r="P182" t="s">
        <v>855</v>
      </c>
      <c r="Q182" t="s">
        <v>386</v>
      </c>
    </row>
    <row r="183" spans="16:17" x14ac:dyDescent="0.3">
      <c r="P183" t="s">
        <v>856</v>
      </c>
      <c r="Q183" t="s">
        <v>384</v>
      </c>
    </row>
    <row r="184" spans="16:17" x14ac:dyDescent="0.3">
      <c r="P184" t="s">
        <v>857</v>
      </c>
      <c r="Q184" t="s">
        <v>429</v>
      </c>
    </row>
    <row r="185" spans="16:17" x14ac:dyDescent="0.3">
      <c r="P185" t="s">
        <v>858</v>
      </c>
      <c r="Q185" t="s">
        <v>10</v>
      </c>
    </row>
    <row r="186" spans="16:17" x14ac:dyDescent="0.3">
      <c r="P186" t="s">
        <v>859</v>
      </c>
      <c r="Q186" t="s">
        <v>9</v>
      </c>
    </row>
    <row r="187" spans="16:17" x14ac:dyDescent="0.3">
      <c r="P187" t="s">
        <v>860</v>
      </c>
      <c r="Q187" t="s">
        <v>24</v>
      </c>
    </row>
    <row r="188" spans="16:17" x14ac:dyDescent="0.3">
      <c r="P188" t="s">
        <v>861</v>
      </c>
      <c r="Q188" t="s">
        <v>430</v>
      </c>
    </row>
    <row r="189" spans="16:17" x14ac:dyDescent="0.3">
      <c r="P189" t="s">
        <v>862</v>
      </c>
      <c r="Q189" t="s">
        <v>28</v>
      </c>
    </row>
    <row r="190" spans="16:17" x14ac:dyDescent="0.3">
      <c r="P190" t="s">
        <v>863</v>
      </c>
      <c r="Q190" t="s">
        <v>31</v>
      </c>
    </row>
    <row r="191" spans="16:17" x14ac:dyDescent="0.3">
      <c r="P191" t="s">
        <v>864</v>
      </c>
      <c r="Q191" t="s">
        <v>27</v>
      </c>
    </row>
    <row r="192" spans="16:17" x14ac:dyDescent="0.3">
      <c r="P192" t="s">
        <v>865</v>
      </c>
      <c r="Q192" t="s">
        <v>124</v>
      </c>
    </row>
    <row r="193" spans="16:17" x14ac:dyDescent="0.3">
      <c r="P193" t="s">
        <v>866</v>
      </c>
      <c r="Q193" t="s">
        <v>30</v>
      </c>
    </row>
    <row r="194" spans="16:17" x14ac:dyDescent="0.3">
      <c r="P194" t="s">
        <v>867</v>
      </c>
      <c r="Q194" t="s">
        <v>237</v>
      </c>
    </row>
    <row r="195" spans="16:17" x14ac:dyDescent="0.3">
      <c r="P195" t="s">
        <v>868</v>
      </c>
      <c r="Q195" t="s">
        <v>234</v>
      </c>
    </row>
    <row r="196" spans="16:17" x14ac:dyDescent="0.3">
      <c r="P196" t="s">
        <v>869</v>
      </c>
      <c r="Q196" t="s">
        <v>229</v>
      </c>
    </row>
    <row r="197" spans="16:17" x14ac:dyDescent="0.3">
      <c r="P197" t="s">
        <v>870</v>
      </c>
      <c r="Q197" t="s">
        <v>11</v>
      </c>
    </row>
    <row r="198" spans="16:17" x14ac:dyDescent="0.3">
      <c r="P198" t="s">
        <v>871</v>
      </c>
      <c r="Q198" t="s">
        <v>26</v>
      </c>
    </row>
    <row r="199" spans="16:17" x14ac:dyDescent="0.3">
      <c r="P199" t="s">
        <v>872</v>
      </c>
      <c r="Q199" t="s">
        <v>32</v>
      </c>
    </row>
    <row r="200" spans="16:17" x14ac:dyDescent="0.3">
      <c r="P200" t="s">
        <v>873</v>
      </c>
      <c r="Q200" t="s">
        <v>19</v>
      </c>
    </row>
    <row r="201" spans="16:17" x14ac:dyDescent="0.3">
      <c r="P201" t="s">
        <v>874</v>
      </c>
      <c r="Q201" t="s">
        <v>164</v>
      </c>
    </row>
    <row r="202" spans="16:17" x14ac:dyDescent="0.3">
      <c r="P202" t="s">
        <v>875</v>
      </c>
      <c r="Q202" t="s">
        <v>163</v>
      </c>
    </row>
    <row r="203" spans="16:17" x14ac:dyDescent="0.3">
      <c r="P203" t="s">
        <v>876</v>
      </c>
      <c r="Q203" t="s">
        <v>121</v>
      </c>
    </row>
    <row r="204" spans="16:17" x14ac:dyDescent="0.3">
      <c r="P204" t="s">
        <v>877</v>
      </c>
      <c r="Q204" t="s">
        <v>165</v>
      </c>
    </row>
    <row r="205" spans="16:17" x14ac:dyDescent="0.3">
      <c r="P205" t="s">
        <v>878</v>
      </c>
      <c r="Q205" t="s">
        <v>61</v>
      </c>
    </row>
    <row r="206" spans="16:17" x14ac:dyDescent="0.3">
      <c r="P206" t="s">
        <v>879</v>
      </c>
      <c r="Q206" t="s">
        <v>172</v>
      </c>
    </row>
    <row r="207" spans="16:17" x14ac:dyDescent="0.3">
      <c r="P207" t="s">
        <v>880</v>
      </c>
      <c r="Q207" t="s">
        <v>255</v>
      </c>
    </row>
    <row r="208" spans="16:17" x14ac:dyDescent="0.3">
      <c r="P208" t="s">
        <v>881</v>
      </c>
      <c r="Q208" t="s">
        <v>66</v>
      </c>
    </row>
    <row r="209" spans="16:17" x14ac:dyDescent="0.3">
      <c r="P209" t="s">
        <v>882</v>
      </c>
      <c r="Q209" t="s">
        <v>168</v>
      </c>
    </row>
    <row r="210" spans="16:17" x14ac:dyDescent="0.3">
      <c r="P210" t="s">
        <v>883</v>
      </c>
      <c r="Q210" t="s">
        <v>288</v>
      </c>
    </row>
    <row r="211" spans="16:17" x14ac:dyDescent="0.3">
      <c r="P211" t="s">
        <v>884</v>
      </c>
      <c r="Q211" t="s">
        <v>15</v>
      </c>
    </row>
    <row r="212" spans="16:17" x14ac:dyDescent="0.3">
      <c r="P212" t="s">
        <v>885</v>
      </c>
      <c r="Q212" t="s">
        <v>119</v>
      </c>
    </row>
    <row r="213" spans="16:17" x14ac:dyDescent="0.3">
      <c r="P213" t="s">
        <v>886</v>
      </c>
      <c r="Q213" t="s">
        <v>20</v>
      </c>
    </row>
    <row r="214" spans="16:17" x14ac:dyDescent="0.3">
      <c r="P214" t="s">
        <v>887</v>
      </c>
      <c r="Q214" t="s">
        <v>152</v>
      </c>
    </row>
    <row r="215" spans="16:17" x14ac:dyDescent="0.3">
      <c r="P215" t="s">
        <v>888</v>
      </c>
      <c r="Q215" t="s">
        <v>125</v>
      </c>
    </row>
    <row r="216" spans="16:17" x14ac:dyDescent="0.3">
      <c r="P216" t="s">
        <v>889</v>
      </c>
      <c r="Q216" t="s">
        <v>133</v>
      </c>
    </row>
    <row r="217" spans="16:17" x14ac:dyDescent="0.3">
      <c r="P217" t="s">
        <v>890</v>
      </c>
      <c r="Q217" t="s">
        <v>130</v>
      </c>
    </row>
    <row r="218" spans="16:17" x14ac:dyDescent="0.3">
      <c r="P218" t="s">
        <v>891</v>
      </c>
      <c r="Q218" t="s">
        <v>18</v>
      </c>
    </row>
    <row r="219" spans="16:17" x14ac:dyDescent="0.3">
      <c r="P219" t="s">
        <v>892</v>
      </c>
      <c r="Q219" t="s">
        <v>17</v>
      </c>
    </row>
    <row r="220" spans="16:17" x14ac:dyDescent="0.3">
      <c r="P220" t="s">
        <v>893</v>
      </c>
      <c r="Q220" t="s">
        <v>128</v>
      </c>
    </row>
    <row r="221" spans="16:17" x14ac:dyDescent="0.3">
      <c r="P221" t="s">
        <v>894</v>
      </c>
      <c r="Q221" t="s">
        <v>132</v>
      </c>
    </row>
    <row r="222" spans="16:17" x14ac:dyDescent="0.3">
      <c r="P222" t="s">
        <v>895</v>
      </c>
      <c r="Q222" t="s">
        <v>126</v>
      </c>
    </row>
    <row r="223" spans="16:17" x14ac:dyDescent="0.3">
      <c r="P223" t="s">
        <v>896</v>
      </c>
      <c r="Q223" t="s">
        <v>222</v>
      </c>
    </row>
    <row r="224" spans="16:17" x14ac:dyDescent="0.3">
      <c r="P224" t="s">
        <v>897</v>
      </c>
      <c r="Q224" t="s">
        <v>151</v>
      </c>
    </row>
    <row r="225" spans="16:17" x14ac:dyDescent="0.3">
      <c r="P225" t="s">
        <v>898</v>
      </c>
      <c r="Q225" t="s">
        <v>136</v>
      </c>
    </row>
    <row r="226" spans="16:17" x14ac:dyDescent="0.3">
      <c r="P226" t="s">
        <v>899</v>
      </c>
      <c r="Q226" t="s">
        <v>120</v>
      </c>
    </row>
    <row r="227" spans="16:17" x14ac:dyDescent="0.3">
      <c r="P227" t="s">
        <v>900</v>
      </c>
      <c r="Q227" t="s">
        <v>266</v>
      </c>
    </row>
    <row r="228" spans="16:17" x14ac:dyDescent="0.3">
      <c r="P228" t="s">
        <v>901</v>
      </c>
      <c r="Q228" t="s">
        <v>123</v>
      </c>
    </row>
    <row r="229" spans="16:17" x14ac:dyDescent="0.3">
      <c r="P229" t="s">
        <v>902</v>
      </c>
      <c r="Q229" t="s">
        <v>22</v>
      </c>
    </row>
    <row r="230" spans="16:17" x14ac:dyDescent="0.3">
      <c r="P230" t="s">
        <v>903</v>
      </c>
      <c r="Q230" t="s">
        <v>290</v>
      </c>
    </row>
    <row r="231" spans="16:17" x14ac:dyDescent="0.3">
      <c r="P231" t="s">
        <v>904</v>
      </c>
      <c r="Q231" t="s">
        <v>261</v>
      </c>
    </row>
    <row r="232" spans="16:17" x14ac:dyDescent="0.3">
      <c r="P232" t="s">
        <v>905</v>
      </c>
      <c r="Q232" t="s">
        <v>140</v>
      </c>
    </row>
    <row r="233" spans="16:17" x14ac:dyDescent="0.3">
      <c r="P233" t="s">
        <v>906</v>
      </c>
      <c r="Q233" t="s">
        <v>117</v>
      </c>
    </row>
    <row r="234" spans="16:17" x14ac:dyDescent="0.3">
      <c r="P234" t="s">
        <v>907</v>
      </c>
      <c r="Q234" t="s">
        <v>135</v>
      </c>
    </row>
    <row r="235" spans="16:17" x14ac:dyDescent="0.3">
      <c r="P235" t="s">
        <v>908</v>
      </c>
      <c r="Q235" t="s">
        <v>14</v>
      </c>
    </row>
    <row r="236" spans="16:17" x14ac:dyDescent="0.3">
      <c r="P236" t="s">
        <v>909</v>
      </c>
      <c r="Q236" t="s">
        <v>143</v>
      </c>
    </row>
    <row r="237" spans="16:17" x14ac:dyDescent="0.3">
      <c r="P237" t="s">
        <v>910</v>
      </c>
      <c r="Q237" t="s">
        <v>118</v>
      </c>
    </row>
    <row r="238" spans="16:17" x14ac:dyDescent="0.3">
      <c r="P238" t="s">
        <v>911</v>
      </c>
      <c r="Q238" t="s">
        <v>141</v>
      </c>
    </row>
    <row r="239" spans="16:17" x14ac:dyDescent="0.3">
      <c r="P239" t="s">
        <v>912</v>
      </c>
      <c r="Q239" t="s">
        <v>131</v>
      </c>
    </row>
    <row r="240" spans="16:17" x14ac:dyDescent="0.3">
      <c r="P240" t="s">
        <v>913</v>
      </c>
      <c r="Q240" t="s">
        <v>145</v>
      </c>
    </row>
    <row r="241" spans="16:17" x14ac:dyDescent="0.3">
      <c r="P241" t="s">
        <v>914</v>
      </c>
      <c r="Q241" t="s">
        <v>264</v>
      </c>
    </row>
    <row r="242" spans="16:17" x14ac:dyDescent="0.3">
      <c r="P242" t="s">
        <v>915</v>
      </c>
      <c r="Q242" t="s">
        <v>116</v>
      </c>
    </row>
    <row r="243" spans="16:17" x14ac:dyDescent="0.3">
      <c r="P243" t="s">
        <v>916</v>
      </c>
      <c r="Q243" t="s">
        <v>16</v>
      </c>
    </row>
    <row r="244" spans="16:17" x14ac:dyDescent="0.3">
      <c r="P244" t="s">
        <v>917</v>
      </c>
      <c r="Q244" t="s">
        <v>356</v>
      </c>
    </row>
    <row r="245" spans="16:17" x14ac:dyDescent="0.3">
      <c r="P245" t="s">
        <v>918</v>
      </c>
      <c r="Q245" t="s">
        <v>150</v>
      </c>
    </row>
    <row r="246" spans="16:17" x14ac:dyDescent="0.3">
      <c r="P246" t="s">
        <v>919</v>
      </c>
      <c r="Q246" t="s">
        <v>359</v>
      </c>
    </row>
    <row r="247" spans="16:17" x14ac:dyDescent="0.3">
      <c r="P247" t="s">
        <v>921</v>
      </c>
      <c r="Q247" t="s">
        <v>443</v>
      </c>
    </row>
    <row r="248" spans="16:17" x14ac:dyDescent="0.3">
      <c r="P248" t="s">
        <v>922</v>
      </c>
      <c r="Q248" t="s">
        <v>442</v>
      </c>
    </row>
    <row r="249" spans="16:17" x14ac:dyDescent="0.3">
      <c r="P249" t="s">
        <v>923</v>
      </c>
      <c r="Q249" t="s">
        <v>289</v>
      </c>
    </row>
    <row r="250" spans="16:17" x14ac:dyDescent="0.3">
      <c r="P250" t="s">
        <v>924</v>
      </c>
      <c r="Q250" t="s">
        <v>440</v>
      </c>
    </row>
    <row r="251" spans="16:17" x14ac:dyDescent="0.3">
      <c r="P251" t="s">
        <v>925</v>
      </c>
      <c r="Q251" t="s">
        <v>939</v>
      </c>
    </row>
    <row r="252" spans="16:17" x14ac:dyDescent="0.3">
      <c r="P252" t="s">
        <v>926</v>
      </c>
      <c r="Q252" t="s">
        <v>304</v>
      </c>
    </row>
    <row r="253" spans="16:17" x14ac:dyDescent="0.3">
      <c r="P253" t="s">
        <v>927</v>
      </c>
      <c r="Q253" t="s">
        <v>441</v>
      </c>
    </row>
    <row r="254" spans="16:17" x14ac:dyDescent="0.3">
      <c r="P254" t="s">
        <v>928</v>
      </c>
      <c r="Q254" t="s">
        <v>457</v>
      </c>
    </row>
    <row r="255" spans="16:17" x14ac:dyDescent="0.3">
      <c r="P255" t="s">
        <v>929</v>
      </c>
      <c r="Q255" t="e">
        <v>#N/A</v>
      </c>
    </row>
    <row r="256" spans="16:17" x14ac:dyDescent="0.3">
      <c r="P256" t="s">
        <v>930</v>
      </c>
      <c r="Q256" t="s">
        <v>940</v>
      </c>
    </row>
    <row r="257" spans="16:17" x14ac:dyDescent="0.3">
      <c r="P257" t="s">
        <v>931</v>
      </c>
      <c r="Q257" t="s">
        <v>270</v>
      </c>
    </row>
    <row r="258" spans="16:17" x14ac:dyDescent="0.3">
      <c r="P258" t="s">
        <v>932</v>
      </c>
      <c r="Q258" t="s">
        <v>487</v>
      </c>
    </row>
    <row r="259" spans="16:17" x14ac:dyDescent="0.3">
      <c r="P259" t="s">
        <v>933</v>
      </c>
      <c r="Q259" t="s">
        <v>490</v>
      </c>
    </row>
    <row r="260" spans="16:17" x14ac:dyDescent="0.3">
      <c r="P260" t="s">
        <v>934</v>
      </c>
      <c r="Q260" t="s">
        <v>159</v>
      </c>
    </row>
    <row r="261" spans="16:17" x14ac:dyDescent="0.3">
      <c r="P261" t="s">
        <v>935</v>
      </c>
      <c r="Q261" t="s">
        <v>456</v>
      </c>
    </row>
    <row r="262" spans="16:17" x14ac:dyDescent="0.3">
      <c r="P262" t="s">
        <v>993</v>
      </c>
      <c r="Q262" t="s">
        <v>958</v>
      </c>
    </row>
    <row r="263" spans="16:17" x14ac:dyDescent="0.3">
      <c r="P263" t="s">
        <v>994</v>
      </c>
      <c r="Q263" t="s">
        <v>959</v>
      </c>
    </row>
    <row r="264" spans="16:17" x14ac:dyDescent="0.3">
      <c r="P264" t="s">
        <v>995</v>
      </c>
      <c r="Q264" t="s">
        <v>942</v>
      </c>
    </row>
    <row r="265" spans="16:17" x14ac:dyDescent="0.3">
      <c r="P265" t="s">
        <v>996</v>
      </c>
      <c r="Q265" t="s">
        <v>944</v>
      </c>
    </row>
    <row r="266" spans="16:17" x14ac:dyDescent="0.3">
      <c r="P266" t="s">
        <v>997</v>
      </c>
      <c r="Q266" t="s">
        <v>946</v>
      </c>
    </row>
    <row r="267" spans="16:17" x14ac:dyDescent="0.3">
      <c r="P267" t="s">
        <v>998</v>
      </c>
      <c r="Q267" t="s">
        <v>943</v>
      </c>
    </row>
    <row r="268" spans="16:17" x14ac:dyDescent="0.3">
      <c r="P268" t="s">
        <v>999</v>
      </c>
      <c r="Q268" t="s">
        <v>1004</v>
      </c>
    </row>
    <row r="269" spans="16:17" x14ac:dyDescent="0.3">
      <c r="P269" t="s">
        <v>1000</v>
      </c>
      <c r="Q269" t="s">
        <v>945</v>
      </c>
    </row>
    <row r="270" spans="16:17" x14ac:dyDescent="0.3">
      <c r="P270" t="s">
        <v>1001</v>
      </c>
      <c r="Q270" t="s">
        <v>962</v>
      </c>
    </row>
    <row r="271" spans="16:17" x14ac:dyDescent="0.3">
      <c r="P271" t="s">
        <v>1002</v>
      </c>
      <c r="Q271" t="s">
        <v>1005</v>
      </c>
    </row>
    <row r="272" spans="16:17" x14ac:dyDescent="0.3">
      <c r="P272" t="s">
        <v>1003</v>
      </c>
      <c r="Q272" t="s">
        <v>985</v>
      </c>
    </row>
    <row r="273" spans="16:17" x14ac:dyDescent="0.3">
      <c r="P273" t="s">
        <v>3214</v>
      </c>
      <c r="Q273" t="s">
        <v>89</v>
      </c>
    </row>
    <row r="274" spans="16:17" x14ac:dyDescent="0.3">
      <c r="P274" t="s">
        <v>3215</v>
      </c>
      <c r="Q274" t="s">
        <v>1017</v>
      </c>
    </row>
    <row r="275" spans="16:17" x14ac:dyDescent="0.3">
      <c r="P275" t="s">
        <v>3216</v>
      </c>
      <c r="Q275" t="s">
        <v>1032</v>
      </c>
    </row>
    <row r="276" spans="16:17" x14ac:dyDescent="0.3">
      <c r="P276" t="s">
        <v>3217</v>
      </c>
      <c r="Q276" t="s">
        <v>1062</v>
      </c>
    </row>
    <row r="277" spans="16:17" x14ac:dyDescent="0.3">
      <c r="P277" t="s">
        <v>3218</v>
      </c>
      <c r="Q277" t="s">
        <v>3173</v>
      </c>
    </row>
    <row r="278" spans="16:17" x14ac:dyDescent="0.3">
      <c r="P278" t="s">
        <v>3219</v>
      </c>
      <c r="Q278" t="s">
        <v>1065</v>
      </c>
    </row>
    <row r="279" spans="16:17" x14ac:dyDescent="0.3">
      <c r="P279" t="s">
        <v>3220</v>
      </c>
      <c r="Q279" t="s">
        <v>1068</v>
      </c>
    </row>
    <row r="280" spans="16:17" x14ac:dyDescent="0.3">
      <c r="P280" t="s">
        <v>3221</v>
      </c>
      <c r="Q280" t="s">
        <v>1050</v>
      </c>
    </row>
    <row r="281" spans="16:17" x14ac:dyDescent="0.3">
      <c r="P281" t="s">
        <v>3222</v>
      </c>
      <c r="Q281" t="s">
        <v>1042</v>
      </c>
    </row>
    <row r="282" spans="16:17" x14ac:dyDescent="0.3">
      <c r="P282" t="s">
        <v>3223</v>
      </c>
      <c r="Q282" t="s">
        <v>1064</v>
      </c>
    </row>
    <row r="283" spans="16:17" x14ac:dyDescent="0.3">
      <c r="P283" t="s">
        <v>3224</v>
      </c>
      <c r="Q283" t="s">
        <v>1044</v>
      </c>
    </row>
    <row r="284" spans="16:17" x14ac:dyDescent="0.3">
      <c r="P284" t="s">
        <v>3225</v>
      </c>
      <c r="Q284" t="s">
        <v>1041</v>
      </c>
    </row>
    <row r="285" spans="16:17" x14ac:dyDescent="0.3">
      <c r="P285" t="s">
        <v>3226</v>
      </c>
      <c r="Q285" t="s">
        <v>1049</v>
      </c>
    </row>
    <row r="286" spans="16:17" x14ac:dyDescent="0.3">
      <c r="P286" t="s">
        <v>3227</v>
      </c>
      <c r="Q286" t="s">
        <v>1061</v>
      </c>
    </row>
    <row r="287" spans="16:17" x14ac:dyDescent="0.3">
      <c r="P287" t="s">
        <v>3228</v>
      </c>
      <c r="Q287" t="s">
        <v>1033</v>
      </c>
    </row>
    <row r="288" spans="16:17" x14ac:dyDescent="0.3">
      <c r="P288" t="s">
        <v>3229</v>
      </c>
      <c r="Q288" t="s">
        <v>1067</v>
      </c>
    </row>
    <row r="289" spans="16:17" x14ac:dyDescent="0.3">
      <c r="P289" t="s">
        <v>3230</v>
      </c>
      <c r="Q289" t="s">
        <v>1035</v>
      </c>
    </row>
    <row r="290" spans="16:17" x14ac:dyDescent="0.3">
      <c r="P290" t="s">
        <v>3231</v>
      </c>
      <c r="Q290" t="s">
        <v>1063</v>
      </c>
    </row>
    <row r="291" spans="16:17" x14ac:dyDescent="0.3">
      <c r="P291" t="s">
        <v>3232</v>
      </c>
      <c r="Q291" t="s">
        <v>1034</v>
      </c>
    </row>
    <row r="292" spans="16:17" x14ac:dyDescent="0.3">
      <c r="P292" t="s">
        <v>3233</v>
      </c>
      <c r="Q292" t="s">
        <v>3175</v>
      </c>
    </row>
    <row r="293" spans="16:17" x14ac:dyDescent="0.3">
      <c r="P293" t="s">
        <v>3234</v>
      </c>
      <c r="Q293" t="s">
        <v>3174</v>
      </c>
    </row>
    <row r="294" spans="16:17" x14ac:dyDescent="0.3">
      <c r="P294" t="s">
        <v>3290</v>
      </c>
      <c r="Q294" t="s">
        <v>269</v>
      </c>
    </row>
    <row r="295" spans="16:17" x14ac:dyDescent="0.3">
      <c r="P295" t="s">
        <v>3291</v>
      </c>
      <c r="Q295" t="s">
        <v>44</v>
      </c>
    </row>
    <row r="296" spans="16:17" x14ac:dyDescent="0.3">
      <c r="P296" t="s">
        <v>3292</v>
      </c>
      <c r="Q296" t="s">
        <v>184</v>
      </c>
    </row>
    <row r="297" spans="16:17" x14ac:dyDescent="0.3">
      <c r="P297" t="s">
        <v>3293</v>
      </c>
      <c r="Q297" t="s">
        <v>191</v>
      </c>
    </row>
    <row r="298" spans="16:17" x14ac:dyDescent="0.3">
      <c r="P298" t="s">
        <v>3294</v>
      </c>
      <c r="Q298" t="s">
        <v>185</v>
      </c>
    </row>
    <row r="299" spans="16:17" x14ac:dyDescent="0.3">
      <c r="P299" t="s">
        <v>3295</v>
      </c>
      <c r="Q299" t="s">
        <v>180</v>
      </c>
    </row>
    <row r="300" spans="16:17" x14ac:dyDescent="0.3">
      <c r="P300" t="s">
        <v>3296</v>
      </c>
      <c r="Q300" t="s">
        <v>201</v>
      </c>
    </row>
    <row r="301" spans="16:17" x14ac:dyDescent="0.3">
      <c r="P301" t="s">
        <v>3297</v>
      </c>
      <c r="Q301" t="s">
        <v>190</v>
      </c>
    </row>
    <row r="302" spans="16:17" x14ac:dyDescent="0.3">
      <c r="P302" t="s">
        <v>3298</v>
      </c>
      <c r="Q302" t="s">
        <v>309</v>
      </c>
    </row>
    <row r="303" spans="16:17" x14ac:dyDescent="0.3">
      <c r="P303" t="s">
        <v>3299</v>
      </c>
      <c r="Q303" t="s">
        <v>231</v>
      </c>
    </row>
    <row r="304" spans="16:17" x14ac:dyDescent="0.3">
      <c r="P304" t="s">
        <v>3300</v>
      </c>
      <c r="Q304" t="s">
        <v>246</v>
      </c>
    </row>
    <row r="305" spans="16:17" x14ac:dyDescent="0.3">
      <c r="P305" t="s">
        <v>3301</v>
      </c>
      <c r="Q305" t="s">
        <v>10</v>
      </c>
    </row>
    <row r="306" spans="16:17" x14ac:dyDescent="0.3">
      <c r="P306" t="s">
        <v>3302</v>
      </c>
      <c r="Q306" t="s">
        <v>58</v>
      </c>
    </row>
    <row r="307" spans="16:17" x14ac:dyDescent="0.3">
      <c r="P307" t="s">
        <v>3303</v>
      </c>
      <c r="Q307" t="s">
        <v>86</v>
      </c>
    </row>
    <row r="308" spans="16:17" x14ac:dyDescent="0.3">
      <c r="P308" t="s">
        <v>3304</v>
      </c>
      <c r="Q308" t="s">
        <v>51</v>
      </c>
    </row>
    <row r="309" spans="16:17" x14ac:dyDescent="0.3">
      <c r="P309" t="s">
        <v>3305</v>
      </c>
      <c r="Q309" t="s">
        <v>79</v>
      </c>
    </row>
    <row r="310" spans="16:17" x14ac:dyDescent="0.3">
      <c r="P310" t="s">
        <v>3306</v>
      </c>
      <c r="Q310" t="s">
        <v>314</v>
      </c>
    </row>
    <row r="311" spans="16:17" x14ac:dyDescent="0.3">
      <c r="P311" t="s">
        <v>3307</v>
      </c>
      <c r="Q311" t="s">
        <v>77</v>
      </c>
    </row>
    <row r="312" spans="16:17" x14ac:dyDescent="0.3">
      <c r="P312" t="s">
        <v>3308</v>
      </c>
      <c r="Q312" t="s">
        <v>64</v>
      </c>
    </row>
    <row r="313" spans="16:17" x14ac:dyDescent="0.3">
      <c r="P313" t="s">
        <v>3309</v>
      </c>
      <c r="Q313" t="s">
        <v>57</v>
      </c>
    </row>
    <row r="314" spans="16:17" x14ac:dyDescent="0.3">
      <c r="P314" t="s">
        <v>3310</v>
      </c>
      <c r="Q314" t="s">
        <v>63</v>
      </c>
    </row>
    <row r="315" spans="16:17" x14ac:dyDescent="0.3">
      <c r="P315" t="s">
        <v>3311</v>
      </c>
      <c r="Q315" t="s">
        <v>53</v>
      </c>
    </row>
    <row r="316" spans="16:17" x14ac:dyDescent="0.3">
      <c r="P316" t="s">
        <v>3312</v>
      </c>
      <c r="Q316" t="s">
        <v>284</v>
      </c>
    </row>
    <row r="317" spans="16:17" x14ac:dyDescent="0.3">
      <c r="P317" t="s">
        <v>3313</v>
      </c>
      <c r="Q317" t="s">
        <v>3238</v>
      </c>
    </row>
    <row r="318" spans="16:17" x14ac:dyDescent="0.3">
      <c r="P318" t="s">
        <v>3314</v>
      </c>
      <c r="Q318" t="s">
        <v>138</v>
      </c>
    </row>
    <row r="319" spans="16:17" x14ac:dyDescent="0.3">
      <c r="P319" t="s">
        <v>3315</v>
      </c>
      <c r="Q319" t="s">
        <v>232</v>
      </c>
    </row>
    <row r="320" spans="16:17" x14ac:dyDescent="0.3">
      <c r="P320" t="s">
        <v>3316</v>
      </c>
      <c r="Q320" t="s">
        <v>376</v>
      </c>
    </row>
    <row r="321" spans="16:17" x14ac:dyDescent="0.3">
      <c r="P321" t="s">
        <v>3317</v>
      </c>
      <c r="Q321" t="s">
        <v>262</v>
      </c>
    </row>
    <row r="322" spans="16:17" x14ac:dyDescent="0.3">
      <c r="P322" t="s">
        <v>3318</v>
      </c>
      <c r="Q322" t="s">
        <v>245</v>
      </c>
    </row>
    <row r="323" spans="16:17" x14ac:dyDescent="0.3">
      <c r="P323" t="s">
        <v>3319</v>
      </c>
      <c r="Q323" t="s">
        <v>373</v>
      </c>
    </row>
    <row r="324" spans="16:17" x14ac:dyDescent="0.3">
      <c r="P324" t="s">
        <v>3320</v>
      </c>
      <c r="Q324" t="s">
        <v>253</v>
      </c>
    </row>
    <row r="325" spans="16:17" x14ac:dyDescent="0.3">
      <c r="P325" t="s">
        <v>3321</v>
      </c>
      <c r="Q325" t="s">
        <v>260</v>
      </c>
    </row>
    <row r="326" spans="16:17" x14ac:dyDescent="0.3">
      <c r="P326" t="s">
        <v>3322</v>
      </c>
      <c r="Q326" t="s">
        <v>281</v>
      </c>
    </row>
    <row r="327" spans="16:17" x14ac:dyDescent="0.3">
      <c r="P327" t="s">
        <v>3323</v>
      </c>
      <c r="Q327" t="s">
        <v>3530</v>
      </c>
    </row>
    <row r="328" spans="16:17" x14ac:dyDescent="0.3">
      <c r="P328" t="s">
        <v>3324</v>
      </c>
      <c r="Q328" t="s">
        <v>257</v>
      </c>
    </row>
    <row r="329" spans="16:17" x14ac:dyDescent="0.3">
      <c r="P329" t="s">
        <v>3325</v>
      </c>
      <c r="Q329" t="s">
        <v>280</v>
      </c>
    </row>
    <row r="330" spans="16:17" x14ac:dyDescent="0.3">
      <c r="P330" t="s">
        <v>3326</v>
      </c>
      <c r="Q330" t="s">
        <v>279</v>
      </c>
    </row>
    <row r="331" spans="16:17" x14ac:dyDescent="0.3">
      <c r="P331" t="s">
        <v>3327</v>
      </c>
      <c r="Q331" t="s">
        <v>308</v>
      </c>
    </row>
    <row r="332" spans="16:17" x14ac:dyDescent="0.3">
      <c r="P332" t="s">
        <v>3328</v>
      </c>
      <c r="Q332" t="s">
        <v>273</v>
      </c>
    </row>
    <row r="333" spans="16:17" x14ac:dyDescent="0.3">
      <c r="P333" t="s">
        <v>3329</v>
      </c>
      <c r="Q333" t="s">
        <v>278</v>
      </c>
    </row>
    <row r="334" spans="16:17" x14ac:dyDescent="0.3">
      <c r="P334" t="s">
        <v>3330</v>
      </c>
      <c r="Q334" t="s">
        <v>21</v>
      </c>
    </row>
    <row r="335" spans="16:17" x14ac:dyDescent="0.3">
      <c r="P335" t="s">
        <v>3331</v>
      </c>
      <c r="Q335" t="s">
        <v>244</v>
      </c>
    </row>
    <row r="336" spans="16:17" x14ac:dyDescent="0.3">
      <c r="P336" t="s">
        <v>3332</v>
      </c>
      <c r="Q336" t="s">
        <v>223</v>
      </c>
    </row>
    <row r="337" spans="16:17" x14ac:dyDescent="0.3">
      <c r="P337" t="s">
        <v>3333</v>
      </c>
      <c r="Q337" t="s">
        <v>258</v>
      </c>
    </row>
    <row r="338" spans="16:17" x14ac:dyDescent="0.3">
      <c r="P338" t="s">
        <v>3334</v>
      </c>
      <c r="Q338" t="s">
        <v>313</v>
      </c>
    </row>
    <row r="339" spans="16:17" x14ac:dyDescent="0.3">
      <c r="P339" t="s">
        <v>3335</v>
      </c>
      <c r="Q339" t="s">
        <v>252</v>
      </c>
    </row>
    <row r="340" spans="16:17" x14ac:dyDescent="0.3">
      <c r="P340" t="s">
        <v>3336</v>
      </c>
      <c r="Q340" t="s">
        <v>391</v>
      </c>
    </row>
    <row r="341" spans="16:17" x14ac:dyDescent="0.3">
      <c r="P341" t="s">
        <v>3337</v>
      </c>
      <c r="Q341" t="s">
        <v>256</v>
      </c>
    </row>
    <row r="342" spans="16:17" x14ac:dyDescent="0.3">
      <c r="P342" t="s">
        <v>3338</v>
      </c>
      <c r="Q342" t="s">
        <v>254</v>
      </c>
    </row>
    <row r="343" spans="16:17" x14ac:dyDescent="0.3">
      <c r="P343" t="s">
        <v>3339</v>
      </c>
      <c r="Q343" t="s">
        <v>230</v>
      </c>
    </row>
    <row r="344" spans="16:17" x14ac:dyDescent="0.3">
      <c r="P344" t="s">
        <v>3340</v>
      </c>
      <c r="Q344" t="s">
        <v>302</v>
      </c>
    </row>
    <row r="345" spans="16:17" x14ac:dyDescent="0.3">
      <c r="P345" t="s">
        <v>3341</v>
      </c>
      <c r="Q345" t="s">
        <v>29</v>
      </c>
    </row>
    <row r="346" spans="16:17" x14ac:dyDescent="0.3">
      <c r="P346" t="s">
        <v>3342</v>
      </c>
      <c r="Q346" t="s">
        <v>962</v>
      </c>
    </row>
    <row r="347" spans="16:17" x14ac:dyDescent="0.3">
      <c r="P347" t="s">
        <v>3343</v>
      </c>
      <c r="Q347" t="s">
        <v>1005</v>
      </c>
    </row>
    <row r="348" spans="16:17" x14ac:dyDescent="0.3">
      <c r="P348" t="s">
        <v>3344</v>
      </c>
      <c r="Q348" t="s">
        <v>483</v>
      </c>
    </row>
    <row r="349" spans="16:17" x14ac:dyDescent="0.3">
      <c r="P349" t="s">
        <v>3345</v>
      </c>
      <c r="Q349" t="s">
        <v>146</v>
      </c>
    </row>
    <row r="350" spans="16:17" x14ac:dyDescent="0.3">
      <c r="P350" t="s">
        <v>3346</v>
      </c>
      <c r="Q350" t="s">
        <v>301</v>
      </c>
    </row>
    <row r="351" spans="16:17" x14ac:dyDescent="0.3">
      <c r="P351" t="s">
        <v>3347</v>
      </c>
      <c r="Q351" t="s">
        <v>324</v>
      </c>
    </row>
    <row r="352" spans="16:17" x14ac:dyDescent="0.3">
      <c r="P352" t="s">
        <v>3348</v>
      </c>
      <c r="Q352" t="s">
        <v>282</v>
      </c>
    </row>
    <row r="353" spans="16:17" x14ac:dyDescent="0.3">
      <c r="P353" t="s">
        <v>3349</v>
      </c>
      <c r="Q353" t="s">
        <v>283</v>
      </c>
    </row>
    <row r="354" spans="16:17" x14ac:dyDescent="0.3">
      <c r="P354" t="s">
        <v>3350</v>
      </c>
      <c r="Q354" t="s">
        <v>62</v>
      </c>
    </row>
    <row r="355" spans="16:17" x14ac:dyDescent="0.3">
      <c r="P355" t="s">
        <v>3351</v>
      </c>
      <c r="Q355" t="s">
        <v>24</v>
      </c>
    </row>
    <row r="356" spans="16:17" x14ac:dyDescent="0.3">
      <c r="P356" t="s">
        <v>3352</v>
      </c>
      <c r="Q356" t="s">
        <v>28</v>
      </c>
    </row>
    <row r="357" spans="16:17" x14ac:dyDescent="0.3">
      <c r="P357" t="s">
        <v>3353</v>
      </c>
      <c r="Q357" t="s">
        <v>237</v>
      </c>
    </row>
    <row r="358" spans="16:17" x14ac:dyDescent="0.3">
      <c r="P358" t="s">
        <v>3354</v>
      </c>
      <c r="Q358" t="s">
        <v>163</v>
      </c>
    </row>
    <row r="359" spans="16:17" x14ac:dyDescent="0.3">
      <c r="P359" t="s">
        <v>3355</v>
      </c>
      <c r="Q359" t="s">
        <v>61</v>
      </c>
    </row>
    <row r="360" spans="16:17" x14ac:dyDescent="0.3">
      <c r="P360" t="s">
        <v>3356</v>
      </c>
      <c r="Q360" t="s">
        <v>66</v>
      </c>
    </row>
    <row r="361" spans="16:17" x14ac:dyDescent="0.3">
      <c r="P361" t="s">
        <v>3357</v>
      </c>
      <c r="Q361" t="s">
        <v>168</v>
      </c>
    </row>
    <row r="362" spans="16:17" x14ac:dyDescent="0.3">
      <c r="P362" t="s">
        <v>3358</v>
      </c>
      <c r="Q362" t="s">
        <v>288</v>
      </c>
    </row>
    <row r="363" spans="16:17" x14ac:dyDescent="0.3">
      <c r="P363" t="s">
        <v>3359</v>
      </c>
      <c r="Q363" t="s">
        <v>15</v>
      </c>
    </row>
    <row r="364" spans="16:17" x14ac:dyDescent="0.3">
      <c r="P364" t="s">
        <v>3360</v>
      </c>
      <c r="Q364" t="s">
        <v>148</v>
      </c>
    </row>
    <row r="365" spans="16:17" x14ac:dyDescent="0.3">
      <c r="P365" t="s">
        <v>3361</v>
      </c>
      <c r="Q365" t="s">
        <v>130</v>
      </c>
    </row>
    <row r="366" spans="16:17" x14ac:dyDescent="0.3">
      <c r="P366" t="s">
        <v>3362</v>
      </c>
      <c r="Q366" t="s">
        <v>222</v>
      </c>
    </row>
    <row r="367" spans="16:17" x14ac:dyDescent="0.3">
      <c r="P367" t="s">
        <v>3363</v>
      </c>
      <c r="Q367" t="s">
        <v>150</v>
      </c>
    </row>
    <row r="368" spans="16:17" x14ac:dyDescent="0.3">
      <c r="P368" t="s">
        <v>3364</v>
      </c>
      <c r="Q368" t="s">
        <v>443</v>
      </c>
    </row>
    <row r="369" spans="16:17" x14ac:dyDescent="0.3">
      <c r="P369" t="s">
        <v>3365</v>
      </c>
      <c r="Q369" t="s">
        <v>440</v>
      </c>
    </row>
    <row r="370" spans="16:17" x14ac:dyDescent="0.3">
      <c r="P370" t="s">
        <v>3366</v>
      </c>
      <c r="Q370" t="s">
        <v>165</v>
      </c>
    </row>
    <row r="371" spans="16:17" x14ac:dyDescent="0.3">
      <c r="P371" t="s">
        <v>3367</v>
      </c>
      <c r="Q371" t="s">
        <v>159</v>
      </c>
    </row>
    <row r="372" spans="16:17" x14ac:dyDescent="0.3">
      <c r="P372" t="s">
        <v>3368</v>
      </c>
      <c r="Q372" t="s">
        <v>153</v>
      </c>
    </row>
    <row r="373" spans="16:17" x14ac:dyDescent="0.3">
      <c r="P373" t="s">
        <v>3369</v>
      </c>
      <c r="Q373" t="s">
        <v>210</v>
      </c>
    </row>
    <row r="374" spans="16:17" x14ac:dyDescent="0.3">
      <c r="P374" t="s">
        <v>3370</v>
      </c>
      <c r="Q374" t="s">
        <v>415</v>
      </c>
    </row>
    <row r="375" spans="16:17" x14ac:dyDescent="0.3">
      <c r="P375" t="s">
        <v>3374</v>
      </c>
      <c r="Q375" t="s">
        <v>213</v>
      </c>
    </row>
    <row r="376" spans="16:17" x14ac:dyDescent="0.3">
      <c r="P376" t="s">
        <v>3479</v>
      </c>
      <c r="Q376" t="s">
        <v>3249</v>
      </c>
    </row>
    <row r="377" spans="16:17" x14ac:dyDescent="0.3">
      <c r="P377" t="s">
        <v>3480</v>
      </c>
      <c r="Q377" t="s">
        <v>3462</v>
      </c>
    </row>
    <row r="378" spans="16:17" x14ac:dyDescent="0.3">
      <c r="P378" t="s">
        <v>3481</v>
      </c>
      <c r="Q378" t="s">
        <v>3467</v>
      </c>
    </row>
    <row r="379" spans="16:17" x14ac:dyDescent="0.3">
      <c r="P379" t="s">
        <v>3482</v>
      </c>
      <c r="Q379" t="s">
        <v>3463</v>
      </c>
    </row>
    <row r="380" spans="16:17" x14ac:dyDescent="0.3">
      <c r="P380" t="s">
        <v>3483</v>
      </c>
      <c r="Q380" t="s">
        <v>3464</v>
      </c>
    </row>
    <row r="381" spans="16:17" x14ac:dyDescent="0.3">
      <c r="P381" t="s">
        <v>3484</v>
      </c>
      <c r="Q381" t="s">
        <v>3465</v>
      </c>
    </row>
    <row r="382" spans="16:17" x14ac:dyDescent="0.3">
      <c r="P382" t="s">
        <v>3485</v>
      </c>
      <c r="Q382" t="s">
        <v>3468</v>
      </c>
    </row>
    <row r="383" spans="16:17" x14ac:dyDescent="0.3">
      <c r="P383" t="s">
        <v>3486</v>
      </c>
      <c r="Q383" t="s">
        <v>3283</v>
      </c>
    </row>
    <row r="384" spans="16:17" x14ac:dyDescent="0.3">
      <c r="P384" t="s">
        <v>3487</v>
      </c>
      <c r="Q384" t="s">
        <v>3466</v>
      </c>
    </row>
    <row r="385" spans="16:17" x14ac:dyDescent="0.3">
      <c r="P385" t="s">
        <v>3501</v>
      </c>
      <c r="Q385" t="s">
        <v>3476</v>
      </c>
    </row>
    <row r="386" spans="16:17" x14ac:dyDescent="0.3">
      <c r="P386" t="s">
        <v>3502</v>
      </c>
      <c r="Q386" t="s">
        <v>3488</v>
      </c>
    </row>
    <row r="387" spans="16:17" x14ac:dyDescent="0.3">
      <c r="P387" t="s">
        <v>3570</v>
      </c>
      <c r="Q387" t="s">
        <v>3560</v>
      </c>
    </row>
    <row r="388" spans="16:17" x14ac:dyDescent="0.3">
      <c r="P388" t="s">
        <v>3571</v>
      </c>
      <c r="Q388" t="s">
        <v>3559</v>
      </c>
    </row>
    <row r="389" spans="16:17" x14ac:dyDescent="0.3">
      <c r="P389" t="s">
        <v>3572</v>
      </c>
      <c r="Q389" t="s">
        <v>4380</v>
      </c>
    </row>
    <row r="390" spans="16:17" x14ac:dyDescent="0.3">
      <c r="P390" t="s">
        <v>3585</v>
      </c>
      <c r="Q390" t="s">
        <v>3578</v>
      </c>
    </row>
    <row r="391" spans="16:17" x14ac:dyDescent="0.3">
      <c r="P391" t="s">
        <v>3586</v>
      </c>
      <c r="Q391" t="s">
        <v>3556</v>
      </c>
    </row>
    <row r="392" spans="16:17" x14ac:dyDescent="0.3">
      <c r="P392" t="s">
        <v>3587</v>
      </c>
      <c r="Q392" t="s">
        <v>3561</v>
      </c>
    </row>
    <row r="393" spans="16:17" x14ac:dyDescent="0.3">
      <c r="P393" t="s">
        <v>3817</v>
      </c>
      <c r="Q393" t="s">
        <v>3813</v>
      </c>
    </row>
    <row r="394" spans="16:17" x14ac:dyDescent="0.3">
      <c r="P394" t="s">
        <v>3818</v>
      </c>
      <c r="Q394" t="s">
        <v>3814</v>
      </c>
    </row>
    <row r="395" spans="16:17" x14ac:dyDescent="0.3">
      <c r="P395" t="s">
        <v>3819</v>
      </c>
      <c r="Q395" t="s">
        <v>3815</v>
      </c>
    </row>
    <row r="396" spans="16:17" x14ac:dyDescent="0.3">
      <c r="P396" t="s">
        <v>3820</v>
      </c>
      <c r="Q396" t="s">
        <v>3812</v>
      </c>
    </row>
    <row r="397" spans="16:17" x14ac:dyDescent="0.3">
      <c r="P397" t="s">
        <v>3879</v>
      </c>
      <c r="Q397" t="s">
        <v>3865</v>
      </c>
    </row>
    <row r="398" spans="16:17" x14ac:dyDescent="0.3">
      <c r="P398" t="s">
        <v>3887</v>
      </c>
      <c r="Q398" t="s">
        <v>3868</v>
      </c>
    </row>
    <row r="399" spans="16:17" x14ac:dyDescent="0.3">
      <c r="P399" t="s">
        <v>3888</v>
      </c>
      <c r="Q399" t="s">
        <v>3553</v>
      </c>
    </row>
    <row r="400" spans="16:17" x14ac:dyDescent="0.3">
      <c r="P400" t="s">
        <v>3890</v>
      </c>
      <c r="Q400" t="s">
        <v>3889</v>
      </c>
    </row>
    <row r="401" spans="16:17" x14ac:dyDescent="0.3">
      <c r="P401" t="s">
        <v>3899</v>
      </c>
      <c r="Q401" t="s">
        <v>3891</v>
      </c>
    </row>
    <row r="402" spans="16:17" x14ac:dyDescent="0.3">
      <c r="P402" t="s">
        <v>3900</v>
      </c>
      <c r="Q402" t="s">
        <v>3869</v>
      </c>
    </row>
    <row r="403" spans="16:17" x14ac:dyDescent="0.3">
      <c r="P403" t="s">
        <v>3901</v>
      </c>
      <c r="Q403" t="s">
        <v>3892</v>
      </c>
    </row>
    <row r="404" spans="16:17" x14ac:dyDescent="0.3">
      <c r="P404" t="s">
        <v>3902</v>
      </c>
      <c r="Q404" t="s">
        <v>3867</v>
      </c>
    </row>
    <row r="405" spans="16:17" x14ac:dyDescent="0.3">
      <c r="P405" t="s">
        <v>3967</v>
      </c>
      <c r="Q405" t="s">
        <v>3960</v>
      </c>
    </row>
    <row r="406" spans="16:17" x14ac:dyDescent="0.3">
      <c r="P406" t="s">
        <v>3968</v>
      </c>
      <c r="Q406" t="s">
        <v>3963</v>
      </c>
    </row>
    <row r="407" spans="16:17" x14ac:dyDescent="0.3">
      <c r="P407" t="s">
        <v>3969</v>
      </c>
      <c r="Q407" t="s">
        <v>3913</v>
      </c>
    </row>
    <row r="408" spans="16:17" x14ac:dyDescent="0.3">
      <c r="P408" t="s">
        <v>3970</v>
      </c>
      <c r="Q408" t="s">
        <v>3964</v>
      </c>
    </row>
    <row r="409" spans="16:17" x14ac:dyDescent="0.3">
      <c r="P409" t="s">
        <v>3971</v>
      </c>
      <c r="Q409" t="s">
        <v>3958</v>
      </c>
    </row>
    <row r="410" spans="16:17" x14ac:dyDescent="0.3">
      <c r="P410" t="s">
        <v>3977</v>
      </c>
      <c r="Q410" t="s">
        <v>3959</v>
      </c>
    </row>
    <row r="411" spans="16:17" x14ac:dyDescent="0.3">
      <c r="P411" t="s">
        <v>3978</v>
      </c>
      <c r="Q411" t="s">
        <v>3972</v>
      </c>
    </row>
    <row r="412" spans="16:17" x14ac:dyDescent="0.3">
      <c r="P412" t="s">
        <v>3979</v>
      </c>
      <c r="Q412" t="s">
        <v>3974</v>
      </c>
    </row>
    <row r="413" spans="16:17" x14ac:dyDescent="0.3">
      <c r="P413" t="s">
        <v>3980</v>
      </c>
      <c r="Q413" t="s">
        <v>3973</v>
      </c>
    </row>
    <row r="414" spans="16:17" x14ac:dyDescent="0.3">
      <c r="P414" t="s">
        <v>3899</v>
      </c>
      <c r="Q414" t="s">
        <v>3891</v>
      </c>
    </row>
    <row r="415" spans="16:17" x14ac:dyDescent="0.3">
      <c r="P415" t="s">
        <v>3996</v>
      </c>
      <c r="Q415" t="s">
        <v>3957</v>
      </c>
    </row>
    <row r="416" spans="16:17" x14ac:dyDescent="0.3">
      <c r="P416" t="s">
        <v>4055</v>
      </c>
      <c r="Q416" t="s">
        <v>4040</v>
      </c>
    </row>
    <row r="417" spans="16:17" x14ac:dyDescent="0.3">
      <c r="P417" t="s">
        <v>4056</v>
      </c>
      <c r="Q417" t="s">
        <v>4039</v>
      </c>
    </row>
    <row r="418" spans="16:17" x14ac:dyDescent="0.3">
      <c r="P418" t="s">
        <v>4058</v>
      </c>
      <c r="Q418" t="s">
        <v>4057</v>
      </c>
    </row>
    <row r="419" spans="16:17" x14ac:dyDescent="0.3">
      <c r="P419" t="s">
        <v>4059</v>
      </c>
      <c r="Q419" t="s">
        <v>4045</v>
      </c>
    </row>
    <row r="420" spans="16:17" x14ac:dyDescent="0.3">
      <c r="P420" t="s">
        <v>4090</v>
      </c>
      <c r="Q420" t="s">
        <v>4084</v>
      </c>
    </row>
    <row r="421" spans="16:17" x14ac:dyDescent="0.3">
      <c r="P421" t="s">
        <v>4093</v>
      </c>
      <c r="Q421" t="s">
        <v>4104</v>
      </c>
    </row>
    <row r="422" spans="16:17" x14ac:dyDescent="0.3">
      <c r="P422" t="s">
        <v>4094</v>
      </c>
      <c r="Q422" t="s">
        <v>4105</v>
      </c>
    </row>
    <row r="423" spans="16:17" x14ac:dyDescent="0.3">
      <c r="P423" t="s">
        <v>4095</v>
      </c>
      <c r="Q423" t="s">
        <v>4109</v>
      </c>
    </row>
    <row r="424" spans="16:17" x14ac:dyDescent="0.3">
      <c r="P424" t="s">
        <v>4096</v>
      </c>
      <c r="Q424" t="s">
        <v>4106</v>
      </c>
    </row>
    <row r="425" spans="16:17" x14ac:dyDescent="0.3">
      <c r="P425" t="s">
        <v>4097</v>
      </c>
      <c r="Q425" t="s">
        <v>4110</v>
      </c>
    </row>
    <row r="426" spans="16:17" x14ac:dyDescent="0.3">
      <c r="P426" t="s">
        <v>4098</v>
      </c>
      <c r="Q426" t="s">
        <v>4111</v>
      </c>
    </row>
    <row r="427" spans="16:17" x14ac:dyDescent="0.3">
      <c r="P427" t="s">
        <v>4099</v>
      </c>
      <c r="Q427" t="s">
        <v>4112</v>
      </c>
    </row>
    <row r="428" spans="16:17" x14ac:dyDescent="0.3">
      <c r="P428" t="s">
        <v>4100</v>
      </c>
      <c r="Q428" t="s">
        <v>4113</v>
      </c>
    </row>
    <row r="429" spans="16:17" x14ac:dyDescent="0.3">
      <c r="P429" t="s">
        <v>4101</v>
      </c>
      <c r="Q429" t="s">
        <v>4107</v>
      </c>
    </row>
    <row r="430" spans="16:17" x14ac:dyDescent="0.3">
      <c r="P430" t="s">
        <v>4102</v>
      </c>
      <c r="Q430" t="s">
        <v>4114</v>
      </c>
    </row>
    <row r="431" spans="16:17" x14ac:dyDescent="0.3">
      <c r="P431" t="s">
        <v>4103</v>
      </c>
      <c r="Q431" t="s">
        <v>4108</v>
      </c>
    </row>
    <row r="432" spans="16:17" x14ac:dyDescent="0.3">
      <c r="P432" t="s">
        <v>4138</v>
      </c>
      <c r="Q432" t="s">
        <v>4124</v>
      </c>
    </row>
    <row r="433" spans="16:17" x14ac:dyDescent="0.3">
      <c r="P433" t="s">
        <v>4139</v>
      </c>
      <c r="Q433" t="s">
        <v>4123</v>
      </c>
    </row>
    <row r="434" spans="16:17" x14ac:dyDescent="0.3">
      <c r="P434" t="s">
        <v>4140</v>
      </c>
      <c r="Q434" t="s">
        <v>4122</v>
      </c>
    </row>
    <row r="435" spans="16:17" x14ac:dyDescent="0.3">
      <c r="P435" t="s">
        <v>4141</v>
      </c>
      <c r="Q435" t="s">
        <v>4121</v>
      </c>
    </row>
    <row r="436" spans="16:17" x14ac:dyDescent="0.3">
      <c r="P436" t="s">
        <v>4142</v>
      </c>
      <c r="Q436" t="s">
        <v>4125</v>
      </c>
    </row>
    <row r="437" spans="16:17" x14ac:dyDescent="0.3">
      <c r="P437" t="s">
        <v>4143</v>
      </c>
      <c r="Q437" t="s">
        <v>4135</v>
      </c>
    </row>
    <row r="438" spans="16:17" x14ac:dyDescent="0.3">
      <c r="P438" t="s">
        <v>4144</v>
      </c>
      <c r="Q438" t="s">
        <v>4136</v>
      </c>
    </row>
    <row r="439" spans="16:17" x14ac:dyDescent="0.3">
      <c r="P439" t="s">
        <v>4159</v>
      </c>
      <c r="Q439" t="s">
        <v>4155</v>
      </c>
    </row>
    <row r="440" spans="16:17" x14ac:dyDescent="0.3">
      <c r="P440" t="s">
        <v>4170</v>
      </c>
      <c r="Q440" t="s">
        <v>4167</v>
      </c>
    </row>
    <row r="441" spans="16:17" x14ac:dyDescent="0.3">
      <c r="P441" t="s">
        <v>4171</v>
      </c>
      <c r="Q441" t="s">
        <v>4165</v>
      </c>
    </row>
    <row r="442" spans="16:17" x14ac:dyDescent="0.3">
      <c r="P442" t="s">
        <v>4172</v>
      </c>
      <c r="Q442" t="s">
        <v>4166</v>
      </c>
    </row>
    <row r="443" spans="16:17" x14ac:dyDescent="0.3">
      <c r="P443" t="s">
        <v>4174</v>
      </c>
      <c r="Q443" t="s">
        <v>4175</v>
      </c>
    </row>
    <row r="444" spans="16:17" x14ac:dyDescent="0.3">
      <c r="P444" t="s">
        <v>4176</v>
      </c>
      <c r="Q444" t="s">
        <v>412</v>
      </c>
    </row>
    <row r="445" spans="16:17" x14ac:dyDescent="0.3">
      <c r="P445" t="s">
        <v>685</v>
      </c>
      <c r="Q445" t="s">
        <v>4177</v>
      </c>
    </row>
    <row r="446" spans="16:17" x14ac:dyDescent="0.3">
      <c r="P446" t="s">
        <v>4178</v>
      </c>
      <c r="Q446" t="s">
        <v>4179</v>
      </c>
    </row>
    <row r="447" spans="16:17" x14ac:dyDescent="0.3">
      <c r="P447" t="s">
        <v>4180</v>
      </c>
      <c r="Q447" t="s">
        <v>457</v>
      </c>
    </row>
    <row r="448" spans="16:17" x14ac:dyDescent="0.3">
      <c r="P448" t="s">
        <v>929</v>
      </c>
      <c r="Q448" t="s">
        <v>4181</v>
      </c>
    </row>
    <row r="449" spans="16:17" x14ac:dyDescent="0.3">
      <c r="P449" t="s">
        <v>4182</v>
      </c>
      <c r="Q449" t="s">
        <v>4183</v>
      </c>
    </row>
    <row r="450" spans="16:17" x14ac:dyDescent="0.3">
      <c r="P450" t="s">
        <v>4184</v>
      </c>
      <c r="Q450" t="s">
        <v>938</v>
      </c>
    </row>
    <row r="451" spans="16:17" x14ac:dyDescent="0.3">
      <c r="P451" t="s">
        <v>4254</v>
      </c>
      <c r="Q451" t="s">
        <v>4190</v>
      </c>
    </row>
    <row r="452" spans="16:17" x14ac:dyDescent="0.3">
      <c r="P452" t="s">
        <v>4255</v>
      </c>
      <c r="Q452" t="s">
        <v>4192</v>
      </c>
    </row>
    <row r="453" spans="16:17" x14ac:dyDescent="0.3">
      <c r="P453" t="s">
        <v>4256</v>
      </c>
      <c r="Q453" t="s">
        <v>4189</v>
      </c>
    </row>
    <row r="454" spans="16:17" x14ac:dyDescent="0.3">
      <c r="P454" t="s">
        <v>4257</v>
      </c>
      <c r="Q454" t="s">
        <v>4193</v>
      </c>
    </row>
    <row r="455" spans="16:17" x14ac:dyDescent="0.3">
      <c r="P455" t="s">
        <v>4353</v>
      </c>
      <c r="Q455" t="s">
        <v>4217</v>
      </c>
    </row>
    <row r="456" spans="16:17" x14ac:dyDescent="0.3">
      <c r="P456" t="s">
        <v>4354</v>
      </c>
      <c r="Q456" t="s">
        <v>4191</v>
      </c>
    </row>
    <row r="457" spans="16:17" x14ac:dyDescent="0.3">
      <c r="P457" t="s">
        <v>4355</v>
      </c>
      <c r="Q457" t="s">
        <v>4288</v>
      </c>
    </row>
    <row r="458" spans="16:17" x14ac:dyDescent="0.3">
      <c r="P458" t="s">
        <v>4356</v>
      </c>
      <c r="Q458" t="s">
        <v>4186</v>
      </c>
    </row>
    <row r="459" spans="16:17" x14ac:dyDescent="0.3">
      <c r="P459" t="s">
        <v>4357</v>
      </c>
      <c r="Q459" t="s">
        <v>4187</v>
      </c>
    </row>
    <row r="460" spans="16:17" x14ac:dyDescent="0.3">
      <c r="P460" t="s">
        <v>4358</v>
      </c>
      <c r="Q460" t="s">
        <v>4287</v>
      </c>
    </row>
    <row r="461" spans="16:17" x14ac:dyDescent="0.3">
      <c r="P461" t="s">
        <v>4359</v>
      </c>
      <c r="Q461" t="s">
        <v>4267</v>
      </c>
    </row>
    <row r="462" spans="16:17" x14ac:dyDescent="0.3">
      <c r="P462" t="s">
        <v>4360</v>
      </c>
      <c r="Q462" t="s">
        <v>4344</v>
      </c>
    </row>
    <row r="463" spans="16:17" x14ac:dyDescent="0.3">
      <c r="P463" t="s">
        <v>4361</v>
      </c>
      <c r="Q463" t="s">
        <v>4214</v>
      </c>
    </row>
    <row r="464" spans="16:17" x14ac:dyDescent="0.3">
      <c r="P464" t="s">
        <v>4362</v>
      </c>
      <c r="Q464" t="s">
        <v>4218</v>
      </c>
    </row>
    <row r="465" spans="16:17" x14ac:dyDescent="0.3">
      <c r="P465" t="s">
        <v>4363</v>
      </c>
      <c r="Q465" t="s">
        <v>4219</v>
      </c>
    </row>
    <row r="466" spans="16:17" x14ac:dyDescent="0.3">
      <c r="P466" t="s">
        <v>4364</v>
      </c>
      <c r="Q466" t="s">
        <v>4289</v>
      </c>
    </row>
    <row r="467" spans="16:17" x14ac:dyDescent="0.3">
      <c r="P467" t="s">
        <v>4365</v>
      </c>
      <c r="Q467" t="s">
        <v>4290</v>
      </c>
    </row>
    <row r="468" spans="16:17" x14ac:dyDescent="0.3">
      <c r="P468" t="s">
        <v>4384</v>
      </c>
      <c r="Q468" t="s">
        <v>4370</v>
      </c>
    </row>
    <row r="469" spans="16:17" x14ac:dyDescent="0.3">
      <c r="P469" t="s">
        <v>4385</v>
      </c>
      <c r="Q469" t="s">
        <v>4371</v>
      </c>
    </row>
    <row r="470" spans="16:17" x14ac:dyDescent="0.3">
      <c r="P470" t="s">
        <v>4386</v>
      </c>
      <c r="Q470" t="s">
        <v>4368</v>
      </c>
    </row>
    <row r="471" spans="16:17" x14ac:dyDescent="0.3">
      <c r="P471" t="s">
        <v>4387</v>
      </c>
      <c r="Q471" t="s">
        <v>4369</v>
      </c>
    </row>
    <row r="472" spans="16:17" x14ac:dyDescent="0.3">
      <c r="P472" t="s">
        <v>4404</v>
      </c>
      <c r="Q472" t="s">
        <v>4401</v>
      </c>
    </row>
    <row r="473" spans="16:17" x14ac:dyDescent="0.3">
      <c r="P473" t="s">
        <v>4405</v>
      </c>
      <c r="Q473" t="s">
        <v>4391</v>
      </c>
    </row>
    <row r="474" spans="16:17" x14ac:dyDescent="0.3">
      <c r="P474" t="s">
        <v>4406</v>
      </c>
      <c r="Q474" t="s">
        <v>4390</v>
      </c>
    </row>
    <row r="475" spans="16:17" x14ac:dyDescent="0.3">
      <c r="P475" t="s">
        <v>4407</v>
      </c>
      <c r="Q475" t="s">
        <v>4389</v>
      </c>
    </row>
    <row r="476" spans="16:17" x14ac:dyDescent="0.3">
      <c r="P476" t="s">
        <v>4408</v>
      </c>
      <c r="Q476" t="s">
        <v>4137</v>
      </c>
    </row>
    <row r="477" spans="16:17" x14ac:dyDescent="0.3">
      <c r="P477" t="s">
        <v>4427</v>
      </c>
      <c r="Q477" t="s">
        <v>4200</v>
      </c>
    </row>
    <row r="478" spans="16:17" x14ac:dyDescent="0.3">
      <c r="P478" t="s">
        <v>4428</v>
      </c>
      <c r="Q478" t="s">
        <v>4201</v>
      </c>
    </row>
    <row r="479" spans="16:17" x14ac:dyDescent="0.3">
      <c r="P479" t="s">
        <v>4429</v>
      </c>
      <c r="Q479" t="s">
        <v>4188</v>
      </c>
    </row>
    <row r="480" spans="16:17" x14ac:dyDescent="0.3">
      <c r="P480" t="s">
        <v>4430</v>
      </c>
      <c r="Q480" t="s">
        <v>4431</v>
      </c>
    </row>
    <row r="481" spans="16:17" x14ac:dyDescent="0.3">
      <c r="P481" t="s">
        <v>4432</v>
      </c>
      <c r="Q481" t="s">
        <v>4367</v>
      </c>
    </row>
    <row r="482" spans="16:17" x14ac:dyDescent="0.3">
      <c r="P482" t="s">
        <v>4433</v>
      </c>
      <c r="Q482" t="s">
        <v>4286</v>
      </c>
    </row>
    <row r="483" spans="16:17" x14ac:dyDescent="0.3">
      <c r="P483" t="s">
        <v>4456</v>
      </c>
      <c r="Q483" t="s">
        <v>4421</v>
      </c>
    </row>
    <row r="484" spans="16:17" x14ac:dyDescent="0.3">
      <c r="P484" t="s">
        <v>4457</v>
      </c>
      <c r="Q484" t="s">
        <v>4436</v>
      </c>
    </row>
    <row r="485" spans="16:17" x14ac:dyDescent="0.3">
      <c r="P485" t="s">
        <v>3971</v>
      </c>
      <c r="Q485" t="s">
        <v>3958</v>
      </c>
    </row>
    <row r="486" spans="16:17" x14ac:dyDescent="0.3">
      <c r="P486" t="s">
        <v>4458</v>
      </c>
      <c r="Q486" t="s">
        <v>4435</v>
      </c>
    </row>
    <row r="487" spans="16:17" x14ac:dyDescent="0.3">
      <c r="P487" t="s">
        <v>4518</v>
      </c>
      <c r="Q487" t="s">
        <v>4369</v>
      </c>
    </row>
    <row r="488" spans="16:17" x14ac:dyDescent="0.3">
      <c r="P488" t="s">
        <v>4519</v>
      </c>
      <c r="Q488" t="s">
        <v>4113</v>
      </c>
    </row>
    <row r="489" spans="16:17" x14ac:dyDescent="0.3">
      <c r="P489" t="s">
        <v>4520</v>
      </c>
      <c r="Q489" t="s">
        <v>4497</v>
      </c>
    </row>
    <row r="490" spans="16:17" x14ac:dyDescent="0.3">
      <c r="P490" t="s">
        <v>4521</v>
      </c>
      <c r="Q490" t="s">
        <v>4496</v>
      </c>
    </row>
    <row r="491" spans="16:17" x14ac:dyDescent="0.3">
      <c r="P491" t="s">
        <v>4522</v>
      </c>
      <c r="Q491" t="s">
        <v>4495</v>
      </c>
    </row>
    <row r="492" spans="16:17" x14ac:dyDescent="0.3">
      <c r="P492" t="s">
        <v>4523</v>
      </c>
      <c r="Q492" t="s">
        <v>4494</v>
      </c>
    </row>
    <row r="493" spans="16:17" x14ac:dyDescent="0.3">
      <c r="P493" t="s">
        <v>4524</v>
      </c>
      <c r="Q493" t="s">
        <v>389</v>
      </c>
    </row>
    <row r="494" spans="16:17" x14ac:dyDescent="0.3">
      <c r="P494" t="s">
        <v>4525</v>
      </c>
      <c r="Q494" t="s">
        <v>4498</v>
      </c>
    </row>
    <row r="495" spans="16:17" x14ac:dyDescent="0.3">
      <c r="P495" t="s">
        <v>4572</v>
      </c>
      <c r="Q495" t="s">
        <v>4560</v>
      </c>
    </row>
    <row r="496" spans="16:17" x14ac:dyDescent="0.3">
      <c r="P496" t="s">
        <v>4573</v>
      </c>
      <c r="Q496" t="s">
        <v>4561</v>
      </c>
    </row>
    <row r="497" spans="16:17" x14ac:dyDescent="0.3">
      <c r="P497" t="s">
        <v>4574</v>
      </c>
      <c r="Q497" t="s">
        <v>384</v>
      </c>
    </row>
    <row r="498" spans="16:17" x14ac:dyDescent="0.3">
      <c r="P498" t="s">
        <v>4606</v>
      </c>
      <c r="Q498" t="s">
        <v>4594</v>
      </c>
    </row>
    <row r="499" spans="16:17" x14ac:dyDescent="0.3">
      <c r="P499" t="s">
        <v>4607</v>
      </c>
      <c r="Q499" t="s">
        <v>4595</v>
      </c>
    </row>
    <row r="500" spans="16:17" x14ac:dyDescent="0.3">
      <c r="P500" t="s">
        <v>4608</v>
      </c>
      <c r="Q500" t="s">
        <v>4578</v>
      </c>
    </row>
    <row r="501" spans="16:17" x14ac:dyDescent="0.3">
      <c r="P501" t="s">
        <v>4633</v>
      </c>
      <c r="Q501" t="s">
        <v>4611</v>
      </c>
    </row>
    <row r="502" spans="16:17" x14ac:dyDescent="0.3">
      <c r="P502" t="s">
        <v>4634</v>
      </c>
      <c r="Q502" t="s">
        <v>4612</v>
      </c>
    </row>
    <row r="503" spans="16:17" x14ac:dyDescent="0.3">
      <c r="P503" t="s">
        <v>4635</v>
      </c>
      <c r="Q503" t="s">
        <v>4613</v>
      </c>
    </row>
    <row r="504" spans="16:17" x14ac:dyDescent="0.3">
      <c r="P504" t="s">
        <v>4636</v>
      </c>
      <c r="Q504" t="s">
        <v>4400</v>
      </c>
    </row>
    <row r="505" spans="16:17" x14ac:dyDescent="0.3">
      <c r="P505" t="s">
        <v>4637</v>
      </c>
      <c r="Q505" t="s">
        <v>4618</v>
      </c>
    </row>
    <row r="506" spans="16:17" x14ac:dyDescent="0.3">
      <c r="P506" t="s">
        <v>4638</v>
      </c>
      <c r="Q506" t="s">
        <v>4617</v>
      </c>
    </row>
    <row r="507" spans="16:17" x14ac:dyDescent="0.3">
      <c r="P507" t="s">
        <v>4697</v>
      </c>
      <c r="Q507" t="s">
        <v>4646</v>
      </c>
    </row>
    <row r="508" spans="16:17" x14ac:dyDescent="0.3">
      <c r="P508" t="s">
        <v>4698</v>
      </c>
      <c r="Q508" t="s">
        <v>4682</v>
      </c>
    </row>
    <row r="509" spans="16:17" x14ac:dyDescent="0.3">
      <c r="P509" t="s">
        <v>4699</v>
      </c>
      <c r="Q509" t="s">
        <v>4689</v>
      </c>
    </row>
    <row r="510" spans="16:17" x14ac:dyDescent="0.3">
      <c r="P510" t="s">
        <v>4700</v>
      </c>
      <c r="Q510" t="s">
        <v>4643</v>
      </c>
    </row>
    <row r="511" spans="16:17" x14ac:dyDescent="0.3">
      <c r="P511" t="s">
        <v>4701</v>
      </c>
      <c r="Q511" t="s">
        <v>4621</v>
      </c>
    </row>
    <row r="512" spans="16:17" x14ac:dyDescent="0.3">
      <c r="P512" t="s">
        <v>4702</v>
      </c>
      <c r="Q512" t="s">
        <v>4647</v>
      </c>
    </row>
    <row r="513" spans="16:17" x14ac:dyDescent="0.3">
      <c r="P513" t="s">
        <v>4706</v>
      </c>
      <c r="Q513" t="s">
        <v>4575</v>
      </c>
    </row>
    <row r="514" spans="16:17" x14ac:dyDescent="0.3">
      <c r="P514" t="s">
        <v>4707</v>
      </c>
      <c r="Q514" t="s">
        <v>4645</v>
      </c>
    </row>
    <row r="515" spans="16:17" x14ac:dyDescent="0.3">
      <c r="P515" t="s">
        <v>8480</v>
      </c>
      <c r="Q515" t="s">
        <v>8377</v>
      </c>
    </row>
    <row r="516" spans="16:17" x14ac:dyDescent="0.3">
      <c r="P516" t="s">
        <v>8481</v>
      </c>
      <c r="Q516" t="s">
        <v>4705</v>
      </c>
    </row>
    <row r="517" spans="16:17" x14ac:dyDescent="0.3">
      <c r="P517" t="s">
        <v>8482</v>
      </c>
      <c r="Q517" t="s">
        <v>8372</v>
      </c>
    </row>
    <row r="518" spans="16:17" x14ac:dyDescent="0.3">
      <c r="P518" t="s">
        <v>8483</v>
      </c>
      <c r="Q518" t="s">
        <v>8371</v>
      </c>
    </row>
  </sheetData>
  <sortState xmlns:xlrd2="http://schemas.microsoft.com/office/spreadsheetml/2017/richdata2" ref="A3:B31">
    <sortCondition ref="A3:A3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76E3A-5DAC-48EC-BE1C-64360FB72242}">
  <sheetPr codeName="Hoja9">
    <tabColor theme="8" tint="-0.249977111117893"/>
  </sheetPr>
  <dimension ref="A1:BJ216"/>
  <sheetViews>
    <sheetView showGridLines="0" zoomScale="70" zoomScaleNormal="70" workbookViewId="0">
      <pane xSplit="3" topLeftCell="D1" activePane="topRight" state="frozen"/>
      <selection activeCell="E10" sqref="E10"/>
      <selection pane="topRight" activeCell="D1" sqref="D1"/>
    </sheetView>
  </sheetViews>
  <sheetFormatPr baseColWidth="10" defaultColWidth="11.5546875" defaultRowHeight="17.399999999999999" outlineLevelRow="1" x14ac:dyDescent="0.5"/>
  <cols>
    <col min="1" max="1" width="3.6640625" style="3" customWidth="1"/>
    <col min="2" max="2" width="8.6640625" style="207" customWidth="1"/>
    <col min="3" max="3" width="51.109375" style="3" customWidth="1"/>
    <col min="4" max="25" width="15.44140625" style="3" customWidth="1"/>
    <col min="26" max="26" width="16.33203125" style="3" customWidth="1" collapsed="1"/>
    <col min="27" max="29" width="15.44140625" style="3" customWidth="1"/>
    <col min="30" max="31" width="11.5546875" style="3"/>
    <col min="32" max="32" width="11.5546875" style="3" bestFit="1" customWidth="1"/>
    <col min="33" max="33" width="4.6640625" style="3" bestFit="1" customWidth="1"/>
    <col min="34" max="34" width="5.44140625" style="3" bestFit="1" customWidth="1"/>
    <col min="35" max="35" width="2.109375" style="3" bestFit="1" customWidth="1"/>
    <col min="36" max="36" width="11.33203125" style="3" bestFit="1" customWidth="1"/>
    <col min="37" max="44" width="7" style="3" bestFit="1" customWidth="1"/>
    <col min="45" max="48" width="4.6640625" style="3" bestFit="1" customWidth="1"/>
    <col min="49" max="49" width="4.88671875" style="3" customWidth="1"/>
    <col min="50" max="16384" width="11.5546875" style="3"/>
  </cols>
  <sheetData>
    <row r="1" spans="2:16" ht="85.2" customHeight="1" outlineLevel="1" x14ac:dyDescent="0.5"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2:16" ht="20.100000000000001" customHeight="1" outlineLevel="1" x14ac:dyDescent="0.5">
      <c r="C2" s="227" t="str">
        <f>"INDICADORES DEL EQUIPO DE "&amp;Resumen!D8&amp;" POR PROYECTO -  AÑO 2026"</f>
        <v>INDICADORES DEL EQUIPO DE PROCESO ERP (SIF) POR PROYECTO -  AÑO 2026</v>
      </c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</row>
    <row r="3" spans="2:16" ht="20.100000000000001" customHeight="1" outlineLevel="1" x14ac:dyDescent="0.5"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  <c r="N3" s="227"/>
      <c r="O3" s="227"/>
      <c r="P3" s="227"/>
    </row>
    <row r="4" spans="2:16" ht="20.100000000000001" customHeight="1" outlineLevel="1" x14ac:dyDescent="0.5"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</row>
    <row r="5" spans="2:16" ht="17.399999999999999" customHeight="1" x14ac:dyDescent="0.5"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</row>
    <row r="6" spans="2:16" x14ac:dyDescent="0.5">
      <c r="C6" s="6" t="s">
        <v>496</v>
      </c>
      <c r="D6" s="163" t="s">
        <v>497</v>
      </c>
      <c r="E6" s="163" t="s">
        <v>498</v>
      </c>
      <c r="F6" s="163" t="s">
        <v>499</v>
      </c>
      <c r="G6" s="163" t="s">
        <v>500</v>
      </c>
      <c r="H6" s="163" t="s">
        <v>501</v>
      </c>
      <c r="I6" s="163" t="s">
        <v>502</v>
      </c>
      <c r="J6" s="163" t="s">
        <v>503</v>
      </c>
      <c r="K6" s="163" t="s">
        <v>504</v>
      </c>
      <c r="L6" s="163" t="s">
        <v>505</v>
      </c>
      <c r="M6" s="163" t="s">
        <v>506</v>
      </c>
      <c r="N6" s="163" t="s">
        <v>507</v>
      </c>
      <c r="O6" s="163" t="s">
        <v>508</v>
      </c>
      <c r="P6" s="163" t="s">
        <v>509</v>
      </c>
    </row>
    <row r="7" spans="2:16" x14ac:dyDescent="0.5">
      <c r="B7" s="208" t="str" cm="1">
        <f t="array" ref="B7:B42">RIGHT(_xlfn.ANCHORARRAY($C7),LEN(_xlfn.ANCHORARRAY($C7))-FIND(" - ",_xlfn.ANCHORARRAY($C7))-2)</f>
        <v>151-LICBENF-COR-2026</v>
      </c>
      <c r="C7" s="21" t="str" cm="1">
        <f t="array" ref="C7:C42">_xlfn._xlws.SORT(_xlfn.UNIQUE(_xlfn._xlws.FILTER(BD[PRYTcodigo]&amp;" - "&amp;BD[PRYcodigo],BD[ProcesoRecurso]=Resumen!$D$7)))</f>
        <v>PROC.ADM - 151-LICBENF-COR-2026</v>
      </c>
      <c r="D7" s="203" cm="1">
        <f t="array" ref="D7:O42">SUMIFS(BD[PRYRAhoras],BD[ProcesoRecurso],Resumen!$D$7,BD[PRYcodigo],_xlfn.ANCHORARRAY(B7),BD[PRYRAfecha],D216:O216)</f>
        <v>144</v>
      </c>
      <c r="E7" s="203">
        <v>49</v>
      </c>
      <c r="F7" s="203">
        <v>0</v>
      </c>
      <c r="G7" s="203">
        <v>0</v>
      </c>
      <c r="H7" s="203">
        <v>0</v>
      </c>
      <c r="I7" s="203">
        <v>0</v>
      </c>
      <c r="J7" s="203">
        <v>0</v>
      </c>
      <c r="K7" s="203">
        <v>0</v>
      </c>
      <c r="L7" s="203">
        <v>0</v>
      </c>
      <c r="M7" s="203">
        <v>0</v>
      </c>
      <c r="N7" s="203">
        <v>0</v>
      </c>
      <c r="O7" s="203">
        <v>0</v>
      </c>
      <c r="P7" s="203">
        <f>SUM(D7:O7)</f>
        <v>193</v>
      </c>
    </row>
    <row r="8" spans="2:16" x14ac:dyDescent="0.5">
      <c r="B8" s="208" t="str">
        <v>SOIN-ADM-2026</v>
      </c>
      <c r="C8" s="21" t="str">
        <v>PROC.ADM - SOIN-ADM-2026</v>
      </c>
      <c r="D8" s="203">
        <v>50</v>
      </c>
      <c r="E8" s="203">
        <v>164.5</v>
      </c>
      <c r="F8" s="203">
        <v>0</v>
      </c>
      <c r="G8" s="203">
        <v>0</v>
      </c>
      <c r="H8" s="203">
        <v>0</v>
      </c>
      <c r="I8" s="203">
        <v>0</v>
      </c>
      <c r="J8" s="203">
        <v>0</v>
      </c>
      <c r="K8" s="203">
        <v>0</v>
      </c>
      <c r="L8" s="203">
        <v>0</v>
      </c>
      <c r="M8" s="203">
        <v>0</v>
      </c>
      <c r="N8" s="203">
        <v>0</v>
      </c>
      <c r="O8" s="203">
        <v>0</v>
      </c>
      <c r="P8" s="203">
        <f t="shared" ref="P8:P71" si="0">SUM(D8:O8)</f>
        <v>214.5</v>
      </c>
    </row>
    <row r="9" spans="2:16" x14ac:dyDescent="0.5">
      <c r="B9" s="208" t="str">
        <v>001-152-ARESEP-SIF</v>
      </c>
      <c r="C9" s="21" t="str">
        <v>PROC.ERP - 001-152-ARESEP-SIF</v>
      </c>
      <c r="D9" s="203">
        <v>24</v>
      </c>
      <c r="E9" s="203">
        <v>110</v>
      </c>
      <c r="F9" s="203">
        <v>0</v>
      </c>
      <c r="G9" s="203">
        <v>0</v>
      </c>
      <c r="H9" s="203">
        <v>0</v>
      </c>
      <c r="I9" s="203">
        <v>0</v>
      </c>
      <c r="J9" s="203">
        <v>0</v>
      </c>
      <c r="K9" s="203">
        <v>0</v>
      </c>
      <c r="L9" s="203">
        <v>0</v>
      </c>
      <c r="M9" s="203">
        <v>0</v>
      </c>
      <c r="N9" s="203">
        <v>0</v>
      </c>
      <c r="O9" s="203">
        <v>0</v>
      </c>
      <c r="P9" s="203">
        <f t="shared" si="0"/>
        <v>134</v>
      </c>
    </row>
    <row r="10" spans="2:16" x14ac:dyDescent="0.5">
      <c r="B10" s="208" t="str">
        <v>001-154-ARESEP-SIF</v>
      </c>
      <c r="C10" s="21" t="str">
        <v>PROC.ERP - 001-154-ARESEP-SIF</v>
      </c>
      <c r="D10" s="203">
        <v>38.5</v>
      </c>
      <c r="E10" s="203">
        <v>38</v>
      </c>
      <c r="F10" s="203">
        <v>0</v>
      </c>
      <c r="G10" s="203">
        <v>0</v>
      </c>
      <c r="H10" s="203">
        <v>0</v>
      </c>
      <c r="I10" s="203">
        <v>0</v>
      </c>
      <c r="J10" s="203">
        <v>0</v>
      </c>
      <c r="K10" s="203">
        <v>0</v>
      </c>
      <c r="L10" s="203">
        <v>0</v>
      </c>
      <c r="M10" s="203">
        <v>0</v>
      </c>
      <c r="N10" s="203">
        <v>0</v>
      </c>
      <c r="O10" s="203">
        <v>0</v>
      </c>
      <c r="P10" s="203">
        <f t="shared" si="0"/>
        <v>76.5</v>
      </c>
    </row>
    <row r="11" spans="2:16" x14ac:dyDescent="0.5">
      <c r="B11" s="208" t="str">
        <v>001-156-ARESEP</v>
      </c>
      <c r="C11" s="21" t="str">
        <v>PROC.ERP - 001-156-ARESEP</v>
      </c>
      <c r="D11" s="203">
        <v>143.5</v>
      </c>
      <c r="E11" s="203">
        <v>85.5</v>
      </c>
      <c r="F11" s="203">
        <v>0</v>
      </c>
      <c r="G11" s="203">
        <v>0</v>
      </c>
      <c r="H11" s="203">
        <v>0</v>
      </c>
      <c r="I11" s="203">
        <v>0</v>
      </c>
      <c r="J11" s="203">
        <v>0</v>
      </c>
      <c r="K11" s="203">
        <v>0</v>
      </c>
      <c r="L11" s="203">
        <v>0</v>
      </c>
      <c r="M11" s="203">
        <v>0</v>
      </c>
      <c r="N11" s="203">
        <v>0</v>
      </c>
      <c r="O11" s="203">
        <v>0</v>
      </c>
      <c r="P11" s="203">
        <f t="shared" si="0"/>
        <v>229</v>
      </c>
    </row>
    <row r="12" spans="2:16" x14ac:dyDescent="0.5">
      <c r="B12" s="208" t="str">
        <v>024-154-DGAC-SIF</v>
      </c>
      <c r="C12" s="21" t="str">
        <v>PROC.ERP - 024-154-DGAC-SIF</v>
      </c>
      <c r="D12" s="203">
        <v>1</v>
      </c>
      <c r="E12" s="203">
        <v>0</v>
      </c>
      <c r="F12" s="203">
        <v>0</v>
      </c>
      <c r="G12" s="203">
        <v>0</v>
      </c>
      <c r="H12" s="203">
        <v>0</v>
      </c>
      <c r="I12" s="203">
        <v>0</v>
      </c>
      <c r="J12" s="203">
        <v>0</v>
      </c>
      <c r="K12" s="203">
        <v>0</v>
      </c>
      <c r="L12" s="203">
        <v>0</v>
      </c>
      <c r="M12" s="203">
        <v>0</v>
      </c>
      <c r="N12" s="203">
        <v>0</v>
      </c>
      <c r="O12" s="203">
        <v>0</v>
      </c>
      <c r="P12" s="203">
        <f t="shared" si="0"/>
        <v>1</v>
      </c>
    </row>
    <row r="13" spans="2:16" x14ac:dyDescent="0.5">
      <c r="B13" s="208" t="str">
        <v>095-152-INDER-SIF</v>
      </c>
      <c r="C13" s="21" t="str">
        <v>PROC.ERP - 095-152-INDER-SIF</v>
      </c>
      <c r="D13" s="203">
        <v>24</v>
      </c>
      <c r="E13" s="203">
        <v>55</v>
      </c>
      <c r="F13" s="203">
        <v>0</v>
      </c>
      <c r="G13" s="203">
        <v>0</v>
      </c>
      <c r="H13" s="203">
        <v>0</v>
      </c>
      <c r="I13" s="203">
        <v>0</v>
      </c>
      <c r="J13" s="203">
        <v>0</v>
      </c>
      <c r="K13" s="203">
        <v>0</v>
      </c>
      <c r="L13" s="203">
        <v>0</v>
      </c>
      <c r="M13" s="203">
        <v>0</v>
      </c>
      <c r="N13" s="203">
        <v>0</v>
      </c>
      <c r="O13" s="203">
        <v>0</v>
      </c>
      <c r="P13" s="203">
        <f t="shared" si="0"/>
        <v>79</v>
      </c>
    </row>
    <row r="14" spans="2:16" x14ac:dyDescent="0.5">
      <c r="B14" s="208" t="str">
        <v>095-152-SENARA-SIF</v>
      </c>
      <c r="C14" s="21" t="str">
        <v>PROC.ERP - 095-152-SENARA-SIF</v>
      </c>
      <c r="D14" s="203">
        <v>0</v>
      </c>
      <c r="E14" s="203">
        <v>0.5</v>
      </c>
      <c r="F14" s="203">
        <v>0</v>
      </c>
      <c r="G14" s="203">
        <v>0</v>
      </c>
      <c r="H14" s="203">
        <v>0</v>
      </c>
      <c r="I14" s="203">
        <v>0</v>
      </c>
      <c r="J14" s="203">
        <v>0</v>
      </c>
      <c r="K14" s="203">
        <v>0</v>
      </c>
      <c r="L14" s="203">
        <v>0</v>
      </c>
      <c r="M14" s="203">
        <v>0</v>
      </c>
      <c r="N14" s="203">
        <v>0</v>
      </c>
      <c r="O14" s="203">
        <v>0</v>
      </c>
      <c r="P14" s="203">
        <f t="shared" si="0"/>
        <v>0.5</v>
      </c>
    </row>
    <row r="15" spans="2:16" x14ac:dyDescent="0.5">
      <c r="B15" s="208" t="str">
        <v>095-154-INDER SIF</v>
      </c>
      <c r="C15" s="21" t="str">
        <v>PROC.ERP - 095-154-INDER SIF</v>
      </c>
      <c r="D15" s="203">
        <v>117</v>
      </c>
      <c r="E15" s="203">
        <v>22</v>
      </c>
      <c r="F15" s="203">
        <v>0</v>
      </c>
      <c r="G15" s="203">
        <v>0</v>
      </c>
      <c r="H15" s="203">
        <v>0</v>
      </c>
      <c r="I15" s="203">
        <v>0</v>
      </c>
      <c r="J15" s="203">
        <v>0</v>
      </c>
      <c r="K15" s="203">
        <v>0</v>
      </c>
      <c r="L15" s="203">
        <v>0</v>
      </c>
      <c r="M15" s="203">
        <v>0</v>
      </c>
      <c r="N15" s="203">
        <v>0</v>
      </c>
      <c r="O15" s="203">
        <v>0</v>
      </c>
      <c r="P15" s="203">
        <f t="shared" si="0"/>
        <v>139</v>
      </c>
    </row>
    <row r="16" spans="2:16" x14ac:dyDescent="0.5">
      <c r="B16" s="208" t="str">
        <v>095-154-SENARA SIF</v>
      </c>
      <c r="C16" s="21" t="str">
        <v>PROC.ERP - 095-154-SENARA SIF</v>
      </c>
      <c r="D16" s="203">
        <v>42</v>
      </c>
      <c r="E16" s="203">
        <v>16.5</v>
      </c>
      <c r="F16" s="203">
        <v>0</v>
      </c>
      <c r="G16" s="203">
        <v>0</v>
      </c>
      <c r="H16" s="203">
        <v>0</v>
      </c>
      <c r="I16" s="203">
        <v>0</v>
      </c>
      <c r="J16" s="203">
        <v>0</v>
      </c>
      <c r="K16" s="203">
        <v>0</v>
      </c>
      <c r="L16" s="203">
        <v>0</v>
      </c>
      <c r="M16" s="203">
        <v>0</v>
      </c>
      <c r="N16" s="203">
        <v>0</v>
      </c>
      <c r="O16" s="203">
        <v>0</v>
      </c>
      <c r="P16" s="203">
        <f t="shared" si="0"/>
        <v>58.5</v>
      </c>
    </row>
    <row r="17" spans="2:16" x14ac:dyDescent="0.5">
      <c r="B17" s="208" t="str">
        <v>095-157-SAAS</v>
      </c>
      <c r="C17" s="21" t="str">
        <v>PROC.ERP - 095-157-SAAS</v>
      </c>
      <c r="D17" s="203">
        <v>7</v>
      </c>
      <c r="E17" s="203">
        <v>0</v>
      </c>
      <c r="F17" s="203">
        <v>0</v>
      </c>
      <c r="G17" s="203">
        <v>0</v>
      </c>
      <c r="H17" s="203">
        <v>0</v>
      </c>
      <c r="I17" s="203">
        <v>0</v>
      </c>
      <c r="J17" s="203">
        <v>0</v>
      </c>
      <c r="K17" s="203">
        <v>0</v>
      </c>
      <c r="L17" s="203">
        <v>0</v>
      </c>
      <c r="M17" s="203">
        <v>0</v>
      </c>
      <c r="N17" s="203">
        <v>0</v>
      </c>
      <c r="O17" s="203">
        <v>0</v>
      </c>
      <c r="P17" s="203">
        <f t="shared" si="0"/>
        <v>7</v>
      </c>
    </row>
    <row r="18" spans="2:16" x14ac:dyDescent="0.5">
      <c r="B18" s="208" t="str">
        <v>097-152-PANI-SIF</v>
      </c>
      <c r="C18" s="21" t="str">
        <v>PROC.ERP - 097-152-PANI-SIF</v>
      </c>
      <c r="D18" s="203">
        <v>40</v>
      </c>
      <c r="E18" s="203">
        <v>50.5</v>
      </c>
      <c r="F18" s="203">
        <v>0</v>
      </c>
      <c r="G18" s="203">
        <v>0</v>
      </c>
      <c r="H18" s="203">
        <v>0</v>
      </c>
      <c r="I18" s="203">
        <v>0</v>
      </c>
      <c r="J18" s="203">
        <v>0</v>
      </c>
      <c r="K18" s="203">
        <v>0</v>
      </c>
      <c r="L18" s="203">
        <v>0</v>
      </c>
      <c r="M18" s="203">
        <v>0</v>
      </c>
      <c r="N18" s="203">
        <v>0</v>
      </c>
      <c r="O18" s="203">
        <v>0</v>
      </c>
      <c r="P18" s="203">
        <f t="shared" si="0"/>
        <v>90.5</v>
      </c>
    </row>
    <row r="19" spans="2:16" x14ac:dyDescent="0.5">
      <c r="B19" s="208" t="str">
        <v>097-154-PANI-SIF</v>
      </c>
      <c r="C19" s="21" t="str">
        <v>PROC.ERP - 097-154-PANI-SIF</v>
      </c>
      <c r="D19" s="203">
        <v>4</v>
      </c>
      <c r="E19" s="203">
        <v>5.5</v>
      </c>
      <c r="F19" s="203">
        <v>0</v>
      </c>
      <c r="G19" s="203">
        <v>0</v>
      </c>
      <c r="H19" s="203">
        <v>0</v>
      </c>
      <c r="I19" s="203">
        <v>0</v>
      </c>
      <c r="J19" s="203">
        <v>0</v>
      </c>
      <c r="K19" s="203">
        <v>0</v>
      </c>
      <c r="L19" s="203">
        <v>0</v>
      </c>
      <c r="M19" s="203">
        <v>0</v>
      </c>
      <c r="N19" s="203">
        <v>0</v>
      </c>
      <c r="O19" s="203">
        <v>0</v>
      </c>
      <c r="P19" s="203">
        <f t="shared" si="0"/>
        <v>9.5</v>
      </c>
    </row>
    <row r="20" spans="2:16" x14ac:dyDescent="0.5">
      <c r="B20" s="208" t="str">
        <v>098-190.2-SENARA</v>
      </c>
      <c r="C20" s="21" t="str">
        <v>PROC.ERP - 098-190.2-SENARA</v>
      </c>
      <c r="D20" s="203">
        <v>1</v>
      </c>
      <c r="E20" s="203">
        <v>0</v>
      </c>
      <c r="F20" s="203">
        <v>0</v>
      </c>
      <c r="G20" s="203">
        <v>0</v>
      </c>
      <c r="H20" s="203">
        <v>0</v>
      </c>
      <c r="I20" s="203">
        <v>0</v>
      </c>
      <c r="J20" s="203">
        <v>0</v>
      </c>
      <c r="K20" s="203">
        <v>0</v>
      </c>
      <c r="L20" s="203">
        <v>0</v>
      </c>
      <c r="M20" s="203">
        <v>0</v>
      </c>
      <c r="N20" s="203">
        <v>0</v>
      </c>
      <c r="O20" s="203">
        <v>0</v>
      </c>
      <c r="P20" s="203">
        <f t="shared" si="0"/>
        <v>1</v>
      </c>
    </row>
    <row r="21" spans="2:16" x14ac:dyDescent="0.5">
      <c r="B21" s="208" t="str">
        <v>119-152-UCR</v>
      </c>
      <c r="C21" s="125" t="str">
        <v>PROC.ERP - 119-152-UCR</v>
      </c>
      <c r="D21" s="203">
        <v>48</v>
      </c>
      <c r="E21" s="203">
        <v>31</v>
      </c>
      <c r="F21" s="203">
        <v>0</v>
      </c>
      <c r="G21" s="203">
        <v>0</v>
      </c>
      <c r="H21" s="203">
        <v>0</v>
      </c>
      <c r="I21" s="203">
        <v>0</v>
      </c>
      <c r="J21" s="203">
        <v>0</v>
      </c>
      <c r="K21" s="203">
        <v>0</v>
      </c>
      <c r="L21" s="203">
        <v>0</v>
      </c>
      <c r="M21" s="203">
        <v>0</v>
      </c>
      <c r="N21" s="203">
        <v>0</v>
      </c>
      <c r="O21" s="203">
        <v>0</v>
      </c>
      <c r="P21" s="203">
        <f t="shared" si="0"/>
        <v>79</v>
      </c>
    </row>
    <row r="22" spans="2:16" x14ac:dyDescent="0.5">
      <c r="B22" s="208" t="str">
        <v>119-156-UCR</v>
      </c>
      <c r="C22" s="125" t="str">
        <v>PROC.ERP - 119-156-UCR</v>
      </c>
      <c r="D22" s="203">
        <v>241.5</v>
      </c>
      <c r="E22" s="203">
        <v>363.5</v>
      </c>
      <c r="F22" s="203">
        <v>0</v>
      </c>
      <c r="G22" s="203">
        <v>0</v>
      </c>
      <c r="H22" s="203">
        <v>0</v>
      </c>
      <c r="I22" s="203">
        <v>0</v>
      </c>
      <c r="J22" s="203">
        <v>0</v>
      </c>
      <c r="K22" s="203">
        <v>0</v>
      </c>
      <c r="L22" s="203">
        <v>0</v>
      </c>
      <c r="M22" s="203">
        <v>0</v>
      </c>
      <c r="N22" s="203">
        <v>0</v>
      </c>
      <c r="O22" s="203">
        <v>0</v>
      </c>
      <c r="P22" s="203">
        <f t="shared" si="0"/>
        <v>605</v>
      </c>
    </row>
    <row r="23" spans="2:16" x14ac:dyDescent="0.5">
      <c r="B23" s="208" t="str">
        <v>151-154-SOIN-SIF-26</v>
      </c>
      <c r="C23" s="21" t="str">
        <v>PROC.ERP - 151-154-SOIN-SIF-26</v>
      </c>
      <c r="D23" s="203">
        <v>169</v>
      </c>
      <c r="E23" s="203">
        <v>24.9</v>
      </c>
      <c r="F23" s="203">
        <v>0</v>
      </c>
      <c r="G23" s="203">
        <v>0</v>
      </c>
      <c r="H23" s="203">
        <v>0</v>
      </c>
      <c r="I23" s="203">
        <v>0</v>
      </c>
      <c r="J23" s="203">
        <v>0</v>
      </c>
      <c r="K23" s="203">
        <v>0</v>
      </c>
      <c r="L23" s="203">
        <v>0</v>
      </c>
      <c r="M23" s="203">
        <v>0</v>
      </c>
      <c r="N23" s="203">
        <v>0</v>
      </c>
      <c r="O23" s="203">
        <v>0</v>
      </c>
      <c r="P23" s="203">
        <f t="shared" si="0"/>
        <v>193.9</v>
      </c>
    </row>
    <row r="24" spans="2:16" x14ac:dyDescent="0.5">
      <c r="B24" s="208" t="str">
        <v>151-158-N.O.-SIF</v>
      </c>
      <c r="C24" s="21" t="str">
        <v>PROC.ERP - 151-158-N.O.-SIF</v>
      </c>
      <c r="D24" s="203">
        <v>0</v>
      </c>
      <c r="E24" s="203">
        <v>8.5</v>
      </c>
      <c r="F24" s="203">
        <v>0</v>
      </c>
      <c r="G24" s="203">
        <v>0</v>
      </c>
      <c r="H24" s="203">
        <v>0</v>
      </c>
      <c r="I24" s="203">
        <v>0</v>
      </c>
      <c r="J24" s="203">
        <v>0</v>
      </c>
      <c r="K24" s="203">
        <v>0</v>
      </c>
      <c r="L24" s="203">
        <v>0</v>
      </c>
      <c r="M24" s="203">
        <v>0</v>
      </c>
      <c r="N24" s="203">
        <v>0</v>
      </c>
      <c r="O24" s="203">
        <v>0</v>
      </c>
      <c r="P24" s="203">
        <f t="shared" si="0"/>
        <v>8.5</v>
      </c>
    </row>
    <row r="25" spans="2:16" x14ac:dyDescent="0.5">
      <c r="B25" s="208" t="str">
        <v>151-160-ERP</v>
      </c>
      <c r="C25" s="21" t="str">
        <v>PROC.ERP - 151-160-ERP</v>
      </c>
      <c r="D25" s="203">
        <v>142</v>
      </c>
      <c r="E25" s="203">
        <v>3.5</v>
      </c>
      <c r="F25" s="203">
        <v>0</v>
      </c>
      <c r="G25" s="203">
        <v>0</v>
      </c>
      <c r="H25" s="203">
        <v>0</v>
      </c>
      <c r="I25" s="203">
        <v>0</v>
      </c>
      <c r="J25" s="203">
        <v>0</v>
      </c>
      <c r="K25" s="203">
        <v>0</v>
      </c>
      <c r="L25" s="203">
        <v>0</v>
      </c>
      <c r="M25" s="203">
        <v>0</v>
      </c>
      <c r="N25" s="203">
        <v>0</v>
      </c>
      <c r="O25" s="203">
        <v>0</v>
      </c>
      <c r="P25" s="203">
        <f t="shared" si="0"/>
        <v>145.5</v>
      </c>
    </row>
    <row r="26" spans="2:16" x14ac:dyDescent="0.5">
      <c r="B26" s="208" t="str">
        <v>151-162-ERP</v>
      </c>
      <c r="C26" s="21" t="str">
        <v>PROC.ERP - 151-162-ERP</v>
      </c>
      <c r="D26" s="203">
        <v>2.5</v>
      </c>
      <c r="E26" s="203">
        <v>18.600000000000001</v>
      </c>
      <c r="F26" s="203">
        <v>0</v>
      </c>
      <c r="G26" s="203">
        <v>0</v>
      </c>
      <c r="H26" s="203">
        <v>0</v>
      </c>
      <c r="I26" s="203">
        <v>0</v>
      </c>
      <c r="J26" s="203">
        <v>0</v>
      </c>
      <c r="K26" s="203">
        <v>0</v>
      </c>
      <c r="L26" s="203">
        <v>0</v>
      </c>
      <c r="M26" s="203">
        <v>0</v>
      </c>
      <c r="N26" s="203">
        <v>0</v>
      </c>
      <c r="O26" s="203">
        <v>0</v>
      </c>
      <c r="P26" s="203">
        <f t="shared" si="0"/>
        <v>21.1</v>
      </c>
    </row>
    <row r="27" spans="2:16" x14ac:dyDescent="0.5">
      <c r="B27" s="208" t="str">
        <v>151-401-CORE ER</v>
      </c>
      <c r="C27" s="21" t="str">
        <v>PROC.ERP - 151-401-CORE ER</v>
      </c>
      <c r="D27" s="203">
        <v>128</v>
      </c>
      <c r="E27" s="203">
        <v>0</v>
      </c>
      <c r="F27" s="203">
        <v>0</v>
      </c>
      <c r="G27" s="203">
        <v>0</v>
      </c>
      <c r="H27" s="203">
        <v>0</v>
      </c>
      <c r="I27" s="203">
        <v>0</v>
      </c>
      <c r="J27" s="203">
        <v>0</v>
      </c>
      <c r="K27" s="203">
        <v>0</v>
      </c>
      <c r="L27" s="203">
        <v>0</v>
      </c>
      <c r="M27" s="203">
        <v>0</v>
      </c>
      <c r="N27" s="203">
        <v>0</v>
      </c>
      <c r="O27" s="203">
        <v>0</v>
      </c>
      <c r="P27" s="203">
        <f t="shared" si="0"/>
        <v>128</v>
      </c>
    </row>
    <row r="28" spans="2:16" x14ac:dyDescent="0.5">
      <c r="B28" s="208" t="str">
        <v>151-SIF-ADM-2026</v>
      </c>
      <c r="C28" s="21" t="str">
        <v>PROC.ERP - 151-SIF-ADM-2026</v>
      </c>
      <c r="D28" s="203">
        <v>63</v>
      </c>
      <c r="E28" s="203">
        <v>219.25</v>
      </c>
      <c r="F28" s="203">
        <v>0</v>
      </c>
      <c r="G28" s="203">
        <v>0</v>
      </c>
      <c r="H28" s="203">
        <v>0</v>
      </c>
      <c r="I28" s="203">
        <v>0</v>
      </c>
      <c r="J28" s="203">
        <v>0</v>
      </c>
      <c r="K28" s="203">
        <v>0</v>
      </c>
      <c r="L28" s="203">
        <v>0</v>
      </c>
      <c r="M28" s="203">
        <v>0</v>
      </c>
      <c r="N28" s="203">
        <v>0</v>
      </c>
      <c r="O28" s="203">
        <v>0</v>
      </c>
      <c r="P28" s="203">
        <f t="shared" si="0"/>
        <v>282.25</v>
      </c>
    </row>
    <row r="29" spans="2:16" x14ac:dyDescent="0.5">
      <c r="B29" s="208" t="str">
        <v>218-152-S911-22-SIF</v>
      </c>
      <c r="C29" s="21" t="str">
        <v>PROC.ERP - 218-152-S911-22-SIF</v>
      </c>
      <c r="D29" s="203">
        <v>0</v>
      </c>
      <c r="E29" s="203">
        <v>17</v>
      </c>
      <c r="F29" s="203">
        <v>0</v>
      </c>
      <c r="G29" s="203">
        <v>0</v>
      </c>
      <c r="H29" s="203">
        <v>0</v>
      </c>
      <c r="I29" s="203">
        <v>0</v>
      </c>
      <c r="J29" s="203">
        <v>0</v>
      </c>
      <c r="K29" s="203">
        <v>0</v>
      </c>
      <c r="L29" s="203">
        <v>0</v>
      </c>
      <c r="M29" s="203">
        <v>0</v>
      </c>
      <c r="N29" s="203">
        <v>0</v>
      </c>
      <c r="O29" s="203">
        <v>0</v>
      </c>
      <c r="P29" s="203">
        <f t="shared" si="0"/>
        <v>17</v>
      </c>
    </row>
    <row r="30" spans="2:16" x14ac:dyDescent="0.5">
      <c r="B30" s="208" t="str">
        <v>218-154-S911-SIF</v>
      </c>
      <c r="C30" s="21" t="str">
        <v>PROC.ERP - 218-154-S911-SIF</v>
      </c>
      <c r="D30" s="203">
        <v>18</v>
      </c>
      <c r="E30" s="203">
        <v>28.5</v>
      </c>
      <c r="F30" s="203">
        <v>0</v>
      </c>
      <c r="G30" s="203">
        <v>0</v>
      </c>
      <c r="H30" s="203">
        <v>0</v>
      </c>
      <c r="I30" s="203">
        <v>0</v>
      </c>
      <c r="J30" s="203">
        <v>0</v>
      </c>
      <c r="K30" s="203">
        <v>0</v>
      </c>
      <c r="L30" s="203">
        <v>0</v>
      </c>
      <c r="M30" s="203">
        <v>0</v>
      </c>
      <c r="N30" s="203">
        <v>0</v>
      </c>
      <c r="O30" s="203">
        <v>0</v>
      </c>
      <c r="P30" s="203">
        <f t="shared" si="0"/>
        <v>46.5</v>
      </c>
    </row>
    <row r="31" spans="2:16" x14ac:dyDescent="0.5">
      <c r="B31" s="208" t="str">
        <v>501-152-CNV2024</v>
      </c>
      <c r="C31" s="21" t="str">
        <v>PROC.ERP - 501-152-CNV2024</v>
      </c>
      <c r="D31" s="203">
        <v>16</v>
      </c>
      <c r="E31" s="203">
        <v>22</v>
      </c>
      <c r="F31" s="203">
        <v>0</v>
      </c>
      <c r="G31" s="203">
        <v>0</v>
      </c>
      <c r="H31" s="203">
        <v>0</v>
      </c>
      <c r="I31" s="203">
        <v>0</v>
      </c>
      <c r="J31" s="203">
        <v>0</v>
      </c>
      <c r="K31" s="203">
        <v>0</v>
      </c>
      <c r="L31" s="203">
        <v>0</v>
      </c>
      <c r="M31" s="203">
        <v>0</v>
      </c>
      <c r="N31" s="203">
        <v>0</v>
      </c>
      <c r="O31" s="203">
        <v>0</v>
      </c>
      <c r="P31" s="203">
        <f t="shared" si="0"/>
        <v>38</v>
      </c>
    </row>
    <row r="32" spans="2:16" x14ac:dyDescent="0.5">
      <c r="B32" s="208" t="str">
        <v>501-154-CNV2024</v>
      </c>
      <c r="C32" s="21" t="str">
        <v>PROC.ERP - 501-154-CNV2024</v>
      </c>
      <c r="D32" s="203">
        <v>23</v>
      </c>
      <c r="E32" s="203">
        <v>34</v>
      </c>
      <c r="F32" s="203">
        <v>0</v>
      </c>
      <c r="G32" s="203">
        <v>0</v>
      </c>
      <c r="H32" s="203">
        <v>0</v>
      </c>
      <c r="I32" s="203">
        <v>0</v>
      </c>
      <c r="J32" s="203">
        <v>0</v>
      </c>
      <c r="K32" s="203">
        <v>0</v>
      </c>
      <c r="L32" s="203">
        <v>0</v>
      </c>
      <c r="M32" s="203">
        <v>0</v>
      </c>
      <c r="N32" s="203">
        <v>0</v>
      </c>
      <c r="O32" s="203">
        <v>0</v>
      </c>
      <c r="P32" s="203">
        <f t="shared" si="0"/>
        <v>57</v>
      </c>
    </row>
    <row r="33" spans="2:16" x14ac:dyDescent="0.5">
      <c r="B33" s="208" t="str">
        <v>600-152-FND-SIF</v>
      </c>
      <c r="C33" s="21" t="str">
        <v>PROC.ERP - 600-152-FND-SIF</v>
      </c>
      <c r="D33" s="203">
        <v>0</v>
      </c>
      <c r="E33" s="203">
        <v>12</v>
      </c>
      <c r="F33" s="203">
        <v>0</v>
      </c>
      <c r="G33" s="203">
        <v>0</v>
      </c>
      <c r="H33" s="203">
        <v>0</v>
      </c>
      <c r="I33" s="203">
        <v>0</v>
      </c>
      <c r="J33" s="203">
        <v>0</v>
      </c>
      <c r="K33" s="203">
        <v>0</v>
      </c>
      <c r="L33" s="203">
        <v>0</v>
      </c>
      <c r="M33" s="203">
        <v>0</v>
      </c>
      <c r="N33" s="203">
        <v>0</v>
      </c>
      <c r="O33" s="203">
        <v>0</v>
      </c>
      <c r="P33" s="203">
        <f t="shared" si="0"/>
        <v>12</v>
      </c>
    </row>
    <row r="34" spans="2:16" x14ac:dyDescent="0.5">
      <c r="B34" s="208" t="str">
        <v>600-154-FND-SIF</v>
      </c>
      <c r="C34" s="21" t="str">
        <v>PROC.ERP - 600-154-FND-SIF</v>
      </c>
      <c r="D34" s="203">
        <v>21</v>
      </c>
      <c r="E34" s="203">
        <v>24.5</v>
      </c>
      <c r="F34" s="203">
        <v>0</v>
      </c>
      <c r="G34" s="203">
        <v>0</v>
      </c>
      <c r="H34" s="203">
        <v>0</v>
      </c>
      <c r="I34" s="203">
        <v>0</v>
      </c>
      <c r="J34" s="203">
        <v>0</v>
      </c>
      <c r="K34" s="203">
        <v>0</v>
      </c>
      <c r="L34" s="203">
        <v>0</v>
      </c>
      <c r="M34" s="203">
        <v>0</v>
      </c>
      <c r="N34" s="203">
        <v>0</v>
      </c>
      <c r="O34" s="203">
        <v>0</v>
      </c>
      <c r="P34" s="203">
        <f t="shared" si="0"/>
        <v>45.5</v>
      </c>
    </row>
    <row r="35" spans="2:16" x14ac:dyDescent="0.5">
      <c r="B35" s="208" t="str">
        <v>742-152-SIF-MSJ-P1</v>
      </c>
      <c r="C35" s="21" t="str">
        <v>PROC.ERP - 742-152-SIF-MSJ-P1</v>
      </c>
      <c r="D35" s="203">
        <v>0</v>
      </c>
      <c r="E35" s="203">
        <v>133.25</v>
      </c>
      <c r="F35" s="203">
        <v>0</v>
      </c>
      <c r="G35" s="203">
        <v>0</v>
      </c>
      <c r="H35" s="203">
        <v>0</v>
      </c>
      <c r="I35" s="203">
        <v>0</v>
      </c>
      <c r="J35" s="203">
        <v>0</v>
      </c>
      <c r="K35" s="203">
        <v>0</v>
      </c>
      <c r="L35" s="203">
        <v>0</v>
      </c>
      <c r="M35" s="203">
        <v>0</v>
      </c>
      <c r="N35" s="203">
        <v>0</v>
      </c>
      <c r="O35" s="203">
        <v>0</v>
      </c>
      <c r="P35" s="203">
        <f t="shared" si="0"/>
        <v>133.25</v>
      </c>
    </row>
    <row r="36" spans="2:16" x14ac:dyDescent="0.5">
      <c r="B36" s="208" t="str">
        <v>742-154-MSJ-P1-SIF</v>
      </c>
      <c r="C36" s="21" t="str">
        <v>PROC.ERP - 742-154-MSJ-P1-SIF</v>
      </c>
      <c r="D36" s="203">
        <v>62</v>
      </c>
      <c r="E36" s="203">
        <v>42.5</v>
      </c>
      <c r="F36" s="203">
        <v>0</v>
      </c>
      <c r="G36" s="203">
        <v>0</v>
      </c>
      <c r="H36" s="203">
        <v>0</v>
      </c>
      <c r="I36" s="203">
        <v>0</v>
      </c>
      <c r="J36" s="203">
        <v>0</v>
      </c>
      <c r="K36" s="203">
        <v>0</v>
      </c>
      <c r="L36" s="203">
        <v>0</v>
      </c>
      <c r="M36" s="203">
        <v>0</v>
      </c>
      <c r="N36" s="203">
        <v>0</v>
      </c>
      <c r="O36" s="203">
        <v>0</v>
      </c>
      <c r="P36" s="203">
        <f t="shared" si="0"/>
        <v>104.5</v>
      </c>
    </row>
    <row r="37" spans="2:16" x14ac:dyDescent="0.5">
      <c r="B37" s="208" t="str">
        <v>742-156.1-MSJ</v>
      </c>
      <c r="C37" s="21" t="str">
        <v>PROC.ERP - 742-156.1-MSJ</v>
      </c>
      <c r="D37" s="203">
        <v>76</v>
      </c>
      <c r="E37" s="203">
        <v>51.5</v>
      </c>
      <c r="F37" s="203">
        <v>0</v>
      </c>
      <c r="G37" s="203">
        <v>0</v>
      </c>
      <c r="H37" s="203">
        <v>0</v>
      </c>
      <c r="I37" s="203">
        <v>0</v>
      </c>
      <c r="J37" s="203">
        <v>0</v>
      </c>
      <c r="K37" s="203">
        <v>0</v>
      </c>
      <c r="L37" s="203">
        <v>0</v>
      </c>
      <c r="M37" s="203">
        <v>0</v>
      </c>
      <c r="N37" s="203">
        <v>0</v>
      </c>
      <c r="O37" s="203">
        <v>0</v>
      </c>
      <c r="P37" s="203">
        <f t="shared" si="0"/>
        <v>127.5</v>
      </c>
    </row>
    <row r="38" spans="2:16" x14ac:dyDescent="0.5">
      <c r="B38" s="208" t="str">
        <v>866-154-SUTEL-SIF</v>
      </c>
      <c r="C38" s="21" t="str">
        <v>PROC.ERP - 866-154-SUTEL-SIF</v>
      </c>
      <c r="D38" s="203">
        <v>0</v>
      </c>
      <c r="E38" s="203">
        <v>7.5</v>
      </c>
      <c r="F38" s="203">
        <v>0</v>
      </c>
      <c r="G38" s="203">
        <v>0</v>
      </c>
      <c r="H38" s="203">
        <v>0</v>
      </c>
      <c r="I38" s="203">
        <v>0</v>
      </c>
      <c r="J38" s="203">
        <v>0</v>
      </c>
      <c r="K38" s="203">
        <v>0</v>
      </c>
      <c r="L38" s="203">
        <v>0</v>
      </c>
      <c r="M38" s="203">
        <v>0</v>
      </c>
      <c r="N38" s="203">
        <v>0</v>
      </c>
      <c r="O38" s="203">
        <v>0</v>
      </c>
      <c r="P38" s="203">
        <f t="shared" si="0"/>
        <v>7.5</v>
      </c>
    </row>
    <row r="39" spans="2:16" x14ac:dyDescent="0.5">
      <c r="B39" s="208" t="str">
        <v>873-152-CENCINAI-SIF</v>
      </c>
      <c r="C39" s="21" t="str">
        <v>PROC.ERP - 873-152-CENCINAI-SIF</v>
      </c>
      <c r="D39" s="203">
        <v>0</v>
      </c>
      <c r="E39" s="203">
        <v>10</v>
      </c>
      <c r="F39" s="203">
        <v>0</v>
      </c>
      <c r="G39" s="203">
        <v>0</v>
      </c>
      <c r="H39" s="203">
        <v>0</v>
      </c>
      <c r="I39" s="203">
        <v>0</v>
      </c>
      <c r="J39" s="203">
        <v>0</v>
      </c>
      <c r="K39" s="203">
        <v>0</v>
      </c>
      <c r="L39" s="203">
        <v>0</v>
      </c>
      <c r="M39" s="203">
        <v>0</v>
      </c>
      <c r="N39" s="203">
        <v>0</v>
      </c>
      <c r="O39" s="203">
        <v>0</v>
      </c>
      <c r="P39" s="203">
        <f t="shared" si="0"/>
        <v>10</v>
      </c>
    </row>
    <row r="40" spans="2:16" x14ac:dyDescent="0.5">
      <c r="B40" s="208" t="str">
        <v>873-154- CENCINAI-SF</v>
      </c>
      <c r="C40" s="21" t="str">
        <v>PROC.ERP - 873-154- CENCINAI-SF</v>
      </c>
      <c r="D40" s="203">
        <v>35.5</v>
      </c>
      <c r="E40" s="203">
        <v>9.5</v>
      </c>
      <c r="F40" s="203">
        <v>0</v>
      </c>
      <c r="G40" s="203">
        <v>0</v>
      </c>
      <c r="H40" s="203">
        <v>0</v>
      </c>
      <c r="I40" s="203">
        <v>0</v>
      </c>
      <c r="J40" s="203">
        <v>0</v>
      </c>
      <c r="K40" s="203">
        <v>0</v>
      </c>
      <c r="L40" s="203">
        <v>0</v>
      </c>
      <c r="M40" s="203">
        <v>0</v>
      </c>
      <c r="N40" s="203">
        <v>0</v>
      </c>
      <c r="O40" s="203">
        <v>0</v>
      </c>
      <c r="P40" s="203">
        <f t="shared" si="0"/>
        <v>45</v>
      </c>
    </row>
    <row r="41" spans="2:16" x14ac:dyDescent="0.5">
      <c r="B41" s="208" t="str">
        <v>874-152-IAFA-SIF</v>
      </c>
      <c r="C41" s="21" t="str">
        <v>PROC.ERP - 874-152-IAFA-SIF</v>
      </c>
      <c r="D41" s="203">
        <v>0</v>
      </c>
      <c r="E41" s="203">
        <v>9</v>
      </c>
      <c r="F41" s="203">
        <v>0</v>
      </c>
      <c r="G41" s="203">
        <v>0</v>
      </c>
      <c r="H41" s="203">
        <v>0</v>
      </c>
      <c r="I41" s="203">
        <v>0</v>
      </c>
      <c r="J41" s="203">
        <v>0</v>
      </c>
      <c r="K41" s="203">
        <v>0</v>
      </c>
      <c r="L41" s="203">
        <v>0</v>
      </c>
      <c r="M41" s="203">
        <v>0</v>
      </c>
      <c r="N41" s="203">
        <v>0</v>
      </c>
      <c r="O41" s="203">
        <v>0</v>
      </c>
      <c r="P41" s="203">
        <f t="shared" si="0"/>
        <v>9</v>
      </c>
    </row>
    <row r="42" spans="2:16" x14ac:dyDescent="0.5">
      <c r="B42" s="208" t="str">
        <v>874-154-IAFA</v>
      </c>
      <c r="C42" s="21" t="str">
        <v>PROC.ERP - 874-154-IAFA</v>
      </c>
      <c r="D42" s="203">
        <v>6.5</v>
      </c>
      <c r="E42" s="203">
        <v>18</v>
      </c>
      <c r="F42" s="203">
        <v>0</v>
      </c>
      <c r="G42" s="203">
        <v>0</v>
      </c>
      <c r="H42" s="203">
        <v>0</v>
      </c>
      <c r="I42" s="203">
        <v>0</v>
      </c>
      <c r="J42" s="203">
        <v>0</v>
      </c>
      <c r="K42" s="203">
        <v>0</v>
      </c>
      <c r="L42" s="203">
        <v>0</v>
      </c>
      <c r="M42" s="203">
        <v>0</v>
      </c>
      <c r="N42" s="203">
        <v>0</v>
      </c>
      <c r="O42" s="203">
        <v>0</v>
      </c>
      <c r="P42" s="203">
        <f t="shared" si="0"/>
        <v>24.5</v>
      </c>
    </row>
    <row r="43" spans="2:16" x14ac:dyDescent="0.5">
      <c r="B43" s="208"/>
      <c r="C43" s="21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>
        <f t="shared" si="0"/>
        <v>0</v>
      </c>
    </row>
    <row r="44" spans="2:16" x14ac:dyDescent="0.5">
      <c r="B44" s="208"/>
      <c r="C44" s="21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>
        <f t="shared" si="0"/>
        <v>0</v>
      </c>
    </row>
    <row r="45" spans="2:16" x14ac:dyDescent="0.5">
      <c r="B45" s="208"/>
      <c r="C45" s="21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>
        <f t="shared" si="0"/>
        <v>0</v>
      </c>
    </row>
    <row r="46" spans="2:16" x14ac:dyDescent="0.5">
      <c r="B46" s="208"/>
      <c r="C46" s="21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>
        <f t="shared" si="0"/>
        <v>0</v>
      </c>
    </row>
    <row r="47" spans="2:16" x14ac:dyDescent="0.5">
      <c r="B47" s="208"/>
      <c r="C47" s="21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>
        <f t="shared" si="0"/>
        <v>0</v>
      </c>
    </row>
    <row r="48" spans="2:16" x14ac:dyDescent="0.5">
      <c r="B48" s="208"/>
      <c r="C48" s="21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>
        <f t="shared" si="0"/>
        <v>0</v>
      </c>
    </row>
    <row r="49" spans="2:16" x14ac:dyDescent="0.5">
      <c r="B49" s="208"/>
      <c r="C49" s="21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>
        <f t="shared" si="0"/>
        <v>0</v>
      </c>
    </row>
    <row r="50" spans="2:16" x14ac:dyDescent="0.5">
      <c r="B50" s="208"/>
      <c r="C50" s="21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>
        <f t="shared" si="0"/>
        <v>0</v>
      </c>
    </row>
    <row r="51" spans="2:16" x14ac:dyDescent="0.5">
      <c r="B51" s="208"/>
      <c r="C51" s="21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>
        <f t="shared" si="0"/>
        <v>0</v>
      </c>
    </row>
    <row r="52" spans="2:16" x14ac:dyDescent="0.5">
      <c r="B52" s="208"/>
      <c r="C52" s="21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>
        <f t="shared" si="0"/>
        <v>0</v>
      </c>
    </row>
    <row r="53" spans="2:16" x14ac:dyDescent="0.5">
      <c r="B53" s="208"/>
      <c r="C53" s="21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>
        <f t="shared" si="0"/>
        <v>0</v>
      </c>
    </row>
    <row r="54" spans="2:16" x14ac:dyDescent="0.5">
      <c r="B54" s="208"/>
      <c r="C54" s="21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>
        <f t="shared" si="0"/>
        <v>0</v>
      </c>
    </row>
    <row r="55" spans="2:16" x14ac:dyDescent="0.5">
      <c r="B55" s="208"/>
      <c r="C55" s="21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>
        <f t="shared" si="0"/>
        <v>0</v>
      </c>
    </row>
    <row r="56" spans="2:16" x14ac:dyDescent="0.5">
      <c r="B56" s="208"/>
      <c r="C56" s="21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>
        <f t="shared" si="0"/>
        <v>0</v>
      </c>
    </row>
    <row r="57" spans="2:16" x14ac:dyDescent="0.5">
      <c r="B57" s="208"/>
      <c r="C57" s="21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>
        <f t="shared" si="0"/>
        <v>0</v>
      </c>
    </row>
    <row r="58" spans="2:16" x14ac:dyDescent="0.5">
      <c r="B58" s="208"/>
      <c r="C58" s="21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>
        <f t="shared" si="0"/>
        <v>0</v>
      </c>
    </row>
    <row r="59" spans="2:16" x14ac:dyDescent="0.5">
      <c r="B59" s="208"/>
      <c r="C59" s="21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>
        <f t="shared" si="0"/>
        <v>0</v>
      </c>
    </row>
    <row r="60" spans="2:16" x14ac:dyDescent="0.5">
      <c r="B60" s="208"/>
      <c r="C60" s="21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>
        <f t="shared" si="0"/>
        <v>0</v>
      </c>
    </row>
    <row r="61" spans="2:16" x14ac:dyDescent="0.5">
      <c r="B61" s="208"/>
      <c r="C61" s="21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>
        <f t="shared" si="0"/>
        <v>0</v>
      </c>
    </row>
    <row r="62" spans="2:16" x14ac:dyDescent="0.5">
      <c r="B62" s="208"/>
      <c r="C62" s="21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>
        <f t="shared" si="0"/>
        <v>0</v>
      </c>
    </row>
    <row r="63" spans="2:16" x14ac:dyDescent="0.5">
      <c r="B63" s="208"/>
      <c r="C63" s="21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>
        <f t="shared" si="0"/>
        <v>0</v>
      </c>
    </row>
    <row r="64" spans="2:16" x14ac:dyDescent="0.5">
      <c r="B64" s="208"/>
      <c r="C64" s="21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>
        <f t="shared" si="0"/>
        <v>0</v>
      </c>
    </row>
    <row r="65" spans="2:16" x14ac:dyDescent="0.5">
      <c r="B65" s="208"/>
      <c r="C65" s="21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>
        <f t="shared" si="0"/>
        <v>0</v>
      </c>
    </row>
    <row r="66" spans="2:16" x14ac:dyDescent="0.5">
      <c r="B66" s="208"/>
      <c r="C66" s="21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>
        <f t="shared" si="0"/>
        <v>0</v>
      </c>
    </row>
    <row r="67" spans="2:16" x14ac:dyDescent="0.5">
      <c r="B67" s="208"/>
      <c r="C67" s="21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>
        <f t="shared" si="0"/>
        <v>0</v>
      </c>
    </row>
    <row r="68" spans="2:16" x14ac:dyDescent="0.5">
      <c r="B68" s="208"/>
      <c r="C68" s="21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>
        <f t="shared" si="0"/>
        <v>0</v>
      </c>
    </row>
    <row r="69" spans="2:16" x14ac:dyDescent="0.5">
      <c r="B69" s="208"/>
      <c r="C69" s="21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>
        <f t="shared" si="0"/>
        <v>0</v>
      </c>
    </row>
    <row r="70" spans="2:16" x14ac:dyDescent="0.5">
      <c r="B70" s="208"/>
      <c r="C70" s="21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>
        <f t="shared" si="0"/>
        <v>0</v>
      </c>
    </row>
    <row r="71" spans="2:16" x14ac:dyDescent="0.5">
      <c r="B71" s="208"/>
      <c r="C71" s="21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>
        <f t="shared" si="0"/>
        <v>0</v>
      </c>
    </row>
    <row r="72" spans="2:16" x14ac:dyDescent="0.5">
      <c r="B72" s="208"/>
      <c r="C72" s="21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>
        <f t="shared" ref="P72:P84" si="1">SUM(D72:O72)</f>
        <v>0</v>
      </c>
    </row>
    <row r="73" spans="2:16" x14ac:dyDescent="0.5">
      <c r="B73" s="208"/>
      <c r="C73" s="21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>
        <f t="shared" si="1"/>
        <v>0</v>
      </c>
    </row>
    <row r="74" spans="2:16" x14ac:dyDescent="0.5">
      <c r="B74" s="208"/>
      <c r="C74" s="21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>
        <f t="shared" si="1"/>
        <v>0</v>
      </c>
    </row>
    <row r="75" spans="2:16" x14ac:dyDescent="0.5">
      <c r="B75" s="208"/>
      <c r="C75" s="21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>
        <f t="shared" si="1"/>
        <v>0</v>
      </c>
    </row>
    <row r="76" spans="2:16" x14ac:dyDescent="0.5">
      <c r="B76" s="208"/>
      <c r="C76" s="21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>
        <f t="shared" si="1"/>
        <v>0</v>
      </c>
    </row>
    <row r="77" spans="2:16" x14ac:dyDescent="0.5">
      <c r="B77" s="208"/>
      <c r="C77" s="21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>
        <f t="shared" si="1"/>
        <v>0</v>
      </c>
    </row>
    <row r="78" spans="2:16" outlineLevel="1" x14ac:dyDescent="0.5">
      <c r="B78" s="208"/>
      <c r="C78" s="21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>
        <f t="shared" si="1"/>
        <v>0</v>
      </c>
    </row>
    <row r="79" spans="2:16" outlineLevel="1" x14ac:dyDescent="0.5">
      <c r="B79" s="208"/>
      <c r="C79" s="21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>
        <f t="shared" si="1"/>
        <v>0</v>
      </c>
    </row>
    <row r="80" spans="2:16" outlineLevel="1" x14ac:dyDescent="0.5">
      <c r="B80" s="208"/>
      <c r="C80" s="21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>
        <f t="shared" si="1"/>
        <v>0</v>
      </c>
    </row>
    <row r="81" spans="2:48" outlineLevel="1" x14ac:dyDescent="0.5">
      <c r="B81" s="208"/>
      <c r="C81" s="21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>
        <f t="shared" si="1"/>
        <v>0</v>
      </c>
    </row>
    <row r="82" spans="2:48" outlineLevel="1" x14ac:dyDescent="0.5">
      <c r="B82" s="208"/>
      <c r="C82" s="21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>
        <f t="shared" si="1"/>
        <v>0</v>
      </c>
    </row>
    <row r="83" spans="2:48" outlineLevel="1" x14ac:dyDescent="0.5">
      <c r="B83" s="208"/>
      <c r="C83" s="21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>
        <f t="shared" si="1"/>
        <v>0</v>
      </c>
    </row>
    <row r="84" spans="2:48" outlineLevel="1" x14ac:dyDescent="0.5">
      <c r="B84" s="208"/>
      <c r="C84" s="21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>
        <f t="shared" si="1"/>
        <v>0</v>
      </c>
    </row>
    <row r="85" spans="2:48" x14ac:dyDescent="0.5">
      <c r="C85" s="8"/>
      <c r="D85" s="204">
        <f>SUM(D7:D84)</f>
        <v>1688</v>
      </c>
      <c r="E85" s="83">
        <f t="shared" ref="E85:P85" si="2">SUM(E7:E84)</f>
        <v>1685.5</v>
      </c>
      <c r="F85" s="83">
        <f t="shared" si="2"/>
        <v>0</v>
      </c>
      <c r="G85" s="83">
        <f t="shared" si="2"/>
        <v>0</v>
      </c>
      <c r="H85" s="83">
        <f t="shared" si="2"/>
        <v>0</v>
      </c>
      <c r="I85" s="83">
        <f t="shared" si="2"/>
        <v>0</v>
      </c>
      <c r="J85" s="83">
        <f t="shared" si="2"/>
        <v>0</v>
      </c>
      <c r="K85" s="83">
        <f t="shared" si="2"/>
        <v>0</v>
      </c>
      <c r="L85" s="83">
        <f t="shared" si="2"/>
        <v>0</v>
      </c>
      <c r="M85" s="83">
        <f t="shared" si="2"/>
        <v>0</v>
      </c>
      <c r="N85" s="83">
        <f t="shared" si="2"/>
        <v>0</v>
      </c>
      <c r="O85" s="83">
        <f t="shared" si="2"/>
        <v>0</v>
      </c>
      <c r="P85" s="83">
        <f t="shared" si="2"/>
        <v>3373.5</v>
      </c>
    </row>
    <row r="86" spans="2:48" x14ac:dyDescent="0.5"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</row>
    <row r="87" spans="2:48" x14ac:dyDescent="0.5">
      <c r="D87" s="11"/>
      <c r="E87" s="11"/>
      <c r="F87" s="11"/>
      <c r="G87" s="11"/>
      <c r="I87" s="10"/>
      <c r="J87" s="10"/>
      <c r="K87" s="10"/>
      <c r="L87" s="10"/>
      <c r="M87" s="10"/>
      <c r="N87" s="10"/>
      <c r="O87" s="10"/>
      <c r="P87" s="11"/>
    </row>
    <row r="88" spans="2:48" ht="30.6" x14ac:dyDescent="0.85">
      <c r="C88" s="12" t="s">
        <v>510</v>
      </c>
      <c r="D88" s="13" t="s">
        <v>497</v>
      </c>
      <c r="E88" s="13" t="s">
        <v>498</v>
      </c>
      <c r="F88" s="13" t="s">
        <v>499</v>
      </c>
      <c r="G88" s="14" t="s">
        <v>500</v>
      </c>
      <c r="H88" s="13" t="s">
        <v>501</v>
      </c>
      <c r="I88" s="13" t="s">
        <v>502</v>
      </c>
      <c r="J88" s="13" t="s">
        <v>503</v>
      </c>
      <c r="K88" s="13" t="s">
        <v>504</v>
      </c>
      <c r="L88" s="13" t="s">
        <v>505</v>
      </c>
      <c r="M88" s="13" t="s">
        <v>506</v>
      </c>
      <c r="N88" s="13" t="s">
        <v>507</v>
      </c>
      <c r="O88" s="13" t="s">
        <v>508</v>
      </c>
      <c r="P88" s="13" t="s">
        <v>509</v>
      </c>
      <c r="Q88" s="15" t="s">
        <v>511</v>
      </c>
      <c r="R88" s="16" t="s">
        <v>497</v>
      </c>
      <c r="S88" s="16" t="s">
        <v>498</v>
      </c>
      <c r="T88" s="16" t="s">
        <v>499</v>
      </c>
      <c r="U88" s="16" t="s">
        <v>500</v>
      </c>
      <c r="V88" s="16" t="s">
        <v>501</v>
      </c>
      <c r="W88" s="16" t="s">
        <v>502</v>
      </c>
      <c r="X88" s="16" t="s">
        <v>503</v>
      </c>
      <c r="Y88" s="16" t="s">
        <v>504</v>
      </c>
      <c r="Z88" s="16" t="s">
        <v>505</v>
      </c>
      <c r="AA88" s="16" t="s">
        <v>506</v>
      </c>
      <c r="AB88" s="16" t="s">
        <v>512</v>
      </c>
      <c r="AC88" s="16" t="s">
        <v>508</v>
      </c>
    </row>
    <row r="89" spans="2:48" ht="18" x14ac:dyDescent="0.5">
      <c r="C89" s="76" t="s">
        <v>664</v>
      </c>
      <c r="D89" s="13"/>
      <c r="E89" s="13"/>
      <c r="F89" s="13"/>
      <c r="G89" s="14"/>
      <c r="H89" s="13"/>
      <c r="I89" s="13"/>
      <c r="J89" s="13"/>
      <c r="K89" s="13"/>
      <c r="L89" s="13"/>
      <c r="M89" s="13"/>
      <c r="N89" s="13"/>
      <c r="O89" s="13"/>
      <c r="P89" s="13"/>
      <c r="Q89" s="15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K89" s="3">
        <v>1</v>
      </c>
      <c r="AL89" s="3">
        <v>2</v>
      </c>
      <c r="AM89" s="3">
        <v>3</v>
      </c>
      <c r="AN89" s="3">
        <v>4</v>
      </c>
      <c r="AO89" s="3">
        <v>5</v>
      </c>
      <c r="AP89" s="3">
        <v>6</v>
      </c>
      <c r="AQ89" s="3">
        <v>7</v>
      </c>
      <c r="AR89" s="3">
        <v>8</v>
      </c>
      <c r="AS89" s="3">
        <v>9</v>
      </c>
      <c r="AT89" s="3">
        <v>10</v>
      </c>
      <c r="AU89" s="3">
        <v>11</v>
      </c>
      <c r="AV89" s="3">
        <v>12</v>
      </c>
    </row>
    <row r="90" spans="2:48" x14ac:dyDescent="0.5">
      <c r="C90" s="19" t="s">
        <v>12</v>
      </c>
      <c r="D90" s="86" cm="1">
        <f t="array" ref="D90:O102">SUMIFS(BD[PRYRAhoras],BD[ProcesoRecurso],Resumen!$D$7,BD[ProcesoTarea],C90:C102,BD[PRYRAfecha],D216:O216)</f>
        <v>0</v>
      </c>
      <c r="E90" s="86">
        <v>0</v>
      </c>
      <c r="F90" s="86">
        <v>0</v>
      </c>
      <c r="G90" s="86">
        <v>0</v>
      </c>
      <c r="H90" s="86">
        <v>0</v>
      </c>
      <c r="I90" s="86">
        <v>0</v>
      </c>
      <c r="J90" s="86">
        <v>0</v>
      </c>
      <c r="K90" s="86">
        <v>0</v>
      </c>
      <c r="L90" s="86">
        <v>0</v>
      </c>
      <c r="M90" s="86">
        <v>0</v>
      </c>
      <c r="N90" s="86">
        <v>0</v>
      </c>
      <c r="O90" s="86">
        <v>0</v>
      </c>
      <c r="P90" s="87">
        <f t="shared" ref="P90:P91" si="3">SUM(D90:O90)</f>
        <v>0</v>
      </c>
      <c r="Q90" s="88">
        <f t="shared" ref="Q90:Q102" si="4">IFERROR(P90/$P$130,"")</f>
        <v>0</v>
      </c>
      <c r="R90" s="128">
        <f t="shared" ref="R90:R102" si="5">IFERROR(D90/D$130,"")</f>
        <v>0</v>
      </c>
      <c r="S90" s="128">
        <f t="shared" ref="S90:S102" si="6">IFERROR(E90/E$130,"")</f>
        <v>0</v>
      </c>
      <c r="T90" s="128" t="str">
        <f t="shared" ref="T90:T102" si="7">IFERROR(F90/F$130,"")</f>
        <v/>
      </c>
      <c r="U90" s="128" t="str">
        <f t="shared" ref="U90:U102" si="8">IFERROR(G90/G$130,"")</f>
        <v/>
      </c>
      <c r="V90" s="128" t="str">
        <f t="shared" ref="V90:V102" si="9">IFERROR(H90/H$130,"")</f>
        <v/>
      </c>
      <c r="W90" s="128" t="str">
        <f t="shared" ref="W90:W102" si="10">IFERROR(I90/I$130,"")</f>
        <v/>
      </c>
      <c r="X90" s="128" t="str">
        <f t="shared" ref="X90:X102" si="11">IFERROR(J90/J$130,"")</f>
        <v/>
      </c>
      <c r="Y90" s="128" t="str">
        <f t="shared" ref="Y90:Y102" si="12">IFERROR(K90/K$130,"")</f>
        <v/>
      </c>
      <c r="Z90" s="128" t="str">
        <f t="shared" ref="Z90:Z102" si="13">IFERROR(L90/L$130,"")</f>
        <v/>
      </c>
      <c r="AA90" s="128" t="str">
        <f t="shared" ref="AA90:AA102" si="14">IFERROR(M90/M$130,"")</f>
        <v/>
      </c>
      <c r="AB90" s="128" t="str">
        <f t="shared" ref="AB90:AB102" si="15">IFERROR(N90/N$130,"")</f>
        <v/>
      </c>
      <c r="AC90" s="128" t="str">
        <f t="shared" ref="AC90:AC102" si="16">IFERROR(O90/O$130,"")</f>
        <v/>
      </c>
      <c r="AF90" s="3" t="str" cm="1">
        <f t="array" ref="AF90:AF114">_xlfn.UNIQUE(_xlfn._xlws.FILTER(BD!H:H,(BD!H:H&lt;&gt;"AA")*(BD!H:H&lt;&gt;"")))</f>
        <v>ProcesoTarea</v>
      </c>
      <c r="AG90" s="11">
        <f t="shared" ref="AG90:AG127" si="17">SUMIFS($Q$90:$Q$130,$C$90:$C$130,AF90)</f>
        <v>0</v>
      </c>
      <c r="AH90" s="3">
        <f t="shared" ref="AH90:AH127" si="18">_xlfn.RANK.AVG(AG90,$AG$90:$AG$127)</f>
        <v>20.5</v>
      </c>
      <c r="AI90" s="3">
        <v>1</v>
      </c>
      <c r="AJ90" s="3" t="str" cm="1">
        <f t="array" ref="AJ90">IFERROR(INDEX($AF$90:$AF$127,MATCH(AI90,$AH$90:$AH$127,0),),"")</f>
        <v>PROC.ERP</v>
      </c>
      <c r="AK90" s="10">
        <f t="shared" ref="AK90:AV90" si="19">IF(AJ90="","",VLOOKUP($AJ90,$C$88:$P$130,AK$89+1,FALSE))</f>
        <v>1494</v>
      </c>
      <c r="AL90" s="10">
        <f t="shared" si="19"/>
        <v>1472</v>
      </c>
      <c r="AM90" s="10">
        <f t="shared" si="19"/>
        <v>0</v>
      </c>
      <c r="AN90" s="10">
        <f t="shared" si="19"/>
        <v>0</v>
      </c>
      <c r="AO90" s="10">
        <f t="shared" si="19"/>
        <v>0</v>
      </c>
      <c r="AP90" s="10">
        <f t="shared" si="19"/>
        <v>0</v>
      </c>
      <c r="AQ90" s="10">
        <f t="shared" si="19"/>
        <v>0</v>
      </c>
      <c r="AR90" s="10">
        <f t="shared" si="19"/>
        <v>0</v>
      </c>
      <c r="AS90" s="10">
        <f t="shared" si="19"/>
        <v>0</v>
      </c>
      <c r="AT90" s="10">
        <f t="shared" si="19"/>
        <v>0</v>
      </c>
      <c r="AU90" s="10">
        <f t="shared" si="19"/>
        <v>0</v>
      </c>
      <c r="AV90" s="10">
        <f t="shared" si="19"/>
        <v>0</v>
      </c>
    </row>
    <row r="91" spans="2:48" x14ac:dyDescent="0.5">
      <c r="C91" s="19" t="s">
        <v>48</v>
      </c>
      <c r="D91" s="86">
        <v>1494</v>
      </c>
      <c r="E91" s="86">
        <v>1472</v>
      </c>
      <c r="F91" s="86">
        <v>0</v>
      </c>
      <c r="G91" s="86">
        <v>0</v>
      </c>
      <c r="H91" s="86">
        <v>0</v>
      </c>
      <c r="I91" s="86">
        <v>0</v>
      </c>
      <c r="J91" s="86">
        <v>0</v>
      </c>
      <c r="K91" s="86">
        <v>0</v>
      </c>
      <c r="L91" s="86">
        <v>0</v>
      </c>
      <c r="M91" s="86">
        <v>0</v>
      </c>
      <c r="N91" s="86">
        <v>0</v>
      </c>
      <c r="O91" s="86">
        <v>0</v>
      </c>
      <c r="P91" s="87">
        <f t="shared" si="3"/>
        <v>2966</v>
      </c>
      <c r="Q91" s="88">
        <f t="shared" si="4"/>
        <v>0.87920557284719136</v>
      </c>
      <c r="R91" s="128">
        <f t="shared" si="5"/>
        <v>0.88507109004739337</v>
      </c>
      <c r="S91" s="128">
        <f t="shared" si="6"/>
        <v>0.87333135568080689</v>
      </c>
      <c r="T91" s="128" t="str">
        <f t="shared" si="7"/>
        <v/>
      </c>
      <c r="U91" s="128" t="str">
        <f t="shared" si="8"/>
        <v/>
      </c>
      <c r="V91" s="128" t="str">
        <f t="shared" si="9"/>
        <v/>
      </c>
      <c r="W91" s="128" t="str">
        <f t="shared" si="10"/>
        <v/>
      </c>
      <c r="X91" s="128" t="str">
        <f t="shared" si="11"/>
        <v/>
      </c>
      <c r="Y91" s="128" t="str">
        <f t="shared" si="12"/>
        <v/>
      </c>
      <c r="Z91" s="128" t="str">
        <f t="shared" si="13"/>
        <v/>
      </c>
      <c r="AA91" s="128" t="str">
        <f t="shared" si="14"/>
        <v/>
      </c>
      <c r="AB91" s="128" t="str">
        <f t="shared" si="15"/>
        <v/>
      </c>
      <c r="AC91" s="128" t="str">
        <f t="shared" si="16"/>
        <v/>
      </c>
      <c r="AF91" s="3" t="str">
        <v>PROC.ADM</v>
      </c>
      <c r="AG91" s="11">
        <f t="shared" si="17"/>
        <v>0.12079442715280865</v>
      </c>
      <c r="AH91" s="3">
        <f t="shared" si="18"/>
        <v>2</v>
      </c>
      <c r="AI91" s="3">
        <f>AI90+1</f>
        <v>2</v>
      </c>
      <c r="AJ91" s="3" t="str" cm="1">
        <f t="array" ref="AJ91">IFERROR(INDEX($AF$90:$AF$127,MATCH(AI91,$AH$90:$AH$127,0),),"")</f>
        <v>PROC.ADM</v>
      </c>
      <c r="AK91" s="10">
        <f t="shared" ref="AK91:AV91" si="20">IF(AJ91="","",VLOOKUP($AJ91,$C$88:$P$130,AK$89+1,FALSE))</f>
        <v>194</v>
      </c>
      <c r="AL91" s="10">
        <f t="shared" si="20"/>
        <v>213.5</v>
      </c>
      <c r="AM91" s="10">
        <f t="shared" si="20"/>
        <v>0</v>
      </c>
      <c r="AN91" s="10">
        <f t="shared" si="20"/>
        <v>0</v>
      </c>
      <c r="AO91" s="10">
        <f t="shared" si="20"/>
        <v>0</v>
      </c>
      <c r="AP91" s="10">
        <f t="shared" si="20"/>
        <v>0</v>
      </c>
      <c r="AQ91" s="10">
        <f t="shared" si="20"/>
        <v>0</v>
      </c>
      <c r="AR91" s="10">
        <f t="shared" si="20"/>
        <v>0</v>
      </c>
      <c r="AS91" s="10">
        <f t="shared" si="20"/>
        <v>0</v>
      </c>
      <c r="AT91" s="10">
        <f t="shared" si="20"/>
        <v>0</v>
      </c>
      <c r="AU91" s="10">
        <f t="shared" si="20"/>
        <v>0</v>
      </c>
      <c r="AV91" s="10">
        <f t="shared" si="20"/>
        <v>0</v>
      </c>
    </row>
    <row r="92" spans="2:48" x14ac:dyDescent="0.5">
      <c r="C92" s="19" t="s">
        <v>4333</v>
      </c>
      <c r="D92" s="86">
        <v>0</v>
      </c>
      <c r="E92" s="86">
        <v>0</v>
      </c>
      <c r="F92" s="86">
        <v>0</v>
      </c>
      <c r="G92" s="86">
        <v>0</v>
      </c>
      <c r="H92" s="86">
        <v>0</v>
      </c>
      <c r="I92" s="86">
        <v>0</v>
      </c>
      <c r="J92" s="86">
        <v>0</v>
      </c>
      <c r="K92" s="86">
        <v>0</v>
      </c>
      <c r="L92" s="86">
        <v>0</v>
      </c>
      <c r="M92" s="86">
        <v>0</v>
      </c>
      <c r="N92" s="86">
        <v>0</v>
      </c>
      <c r="O92" s="86">
        <v>0</v>
      </c>
      <c r="P92" s="87">
        <f t="shared" ref="P92" si="21">SUM(D92:O92)</f>
        <v>0</v>
      </c>
      <c r="Q92" s="88">
        <f t="shared" si="4"/>
        <v>0</v>
      </c>
      <c r="R92" s="128">
        <f t="shared" si="5"/>
        <v>0</v>
      </c>
      <c r="S92" s="128">
        <f t="shared" si="6"/>
        <v>0</v>
      </c>
      <c r="T92" s="128" t="str">
        <f t="shared" si="7"/>
        <v/>
      </c>
      <c r="U92" s="128" t="str">
        <f t="shared" si="8"/>
        <v/>
      </c>
      <c r="V92" s="128" t="str">
        <f t="shared" si="9"/>
        <v/>
      </c>
      <c r="W92" s="128" t="str">
        <f t="shared" si="10"/>
        <v/>
      </c>
      <c r="X92" s="128" t="str">
        <f t="shared" si="11"/>
        <v/>
      </c>
      <c r="Y92" s="128" t="str">
        <f t="shared" si="12"/>
        <v/>
      </c>
      <c r="Z92" s="128" t="str">
        <f t="shared" si="13"/>
        <v/>
      </c>
      <c r="AA92" s="128" t="str">
        <f t="shared" si="14"/>
        <v/>
      </c>
      <c r="AB92" s="128" t="str">
        <f t="shared" si="15"/>
        <v/>
      </c>
      <c r="AC92" s="128" t="str">
        <f t="shared" si="16"/>
        <v/>
      </c>
      <c r="AF92" s="3" t="str">
        <v>PROC.TELCO</v>
      </c>
      <c r="AG92" s="11">
        <f t="shared" si="17"/>
        <v>0</v>
      </c>
      <c r="AH92" s="3">
        <f t="shared" si="18"/>
        <v>20.5</v>
      </c>
      <c r="AI92" s="3">
        <f t="shared" ref="AI92:AI94" si="22">AI91+1</f>
        <v>3</v>
      </c>
      <c r="AJ92" s="3" t="str" cm="1">
        <f t="array" ref="AJ92">IFERROR(INDEX($AF$90:$AF$127,MATCH(AI92,$AH$90:$AH$127,0),),"")</f>
        <v/>
      </c>
      <c r="AK92" s="10" t="str">
        <f t="shared" ref="AK92:AV92" si="23">IF(AJ92="","",VLOOKUP($AJ92,$C$88:$P$130,AK$89+1,FALSE))</f>
        <v/>
      </c>
      <c r="AL92" s="10" t="str">
        <f t="shared" si="23"/>
        <v/>
      </c>
      <c r="AM92" s="10" t="str">
        <f t="shared" si="23"/>
        <v/>
      </c>
      <c r="AN92" s="10" t="str">
        <f t="shared" si="23"/>
        <v/>
      </c>
      <c r="AO92" s="10" t="str">
        <f t="shared" si="23"/>
        <v/>
      </c>
      <c r="AP92" s="10" t="str">
        <f t="shared" si="23"/>
        <v/>
      </c>
      <c r="AQ92" s="10" t="str">
        <f t="shared" si="23"/>
        <v/>
      </c>
      <c r="AR92" s="10" t="str">
        <f t="shared" si="23"/>
        <v/>
      </c>
      <c r="AS92" s="10" t="str">
        <f t="shared" si="23"/>
        <v/>
      </c>
      <c r="AT92" s="10" t="str">
        <f t="shared" si="23"/>
        <v/>
      </c>
      <c r="AU92" s="10" t="str">
        <f t="shared" si="23"/>
        <v/>
      </c>
      <c r="AV92" s="10" t="str">
        <f t="shared" si="23"/>
        <v/>
      </c>
    </row>
    <row r="93" spans="2:48" x14ac:dyDescent="0.5">
      <c r="C93" s="19" t="s">
        <v>4303</v>
      </c>
      <c r="D93" s="86">
        <v>0</v>
      </c>
      <c r="E93" s="86">
        <v>0</v>
      </c>
      <c r="F93" s="86">
        <v>0</v>
      </c>
      <c r="G93" s="86">
        <v>0</v>
      </c>
      <c r="H93" s="86">
        <v>0</v>
      </c>
      <c r="I93" s="86">
        <v>0</v>
      </c>
      <c r="J93" s="86">
        <v>0</v>
      </c>
      <c r="K93" s="86">
        <v>0</v>
      </c>
      <c r="L93" s="86">
        <v>0</v>
      </c>
      <c r="M93" s="86">
        <v>0</v>
      </c>
      <c r="N93" s="86">
        <v>0</v>
      </c>
      <c r="O93" s="86">
        <v>0</v>
      </c>
      <c r="P93" s="87">
        <f t="shared" ref="P93:P102" si="24">SUM(D93:O93)</f>
        <v>0</v>
      </c>
      <c r="Q93" s="88">
        <f t="shared" si="4"/>
        <v>0</v>
      </c>
      <c r="R93" s="128">
        <f t="shared" si="5"/>
        <v>0</v>
      </c>
      <c r="S93" s="128">
        <f t="shared" si="6"/>
        <v>0</v>
      </c>
      <c r="T93" s="128" t="str">
        <f t="shared" si="7"/>
        <v/>
      </c>
      <c r="U93" s="128" t="str">
        <f t="shared" si="8"/>
        <v/>
      </c>
      <c r="V93" s="128" t="str">
        <f t="shared" si="9"/>
        <v/>
      </c>
      <c r="W93" s="128" t="str">
        <f t="shared" si="10"/>
        <v/>
      </c>
      <c r="X93" s="128" t="str">
        <f t="shared" si="11"/>
        <v/>
      </c>
      <c r="Y93" s="128" t="str">
        <f t="shared" si="12"/>
        <v/>
      </c>
      <c r="Z93" s="128" t="str">
        <f t="shared" si="13"/>
        <v/>
      </c>
      <c r="AA93" s="128" t="str">
        <f t="shared" si="14"/>
        <v/>
      </c>
      <c r="AB93" s="128" t="str">
        <f t="shared" si="15"/>
        <v/>
      </c>
      <c r="AC93" s="128" t="str">
        <f t="shared" si="16"/>
        <v/>
      </c>
      <c r="AF93" s="3" t="str">
        <v>PROC.QA</v>
      </c>
      <c r="AG93" s="11">
        <f t="shared" si="17"/>
        <v>0</v>
      </c>
      <c r="AH93" s="3">
        <f t="shared" si="18"/>
        <v>20.5</v>
      </c>
      <c r="AI93" s="3">
        <f t="shared" si="22"/>
        <v>4</v>
      </c>
      <c r="AJ93" s="3" t="str" cm="1">
        <f t="array" ref="AJ93">IFERROR(INDEX($AF$90:$AF$127,MATCH(AI93,$AH$90:$AH$127,0),),"")</f>
        <v/>
      </c>
      <c r="AK93" s="10" t="str">
        <f t="shared" ref="AK93:AV93" si="25">IF(AJ93="","",VLOOKUP($AJ93,$C$88:$P$130,AK$89+1,FALSE))</f>
        <v/>
      </c>
      <c r="AL93" s="10" t="str">
        <f t="shared" si="25"/>
        <v/>
      </c>
      <c r="AM93" s="10" t="str">
        <f t="shared" si="25"/>
        <v/>
      </c>
      <c r="AN93" s="10" t="str">
        <f t="shared" si="25"/>
        <v/>
      </c>
      <c r="AO93" s="10" t="str">
        <f t="shared" si="25"/>
        <v/>
      </c>
      <c r="AP93" s="10" t="str">
        <f t="shared" si="25"/>
        <v/>
      </c>
      <c r="AQ93" s="10" t="str">
        <f t="shared" si="25"/>
        <v/>
      </c>
      <c r="AR93" s="10" t="str">
        <f t="shared" si="25"/>
        <v/>
      </c>
      <c r="AS93" s="10" t="str">
        <f t="shared" si="25"/>
        <v/>
      </c>
      <c r="AT93" s="10" t="str">
        <f t="shared" si="25"/>
        <v/>
      </c>
      <c r="AU93" s="10" t="str">
        <f t="shared" si="25"/>
        <v/>
      </c>
      <c r="AV93" s="10" t="str">
        <f t="shared" si="25"/>
        <v/>
      </c>
    </row>
    <row r="94" spans="2:48" x14ac:dyDescent="0.5">
      <c r="C94" s="19" t="s">
        <v>371</v>
      </c>
      <c r="D94" s="86">
        <v>0</v>
      </c>
      <c r="E94" s="86">
        <v>0</v>
      </c>
      <c r="F94" s="86">
        <v>0</v>
      </c>
      <c r="G94" s="86">
        <v>0</v>
      </c>
      <c r="H94" s="86">
        <v>0</v>
      </c>
      <c r="I94" s="86">
        <v>0</v>
      </c>
      <c r="J94" s="86">
        <v>0</v>
      </c>
      <c r="K94" s="86">
        <v>0</v>
      </c>
      <c r="L94" s="86">
        <v>0</v>
      </c>
      <c r="M94" s="86">
        <v>0</v>
      </c>
      <c r="N94" s="86">
        <v>0</v>
      </c>
      <c r="O94" s="86">
        <v>0</v>
      </c>
      <c r="P94" s="87">
        <f t="shared" si="24"/>
        <v>0</v>
      </c>
      <c r="Q94" s="88">
        <f t="shared" si="4"/>
        <v>0</v>
      </c>
      <c r="R94" s="128">
        <f t="shared" si="5"/>
        <v>0</v>
      </c>
      <c r="S94" s="128">
        <f t="shared" si="6"/>
        <v>0</v>
      </c>
      <c r="T94" s="128" t="str">
        <f t="shared" si="7"/>
        <v/>
      </c>
      <c r="U94" s="128" t="str">
        <f t="shared" si="8"/>
        <v/>
      </c>
      <c r="V94" s="128" t="str">
        <f t="shared" si="9"/>
        <v/>
      </c>
      <c r="W94" s="128" t="str">
        <f t="shared" si="10"/>
        <v/>
      </c>
      <c r="X94" s="128" t="str">
        <f t="shared" si="11"/>
        <v/>
      </c>
      <c r="Y94" s="128" t="str">
        <f t="shared" si="12"/>
        <v/>
      </c>
      <c r="Z94" s="128" t="str">
        <f t="shared" si="13"/>
        <v/>
      </c>
      <c r="AA94" s="128" t="str">
        <f t="shared" si="14"/>
        <v/>
      </c>
      <c r="AB94" s="128" t="str">
        <f t="shared" si="15"/>
        <v/>
      </c>
      <c r="AC94" s="128" t="str">
        <f t="shared" si="16"/>
        <v/>
      </c>
      <c r="AF94" s="3" t="str">
        <v>PROC.PRES</v>
      </c>
      <c r="AG94" s="11">
        <f t="shared" si="17"/>
        <v>0</v>
      </c>
      <c r="AH94" s="3">
        <f t="shared" si="18"/>
        <v>20.5</v>
      </c>
      <c r="AI94" s="3">
        <f t="shared" si="22"/>
        <v>5</v>
      </c>
      <c r="AJ94" s="3" t="str" cm="1">
        <f t="array" ref="AJ94">IFERROR(INDEX($AF$90:$AF$127,MATCH(AI94,$AH$90:$AH$127,0),),"")</f>
        <v/>
      </c>
      <c r="AK94" s="10" t="str">
        <f t="shared" ref="AK94:AV94" si="26">IF(AJ94="","",VLOOKUP($AJ94,$C$88:$P$130,AK$89+1,FALSE))</f>
        <v/>
      </c>
      <c r="AL94" s="10" t="str">
        <f t="shared" si="26"/>
        <v/>
      </c>
      <c r="AM94" s="10" t="str">
        <f t="shared" si="26"/>
        <v/>
      </c>
      <c r="AN94" s="10" t="str">
        <f t="shared" si="26"/>
        <v/>
      </c>
      <c r="AO94" s="10" t="str">
        <f t="shared" si="26"/>
        <v/>
      </c>
      <c r="AP94" s="10" t="str">
        <f t="shared" si="26"/>
        <v/>
      </c>
      <c r="AQ94" s="10" t="str">
        <f t="shared" si="26"/>
        <v/>
      </c>
      <c r="AR94" s="10" t="str">
        <f t="shared" si="26"/>
        <v/>
      </c>
      <c r="AS94" s="10" t="str">
        <f t="shared" si="26"/>
        <v/>
      </c>
      <c r="AT94" s="10" t="str">
        <f t="shared" si="26"/>
        <v/>
      </c>
      <c r="AU94" s="10" t="str">
        <f t="shared" si="26"/>
        <v/>
      </c>
      <c r="AV94" s="10" t="str">
        <f t="shared" si="26"/>
        <v/>
      </c>
    </row>
    <row r="95" spans="2:48" x14ac:dyDescent="0.5">
      <c r="C95" s="19" t="s">
        <v>981</v>
      </c>
      <c r="D95" s="86">
        <v>0</v>
      </c>
      <c r="E95" s="86">
        <v>0</v>
      </c>
      <c r="F95" s="86">
        <v>0</v>
      </c>
      <c r="G95" s="86">
        <v>0</v>
      </c>
      <c r="H95" s="86">
        <v>0</v>
      </c>
      <c r="I95" s="86">
        <v>0</v>
      </c>
      <c r="J95" s="86">
        <v>0</v>
      </c>
      <c r="K95" s="86">
        <v>0</v>
      </c>
      <c r="L95" s="86">
        <v>0</v>
      </c>
      <c r="M95" s="86">
        <v>0</v>
      </c>
      <c r="N95" s="86">
        <v>0</v>
      </c>
      <c r="O95" s="86">
        <v>0</v>
      </c>
      <c r="P95" s="87">
        <f t="shared" si="24"/>
        <v>0</v>
      </c>
      <c r="Q95" s="88">
        <f t="shared" si="4"/>
        <v>0</v>
      </c>
      <c r="R95" s="128">
        <f t="shared" si="5"/>
        <v>0</v>
      </c>
      <c r="S95" s="128">
        <f t="shared" si="6"/>
        <v>0</v>
      </c>
      <c r="T95" s="128" t="str">
        <f t="shared" si="7"/>
        <v/>
      </c>
      <c r="U95" s="128" t="str">
        <f t="shared" si="8"/>
        <v/>
      </c>
      <c r="V95" s="128" t="str">
        <f t="shared" si="9"/>
        <v/>
      </c>
      <c r="W95" s="128" t="str">
        <f t="shared" si="10"/>
        <v/>
      </c>
      <c r="X95" s="128" t="str">
        <f t="shared" si="11"/>
        <v/>
      </c>
      <c r="Y95" s="128" t="str">
        <f t="shared" si="12"/>
        <v/>
      </c>
      <c r="Z95" s="128" t="str">
        <f t="shared" si="13"/>
        <v/>
      </c>
      <c r="AA95" s="128" t="str">
        <f t="shared" si="14"/>
        <v/>
      </c>
      <c r="AB95" s="128" t="str">
        <f t="shared" si="15"/>
        <v/>
      </c>
      <c r="AC95" s="128" t="str">
        <f t="shared" si="16"/>
        <v/>
      </c>
      <c r="AF95" s="3" t="str">
        <v>PROC.SOPIN</v>
      </c>
      <c r="AG95" s="11">
        <f t="shared" si="17"/>
        <v>0</v>
      </c>
      <c r="AH95" s="3">
        <f t="shared" si="18"/>
        <v>20.5</v>
      </c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</row>
    <row r="96" spans="2:48" x14ac:dyDescent="0.5">
      <c r="C96" s="19" t="s">
        <v>982</v>
      </c>
      <c r="D96" s="86">
        <v>0</v>
      </c>
      <c r="E96" s="86">
        <v>0</v>
      </c>
      <c r="F96" s="86">
        <v>0</v>
      </c>
      <c r="G96" s="86">
        <v>0</v>
      </c>
      <c r="H96" s="86">
        <v>0</v>
      </c>
      <c r="I96" s="86">
        <v>0</v>
      </c>
      <c r="J96" s="86">
        <v>0</v>
      </c>
      <c r="K96" s="86">
        <v>0</v>
      </c>
      <c r="L96" s="86">
        <v>0</v>
      </c>
      <c r="M96" s="86">
        <v>0</v>
      </c>
      <c r="N96" s="86">
        <v>0</v>
      </c>
      <c r="O96" s="86">
        <v>0</v>
      </c>
      <c r="P96" s="87">
        <f t="shared" si="24"/>
        <v>0</v>
      </c>
      <c r="Q96" s="88">
        <f t="shared" si="4"/>
        <v>0</v>
      </c>
      <c r="R96" s="128">
        <f t="shared" si="5"/>
        <v>0</v>
      </c>
      <c r="S96" s="128">
        <f t="shared" si="6"/>
        <v>0</v>
      </c>
      <c r="T96" s="128" t="str">
        <f t="shared" si="7"/>
        <v/>
      </c>
      <c r="U96" s="128" t="str">
        <f t="shared" si="8"/>
        <v/>
      </c>
      <c r="V96" s="128" t="str">
        <f t="shared" si="9"/>
        <v/>
      </c>
      <c r="W96" s="128" t="str">
        <f t="shared" si="10"/>
        <v/>
      </c>
      <c r="X96" s="128" t="str">
        <f t="shared" si="11"/>
        <v/>
      </c>
      <c r="Y96" s="128" t="str">
        <f t="shared" si="12"/>
        <v/>
      </c>
      <c r="Z96" s="128" t="str">
        <f t="shared" si="13"/>
        <v/>
      </c>
      <c r="AA96" s="128" t="str">
        <f t="shared" si="14"/>
        <v/>
      </c>
      <c r="AB96" s="128" t="str">
        <f t="shared" si="15"/>
        <v/>
      </c>
      <c r="AC96" s="128" t="str">
        <f t="shared" si="16"/>
        <v/>
      </c>
      <c r="AF96" s="3" t="str">
        <v>PROC.SALUD</v>
      </c>
      <c r="AG96" s="11">
        <f t="shared" si="17"/>
        <v>0</v>
      </c>
      <c r="AH96" s="3">
        <f t="shared" si="18"/>
        <v>20.5</v>
      </c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</row>
    <row r="97" spans="1:62" x14ac:dyDescent="0.5">
      <c r="C97" s="19" t="s">
        <v>1016</v>
      </c>
      <c r="D97" s="86">
        <v>0</v>
      </c>
      <c r="E97" s="86">
        <v>0</v>
      </c>
      <c r="F97" s="86">
        <v>0</v>
      </c>
      <c r="G97" s="86">
        <v>0</v>
      </c>
      <c r="H97" s="86">
        <v>0</v>
      </c>
      <c r="I97" s="86">
        <v>0</v>
      </c>
      <c r="J97" s="86">
        <v>0</v>
      </c>
      <c r="K97" s="86">
        <v>0</v>
      </c>
      <c r="L97" s="86">
        <v>0</v>
      </c>
      <c r="M97" s="86">
        <v>0</v>
      </c>
      <c r="N97" s="86">
        <v>0</v>
      </c>
      <c r="O97" s="86">
        <v>0</v>
      </c>
      <c r="P97" s="87">
        <f t="shared" si="24"/>
        <v>0</v>
      </c>
      <c r="Q97" s="88">
        <f t="shared" si="4"/>
        <v>0</v>
      </c>
      <c r="R97" s="128">
        <f t="shared" si="5"/>
        <v>0</v>
      </c>
      <c r="S97" s="128">
        <f t="shared" si="6"/>
        <v>0</v>
      </c>
      <c r="T97" s="128" t="str">
        <f t="shared" si="7"/>
        <v/>
      </c>
      <c r="U97" s="128" t="str">
        <f t="shared" si="8"/>
        <v/>
      </c>
      <c r="V97" s="128" t="str">
        <f t="shared" si="9"/>
        <v/>
      </c>
      <c r="W97" s="128" t="str">
        <f t="shared" si="10"/>
        <v/>
      </c>
      <c r="X97" s="128" t="str">
        <f t="shared" si="11"/>
        <v/>
      </c>
      <c r="Y97" s="128" t="str">
        <f t="shared" si="12"/>
        <v/>
      </c>
      <c r="Z97" s="128" t="str">
        <f t="shared" si="13"/>
        <v/>
      </c>
      <c r="AA97" s="128" t="str">
        <f t="shared" si="14"/>
        <v/>
      </c>
      <c r="AB97" s="128" t="str">
        <f t="shared" si="15"/>
        <v/>
      </c>
      <c r="AC97" s="128" t="str">
        <f t="shared" si="16"/>
        <v/>
      </c>
      <c r="AF97" s="3" t="str">
        <v>PROC.T.MW</v>
      </c>
      <c r="AG97" s="11">
        <f t="shared" si="17"/>
        <v>0</v>
      </c>
      <c r="AH97" s="3">
        <f t="shared" si="18"/>
        <v>20.5</v>
      </c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</row>
    <row r="98" spans="1:62" x14ac:dyDescent="0.5">
      <c r="C98" s="19" t="s">
        <v>360</v>
      </c>
      <c r="D98" s="86">
        <v>0</v>
      </c>
      <c r="E98" s="86">
        <v>0</v>
      </c>
      <c r="F98" s="86">
        <v>0</v>
      </c>
      <c r="G98" s="86">
        <v>0</v>
      </c>
      <c r="H98" s="86">
        <v>0</v>
      </c>
      <c r="I98" s="86">
        <v>0</v>
      </c>
      <c r="J98" s="86">
        <v>0</v>
      </c>
      <c r="K98" s="86">
        <v>0</v>
      </c>
      <c r="L98" s="86">
        <v>0</v>
      </c>
      <c r="M98" s="86">
        <v>0</v>
      </c>
      <c r="N98" s="86">
        <v>0</v>
      </c>
      <c r="O98" s="86">
        <v>0</v>
      </c>
      <c r="P98" s="87">
        <f t="shared" si="24"/>
        <v>0</v>
      </c>
      <c r="Q98" s="88">
        <f t="shared" si="4"/>
        <v>0</v>
      </c>
      <c r="R98" s="128">
        <f t="shared" si="5"/>
        <v>0</v>
      </c>
      <c r="S98" s="128">
        <f t="shared" si="6"/>
        <v>0</v>
      </c>
      <c r="T98" s="128" t="str">
        <f t="shared" si="7"/>
        <v/>
      </c>
      <c r="U98" s="128" t="str">
        <f t="shared" si="8"/>
        <v/>
      </c>
      <c r="V98" s="128" t="str">
        <f t="shared" si="9"/>
        <v/>
      </c>
      <c r="W98" s="128" t="str">
        <f t="shared" si="10"/>
        <v/>
      </c>
      <c r="X98" s="128" t="str">
        <f t="shared" si="11"/>
        <v/>
      </c>
      <c r="Y98" s="128" t="str">
        <f t="shared" si="12"/>
        <v/>
      </c>
      <c r="Z98" s="128" t="str">
        <f t="shared" si="13"/>
        <v/>
      </c>
      <c r="AA98" s="128" t="str">
        <f t="shared" si="14"/>
        <v/>
      </c>
      <c r="AB98" s="128" t="str">
        <f t="shared" si="15"/>
        <v/>
      </c>
      <c r="AC98" s="128" t="str">
        <f t="shared" si="16"/>
        <v/>
      </c>
      <c r="AF98" s="3" t="str">
        <v>PROC.BI</v>
      </c>
      <c r="AG98" s="11">
        <f t="shared" si="17"/>
        <v>0</v>
      </c>
      <c r="AH98" s="3">
        <f t="shared" si="18"/>
        <v>20.5</v>
      </c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</row>
    <row r="99" spans="1:62" x14ac:dyDescent="0.5">
      <c r="C99" s="19" t="s">
        <v>322</v>
      </c>
      <c r="D99" s="86">
        <v>0</v>
      </c>
      <c r="E99" s="86">
        <v>0</v>
      </c>
      <c r="F99" s="86">
        <v>0</v>
      </c>
      <c r="G99" s="86">
        <v>0</v>
      </c>
      <c r="H99" s="86">
        <v>0</v>
      </c>
      <c r="I99" s="86">
        <v>0</v>
      </c>
      <c r="J99" s="86">
        <v>0</v>
      </c>
      <c r="K99" s="86">
        <v>0</v>
      </c>
      <c r="L99" s="86">
        <v>0</v>
      </c>
      <c r="M99" s="86">
        <v>0</v>
      </c>
      <c r="N99" s="86">
        <v>0</v>
      </c>
      <c r="O99" s="86">
        <v>0</v>
      </c>
      <c r="P99" s="87">
        <f t="shared" si="24"/>
        <v>0</v>
      </c>
      <c r="Q99" s="88">
        <f t="shared" si="4"/>
        <v>0</v>
      </c>
      <c r="R99" s="128">
        <f t="shared" si="5"/>
        <v>0</v>
      </c>
      <c r="S99" s="128">
        <f t="shared" si="6"/>
        <v>0</v>
      </c>
      <c r="T99" s="128" t="str">
        <f t="shared" si="7"/>
        <v/>
      </c>
      <c r="U99" s="128" t="str">
        <f t="shared" si="8"/>
        <v/>
      </c>
      <c r="V99" s="128" t="str">
        <f t="shared" si="9"/>
        <v/>
      </c>
      <c r="W99" s="128" t="str">
        <f t="shared" si="10"/>
        <v/>
      </c>
      <c r="X99" s="128" t="str">
        <f t="shared" si="11"/>
        <v/>
      </c>
      <c r="Y99" s="128" t="str">
        <f t="shared" si="12"/>
        <v/>
      </c>
      <c r="Z99" s="128" t="str">
        <f t="shared" si="13"/>
        <v/>
      </c>
      <c r="AA99" s="128" t="str">
        <f t="shared" si="14"/>
        <v/>
      </c>
      <c r="AB99" s="128" t="str">
        <f t="shared" si="15"/>
        <v/>
      </c>
      <c r="AC99" s="128" t="str">
        <f t="shared" si="16"/>
        <v/>
      </c>
      <c r="AF99" s="3" t="str">
        <v>PROC.PMO</v>
      </c>
      <c r="AG99" s="11">
        <f t="shared" si="17"/>
        <v>0</v>
      </c>
      <c r="AH99" s="3">
        <f t="shared" si="18"/>
        <v>20.5</v>
      </c>
      <c r="AI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</row>
    <row r="100" spans="1:62" x14ac:dyDescent="0.5">
      <c r="C100" s="19" t="s">
        <v>4332</v>
      </c>
      <c r="D100" s="86">
        <v>0</v>
      </c>
      <c r="E100" s="86">
        <v>0</v>
      </c>
      <c r="F100" s="86">
        <v>0</v>
      </c>
      <c r="G100" s="86">
        <v>0</v>
      </c>
      <c r="H100" s="86">
        <v>0</v>
      </c>
      <c r="I100" s="86">
        <v>0</v>
      </c>
      <c r="J100" s="86">
        <v>0</v>
      </c>
      <c r="K100" s="86">
        <v>0</v>
      </c>
      <c r="L100" s="86">
        <v>0</v>
      </c>
      <c r="M100" s="86">
        <v>0</v>
      </c>
      <c r="N100" s="86">
        <v>0</v>
      </c>
      <c r="O100" s="86">
        <v>0</v>
      </c>
      <c r="P100" s="87">
        <f t="shared" ref="P100" si="27">SUM(D100:O100)</f>
        <v>0</v>
      </c>
      <c r="Q100" s="88">
        <f t="shared" si="4"/>
        <v>0</v>
      </c>
      <c r="R100" s="128">
        <f t="shared" si="5"/>
        <v>0</v>
      </c>
      <c r="S100" s="128">
        <f t="shared" si="6"/>
        <v>0</v>
      </c>
      <c r="T100" s="128" t="str">
        <f t="shared" si="7"/>
        <v/>
      </c>
      <c r="U100" s="128" t="str">
        <f t="shared" si="8"/>
        <v/>
      </c>
      <c r="V100" s="128" t="str">
        <f t="shared" si="9"/>
        <v/>
      </c>
      <c r="W100" s="128" t="str">
        <f t="shared" si="10"/>
        <v/>
      </c>
      <c r="X100" s="128" t="str">
        <f t="shared" si="11"/>
        <v/>
      </c>
      <c r="Y100" s="128" t="str">
        <f t="shared" si="12"/>
        <v/>
      </c>
      <c r="Z100" s="128" t="str">
        <f t="shared" si="13"/>
        <v/>
      </c>
      <c r="AA100" s="128" t="str">
        <f t="shared" si="14"/>
        <v/>
      </c>
      <c r="AB100" s="128" t="str">
        <f t="shared" si="15"/>
        <v/>
      </c>
      <c r="AC100" s="128" t="str">
        <f t="shared" si="16"/>
        <v/>
      </c>
      <c r="AF100" s="3" t="str">
        <v>PROC.SWAT</v>
      </c>
      <c r="AG100" s="11">
        <f t="shared" si="17"/>
        <v>0</v>
      </c>
      <c r="AH100" s="3">
        <f t="shared" si="18"/>
        <v>20.5</v>
      </c>
      <c r="AI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</row>
    <row r="101" spans="1:62" x14ac:dyDescent="0.5">
      <c r="C101" s="19" t="s">
        <v>4307</v>
      </c>
      <c r="D101" s="86">
        <v>0</v>
      </c>
      <c r="E101" s="86">
        <v>0</v>
      </c>
      <c r="F101" s="86">
        <v>0</v>
      </c>
      <c r="G101" s="86">
        <v>0</v>
      </c>
      <c r="H101" s="86">
        <v>0</v>
      </c>
      <c r="I101" s="86">
        <v>0</v>
      </c>
      <c r="J101" s="86">
        <v>0</v>
      </c>
      <c r="K101" s="86">
        <v>0</v>
      </c>
      <c r="L101" s="86">
        <v>0</v>
      </c>
      <c r="M101" s="86">
        <v>0</v>
      </c>
      <c r="N101" s="86">
        <v>0</v>
      </c>
      <c r="O101" s="86">
        <v>0</v>
      </c>
      <c r="P101" s="87">
        <f t="shared" si="24"/>
        <v>0</v>
      </c>
      <c r="Q101" s="88">
        <f t="shared" si="4"/>
        <v>0</v>
      </c>
      <c r="R101" s="128">
        <f t="shared" si="5"/>
        <v>0</v>
      </c>
      <c r="S101" s="128">
        <f t="shared" si="6"/>
        <v>0</v>
      </c>
      <c r="T101" s="128" t="str">
        <f t="shared" si="7"/>
        <v/>
      </c>
      <c r="U101" s="128" t="str">
        <f t="shared" si="8"/>
        <v/>
      </c>
      <c r="V101" s="128" t="str">
        <f t="shared" si="9"/>
        <v/>
      </c>
      <c r="W101" s="128" t="str">
        <f t="shared" si="10"/>
        <v/>
      </c>
      <c r="X101" s="128" t="str">
        <f t="shared" si="11"/>
        <v/>
      </c>
      <c r="Y101" s="128" t="str">
        <f t="shared" si="12"/>
        <v/>
      </c>
      <c r="Z101" s="128" t="str">
        <f t="shared" si="13"/>
        <v/>
      </c>
      <c r="AA101" s="128" t="str">
        <f t="shared" si="14"/>
        <v/>
      </c>
      <c r="AB101" s="128" t="str">
        <f t="shared" si="15"/>
        <v/>
      </c>
      <c r="AC101" s="128" t="str">
        <f t="shared" si="16"/>
        <v/>
      </c>
      <c r="AF101" s="3" t="str">
        <v>PROC.SEDI</v>
      </c>
      <c r="AG101" s="11">
        <f t="shared" si="17"/>
        <v>0</v>
      </c>
      <c r="AH101" s="3">
        <f t="shared" si="18"/>
        <v>20.5</v>
      </c>
      <c r="AI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</row>
    <row r="102" spans="1:62" ht="18" thickBot="1" x14ac:dyDescent="0.55000000000000004">
      <c r="C102" s="19" t="s">
        <v>354</v>
      </c>
      <c r="D102" s="86">
        <v>0</v>
      </c>
      <c r="E102" s="86">
        <v>0</v>
      </c>
      <c r="F102" s="86">
        <v>0</v>
      </c>
      <c r="G102" s="86">
        <v>0</v>
      </c>
      <c r="H102" s="86">
        <v>0</v>
      </c>
      <c r="I102" s="86">
        <v>0</v>
      </c>
      <c r="J102" s="86">
        <v>0</v>
      </c>
      <c r="K102" s="86">
        <v>0</v>
      </c>
      <c r="L102" s="86">
        <v>0</v>
      </c>
      <c r="M102" s="86">
        <v>0</v>
      </c>
      <c r="N102" s="86">
        <v>0</v>
      </c>
      <c r="O102" s="86">
        <v>0</v>
      </c>
      <c r="P102" s="87">
        <f t="shared" si="24"/>
        <v>0</v>
      </c>
      <c r="Q102" s="88">
        <f t="shared" si="4"/>
        <v>0</v>
      </c>
      <c r="R102" s="128">
        <f t="shared" si="5"/>
        <v>0</v>
      </c>
      <c r="S102" s="128">
        <f t="shared" si="6"/>
        <v>0</v>
      </c>
      <c r="T102" s="128" t="str">
        <f t="shared" si="7"/>
        <v/>
      </c>
      <c r="U102" s="128" t="str">
        <f t="shared" si="8"/>
        <v/>
      </c>
      <c r="V102" s="128" t="str">
        <f t="shared" si="9"/>
        <v/>
      </c>
      <c r="W102" s="128" t="str">
        <f t="shared" si="10"/>
        <v/>
      </c>
      <c r="X102" s="128" t="str">
        <f t="shared" si="11"/>
        <v/>
      </c>
      <c r="Y102" s="128" t="str">
        <f t="shared" si="12"/>
        <v/>
      </c>
      <c r="Z102" s="128" t="str">
        <f t="shared" si="13"/>
        <v/>
      </c>
      <c r="AA102" s="128" t="str">
        <f t="shared" si="14"/>
        <v/>
      </c>
      <c r="AB102" s="128" t="str">
        <f t="shared" si="15"/>
        <v/>
      </c>
      <c r="AC102" s="128" t="str">
        <f t="shared" si="16"/>
        <v/>
      </c>
      <c r="AF102" s="3" t="str">
        <v>STR.MGMT</v>
      </c>
      <c r="AG102" s="11">
        <f t="shared" si="17"/>
        <v>0</v>
      </c>
      <c r="AH102" s="3">
        <f t="shared" si="18"/>
        <v>20.5</v>
      </c>
    </row>
    <row r="103" spans="1:62" s="78" customFormat="1" ht="18.600000000000001" thickTop="1" thickBot="1" x14ac:dyDescent="0.55000000000000004">
      <c r="A103" s="3"/>
      <c r="B103" s="207"/>
      <c r="C103" s="77" t="s">
        <v>665</v>
      </c>
      <c r="D103" s="89">
        <f t="shared" ref="D103:P103" si="28">SUM(D90:D102)</f>
        <v>1494</v>
      </c>
      <c r="E103" s="89">
        <f t="shared" si="28"/>
        <v>1472</v>
      </c>
      <c r="F103" s="89">
        <f t="shared" si="28"/>
        <v>0</v>
      </c>
      <c r="G103" s="89">
        <f t="shared" si="28"/>
        <v>0</v>
      </c>
      <c r="H103" s="89">
        <f t="shared" si="28"/>
        <v>0</v>
      </c>
      <c r="I103" s="89">
        <f t="shared" si="28"/>
        <v>0</v>
      </c>
      <c r="J103" s="89">
        <f t="shared" si="28"/>
        <v>0</v>
      </c>
      <c r="K103" s="89">
        <f t="shared" si="28"/>
        <v>0</v>
      </c>
      <c r="L103" s="89">
        <f t="shared" si="28"/>
        <v>0</v>
      </c>
      <c r="M103" s="89">
        <f t="shared" si="28"/>
        <v>0</v>
      </c>
      <c r="N103" s="89">
        <f t="shared" si="28"/>
        <v>0</v>
      </c>
      <c r="O103" s="89">
        <f t="shared" si="28"/>
        <v>0</v>
      </c>
      <c r="P103" s="89">
        <f t="shared" si="28"/>
        <v>2966</v>
      </c>
      <c r="Q103" s="90">
        <f>P103/$P$130</f>
        <v>0.87920557284719136</v>
      </c>
      <c r="R103" s="90">
        <f t="shared" ref="R103:AC103" si="29">SUM(R90:R102)</f>
        <v>0.88507109004739337</v>
      </c>
      <c r="S103" s="90">
        <f t="shared" si="29"/>
        <v>0.87333135568080689</v>
      </c>
      <c r="T103" s="90">
        <f t="shared" si="29"/>
        <v>0</v>
      </c>
      <c r="U103" s="90">
        <f t="shared" si="29"/>
        <v>0</v>
      </c>
      <c r="V103" s="90">
        <f t="shared" si="29"/>
        <v>0</v>
      </c>
      <c r="W103" s="90">
        <f t="shared" si="29"/>
        <v>0</v>
      </c>
      <c r="X103" s="90">
        <f t="shared" si="29"/>
        <v>0</v>
      </c>
      <c r="Y103" s="90">
        <f t="shared" si="29"/>
        <v>0</v>
      </c>
      <c r="Z103" s="90">
        <f t="shared" si="29"/>
        <v>0</v>
      </c>
      <c r="AA103" s="90">
        <f t="shared" si="29"/>
        <v>0</v>
      </c>
      <c r="AB103" s="90">
        <f t="shared" si="29"/>
        <v>0</v>
      </c>
      <c r="AC103" s="90">
        <f t="shared" si="29"/>
        <v>0</v>
      </c>
      <c r="AF103" s="3" t="str">
        <v>PROC.TDIG</v>
      </c>
      <c r="AG103" s="11">
        <f t="shared" si="17"/>
        <v>0</v>
      </c>
      <c r="AH103" s="3">
        <f t="shared" si="18"/>
        <v>20.5</v>
      </c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</row>
    <row r="104" spans="1:62" ht="18.600000000000001" thickTop="1" thickBot="1" x14ac:dyDescent="0.55000000000000004">
      <c r="C104" s="82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2"/>
      <c r="Q104" s="93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  <c r="AF104" s="3" t="str">
        <v>PROC.CUST</v>
      </c>
      <c r="AG104" s="11">
        <f t="shared" si="17"/>
        <v>0</v>
      </c>
      <c r="AH104" s="3">
        <f t="shared" si="18"/>
        <v>20.5</v>
      </c>
    </row>
    <row r="105" spans="1:62" ht="18.600000000000001" thickTop="1" x14ac:dyDescent="0.5">
      <c r="C105" s="76" t="s">
        <v>668</v>
      </c>
      <c r="D105" s="13"/>
      <c r="E105" s="13"/>
      <c r="F105" s="13"/>
      <c r="G105" s="14"/>
      <c r="H105" s="13"/>
      <c r="I105" s="13"/>
      <c r="J105" s="13"/>
      <c r="K105" s="13"/>
      <c r="L105" s="13"/>
      <c r="M105" s="13"/>
      <c r="N105" s="13"/>
      <c r="O105" s="13"/>
      <c r="P105" s="13"/>
      <c r="Q105" s="15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F105" s="3" t="str">
        <v>PROC.POOL</v>
      </c>
      <c r="AG105" s="11">
        <f t="shared" si="17"/>
        <v>0</v>
      </c>
      <c r="AH105" s="3">
        <f t="shared" si="18"/>
        <v>20.5</v>
      </c>
    </row>
    <row r="106" spans="1:62" x14ac:dyDescent="0.5">
      <c r="C106" s="19" t="s">
        <v>114</v>
      </c>
      <c r="D106" s="86" cm="1">
        <f t="array" ref="D106:O112">SUMIFS(BD[PRYRAhoras],BD[ProcesoRecurso],Resumen!$D$7,BD[ProcesoTarea],C106:C112,BD[PRYRAfecha],D216:O216)</f>
        <v>0</v>
      </c>
      <c r="E106" s="86">
        <v>0</v>
      </c>
      <c r="F106" s="86">
        <v>0</v>
      </c>
      <c r="G106" s="86">
        <v>0</v>
      </c>
      <c r="H106" s="86">
        <v>0</v>
      </c>
      <c r="I106" s="86">
        <v>0</v>
      </c>
      <c r="J106" s="86">
        <v>0</v>
      </c>
      <c r="K106" s="86">
        <v>0</v>
      </c>
      <c r="L106" s="86">
        <v>0</v>
      </c>
      <c r="M106" s="86">
        <v>0</v>
      </c>
      <c r="N106" s="86">
        <v>0</v>
      </c>
      <c r="O106" s="86">
        <v>0</v>
      </c>
      <c r="P106" s="87">
        <f t="shared" ref="P106:P127" si="30">SUM(D106:O106)</f>
        <v>0</v>
      </c>
      <c r="Q106" s="88">
        <f t="shared" ref="Q106:Q112" si="31">IFERROR(P106/$P$130,"")</f>
        <v>0</v>
      </c>
      <c r="R106" s="128">
        <f t="shared" ref="R106:AC112" si="32">IFERROR(D106/D$130,"")</f>
        <v>0</v>
      </c>
      <c r="S106" s="128">
        <f t="shared" si="32"/>
        <v>0</v>
      </c>
      <c r="T106" s="128" t="str">
        <f t="shared" si="32"/>
        <v/>
      </c>
      <c r="U106" s="128" t="str">
        <f t="shared" si="32"/>
        <v/>
      </c>
      <c r="V106" s="128" t="str">
        <f t="shared" si="32"/>
        <v/>
      </c>
      <c r="W106" s="128" t="str">
        <f t="shared" si="32"/>
        <v/>
      </c>
      <c r="X106" s="128" t="str">
        <f t="shared" si="32"/>
        <v/>
      </c>
      <c r="Y106" s="128" t="str">
        <f t="shared" si="32"/>
        <v/>
      </c>
      <c r="Z106" s="128" t="str">
        <f t="shared" si="32"/>
        <v/>
      </c>
      <c r="AA106" s="128" t="str">
        <f t="shared" si="32"/>
        <v/>
      </c>
      <c r="AB106" s="128" t="str">
        <f t="shared" si="32"/>
        <v/>
      </c>
      <c r="AC106" s="128" t="str">
        <f t="shared" si="32"/>
        <v/>
      </c>
      <c r="AF106" s="3" t="str">
        <v>PROC.TAPP</v>
      </c>
      <c r="AG106" s="11">
        <f t="shared" si="17"/>
        <v>0</v>
      </c>
      <c r="AH106" s="3">
        <f t="shared" si="18"/>
        <v>20.5</v>
      </c>
    </row>
    <row r="107" spans="1:62" x14ac:dyDescent="0.5">
      <c r="C107" s="19" t="s">
        <v>3270</v>
      </c>
      <c r="D107" s="86">
        <v>0</v>
      </c>
      <c r="E107" s="86">
        <v>0</v>
      </c>
      <c r="F107" s="86">
        <v>0</v>
      </c>
      <c r="G107" s="86">
        <v>0</v>
      </c>
      <c r="H107" s="86">
        <v>0</v>
      </c>
      <c r="I107" s="86">
        <v>0</v>
      </c>
      <c r="J107" s="86">
        <v>0</v>
      </c>
      <c r="K107" s="86">
        <v>0</v>
      </c>
      <c r="L107" s="86">
        <v>0</v>
      </c>
      <c r="M107" s="86">
        <v>0</v>
      </c>
      <c r="N107" s="86">
        <v>0</v>
      </c>
      <c r="O107" s="86">
        <v>0</v>
      </c>
      <c r="P107" s="87">
        <f t="shared" ref="P107:P108" si="33">SUM(D107:O107)</f>
        <v>0</v>
      </c>
      <c r="Q107" s="88">
        <f t="shared" si="31"/>
        <v>0</v>
      </c>
      <c r="R107" s="128">
        <f t="shared" si="32"/>
        <v>0</v>
      </c>
      <c r="S107" s="128">
        <f t="shared" si="32"/>
        <v>0</v>
      </c>
      <c r="T107" s="128" t="str">
        <f t="shared" si="32"/>
        <v/>
      </c>
      <c r="U107" s="128" t="str">
        <f t="shared" si="32"/>
        <v/>
      </c>
      <c r="V107" s="128" t="str">
        <f t="shared" si="32"/>
        <v/>
      </c>
      <c r="W107" s="128" t="str">
        <f t="shared" si="32"/>
        <v/>
      </c>
      <c r="X107" s="128" t="str">
        <f t="shared" si="32"/>
        <v/>
      </c>
      <c r="Y107" s="128" t="str">
        <f t="shared" si="32"/>
        <v/>
      </c>
      <c r="Z107" s="128" t="str">
        <f t="shared" si="32"/>
        <v/>
      </c>
      <c r="AA107" s="128" t="str">
        <f t="shared" si="32"/>
        <v/>
      </c>
      <c r="AB107" s="128" t="str">
        <f t="shared" si="32"/>
        <v/>
      </c>
      <c r="AC107" s="128" t="str">
        <f t="shared" si="32"/>
        <v/>
      </c>
      <c r="AF107" s="3" t="str">
        <v>PROC.ERP</v>
      </c>
      <c r="AG107" s="11">
        <f t="shared" si="17"/>
        <v>0.87920557284719136</v>
      </c>
      <c r="AH107" s="3">
        <f t="shared" si="18"/>
        <v>1</v>
      </c>
    </row>
    <row r="108" spans="1:62" x14ac:dyDescent="0.5">
      <c r="C108" s="19" t="s">
        <v>3235</v>
      </c>
      <c r="D108" s="86">
        <v>0</v>
      </c>
      <c r="E108" s="86">
        <v>0</v>
      </c>
      <c r="F108" s="86">
        <v>0</v>
      </c>
      <c r="G108" s="86">
        <v>0</v>
      </c>
      <c r="H108" s="86">
        <v>0</v>
      </c>
      <c r="I108" s="86">
        <v>0</v>
      </c>
      <c r="J108" s="86">
        <v>0</v>
      </c>
      <c r="K108" s="86">
        <v>0</v>
      </c>
      <c r="L108" s="86">
        <v>0</v>
      </c>
      <c r="M108" s="86">
        <v>0</v>
      </c>
      <c r="N108" s="86">
        <v>0</v>
      </c>
      <c r="O108" s="86">
        <v>0</v>
      </c>
      <c r="P108" s="87">
        <f t="shared" si="33"/>
        <v>0</v>
      </c>
      <c r="Q108" s="88">
        <f t="shared" si="31"/>
        <v>0</v>
      </c>
      <c r="R108" s="128">
        <f t="shared" si="32"/>
        <v>0</v>
      </c>
      <c r="S108" s="128">
        <f t="shared" si="32"/>
        <v>0</v>
      </c>
      <c r="T108" s="128" t="str">
        <f t="shared" si="32"/>
        <v/>
      </c>
      <c r="U108" s="128" t="str">
        <f t="shared" si="32"/>
        <v/>
      </c>
      <c r="V108" s="128" t="str">
        <f t="shared" si="32"/>
        <v/>
      </c>
      <c r="W108" s="128" t="str">
        <f t="shared" si="32"/>
        <v/>
      </c>
      <c r="X108" s="128" t="str">
        <f t="shared" si="32"/>
        <v/>
      </c>
      <c r="Y108" s="128" t="str">
        <f t="shared" si="32"/>
        <v/>
      </c>
      <c r="Z108" s="128" t="str">
        <f t="shared" si="32"/>
        <v/>
      </c>
      <c r="AA108" s="128" t="str">
        <f t="shared" si="32"/>
        <v/>
      </c>
      <c r="AB108" s="128" t="str">
        <f t="shared" si="32"/>
        <v/>
      </c>
      <c r="AC108" s="128" t="str">
        <f t="shared" si="32"/>
        <v/>
      </c>
      <c r="AF108" s="3" t="str">
        <v>PROC.SAPI</v>
      </c>
      <c r="AG108" s="11">
        <f t="shared" si="17"/>
        <v>0</v>
      </c>
      <c r="AH108" s="3">
        <f t="shared" si="18"/>
        <v>20.5</v>
      </c>
    </row>
    <row r="109" spans="1:62" x14ac:dyDescent="0.5">
      <c r="C109" s="19" t="s">
        <v>3258</v>
      </c>
      <c r="D109" s="86">
        <v>0</v>
      </c>
      <c r="E109" s="86">
        <v>0</v>
      </c>
      <c r="F109" s="86">
        <v>0</v>
      </c>
      <c r="G109" s="86">
        <v>0</v>
      </c>
      <c r="H109" s="86">
        <v>0</v>
      </c>
      <c r="I109" s="86">
        <v>0</v>
      </c>
      <c r="J109" s="86">
        <v>0</v>
      </c>
      <c r="K109" s="86">
        <v>0</v>
      </c>
      <c r="L109" s="86">
        <v>0</v>
      </c>
      <c r="M109" s="86">
        <v>0</v>
      </c>
      <c r="N109" s="86">
        <v>0</v>
      </c>
      <c r="O109" s="86">
        <v>0</v>
      </c>
      <c r="P109" s="87">
        <f t="shared" ref="P109" si="34">SUM(D109:O109)</f>
        <v>0</v>
      </c>
      <c r="Q109" s="88">
        <f t="shared" si="31"/>
        <v>0</v>
      </c>
      <c r="R109" s="128">
        <f t="shared" si="32"/>
        <v>0</v>
      </c>
      <c r="S109" s="128">
        <f t="shared" si="32"/>
        <v>0</v>
      </c>
      <c r="T109" s="128" t="str">
        <f t="shared" si="32"/>
        <v/>
      </c>
      <c r="U109" s="128" t="str">
        <f t="shared" si="32"/>
        <v/>
      </c>
      <c r="V109" s="128" t="str">
        <f t="shared" si="32"/>
        <v/>
      </c>
      <c r="W109" s="128" t="str">
        <f t="shared" si="32"/>
        <v/>
      </c>
      <c r="X109" s="128" t="str">
        <f t="shared" si="32"/>
        <v/>
      </c>
      <c r="Y109" s="128" t="str">
        <f t="shared" si="32"/>
        <v/>
      </c>
      <c r="Z109" s="128" t="str">
        <f t="shared" si="32"/>
        <v/>
      </c>
      <c r="AA109" s="128" t="str">
        <f t="shared" si="32"/>
        <v/>
      </c>
      <c r="AB109" s="128" t="str">
        <f t="shared" si="32"/>
        <v/>
      </c>
      <c r="AC109" s="128" t="str">
        <f t="shared" si="32"/>
        <v/>
      </c>
      <c r="AF109" s="3" t="str">
        <v>PROC.RM</v>
      </c>
      <c r="AG109" s="11">
        <f t="shared" si="17"/>
        <v>0</v>
      </c>
      <c r="AH109" s="3">
        <f t="shared" si="18"/>
        <v>20.5</v>
      </c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</row>
    <row r="110" spans="1:62" x14ac:dyDescent="0.5">
      <c r="C110" s="19" t="s">
        <v>161</v>
      </c>
      <c r="D110" s="86">
        <v>0</v>
      </c>
      <c r="E110" s="86">
        <v>0</v>
      </c>
      <c r="F110" s="86">
        <v>0</v>
      </c>
      <c r="G110" s="86">
        <v>0</v>
      </c>
      <c r="H110" s="86">
        <v>0</v>
      </c>
      <c r="I110" s="86">
        <v>0</v>
      </c>
      <c r="J110" s="86">
        <v>0</v>
      </c>
      <c r="K110" s="86">
        <v>0</v>
      </c>
      <c r="L110" s="86">
        <v>0</v>
      </c>
      <c r="M110" s="86">
        <v>0</v>
      </c>
      <c r="N110" s="86">
        <v>0</v>
      </c>
      <c r="O110" s="86">
        <v>0</v>
      </c>
      <c r="P110" s="87">
        <f t="shared" si="30"/>
        <v>0</v>
      </c>
      <c r="Q110" s="88">
        <f t="shared" si="31"/>
        <v>0</v>
      </c>
      <c r="R110" s="128">
        <f t="shared" si="32"/>
        <v>0</v>
      </c>
      <c r="S110" s="128">
        <f t="shared" si="32"/>
        <v>0</v>
      </c>
      <c r="T110" s="128" t="str">
        <f t="shared" si="32"/>
        <v/>
      </c>
      <c r="U110" s="128" t="str">
        <f t="shared" si="32"/>
        <v/>
      </c>
      <c r="V110" s="128" t="str">
        <f t="shared" si="32"/>
        <v/>
      </c>
      <c r="W110" s="128" t="str">
        <f t="shared" si="32"/>
        <v/>
      </c>
      <c r="X110" s="128" t="str">
        <f t="shared" si="32"/>
        <v/>
      </c>
      <c r="Y110" s="128" t="str">
        <f t="shared" si="32"/>
        <v/>
      </c>
      <c r="Z110" s="128" t="str">
        <f t="shared" si="32"/>
        <v/>
      </c>
      <c r="AA110" s="128" t="str">
        <f t="shared" si="32"/>
        <v/>
      </c>
      <c r="AB110" s="128" t="str">
        <f t="shared" si="32"/>
        <v/>
      </c>
      <c r="AC110" s="128" t="str">
        <f t="shared" si="32"/>
        <v/>
      </c>
      <c r="AF110" s="3" t="str">
        <v>PROC.CONTA</v>
      </c>
      <c r="AG110" s="11">
        <f t="shared" si="17"/>
        <v>0</v>
      </c>
      <c r="AH110" s="3">
        <f t="shared" si="18"/>
        <v>20.5</v>
      </c>
    </row>
    <row r="111" spans="1:62" x14ac:dyDescent="0.5">
      <c r="C111" s="19" t="s">
        <v>177</v>
      </c>
      <c r="D111" s="86">
        <v>0</v>
      </c>
      <c r="E111" s="86">
        <v>0</v>
      </c>
      <c r="F111" s="86">
        <v>0</v>
      </c>
      <c r="G111" s="86">
        <v>0</v>
      </c>
      <c r="H111" s="86">
        <v>0</v>
      </c>
      <c r="I111" s="86">
        <v>0</v>
      </c>
      <c r="J111" s="86">
        <v>0</v>
      </c>
      <c r="K111" s="86">
        <v>0</v>
      </c>
      <c r="L111" s="86">
        <v>0</v>
      </c>
      <c r="M111" s="86">
        <v>0</v>
      </c>
      <c r="N111" s="86">
        <v>0</v>
      </c>
      <c r="O111" s="86">
        <v>0</v>
      </c>
      <c r="P111" s="87">
        <f t="shared" si="30"/>
        <v>0</v>
      </c>
      <c r="Q111" s="88">
        <f t="shared" si="31"/>
        <v>0</v>
      </c>
      <c r="R111" s="128">
        <f t="shared" si="32"/>
        <v>0</v>
      </c>
      <c r="S111" s="128">
        <f t="shared" si="32"/>
        <v>0</v>
      </c>
      <c r="T111" s="128" t="str">
        <f t="shared" si="32"/>
        <v/>
      </c>
      <c r="U111" s="128" t="str">
        <f t="shared" si="32"/>
        <v/>
      </c>
      <c r="V111" s="128" t="str">
        <f t="shared" si="32"/>
        <v/>
      </c>
      <c r="W111" s="128" t="str">
        <f t="shared" si="32"/>
        <v/>
      </c>
      <c r="X111" s="128" t="str">
        <f t="shared" si="32"/>
        <v/>
      </c>
      <c r="Y111" s="128" t="str">
        <f t="shared" si="32"/>
        <v/>
      </c>
      <c r="Z111" s="128" t="str">
        <f t="shared" si="32"/>
        <v/>
      </c>
      <c r="AA111" s="128" t="str">
        <f t="shared" si="32"/>
        <v/>
      </c>
      <c r="AB111" s="128" t="str">
        <f t="shared" si="32"/>
        <v/>
      </c>
      <c r="AC111" s="128" t="str">
        <f t="shared" si="32"/>
        <v/>
      </c>
      <c r="AF111" s="3" t="str">
        <v>PROC.PRY-E</v>
      </c>
      <c r="AG111" s="11">
        <f t="shared" si="17"/>
        <v>0</v>
      </c>
      <c r="AH111" s="3">
        <f t="shared" si="18"/>
        <v>20.5</v>
      </c>
    </row>
    <row r="112" spans="1:62" ht="18" thickBot="1" x14ac:dyDescent="0.55000000000000004">
      <c r="C112" s="19" t="s">
        <v>317</v>
      </c>
      <c r="D112" s="86">
        <v>0</v>
      </c>
      <c r="E112" s="86">
        <v>0</v>
      </c>
      <c r="F112" s="86">
        <v>0</v>
      </c>
      <c r="G112" s="86">
        <v>0</v>
      </c>
      <c r="H112" s="86">
        <v>0</v>
      </c>
      <c r="I112" s="86">
        <v>0</v>
      </c>
      <c r="J112" s="86">
        <v>0</v>
      </c>
      <c r="K112" s="86">
        <v>0</v>
      </c>
      <c r="L112" s="86">
        <v>0</v>
      </c>
      <c r="M112" s="86">
        <v>0</v>
      </c>
      <c r="N112" s="86">
        <v>0</v>
      </c>
      <c r="O112" s="86">
        <v>0</v>
      </c>
      <c r="P112" s="87">
        <f t="shared" si="30"/>
        <v>0</v>
      </c>
      <c r="Q112" s="88">
        <f t="shared" si="31"/>
        <v>0</v>
      </c>
      <c r="R112" s="128">
        <f t="shared" si="32"/>
        <v>0</v>
      </c>
      <c r="S112" s="128">
        <f t="shared" si="32"/>
        <v>0</v>
      </c>
      <c r="T112" s="128" t="str">
        <f t="shared" si="32"/>
        <v/>
      </c>
      <c r="U112" s="128" t="str">
        <f t="shared" si="32"/>
        <v/>
      </c>
      <c r="V112" s="128" t="str">
        <f t="shared" si="32"/>
        <v/>
      </c>
      <c r="W112" s="128" t="str">
        <f t="shared" si="32"/>
        <v/>
      </c>
      <c r="X112" s="128" t="str">
        <f t="shared" si="32"/>
        <v/>
      </c>
      <c r="Y112" s="128" t="str">
        <f t="shared" si="32"/>
        <v/>
      </c>
      <c r="Z112" s="128" t="str">
        <f t="shared" si="32"/>
        <v/>
      </c>
      <c r="AA112" s="128" t="str">
        <f t="shared" si="32"/>
        <v/>
      </c>
      <c r="AB112" s="128" t="str">
        <f t="shared" si="32"/>
        <v/>
      </c>
      <c r="AC112" s="128" t="str">
        <f t="shared" si="32"/>
        <v/>
      </c>
      <c r="AF112" s="3" t="str">
        <v>PROC.T.OPI</v>
      </c>
      <c r="AG112" s="11">
        <f t="shared" si="17"/>
        <v>0</v>
      </c>
      <c r="AH112" s="3">
        <f t="shared" si="18"/>
        <v>20.5</v>
      </c>
    </row>
    <row r="113" spans="1:62" ht="18.600000000000001" thickTop="1" thickBot="1" x14ac:dyDescent="0.55000000000000004">
      <c r="C113" s="77" t="s">
        <v>965</v>
      </c>
      <c r="D113" s="89">
        <f>SUM(D106:D112)</f>
        <v>0</v>
      </c>
      <c r="E113" s="89">
        <f t="shared" ref="E113:P113" si="35">SUM(E106:E112)</f>
        <v>0</v>
      </c>
      <c r="F113" s="89">
        <f t="shared" si="35"/>
        <v>0</v>
      </c>
      <c r="G113" s="89">
        <f t="shared" si="35"/>
        <v>0</v>
      </c>
      <c r="H113" s="89">
        <f t="shared" si="35"/>
        <v>0</v>
      </c>
      <c r="I113" s="89">
        <f t="shared" si="35"/>
        <v>0</v>
      </c>
      <c r="J113" s="89">
        <f t="shared" si="35"/>
        <v>0</v>
      </c>
      <c r="K113" s="89">
        <f t="shared" si="35"/>
        <v>0</v>
      </c>
      <c r="L113" s="89">
        <f t="shared" si="35"/>
        <v>0</v>
      </c>
      <c r="M113" s="89">
        <f t="shared" si="35"/>
        <v>0</v>
      </c>
      <c r="N113" s="89">
        <f t="shared" si="35"/>
        <v>0</v>
      </c>
      <c r="O113" s="89">
        <f t="shared" si="35"/>
        <v>0</v>
      </c>
      <c r="P113" s="89">
        <f t="shared" si="35"/>
        <v>0</v>
      </c>
      <c r="Q113" s="90">
        <f>P113/$P$130</f>
        <v>0</v>
      </c>
      <c r="R113" s="90">
        <f>SUM(R106:R112)</f>
        <v>0</v>
      </c>
      <c r="S113" s="90">
        <f t="shared" ref="S113:AC113" si="36">SUM(S106:S112)</f>
        <v>0</v>
      </c>
      <c r="T113" s="90">
        <f t="shared" si="36"/>
        <v>0</v>
      </c>
      <c r="U113" s="90">
        <f t="shared" si="36"/>
        <v>0</v>
      </c>
      <c r="V113" s="90">
        <f t="shared" si="36"/>
        <v>0</v>
      </c>
      <c r="W113" s="90">
        <f t="shared" si="36"/>
        <v>0</v>
      </c>
      <c r="X113" s="90">
        <f t="shared" si="36"/>
        <v>0</v>
      </c>
      <c r="Y113" s="90">
        <f t="shared" si="36"/>
        <v>0</v>
      </c>
      <c r="Z113" s="90">
        <f t="shared" si="36"/>
        <v>0</v>
      </c>
      <c r="AA113" s="90">
        <f t="shared" si="36"/>
        <v>0</v>
      </c>
      <c r="AB113" s="90">
        <f t="shared" si="36"/>
        <v>0</v>
      </c>
      <c r="AC113" s="90">
        <f t="shared" si="36"/>
        <v>0</v>
      </c>
      <c r="AF113" s="3" t="str">
        <v>PROC.SOPOR</v>
      </c>
      <c r="AG113" s="11">
        <f t="shared" si="17"/>
        <v>0</v>
      </c>
      <c r="AH113" s="3">
        <f t="shared" si="18"/>
        <v>20.5</v>
      </c>
    </row>
    <row r="114" spans="1:62" ht="18.600000000000001" thickTop="1" x14ac:dyDescent="0.5">
      <c r="C114" s="59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87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F114" s="3" t="str">
        <v>PROC.VENTA</v>
      </c>
      <c r="AG114" s="11">
        <f t="shared" si="17"/>
        <v>0</v>
      </c>
      <c r="AH114" s="3">
        <f t="shared" si="18"/>
        <v>20.5</v>
      </c>
    </row>
    <row r="115" spans="1:62" ht="18" x14ac:dyDescent="0.5">
      <c r="C115" s="76" t="s">
        <v>964</v>
      </c>
      <c r="D115" s="13"/>
      <c r="E115" s="13"/>
      <c r="F115" s="13"/>
      <c r="G115" s="14"/>
      <c r="H115" s="13"/>
      <c r="I115" s="13"/>
      <c r="J115" s="13"/>
      <c r="K115" s="13"/>
      <c r="L115" s="13"/>
      <c r="M115" s="13"/>
      <c r="N115" s="13"/>
      <c r="O115" s="13"/>
      <c r="P115" s="13"/>
      <c r="Q115" s="15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G115" s="11">
        <f t="shared" si="17"/>
        <v>0</v>
      </c>
      <c r="AH115" s="3">
        <f t="shared" si="18"/>
        <v>20.5</v>
      </c>
    </row>
    <row r="116" spans="1:62" x14ac:dyDescent="0.5">
      <c r="C116" s="19" t="s">
        <v>568</v>
      </c>
      <c r="D116" s="86" cm="1">
        <f t="array" ref="D116:O127">SUMIFS(BD[PRYRAhoras],BD[ProcesoRecurso],Resumen!$D$7,BD[ProcesoTarea],C116:C127,BD[PRYRAfecha],D216:O216)</f>
        <v>0</v>
      </c>
      <c r="E116" s="86">
        <v>0</v>
      </c>
      <c r="F116" s="86">
        <v>0</v>
      </c>
      <c r="G116" s="86">
        <v>0</v>
      </c>
      <c r="H116" s="86">
        <v>0</v>
      </c>
      <c r="I116" s="86">
        <v>0</v>
      </c>
      <c r="J116" s="86">
        <v>0</v>
      </c>
      <c r="K116" s="86">
        <v>0</v>
      </c>
      <c r="L116" s="86">
        <v>0</v>
      </c>
      <c r="M116" s="86">
        <v>0</v>
      </c>
      <c r="N116" s="86">
        <v>0</v>
      </c>
      <c r="O116" s="86">
        <v>0</v>
      </c>
      <c r="P116" s="87">
        <f>SUM(D116:O116)</f>
        <v>0</v>
      </c>
      <c r="Q116" s="88">
        <f t="shared" ref="Q116:Q127" si="37">IFERROR(P116/$P$130,"")</f>
        <v>0</v>
      </c>
      <c r="R116" s="128">
        <f t="shared" ref="R116:R127" si="38">IFERROR(D116/D$130,"")</f>
        <v>0</v>
      </c>
      <c r="S116" s="128">
        <f t="shared" ref="S116:S127" si="39">IFERROR(E116/E$130,"")</f>
        <v>0</v>
      </c>
      <c r="T116" s="128" t="str">
        <f t="shared" ref="T116:T127" si="40">IFERROR(F116/F$130,"")</f>
        <v/>
      </c>
      <c r="U116" s="128" t="str">
        <f t="shared" ref="U116:U127" si="41">IFERROR(G116/G$130,"")</f>
        <v/>
      </c>
      <c r="V116" s="128" t="str">
        <f t="shared" ref="V116:V127" si="42">IFERROR(H116/H$130,"")</f>
        <v/>
      </c>
      <c r="W116" s="128" t="str">
        <f t="shared" ref="W116:W127" si="43">IFERROR(I116/I$130,"")</f>
        <v/>
      </c>
      <c r="X116" s="128" t="str">
        <f t="shared" ref="X116:X127" si="44">IFERROR(J116/J$130,"")</f>
        <v/>
      </c>
      <c r="Y116" s="128" t="str">
        <f t="shared" ref="Y116:Y127" si="45">IFERROR(K116/K$130,"")</f>
        <v/>
      </c>
      <c r="Z116" s="128" t="str">
        <f t="shared" ref="Z116:Z127" si="46">IFERROR(L116/L$130,"")</f>
        <v/>
      </c>
      <c r="AA116" s="128" t="str">
        <f t="shared" ref="AA116:AA127" si="47">IFERROR(M116/M$130,"")</f>
        <v/>
      </c>
      <c r="AB116" s="128" t="str">
        <f t="shared" ref="AB116:AB127" si="48">IFERROR(N116/N$130,"")</f>
        <v/>
      </c>
      <c r="AC116" s="128" t="str">
        <f t="shared" ref="AC116:AC127" si="49">IFERROR(O116/O$130,"")</f>
        <v/>
      </c>
      <c r="AG116" s="11">
        <f t="shared" si="17"/>
        <v>0</v>
      </c>
      <c r="AH116" s="3">
        <f t="shared" si="18"/>
        <v>20.5</v>
      </c>
    </row>
    <row r="117" spans="1:62" x14ac:dyDescent="0.5">
      <c r="C117" s="19" t="s">
        <v>35</v>
      </c>
      <c r="D117" s="86">
        <v>0</v>
      </c>
      <c r="E117" s="86">
        <v>0</v>
      </c>
      <c r="F117" s="86">
        <v>0</v>
      </c>
      <c r="G117" s="86">
        <v>0</v>
      </c>
      <c r="H117" s="86">
        <v>0</v>
      </c>
      <c r="I117" s="86">
        <v>0</v>
      </c>
      <c r="J117" s="86">
        <v>0</v>
      </c>
      <c r="K117" s="86">
        <v>0</v>
      </c>
      <c r="L117" s="86">
        <v>0</v>
      </c>
      <c r="M117" s="86">
        <v>0</v>
      </c>
      <c r="N117" s="86">
        <v>0</v>
      </c>
      <c r="O117" s="86">
        <v>0</v>
      </c>
      <c r="P117" s="87">
        <f>SUM(D117:O117)</f>
        <v>0</v>
      </c>
      <c r="Q117" s="88">
        <f t="shared" si="37"/>
        <v>0</v>
      </c>
      <c r="R117" s="128">
        <f t="shared" si="38"/>
        <v>0</v>
      </c>
      <c r="S117" s="128">
        <f t="shared" si="39"/>
        <v>0</v>
      </c>
      <c r="T117" s="128" t="str">
        <f t="shared" si="40"/>
        <v/>
      </c>
      <c r="U117" s="128" t="str">
        <f t="shared" si="41"/>
        <v/>
      </c>
      <c r="V117" s="128" t="str">
        <f t="shared" si="42"/>
        <v/>
      </c>
      <c r="W117" s="128" t="str">
        <f t="shared" si="43"/>
        <v/>
      </c>
      <c r="X117" s="128" t="str">
        <f t="shared" si="44"/>
        <v/>
      </c>
      <c r="Y117" s="128" t="str">
        <f t="shared" si="45"/>
        <v/>
      </c>
      <c r="Z117" s="128" t="str">
        <f t="shared" si="46"/>
        <v/>
      </c>
      <c r="AA117" s="128" t="str">
        <f t="shared" si="47"/>
        <v/>
      </c>
      <c r="AB117" s="128" t="str">
        <f t="shared" si="48"/>
        <v/>
      </c>
      <c r="AC117" s="128" t="str">
        <f t="shared" si="49"/>
        <v/>
      </c>
      <c r="AG117" s="11">
        <f t="shared" si="17"/>
        <v>0</v>
      </c>
      <c r="AH117" s="3">
        <f t="shared" si="18"/>
        <v>20.5</v>
      </c>
    </row>
    <row r="118" spans="1:62" x14ac:dyDescent="0.5">
      <c r="C118" s="19" t="s">
        <v>207</v>
      </c>
      <c r="D118" s="86">
        <v>0</v>
      </c>
      <c r="E118" s="86">
        <v>0</v>
      </c>
      <c r="F118" s="86">
        <v>0</v>
      </c>
      <c r="G118" s="86">
        <v>0</v>
      </c>
      <c r="H118" s="86">
        <v>0</v>
      </c>
      <c r="I118" s="86">
        <v>0</v>
      </c>
      <c r="J118" s="86">
        <v>0</v>
      </c>
      <c r="K118" s="86">
        <v>0</v>
      </c>
      <c r="L118" s="86">
        <v>0</v>
      </c>
      <c r="M118" s="86">
        <v>0</v>
      </c>
      <c r="N118" s="86">
        <v>0</v>
      </c>
      <c r="O118" s="86">
        <v>0</v>
      </c>
      <c r="P118" s="87">
        <f t="shared" si="30"/>
        <v>0</v>
      </c>
      <c r="Q118" s="88">
        <f t="shared" si="37"/>
        <v>0</v>
      </c>
      <c r="R118" s="128">
        <f t="shared" si="38"/>
        <v>0</v>
      </c>
      <c r="S118" s="128">
        <f t="shared" si="39"/>
        <v>0</v>
      </c>
      <c r="T118" s="128" t="str">
        <f t="shared" si="40"/>
        <v/>
      </c>
      <c r="U118" s="128" t="str">
        <f t="shared" si="41"/>
        <v/>
      </c>
      <c r="V118" s="128" t="str">
        <f t="shared" si="42"/>
        <v/>
      </c>
      <c r="W118" s="128" t="str">
        <f t="shared" si="43"/>
        <v/>
      </c>
      <c r="X118" s="128" t="str">
        <f t="shared" si="44"/>
        <v/>
      </c>
      <c r="Y118" s="128" t="str">
        <f t="shared" si="45"/>
        <v/>
      </c>
      <c r="Z118" s="128" t="str">
        <f t="shared" si="46"/>
        <v/>
      </c>
      <c r="AA118" s="128" t="str">
        <f t="shared" si="47"/>
        <v/>
      </c>
      <c r="AB118" s="128" t="str">
        <f t="shared" si="48"/>
        <v/>
      </c>
      <c r="AC118" s="128" t="str">
        <f t="shared" si="49"/>
        <v/>
      </c>
      <c r="AG118" s="11">
        <f t="shared" si="17"/>
        <v>0</v>
      </c>
      <c r="AH118" s="3">
        <f t="shared" si="18"/>
        <v>20.5</v>
      </c>
    </row>
    <row r="119" spans="1:62" x14ac:dyDescent="0.5">
      <c r="C119" s="19" t="s">
        <v>343</v>
      </c>
      <c r="D119" s="86">
        <v>0</v>
      </c>
      <c r="E119" s="86">
        <v>0</v>
      </c>
      <c r="F119" s="86">
        <v>0</v>
      </c>
      <c r="G119" s="86">
        <v>0</v>
      </c>
      <c r="H119" s="86">
        <v>0</v>
      </c>
      <c r="I119" s="86">
        <v>0</v>
      </c>
      <c r="J119" s="86">
        <v>0</v>
      </c>
      <c r="K119" s="86">
        <v>0</v>
      </c>
      <c r="L119" s="86">
        <v>0</v>
      </c>
      <c r="M119" s="86">
        <v>0</v>
      </c>
      <c r="N119" s="86">
        <v>0</v>
      </c>
      <c r="O119" s="86">
        <v>0</v>
      </c>
      <c r="P119" s="87">
        <f t="shared" si="30"/>
        <v>0</v>
      </c>
      <c r="Q119" s="88">
        <f t="shared" si="37"/>
        <v>0</v>
      </c>
      <c r="R119" s="128">
        <f t="shared" si="38"/>
        <v>0</v>
      </c>
      <c r="S119" s="128">
        <f t="shared" si="39"/>
        <v>0</v>
      </c>
      <c r="T119" s="128" t="str">
        <f t="shared" si="40"/>
        <v/>
      </c>
      <c r="U119" s="128" t="str">
        <f t="shared" si="41"/>
        <v/>
      </c>
      <c r="V119" s="128" t="str">
        <f t="shared" si="42"/>
        <v/>
      </c>
      <c r="W119" s="128" t="str">
        <f t="shared" si="43"/>
        <v/>
      </c>
      <c r="X119" s="128" t="str">
        <f t="shared" si="44"/>
        <v/>
      </c>
      <c r="Y119" s="128" t="str">
        <f t="shared" si="45"/>
        <v/>
      </c>
      <c r="Z119" s="128" t="str">
        <f t="shared" si="46"/>
        <v/>
      </c>
      <c r="AA119" s="128" t="str">
        <f t="shared" si="47"/>
        <v/>
      </c>
      <c r="AB119" s="128" t="str">
        <f t="shared" si="48"/>
        <v/>
      </c>
      <c r="AC119" s="128" t="str">
        <f t="shared" si="49"/>
        <v/>
      </c>
      <c r="AG119" s="11">
        <f t="shared" si="17"/>
        <v>0</v>
      </c>
      <c r="AH119" s="3">
        <f t="shared" si="18"/>
        <v>20.5</v>
      </c>
    </row>
    <row r="120" spans="1:62" x14ac:dyDescent="0.5">
      <c r="C120" s="19" t="s">
        <v>1008</v>
      </c>
      <c r="D120" s="86">
        <v>0</v>
      </c>
      <c r="E120" s="86">
        <v>0</v>
      </c>
      <c r="F120" s="86">
        <v>0</v>
      </c>
      <c r="G120" s="86">
        <v>0</v>
      </c>
      <c r="H120" s="86">
        <v>0</v>
      </c>
      <c r="I120" s="86">
        <v>0</v>
      </c>
      <c r="J120" s="86">
        <v>0</v>
      </c>
      <c r="K120" s="86">
        <v>0</v>
      </c>
      <c r="L120" s="86">
        <v>0</v>
      </c>
      <c r="M120" s="86">
        <v>0</v>
      </c>
      <c r="N120" s="86">
        <v>0</v>
      </c>
      <c r="O120" s="86">
        <v>0</v>
      </c>
      <c r="P120" s="87">
        <f t="shared" ref="P120" si="50">SUM(D120:O120)</f>
        <v>0</v>
      </c>
      <c r="Q120" s="88">
        <f t="shared" si="37"/>
        <v>0</v>
      </c>
      <c r="R120" s="128">
        <f t="shared" si="38"/>
        <v>0</v>
      </c>
      <c r="S120" s="128">
        <f t="shared" si="39"/>
        <v>0</v>
      </c>
      <c r="T120" s="128" t="str">
        <f t="shared" si="40"/>
        <v/>
      </c>
      <c r="U120" s="128" t="str">
        <f t="shared" si="41"/>
        <v/>
      </c>
      <c r="V120" s="128" t="str">
        <f t="shared" si="42"/>
        <v/>
      </c>
      <c r="W120" s="128" t="str">
        <f t="shared" si="43"/>
        <v/>
      </c>
      <c r="X120" s="128" t="str">
        <f t="shared" si="44"/>
        <v/>
      </c>
      <c r="Y120" s="128" t="str">
        <f t="shared" si="45"/>
        <v/>
      </c>
      <c r="Z120" s="128" t="str">
        <f t="shared" si="46"/>
        <v/>
      </c>
      <c r="AA120" s="128" t="str">
        <f t="shared" si="47"/>
        <v/>
      </c>
      <c r="AB120" s="128" t="str">
        <f t="shared" si="48"/>
        <v/>
      </c>
      <c r="AC120" s="128" t="str">
        <f t="shared" si="49"/>
        <v/>
      </c>
      <c r="AG120" s="11">
        <f t="shared" si="17"/>
        <v>0</v>
      </c>
      <c r="AH120" s="3">
        <f t="shared" si="18"/>
        <v>20.5</v>
      </c>
    </row>
    <row r="121" spans="1:62" x14ac:dyDescent="0.5">
      <c r="C121" s="19" t="s">
        <v>403</v>
      </c>
      <c r="D121" s="86">
        <v>0</v>
      </c>
      <c r="E121" s="86">
        <v>0</v>
      </c>
      <c r="F121" s="86">
        <v>0</v>
      </c>
      <c r="G121" s="86">
        <v>0</v>
      </c>
      <c r="H121" s="86">
        <v>0</v>
      </c>
      <c r="I121" s="86">
        <v>0</v>
      </c>
      <c r="J121" s="86">
        <v>0</v>
      </c>
      <c r="K121" s="86">
        <v>0</v>
      </c>
      <c r="L121" s="86">
        <v>0</v>
      </c>
      <c r="M121" s="86">
        <v>0</v>
      </c>
      <c r="N121" s="86">
        <v>0</v>
      </c>
      <c r="O121" s="86">
        <v>0</v>
      </c>
      <c r="P121" s="87">
        <f t="shared" si="30"/>
        <v>0</v>
      </c>
      <c r="Q121" s="88">
        <f t="shared" si="37"/>
        <v>0</v>
      </c>
      <c r="R121" s="128">
        <f t="shared" si="38"/>
        <v>0</v>
      </c>
      <c r="S121" s="128">
        <f t="shared" si="39"/>
        <v>0</v>
      </c>
      <c r="T121" s="128" t="str">
        <f t="shared" si="40"/>
        <v/>
      </c>
      <c r="U121" s="128" t="str">
        <f t="shared" si="41"/>
        <v/>
      </c>
      <c r="V121" s="128" t="str">
        <f t="shared" si="42"/>
        <v/>
      </c>
      <c r="W121" s="128" t="str">
        <f t="shared" si="43"/>
        <v/>
      </c>
      <c r="X121" s="128" t="str">
        <f t="shared" si="44"/>
        <v/>
      </c>
      <c r="Y121" s="128" t="str">
        <f t="shared" si="45"/>
        <v/>
      </c>
      <c r="Z121" s="128" t="str">
        <f t="shared" si="46"/>
        <v/>
      </c>
      <c r="AA121" s="128" t="str">
        <f t="shared" si="47"/>
        <v/>
      </c>
      <c r="AB121" s="128" t="str">
        <f t="shared" si="48"/>
        <v/>
      </c>
      <c r="AC121" s="128" t="str">
        <f t="shared" si="49"/>
        <v/>
      </c>
      <c r="AG121" s="11">
        <f t="shared" si="17"/>
        <v>0</v>
      </c>
      <c r="AH121" s="3">
        <f t="shared" si="18"/>
        <v>20.5</v>
      </c>
    </row>
    <row r="122" spans="1:62" x14ac:dyDescent="0.5">
      <c r="C122" s="19" t="s">
        <v>157</v>
      </c>
      <c r="D122" s="86">
        <v>0</v>
      </c>
      <c r="E122" s="86">
        <v>0</v>
      </c>
      <c r="F122" s="86">
        <v>0</v>
      </c>
      <c r="G122" s="86">
        <v>0</v>
      </c>
      <c r="H122" s="86">
        <v>0</v>
      </c>
      <c r="I122" s="86">
        <v>0</v>
      </c>
      <c r="J122" s="86">
        <v>0</v>
      </c>
      <c r="K122" s="86">
        <v>0</v>
      </c>
      <c r="L122" s="86">
        <v>0</v>
      </c>
      <c r="M122" s="86">
        <v>0</v>
      </c>
      <c r="N122" s="86">
        <v>0</v>
      </c>
      <c r="O122" s="86">
        <v>0</v>
      </c>
      <c r="P122" s="87">
        <f t="shared" si="30"/>
        <v>0</v>
      </c>
      <c r="Q122" s="88">
        <f t="shared" si="37"/>
        <v>0</v>
      </c>
      <c r="R122" s="128">
        <f t="shared" si="38"/>
        <v>0</v>
      </c>
      <c r="S122" s="128">
        <f t="shared" si="39"/>
        <v>0</v>
      </c>
      <c r="T122" s="128" t="str">
        <f t="shared" si="40"/>
        <v/>
      </c>
      <c r="U122" s="128" t="str">
        <f t="shared" si="41"/>
        <v/>
      </c>
      <c r="V122" s="128" t="str">
        <f t="shared" si="42"/>
        <v/>
      </c>
      <c r="W122" s="128" t="str">
        <f t="shared" si="43"/>
        <v/>
      </c>
      <c r="X122" s="128" t="str">
        <f t="shared" si="44"/>
        <v/>
      </c>
      <c r="Y122" s="128" t="str">
        <f t="shared" si="45"/>
        <v/>
      </c>
      <c r="Z122" s="128" t="str">
        <f t="shared" si="46"/>
        <v/>
      </c>
      <c r="AA122" s="128" t="str">
        <f t="shared" si="47"/>
        <v/>
      </c>
      <c r="AB122" s="128" t="str">
        <f t="shared" si="48"/>
        <v/>
      </c>
      <c r="AC122" s="128" t="str">
        <f t="shared" si="49"/>
        <v/>
      </c>
      <c r="AG122" s="11">
        <f t="shared" si="17"/>
        <v>0</v>
      </c>
      <c r="AH122" s="3">
        <f t="shared" si="18"/>
        <v>20.5</v>
      </c>
    </row>
    <row r="123" spans="1:62" x14ac:dyDescent="0.5">
      <c r="C123" s="19" t="s">
        <v>3253</v>
      </c>
      <c r="D123" s="86">
        <v>0</v>
      </c>
      <c r="E123" s="86">
        <v>0</v>
      </c>
      <c r="F123" s="86">
        <v>0</v>
      </c>
      <c r="G123" s="86">
        <v>0</v>
      </c>
      <c r="H123" s="86">
        <v>0</v>
      </c>
      <c r="I123" s="86">
        <v>0</v>
      </c>
      <c r="J123" s="86">
        <v>0</v>
      </c>
      <c r="K123" s="86">
        <v>0</v>
      </c>
      <c r="L123" s="86">
        <v>0</v>
      </c>
      <c r="M123" s="86">
        <v>0</v>
      </c>
      <c r="N123" s="86">
        <v>0</v>
      </c>
      <c r="O123" s="86">
        <v>0</v>
      </c>
      <c r="P123" s="87">
        <f t="shared" ref="P123" si="51">SUM(D123:O123)</f>
        <v>0</v>
      </c>
      <c r="Q123" s="88">
        <f t="shared" si="37"/>
        <v>0</v>
      </c>
      <c r="R123" s="128">
        <f t="shared" si="38"/>
        <v>0</v>
      </c>
      <c r="S123" s="128">
        <f t="shared" si="39"/>
        <v>0</v>
      </c>
      <c r="T123" s="128" t="str">
        <f t="shared" si="40"/>
        <v/>
      </c>
      <c r="U123" s="128" t="str">
        <f t="shared" si="41"/>
        <v/>
      </c>
      <c r="V123" s="128" t="str">
        <f t="shared" si="42"/>
        <v/>
      </c>
      <c r="W123" s="128" t="str">
        <f t="shared" si="43"/>
        <v/>
      </c>
      <c r="X123" s="128" t="str">
        <f t="shared" si="44"/>
        <v/>
      </c>
      <c r="Y123" s="128" t="str">
        <f t="shared" si="45"/>
        <v/>
      </c>
      <c r="Z123" s="128" t="str">
        <f t="shared" si="46"/>
        <v/>
      </c>
      <c r="AA123" s="128" t="str">
        <f t="shared" si="47"/>
        <v/>
      </c>
      <c r="AB123" s="128" t="str">
        <f t="shared" si="48"/>
        <v/>
      </c>
      <c r="AC123" s="128" t="str">
        <f t="shared" si="49"/>
        <v/>
      </c>
      <c r="AG123" s="11">
        <f t="shared" si="17"/>
        <v>0</v>
      </c>
      <c r="AH123" s="3">
        <f t="shared" si="18"/>
        <v>20.5</v>
      </c>
    </row>
    <row r="124" spans="1:62" x14ac:dyDescent="0.5">
      <c r="C124" s="19" t="s">
        <v>673</v>
      </c>
      <c r="D124" s="86">
        <v>0</v>
      </c>
      <c r="E124" s="86">
        <v>0</v>
      </c>
      <c r="F124" s="86">
        <v>0</v>
      </c>
      <c r="G124" s="86">
        <v>0</v>
      </c>
      <c r="H124" s="86">
        <v>0</v>
      </c>
      <c r="I124" s="86">
        <v>0</v>
      </c>
      <c r="J124" s="86">
        <v>0</v>
      </c>
      <c r="K124" s="86">
        <v>0</v>
      </c>
      <c r="L124" s="86">
        <v>0</v>
      </c>
      <c r="M124" s="86">
        <v>0</v>
      </c>
      <c r="N124" s="86">
        <v>0</v>
      </c>
      <c r="O124" s="86">
        <v>0</v>
      </c>
      <c r="P124" s="87">
        <f t="shared" ref="P124" si="52">SUM(D124:O124)</f>
        <v>0</v>
      </c>
      <c r="Q124" s="88">
        <f t="shared" si="37"/>
        <v>0</v>
      </c>
      <c r="R124" s="128">
        <f t="shared" si="38"/>
        <v>0</v>
      </c>
      <c r="S124" s="128">
        <f t="shared" si="39"/>
        <v>0</v>
      </c>
      <c r="T124" s="128" t="str">
        <f t="shared" si="40"/>
        <v/>
      </c>
      <c r="U124" s="128" t="str">
        <f t="shared" si="41"/>
        <v/>
      </c>
      <c r="V124" s="128" t="str">
        <f t="shared" si="42"/>
        <v/>
      </c>
      <c r="W124" s="128" t="str">
        <f t="shared" si="43"/>
        <v/>
      </c>
      <c r="X124" s="128" t="str">
        <f t="shared" si="44"/>
        <v/>
      </c>
      <c r="Y124" s="128" t="str">
        <f t="shared" si="45"/>
        <v/>
      </c>
      <c r="Z124" s="128" t="str">
        <f t="shared" si="46"/>
        <v/>
      </c>
      <c r="AA124" s="128" t="str">
        <f t="shared" si="47"/>
        <v/>
      </c>
      <c r="AB124" s="128" t="str">
        <f t="shared" si="48"/>
        <v/>
      </c>
      <c r="AC124" s="128" t="str">
        <f t="shared" si="49"/>
        <v/>
      </c>
      <c r="AG124" s="11">
        <f t="shared" si="17"/>
        <v>0</v>
      </c>
      <c r="AH124" s="3">
        <f t="shared" si="18"/>
        <v>20.5</v>
      </c>
    </row>
    <row r="125" spans="1:62" x14ac:dyDescent="0.5">
      <c r="C125" s="19" t="s">
        <v>669</v>
      </c>
      <c r="D125" s="86">
        <v>194</v>
      </c>
      <c r="E125" s="86">
        <v>213.5</v>
      </c>
      <c r="F125" s="86">
        <v>0</v>
      </c>
      <c r="G125" s="86">
        <v>0</v>
      </c>
      <c r="H125" s="86">
        <v>0</v>
      </c>
      <c r="I125" s="86">
        <v>0</v>
      </c>
      <c r="J125" s="86">
        <v>0</v>
      </c>
      <c r="K125" s="86">
        <v>0</v>
      </c>
      <c r="L125" s="86">
        <v>0</v>
      </c>
      <c r="M125" s="86">
        <v>0</v>
      </c>
      <c r="N125" s="86">
        <v>0</v>
      </c>
      <c r="O125" s="86">
        <v>0</v>
      </c>
      <c r="P125" s="87">
        <f t="shared" si="30"/>
        <v>407.5</v>
      </c>
      <c r="Q125" s="88">
        <f t="shared" si="37"/>
        <v>0.12079442715280865</v>
      </c>
      <c r="R125" s="128">
        <f t="shared" si="38"/>
        <v>0.11492890995260663</v>
      </c>
      <c r="S125" s="128">
        <f t="shared" si="39"/>
        <v>0.12666864431919311</v>
      </c>
      <c r="T125" s="128" t="str">
        <f t="shared" si="40"/>
        <v/>
      </c>
      <c r="U125" s="128" t="str">
        <f t="shared" si="41"/>
        <v/>
      </c>
      <c r="V125" s="128" t="str">
        <f t="shared" si="42"/>
        <v/>
      </c>
      <c r="W125" s="128" t="str">
        <f t="shared" si="43"/>
        <v/>
      </c>
      <c r="X125" s="128" t="str">
        <f t="shared" si="44"/>
        <v/>
      </c>
      <c r="Y125" s="128" t="str">
        <f t="shared" si="45"/>
        <v/>
      </c>
      <c r="Z125" s="128" t="str">
        <f t="shared" si="46"/>
        <v/>
      </c>
      <c r="AA125" s="128" t="str">
        <f t="shared" si="47"/>
        <v/>
      </c>
      <c r="AB125" s="128" t="str">
        <f t="shared" si="48"/>
        <v/>
      </c>
      <c r="AC125" s="128" t="str">
        <f t="shared" si="49"/>
        <v/>
      </c>
      <c r="AG125" s="11">
        <f t="shared" si="17"/>
        <v>0</v>
      </c>
      <c r="AH125" s="3">
        <f t="shared" si="18"/>
        <v>20.5</v>
      </c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</row>
    <row r="126" spans="1:62" x14ac:dyDescent="0.5">
      <c r="C126" s="19" t="s">
        <v>4374</v>
      </c>
      <c r="D126" s="86">
        <v>0</v>
      </c>
      <c r="E126" s="86">
        <v>0</v>
      </c>
      <c r="F126" s="86">
        <v>0</v>
      </c>
      <c r="G126" s="86">
        <v>0</v>
      </c>
      <c r="H126" s="86">
        <v>0</v>
      </c>
      <c r="I126" s="86">
        <v>0</v>
      </c>
      <c r="J126" s="86">
        <v>0</v>
      </c>
      <c r="K126" s="86">
        <v>0</v>
      </c>
      <c r="L126" s="86">
        <v>0</v>
      </c>
      <c r="M126" s="86">
        <v>0</v>
      </c>
      <c r="N126" s="86">
        <v>0</v>
      </c>
      <c r="O126" s="86">
        <v>0</v>
      </c>
      <c r="P126" s="87">
        <f t="shared" ref="P126" si="53">SUM(D126:O126)</f>
        <v>0</v>
      </c>
      <c r="Q126" s="88">
        <f t="shared" si="37"/>
        <v>0</v>
      </c>
      <c r="R126" s="128">
        <f t="shared" si="38"/>
        <v>0</v>
      </c>
      <c r="S126" s="128">
        <f t="shared" si="39"/>
        <v>0</v>
      </c>
      <c r="T126" s="128" t="str">
        <f t="shared" si="40"/>
        <v/>
      </c>
      <c r="U126" s="128" t="str">
        <f t="shared" si="41"/>
        <v/>
      </c>
      <c r="V126" s="128" t="str">
        <f t="shared" si="42"/>
        <v/>
      </c>
      <c r="W126" s="128" t="str">
        <f t="shared" si="43"/>
        <v/>
      </c>
      <c r="X126" s="128" t="str">
        <f t="shared" si="44"/>
        <v/>
      </c>
      <c r="Y126" s="128" t="str">
        <f t="shared" si="45"/>
        <v/>
      </c>
      <c r="Z126" s="128" t="str">
        <f t="shared" si="46"/>
        <v/>
      </c>
      <c r="AA126" s="128" t="str">
        <f t="shared" si="47"/>
        <v/>
      </c>
      <c r="AB126" s="128" t="str">
        <f t="shared" si="48"/>
        <v/>
      </c>
      <c r="AC126" s="128" t="str">
        <f t="shared" si="49"/>
        <v/>
      </c>
      <c r="AG126" s="11">
        <f t="shared" si="17"/>
        <v>0</v>
      </c>
      <c r="AH126" s="3">
        <f t="shared" si="18"/>
        <v>20.5</v>
      </c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</row>
    <row r="127" spans="1:62" ht="18" thickBot="1" x14ac:dyDescent="0.55000000000000004">
      <c r="C127" s="19" t="s">
        <v>405</v>
      </c>
      <c r="D127" s="86">
        <v>0</v>
      </c>
      <c r="E127" s="86">
        <v>0</v>
      </c>
      <c r="F127" s="86">
        <v>0</v>
      </c>
      <c r="G127" s="86">
        <v>0</v>
      </c>
      <c r="H127" s="86">
        <v>0</v>
      </c>
      <c r="I127" s="86">
        <v>0</v>
      </c>
      <c r="J127" s="86">
        <v>0</v>
      </c>
      <c r="K127" s="86">
        <v>0</v>
      </c>
      <c r="L127" s="86">
        <v>0</v>
      </c>
      <c r="M127" s="86">
        <v>0</v>
      </c>
      <c r="N127" s="86">
        <v>0</v>
      </c>
      <c r="O127" s="86">
        <v>0</v>
      </c>
      <c r="P127" s="87">
        <f t="shared" si="30"/>
        <v>0</v>
      </c>
      <c r="Q127" s="88">
        <f t="shared" si="37"/>
        <v>0</v>
      </c>
      <c r="R127" s="128">
        <f t="shared" si="38"/>
        <v>0</v>
      </c>
      <c r="S127" s="128">
        <f t="shared" si="39"/>
        <v>0</v>
      </c>
      <c r="T127" s="128" t="str">
        <f t="shared" si="40"/>
        <v/>
      </c>
      <c r="U127" s="128" t="str">
        <f t="shared" si="41"/>
        <v/>
      </c>
      <c r="V127" s="128" t="str">
        <f t="shared" si="42"/>
        <v/>
      </c>
      <c r="W127" s="128" t="str">
        <f t="shared" si="43"/>
        <v/>
      </c>
      <c r="X127" s="128" t="str">
        <f t="shared" si="44"/>
        <v/>
      </c>
      <c r="Y127" s="128" t="str">
        <f t="shared" si="45"/>
        <v/>
      </c>
      <c r="Z127" s="128" t="str">
        <f t="shared" si="46"/>
        <v/>
      </c>
      <c r="AA127" s="128" t="str">
        <f t="shared" si="47"/>
        <v/>
      </c>
      <c r="AB127" s="128" t="str">
        <f t="shared" si="48"/>
        <v/>
      </c>
      <c r="AC127" s="128" t="str">
        <f t="shared" si="49"/>
        <v/>
      </c>
      <c r="AG127" s="11">
        <f t="shared" si="17"/>
        <v>0</v>
      </c>
      <c r="AH127" s="3">
        <f t="shared" si="18"/>
        <v>20.5</v>
      </c>
    </row>
    <row r="128" spans="1:62" s="78" customFormat="1" ht="18.600000000000001" thickTop="1" thickBot="1" x14ac:dyDescent="0.55000000000000004">
      <c r="A128" s="3"/>
      <c r="B128" s="207"/>
      <c r="C128" s="77" t="s">
        <v>966</v>
      </c>
      <c r="D128" s="89">
        <f t="shared" ref="D128:P128" si="54">SUM(D116:D127)</f>
        <v>194</v>
      </c>
      <c r="E128" s="89">
        <f t="shared" si="54"/>
        <v>213.5</v>
      </c>
      <c r="F128" s="89">
        <f t="shared" si="54"/>
        <v>0</v>
      </c>
      <c r="G128" s="89">
        <f t="shared" si="54"/>
        <v>0</v>
      </c>
      <c r="H128" s="89">
        <f t="shared" si="54"/>
        <v>0</v>
      </c>
      <c r="I128" s="89">
        <f t="shared" si="54"/>
        <v>0</v>
      </c>
      <c r="J128" s="89">
        <f t="shared" si="54"/>
        <v>0</v>
      </c>
      <c r="K128" s="89">
        <f t="shared" si="54"/>
        <v>0</v>
      </c>
      <c r="L128" s="89">
        <f t="shared" si="54"/>
        <v>0</v>
      </c>
      <c r="M128" s="89">
        <f t="shared" si="54"/>
        <v>0</v>
      </c>
      <c r="N128" s="89">
        <f t="shared" si="54"/>
        <v>0</v>
      </c>
      <c r="O128" s="89">
        <f t="shared" si="54"/>
        <v>0</v>
      </c>
      <c r="P128" s="89">
        <f t="shared" si="54"/>
        <v>407.5</v>
      </c>
      <c r="Q128" s="90">
        <f>P128/$P$130</f>
        <v>0.12079442715280865</v>
      </c>
      <c r="R128" s="90">
        <f t="shared" ref="R128:AC128" si="55">SUM(R116:R127)</f>
        <v>0.11492890995260663</v>
      </c>
      <c r="S128" s="90">
        <f t="shared" si="55"/>
        <v>0.12666864431919311</v>
      </c>
      <c r="T128" s="90">
        <f t="shared" si="55"/>
        <v>0</v>
      </c>
      <c r="U128" s="90">
        <f t="shared" si="55"/>
        <v>0</v>
      </c>
      <c r="V128" s="90">
        <f t="shared" si="55"/>
        <v>0</v>
      </c>
      <c r="W128" s="90">
        <f t="shared" si="55"/>
        <v>0</v>
      </c>
      <c r="X128" s="90">
        <f t="shared" si="55"/>
        <v>0</v>
      </c>
      <c r="Y128" s="90">
        <f t="shared" si="55"/>
        <v>0</v>
      </c>
      <c r="Z128" s="90">
        <f t="shared" si="55"/>
        <v>0</v>
      </c>
      <c r="AA128" s="90">
        <f t="shared" si="55"/>
        <v>0</v>
      </c>
      <c r="AB128" s="90">
        <f t="shared" si="55"/>
        <v>0</v>
      </c>
      <c r="AC128" s="90">
        <f t="shared" si="55"/>
        <v>0</v>
      </c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spans="2:29" ht="19.2" thickTop="1" thickBot="1" x14ac:dyDescent="0.55000000000000004">
      <c r="C129" s="17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87"/>
      <c r="Q129" s="88"/>
      <c r="R129" s="97"/>
      <c r="S129" s="97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</row>
    <row r="130" spans="2:29" ht="18.600000000000001" thickTop="1" thickBot="1" x14ac:dyDescent="0.55000000000000004">
      <c r="C130" s="77" t="s">
        <v>663</v>
      </c>
      <c r="D130" s="89">
        <f t="shared" ref="D130:AC130" si="56">D103+D113+D128</f>
        <v>1688</v>
      </c>
      <c r="E130" s="89">
        <f t="shared" si="56"/>
        <v>1685.5</v>
      </c>
      <c r="F130" s="89">
        <f t="shared" si="56"/>
        <v>0</v>
      </c>
      <c r="G130" s="89">
        <f t="shared" si="56"/>
        <v>0</v>
      </c>
      <c r="H130" s="89">
        <f t="shared" si="56"/>
        <v>0</v>
      </c>
      <c r="I130" s="89">
        <f t="shared" si="56"/>
        <v>0</v>
      </c>
      <c r="J130" s="89">
        <f t="shared" si="56"/>
        <v>0</v>
      </c>
      <c r="K130" s="89">
        <f t="shared" si="56"/>
        <v>0</v>
      </c>
      <c r="L130" s="89">
        <f t="shared" si="56"/>
        <v>0</v>
      </c>
      <c r="M130" s="89">
        <f t="shared" si="56"/>
        <v>0</v>
      </c>
      <c r="N130" s="89">
        <f t="shared" si="56"/>
        <v>0</v>
      </c>
      <c r="O130" s="89">
        <f t="shared" si="56"/>
        <v>0</v>
      </c>
      <c r="P130" s="89">
        <f t="shared" si="56"/>
        <v>3373.5</v>
      </c>
      <c r="Q130" s="90">
        <f t="shared" si="56"/>
        <v>1</v>
      </c>
      <c r="R130" s="90">
        <f t="shared" si="56"/>
        <v>1</v>
      </c>
      <c r="S130" s="90">
        <f t="shared" si="56"/>
        <v>1</v>
      </c>
      <c r="T130" s="90">
        <f t="shared" si="56"/>
        <v>0</v>
      </c>
      <c r="U130" s="90">
        <f t="shared" si="56"/>
        <v>0</v>
      </c>
      <c r="V130" s="90">
        <f t="shared" si="56"/>
        <v>0</v>
      </c>
      <c r="W130" s="90">
        <f t="shared" si="56"/>
        <v>0</v>
      </c>
      <c r="X130" s="90">
        <f t="shared" si="56"/>
        <v>0</v>
      </c>
      <c r="Y130" s="90">
        <f t="shared" si="56"/>
        <v>0</v>
      </c>
      <c r="Z130" s="90">
        <f t="shared" si="56"/>
        <v>0</v>
      </c>
      <c r="AA130" s="90">
        <f t="shared" si="56"/>
        <v>0</v>
      </c>
      <c r="AB130" s="90">
        <f t="shared" si="56"/>
        <v>0</v>
      </c>
      <c r="AC130" s="90">
        <f t="shared" si="56"/>
        <v>0</v>
      </c>
    </row>
    <row r="131" spans="2:29" ht="16.2" customHeight="1" thickTop="1" x14ac:dyDescent="0.5">
      <c r="C131" s="85" t="s">
        <v>967</v>
      </c>
      <c r="D131" s="98">
        <f>D85-D130</f>
        <v>0</v>
      </c>
      <c r="E131" s="98">
        <f t="shared" ref="E131:P131" si="57">E85-E130</f>
        <v>0</v>
      </c>
      <c r="F131" s="98">
        <f t="shared" si="57"/>
        <v>0</v>
      </c>
      <c r="G131" s="98">
        <f t="shared" si="57"/>
        <v>0</v>
      </c>
      <c r="H131" s="98">
        <f t="shared" si="57"/>
        <v>0</v>
      </c>
      <c r="I131" s="98">
        <f t="shared" si="57"/>
        <v>0</v>
      </c>
      <c r="J131" s="98">
        <f t="shared" si="57"/>
        <v>0</v>
      </c>
      <c r="K131" s="98">
        <f t="shared" si="57"/>
        <v>0</v>
      </c>
      <c r="L131" s="98">
        <f t="shared" si="57"/>
        <v>0</v>
      </c>
      <c r="M131" s="98">
        <f t="shared" si="57"/>
        <v>0</v>
      </c>
      <c r="N131" s="98">
        <f t="shared" si="57"/>
        <v>0</v>
      </c>
      <c r="O131" s="98">
        <f t="shared" si="57"/>
        <v>0</v>
      </c>
      <c r="P131" s="98">
        <f t="shared" si="57"/>
        <v>0</v>
      </c>
      <c r="Q131" s="99"/>
      <c r="R131" s="99"/>
      <c r="S131" s="99"/>
      <c r="T131" s="99"/>
      <c r="U131" s="99"/>
      <c r="V131" s="99"/>
      <c r="W131" s="99"/>
      <c r="X131" s="99"/>
      <c r="Y131" s="99"/>
      <c r="Z131" s="99"/>
      <c r="AA131" s="99"/>
      <c r="AB131" s="99"/>
      <c r="AC131" s="99"/>
    </row>
    <row r="132" spans="2:29" ht="16.2" customHeight="1" x14ac:dyDescent="0.5"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99"/>
      <c r="R132" s="99"/>
      <c r="S132" s="99"/>
      <c r="T132" s="99"/>
      <c r="U132" s="99"/>
      <c r="V132" s="99"/>
      <c r="W132" s="99"/>
      <c r="X132" s="99"/>
      <c r="Y132" s="99"/>
      <c r="Z132" s="99"/>
      <c r="AA132" s="99"/>
      <c r="AB132" s="99"/>
      <c r="AC132" s="99"/>
    </row>
    <row r="133" spans="2:29" ht="16.2" customHeight="1" x14ac:dyDescent="0.5"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99"/>
      <c r="R133" s="99"/>
      <c r="S133" s="99"/>
      <c r="T133" s="99"/>
      <c r="U133" s="99"/>
      <c r="V133" s="99"/>
      <c r="W133" s="99"/>
      <c r="X133" s="99"/>
      <c r="Y133" s="99"/>
      <c r="Z133" s="99"/>
      <c r="AA133" s="99"/>
      <c r="AB133" s="99"/>
      <c r="AC133" s="99"/>
    </row>
    <row r="134" spans="2:29" ht="16.2" customHeight="1" x14ac:dyDescent="0.5"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99"/>
      <c r="R134" s="99"/>
      <c r="S134" s="99"/>
      <c r="T134" s="99"/>
      <c r="U134" s="99"/>
      <c r="V134" s="99"/>
      <c r="W134" s="99"/>
      <c r="X134" s="99"/>
      <c r="Y134" s="99"/>
      <c r="Z134" s="99"/>
      <c r="AA134" s="99"/>
      <c r="AB134" s="99"/>
      <c r="AC134" s="99"/>
    </row>
    <row r="135" spans="2:29" ht="16.2" customHeight="1" x14ac:dyDescent="0.5"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99"/>
      <c r="R135" s="99"/>
      <c r="S135" s="99"/>
      <c r="T135" s="99"/>
      <c r="U135" s="99"/>
      <c r="V135" s="99"/>
      <c r="W135" s="99"/>
      <c r="X135" s="99"/>
      <c r="Y135" s="99"/>
      <c r="Z135" s="99"/>
      <c r="AA135" s="99"/>
      <c r="AB135" s="99"/>
      <c r="AC135" s="99"/>
    </row>
    <row r="136" spans="2:29" s="166" customFormat="1" x14ac:dyDescent="0.5">
      <c r="B136" s="209"/>
      <c r="C136" s="162"/>
      <c r="D136" s="163" t="s">
        <v>497</v>
      </c>
      <c r="E136" s="163" t="s">
        <v>498</v>
      </c>
      <c r="F136" s="163" t="s">
        <v>499</v>
      </c>
      <c r="G136" s="163" t="s">
        <v>500</v>
      </c>
      <c r="H136" s="163" t="s">
        <v>501</v>
      </c>
      <c r="I136" s="163" t="s">
        <v>502</v>
      </c>
      <c r="J136" s="163" t="s">
        <v>503</v>
      </c>
      <c r="K136" s="163" t="s">
        <v>504</v>
      </c>
      <c r="L136" s="163" t="s">
        <v>505</v>
      </c>
      <c r="M136" s="163" t="s">
        <v>506</v>
      </c>
      <c r="N136" s="163" t="s">
        <v>507</v>
      </c>
      <c r="O136" s="163" t="s">
        <v>508</v>
      </c>
      <c r="P136" s="164" t="s">
        <v>509</v>
      </c>
      <c r="Q136" s="165" t="s">
        <v>511</v>
      </c>
      <c r="R136" s="161" t="s">
        <v>513</v>
      </c>
      <c r="S136" s="161" t="s">
        <v>514</v>
      </c>
      <c r="T136" s="161" t="s">
        <v>515</v>
      </c>
      <c r="U136" s="161" t="s">
        <v>516</v>
      </c>
      <c r="V136" s="161" t="s">
        <v>517</v>
      </c>
      <c r="W136" s="161"/>
      <c r="X136" s="161"/>
      <c r="Y136" s="161"/>
      <c r="Z136" s="161"/>
      <c r="AA136" s="161"/>
      <c r="AB136" s="161"/>
      <c r="AC136" s="161"/>
    </row>
    <row r="137" spans="2:29" x14ac:dyDescent="0.5">
      <c r="C137" s="19" t="str" cm="1">
        <f t="array" ref="C137:C168">_xlfn.VSTACK(C90:C102,C106:C112,C116:C127)</f>
        <v>PROC.BI</v>
      </c>
      <c r="D137" s="86" cm="1">
        <f t="array" ref="D137:O168">SUMIFS(BD[PRYRAhoras],BD[ProcesoRecurso],_xlfn.ANCHORARRAY($C137),BD[ProcesoTarea],Resumen!$D$7,BD[PRYRAfecha],D216:O216)</f>
        <v>0</v>
      </c>
      <c r="E137" s="86">
        <v>0</v>
      </c>
      <c r="F137" s="86">
        <v>0</v>
      </c>
      <c r="G137" s="86">
        <v>0</v>
      </c>
      <c r="H137" s="86">
        <v>0</v>
      </c>
      <c r="I137" s="86">
        <v>0</v>
      </c>
      <c r="J137" s="86">
        <v>0</v>
      </c>
      <c r="K137" s="86">
        <v>0</v>
      </c>
      <c r="L137" s="86">
        <v>0</v>
      </c>
      <c r="M137" s="86">
        <v>0</v>
      </c>
      <c r="N137" s="86">
        <v>0</v>
      </c>
      <c r="O137" s="86">
        <v>0</v>
      </c>
      <c r="P137" s="87">
        <f>SUM(D137:O137)</f>
        <v>0</v>
      </c>
      <c r="Q137" s="88">
        <f t="shared" ref="Q137:Q168" si="58">IFERROR(P137/$P$169,"")</f>
        <v>0</v>
      </c>
      <c r="R137" s="128">
        <f t="shared" ref="R137:R168" si="59">IFERROR(D137/D$169,"")</f>
        <v>0</v>
      </c>
      <c r="S137" s="128">
        <f t="shared" ref="S137:S168" si="60">IFERROR(E137/E$169,"")</f>
        <v>0</v>
      </c>
      <c r="T137" s="128" t="str">
        <f t="shared" ref="T137:T168" si="61">IFERROR(F137/F$169,"")</f>
        <v/>
      </c>
      <c r="U137" s="128" t="str">
        <f t="shared" ref="U137:U168" si="62">IFERROR(G137/G$169,"")</f>
        <v/>
      </c>
      <c r="V137" s="128" t="str">
        <f t="shared" ref="V137:V168" si="63">IFERROR(H137/H$169,"")</f>
        <v/>
      </c>
      <c r="W137" s="128" t="str">
        <f t="shared" ref="W137:W168" si="64">IFERROR(I137/I$169,"")</f>
        <v/>
      </c>
      <c r="X137" s="128" t="str">
        <f t="shared" ref="X137:X168" si="65">IFERROR(J137/J$169,"")</f>
        <v/>
      </c>
      <c r="Y137" s="128" t="str">
        <f t="shared" ref="Y137:Y168" si="66">IFERROR(K137/K$169,"")</f>
        <v/>
      </c>
      <c r="Z137" s="128" t="str">
        <f t="shared" ref="Z137:Z168" si="67">IFERROR(L137/L$169,"")</f>
        <v/>
      </c>
      <c r="AA137" s="128" t="str">
        <f t="shared" ref="AA137:AA168" si="68">IFERROR(M137/M$169,"")</f>
        <v/>
      </c>
      <c r="AB137" s="128" t="str">
        <f t="shared" ref="AB137:AB168" si="69">IFERROR(N137/N$169,"")</f>
        <v/>
      </c>
      <c r="AC137" s="128" t="str">
        <f t="shared" ref="AC137:AC168" si="70">IFERROR(O137/O$169,"")</f>
        <v/>
      </c>
    </row>
    <row r="138" spans="2:29" x14ac:dyDescent="0.5">
      <c r="C138" s="19" t="str">
        <v>PROC.ERP</v>
      </c>
      <c r="D138" s="86">
        <v>1494</v>
      </c>
      <c r="E138" s="86">
        <v>1472</v>
      </c>
      <c r="F138" s="86">
        <v>0</v>
      </c>
      <c r="G138" s="86">
        <v>0</v>
      </c>
      <c r="H138" s="86">
        <v>0</v>
      </c>
      <c r="I138" s="86">
        <v>0</v>
      </c>
      <c r="J138" s="86">
        <v>0</v>
      </c>
      <c r="K138" s="86">
        <v>0</v>
      </c>
      <c r="L138" s="86">
        <v>0</v>
      </c>
      <c r="M138" s="86">
        <v>0</v>
      </c>
      <c r="N138" s="86">
        <v>0</v>
      </c>
      <c r="O138" s="86">
        <v>0</v>
      </c>
      <c r="P138" s="87">
        <f t="shared" ref="P138:P168" si="71">SUM(D138:O138)</f>
        <v>2966</v>
      </c>
      <c r="Q138" s="88">
        <f t="shared" si="58"/>
        <v>0.71066087148203705</v>
      </c>
      <c r="R138" s="128">
        <f t="shared" si="59"/>
        <v>0.67693701857725419</v>
      </c>
      <c r="S138" s="128">
        <f t="shared" si="60"/>
        <v>0.74850756135016117</v>
      </c>
      <c r="T138" s="128" t="str">
        <f t="shared" si="61"/>
        <v/>
      </c>
      <c r="U138" s="128" t="str">
        <f t="shared" si="62"/>
        <v/>
      </c>
      <c r="V138" s="128" t="str">
        <f t="shared" si="63"/>
        <v/>
      </c>
      <c r="W138" s="128" t="str">
        <f t="shared" si="64"/>
        <v/>
      </c>
      <c r="X138" s="128" t="str">
        <f t="shared" si="65"/>
        <v/>
      </c>
      <c r="Y138" s="128" t="str">
        <f t="shared" si="66"/>
        <v/>
      </c>
      <c r="Z138" s="128" t="str">
        <f t="shared" si="67"/>
        <v/>
      </c>
      <c r="AA138" s="128" t="str">
        <f t="shared" si="68"/>
        <v/>
      </c>
      <c r="AB138" s="128" t="str">
        <f t="shared" si="69"/>
        <v/>
      </c>
      <c r="AC138" s="128" t="str">
        <f t="shared" si="70"/>
        <v/>
      </c>
    </row>
    <row r="139" spans="2:29" ht="19.2" customHeight="1" x14ac:dyDescent="0.5">
      <c r="C139" s="19" t="str">
        <v>PROC.POOL</v>
      </c>
      <c r="D139" s="86">
        <v>43.25</v>
      </c>
      <c r="E139" s="86">
        <v>0</v>
      </c>
      <c r="F139" s="86">
        <v>0</v>
      </c>
      <c r="G139" s="86">
        <v>0</v>
      </c>
      <c r="H139" s="86">
        <v>0</v>
      </c>
      <c r="I139" s="86">
        <v>0</v>
      </c>
      <c r="J139" s="86">
        <v>0</v>
      </c>
      <c r="K139" s="86">
        <v>0</v>
      </c>
      <c r="L139" s="86">
        <v>0</v>
      </c>
      <c r="M139" s="86">
        <v>0</v>
      </c>
      <c r="N139" s="86">
        <v>0</v>
      </c>
      <c r="O139" s="86">
        <v>0</v>
      </c>
      <c r="P139" s="87">
        <f t="shared" si="71"/>
        <v>43.25</v>
      </c>
      <c r="Q139" s="88">
        <f t="shared" si="58"/>
        <v>1.0362806032231322E-2</v>
      </c>
      <c r="R139" s="128">
        <f t="shared" si="59"/>
        <v>1.9596737652922518E-2</v>
      </c>
      <c r="S139" s="128">
        <f t="shared" si="60"/>
        <v>0</v>
      </c>
      <c r="T139" s="128" t="str">
        <f t="shared" si="61"/>
        <v/>
      </c>
      <c r="U139" s="128" t="str">
        <f t="shared" si="62"/>
        <v/>
      </c>
      <c r="V139" s="128" t="str">
        <f t="shared" si="63"/>
        <v/>
      </c>
      <c r="W139" s="128" t="str">
        <f t="shared" si="64"/>
        <v/>
      </c>
      <c r="X139" s="128" t="str">
        <f t="shared" si="65"/>
        <v/>
      </c>
      <c r="Y139" s="128" t="str">
        <f t="shared" si="66"/>
        <v/>
      </c>
      <c r="Z139" s="128" t="str">
        <f t="shared" si="67"/>
        <v/>
      </c>
      <c r="AA139" s="128" t="str">
        <f t="shared" si="68"/>
        <v/>
      </c>
      <c r="AB139" s="128" t="str">
        <f t="shared" si="69"/>
        <v/>
      </c>
      <c r="AC139" s="128" t="str">
        <f t="shared" si="70"/>
        <v/>
      </c>
    </row>
    <row r="140" spans="2:29" ht="19.2" customHeight="1" x14ac:dyDescent="0.5">
      <c r="C140" s="19" t="str">
        <v>PROC.PRY-E</v>
      </c>
      <c r="D140" s="86">
        <v>0</v>
      </c>
      <c r="E140" s="86">
        <v>0</v>
      </c>
      <c r="F140" s="86">
        <v>0</v>
      </c>
      <c r="G140" s="86">
        <v>0</v>
      </c>
      <c r="H140" s="86">
        <v>0</v>
      </c>
      <c r="I140" s="86">
        <v>0</v>
      </c>
      <c r="J140" s="86">
        <v>0</v>
      </c>
      <c r="K140" s="86">
        <v>0</v>
      </c>
      <c r="L140" s="86">
        <v>0</v>
      </c>
      <c r="M140" s="86">
        <v>0</v>
      </c>
      <c r="N140" s="86">
        <v>0</v>
      </c>
      <c r="O140" s="86">
        <v>0</v>
      </c>
      <c r="P140" s="87">
        <f t="shared" si="71"/>
        <v>0</v>
      </c>
      <c r="Q140" s="88">
        <f t="shared" si="58"/>
        <v>0</v>
      </c>
      <c r="R140" s="128">
        <f t="shared" si="59"/>
        <v>0</v>
      </c>
      <c r="S140" s="128">
        <f t="shared" si="60"/>
        <v>0</v>
      </c>
      <c r="T140" s="128" t="str">
        <f t="shared" si="61"/>
        <v/>
      </c>
      <c r="U140" s="128" t="str">
        <f t="shared" si="62"/>
        <v/>
      </c>
      <c r="V140" s="128" t="str">
        <f t="shared" si="63"/>
        <v/>
      </c>
      <c r="W140" s="128" t="str">
        <f t="shared" si="64"/>
        <v/>
      </c>
      <c r="X140" s="128" t="str">
        <f t="shared" si="65"/>
        <v/>
      </c>
      <c r="Y140" s="128" t="str">
        <f t="shared" si="66"/>
        <v/>
      </c>
      <c r="Z140" s="128" t="str">
        <f t="shared" si="67"/>
        <v/>
      </c>
      <c r="AA140" s="128" t="str">
        <f t="shared" si="68"/>
        <v/>
      </c>
      <c r="AB140" s="128" t="str">
        <f t="shared" si="69"/>
        <v/>
      </c>
      <c r="AC140" s="128" t="str">
        <f t="shared" si="70"/>
        <v/>
      </c>
    </row>
    <row r="141" spans="2:29" ht="19.2" customHeight="1" x14ac:dyDescent="0.5">
      <c r="C141" s="19" t="str">
        <v>PROC.TELCO</v>
      </c>
      <c r="D141" s="86">
        <v>0</v>
      </c>
      <c r="E141" s="86">
        <v>0</v>
      </c>
      <c r="F141" s="86">
        <v>0</v>
      </c>
      <c r="G141" s="86">
        <v>0</v>
      </c>
      <c r="H141" s="86">
        <v>0</v>
      </c>
      <c r="I141" s="86">
        <v>0</v>
      </c>
      <c r="J141" s="86">
        <v>0</v>
      </c>
      <c r="K141" s="86">
        <v>0</v>
      </c>
      <c r="L141" s="86">
        <v>0</v>
      </c>
      <c r="M141" s="86">
        <v>0</v>
      </c>
      <c r="N141" s="86">
        <v>0</v>
      </c>
      <c r="O141" s="86">
        <v>0</v>
      </c>
      <c r="P141" s="87">
        <f t="shared" si="71"/>
        <v>0</v>
      </c>
      <c r="Q141" s="88">
        <f t="shared" si="58"/>
        <v>0</v>
      </c>
      <c r="R141" s="128">
        <f t="shared" si="59"/>
        <v>0</v>
      </c>
      <c r="S141" s="128">
        <f t="shared" si="60"/>
        <v>0</v>
      </c>
      <c r="T141" s="128" t="str">
        <f t="shared" si="61"/>
        <v/>
      </c>
      <c r="U141" s="128" t="str">
        <f t="shared" si="62"/>
        <v/>
      </c>
      <c r="V141" s="128" t="str">
        <f t="shared" si="63"/>
        <v/>
      </c>
      <c r="W141" s="128" t="str">
        <f t="shared" si="64"/>
        <v/>
      </c>
      <c r="X141" s="128" t="str">
        <f t="shared" si="65"/>
        <v/>
      </c>
      <c r="Y141" s="128" t="str">
        <f t="shared" si="66"/>
        <v/>
      </c>
      <c r="Z141" s="128" t="str">
        <f t="shared" si="67"/>
        <v/>
      </c>
      <c r="AA141" s="128" t="str">
        <f t="shared" si="68"/>
        <v/>
      </c>
      <c r="AB141" s="128" t="str">
        <f t="shared" si="69"/>
        <v/>
      </c>
      <c r="AC141" s="128" t="str">
        <f t="shared" si="70"/>
        <v/>
      </c>
    </row>
    <row r="142" spans="2:29" ht="19.2" customHeight="1" x14ac:dyDescent="0.5">
      <c r="C142" s="19" t="str">
        <v>PROC.T.MW</v>
      </c>
      <c r="D142" s="86">
        <v>0</v>
      </c>
      <c r="E142" s="86">
        <v>0</v>
      </c>
      <c r="F142" s="86">
        <v>0</v>
      </c>
      <c r="G142" s="86">
        <v>0</v>
      </c>
      <c r="H142" s="86">
        <v>0</v>
      </c>
      <c r="I142" s="86">
        <v>0</v>
      </c>
      <c r="J142" s="86">
        <v>0</v>
      </c>
      <c r="K142" s="86">
        <v>0</v>
      </c>
      <c r="L142" s="86">
        <v>0</v>
      </c>
      <c r="M142" s="86">
        <v>0</v>
      </c>
      <c r="N142" s="86">
        <v>0</v>
      </c>
      <c r="O142" s="86">
        <v>0</v>
      </c>
      <c r="P142" s="87">
        <f t="shared" si="71"/>
        <v>0</v>
      </c>
      <c r="Q142" s="88">
        <f t="shared" si="58"/>
        <v>0</v>
      </c>
      <c r="R142" s="128">
        <f t="shared" si="59"/>
        <v>0</v>
      </c>
      <c r="S142" s="128">
        <f t="shared" si="60"/>
        <v>0</v>
      </c>
      <c r="T142" s="128" t="str">
        <f t="shared" si="61"/>
        <v/>
      </c>
      <c r="U142" s="128" t="str">
        <f t="shared" si="62"/>
        <v/>
      </c>
      <c r="V142" s="128" t="str">
        <f t="shared" si="63"/>
        <v/>
      </c>
      <c r="W142" s="128" t="str">
        <f t="shared" si="64"/>
        <v/>
      </c>
      <c r="X142" s="128" t="str">
        <f t="shared" si="65"/>
        <v/>
      </c>
      <c r="Y142" s="128" t="str">
        <f t="shared" si="66"/>
        <v/>
      </c>
      <c r="Z142" s="128" t="str">
        <f t="shared" si="67"/>
        <v/>
      </c>
      <c r="AA142" s="128" t="str">
        <f t="shared" si="68"/>
        <v/>
      </c>
      <c r="AB142" s="128" t="str">
        <f t="shared" si="69"/>
        <v/>
      </c>
      <c r="AC142" s="128" t="str">
        <f t="shared" si="70"/>
        <v/>
      </c>
    </row>
    <row r="143" spans="2:29" ht="19.2" customHeight="1" x14ac:dyDescent="0.5">
      <c r="C143" s="19" t="str">
        <v>PROC.T.OPI</v>
      </c>
      <c r="D143" s="86">
        <v>0</v>
      </c>
      <c r="E143" s="86">
        <v>0</v>
      </c>
      <c r="F143" s="86">
        <v>0</v>
      </c>
      <c r="G143" s="86">
        <v>0</v>
      </c>
      <c r="H143" s="86">
        <v>0</v>
      </c>
      <c r="I143" s="86">
        <v>0</v>
      </c>
      <c r="J143" s="86">
        <v>0</v>
      </c>
      <c r="K143" s="86">
        <v>0</v>
      </c>
      <c r="L143" s="86">
        <v>0</v>
      </c>
      <c r="M143" s="86">
        <v>0</v>
      </c>
      <c r="N143" s="86">
        <v>0</v>
      </c>
      <c r="O143" s="86">
        <v>0</v>
      </c>
      <c r="P143" s="87">
        <f t="shared" si="71"/>
        <v>0</v>
      </c>
      <c r="Q143" s="88">
        <f t="shared" si="58"/>
        <v>0</v>
      </c>
      <c r="R143" s="128">
        <f t="shared" si="59"/>
        <v>0</v>
      </c>
      <c r="S143" s="128">
        <f t="shared" si="60"/>
        <v>0</v>
      </c>
      <c r="T143" s="128" t="str">
        <f t="shared" si="61"/>
        <v/>
      </c>
      <c r="U143" s="128" t="str">
        <f t="shared" si="62"/>
        <v/>
      </c>
      <c r="V143" s="128" t="str">
        <f t="shared" si="63"/>
        <v/>
      </c>
      <c r="W143" s="128" t="str">
        <f t="shared" si="64"/>
        <v/>
      </c>
      <c r="X143" s="128" t="str">
        <f t="shared" si="65"/>
        <v/>
      </c>
      <c r="Y143" s="128" t="str">
        <f t="shared" si="66"/>
        <v/>
      </c>
      <c r="Z143" s="128" t="str">
        <f t="shared" si="67"/>
        <v/>
      </c>
      <c r="AA143" s="128" t="str">
        <f t="shared" si="68"/>
        <v/>
      </c>
      <c r="AB143" s="128" t="str">
        <f t="shared" si="69"/>
        <v/>
      </c>
      <c r="AC143" s="128" t="str">
        <f t="shared" si="70"/>
        <v/>
      </c>
    </row>
    <row r="144" spans="2:29" ht="19.2" customHeight="1" x14ac:dyDescent="0.5">
      <c r="C144" s="19" t="str">
        <v>PROC.TELEN</v>
      </c>
      <c r="D144" s="86">
        <v>0</v>
      </c>
      <c r="E144" s="86">
        <v>0</v>
      </c>
      <c r="F144" s="86">
        <v>0</v>
      </c>
      <c r="G144" s="86">
        <v>0</v>
      </c>
      <c r="H144" s="86">
        <v>0</v>
      </c>
      <c r="I144" s="86">
        <v>0</v>
      </c>
      <c r="J144" s="86">
        <v>0</v>
      </c>
      <c r="K144" s="86">
        <v>0</v>
      </c>
      <c r="L144" s="86">
        <v>0</v>
      </c>
      <c r="M144" s="86">
        <v>0</v>
      </c>
      <c r="N144" s="86">
        <v>0</v>
      </c>
      <c r="O144" s="86">
        <v>0</v>
      </c>
      <c r="P144" s="87">
        <f t="shared" si="71"/>
        <v>0</v>
      </c>
      <c r="Q144" s="88">
        <f t="shared" si="58"/>
        <v>0</v>
      </c>
      <c r="R144" s="128">
        <f t="shared" si="59"/>
        <v>0</v>
      </c>
      <c r="S144" s="128">
        <f t="shared" si="60"/>
        <v>0</v>
      </c>
      <c r="T144" s="128" t="str">
        <f t="shared" si="61"/>
        <v/>
      </c>
      <c r="U144" s="128" t="str">
        <f t="shared" si="62"/>
        <v/>
      </c>
      <c r="V144" s="128" t="str">
        <f t="shared" si="63"/>
        <v/>
      </c>
      <c r="W144" s="128" t="str">
        <f t="shared" si="64"/>
        <v/>
      </c>
      <c r="X144" s="128" t="str">
        <f t="shared" si="65"/>
        <v/>
      </c>
      <c r="Y144" s="128" t="str">
        <f t="shared" si="66"/>
        <v/>
      </c>
      <c r="Z144" s="128" t="str">
        <f t="shared" si="67"/>
        <v/>
      </c>
      <c r="AA144" s="128" t="str">
        <f t="shared" si="68"/>
        <v/>
      </c>
      <c r="AB144" s="128" t="str">
        <f t="shared" si="69"/>
        <v/>
      </c>
      <c r="AC144" s="128" t="str">
        <f t="shared" si="70"/>
        <v/>
      </c>
    </row>
    <row r="145" spans="3:29" ht="19.2" customHeight="1" x14ac:dyDescent="0.5">
      <c r="C145" s="19" t="str">
        <v>PROC.TDIG</v>
      </c>
      <c r="D145" s="86">
        <v>0</v>
      </c>
      <c r="E145" s="86">
        <v>0</v>
      </c>
      <c r="F145" s="86">
        <v>0</v>
      </c>
      <c r="G145" s="86">
        <v>0</v>
      </c>
      <c r="H145" s="86">
        <v>0</v>
      </c>
      <c r="I145" s="86">
        <v>0</v>
      </c>
      <c r="J145" s="86">
        <v>0</v>
      </c>
      <c r="K145" s="86">
        <v>0</v>
      </c>
      <c r="L145" s="86">
        <v>0</v>
      </c>
      <c r="M145" s="86">
        <v>0</v>
      </c>
      <c r="N145" s="86">
        <v>0</v>
      </c>
      <c r="O145" s="86">
        <v>0</v>
      </c>
      <c r="P145" s="87">
        <f t="shared" ref="P145:P157" si="72">SUM(D145:O145)</f>
        <v>0</v>
      </c>
      <c r="Q145" s="88">
        <f t="shared" si="58"/>
        <v>0</v>
      </c>
      <c r="R145" s="128">
        <f t="shared" si="59"/>
        <v>0</v>
      </c>
      <c r="S145" s="128">
        <f t="shared" si="60"/>
        <v>0</v>
      </c>
      <c r="T145" s="128" t="str">
        <f t="shared" si="61"/>
        <v/>
      </c>
      <c r="U145" s="128" t="str">
        <f t="shared" si="62"/>
        <v/>
      </c>
      <c r="V145" s="128" t="str">
        <f t="shared" si="63"/>
        <v/>
      </c>
      <c r="W145" s="128" t="str">
        <f t="shared" si="64"/>
        <v/>
      </c>
      <c r="X145" s="128" t="str">
        <f t="shared" si="65"/>
        <v/>
      </c>
      <c r="Y145" s="128" t="str">
        <f t="shared" si="66"/>
        <v/>
      </c>
      <c r="Z145" s="128" t="str">
        <f t="shared" si="67"/>
        <v/>
      </c>
      <c r="AA145" s="128" t="str">
        <f t="shared" si="68"/>
        <v/>
      </c>
      <c r="AB145" s="128" t="str">
        <f t="shared" si="69"/>
        <v/>
      </c>
      <c r="AC145" s="128" t="str">
        <f t="shared" si="70"/>
        <v/>
      </c>
    </row>
    <row r="146" spans="3:29" ht="19.2" customHeight="1" x14ac:dyDescent="0.5">
      <c r="C146" s="19" t="str">
        <v>PROC.SALUD</v>
      </c>
      <c r="D146" s="86">
        <v>0</v>
      </c>
      <c r="E146" s="86">
        <v>0</v>
      </c>
      <c r="F146" s="86">
        <v>0</v>
      </c>
      <c r="G146" s="86">
        <v>0</v>
      </c>
      <c r="H146" s="86">
        <v>0</v>
      </c>
      <c r="I146" s="86">
        <v>0</v>
      </c>
      <c r="J146" s="86">
        <v>0</v>
      </c>
      <c r="K146" s="86">
        <v>0</v>
      </c>
      <c r="L146" s="86">
        <v>0</v>
      </c>
      <c r="M146" s="86">
        <v>0</v>
      </c>
      <c r="N146" s="86">
        <v>0</v>
      </c>
      <c r="O146" s="86">
        <v>0</v>
      </c>
      <c r="P146" s="87">
        <f t="shared" ref="P146:P149" si="73">SUM(D146:O146)</f>
        <v>0</v>
      </c>
      <c r="Q146" s="88">
        <f t="shared" si="58"/>
        <v>0</v>
      </c>
      <c r="R146" s="128">
        <f t="shared" si="59"/>
        <v>0</v>
      </c>
      <c r="S146" s="128">
        <f t="shared" si="60"/>
        <v>0</v>
      </c>
      <c r="T146" s="128" t="str">
        <f t="shared" si="61"/>
        <v/>
      </c>
      <c r="U146" s="128" t="str">
        <f t="shared" si="62"/>
        <v/>
      </c>
      <c r="V146" s="128" t="str">
        <f t="shared" si="63"/>
        <v/>
      </c>
      <c r="W146" s="128" t="str">
        <f t="shared" si="64"/>
        <v/>
      </c>
      <c r="X146" s="128" t="str">
        <f t="shared" si="65"/>
        <v/>
      </c>
      <c r="Y146" s="128" t="str">
        <f t="shared" si="66"/>
        <v/>
      </c>
      <c r="Z146" s="128" t="str">
        <f t="shared" si="67"/>
        <v/>
      </c>
      <c r="AA146" s="128" t="str">
        <f t="shared" si="68"/>
        <v/>
      </c>
      <c r="AB146" s="128" t="str">
        <f t="shared" si="69"/>
        <v/>
      </c>
      <c r="AC146" s="128" t="str">
        <f t="shared" si="70"/>
        <v/>
      </c>
    </row>
    <row r="147" spans="3:29" ht="19.2" customHeight="1" x14ac:dyDescent="0.5">
      <c r="C147" s="19" t="str">
        <v>PROC.SEDI</v>
      </c>
      <c r="D147" s="86">
        <v>0</v>
      </c>
      <c r="E147" s="86">
        <v>0</v>
      </c>
      <c r="F147" s="86">
        <v>0</v>
      </c>
      <c r="G147" s="86">
        <v>0</v>
      </c>
      <c r="H147" s="86">
        <v>0</v>
      </c>
      <c r="I147" s="86">
        <v>0</v>
      </c>
      <c r="J147" s="86">
        <v>0</v>
      </c>
      <c r="K147" s="86">
        <v>0</v>
      </c>
      <c r="L147" s="86">
        <v>0</v>
      </c>
      <c r="M147" s="86">
        <v>0</v>
      </c>
      <c r="N147" s="86">
        <v>0</v>
      </c>
      <c r="O147" s="86">
        <v>0</v>
      </c>
      <c r="P147" s="87">
        <f t="shared" si="73"/>
        <v>0</v>
      </c>
      <c r="Q147" s="88">
        <f t="shared" si="58"/>
        <v>0</v>
      </c>
      <c r="R147" s="128">
        <f t="shared" si="59"/>
        <v>0</v>
      </c>
      <c r="S147" s="128">
        <f t="shared" si="60"/>
        <v>0</v>
      </c>
      <c r="T147" s="128" t="str">
        <f t="shared" si="61"/>
        <v/>
      </c>
      <c r="U147" s="128" t="str">
        <f t="shared" si="62"/>
        <v/>
      </c>
      <c r="V147" s="128" t="str">
        <f t="shared" si="63"/>
        <v/>
      </c>
      <c r="W147" s="128" t="str">
        <f t="shared" si="64"/>
        <v/>
      </c>
      <c r="X147" s="128" t="str">
        <f t="shared" si="65"/>
        <v/>
      </c>
      <c r="Y147" s="128" t="str">
        <f t="shared" si="66"/>
        <v/>
      </c>
      <c r="Z147" s="128" t="str">
        <f t="shared" si="67"/>
        <v/>
      </c>
      <c r="AA147" s="128" t="str">
        <f t="shared" si="68"/>
        <v/>
      </c>
      <c r="AB147" s="128" t="str">
        <f t="shared" si="69"/>
        <v/>
      </c>
      <c r="AC147" s="128" t="str">
        <f t="shared" si="70"/>
        <v/>
      </c>
    </row>
    <row r="148" spans="3:29" ht="19.2" customHeight="1" x14ac:dyDescent="0.5">
      <c r="C148" s="19" t="str">
        <v>PROC.SAPI</v>
      </c>
      <c r="D148" s="86">
        <v>227.75</v>
      </c>
      <c r="E148" s="86">
        <v>31</v>
      </c>
      <c r="F148" s="86">
        <v>0</v>
      </c>
      <c r="G148" s="86">
        <v>0</v>
      </c>
      <c r="H148" s="86">
        <v>0</v>
      </c>
      <c r="I148" s="86">
        <v>0</v>
      </c>
      <c r="J148" s="86">
        <v>0</v>
      </c>
      <c r="K148" s="86">
        <v>0</v>
      </c>
      <c r="L148" s="86">
        <v>0</v>
      </c>
      <c r="M148" s="86">
        <v>0</v>
      </c>
      <c r="N148" s="86">
        <v>0</v>
      </c>
      <c r="O148" s="86">
        <v>0</v>
      </c>
      <c r="P148" s="87">
        <f t="shared" si="73"/>
        <v>258.75</v>
      </c>
      <c r="Q148" s="88">
        <f t="shared" si="58"/>
        <v>6.1997134354678719E-2</v>
      </c>
      <c r="R148" s="128">
        <f t="shared" si="59"/>
        <v>0.10319438151336656</v>
      </c>
      <c r="S148" s="128">
        <f t="shared" si="60"/>
        <v>1.5763406522999318E-2</v>
      </c>
      <c r="T148" s="128" t="str">
        <f t="shared" si="61"/>
        <v/>
      </c>
      <c r="U148" s="128" t="str">
        <f t="shared" si="62"/>
        <v/>
      </c>
      <c r="V148" s="128" t="str">
        <f t="shared" si="63"/>
        <v/>
      </c>
      <c r="W148" s="128" t="str">
        <f t="shared" si="64"/>
        <v/>
      </c>
      <c r="X148" s="128" t="str">
        <f t="shared" si="65"/>
        <v/>
      </c>
      <c r="Y148" s="128" t="str">
        <f t="shared" si="66"/>
        <v/>
      </c>
      <c r="Z148" s="128" t="str">
        <f t="shared" si="67"/>
        <v/>
      </c>
      <c r="AA148" s="128" t="str">
        <f t="shared" si="68"/>
        <v/>
      </c>
      <c r="AB148" s="128" t="str">
        <f t="shared" si="69"/>
        <v/>
      </c>
      <c r="AC148" s="128" t="str">
        <f t="shared" si="70"/>
        <v/>
      </c>
    </row>
    <row r="149" spans="3:29" ht="19.2" customHeight="1" x14ac:dyDescent="0.5">
      <c r="C149" s="19" t="str">
        <v>PROC.TAPP</v>
      </c>
      <c r="D149" s="86">
        <v>0</v>
      </c>
      <c r="E149" s="86">
        <v>0</v>
      </c>
      <c r="F149" s="86">
        <v>0</v>
      </c>
      <c r="G149" s="86">
        <v>0</v>
      </c>
      <c r="H149" s="86">
        <v>0</v>
      </c>
      <c r="I149" s="86">
        <v>0</v>
      </c>
      <c r="J149" s="86">
        <v>0</v>
      </c>
      <c r="K149" s="86">
        <v>0</v>
      </c>
      <c r="L149" s="86">
        <v>0</v>
      </c>
      <c r="M149" s="86">
        <v>0</v>
      </c>
      <c r="N149" s="86">
        <v>0</v>
      </c>
      <c r="O149" s="86">
        <v>0</v>
      </c>
      <c r="P149" s="87">
        <f t="shared" si="73"/>
        <v>0</v>
      </c>
      <c r="Q149" s="88">
        <f t="shared" si="58"/>
        <v>0</v>
      </c>
      <c r="R149" s="128">
        <f t="shared" si="59"/>
        <v>0</v>
      </c>
      <c r="S149" s="128">
        <f t="shared" si="60"/>
        <v>0</v>
      </c>
      <c r="T149" s="128" t="str">
        <f t="shared" si="61"/>
        <v/>
      </c>
      <c r="U149" s="128" t="str">
        <f t="shared" si="62"/>
        <v/>
      </c>
      <c r="V149" s="128" t="str">
        <f t="shared" si="63"/>
        <v/>
      </c>
      <c r="W149" s="128" t="str">
        <f t="shared" si="64"/>
        <v/>
      </c>
      <c r="X149" s="128" t="str">
        <f t="shared" si="65"/>
        <v/>
      </c>
      <c r="Y149" s="128" t="str">
        <f t="shared" si="66"/>
        <v/>
      </c>
      <c r="Z149" s="128" t="str">
        <f t="shared" si="67"/>
        <v/>
      </c>
      <c r="AA149" s="128" t="str">
        <f t="shared" si="68"/>
        <v/>
      </c>
      <c r="AB149" s="128" t="str">
        <f t="shared" si="69"/>
        <v/>
      </c>
      <c r="AC149" s="128" t="str">
        <f t="shared" si="70"/>
        <v/>
      </c>
    </row>
    <row r="150" spans="3:29" ht="19.2" customHeight="1" x14ac:dyDescent="0.5">
      <c r="C150" s="19" t="str">
        <v>PROC.LABS</v>
      </c>
      <c r="D150" s="86">
        <v>3</v>
      </c>
      <c r="E150" s="86">
        <v>0</v>
      </c>
      <c r="F150" s="86">
        <v>0</v>
      </c>
      <c r="G150" s="86">
        <v>0</v>
      </c>
      <c r="H150" s="86">
        <v>0</v>
      </c>
      <c r="I150" s="86">
        <v>0</v>
      </c>
      <c r="J150" s="86">
        <v>0</v>
      </c>
      <c r="K150" s="86">
        <v>0</v>
      </c>
      <c r="L150" s="86">
        <v>0</v>
      </c>
      <c r="M150" s="86">
        <v>0</v>
      </c>
      <c r="N150" s="86">
        <v>0</v>
      </c>
      <c r="O150" s="86">
        <v>0</v>
      </c>
      <c r="P150" s="87">
        <f t="shared" si="72"/>
        <v>3</v>
      </c>
      <c r="Q150" s="88">
        <f t="shared" si="58"/>
        <v>7.1880735483685469E-4</v>
      </c>
      <c r="R150" s="128">
        <f t="shared" si="59"/>
        <v>1.3593112822836431E-3</v>
      </c>
      <c r="S150" s="128">
        <f t="shared" si="60"/>
        <v>0</v>
      </c>
      <c r="T150" s="128" t="str">
        <f t="shared" si="61"/>
        <v/>
      </c>
      <c r="U150" s="128" t="str">
        <f t="shared" si="62"/>
        <v/>
      </c>
      <c r="V150" s="128" t="str">
        <f t="shared" si="63"/>
        <v/>
      </c>
      <c r="W150" s="128" t="str">
        <f t="shared" si="64"/>
        <v/>
      </c>
      <c r="X150" s="128" t="str">
        <f t="shared" si="65"/>
        <v/>
      </c>
      <c r="Y150" s="128" t="str">
        <f t="shared" si="66"/>
        <v/>
      </c>
      <c r="Z150" s="128" t="str">
        <f t="shared" si="67"/>
        <v/>
      </c>
      <c r="AA150" s="128" t="str">
        <f t="shared" si="68"/>
        <v/>
      </c>
      <c r="AB150" s="128" t="str">
        <f t="shared" si="69"/>
        <v/>
      </c>
      <c r="AC150" s="128" t="str">
        <f t="shared" si="70"/>
        <v/>
      </c>
    </row>
    <row r="151" spans="3:29" ht="19.2" customHeight="1" x14ac:dyDescent="0.5">
      <c r="C151" s="19" t="str">
        <v>PROC.SWAT</v>
      </c>
      <c r="D151" s="86">
        <v>1</v>
      </c>
      <c r="E151" s="86">
        <v>0</v>
      </c>
      <c r="F151" s="86">
        <v>0</v>
      </c>
      <c r="G151" s="86">
        <v>0</v>
      </c>
      <c r="H151" s="86">
        <v>0</v>
      </c>
      <c r="I151" s="86">
        <v>0</v>
      </c>
      <c r="J151" s="86">
        <v>0</v>
      </c>
      <c r="K151" s="86">
        <v>0</v>
      </c>
      <c r="L151" s="86">
        <v>0</v>
      </c>
      <c r="M151" s="86">
        <v>0</v>
      </c>
      <c r="N151" s="86">
        <v>0</v>
      </c>
      <c r="O151" s="86">
        <v>0</v>
      </c>
      <c r="P151" s="87">
        <f t="shared" si="72"/>
        <v>1</v>
      </c>
      <c r="Q151" s="88">
        <f t="shared" si="58"/>
        <v>2.396024516122849E-4</v>
      </c>
      <c r="R151" s="128">
        <f t="shared" si="59"/>
        <v>4.5310376076121433E-4</v>
      </c>
      <c r="S151" s="128">
        <f t="shared" si="60"/>
        <v>0</v>
      </c>
      <c r="T151" s="128" t="str">
        <f t="shared" si="61"/>
        <v/>
      </c>
      <c r="U151" s="128" t="str">
        <f t="shared" si="62"/>
        <v/>
      </c>
      <c r="V151" s="128" t="str">
        <f t="shared" si="63"/>
        <v/>
      </c>
      <c r="W151" s="128" t="str">
        <f t="shared" si="64"/>
        <v/>
      </c>
      <c r="X151" s="128" t="str">
        <f t="shared" si="65"/>
        <v/>
      </c>
      <c r="Y151" s="128" t="str">
        <f t="shared" si="66"/>
        <v/>
      </c>
      <c r="Z151" s="128" t="str">
        <f t="shared" si="67"/>
        <v/>
      </c>
      <c r="AA151" s="128" t="str">
        <f t="shared" si="68"/>
        <v/>
      </c>
      <c r="AB151" s="128" t="str">
        <f t="shared" si="69"/>
        <v/>
      </c>
      <c r="AC151" s="128" t="str">
        <f t="shared" si="70"/>
        <v/>
      </c>
    </row>
    <row r="152" spans="3:29" ht="19.2" customHeight="1" x14ac:dyDescent="0.5">
      <c r="C152" s="19" t="str">
        <v>PROC.CUST</v>
      </c>
      <c r="D152" s="86">
        <v>0</v>
      </c>
      <c r="E152" s="86">
        <v>0</v>
      </c>
      <c r="F152" s="86">
        <v>0</v>
      </c>
      <c r="G152" s="86">
        <v>0</v>
      </c>
      <c r="H152" s="86">
        <v>0</v>
      </c>
      <c r="I152" s="86">
        <v>0</v>
      </c>
      <c r="J152" s="86">
        <v>0</v>
      </c>
      <c r="K152" s="86">
        <v>0</v>
      </c>
      <c r="L152" s="86">
        <v>0</v>
      </c>
      <c r="M152" s="86">
        <v>0</v>
      </c>
      <c r="N152" s="86">
        <v>0</v>
      </c>
      <c r="O152" s="86">
        <v>0</v>
      </c>
      <c r="P152" s="87">
        <f t="shared" si="72"/>
        <v>0</v>
      </c>
      <c r="Q152" s="88">
        <f t="shared" si="58"/>
        <v>0</v>
      </c>
      <c r="R152" s="128">
        <f t="shared" si="59"/>
        <v>0</v>
      </c>
      <c r="S152" s="128">
        <f t="shared" si="60"/>
        <v>0</v>
      </c>
      <c r="T152" s="128" t="str">
        <f t="shared" si="61"/>
        <v/>
      </c>
      <c r="U152" s="128" t="str">
        <f t="shared" si="62"/>
        <v/>
      </c>
      <c r="V152" s="128" t="str">
        <f t="shared" si="63"/>
        <v/>
      </c>
      <c r="W152" s="128" t="str">
        <f t="shared" si="64"/>
        <v/>
      </c>
      <c r="X152" s="128" t="str">
        <f t="shared" si="65"/>
        <v/>
      </c>
      <c r="Y152" s="128" t="str">
        <f t="shared" si="66"/>
        <v/>
      </c>
      <c r="Z152" s="128" t="str">
        <f t="shared" si="67"/>
        <v/>
      </c>
      <c r="AA152" s="128" t="str">
        <f t="shared" si="68"/>
        <v/>
      </c>
      <c r="AB152" s="128" t="str">
        <f t="shared" si="69"/>
        <v/>
      </c>
      <c r="AC152" s="128" t="str">
        <f t="shared" si="70"/>
        <v/>
      </c>
    </row>
    <row r="153" spans="3:29" ht="19.2" customHeight="1" x14ac:dyDescent="0.5">
      <c r="C153" s="19" t="str">
        <v>PROC.MPW</v>
      </c>
      <c r="D153" s="86">
        <v>0</v>
      </c>
      <c r="E153" s="86">
        <v>0</v>
      </c>
      <c r="F153" s="86">
        <v>0</v>
      </c>
      <c r="G153" s="86">
        <v>0</v>
      </c>
      <c r="H153" s="86">
        <v>0</v>
      </c>
      <c r="I153" s="86">
        <v>0</v>
      </c>
      <c r="J153" s="86">
        <v>0</v>
      </c>
      <c r="K153" s="86">
        <v>0</v>
      </c>
      <c r="L153" s="86">
        <v>0</v>
      </c>
      <c r="M153" s="86">
        <v>0</v>
      </c>
      <c r="N153" s="86">
        <v>0</v>
      </c>
      <c r="O153" s="86">
        <v>0</v>
      </c>
      <c r="P153" s="87">
        <f t="shared" si="72"/>
        <v>0</v>
      </c>
      <c r="Q153" s="88">
        <f t="shared" si="58"/>
        <v>0</v>
      </c>
      <c r="R153" s="128">
        <f t="shared" si="59"/>
        <v>0</v>
      </c>
      <c r="S153" s="128">
        <f t="shared" si="60"/>
        <v>0</v>
      </c>
      <c r="T153" s="128" t="str">
        <f t="shared" si="61"/>
        <v/>
      </c>
      <c r="U153" s="128" t="str">
        <f t="shared" si="62"/>
        <v/>
      </c>
      <c r="V153" s="128" t="str">
        <f t="shared" si="63"/>
        <v/>
      </c>
      <c r="W153" s="128" t="str">
        <f t="shared" si="64"/>
        <v/>
      </c>
      <c r="X153" s="128" t="str">
        <f t="shared" si="65"/>
        <v/>
      </c>
      <c r="Y153" s="128" t="str">
        <f t="shared" si="66"/>
        <v/>
      </c>
      <c r="Z153" s="128" t="str">
        <f t="shared" si="67"/>
        <v/>
      </c>
      <c r="AA153" s="128" t="str">
        <f t="shared" si="68"/>
        <v/>
      </c>
      <c r="AB153" s="128" t="str">
        <f t="shared" si="69"/>
        <v/>
      </c>
      <c r="AC153" s="128" t="str">
        <f t="shared" si="70"/>
        <v/>
      </c>
    </row>
    <row r="154" spans="3:29" ht="19.2" customHeight="1" x14ac:dyDescent="0.5">
      <c r="C154" s="19" t="str">
        <v>PROC.PMO</v>
      </c>
      <c r="D154" s="86">
        <v>35.75</v>
      </c>
      <c r="E154" s="86">
        <v>21.75</v>
      </c>
      <c r="F154" s="86">
        <v>0</v>
      </c>
      <c r="G154" s="86">
        <v>0</v>
      </c>
      <c r="H154" s="86">
        <v>0</v>
      </c>
      <c r="I154" s="86">
        <v>0</v>
      </c>
      <c r="J154" s="86">
        <v>0</v>
      </c>
      <c r="K154" s="86">
        <v>0</v>
      </c>
      <c r="L154" s="86">
        <v>0</v>
      </c>
      <c r="M154" s="86">
        <v>0</v>
      </c>
      <c r="N154" s="86">
        <v>0</v>
      </c>
      <c r="O154" s="86">
        <v>0</v>
      </c>
      <c r="P154" s="87">
        <f t="shared" si="72"/>
        <v>57.5</v>
      </c>
      <c r="Q154" s="88">
        <f t="shared" si="58"/>
        <v>1.3777140967706382E-2</v>
      </c>
      <c r="R154" s="128">
        <f t="shared" si="59"/>
        <v>1.6198459447213411E-2</v>
      </c>
      <c r="S154" s="128">
        <f t="shared" si="60"/>
        <v>1.1059809415330168E-2</v>
      </c>
      <c r="T154" s="128" t="str">
        <f t="shared" si="61"/>
        <v/>
      </c>
      <c r="U154" s="128" t="str">
        <f t="shared" si="62"/>
        <v/>
      </c>
      <c r="V154" s="128" t="str">
        <f t="shared" si="63"/>
        <v/>
      </c>
      <c r="W154" s="128" t="str">
        <f t="shared" si="64"/>
        <v/>
      </c>
      <c r="X154" s="128" t="str">
        <f t="shared" si="65"/>
        <v/>
      </c>
      <c r="Y154" s="128" t="str">
        <f t="shared" si="66"/>
        <v/>
      </c>
      <c r="Z154" s="128" t="str">
        <f t="shared" si="67"/>
        <v/>
      </c>
      <c r="AA154" s="128" t="str">
        <f t="shared" si="68"/>
        <v/>
      </c>
      <c r="AB154" s="128" t="str">
        <f t="shared" si="69"/>
        <v/>
      </c>
      <c r="AC154" s="128" t="str">
        <f t="shared" si="70"/>
        <v/>
      </c>
    </row>
    <row r="155" spans="3:29" ht="19.2" customHeight="1" x14ac:dyDescent="0.5">
      <c r="C155" s="19" t="str">
        <v>PROC.QA</v>
      </c>
      <c r="D155" s="86">
        <v>0</v>
      </c>
      <c r="E155" s="86">
        <v>0</v>
      </c>
      <c r="F155" s="86">
        <v>0</v>
      </c>
      <c r="G155" s="86">
        <v>0</v>
      </c>
      <c r="H155" s="86">
        <v>0</v>
      </c>
      <c r="I155" s="86">
        <v>0</v>
      </c>
      <c r="J155" s="86">
        <v>0</v>
      </c>
      <c r="K155" s="86">
        <v>0</v>
      </c>
      <c r="L155" s="86">
        <v>0</v>
      </c>
      <c r="M155" s="86">
        <v>0</v>
      </c>
      <c r="N155" s="86">
        <v>0</v>
      </c>
      <c r="O155" s="86">
        <v>0</v>
      </c>
      <c r="P155" s="87">
        <f t="shared" si="72"/>
        <v>0</v>
      </c>
      <c r="Q155" s="88">
        <f t="shared" si="58"/>
        <v>0</v>
      </c>
      <c r="R155" s="128">
        <f t="shared" si="59"/>
        <v>0</v>
      </c>
      <c r="S155" s="128">
        <f t="shared" si="60"/>
        <v>0</v>
      </c>
      <c r="T155" s="128" t="str">
        <f t="shared" si="61"/>
        <v/>
      </c>
      <c r="U155" s="128" t="str">
        <f t="shared" si="62"/>
        <v/>
      </c>
      <c r="V155" s="128" t="str">
        <f t="shared" si="63"/>
        <v/>
      </c>
      <c r="W155" s="128" t="str">
        <f t="shared" si="64"/>
        <v/>
      </c>
      <c r="X155" s="128" t="str">
        <f t="shared" si="65"/>
        <v/>
      </c>
      <c r="Y155" s="128" t="str">
        <f t="shared" si="66"/>
        <v/>
      </c>
      <c r="Z155" s="128" t="str">
        <f t="shared" si="67"/>
        <v/>
      </c>
      <c r="AA155" s="128" t="str">
        <f t="shared" si="68"/>
        <v/>
      </c>
      <c r="AB155" s="128" t="str">
        <f t="shared" si="69"/>
        <v/>
      </c>
      <c r="AC155" s="128" t="str">
        <f t="shared" si="70"/>
        <v/>
      </c>
    </row>
    <row r="156" spans="3:29" ht="19.2" customHeight="1" x14ac:dyDescent="0.5">
      <c r="C156" s="19" t="str">
        <v>PROC.RM</v>
      </c>
      <c r="D156" s="86">
        <v>402.25</v>
      </c>
      <c r="E156" s="86">
        <v>441.83</v>
      </c>
      <c r="F156" s="86">
        <v>0</v>
      </c>
      <c r="G156" s="86">
        <v>0</v>
      </c>
      <c r="H156" s="86">
        <v>0</v>
      </c>
      <c r="I156" s="86">
        <v>0</v>
      </c>
      <c r="J156" s="86">
        <v>0</v>
      </c>
      <c r="K156" s="86">
        <v>0</v>
      </c>
      <c r="L156" s="86">
        <v>0</v>
      </c>
      <c r="M156" s="86">
        <v>0</v>
      </c>
      <c r="N156" s="86">
        <v>0</v>
      </c>
      <c r="O156" s="86">
        <v>0</v>
      </c>
      <c r="P156" s="87">
        <f t="shared" si="72"/>
        <v>844.07999999999993</v>
      </c>
      <c r="Q156" s="88">
        <f t="shared" si="58"/>
        <v>0.20224363735689743</v>
      </c>
      <c r="R156" s="128">
        <f t="shared" si="59"/>
        <v>0.18226098776619845</v>
      </c>
      <c r="S156" s="128">
        <f t="shared" si="60"/>
        <v>0.22466922271150933</v>
      </c>
      <c r="T156" s="128" t="str">
        <f t="shared" si="61"/>
        <v/>
      </c>
      <c r="U156" s="128" t="str">
        <f t="shared" si="62"/>
        <v/>
      </c>
      <c r="V156" s="128" t="str">
        <f t="shared" si="63"/>
        <v/>
      </c>
      <c r="W156" s="128" t="str">
        <f t="shared" si="64"/>
        <v/>
      </c>
      <c r="X156" s="128" t="str">
        <f t="shared" si="65"/>
        <v/>
      </c>
      <c r="Y156" s="128" t="str">
        <f t="shared" si="66"/>
        <v/>
      </c>
      <c r="Z156" s="128" t="str">
        <f t="shared" si="67"/>
        <v/>
      </c>
      <c r="AA156" s="128" t="str">
        <f t="shared" si="68"/>
        <v/>
      </c>
      <c r="AB156" s="128" t="str">
        <f t="shared" si="69"/>
        <v/>
      </c>
      <c r="AC156" s="128" t="str">
        <f t="shared" si="70"/>
        <v/>
      </c>
    </row>
    <row r="157" spans="3:29" ht="19.2" customHeight="1" x14ac:dyDescent="0.5">
      <c r="C157" s="19" t="str">
        <v>PROC.CONTA</v>
      </c>
      <c r="D157" s="86">
        <v>0</v>
      </c>
      <c r="E157" s="86">
        <v>0</v>
      </c>
      <c r="F157" s="86">
        <v>0</v>
      </c>
      <c r="G157" s="86">
        <v>0</v>
      </c>
      <c r="H157" s="86">
        <v>0</v>
      </c>
      <c r="I157" s="86">
        <v>0</v>
      </c>
      <c r="J157" s="86">
        <v>0</v>
      </c>
      <c r="K157" s="86">
        <v>0</v>
      </c>
      <c r="L157" s="86">
        <v>0</v>
      </c>
      <c r="M157" s="86">
        <v>0</v>
      </c>
      <c r="N157" s="86">
        <v>0</v>
      </c>
      <c r="O157" s="86">
        <v>0</v>
      </c>
      <c r="P157" s="87">
        <f t="shared" si="72"/>
        <v>0</v>
      </c>
      <c r="Q157" s="88">
        <f t="shared" si="58"/>
        <v>0</v>
      </c>
      <c r="R157" s="128">
        <f t="shared" si="59"/>
        <v>0</v>
      </c>
      <c r="S157" s="128">
        <f t="shared" si="60"/>
        <v>0</v>
      </c>
      <c r="T157" s="128" t="str">
        <f t="shared" si="61"/>
        <v/>
      </c>
      <c r="U157" s="128" t="str">
        <f t="shared" si="62"/>
        <v/>
      </c>
      <c r="V157" s="128" t="str">
        <f t="shared" si="63"/>
        <v/>
      </c>
      <c r="W157" s="128" t="str">
        <f t="shared" si="64"/>
        <v/>
      </c>
      <c r="X157" s="128" t="str">
        <f t="shared" si="65"/>
        <v/>
      </c>
      <c r="Y157" s="128" t="str">
        <f t="shared" si="66"/>
        <v/>
      </c>
      <c r="Z157" s="128" t="str">
        <f t="shared" si="67"/>
        <v/>
      </c>
      <c r="AA157" s="128" t="str">
        <f t="shared" si="68"/>
        <v/>
      </c>
      <c r="AB157" s="128" t="str">
        <f t="shared" si="69"/>
        <v/>
      </c>
      <c r="AC157" s="128" t="str">
        <f t="shared" si="70"/>
        <v/>
      </c>
    </row>
    <row r="158" spans="3:29" ht="19.2" customHeight="1" x14ac:dyDescent="0.5">
      <c r="C158" s="19" t="str">
        <v>PROC.DG</v>
      </c>
      <c r="D158" s="86">
        <v>0</v>
      </c>
      <c r="E158" s="86">
        <v>0</v>
      </c>
      <c r="F158" s="86">
        <v>0</v>
      </c>
      <c r="G158" s="86">
        <v>0</v>
      </c>
      <c r="H158" s="86">
        <v>0</v>
      </c>
      <c r="I158" s="86">
        <v>0</v>
      </c>
      <c r="J158" s="86">
        <v>0</v>
      </c>
      <c r="K158" s="86">
        <v>0</v>
      </c>
      <c r="L158" s="86">
        <v>0</v>
      </c>
      <c r="M158" s="86">
        <v>0</v>
      </c>
      <c r="N158" s="86">
        <v>0</v>
      </c>
      <c r="O158" s="86">
        <v>0</v>
      </c>
      <c r="P158" s="87">
        <f t="shared" ref="P158:P160" si="74">SUM(D158:O158)</f>
        <v>0</v>
      </c>
      <c r="Q158" s="88">
        <f t="shared" si="58"/>
        <v>0</v>
      </c>
      <c r="R158" s="128">
        <f t="shared" si="59"/>
        <v>0</v>
      </c>
      <c r="S158" s="128">
        <f t="shared" si="60"/>
        <v>0</v>
      </c>
      <c r="T158" s="128" t="str">
        <f t="shared" si="61"/>
        <v/>
      </c>
      <c r="U158" s="128" t="str">
        <f t="shared" si="62"/>
        <v/>
      </c>
      <c r="V158" s="128" t="str">
        <f t="shared" si="63"/>
        <v/>
      </c>
      <c r="W158" s="128" t="str">
        <f t="shared" si="64"/>
        <v/>
      </c>
      <c r="X158" s="128" t="str">
        <f t="shared" si="65"/>
        <v/>
      </c>
      <c r="Y158" s="128" t="str">
        <f t="shared" si="66"/>
        <v/>
      </c>
      <c r="Z158" s="128" t="str">
        <f t="shared" si="67"/>
        <v/>
      </c>
      <c r="AA158" s="128" t="str">
        <f t="shared" si="68"/>
        <v/>
      </c>
      <c r="AB158" s="128" t="str">
        <f t="shared" si="69"/>
        <v/>
      </c>
      <c r="AC158" s="128" t="str">
        <f t="shared" si="70"/>
        <v/>
      </c>
    </row>
    <row r="159" spans="3:29" ht="19.2" customHeight="1" x14ac:dyDescent="0.5">
      <c r="C159" s="19" t="str">
        <v>PROC.RH</v>
      </c>
      <c r="D159" s="86">
        <v>0</v>
      </c>
      <c r="E159" s="86">
        <v>0</v>
      </c>
      <c r="F159" s="86">
        <v>0</v>
      </c>
      <c r="G159" s="86">
        <v>0</v>
      </c>
      <c r="H159" s="86">
        <v>0</v>
      </c>
      <c r="I159" s="86">
        <v>0</v>
      </c>
      <c r="J159" s="86">
        <v>0</v>
      </c>
      <c r="K159" s="86">
        <v>0</v>
      </c>
      <c r="L159" s="86">
        <v>0</v>
      </c>
      <c r="M159" s="86">
        <v>0</v>
      </c>
      <c r="N159" s="86">
        <v>0</v>
      </c>
      <c r="O159" s="86">
        <v>0</v>
      </c>
      <c r="P159" s="87">
        <f t="shared" si="74"/>
        <v>0</v>
      </c>
      <c r="Q159" s="88">
        <f t="shared" si="58"/>
        <v>0</v>
      </c>
      <c r="R159" s="128">
        <f t="shared" si="59"/>
        <v>0</v>
      </c>
      <c r="S159" s="128">
        <f t="shared" si="60"/>
        <v>0</v>
      </c>
      <c r="T159" s="128" t="str">
        <f t="shared" si="61"/>
        <v/>
      </c>
      <c r="U159" s="128" t="str">
        <f t="shared" si="62"/>
        <v/>
      </c>
      <c r="V159" s="128" t="str">
        <f t="shared" si="63"/>
        <v/>
      </c>
      <c r="W159" s="128" t="str">
        <f t="shared" si="64"/>
        <v/>
      </c>
      <c r="X159" s="128" t="str">
        <f t="shared" si="65"/>
        <v/>
      </c>
      <c r="Y159" s="128" t="str">
        <f t="shared" si="66"/>
        <v/>
      </c>
      <c r="Z159" s="128" t="str">
        <f t="shared" si="67"/>
        <v/>
      </c>
      <c r="AA159" s="128" t="str">
        <f t="shared" si="68"/>
        <v/>
      </c>
      <c r="AB159" s="128" t="str">
        <f t="shared" si="69"/>
        <v/>
      </c>
      <c r="AC159" s="128" t="str">
        <f t="shared" si="70"/>
        <v/>
      </c>
    </row>
    <row r="160" spans="3:29" ht="19.2" customHeight="1" x14ac:dyDescent="0.5">
      <c r="C160" s="19" t="str">
        <v>PROC.SOPOR</v>
      </c>
      <c r="D160" s="86">
        <v>0</v>
      </c>
      <c r="E160" s="86">
        <v>0</v>
      </c>
      <c r="F160" s="86">
        <v>0</v>
      </c>
      <c r="G160" s="86">
        <v>0</v>
      </c>
      <c r="H160" s="86">
        <v>0</v>
      </c>
      <c r="I160" s="86">
        <v>0</v>
      </c>
      <c r="J160" s="86">
        <v>0</v>
      </c>
      <c r="K160" s="86">
        <v>0</v>
      </c>
      <c r="L160" s="86">
        <v>0</v>
      </c>
      <c r="M160" s="86">
        <v>0</v>
      </c>
      <c r="N160" s="86">
        <v>0</v>
      </c>
      <c r="O160" s="86">
        <v>0</v>
      </c>
      <c r="P160" s="87">
        <f t="shared" si="74"/>
        <v>0</v>
      </c>
      <c r="Q160" s="88">
        <f t="shared" si="58"/>
        <v>0</v>
      </c>
      <c r="R160" s="128">
        <f t="shared" si="59"/>
        <v>0</v>
      </c>
      <c r="S160" s="128">
        <f t="shared" si="60"/>
        <v>0</v>
      </c>
      <c r="T160" s="128" t="str">
        <f t="shared" si="61"/>
        <v/>
      </c>
      <c r="U160" s="128" t="str">
        <f t="shared" si="62"/>
        <v/>
      </c>
      <c r="V160" s="128" t="str">
        <f t="shared" si="63"/>
        <v/>
      </c>
      <c r="W160" s="128" t="str">
        <f t="shared" si="64"/>
        <v/>
      </c>
      <c r="X160" s="128" t="str">
        <f t="shared" si="65"/>
        <v/>
      </c>
      <c r="Y160" s="128" t="str">
        <f t="shared" si="66"/>
        <v/>
      </c>
      <c r="Z160" s="128" t="str">
        <f t="shared" si="67"/>
        <v/>
      </c>
      <c r="AA160" s="128" t="str">
        <f t="shared" si="68"/>
        <v/>
      </c>
      <c r="AB160" s="128" t="str">
        <f t="shared" si="69"/>
        <v/>
      </c>
      <c r="AC160" s="128" t="str">
        <f t="shared" si="70"/>
        <v/>
      </c>
    </row>
    <row r="161" spans="3:29" ht="19.2" customHeight="1" x14ac:dyDescent="0.5">
      <c r="C161" s="19" t="str">
        <v>PROC.SOPIN</v>
      </c>
      <c r="D161" s="86">
        <v>0</v>
      </c>
      <c r="E161" s="86">
        <v>0</v>
      </c>
      <c r="F161" s="86">
        <v>0</v>
      </c>
      <c r="G161" s="86">
        <v>0</v>
      </c>
      <c r="H161" s="86">
        <v>0</v>
      </c>
      <c r="I161" s="86">
        <v>0</v>
      </c>
      <c r="J161" s="86">
        <v>0</v>
      </c>
      <c r="K161" s="86">
        <v>0</v>
      </c>
      <c r="L161" s="86">
        <v>0</v>
      </c>
      <c r="M161" s="86">
        <v>0</v>
      </c>
      <c r="N161" s="86">
        <v>0</v>
      </c>
      <c r="O161" s="86">
        <v>0</v>
      </c>
      <c r="P161" s="87">
        <f t="shared" si="71"/>
        <v>0</v>
      </c>
      <c r="Q161" s="88">
        <f t="shared" si="58"/>
        <v>0</v>
      </c>
      <c r="R161" s="128">
        <f t="shared" si="59"/>
        <v>0</v>
      </c>
      <c r="S161" s="128">
        <f t="shared" si="60"/>
        <v>0</v>
      </c>
      <c r="T161" s="128" t="str">
        <f t="shared" si="61"/>
        <v/>
      </c>
      <c r="U161" s="128" t="str">
        <f t="shared" si="62"/>
        <v/>
      </c>
      <c r="V161" s="128" t="str">
        <f t="shared" si="63"/>
        <v/>
      </c>
      <c r="W161" s="128" t="str">
        <f t="shared" si="64"/>
        <v/>
      </c>
      <c r="X161" s="128" t="str">
        <f t="shared" si="65"/>
        <v/>
      </c>
      <c r="Y161" s="128" t="str">
        <f t="shared" si="66"/>
        <v/>
      </c>
      <c r="Z161" s="128" t="str">
        <f t="shared" si="67"/>
        <v/>
      </c>
      <c r="AA161" s="128" t="str">
        <f t="shared" si="68"/>
        <v/>
      </c>
      <c r="AB161" s="128" t="str">
        <f t="shared" si="69"/>
        <v/>
      </c>
      <c r="AC161" s="128" t="str">
        <f t="shared" si="70"/>
        <v/>
      </c>
    </row>
    <row r="162" spans="3:29" ht="19.2" customHeight="1" x14ac:dyDescent="0.5">
      <c r="C162" s="19" t="str">
        <v>PROC.VENTA</v>
      </c>
      <c r="D162" s="86">
        <v>0</v>
      </c>
      <c r="E162" s="86">
        <v>0</v>
      </c>
      <c r="F162" s="86">
        <v>0</v>
      </c>
      <c r="G162" s="86">
        <v>0</v>
      </c>
      <c r="H162" s="86">
        <v>0</v>
      </c>
      <c r="I162" s="86">
        <v>0</v>
      </c>
      <c r="J162" s="86">
        <v>0</v>
      </c>
      <c r="K162" s="86">
        <v>0</v>
      </c>
      <c r="L162" s="86">
        <v>0</v>
      </c>
      <c r="M162" s="86">
        <v>0</v>
      </c>
      <c r="N162" s="86">
        <v>0</v>
      </c>
      <c r="O162" s="86">
        <v>0</v>
      </c>
      <c r="P162" s="87">
        <f t="shared" si="71"/>
        <v>0</v>
      </c>
      <c r="Q162" s="88">
        <f t="shared" si="58"/>
        <v>0</v>
      </c>
      <c r="R162" s="128">
        <f t="shared" si="59"/>
        <v>0</v>
      </c>
      <c r="S162" s="128">
        <f t="shared" si="60"/>
        <v>0</v>
      </c>
      <c r="T162" s="128" t="str">
        <f t="shared" si="61"/>
        <v/>
      </c>
      <c r="U162" s="128" t="str">
        <f t="shared" si="62"/>
        <v/>
      </c>
      <c r="V162" s="128" t="str">
        <f t="shared" si="63"/>
        <v/>
      </c>
      <c r="W162" s="128" t="str">
        <f t="shared" si="64"/>
        <v/>
      </c>
      <c r="X162" s="128" t="str">
        <f t="shared" si="65"/>
        <v/>
      </c>
      <c r="Y162" s="128" t="str">
        <f t="shared" si="66"/>
        <v/>
      </c>
      <c r="Z162" s="128" t="str">
        <f t="shared" si="67"/>
        <v/>
      </c>
      <c r="AA162" s="128" t="str">
        <f t="shared" si="68"/>
        <v/>
      </c>
      <c r="AB162" s="128" t="str">
        <f t="shared" si="69"/>
        <v/>
      </c>
      <c r="AC162" s="128" t="str">
        <f t="shared" si="70"/>
        <v/>
      </c>
    </row>
    <row r="163" spans="3:29" ht="19.2" customHeight="1" x14ac:dyDescent="0.5">
      <c r="C163" s="19" t="str">
        <v>PROC.NNEG</v>
      </c>
      <c r="D163" s="86">
        <v>0</v>
      </c>
      <c r="E163" s="86">
        <v>0</v>
      </c>
      <c r="F163" s="86">
        <v>0</v>
      </c>
      <c r="G163" s="86">
        <v>0</v>
      </c>
      <c r="H163" s="86">
        <v>0</v>
      </c>
      <c r="I163" s="86">
        <v>0</v>
      </c>
      <c r="J163" s="86">
        <v>0</v>
      </c>
      <c r="K163" s="86">
        <v>0</v>
      </c>
      <c r="L163" s="86">
        <v>0</v>
      </c>
      <c r="M163" s="86">
        <v>0</v>
      </c>
      <c r="N163" s="86">
        <v>0</v>
      </c>
      <c r="O163" s="86">
        <v>0</v>
      </c>
      <c r="P163" s="87">
        <f t="shared" si="71"/>
        <v>0</v>
      </c>
      <c r="Q163" s="88">
        <f t="shared" si="58"/>
        <v>0</v>
      </c>
      <c r="R163" s="128">
        <f t="shared" si="59"/>
        <v>0</v>
      </c>
      <c r="S163" s="128">
        <f t="shared" si="60"/>
        <v>0</v>
      </c>
      <c r="T163" s="128" t="str">
        <f t="shared" si="61"/>
        <v/>
      </c>
      <c r="U163" s="128" t="str">
        <f t="shared" si="62"/>
        <v/>
      </c>
      <c r="V163" s="128" t="str">
        <f t="shared" si="63"/>
        <v/>
      </c>
      <c r="W163" s="128" t="str">
        <f t="shared" si="64"/>
        <v/>
      </c>
      <c r="X163" s="128" t="str">
        <f t="shared" si="65"/>
        <v/>
      </c>
      <c r="Y163" s="128" t="str">
        <f t="shared" si="66"/>
        <v/>
      </c>
      <c r="Z163" s="128" t="str">
        <f t="shared" si="67"/>
        <v/>
      </c>
      <c r="AA163" s="128" t="str">
        <f t="shared" si="68"/>
        <v/>
      </c>
      <c r="AB163" s="128" t="str">
        <f t="shared" si="69"/>
        <v/>
      </c>
      <c r="AC163" s="128" t="str">
        <f t="shared" si="70"/>
        <v/>
      </c>
    </row>
    <row r="164" spans="3:29" ht="19.2" customHeight="1" x14ac:dyDescent="0.5">
      <c r="C164" s="19" t="str">
        <v>PROC.DOT</v>
      </c>
      <c r="D164" s="86">
        <v>0</v>
      </c>
      <c r="E164" s="86">
        <v>0</v>
      </c>
      <c r="F164" s="86">
        <v>0</v>
      </c>
      <c r="G164" s="86">
        <v>0</v>
      </c>
      <c r="H164" s="86">
        <v>0</v>
      </c>
      <c r="I164" s="86">
        <v>0</v>
      </c>
      <c r="J164" s="86">
        <v>0</v>
      </c>
      <c r="K164" s="86">
        <v>0</v>
      </c>
      <c r="L164" s="86">
        <v>0</v>
      </c>
      <c r="M164" s="86">
        <v>0</v>
      </c>
      <c r="N164" s="86">
        <v>0</v>
      </c>
      <c r="O164" s="86">
        <v>0</v>
      </c>
      <c r="P164" s="87">
        <f t="shared" si="71"/>
        <v>0</v>
      </c>
      <c r="Q164" s="88">
        <f t="shared" si="58"/>
        <v>0</v>
      </c>
      <c r="R164" s="128">
        <f t="shared" si="59"/>
        <v>0</v>
      </c>
      <c r="S164" s="128">
        <f t="shared" si="60"/>
        <v>0</v>
      </c>
      <c r="T164" s="128" t="str">
        <f t="shared" si="61"/>
        <v/>
      </c>
      <c r="U164" s="128" t="str">
        <f t="shared" si="62"/>
        <v/>
      </c>
      <c r="V164" s="128" t="str">
        <f t="shared" si="63"/>
        <v/>
      </c>
      <c r="W164" s="128" t="str">
        <f t="shared" si="64"/>
        <v/>
      </c>
      <c r="X164" s="128" t="str">
        <f t="shared" si="65"/>
        <v/>
      </c>
      <c r="Y164" s="128" t="str">
        <f t="shared" si="66"/>
        <v/>
      </c>
      <c r="Z164" s="128" t="str">
        <f t="shared" si="67"/>
        <v/>
      </c>
      <c r="AA164" s="128" t="str">
        <f t="shared" si="68"/>
        <v/>
      </c>
      <c r="AB164" s="128" t="str">
        <f t="shared" si="69"/>
        <v/>
      </c>
      <c r="AC164" s="128" t="str">
        <f t="shared" si="70"/>
        <v/>
      </c>
    </row>
    <row r="165" spans="3:29" ht="19.2" customHeight="1" x14ac:dyDescent="0.5">
      <c r="C165" s="19" t="str">
        <v>SERV.PROF</v>
      </c>
      <c r="D165" s="86">
        <v>0</v>
      </c>
      <c r="E165" s="86">
        <v>0</v>
      </c>
      <c r="F165" s="86">
        <v>0</v>
      </c>
      <c r="G165" s="86">
        <v>0</v>
      </c>
      <c r="H165" s="86">
        <v>0</v>
      </c>
      <c r="I165" s="86">
        <v>0</v>
      </c>
      <c r="J165" s="86">
        <v>0</v>
      </c>
      <c r="K165" s="86">
        <v>0</v>
      </c>
      <c r="L165" s="86">
        <v>0</v>
      </c>
      <c r="M165" s="86">
        <v>0</v>
      </c>
      <c r="N165" s="86">
        <v>0</v>
      </c>
      <c r="O165" s="86">
        <v>0</v>
      </c>
      <c r="P165" s="87">
        <f t="shared" si="71"/>
        <v>0</v>
      </c>
      <c r="Q165" s="88">
        <f t="shared" si="58"/>
        <v>0</v>
      </c>
      <c r="R165" s="128">
        <f t="shared" si="59"/>
        <v>0</v>
      </c>
      <c r="S165" s="128">
        <f t="shared" si="60"/>
        <v>0</v>
      </c>
      <c r="T165" s="128" t="str">
        <f t="shared" si="61"/>
        <v/>
      </c>
      <c r="U165" s="128" t="str">
        <f t="shared" si="62"/>
        <v/>
      </c>
      <c r="V165" s="128" t="str">
        <f t="shared" si="63"/>
        <v/>
      </c>
      <c r="W165" s="128" t="str">
        <f t="shared" si="64"/>
        <v/>
      </c>
      <c r="X165" s="128" t="str">
        <f t="shared" si="65"/>
        <v/>
      </c>
      <c r="Y165" s="128" t="str">
        <f t="shared" si="66"/>
        <v/>
      </c>
      <c r="Z165" s="128" t="str">
        <f t="shared" si="67"/>
        <v/>
      </c>
      <c r="AA165" s="128" t="str">
        <f t="shared" si="68"/>
        <v/>
      </c>
      <c r="AB165" s="128" t="str">
        <f t="shared" si="69"/>
        <v/>
      </c>
      <c r="AC165" s="128" t="str">
        <f t="shared" si="70"/>
        <v/>
      </c>
    </row>
    <row r="166" spans="3:29" ht="19.2" customHeight="1" x14ac:dyDescent="0.5">
      <c r="C166" s="19" t="str">
        <v>PROC.ADM</v>
      </c>
      <c r="D166" s="86">
        <v>0</v>
      </c>
      <c r="E166" s="86">
        <v>0</v>
      </c>
      <c r="F166" s="86">
        <v>0</v>
      </c>
      <c r="G166" s="86">
        <v>0</v>
      </c>
      <c r="H166" s="86">
        <v>0</v>
      </c>
      <c r="I166" s="86">
        <v>0</v>
      </c>
      <c r="J166" s="86">
        <v>0</v>
      </c>
      <c r="K166" s="86">
        <v>0</v>
      </c>
      <c r="L166" s="86">
        <v>0</v>
      </c>
      <c r="M166" s="86">
        <v>0</v>
      </c>
      <c r="N166" s="86">
        <v>0</v>
      </c>
      <c r="O166" s="86">
        <v>0</v>
      </c>
      <c r="P166" s="87">
        <f t="shared" ref="P166" si="75">SUM(D166:O166)</f>
        <v>0</v>
      </c>
      <c r="Q166" s="88">
        <f t="shared" si="58"/>
        <v>0</v>
      </c>
      <c r="R166" s="128">
        <f t="shared" si="59"/>
        <v>0</v>
      </c>
      <c r="S166" s="128">
        <f t="shared" si="60"/>
        <v>0</v>
      </c>
      <c r="T166" s="128" t="str">
        <f t="shared" si="61"/>
        <v/>
      </c>
      <c r="U166" s="128" t="str">
        <f t="shared" si="62"/>
        <v/>
      </c>
      <c r="V166" s="128" t="str">
        <f t="shared" si="63"/>
        <v/>
      </c>
      <c r="W166" s="128" t="str">
        <f t="shared" si="64"/>
        <v/>
      </c>
      <c r="X166" s="128" t="str">
        <f t="shared" si="65"/>
        <v/>
      </c>
      <c r="Y166" s="128" t="str">
        <f t="shared" si="66"/>
        <v/>
      </c>
      <c r="Z166" s="128" t="str">
        <f t="shared" si="67"/>
        <v/>
      </c>
      <c r="AA166" s="128" t="str">
        <f t="shared" si="68"/>
        <v/>
      </c>
      <c r="AB166" s="128" t="str">
        <f t="shared" si="69"/>
        <v/>
      </c>
      <c r="AC166" s="128" t="str">
        <f t="shared" si="70"/>
        <v/>
      </c>
    </row>
    <row r="167" spans="3:29" ht="19.2" customHeight="1" x14ac:dyDescent="0.5">
      <c r="C167" s="19" t="str">
        <v>PROC.PRES</v>
      </c>
      <c r="D167" s="86">
        <v>0</v>
      </c>
      <c r="E167" s="86">
        <v>0</v>
      </c>
      <c r="F167" s="86">
        <v>0</v>
      </c>
      <c r="G167" s="86">
        <v>0</v>
      </c>
      <c r="H167" s="86">
        <v>0</v>
      </c>
      <c r="I167" s="86">
        <v>0</v>
      </c>
      <c r="J167" s="86">
        <v>0</v>
      </c>
      <c r="K167" s="86">
        <v>0</v>
      </c>
      <c r="L167" s="86">
        <v>0</v>
      </c>
      <c r="M167" s="86">
        <v>0</v>
      </c>
      <c r="N167" s="86">
        <v>0</v>
      </c>
      <c r="O167" s="86">
        <v>0</v>
      </c>
      <c r="P167" s="87">
        <f t="shared" si="71"/>
        <v>0</v>
      </c>
      <c r="Q167" s="88">
        <f t="shared" si="58"/>
        <v>0</v>
      </c>
      <c r="R167" s="128">
        <f t="shared" si="59"/>
        <v>0</v>
      </c>
      <c r="S167" s="128">
        <f t="shared" si="60"/>
        <v>0</v>
      </c>
      <c r="T167" s="128" t="str">
        <f t="shared" si="61"/>
        <v/>
      </c>
      <c r="U167" s="128" t="str">
        <f t="shared" si="62"/>
        <v/>
      </c>
      <c r="V167" s="128" t="str">
        <f t="shared" si="63"/>
        <v/>
      </c>
      <c r="W167" s="128" t="str">
        <f t="shared" si="64"/>
        <v/>
      </c>
      <c r="X167" s="128" t="str">
        <f t="shared" si="65"/>
        <v/>
      </c>
      <c r="Y167" s="128" t="str">
        <f t="shared" si="66"/>
        <v/>
      </c>
      <c r="Z167" s="128" t="str">
        <f t="shared" si="67"/>
        <v/>
      </c>
      <c r="AA167" s="128" t="str">
        <f t="shared" si="68"/>
        <v/>
      </c>
      <c r="AB167" s="128" t="str">
        <f t="shared" si="69"/>
        <v/>
      </c>
      <c r="AC167" s="128" t="str">
        <f t="shared" si="70"/>
        <v/>
      </c>
    </row>
    <row r="168" spans="3:29" ht="19.2" customHeight="1" thickBot="1" x14ac:dyDescent="0.55000000000000004">
      <c r="C168" s="19" t="str">
        <v>STR.MGMT</v>
      </c>
      <c r="D168" s="86">
        <v>0</v>
      </c>
      <c r="E168" s="86">
        <v>0</v>
      </c>
      <c r="F168" s="86">
        <v>0</v>
      </c>
      <c r="G168" s="86">
        <v>0</v>
      </c>
      <c r="H168" s="86">
        <v>0</v>
      </c>
      <c r="I168" s="86">
        <v>0</v>
      </c>
      <c r="J168" s="86">
        <v>0</v>
      </c>
      <c r="K168" s="86">
        <v>0</v>
      </c>
      <c r="L168" s="86">
        <v>0</v>
      </c>
      <c r="M168" s="86">
        <v>0</v>
      </c>
      <c r="N168" s="86">
        <v>0</v>
      </c>
      <c r="O168" s="86">
        <v>0</v>
      </c>
      <c r="P168" s="87">
        <f t="shared" si="71"/>
        <v>0</v>
      </c>
      <c r="Q168" s="88">
        <f t="shared" si="58"/>
        <v>0</v>
      </c>
      <c r="R168" s="128">
        <f t="shared" si="59"/>
        <v>0</v>
      </c>
      <c r="S168" s="128">
        <f t="shared" si="60"/>
        <v>0</v>
      </c>
      <c r="T168" s="128" t="str">
        <f t="shared" si="61"/>
        <v/>
      </c>
      <c r="U168" s="128" t="str">
        <f t="shared" si="62"/>
        <v/>
      </c>
      <c r="V168" s="128" t="str">
        <f t="shared" si="63"/>
        <v/>
      </c>
      <c r="W168" s="128" t="str">
        <f t="shared" si="64"/>
        <v/>
      </c>
      <c r="X168" s="128" t="str">
        <f t="shared" si="65"/>
        <v/>
      </c>
      <c r="Y168" s="128" t="str">
        <f t="shared" si="66"/>
        <v/>
      </c>
      <c r="Z168" s="128" t="str">
        <f t="shared" si="67"/>
        <v/>
      </c>
      <c r="AA168" s="128" t="str">
        <f t="shared" si="68"/>
        <v/>
      </c>
      <c r="AB168" s="128" t="str">
        <f t="shared" si="69"/>
        <v/>
      </c>
      <c r="AC168" s="128" t="str">
        <f t="shared" si="70"/>
        <v/>
      </c>
    </row>
    <row r="169" spans="3:29" ht="18.600000000000001" thickTop="1" thickBot="1" x14ac:dyDescent="0.55000000000000004">
      <c r="C169" s="23" t="s">
        <v>663</v>
      </c>
      <c r="D169" s="126">
        <f t="shared" ref="D169:P169" si="76">SUM(D137:D168)</f>
        <v>2207</v>
      </c>
      <c r="E169" s="126">
        <f t="shared" si="76"/>
        <v>1966.58</v>
      </c>
      <c r="F169" s="126">
        <f t="shared" si="76"/>
        <v>0</v>
      </c>
      <c r="G169" s="126">
        <f t="shared" si="76"/>
        <v>0</v>
      </c>
      <c r="H169" s="126">
        <f t="shared" si="76"/>
        <v>0</v>
      </c>
      <c r="I169" s="126">
        <f t="shared" si="76"/>
        <v>0</v>
      </c>
      <c r="J169" s="126">
        <f t="shared" si="76"/>
        <v>0</v>
      </c>
      <c r="K169" s="126">
        <f t="shared" si="76"/>
        <v>0</v>
      </c>
      <c r="L169" s="126">
        <f t="shared" si="76"/>
        <v>0</v>
      </c>
      <c r="M169" s="126">
        <f t="shared" si="76"/>
        <v>0</v>
      </c>
      <c r="N169" s="126">
        <f t="shared" si="76"/>
        <v>0</v>
      </c>
      <c r="O169" s="126">
        <f t="shared" si="76"/>
        <v>0</v>
      </c>
      <c r="P169" s="89">
        <f t="shared" si="76"/>
        <v>4173.58</v>
      </c>
    </row>
    <row r="170" spans="3:29" ht="18" thickTop="1" x14ac:dyDescent="0.5"/>
    <row r="216" spans="4:15" x14ac:dyDescent="0.5">
      <c r="D216" s="3">
        <v>202601</v>
      </c>
      <c r="E216" s="3">
        <v>202602</v>
      </c>
      <c r="F216" s="3">
        <v>202603</v>
      </c>
      <c r="G216" s="3">
        <v>202604</v>
      </c>
      <c r="H216" s="3">
        <v>202605</v>
      </c>
      <c r="I216" s="3">
        <v>202606</v>
      </c>
      <c r="J216" s="3">
        <v>202607</v>
      </c>
      <c r="K216" s="3">
        <v>202608</v>
      </c>
      <c r="L216" s="3">
        <v>202609</v>
      </c>
      <c r="M216" s="3">
        <v>202610</v>
      </c>
      <c r="N216" s="3">
        <v>202611</v>
      </c>
      <c r="O216" s="3">
        <v>202612</v>
      </c>
    </row>
  </sheetData>
  <mergeCells count="1">
    <mergeCell ref="C2:P5"/>
  </mergeCells>
  <conditionalFormatting sqref="D137:O168">
    <cfRule type="expression" dxfId="43" priority="6">
      <formula>D137=0</formula>
    </cfRule>
  </conditionalFormatting>
  <conditionalFormatting sqref="D7:P85">
    <cfRule type="expression" dxfId="42" priority="1">
      <formula>D7=0</formula>
    </cfRule>
  </conditionalFormatting>
  <conditionalFormatting sqref="D86:AC130">
    <cfRule type="expression" dxfId="41" priority="7">
      <formula>D86=0</formula>
    </cfRule>
  </conditionalFormatting>
  <conditionalFormatting sqref="E7 G7:N7 D90:O102">
    <cfRule type="expression" dxfId="40" priority="9">
      <formula>D7=0</formula>
    </cfRule>
  </conditionalFormatting>
  <conditionalFormatting sqref="P169">
    <cfRule type="expression" dxfId="39" priority="8">
      <formula>P169=0</formula>
    </cfRule>
  </conditionalFormatting>
  <pageMargins left="0.7" right="0.7" top="0.75" bottom="0.75" header="0.3" footer="0.3"/>
  <pageSetup paperSize="9" scale="6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8C003-7414-463B-B645-D3070D3FA0E4}">
  <sheetPr codeName="Hoja10">
    <tabColor theme="9" tint="-0.249977111117893"/>
  </sheetPr>
  <dimension ref="A1:W124"/>
  <sheetViews>
    <sheetView showGridLines="0" topLeftCell="C1" zoomScale="70" zoomScaleNormal="70" workbookViewId="0">
      <selection activeCell="C1" sqref="C1"/>
    </sheetView>
  </sheetViews>
  <sheetFormatPr baseColWidth="10" defaultColWidth="11.5546875" defaultRowHeight="18" outlineLevelRow="1" outlineLevelCol="1" x14ac:dyDescent="0.5"/>
  <cols>
    <col min="1" max="1" width="14.33203125" style="24" hidden="1" customWidth="1" outlineLevel="1"/>
    <col min="2" max="2" width="4.5546875" style="24" hidden="1" customWidth="1" outlineLevel="1"/>
    <col min="3" max="3" width="41.33203125" style="24" customWidth="1" collapsed="1"/>
    <col min="4" max="4" width="8.5546875" style="24" hidden="1" customWidth="1"/>
    <col min="5" max="5" width="35.5546875" style="24" hidden="1" customWidth="1" outlineLevel="1"/>
    <col min="6" max="6" width="11.88671875" style="24" bestFit="1" customWidth="1" collapsed="1"/>
    <col min="7" max="17" width="12" style="24" bestFit="1" customWidth="1"/>
    <col min="18" max="18" width="12.88671875" style="24" bestFit="1" customWidth="1"/>
    <col min="19" max="16384" width="11.5546875" style="24"/>
  </cols>
  <sheetData>
    <row r="1" spans="1:23" ht="82.5" customHeight="1" x14ac:dyDescent="0.5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3" ht="15" customHeight="1" x14ac:dyDescent="0.5">
      <c r="C2" s="229" t="str">
        <f>"INDICADORES DEL EQUIPO DE "&amp;Resumen!D8&amp;" - AÑO 2026
REPORTE DE HORAS / MES / RECURSO"</f>
        <v>INDICADORES DEL EQUIPO DE PROCESO ERP (SIF) - AÑO 2026
REPORTE DE HORAS / MES / RECURSO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</row>
    <row r="3" spans="1:23" ht="15" customHeight="1" x14ac:dyDescent="0.5"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</row>
    <row r="4" spans="1:23" ht="15" customHeight="1" x14ac:dyDescent="0.5"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</row>
    <row r="5" spans="1:23" ht="24.75" customHeight="1" x14ac:dyDescent="0.5"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</row>
    <row r="6" spans="1:23" s="61" customFormat="1" ht="18.600000000000001" thickBot="1" x14ac:dyDescent="0.55000000000000004">
      <c r="F6" s="62" t="s">
        <v>519</v>
      </c>
      <c r="G6" s="62" t="s">
        <v>520</v>
      </c>
      <c r="H6" s="62" t="s">
        <v>521</v>
      </c>
      <c r="I6" s="62" t="s">
        <v>522</v>
      </c>
      <c r="J6" s="62" t="s">
        <v>523</v>
      </c>
      <c r="K6" s="62" t="s">
        <v>524</v>
      </c>
      <c r="L6" s="62" t="s">
        <v>525</v>
      </c>
      <c r="M6" s="62" t="s">
        <v>526</v>
      </c>
      <c r="N6" s="62" t="s">
        <v>527</v>
      </c>
      <c r="O6" s="62" t="s">
        <v>528</v>
      </c>
      <c r="P6" s="62" t="s">
        <v>529</v>
      </c>
      <c r="Q6" s="62" t="s">
        <v>530</v>
      </c>
      <c r="R6" s="63"/>
      <c r="W6" s="24"/>
    </row>
    <row r="7" spans="1:23" ht="19.2" thickTop="1" thickBot="1" x14ac:dyDescent="0.55000000000000004">
      <c r="A7" s="47" t="s">
        <v>531</v>
      </c>
      <c r="B7" s="64"/>
      <c r="C7" s="100" t="s">
        <v>532</v>
      </c>
      <c r="D7" s="100" t="s">
        <v>533</v>
      </c>
      <c r="E7" s="100" t="s">
        <v>534</v>
      </c>
      <c r="F7" s="101">
        <v>202601</v>
      </c>
      <c r="G7" s="101">
        <v>202602</v>
      </c>
      <c r="H7" s="101">
        <v>202603</v>
      </c>
      <c r="I7" s="101">
        <v>202604</v>
      </c>
      <c r="J7" s="101">
        <v>202605</v>
      </c>
      <c r="K7" s="101">
        <v>202606</v>
      </c>
      <c r="L7" s="101">
        <v>202607</v>
      </c>
      <c r="M7" s="101">
        <v>202608</v>
      </c>
      <c r="N7" s="101">
        <v>202609</v>
      </c>
      <c r="O7" s="101">
        <v>202610</v>
      </c>
      <c r="P7" s="101">
        <v>202611</v>
      </c>
      <c r="Q7" s="101">
        <v>202612</v>
      </c>
      <c r="R7" s="102" t="s">
        <v>509</v>
      </c>
      <c r="S7" s="58" t="s">
        <v>535</v>
      </c>
      <c r="T7" s="65">
        <f>R99</f>
        <v>1984</v>
      </c>
    </row>
    <row r="8" spans="1:23" ht="18.600000000000001" thickTop="1" x14ac:dyDescent="0.5">
      <c r="A8" s="39"/>
      <c r="B8" s="66"/>
      <c r="C8" s="103" t="str" cm="1">
        <f t="array" ref="C8:C21">_xlfn._xlws.SORT(_xlfn.UNIQUE(_xlfn.VSTACK(_xlfn._xlws.FILTER(BD[Usunombre],BD[ProcesoRecurso]=Resumen!D7),_xlfn.UNIQUE(_xlfn._xlws.FILTER('BDCF Histórico'!$C:$C,'BDCF Histórico'!$A:$A=Resumen!$B$15)))),1,1)</f>
        <v>AARON VARGAS VALVERDE</v>
      </c>
      <c r="D8" s="104"/>
      <c r="E8" s="105" t="str" cm="1">
        <f t="array" ref="E8:E21">_xlfn.XLOOKUP(_xlfn.ANCHORARRAY(C8),'BDCF Histórico'!C:C,'BDCF Histórico'!E:E,"Revisar",0,-1)</f>
        <v>Senior Development Lead</v>
      </c>
      <c r="F8" s="106" cm="1">
        <f t="array" ref="F8:Q21">SUMIFS(BD[PRYRAhoras],BD[Usunombre],_xlfn.ANCHORARRAY($C8),BD[ProcesoRecurso],Resumen!$D$7,BD[PRYRAfecha],$F$7:$Q$7)</f>
        <v>168</v>
      </c>
      <c r="G8" s="106">
        <v>160</v>
      </c>
      <c r="H8" s="106">
        <v>0</v>
      </c>
      <c r="I8" s="106">
        <v>0</v>
      </c>
      <c r="J8" s="106">
        <v>0</v>
      </c>
      <c r="K8" s="106">
        <v>0</v>
      </c>
      <c r="L8" s="106">
        <v>0</v>
      </c>
      <c r="M8" s="106">
        <v>0</v>
      </c>
      <c r="N8" s="106">
        <v>0</v>
      </c>
      <c r="O8" s="106">
        <v>0</v>
      </c>
      <c r="P8" s="106">
        <v>0</v>
      </c>
      <c r="Q8" s="106">
        <v>0</v>
      </c>
      <c r="R8" s="107">
        <f>SUM(F8:Q8)</f>
        <v>328</v>
      </c>
      <c r="S8" s="143"/>
      <c r="T8" s="39"/>
      <c r="U8" s="67"/>
      <c r="V8" s="57" t="s">
        <v>536</v>
      </c>
    </row>
    <row r="9" spans="1:23" x14ac:dyDescent="0.5">
      <c r="A9" s="39"/>
      <c r="B9" s="66"/>
      <c r="C9" s="103" t="str">
        <v>ALVARO CHAVES SABORIO</v>
      </c>
      <c r="D9" s="108"/>
      <c r="E9" s="105" t="str">
        <v>Senior Business Consultant</v>
      </c>
      <c r="F9" s="106">
        <v>168</v>
      </c>
      <c r="G9" s="106">
        <v>160</v>
      </c>
      <c r="H9" s="106">
        <v>0</v>
      </c>
      <c r="I9" s="106">
        <v>0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0</v>
      </c>
      <c r="P9" s="106">
        <v>0</v>
      </c>
      <c r="Q9" s="106">
        <v>0</v>
      </c>
      <c r="R9" s="107">
        <f t="shared" ref="R9:R72" si="0">SUM(F9:Q9)</f>
        <v>328</v>
      </c>
      <c r="S9" s="143"/>
      <c r="T9" s="39"/>
      <c r="U9" s="67"/>
    </row>
    <row r="10" spans="1:23" x14ac:dyDescent="0.5">
      <c r="A10" s="39"/>
      <c r="B10" s="66"/>
      <c r="C10" s="103" t="str">
        <v>AXEL MATUS VARGAS</v>
      </c>
      <c r="D10" s="108"/>
      <c r="E10" s="105" t="str">
        <v>Junior Software Developer</v>
      </c>
      <c r="F10" s="106">
        <v>168</v>
      </c>
      <c r="G10" s="106">
        <v>160</v>
      </c>
      <c r="H10" s="106">
        <v>0</v>
      </c>
      <c r="I10" s="106">
        <v>0</v>
      </c>
      <c r="J10" s="106">
        <v>0</v>
      </c>
      <c r="K10" s="106">
        <v>0</v>
      </c>
      <c r="L10" s="106">
        <v>0</v>
      </c>
      <c r="M10" s="106">
        <v>0</v>
      </c>
      <c r="N10" s="106">
        <v>0</v>
      </c>
      <c r="O10" s="106">
        <v>0</v>
      </c>
      <c r="P10" s="106">
        <v>0</v>
      </c>
      <c r="Q10" s="106">
        <v>0</v>
      </c>
      <c r="R10" s="107">
        <f t="shared" si="0"/>
        <v>328</v>
      </c>
      <c r="S10" s="143"/>
      <c r="T10" s="39"/>
      <c r="U10" s="67"/>
    </row>
    <row r="11" spans="1:23" x14ac:dyDescent="0.5">
      <c r="A11" s="39"/>
      <c r="B11" s="66"/>
      <c r="C11" s="103" t="str">
        <v>BRAYAN JOSUE GUTIERREZ DINARTE</v>
      </c>
      <c r="D11" s="108"/>
      <c r="E11" s="105" t="str">
        <v>Practicantes</v>
      </c>
      <c r="F11" s="106">
        <v>168</v>
      </c>
      <c r="G11" s="106">
        <v>40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0</v>
      </c>
      <c r="P11" s="106">
        <v>0</v>
      </c>
      <c r="Q11" s="106">
        <v>0</v>
      </c>
      <c r="R11" s="107">
        <f t="shared" si="0"/>
        <v>208</v>
      </c>
      <c r="S11" s="143"/>
      <c r="T11" s="39"/>
      <c r="U11" s="67"/>
    </row>
    <row r="12" spans="1:23" x14ac:dyDescent="0.5">
      <c r="A12" s="39"/>
      <c r="B12" s="66"/>
      <c r="C12" s="103" t="str">
        <v>BRAYAN STANLEY ROSALES PEREZ</v>
      </c>
      <c r="D12" s="108"/>
      <c r="E12" s="105" t="str">
        <v>Software Developer</v>
      </c>
      <c r="F12" s="106">
        <v>168</v>
      </c>
      <c r="G12" s="106">
        <v>160</v>
      </c>
      <c r="H12" s="106">
        <v>0</v>
      </c>
      <c r="I12" s="106">
        <v>0</v>
      </c>
      <c r="J12" s="106">
        <v>0</v>
      </c>
      <c r="K12" s="106">
        <v>0</v>
      </c>
      <c r="L12" s="106">
        <v>0</v>
      </c>
      <c r="M12" s="106">
        <v>0</v>
      </c>
      <c r="N12" s="106">
        <v>0</v>
      </c>
      <c r="O12" s="106">
        <v>0</v>
      </c>
      <c r="P12" s="106">
        <v>0</v>
      </c>
      <c r="Q12" s="106">
        <v>0</v>
      </c>
      <c r="R12" s="107">
        <f t="shared" si="0"/>
        <v>328</v>
      </c>
      <c r="S12" s="143"/>
      <c r="T12" s="39"/>
      <c r="U12" s="67"/>
    </row>
    <row r="13" spans="1:23" x14ac:dyDescent="0.5">
      <c r="A13" s="39"/>
      <c r="B13" s="66"/>
      <c r="C13" s="103" t="str">
        <v>CAROL RODRIGUEZ SOLORZANO</v>
      </c>
      <c r="D13" s="108"/>
      <c r="E13" s="105" t="str">
        <v>Business Consultant</v>
      </c>
      <c r="F13" s="106">
        <v>168</v>
      </c>
      <c r="G13" s="106">
        <v>160</v>
      </c>
      <c r="H13" s="106">
        <v>0</v>
      </c>
      <c r="I13" s="106">
        <v>0</v>
      </c>
      <c r="J13" s="106">
        <v>0</v>
      </c>
      <c r="K13" s="106">
        <v>0</v>
      </c>
      <c r="L13" s="106">
        <v>0</v>
      </c>
      <c r="M13" s="106">
        <v>0</v>
      </c>
      <c r="N13" s="106">
        <v>0</v>
      </c>
      <c r="O13" s="106">
        <v>0</v>
      </c>
      <c r="P13" s="106">
        <v>0</v>
      </c>
      <c r="Q13" s="106">
        <v>0</v>
      </c>
      <c r="R13" s="107">
        <f t="shared" si="0"/>
        <v>328</v>
      </c>
      <c r="S13" s="143"/>
      <c r="T13" s="39"/>
      <c r="U13" s="67"/>
    </row>
    <row r="14" spans="1:23" x14ac:dyDescent="0.5">
      <c r="A14" s="39"/>
      <c r="B14" s="66"/>
      <c r="C14" s="103" t="str">
        <v>DANNY DAVID BUSTOS ROJAS</v>
      </c>
      <c r="D14" s="108"/>
      <c r="E14" s="105" t="str">
        <v>Senior Software Developer</v>
      </c>
      <c r="F14" s="106">
        <v>168</v>
      </c>
      <c r="G14" s="106">
        <v>160</v>
      </c>
      <c r="H14" s="106">
        <v>0</v>
      </c>
      <c r="I14" s="106">
        <v>0</v>
      </c>
      <c r="J14" s="106">
        <v>0</v>
      </c>
      <c r="K14" s="106">
        <v>0</v>
      </c>
      <c r="L14" s="106">
        <v>0</v>
      </c>
      <c r="M14" s="106">
        <v>0</v>
      </c>
      <c r="N14" s="106">
        <v>0</v>
      </c>
      <c r="O14" s="106">
        <v>0</v>
      </c>
      <c r="P14" s="106">
        <v>0</v>
      </c>
      <c r="Q14" s="106">
        <v>0</v>
      </c>
      <c r="R14" s="107">
        <f t="shared" si="0"/>
        <v>328</v>
      </c>
      <c r="S14" s="143"/>
      <c r="T14" s="39"/>
      <c r="U14" s="67"/>
    </row>
    <row r="15" spans="1:23" x14ac:dyDescent="0.5">
      <c r="A15" s="39"/>
      <c r="C15" s="103" t="str">
        <v>JAVIER VARGAS TENCIO</v>
      </c>
      <c r="D15" s="108"/>
      <c r="E15" s="105" t="str">
        <v>Senior Manager</v>
      </c>
      <c r="F15" s="106">
        <v>8</v>
      </c>
      <c r="G15" s="106">
        <v>8</v>
      </c>
      <c r="H15" s="106">
        <v>0</v>
      </c>
      <c r="I15" s="106">
        <v>0</v>
      </c>
      <c r="J15" s="106">
        <v>0</v>
      </c>
      <c r="K15" s="106">
        <v>0</v>
      </c>
      <c r="L15" s="106">
        <v>0</v>
      </c>
      <c r="M15" s="106">
        <v>0</v>
      </c>
      <c r="N15" s="106">
        <v>0</v>
      </c>
      <c r="O15" s="106">
        <v>0</v>
      </c>
      <c r="P15" s="106">
        <v>0</v>
      </c>
      <c r="Q15" s="106">
        <v>0</v>
      </c>
      <c r="R15" s="107">
        <f t="shared" si="0"/>
        <v>16</v>
      </c>
      <c r="S15" s="143"/>
      <c r="T15" s="39"/>
    </row>
    <row r="16" spans="1:23" x14ac:dyDescent="0.5">
      <c r="A16" s="39"/>
      <c r="C16" s="103" t="str">
        <v>JAVIER VARGAS VILLALTA</v>
      </c>
      <c r="D16" s="108"/>
      <c r="E16" s="105" t="str">
        <v>PROJECT SUPPORT OFFICER</v>
      </c>
      <c r="F16" s="106">
        <v>0</v>
      </c>
      <c r="G16" s="106">
        <v>0</v>
      </c>
      <c r="H16" s="106">
        <v>0</v>
      </c>
      <c r="I16" s="106">
        <v>0</v>
      </c>
      <c r="J16" s="106">
        <v>0</v>
      </c>
      <c r="K16" s="106">
        <v>0</v>
      </c>
      <c r="L16" s="106">
        <v>0</v>
      </c>
      <c r="M16" s="106">
        <v>0</v>
      </c>
      <c r="N16" s="106">
        <v>0</v>
      </c>
      <c r="O16" s="106">
        <v>0</v>
      </c>
      <c r="P16" s="106">
        <v>0</v>
      </c>
      <c r="Q16" s="106">
        <v>0</v>
      </c>
      <c r="R16" s="107">
        <f t="shared" si="0"/>
        <v>0</v>
      </c>
      <c r="S16" s="143"/>
      <c r="T16" s="39"/>
    </row>
    <row r="17" spans="1:21" x14ac:dyDescent="0.5">
      <c r="A17" s="39"/>
      <c r="B17" s="66"/>
      <c r="C17" s="103" t="str">
        <v>JOHAN JOSUE VARGAS QUESADA</v>
      </c>
      <c r="D17" s="108"/>
      <c r="E17" s="105" t="str">
        <v>Practicantes</v>
      </c>
      <c r="F17" s="106">
        <v>0</v>
      </c>
      <c r="G17" s="106">
        <v>77.5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0</v>
      </c>
      <c r="P17" s="106">
        <v>0</v>
      </c>
      <c r="Q17" s="106">
        <v>0</v>
      </c>
      <c r="R17" s="107">
        <f t="shared" si="0"/>
        <v>77.5</v>
      </c>
      <c r="S17" s="143"/>
      <c r="T17" s="39"/>
      <c r="U17" s="67"/>
    </row>
    <row r="18" spans="1:21" x14ac:dyDescent="0.5">
      <c r="A18" s="39"/>
      <c r="B18" s="66"/>
      <c r="C18" s="103" t="str">
        <v>JOSE ANDRES ROJAS GUTIERREZ</v>
      </c>
      <c r="D18" s="108"/>
      <c r="E18" s="105" t="str">
        <v>Software Developer Specialist</v>
      </c>
      <c r="F18" s="106">
        <v>168</v>
      </c>
      <c r="G18" s="106">
        <v>160</v>
      </c>
      <c r="H18" s="106">
        <v>0</v>
      </c>
      <c r="I18" s="106">
        <v>0</v>
      </c>
      <c r="J18" s="106">
        <v>0</v>
      </c>
      <c r="K18" s="106">
        <v>0</v>
      </c>
      <c r="L18" s="106">
        <v>0</v>
      </c>
      <c r="M18" s="106">
        <v>0</v>
      </c>
      <c r="N18" s="106">
        <v>0</v>
      </c>
      <c r="O18" s="106">
        <v>0</v>
      </c>
      <c r="P18" s="106">
        <v>0</v>
      </c>
      <c r="Q18" s="106">
        <v>0</v>
      </c>
      <c r="R18" s="111">
        <f t="shared" si="0"/>
        <v>328</v>
      </c>
      <c r="S18" s="143"/>
      <c r="T18" s="39"/>
      <c r="U18" s="67"/>
    </row>
    <row r="19" spans="1:21" x14ac:dyDescent="0.5">
      <c r="A19" s="39"/>
      <c r="B19" s="66"/>
      <c r="C19" s="103" t="str">
        <v>KENDALL DAVID FALLAS MENA</v>
      </c>
      <c r="D19" s="108"/>
      <c r="E19" s="105" t="str">
        <v>Junior Software Developer</v>
      </c>
      <c r="F19" s="106">
        <v>0</v>
      </c>
      <c r="G19" s="106">
        <v>120</v>
      </c>
      <c r="H19" s="106">
        <v>0</v>
      </c>
      <c r="I19" s="106">
        <v>0</v>
      </c>
      <c r="J19" s="106">
        <v>0</v>
      </c>
      <c r="K19" s="106">
        <v>0</v>
      </c>
      <c r="L19" s="106">
        <v>0</v>
      </c>
      <c r="M19" s="106">
        <v>0</v>
      </c>
      <c r="N19" s="106">
        <v>0</v>
      </c>
      <c r="O19" s="106">
        <v>0</v>
      </c>
      <c r="P19" s="106">
        <v>0</v>
      </c>
      <c r="Q19" s="106">
        <v>0</v>
      </c>
      <c r="R19" s="111">
        <f t="shared" si="0"/>
        <v>120</v>
      </c>
      <c r="S19" s="143"/>
      <c r="T19" s="39"/>
      <c r="U19" s="67"/>
    </row>
    <row r="20" spans="1:21" x14ac:dyDescent="0.5">
      <c r="A20" s="39"/>
      <c r="B20" s="66"/>
      <c r="C20" s="103" t="str">
        <v>MARIELA GUTIERREZ HIDALGO</v>
      </c>
      <c r="D20" s="108"/>
      <c r="E20" s="105" t="str">
        <v>Junior Software Developer</v>
      </c>
      <c r="F20" s="106">
        <v>168</v>
      </c>
      <c r="G20" s="106">
        <v>160</v>
      </c>
      <c r="H20" s="106">
        <v>0</v>
      </c>
      <c r="I20" s="106">
        <v>0</v>
      </c>
      <c r="J20" s="106">
        <v>0</v>
      </c>
      <c r="K20" s="106">
        <v>0</v>
      </c>
      <c r="L20" s="106">
        <v>0</v>
      </c>
      <c r="M20" s="106">
        <v>0</v>
      </c>
      <c r="N20" s="106">
        <v>0</v>
      </c>
      <c r="O20" s="106">
        <v>0</v>
      </c>
      <c r="P20" s="106">
        <v>0</v>
      </c>
      <c r="Q20" s="106">
        <v>0</v>
      </c>
      <c r="R20" s="111">
        <f t="shared" si="0"/>
        <v>328</v>
      </c>
      <c r="S20" s="143"/>
      <c r="T20" s="39"/>
      <c r="U20" s="67"/>
    </row>
    <row r="21" spans="1:21" x14ac:dyDescent="0.5">
      <c r="A21" s="39"/>
      <c r="B21" s="66"/>
      <c r="C21" s="103" t="str">
        <v>MELVIN BRENES GOMEZ</v>
      </c>
      <c r="D21" s="108"/>
      <c r="E21" s="105" t="str">
        <v>Project Manager</v>
      </c>
      <c r="F21" s="106">
        <v>168</v>
      </c>
      <c r="G21" s="106">
        <v>160</v>
      </c>
      <c r="H21" s="106">
        <v>0</v>
      </c>
      <c r="I21" s="106">
        <v>0</v>
      </c>
      <c r="J21" s="106">
        <v>0</v>
      </c>
      <c r="K21" s="106">
        <v>0</v>
      </c>
      <c r="L21" s="106">
        <v>0</v>
      </c>
      <c r="M21" s="106">
        <v>0</v>
      </c>
      <c r="N21" s="106">
        <v>0</v>
      </c>
      <c r="O21" s="106">
        <v>0</v>
      </c>
      <c r="P21" s="106">
        <v>0</v>
      </c>
      <c r="Q21" s="106">
        <v>0</v>
      </c>
      <c r="R21" s="111">
        <f t="shared" si="0"/>
        <v>328</v>
      </c>
      <c r="S21" s="143"/>
      <c r="T21" s="39"/>
      <c r="U21" s="67"/>
    </row>
    <row r="22" spans="1:21" x14ac:dyDescent="0.5">
      <c r="A22" s="39"/>
      <c r="B22" s="66"/>
      <c r="C22" s="103"/>
      <c r="D22" s="108"/>
      <c r="E22" s="105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11">
        <f t="shared" si="0"/>
        <v>0</v>
      </c>
      <c r="S22" s="143"/>
      <c r="T22" s="39"/>
      <c r="U22" s="67"/>
    </row>
    <row r="23" spans="1:21" x14ac:dyDescent="0.5">
      <c r="A23" s="39"/>
      <c r="B23" s="66"/>
      <c r="C23" s="103"/>
      <c r="D23" s="108"/>
      <c r="E23" s="105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11">
        <f t="shared" si="0"/>
        <v>0</v>
      </c>
      <c r="S23" s="143"/>
      <c r="T23" s="39"/>
      <c r="U23" s="67"/>
    </row>
    <row r="24" spans="1:21" x14ac:dyDescent="0.5">
      <c r="A24" s="39"/>
      <c r="B24" s="66"/>
      <c r="C24" s="103"/>
      <c r="D24" s="108"/>
      <c r="E24" s="105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11">
        <f t="shared" si="0"/>
        <v>0</v>
      </c>
      <c r="S24" s="143"/>
      <c r="T24" s="39"/>
      <c r="U24" s="67"/>
    </row>
    <row r="25" spans="1:21" x14ac:dyDescent="0.5">
      <c r="A25" s="39"/>
      <c r="B25" s="66"/>
      <c r="C25" s="103"/>
      <c r="D25" s="108"/>
      <c r="E25" s="105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11">
        <f t="shared" si="0"/>
        <v>0</v>
      </c>
      <c r="S25" s="143"/>
      <c r="T25" s="39"/>
      <c r="U25" s="67"/>
    </row>
    <row r="26" spans="1:21" x14ac:dyDescent="0.5">
      <c r="A26" s="39"/>
      <c r="B26" s="66"/>
      <c r="C26" s="103"/>
      <c r="D26" s="108"/>
      <c r="E26" s="105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11">
        <f t="shared" si="0"/>
        <v>0</v>
      </c>
      <c r="S26" s="143"/>
      <c r="T26" s="39"/>
      <c r="U26" s="67"/>
    </row>
    <row r="27" spans="1:21" x14ac:dyDescent="0.5">
      <c r="A27" s="39"/>
      <c r="B27" s="66"/>
      <c r="C27" s="103"/>
      <c r="D27" s="108"/>
      <c r="E27" s="105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11">
        <f t="shared" si="0"/>
        <v>0</v>
      </c>
      <c r="S27" s="143"/>
      <c r="T27" s="39"/>
      <c r="U27" s="67"/>
    </row>
    <row r="28" spans="1:21" x14ac:dyDescent="0.5">
      <c r="A28" s="39"/>
      <c r="B28" s="66"/>
      <c r="C28" s="103"/>
      <c r="D28" s="108"/>
      <c r="E28" s="105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11">
        <f t="shared" si="0"/>
        <v>0</v>
      </c>
      <c r="S28" s="143"/>
      <c r="T28" s="39"/>
      <c r="U28" s="67"/>
    </row>
    <row r="29" spans="1:21" x14ac:dyDescent="0.5">
      <c r="A29" s="39"/>
      <c r="B29" s="66"/>
      <c r="C29" s="103"/>
      <c r="D29" s="108"/>
      <c r="E29" s="105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11">
        <f t="shared" si="0"/>
        <v>0</v>
      </c>
      <c r="S29" s="143"/>
      <c r="T29" s="39"/>
      <c r="U29" s="67"/>
    </row>
    <row r="30" spans="1:21" x14ac:dyDescent="0.5">
      <c r="A30" s="39"/>
      <c r="B30" s="66"/>
      <c r="C30" s="103"/>
      <c r="D30" s="108"/>
      <c r="E30" s="105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11">
        <f t="shared" si="0"/>
        <v>0</v>
      </c>
      <c r="S30" s="143"/>
      <c r="T30" s="39"/>
      <c r="U30" s="67"/>
    </row>
    <row r="31" spans="1:21" x14ac:dyDescent="0.5">
      <c r="A31" s="39"/>
      <c r="B31" s="66"/>
      <c r="C31" s="103"/>
      <c r="D31" s="108"/>
      <c r="E31" s="105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11">
        <f t="shared" si="0"/>
        <v>0</v>
      </c>
      <c r="S31" s="143"/>
      <c r="T31" s="39"/>
      <c r="U31" s="67"/>
    </row>
    <row r="32" spans="1:21" x14ac:dyDescent="0.5">
      <c r="A32" s="39"/>
      <c r="B32" s="66"/>
      <c r="C32" s="103"/>
      <c r="D32" s="108"/>
      <c r="E32" s="105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11">
        <f t="shared" si="0"/>
        <v>0</v>
      </c>
      <c r="S32" s="143"/>
      <c r="T32" s="39"/>
      <c r="U32" s="67"/>
    </row>
    <row r="33" spans="1:21" outlineLevel="1" x14ac:dyDescent="0.5">
      <c r="A33" s="39"/>
      <c r="B33" s="66"/>
      <c r="C33" s="103"/>
      <c r="D33" s="108"/>
      <c r="E33" s="105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11">
        <f t="shared" si="0"/>
        <v>0</v>
      </c>
      <c r="S33" s="143"/>
      <c r="T33" s="39"/>
      <c r="U33" s="67"/>
    </row>
    <row r="34" spans="1:21" outlineLevel="1" x14ac:dyDescent="0.5">
      <c r="A34" s="39"/>
      <c r="B34" s="66"/>
      <c r="C34" s="103"/>
      <c r="D34" s="108"/>
      <c r="E34" s="105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11">
        <f t="shared" si="0"/>
        <v>0</v>
      </c>
      <c r="S34" s="143"/>
      <c r="T34" s="39"/>
      <c r="U34" s="67"/>
    </row>
    <row r="35" spans="1:21" outlineLevel="1" x14ac:dyDescent="0.5">
      <c r="A35" s="39"/>
      <c r="B35" s="66"/>
      <c r="C35" s="103"/>
      <c r="D35" s="108"/>
      <c r="E35" s="105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11">
        <f t="shared" si="0"/>
        <v>0</v>
      </c>
      <c r="S35" s="143"/>
      <c r="T35" s="39"/>
      <c r="U35" s="67"/>
    </row>
    <row r="36" spans="1:21" outlineLevel="1" x14ac:dyDescent="0.5">
      <c r="A36" s="39"/>
      <c r="B36" s="66"/>
      <c r="C36" s="103"/>
      <c r="D36" s="108"/>
      <c r="E36" s="105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11">
        <f t="shared" si="0"/>
        <v>0</v>
      </c>
      <c r="S36" s="143"/>
      <c r="T36" s="39"/>
      <c r="U36" s="67"/>
    </row>
    <row r="37" spans="1:21" outlineLevel="1" x14ac:dyDescent="0.5">
      <c r="A37" s="39"/>
      <c r="B37" s="66"/>
      <c r="C37" s="103"/>
      <c r="D37" s="108"/>
      <c r="E37" s="105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11">
        <f t="shared" si="0"/>
        <v>0</v>
      </c>
      <c r="S37" s="143"/>
      <c r="T37" s="39"/>
      <c r="U37" s="67"/>
    </row>
    <row r="38" spans="1:21" outlineLevel="1" x14ac:dyDescent="0.5">
      <c r="A38" s="39"/>
      <c r="B38" s="66"/>
      <c r="C38" s="103"/>
      <c r="D38" s="108"/>
      <c r="E38" s="105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11">
        <f t="shared" si="0"/>
        <v>0</v>
      </c>
      <c r="S38" s="143"/>
      <c r="T38" s="39"/>
      <c r="U38" s="67"/>
    </row>
    <row r="39" spans="1:21" outlineLevel="1" x14ac:dyDescent="0.5">
      <c r="A39" s="39"/>
      <c r="B39" s="66"/>
      <c r="C39" s="103"/>
      <c r="D39" s="108"/>
      <c r="E39" s="105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11">
        <f t="shared" si="0"/>
        <v>0</v>
      </c>
      <c r="S39" s="143"/>
      <c r="T39" s="39"/>
      <c r="U39" s="67"/>
    </row>
    <row r="40" spans="1:21" outlineLevel="1" x14ac:dyDescent="0.5">
      <c r="A40" s="39"/>
      <c r="B40" s="66"/>
      <c r="C40" s="103"/>
      <c r="D40" s="108"/>
      <c r="E40" s="105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11">
        <f t="shared" si="0"/>
        <v>0</v>
      </c>
      <c r="S40" s="143"/>
      <c r="T40" s="39"/>
      <c r="U40" s="67"/>
    </row>
    <row r="41" spans="1:21" outlineLevel="1" x14ac:dyDescent="0.5">
      <c r="A41" s="39"/>
      <c r="B41" s="66"/>
      <c r="C41" s="103"/>
      <c r="D41" s="108"/>
      <c r="E41" s="105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11">
        <f t="shared" si="0"/>
        <v>0</v>
      </c>
      <c r="S41" s="143"/>
      <c r="T41" s="39"/>
      <c r="U41" s="67"/>
    </row>
    <row r="42" spans="1:21" outlineLevel="1" x14ac:dyDescent="0.5">
      <c r="A42" s="39"/>
      <c r="B42" s="66"/>
      <c r="C42" s="103"/>
      <c r="D42" s="108"/>
      <c r="E42" s="105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11">
        <f t="shared" si="0"/>
        <v>0</v>
      </c>
      <c r="S42" s="143"/>
      <c r="T42" s="39"/>
      <c r="U42" s="67"/>
    </row>
    <row r="43" spans="1:21" outlineLevel="1" x14ac:dyDescent="0.5">
      <c r="A43" s="39"/>
      <c r="B43" s="66"/>
      <c r="C43" s="103"/>
      <c r="D43" s="108"/>
      <c r="E43" s="105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11">
        <f t="shared" si="0"/>
        <v>0</v>
      </c>
      <c r="S43" s="143"/>
      <c r="T43" s="39"/>
      <c r="U43" s="67"/>
    </row>
    <row r="44" spans="1:21" outlineLevel="1" x14ac:dyDescent="0.5">
      <c r="A44" s="39"/>
      <c r="B44" s="66"/>
      <c r="C44" s="103"/>
      <c r="D44" s="108"/>
      <c r="E44" s="105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11">
        <f t="shared" si="0"/>
        <v>0</v>
      </c>
      <c r="S44" s="143"/>
      <c r="T44" s="39"/>
      <c r="U44" s="67"/>
    </row>
    <row r="45" spans="1:21" outlineLevel="1" x14ac:dyDescent="0.5">
      <c r="A45" s="39"/>
      <c r="B45" s="66"/>
      <c r="C45" s="103"/>
      <c r="D45" s="108"/>
      <c r="E45" s="105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11">
        <f t="shared" si="0"/>
        <v>0</v>
      </c>
      <c r="S45" s="143"/>
      <c r="T45" s="39"/>
      <c r="U45" s="67"/>
    </row>
    <row r="46" spans="1:21" outlineLevel="1" x14ac:dyDescent="0.5">
      <c r="A46" s="39"/>
      <c r="B46" s="66"/>
      <c r="C46" s="103"/>
      <c r="D46" s="108"/>
      <c r="E46" s="105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11">
        <f t="shared" si="0"/>
        <v>0</v>
      </c>
      <c r="S46" s="143"/>
      <c r="T46" s="39"/>
      <c r="U46" s="67"/>
    </row>
    <row r="47" spans="1:21" outlineLevel="1" x14ac:dyDescent="0.5">
      <c r="A47" s="39"/>
      <c r="B47" s="66"/>
      <c r="C47" s="103"/>
      <c r="D47" s="108"/>
      <c r="E47" s="105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11">
        <f t="shared" si="0"/>
        <v>0</v>
      </c>
      <c r="S47" s="143"/>
      <c r="T47" s="39"/>
      <c r="U47" s="67"/>
    </row>
    <row r="48" spans="1:21" outlineLevel="1" x14ac:dyDescent="0.5">
      <c r="A48" s="39"/>
      <c r="B48" s="66"/>
      <c r="C48" s="103"/>
      <c r="D48" s="108"/>
      <c r="E48" s="105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11">
        <f t="shared" si="0"/>
        <v>0</v>
      </c>
      <c r="S48" s="143"/>
      <c r="T48" s="39"/>
      <c r="U48" s="67"/>
    </row>
    <row r="49" spans="1:21" outlineLevel="1" x14ac:dyDescent="0.5">
      <c r="A49" s="39"/>
      <c r="B49" s="66"/>
      <c r="C49" s="103"/>
      <c r="D49" s="108"/>
      <c r="E49" s="105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11">
        <f t="shared" si="0"/>
        <v>0</v>
      </c>
      <c r="S49" s="143"/>
      <c r="T49" s="39"/>
      <c r="U49" s="67"/>
    </row>
    <row r="50" spans="1:21" outlineLevel="1" x14ac:dyDescent="0.5">
      <c r="A50" s="39"/>
      <c r="B50" s="66"/>
      <c r="C50" s="103"/>
      <c r="D50" s="108"/>
      <c r="E50" s="105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11">
        <f t="shared" si="0"/>
        <v>0</v>
      </c>
      <c r="S50" s="143"/>
      <c r="T50" s="39"/>
      <c r="U50" s="67"/>
    </row>
    <row r="51" spans="1:21" outlineLevel="1" x14ac:dyDescent="0.5">
      <c r="A51" s="39"/>
      <c r="B51" s="66"/>
      <c r="C51" s="103"/>
      <c r="D51" s="108"/>
      <c r="E51" s="105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11">
        <f t="shared" si="0"/>
        <v>0</v>
      </c>
      <c r="S51" s="143"/>
      <c r="T51" s="39"/>
      <c r="U51" s="67"/>
    </row>
    <row r="52" spans="1:21" outlineLevel="1" x14ac:dyDescent="0.5">
      <c r="A52" s="39"/>
      <c r="B52" s="66"/>
      <c r="C52" s="103"/>
      <c r="D52" s="108"/>
      <c r="E52" s="105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11">
        <f t="shared" si="0"/>
        <v>0</v>
      </c>
      <c r="S52" s="143"/>
      <c r="T52" s="39"/>
      <c r="U52" s="67"/>
    </row>
    <row r="53" spans="1:21" outlineLevel="1" x14ac:dyDescent="0.5">
      <c r="A53" s="39"/>
      <c r="B53" s="66"/>
      <c r="C53" s="103"/>
      <c r="D53" s="108"/>
      <c r="E53" s="105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11">
        <f t="shared" si="0"/>
        <v>0</v>
      </c>
      <c r="S53" s="143"/>
      <c r="T53" s="39"/>
      <c r="U53" s="67"/>
    </row>
    <row r="54" spans="1:21" outlineLevel="1" x14ac:dyDescent="0.5">
      <c r="A54" s="39"/>
      <c r="B54" s="66"/>
      <c r="C54" s="103"/>
      <c r="D54" s="108"/>
      <c r="E54" s="105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11">
        <f t="shared" si="0"/>
        <v>0</v>
      </c>
      <c r="S54" s="143"/>
      <c r="T54" s="39"/>
      <c r="U54" s="67"/>
    </row>
    <row r="55" spans="1:21" outlineLevel="1" x14ac:dyDescent="0.5">
      <c r="A55" s="39"/>
      <c r="B55" s="66"/>
      <c r="C55" s="103"/>
      <c r="D55" s="108"/>
      <c r="E55" s="105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11">
        <f t="shared" si="0"/>
        <v>0</v>
      </c>
      <c r="S55" s="143"/>
      <c r="T55" s="39"/>
      <c r="U55" s="67"/>
    </row>
    <row r="56" spans="1:21" outlineLevel="1" x14ac:dyDescent="0.5">
      <c r="A56" s="39"/>
      <c r="B56" s="66"/>
      <c r="C56" s="103"/>
      <c r="D56" s="108"/>
      <c r="E56" s="105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11">
        <f t="shared" si="0"/>
        <v>0</v>
      </c>
      <c r="S56" s="143"/>
      <c r="T56" s="39"/>
      <c r="U56" s="67"/>
    </row>
    <row r="57" spans="1:21" outlineLevel="1" x14ac:dyDescent="0.5">
      <c r="A57" s="39"/>
      <c r="B57" s="66"/>
      <c r="C57" s="103"/>
      <c r="D57" s="108"/>
      <c r="E57" s="105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11">
        <f t="shared" si="0"/>
        <v>0</v>
      </c>
      <c r="S57" s="143"/>
      <c r="T57" s="39"/>
      <c r="U57" s="67"/>
    </row>
    <row r="58" spans="1:21" outlineLevel="1" x14ac:dyDescent="0.5">
      <c r="A58" s="39"/>
      <c r="B58" s="66"/>
      <c r="C58" s="103"/>
      <c r="D58" s="108"/>
      <c r="E58" s="105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11">
        <f t="shared" si="0"/>
        <v>0</v>
      </c>
      <c r="S58" s="143"/>
      <c r="T58" s="39"/>
      <c r="U58" s="67"/>
    </row>
    <row r="59" spans="1:21" outlineLevel="1" x14ac:dyDescent="0.5">
      <c r="A59" s="39"/>
      <c r="B59" s="66"/>
      <c r="C59" s="103"/>
      <c r="D59" s="108"/>
      <c r="E59" s="105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11">
        <f t="shared" si="0"/>
        <v>0</v>
      </c>
      <c r="S59" s="143"/>
      <c r="T59" s="39"/>
      <c r="U59" s="67"/>
    </row>
    <row r="60" spans="1:21" outlineLevel="1" x14ac:dyDescent="0.5">
      <c r="A60" s="39"/>
      <c r="B60" s="66"/>
      <c r="C60" s="103"/>
      <c r="D60" s="108"/>
      <c r="E60" s="105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11">
        <f t="shared" si="0"/>
        <v>0</v>
      </c>
      <c r="S60" s="143"/>
      <c r="T60" s="39"/>
      <c r="U60" s="67"/>
    </row>
    <row r="61" spans="1:21" outlineLevel="1" x14ac:dyDescent="0.5">
      <c r="A61" s="39"/>
      <c r="B61" s="66"/>
      <c r="C61" s="103"/>
      <c r="D61" s="108"/>
      <c r="E61" s="105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11">
        <f t="shared" si="0"/>
        <v>0</v>
      </c>
      <c r="S61" s="143"/>
      <c r="T61" s="39"/>
      <c r="U61" s="67"/>
    </row>
    <row r="62" spans="1:21" outlineLevel="1" x14ac:dyDescent="0.5">
      <c r="A62" s="39"/>
      <c r="B62" s="66"/>
      <c r="C62" s="103"/>
      <c r="D62" s="108"/>
      <c r="E62" s="105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11">
        <f t="shared" si="0"/>
        <v>0</v>
      </c>
      <c r="S62" s="143"/>
      <c r="T62" s="39"/>
      <c r="U62" s="67"/>
    </row>
    <row r="63" spans="1:21" outlineLevel="1" x14ac:dyDescent="0.5">
      <c r="A63" s="39"/>
      <c r="B63" s="66"/>
      <c r="C63" s="103"/>
      <c r="D63" s="108"/>
      <c r="E63" s="105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11">
        <f t="shared" si="0"/>
        <v>0</v>
      </c>
      <c r="S63" s="143"/>
      <c r="T63" s="39"/>
      <c r="U63" s="67"/>
    </row>
    <row r="64" spans="1:21" outlineLevel="1" x14ac:dyDescent="0.5">
      <c r="A64" s="39"/>
      <c r="B64" s="66"/>
      <c r="C64" s="103"/>
      <c r="D64" s="108"/>
      <c r="E64" s="105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11">
        <f t="shared" si="0"/>
        <v>0</v>
      </c>
      <c r="S64" s="143"/>
      <c r="T64" s="39"/>
      <c r="U64" s="67"/>
    </row>
    <row r="65" spans="1:21" outlineLevel="1" x14ac:dyDescent="0.5">
      <c r="A65" s="39"/>
      <c r="B65" s="66"/>
      <c r="C65" s="103"/>
      <c r="D65" s="108"/>
      <c r="E65" s="105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11">
        <f t="shared" si="0"/>
        <v>0</v>
      </c>
      <c r="S65" s="143"/>
      <c r="T65" s="39"/>
      <c r="U65" s="67"/>
    </row>
    <row r="66" spans="1:21" outlineLevel="1" x14ac:dyDescent="0.5">
      <c r="A66" s="39"/>
      <c r="B66" s="66"/>
      <c r="C66" s="103"/>
      <c r="D66" s="108"/>
      <c r="E66" s="105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11">
        <f t="shared" si="0"/>
        <v>0</v>
      </c>
      <c r="S66" s="143"/>
      <c r="T66" s="39"/>
      <c r="U66" s="67"/>
    </row>
    <row r="67" spans="1:21" outlineLevel="1" x14ac:dyDescent="0.5">
      <c r="A67" s="39"/>
      <c r="B67" s="66"/>
      <c r="C67" s="103"/>
      <c r="D67" s="108"/>
      <c r="E67" s="105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11">
        <f t="shared" si="0"/>
        <v>0</v>
      </c>
      <c r="S67" s="143"/>
      <c r="T67" s="39"/>
      <c r="U67" s="67"/>
    </row>
    <row r="68" spans="1:21" outlineLevel="1" x14ac:dyDescent="0.5">
      <c r="A68" s="39"/>
      <c r="B68" s="66"/>
      <c r="C68" s="103"/>
      <c r="D68" s="108"/>
      <c r="E68" s="105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11">
        <f t="shared" si="0"/>
        <v>0</v>
      </c>
      <c r="S68" s="143"/>
      <c r="T68" s="39"/>
      <c r="U68" s="67"/>
    </row>
    <row r="69" spans="1:21" outlineLevel="1" x14ac:dyDescent="0.5">
      <c r="A69" s="39"/>
      <c r="B69" s="66"/>
      <c r="C69" s="103"/>
      <c r="D69" s="108"/>
      <c r="E69" s="105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11">
        <f t="shared" si="0"/>
        <v>0</v>
      </c>
      <c r="S69" s="143"/>
      <c r="T69" s="39"/>
      <c r="U69" s="67"/>
    </row>
    <row r="70" spans="1:21" outlineLevel="1" x14ac:dyDescent="0.5">
      <c r="A70" s="39"/>
      <c r="B70" s="66"/>
      <c r="C70" s="103"/>
      <c r="D70" s="108"/>
      <c r="E70" s="105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11">
        <f t="shared" si="0"/>
        <v>0</v>
      </c>
      <c r="S70" s="143"/>
      <c r="T70" s="39"/>
      <c r="U70" s="67"/>
    </row>
    <row r="71" spans="1:21" outlineLevel="1" x14ac:dyDescent="0.5">
      <c r="A71" s="39"/>
      <c r="B71" s="66"/>
      <c r="C71" s="103"/>
      <c r="D71" s="108"/>
      <c r="E71" s="105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11">
        <f t="shared" si="0"/>
        <v>0</v>
      </c>
      <c r="S71" s="143"/>
      <c r="T71" s="39"/>
      <c r="U71" s="67"/>
    </row>
    <row r="72" spans="1:21" outlineLevel="1" x14ac:dyDescent="0.5">
      <c r="A72" s="39"/>
      <c r="B72" s="66"/>
      <c r="C72" s="103"/>
      <c r="D72" s="108"/>
      <c r="E72" s="105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11">
        <f t="shared" si="0"/>
        <v>0</v>
      </c>
      <c r="S72" s="143"/>
      <c r="T72" s="39"/>
      <c r="U72" s="67"/>
    </row>
    <row r="73" spans="1:21" outlineLevel="1" x14ac:dyDescent="0.5">
      <c r="A73" s="39"/>
      <c r="B73" s="66"/>
      <c r="C73" s="103"/>
      <c r="D73" s="108"/>
      <c r="E73" s="105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11">
        <f t="shared" ref="R73:R74" si="1">SUM(F73:Q73)</f>
        <v>0</v>
      </c>
      <c r="S73" s="143"/>
      <c r="T73" s="39"/>
      <c r="U73" s="67"/>
    </row>
    <row r="74" spans="1:21" outlineLevel="1" x14ac:dyDescent="0.5">
      <c r="A74" s="39"/>
      <c r="B74" s="66"/>
      <c r="C74" s="103"/>
      <c r="D74" s="108"/>
      <c r="E74" s="105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11">
        <f t="shared" si="1"/>
        <v>0</v>
      </c>
      <c r="S74" s="143"/>
      <c r="T74" s="39"/>
      <c r="U74" s="67"/>
    </row>
    <row r="75" spans="1:21" outlineLevel="1" x14ac:dyDescent="0.5">
      <c r="A75" s="39"/>
      <c r="B75" s="66"/>
      <c r="C75" s="103"/>
      <c r="D75" s="108"/>
      <c r="E75" s="105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11">
        <f t="shared" ref="R75:R95" si="2">SUM(F75:Q75)</f>
        <v>0</v>
      </c>
      <c r="S75" s="143"/>
      <c r="T75" s="39"/>
      <c r="U75" s="67"/>
    </row>
    <row r="76" spans="1:21" outlineLevel="1" x14ac:dyDescent="0.5">
      <c r="A76" s="39"/>
      <c r="B76" s="66"/>
      <c r="C76" s="103"/>
      <c r="D76" s="108"/>
      <c r="E76" s="105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11">
        <f t="shared" si="2"/>
        <v>0</v>
      </c>
      <c r="S76" s="143"/>
      <c r="T76" s="39"/>
      <c r="U76" s="67"/>
    </row>
    <row r="77" spans="1:21" outlineLevel="1" x14ac:dyDescent="0.5">
      <c r="A77" s="39"/>
      <c r="B77" s="66"/>
      <c r="C77" s="103"/>
      <c r="D77" s="108"/>
      <c r="E77" s="105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11">
        <f t="shared" si="2"/>
        <v>0</v>
      </c>
      <c r="S77" s="143"/>
      <c r="T77" s="39"/>
      <c r="U77" s="67"/>
    </row>
    <row r="78" spans="1:21" outlineLevel="1" x14ac:dyDescent="0.5">
      <c r="A78" s="39"/>
      <c r="B78" s="66"/>
      <c r="C78" s="103"/>
      <c r="D78" s="108"/>
      <c r="E78" s="105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11">
        <f t="shared" si="2"/>
        <v>0</v>
      </c>
      <c r="S78" s="143"/>
      <c r="T78" s="39"/>
      <c r="U78" s="67"/>
    </row>
    <row r="79" spans="1:21" outlineLevel="1" x14ac:dyDescent="0.5">
      <c r="A79" s="39"/>
      <c r="B79" s="66"/>
      <c r="C79" s="103"/>
      <c r="D79" s="108"/>
      <c r="E79" s="105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11">
        <f t="shared" si="2"/>
        <v>0</v>
      </c>
      <c r="S79" s="143"/>
      <c r="T79" s="39"/>
      <c r="U79" s="67"/>
    </row>
    <row r="80" spans="1:21" outlineLevel="1" x14ac:dyDescent="0.5">
      <c r="A80" s="39"/>
      <c r="B80" s="66"/>
      <c r="C80" s="103"/>
      <c r="D80" s="108"/>
      <c r="E80" s="105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11">
        <f t="shared" si="2"/>
        <v>0</v>
      </c>
      <c r="S80" s="143"/>
      <c r="T80" s="39"/>
      <c r="U80" s="67"/>
    </row>
    <row r="81" spans="1:21" outlineLevel="1" x14ac:dyDescent="0.5">
      <c r="A81" s="39"/>
      <c r="B81" s="66"/>
      <c r="C81" s="103"/>
      <c r="D81" s="108"/>
      <c r="E81" s="105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11">
        <f t="shared" si="2"/>
        <v>0</v>
      </c>
      <c r="S81" s="143"/>
      <c r="T81" s="39"/>
      <c r="U81" s="67"/>
    </row>
    <row r="82" spans="1:21" outlineLevel="1" x14ac:dyDescent="0.5">
      <c r="A82" s="39"/>
      <c r="B82" s="66"/>
      <c r="C82" s="103"/>
      <c r="D82" s="108"/>
      <c r="E82" s="105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11">
        <f t="shared" si="2"/>
        <v>0</v>
      </c>
      <c r="S82" s="143"/>
      <c r="T82" s="39"/>
      <c r="U82" s="67"/>
    </row>
    <row r="83" spans="1:21" outlineLevel="1" x14ac:dyDescent="0.5">
      <c r="A83" s="39"/>
      <c r="B83" s="66"/>
      <c r="C83" s="103"/>
      <c r="D83" s="108"/>
      <c r="E83" s="105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11">
        <f t="shared" si="2"/>
        <v>0</v>
      </c>
      <c r="S83" s="143"/>
      <c r="T83" s="39"/>
      <c r="U83" s="67"/>
    </row>
    <row r="84" spans="1:21" outlineLevel="1" x14ac:dyDescent="0.5">
      <c r="A84" s="39"/>
      <c r="B84" s="66"/>
      <c r="C84" s="103"/>
      <c r="D84" s="108"/>
      <c r="E84" s="105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11">
        <f t="shared" si="2"/>
        <v>0</v>
      </c>
      <c r="S84" s="143"/>
      <c r="T84" s="39"/>
      <c r="U84" s="67"/>
    </row>
    <row r="85" spans="1:21" outlineLevel="1" x14ac:dyDescent="0.5">
      <c r="A85" s="39"/>
      <c r="B85" s="66"/>
      <c r="C85" s="103"/>
      <c r="D85" s="108"/>
      <c r="E85" s="105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11">
        <f t="shared" si="2"/>
        <v>0</v>
      </c>
      <c r="S85" s="143"/>
      <c r="T85" s="39"/>
      <c r="U85" s="67"/>
    </row>
    <row r="86" spans="1:21" outlineLevel="1" x14ac:dyDescent="0.5">
      <c r="A86" s="39"/>
      <c r="B86" s="66"/>
      <c r="C86" s="103"/>
      <c r="D86" s="108"/>
      <c r="E86" s="105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11">
        <f t="shared" si="2"/>
        <v>0</v>
      </c>
      <c r="S86" s="143"/>
      <c r="T86" s="39"/>
      <c r="U86" s="67"/>
    </row>
    <row r="87" spans="1:21" outlineLevel="1" x14ac:dyDescent="0.5">
      <c r="A87" s="39"/>
      <c r="B87" s="66"/>
      <c r="C87" s="103"/>
      <c r="D87" s="108"/>
      <c r="E87" s="105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11">
        <f t="shared" si="2"/>
        <v>0</v>
      </c>
      <c r="S87" s="143"/>
      <c r="T87" s="39"/>
      <c r="U87" s="67"/>
    </row>
    <row r="88" spans="1:21" outlineLevel="1" x14ac:dyDescent="0.5">
      <c r="A88" s="39"/>
      <c r="B88" s="66"/>
      <c r="C88" s="103"/>
      <c r="D88" s="108"/>
      <c r="E88" s="105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11">
        <f t="shared" si="2"/>
        <v>0</v>
      </c>
      <c r="S88" s="143"/>
      <c r="T88" s="39"/>
      <c r="U88" s="67"/>
    </row>
    <row r="89" spans="1:21" outlineLevel="1" x14ac:dyDescent="0.5">
      <c r="A89" s="39"/>
      <c r="B89" s="66"/>
      <c r="C89" s="103"/>
      <c r="D89" s="108"/>
      <c r="E89" s="105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11">
        <f t="shared" si="2"/>
        <v>0</v>
      </c>
      <c r="S89" s="143"/>
      <c r="T89" s="39"/>
      <c r="U89" s="67"/>
    </row>
    <row r="90" spans="1:21" outlineLevel="1" x14ac:dyDescent="0.5">
      <c r="A90" s="39"/>
      <c r="B90" s="66"/>
      <c r="C90" s="103"/>
      <c r="D90" s="108"/>
      <c r="E90" s="105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11">
        <f t="shared" si="2"/>
        <v>0</v>
      </c>
      <c r="S90" s="143"/>
      <c r="T90" s="39"/>
      <c r="U90" s="67"/>
    </row>
    <row r="91" spans="1:21" outlineLevel="1" x14ac:dyDescent="0.5">
      <c r="A91" s="39"/>
      <c r="B91" s="66"/>
      <c r="C91" s="103"/>
      <c r="D91" s="108"/>
      <c r="E91" s="105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11">
        <f t="shared" si="2"/>
        <v>0</v>
      </c>
      <c r="S91" s="143"/>
      <c r="T91" s="39"/>
      <c r="U91" s="67"/>
    </row>
    <row r="92" spans="1:21" outlineLevel="1" x14ac:dyDescent="0.5">
      <c r="A92" s="39"/>
      <c r="B92" s="66"/>
      <c r="C92" s="103"/>
      <c r="D92" s="108"/>
      <c r="E92" s="105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11">
        <f t="shared" si="2"/>
        <v>0</v>
      </c>
      <c r="S92" s="143"/>
      <c r="T92" s="39"/>
      <c r="U92" s="67"/>
    </row>
    <row r="93" spans="1:21" outlineLevel="1" x14ac:dyDescent="0.5">
      <c r="A93" s="39"/>
      <c r="B93" s="66"/>
      <c r="C93" s="103"/>
      <c r="D93" s="108"/>
      <c r="E93" s="105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11">
        <f t="shared" si="2"/>
        <v>0</v>
      </c>
      <c r="S93" s="143"/>
      <c r="T93" s="39"/>
      <c r="U93" s="67"/>
    </row>
    <row r="94" spans="1:21" outlineLevel="1" x14ac:dyDescent="0.5">
      <c r="A94" s="39"/>
      <c r="B94" s="66"/>
      <c r="C94" s="103"/>
      <c r="D94" s="108"/>
      <c r="E94" s="105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11">
        <f t="shared" si="2"/>
        <v>0</v>
      </c>
      <c r="S94" s="143"/>
      <c r="T94" s="39"/>
      <c r="U94" s="67"/>
    </row>
    <row r="95" spans="1:21" outlineLevel="1" x14ac:dyDescent="0.5">
      <c r="A95" s="39"/>
      <c r="B95" s="66"/>
      <c r="C95" s="103"/>
      <c r="D95" s="108"/>
      <c r="E95" s="105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11">
        <f t="shared" si="2"/>
        <v>0</v>
      </c>
      <c r="S95" s="143"/>
      <c r="T95" s="39"/>
      <c r="U95" s="67"/>
    </row>
    <row r="96" spans="1:21" outlineLevel="1" x14ac:dyDescent="0.5">
      <c r="A96" s="39"/>
      <c r="B96" s="66"/>
      <c r="C96" s="109"/>
      <c r="D96" s="110"/>
      <c r="E96" s="105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11">
        <f t="shared" ref="R96" si="3">SUM(F96:Q96)</f>
        <v>0</v>
      </c>
      <c r="S96" s="143"/>
      <c r="T96" s="39"/>
      <c r="U96" s="68"/>
    </row>
    <row r="97" spans="3:19" x14ac:dyDescent="0.5">
      <c r="C97" s="22" t="s">
        <v>537</v>
      </c>
      <c r="D97" s="9"/>
      <c r="E97" s="9"/>
      <c r="F97" s="18">
        <f t="shared" ref="F97:R97" si="4">SUM(F8:F96)</f>
        <v>1688</v>
      </c>
      <c r="G97" s="18">
        <f t="shared" si="4"/>
        <v>1685.5</v>
      </c>
      <c r="H97" s="18">
        <f t="shared" si="4"/>
        <v>0</v>
      </c>
      <c r="I97" s="18">
        <f t="shared" si="4"/>
        <v>0</v>
      </c>
      <c r="J97" s="18">
        <f t="shared" si="4"/>
        <v>0</v>
      </c>
      <c r="K97" s="18">
        <f t="shared" si="4"/>
        <v>0</v>
      </c>
      <c r="L97" s="18">
        <f t="shared" si="4"/>
        <v>0</v>
      </c>
      <c r="M97" s="18">
        <f t="shared" si="4"/>
        <v>0</v>
      </c>
      <c r="N97" s="18">
        <f t="shared" si="4"/>
        <v>0</v>
      </c>
      <c r="O97" s="18">
        <f t="shared" si="4"/>
        <v>0</v>
      </c>
      <c r="P97" s="18">
        <f t="shared" si="4"/>
        <v>0</v>
      </c>
      <c r="Q97" s="18">
        <f t="shared" si="4"/>
        <v>0</v>
      </c>
      <c r="R97" s="18">
        <f t="shared" si="4"/>
        <v>3373.5</v>
      </c>
    </row>
    <row r="98" spans="3:19" x14ac:dyDescent="0.5">
      <c r="C98" s="22" t="s">
        <v>538</v>
      </c>
      <c r="D98" s="9"/>
      <c r="E98" s="9"/>
      <c r="F98" s="112">
        <f>F97-'INDICADORES CLIENTES'!D85</f>
        <v>0</v>
      </c>
      <c r="G98" s="112">
        <f>G97-'INDICADORES CLIENTES'!E85</f>
        <v>0</v>
      </c>
      <c r="H98" s="112">
        <f>H97-'INDICADORES CLIENTES'!F85</f>
        <v>0</v>
      </c>
      <c r="I98" s="112">
        <f>I97-'INDICADORES CLIENTES'!G85</f>
        <v>0</v>
      </c>
      <c r="J98" s="112">
        <f>J97-'INDICADORES CLIENTES'!H85</f>
        <v>0</v>
      </c>
      <c r="K98" s="112">
        <f>K97-'INDICADORES CLIENTES'!I85</f>
        <v>0</v>
      </c>
      <c r="L98" s="112">
        <f>L97-'INDICADORES CLIENTES'!J85</f>
        <v>0</v>
      </c>
      <c r="M98" s="112">
        <f>M97-'INDICADORES CLIENTES'!K85</f>
        <v>0</v>
      </c>
      <c r="N98" s="112">
        <f>N97-'INDICADORES CLIENTES'!L85</f>
        <v>0</v>
      </c>
      <c r="O98" s="112">
        <f>O97-'INDICADORES CLIENTES'!M85</f>
        <v>0</v>
      </c>
      <c r="P98" s="112">
        <f>P97-'INDICADORES CLIENTES'!N85</f>
        <v>0</v>
      </c>
      <c r="Q98" s="112">
        <f>Q97-'INDICADORES CLIENTES'!O85</f>
        <v>0</v>
      </c>
      <c r="R98" s="18">
        <f>R97-'INDICADORES CLIENTES'!P85</f>
        <v>0</v>
      </c>
    </row>
    <row r="99" spans="3:19" x14ac:dyDescent="0.5">
      <c r="C99" s="22" t="s">
        <v>539</v>
      </c>
      <c r="D99" s="9"/>
      <c r="E99" s="9"/>
      <c r="F99" s="18">
        <v>168</v>
      </c>
      <c r="G99" s="18">
        <v>160</v>
      </c>
      <c r="H99" s="18">
        <v>168</v>
      </c>
      <c r="I99" s="18">
        <v>152</v>
      </c>
      <c r="J99" s="18">
        <v>168</v>
      </c>
      <c r="K99" s="18">
        <v>168</v>
      </c>
      <c r="L99" s="18">
        <v>176</v>
      </c>
      <c r="M99" s="18">
        <v>160</v>
      </c>
      <c r="N99" s="18">
        <v>168</v>
      </c>
      <c r="O99" s="18">
        <v>176</v>
      </c>
      <c r="P99" s="18">
        <v>160</v>
      </c>
      <c r="Q99" s="18">
        <v>160</v>
      </c>
      <c r="R99" s="18">
        <f>SUM(F99:Q99)</f>
        <v>1984</v>
      </c>
    </row>
    <row r="100" spans="3:19" x14ac:dyDescent="0.5">
      <c r="C100" s="22" t="s">
        <v>540</v>
      </c>
      <c r="D100" s="9"/>
      <c r="E100" s="9"/>
      <c r="F100" s="18">
        <f>COUNTIFS(F8:F96,"&gt;0")</f>
        <v>11</v>
      </c>
      <c r="G100" s="18">
        <f t="shared" ref="G100:Q100" si="5">IF(G97=0,F100,COUNTIFS(G8:G96,"&gt;0"))</f>
        <v>13</v>
      </c>
      <c r="H100" s="18">
        <f t="shared" si="5"/>
        <v>13</v>
      </c>
      <c r="I100" s="18">
        <f t="shared" si="5"/>
        <v>13</v>
      </c>
      <c r="J100" s="18">
        <f t="shared" si="5"/>
        <v>13</v>
      </c>
      <c r="K100" s="18">
        <f t="shared" si="5"/>
        <v>13</v>
      </c>
      <c r="L100" s="18">
        <f t="shared" si="5"/>
        <v>13</v>
      </c>
      <c r="M100" s="18">
        <f t="shared" si="5"/>
        <v>13</v>
      </c>
      <c r="N100" s="18">
        <f t="shared" si="5"/>
        <v>13</v>
      </c>
      <c r="O100" s="18">
        <f t="shared" si="5"/>
        <v>13</v>
      </c>
      <c r="P100" s="18">
        <f t="shared" si="5"/>
        <v>13</v>
      </c>
      <c r="Q100" s="18">
        <f t="shared" si="5"/>
        <v>13</v>
      </c>
      <c r="R100" s="18"/>
    </row>
    <row r="101" spans="3:19" x14ac:dyDescent="0.5">
      <c r="C101" s="22" t="s">
        <v>541</v>
      </c>
      <c r="D101" s="113"/>
      <c r="E101" s="113"/>
      <c r="F101" s="20">
        <f>F99*F100</f>
        <v>1848</v>
      </c>
      <c r="G101" s="20">
        <f>G99*G100</f>
        <v>2080</v>
      </c>
      <c r="H101" s="20">
        <f t="shared" ref="H101:P101" si="6">H99*H100</f>
        <v>2184</v>
      </c>
      <c r="I101" s="20">
        <f t="shared" si="6"/>
        <v>1976</v>
      </c>
      <c r="J101" s="20">
        <f t="shared" si="6"/>
        <v>2184</v>
      </c>
      <c r="K101" s="20">
        <f t="shared" si="6"/>
        <v>2184</v>
      </c>
      <c r="L101" s="20">
        <f>L99*L100</f>
        <v>2288</v>
      </c>
      <c r="M101" s="20">
        <f>M99*M100</f>
        <v>2080</v>
      </c>
      <c r="N101" s="20">
        <f t="shared" si="6"/>
        <v>2184</v>
      </c>
      <c r="O101" s="20">
        <f>O99*O100</f>
        <v>2288</v>
      </c>
      <c r="P101" s="20">
        <f t="shared" si="6"/>
        <v>2080</v>
      </c>
      <c r="Q101" s="20">
        <f>Q99*Q100</f>
        <v>2080</v>
      </c>
      <c r="R101" s="18">
        <f>SUM(F101:Q101)</f>
        <v>25456</v>
      </c>
    </row>
    <row r="102" spans="3:19" x14ac:dyDescent="0.5">
      <c r="C102" s="22" t="s">
        <v>542</v>
      </c>
      <c r="D102" s="9"/>
      <c r="E102" s="9"/>
      <c r="F102" s="20">
        <f t="shared" ref="F102:G102" si="7">IF(F97=0,0,F97-F101)</f>
        <v>-160</v>
      </c>
      <c r="G102" s="20">
        <f t="shared" si="7"/>
        <v>-394.5</v>
      </c>
      <c r="H102" s="20">
        <f>IF(H97=0,0,H97-H101)</f>
        <v>0</v>
      </c>
      <c r="I102" s="20">
        <f t="shared" ref="I102:Q102" si="8">IF(I97=0,0,I97-I101)</f>
        <v>0</v>
      </c>
      <c r="J102" s="20">
        <f t="shared" si="8"/>
        <v>0</v>
      </c>
      <c r="K102" s="20">
        <f t="shared" si="8"/>
        <v>0</v>
      </c>
      <c r="L102" s="20">
        <f t="shared" si="8"/>
        <v>0</v>
      </c>
      <c r="M102" s="20">
        <f t="shared" si="8"/>
        <v>0</v>
      </c>
      <c r="N102" s="20">
        <f t="shared" si="8"/>
        <v>0</v>
      </c>
      <c r="O102" s="20">
        <f t="shared" si="8"/>
        <v>0</v>
      </c>
      <c r="P102" s="20">
        <f t="shared" si="8"/>
        <v>0</v>
      </c>
      <c r="Q102" s="20">
        <f t="shared" si="8"/>
        <v>0</v>
      </c>
      <c r="R102" s="18">
        <f>SUM(F102:Q102)</f>
        <v>-554.5</v>
      </c>
      <c r="S102" s="114">
        <f>R97/R101</f>
        <v>0.13252278441231929</v>
      </c>
    </row>
    <row r="103" spans="3:19" x14ac:dyDescent="0.5">
      <c r="C103" s="140"/>
      <c r="D103" s="3"/>
      <c r="E103" s="3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2"/>
      <c r="S103" s="114"/>
    </row>
    <row r="104" spans="3:19" x14ac:dyDescent="0.5">
      <c r="R104" s="69"/>
    </row>
    <row r="105" spans="3:19" ht="21" x14ac:dyDescent="0.5">
      <c r="C105" s="70"/>
      <c r="D105" s="57">
        <f>AVERAGE(F99:J99)</f>
        <v>163.19999999999999</v>
      </c>
      <c r="E105" s="57"/>
      <c r="F105" s="57" t="s">
        <v>536</v>
      </c>
      <c r="R105" s="69"/>
    </row>
    <row r="106" spans="3:19" x14ac:dyDescent="0.5">
      <c r="C106" s="71"/>
      <c r="R106" s="69"/>
    </row>
    <row r="107" spans="3:19" x14ac:dyDescent="0.5">
      <c r="D107" s="57"/>
      <c r="E107" s="57"/>
      <c r="R107" s="69"/>
    </row>
    <row r="108" spans="3:19" x14ac:dyDescent="0.5">
      <c r="R108" s="69"/>
    </row>
    <row r="109" spans="3:19" x14ac:dyDescent="0.5">
      <c r="R109" s="69"/>
    </row>
    <row r="110" spans="3:19" x14ac:dyDescent="0.5">
      <c r="R110" s="69"/>
    </row>
    <row r="111" spans="3:19" x14ac:dyDescent="0.5">
      <c r="R111" s="69"/>
    </row>
    <row r="112" spans="3:19" x14ac:dyDescent="0.5">
      <c r="R112" s="69"/>
    </row>
    <row r="113" spans="18:20" x14ac:dyDescent="0.5">
      <c r="R113" s="69"/>
    </row>
    <row r="114" spans="18:20" x14ac:dyDescent="0.5">
      <c r="R114" s="69"/>
    </row>
    <row r="115" spans="18:20" x14ac:dyDescent="0.5">
      <c r="R115" s="69"/>
    </row>
    <row r="116" spans="18:20" x14ac:dyDescent="0.5">
      <c r="R116" s="69"/>
    </row>
    <row r="117" spans="18:20" x14ac:dyDescent="0.5">
      <c r="R117" s="69"/>
      <c r="S117" s="72"/>
      <c r="T117" s="73"/>
    </row>
    <row r="118" spans="18:20" x14ac:dyDescent="0.5">
      <c r="R118" s="69"/>
      <c r="S118" s="72"/>
      <c r="T118" s="73"/>
    </row>
    <row r="119" spans="18:20" x14ac:dyDescent="0.5">
      <c r="R119" s="69"/>
      <c r="S119" s="72"/>
      <c r="T119" s="73"/>
    </row>
    <row r="120" spans="18:20" x14ac:dyDescent="0.5">
      <c r="R120" s="69"/>
      <c r="S120" s="72"/>
      <c r="T120" s="73"/>
    </row>
    <row r="121" spans="18:20" x14ac:dyDescent="0.5">
      <c r="S121" s="72"/>
      <c r="T121" s="73"/>
    </row>
    <row r="122" spans="18:20" x14ac:dyDescent="0.5">
      <c r="S122" s="72"/>
      <c r="T122" s="73"/>
    </row>
    <row r="123" spans="18:20" x14ac:dyDescent="0.5">
      <c r="S123" s="72"/>
      <c r="T123" s="73"/>
    </row>
    <row r="124" spans="18:20" x14ac:dyDescent="0.5">
      <c r="S124" s="74"/>
      <c r="T124" s="75"/>
    </row>
  </sheetData>
  <mergeCells count="1">
    <mergeCell ref="C2:T5"/>
  </mergeCells>
  <conditionalFormatting sqref="D8:R102">
    <cfRule type="expression" dxfId="38" priority="1">
      <formula>D8=0</formula>
    </cfRule>
  </conditionalFormatting>
  <conditionalFormatting sqref="F8:Q96">
    <cfRule type="cellIs" dxfId="37" priority="17" operator="greaterThanOrEqual">
      <formula>F$99*1.150001</formula>
    </cfRule>
    <cfRule type="cellIs" dxfId="36" priority="18" operator="between">
      <formula>F$99*1.050001</formula>
      <formula>F$99*1.15</formula>
    </cfRule>
    <cfRule type="cellIs" dxfId="35" priority="19" operator="between">
      <formula>F$99*0.950001</formula>
      <formula>F$99*1.05</formula>
    </cfRule>
    <cfRule type="cellIs" dxfId="34" priority="20" operator="between">
      <formula>F$99*0.850001</formula>
      <formula>F$99*0.95</formula>
    </cfRule>
    <cfRule type="cellIs" dxfId="33" priority="21" operator="between">
      <formula>1</formula>
      <formula>F$99*0.85</formula>
    </cfRule>
  </conditionalFormatting>
  <conditionalFormatting sqref="F102:S102">
    <cfRule type="cellIs" dxfId="32" priority="27" operator="lessThan">
      <formula>0</formula>
    </cfRule>
  </conditionalFormatting>
  <pageMargins left="0.7" right="0.7" top="0.75" bottom="0.75" header="0.3" footer="0.3"/>
  <pageSetup orientation="portrait" horizontalDpi="0" verticalDpi="0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type="column" displayEmptyCellsAs="gap" high="1" low="1" xr2:uid="{CA444C91-8CAC-476A-955E-AA6F5F43193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00B050"/>
          <x14:colorLow rgb="FFC00000"/>
          <x14:sparklines>
            <x14:sparkline>
              <xm:f>'INDICADORES RECURSOS'!F8:Q8</xm:f>
              <xm:sqref>S8</xm:sqref>
            </x14:sparkline>
            <x14:sparkline>
              <xm:f>'INDICADORES RECURSOS'!F9:Q9</xm:f>
              <xm:sqref>S9</xm:sqref>
            </x14:sparkline>
            <x14:sparkline>
              <xm:f>'INDICADORES RECURSOS'!F10:Q10</xm:f>
              <xm:sqref>S10</xm:sqref>
            </x14:sparkline>
            <x14:sparkline>
              <xm:f>'INDICADORES RECURSOS'!F11:Q11</xm:f>
              <xm:sqref>S11</xm:sqref>
            </x14:sparkline>
            <x14:sparkline>
              <xm:f>'INDICADORES RECURSOS'!F12:Q12</xm:f>
              <xm:sqref>S12</xm:sqref>
            </x14:sparkline>
            <x14:sparkline>
              <xm:f>'INDICADORES RECURSOS'!F13:Q13</xm:f>
              <xm:sqref>S13</xm:sqref>
            </x14:sparkline>
            <x14:sparkline>
              <xm:f>'INDICADORES RECURSOS'!F14:Q14</xm:f>
              <xm:sqref>S14</xm:sqref>
            </x14:sparkline>
            <x14:sparkline>
              <xm:f>'INDICADORES RECURSOS'!F15:Q15</xm:f>
              <xm:sqref>S15</xm:sqref>
            </x14:sparkline>
            <x14:sparkline>
              <xm:f>'INDICADORES RECURSOS'!F16:Q16</xm:f>
              <xm:sqref>S16</xm:sqref>
            </x14:sparkline>
            <x14:sparkline>
              <xm:f>'INDICADORES RECURSOS'!F17:Q17</xm:f>
              <xm:sqref>S17</xm:sqref>
            </x14:sparkline>
            <x14:sparkline>
              <xm:f>'INDICADORES RECURSOS'!F18:Q18</xm:f>
              <xm:sqref>S18</xm:sqref>
            </x14:sparkline>
            <x14:sparkline>
              <xm:f>'INDICADORES RECURSOS'!F19:Q19</xm:f>
              <xm:sqref>S19</xm:sqref>
            </x14:sparkline>
            <x14:sparkline>
              <xm:f>'INDICADORES RECURSOS'!F20:Q20</xm:f>
              <xm:sqref>S20</xm:sqref>
            </x14:sparkline>
            <x14:sparkline>
              <xm:f>'INDICADORES RECURSOS'!F21:Q21</xm:f>
              <xm:sqref>S21</xm:sqref>
            </x14:sparkline>
            <x14:sparkline>
              <xm:f>'INDICADORES RECURSOS'!F22:Q22</xm:f>
              <xm:sqref>S22</xm:sqref>
            </x14:sparkline>
            <x14:sparkline>
              <xm:f>'INDICADORES RECURSOS'!F23:Q23</xm:f>
              <xm:sqref>S23</xm:sqref>
            </x14:sparkline>
            <x14:sparkline>
              <xm:f>'INDICADORES RECURSOS'!F24:Q24</xm:f>
              <xm:sqref>S24</xm:sqref>
            </x14:sparkline>
            <x14:sparkline>
              <xm:f>'INDICADORES RECURSOS'!F25:Q25</xm:f>
              <xm:sqref>S25</xm:sqref>
            </x14:sparkline>
            <x14:sparkline>
              <xm:f>'INDICADORES RECURSOS'!F26:Q26</xm:f>
              <xm:sqref>S26</xm:sqref>
            </x14:sparkline>
            <x14:sparkline>
              <xm:f>'INDICADORES RECURSOS'!F27:Q27</xm:f>
              <xm:sqref>S27</xm:sqref>
            </x14:sparkline>
            <x14:sparkline>
              <xm:f>'INDICADORES RECURSOS'!F28:Q28</xm:f>
              <xm:sqref>S28</xm:sqref>
            </x14:sparkline>
            <x14:sparkline>
              <xm:f>'INDICADORES RECURSOS'!F29:Q29</xm:f>
              <xm:sqref>S29</xm:sqref>
            </x14:sparkline>
            <x14:sparkline>
              <xm:f>'INDICADORES RECURSOS'!F30:Q30</xm:f>
              <xm:sqref>S30</xm:sqref>
            </x14:sparkline>
            <x14:sparkline>
              <xm:f>'INDICADORES RECURSOS'!F31:Q31</xm:f>
              <xm:sqref>S31</xm:sqref>
            </x14:sparkline>
            <x14:sparkline>
              <xm:f>'INDICADORES RECURSOS'!F32:Q32</xm:f>
              <xm:sqref>S32</xm:sqref>
            </x14:sparkline>
            <x14:sparkline>
              <xm:f>'INDICADORES RECURSOS'!F33:Q33</xm:f>
              <xm:sqref>S33</xm:sqref>
            </x14:sparkline>
            <x14:sparkline>
              <xm:f>'INDICADORES RECURSOS'!F34:Q34</xm:f>
              <xm:sqref>S34</xm:sqref>
            </x14:sparkline>
            <x14:sparkline>
              <xm:f>'INDICADORES RECURSOS'!F35:Q35</xm:f>
              <xm:sqref>S35</xm:sqref>
            </x14:sparkline>
            <x14:sparkline>
              <xm:f>'INDICADORES RECURSOS'!F36:Q36</xm:f>
              <xm:sqref>S36</xm:sqref>
            </x14:sparkline>
            <x14:sparkline>
              <xm:f>'INDICADORES RECURSOS'!F37:Q37</xm:f>
              <xm:sqref>S37</xm:sqref>
            </x14:sparkline>
            <x14:sparkline>
              <xm:f>'INDICADORES RECURSOS'!F38:Q38</xm:f>
              <xm:sqref>S38</xm:sqref>
            </x14:sparkline>
            <x14:sparkline>
              <xm:f>'INDICADORES RECURSOS'!F39:Q39</xm:f>
              <xm:sqref>S39</xm:sqref>
            </x14:sparkline>
            <x14:sparkline>
              <xm:f>'INDICADORES RECURSOS'!F40:Q40</xm:f>
              <xm:sqref>S40</xm:sqref>
            </x14:sparkline>
            <x14:sparkline>
              <xm:f>'INDICADORES RECURSOS'!F41:Q41</xm:f>
              <xm:sqref>S41</xm:sqref>
            </x14:sparkline>
            <x14:sparkline>
              <xm:f>'INDICADORES RECURSOS'!F42:Q42</xm:f>
              <xm:sqref>S42</xm:sqref>
            </x14:sparkline>
            <x14:sparkline>
              <xm:f>'INDICADORES RECURSOS'!F43:Q43</xm:f>
              <xm:sqref>S43</xm:sqref>
            </x14:sparkline>
            <x14:sparkline>
              <xm:f>'INDICADORES RECURSOS'!F44:Q44</xm:f>
              <xm:sqref>S44</xm:sqref>
            </x14:sparkline>
            <x14:sparkline>
              <xm:f>'INDICADORES RECURSOS'!F45:Q45</xm:f>
              <xm:sqref>S45</xm:sqref>
            </x14:sparkline>
            <x14:sparkline>
              <xm:f>'INDICADORES RECURSOS'!F46:Q46</xm:f>
              <xm:sqref>S46</xm:sqref>
            </x14:sparkline>
            <x14:sparkline>
              <xm:f>'INDICADORES RECURSOS'!F47:Q47</xm:f>
              <xm:sqref>S47</xm:sqref>
            </x14:sparkline>
            <x14:sparkline>
              <xm:f>'INDICADORES RECURSOS'!F48:Q48</xm:f>
              <xm:sqref>S48</xm:sqref>
            </x14:sparkline>
            <x14:sparkline>
              <xm:f>'INDICADORES RECURSOS'!F49:Q49</xm:f>
              <xm:sqref>S49</xm:sqref>
            </x14:sparkline>
            <x14:sparkline>
              <xm:f>'INDICADORES RECURSOS'!F50:Q50</xm:f>
              <xm:sqref>S50</xm:sqref>
            </x14:sparkline>
            <x14:sparkline>
              <xm:f>'INDICADORES RECURSOS'!F51:Q51</xm:f>
              <xm:sqref>S51</xm:sqref>
            </x14:sparkline>
            <x14:sparkline>
              <xm:f>'INDICADORES RECURSOS'!F52:Q52</xm:f>
              <xm:sqref>S52</xm:sqref>
            </x14:sparkline>
            <x14:sparkline>
              <xm:f>'INDICADORES RECURSOS'!F53:Q53</xm:f>
              <xm:sqref>S53</xm:sqref>
            </x14:sparkline>
            <x14:sparkline>
              <xm:f>'INDICADORES RECURSOS'!F54:Q54</xm:f>
              <xm:sqref>S54</xm:sqref>
            </x14:sparkline>
            <x14:sparkline>
              <xm:f>'INDICADORES RECURSOS'!F55:Q55</xm:f>
              <xm:sqref>S55</xm:sqref>
            </x14:sparkline>
            <x14:sparkline>
              <xm:f>'INDICADORES RECURSOS'!F56:Q56</xm:f>
              <xm:sqref>S56</xm:sqref>
            </x14:sparkline>
            <x14:sparkline>
              <xm:f>'INDICADORES RECURSOS'!F57:Q57</xm:f>
              <xm:sqref>S57</xm:sqref>
            </x14:sparkline>
            <x14:sparkline>
              <xm:f>'INDICADORES RECURSOS'!F58:Q58</xm:f>
              <xm:sqref>S58</xm:sqref>
            </x14:sparkline>
            <x14:sparkline>
              <xm:f>'INDICADORES RECURSOS'!F59:Q59</xm:f>
              <xm:sqref>S59</xm:sqref>
            </x14:sparkline>
            <x14:sparkline>
              <xm:f>'INDICADORES RECURSOS'!F60:Q60</xm:f>
              <xm:sqref>S60</xm:sqref>
            </x14:sparkline>
            <x14:sparkline>
              <xm:f>'INDICADORES RECURSOS'!F61:Q61</xm:f>
              <xm:sqref>S61</xm:sqref>
            </x14:sparkline>
            <x14:sparkline>
              <xm:f>'INDICADORES RECURSOS'!F62:Q62</xm:f>
              <xm:sqref>S62</xm:sqref>
            </x14:sparkline>
            <x14:sparkline>
              <xm:f>'INDICADORES RECURSOS'!F63:Q63</xm:f>
              <xm:sqref>S63</xm:sqref>
            </x14:sparkline>
            <x14:sparkline>
              <xm:f>'INDICADORES RECURSOS'!F64:Q64</xm:f>
              <xm:sqref>S64</xm:sqref>
            </x14:sparkline>
            <x14:sparkline>
              <xm:f>'INDICADORES RECURSOS'!F65:Q65</xm:f>
              <xm:sqref>S65</xm:sqref>
            </x14:sparkline>
            <x14:sparkline>
              <xm:f>'INDICADORES RECURSOS'!F66:Q66</xm:f>
              <xm:sqref>S66</xm:sqref>
            </x14:sparkline>
            <x14:sparkline>
              <xm:f>'INDICADORES RECURSOS'!F67:Q67</xm:f>
              <xm:sqref>S67</xm:sqref>
            </x14:sparkline>
            <x14:sparkline>
              <xm:f>'INDICADORES RECURSOS'!F68:Q68</xm:f>
              <xm:sqref>S68</xm:sqref>
            </x14:sparkline>
            <x14:sparkline>
              <xm:f>'INDICADORES RECURSOS'!F69:Q69</xm:f>
              <xm:sqref>S69</xm:sqref>
            </x14:sparkline>
            <x14:sparkline>
              <xm:f>'INDICADORES RECURSOS'!F70:Q70</xm:f>
              <xm:sqref>S70</xm:sqref>
            </x14:sparkline>
            <x14:sparkline>
              <xm:f>'INDICADORES RECURSOS'!F71:Q71</xm:f>
              <xm:sqref>S71</xm:sqref>
            </x14:sparkline>
            <x14:sparkline>
              <xm:f>'INDICADORES RECURSOS'!F72:Q72</xm:f>
              <xm:sqref>S72</xm:sqref>
            </x14:sparkline>
            <x14:sparkline>
              <xm:f>'INDICADORES RECURSOS'!F73:Q73</xm:f>
              <xm:sqref>S73</xm:sqref>
            </x14:sparkline>
            <x14:sparkline>
              <xm:f>'INDICADORES RECURSOS'!F74:Q74</xm:f>
              <xm:sqref>S74</xm:sqref>
            </x14:sparkline>
            <x14:sparkline>
              <xm:f>'INDICADORES RECURSOS'!F75:Q75</xm:f>
              <xm:sqref>S75</xm:sqref>
            </x14:sparkline>
            <x14:sparkline>
              <xm:f>'INDICADORES RECURSOS'!F76:Q76</xm:f>
              <xm:sqref>S76</xm:sqref>
            </x14:sparkline>
            <x14:sparkline>
              <xm:f>'INDICADORES RECURSOS'!F77:Q77</xm:f>
              <xm:sqref>S77</xm:sqref>
            </x14:sparkline>
            <x14:sparkline>
              <xm:f>'INDICADORES RECURSOS'!F78:Q78</xm:f>
              <xm:sqref>S78</xm:sqref>
            </x14:sparkline>
            <x14:sparkline>
              <xm:f>'INDICADORES RECURSOS'!F79:Q79</xm:f>
              <xm:sqref>S79</xm:sqref>
            </x14:sparkline>
            <x14:sparkline>
              <xm:f>'INDICADORES RECURSOS'!F80:Q80</xm:f>
              <xm:sqref>S80</xm:sqref>
            </x14:sparkline>
            <x14:sparkline>
              <xm:f>'INDICADORES RECURSOS'!F81:Q81</xm:f>
              <xm:sqref>S81</xm:sqref>
            </x14:sparkline>
            <x14:sparkline>
              <xm:f>'INDICADORES RECURSOS'!F82:Q82</xm:f>
              <xm:sqref>S82</xm:sqref>
            </x14:sparkline>
            <x14:sparkline>
              <xm:f>'INDICADORES RECURSOS'!F83:Q83</xm:f>
              <xm:sqref>S83</xm:sqref>
            </x14:sparkline>
            <x14:sparkline>
              <xm:f>'INDICADORES RECURSOS'!F84:Q84</xm:f>
              <xm:sqref>S84</xm:sqref>
            </x14:sparkline>
            <x14:sparkline>
              <xm:f>'INDICADORES RECURSOS'!F85:Q85</xm:f>
              <xm:sqref>S85</xm:sqref>
            </x14:sparkline>
            <x14:sparkline>
              <xm:f>'INDICADORES RECURSOS'!F86:Q86</xm:f>
              <xm:sqref>S86</xm:sqref>
            </x14:sparkline>
            <x14:sparkline>
              <xm:f>'INDICADORES RECURSOS'!F87:Q87</xm:f>
              <xm:sqref>S87</xm:sqref>
            </x14:sparkline>
            <x14:sparkline>
              <xm:f>'INDICADORES RECURSOS'!F88:Q88</xm:f>
              <xm:sqref>S88</xm:sqref>
            </x14:sparkline>
            <x14:sparkline>
              <xm:f>'INDICADORES RECURSOS'!F89:Q89</xm:f>
              <xm:sqref>S89</xm:sqref>
            </x14:sparkline>
            <x14:sparkline>
              <xm:f>'INDICADORES RECURSOS'!F90:Q90</xm:f>
              <xm:sqref>S90</xm:sqref>
            </x14:sparkline>
            <x14:sparkline>
              <xm:f>'INDICADORES RECURSOS'!F91:Q91</xm:f>
              <xm:sqref>S91</xm:sqref>
            </x14:sparkline>
            <x14:sparkline>
              <xm:f>'INDICADORES RECURSOS'!F92:Q92</xm:f>
              <xm:sqref>S92</xm:sqref>
            </x14:sparkline>
            <x14:sparkline>
              <xm:f>'INDICADORES RECURSOS'!F93:Q93</xm:f>
              <xm:sqref>S93</xm:sqref>
            </x14:sparkline>
            <x14:sparkline>
              <xm:f>'INDICADORES RECURSOS'!F94:Q94</xm:f>
              <xm:sqref>S94</xm:sqref>
            </x14:sparkline>
            <x14:sparkline>
              <xm:f>'INDICADORES RECURSOS'!F95:Q95</xm:f>
              <xm:sqref>S95</xm:sqref>
            </x14:sparkline>
            <x14:sparkline>
              <xm:f>'INDICADORES RECURSOS'!F96:Q96</xm:f>
              <xm:sqref>S96</xm:sqref>
            </x14:sparkline>
          </x14:sparklines>
        </x14:sparklineGroup>
        <x14:sparklineGroup manualMax="0" manualMin="0" type="column" displayEmptyCellsAs="gap" xr2:uid="{169FDD59-3B22-43A7-A484-EEF1AF74348C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'INDICADORES RECURSOS'!F8:Q8</xm:f>
              <xm:sqref>T8</xm:sqref>
            </x14:sparkline>
            <x14:sparkline>
              <xm:f>'INDICADORES RECURSOS'!F9:Q9</xm:f>
              <xm:sqref>T9</xm:sqref>
            </x14:sparkline>
            <x14:sparkline>
              <xm:f>'INDICADORES RECURSOS'!F10:Q10</xm:f>
              <xm:sqref>T10</xm:sqref>
            </x14:sparkline>
            <x14:sparkline>
              <xm:f>'INDICADORES RECURSOS'!F11:Q11</xm:f>
              <xm:sqref>T11</xm:sqref>
            </x14:sparkline>
            <x14:sparkline>
              <xm:f>'INDICADORES RECURSOS'!F12:Q12</xm:f>
              <xm:sqref>T12</xm:sqref>
            </x14:sparkline>
            <x14:sparkline>
              <xm:f>'INDICADORES RECURSOS'!F13:Q13</xm:f>
              <xm:sqref>T13</xm:sqref>
            </x14:sparkline>
            <x14:sparkline>
              <xm:f>'INDICADORES RECURSOS'!F14:Q14</xm:f>
              <xm:sqref>T14</xm:sqref>
            </x14:sparkline>
            <x14:sparkline>
              <xm:f>'INDICADORES RECURSOS'!F15:Q15</xm:f>
              <xm:sqref>T15</xm:sqref>
            </x14:sparkline>
            <x14:sparkline>
              <xm:f>'INDICADORES RECURSOS'!F16:Q16</xm:f>
              <xm:sqref>T16</xm:sqref>
            </x14:sparkline>
            <x14:sparkline>
              <xm:f>'INDICADORES RECURSOS'!F17:Q17</xm:f>
              <xm:sqref>T17</xm:sqref>
            </x14:sparkline>
            <x14:sparkline>
              <xm:f>'INDICADORES RECURSOS'!F18:Q18</xm:f>
              <xm:sqref>T18</xm:sqref>
            </x14:sparkline>
            <x14:sparkline>
              <xm:f>'INDICADORES RECURSOS'!F19:Q19</xm:f>
              <xm:sqref>T19</xm:sqref>
            </x14:sparkline>
            <x14:sparkline>
              <xm:f>'INDICADORES RECURSOS'!F20:Q20</xm:f>
              <xm:sqref>T20</xm:sqref>
            </x14:sparkline>
            <x14:sparkline>
              <xm:f>'INDICADORES RECURSOS'!F21:Q21</xm:f>
              <xm:sqref>T21</xm:sqref>
            </x14:sparkline>
            <x14:sparkline>
              <xm:f>'INDICADORES RECURSOS'!F22:Q22</xm:f>
              <xm:sqref>T22</xm:sqref>
            </x14:sparkline>
            <x14:sparkline>
              <xm:f>'INDICADORES RECURSOS'!F23:Q23</xm:f>
              <xm:sqref>T23</xm:sqref>
            </x14:sparkline>
            <x14:sparkline>
              <xm:f>'INDICADORES RECURSOS'!F24:Q24</xm:f>
              <xm:sqref>T24</xm:sqref>
            </x14:sparkline>
            <x14:sparkline>
              <xm:f>'INDICADORES RECURSOS'!F25:Q25</xm:f>
              <xm:sqref>T25</xm:sqref>
            </x14:sparkline>
            <x14:sparkline>
              <xm:f>'INDICADORES RECURSOS'!F26:Q26</xm:f>
              <xm:sqref>T26</xm:sqref>
            </x14:sparkline>
            <x14:sparkline>
              <xm:f>'INDICADORES RECURSOS'!F27:Q27</xm:f>
              <xm:sqref>T27</xm:sqref>
            </x14:sparkline>
            <x14:sparkline>
              <xm:f>'INDICADORES RECURSOS'!F28:Q28</xm:f>
              <xm:sqref>T28</xm:sqref>
            </x14:sparkline>
            <x14:sparkline>
              <xm:f>'INDICADORES RECURSOS'!F29:Q29</xm:f>
              <xm:sqref>T29</xm:sqref>
            </x14:sparkline>
            <x14:sparkline>
              <xm:f>'INDICADORES RECURSOS'!F30:Q30</xm:f>
              <xm:sqref>T30</xm:sqref>
            </x14:sparkline>
            <x14:sparkline>
              <xm:f>'INDICADORES RECURSOS'!F31:Q31</xm:f>
              <xm:sqref>T31</xm:sqref>
            </x14:sparkline>
            <x14:sparkline>
              <xm:f>'INDICADORES RECURSOS'!F32:Q32</xm:f>
              <xm:sqref>T32</xm:sqref>
            </x14:sparkline>
            <x14:sparkline>
              <xm:f>'INDICADORES RECURSOS'!F33:Q33</xm:f>
              <xm:sqref>T33</xm:sqref>
            </x14:sparkline>
            <x14:sparkline>
              <xm:f>'INDICADORES RECURSOS'!F34:Q34</xm:f>
              <xm:sqref>T34</xm:sqref>
            </x14:sparkline>
            <x14:sparkline>
              <xm:f>'INDICADORES RECURSOS'!F35:Q35</xm:f>
              <xm:sqref>T35</xm:sqref>
            </x14:sparkline>
            <x14:sparkline>
              <xm:f>'INDICADORES RECURSOS'!F36:Q36</xm:f>
              <xm:sqref>T36</xm:sqref>
            </x14:sparkline>
            <x14:sparkline>
              <xm:f>'INDICADORES RECURSOS'!F37:Q37</xm:f>
              <xm:sqref>T37</xm:sqref>
            </x14:sparkline>
            <x14:sparkline>
              <xm:f>'INDICADORES RECURSOS'!F38:Q38</xm:f>
              <xm:sqref>T38</xm:sqref>
            </x14:sparkline>
            <x14:sparkline>
              <xm:f>'INDICADORES RECURSOS'!F39:Q39</xm:f>
              <xm:sqref>T39</xm:sqref>
            </x14:sparkline>
            <x14:sparkline>
              <xm:f>'INDICADORES RECURSOS'!F40:Q40</xm:f>
              <xm:sqref>T40</xm:sqref>
            </x14:sparkline>
            <x14:sparkline>
              <xm:f>'INDICADORES RECURSOS'!F41:Q41</xm:f>
              <xm:sqref>T41</xm:sqref>
            </x14:sparkline>
            <x14:sparkline>
              <xm:f>'INDICADORES RECURSOS'!F42:Q42</xm:f>
              <xm:sqref>T42</xm:sqref>
            </x14:sparkline>
            <x14:sparkline>
              <xm:f>'INDICADORES RECURSOS'!F43:Q43</xm:f>
              <xm:sqref>T43</xm:sqref>
            </x14:sparkline>
            <x14:sparkline>
              <xm:f>'INDICADORES RECURSOS'!F44:Q44</xm:f>
              <xm:sqref>T44</xm:sqref>
            </x14:sparkline>
            <x14:sparkline>
              <xm:f>'INDICADORES RECURSOS'!F45:Q45</xm:f>
              <xm:sqref>T45</xm:sqref>
            </x14:sparkline>
            <x14:sparkline>
              <xm:f>'INDICADORES RECURSOS'!F46:Q46</xm:f>
              <xm:sqref>T46</xm:sqref>
            </x14:sparkline>
            <x14:sparkline>
              <xm:f>'INDICADORES RECURSOS'!F47:Q47</xm:f>
              <xm:sqref>T47</xm:sqref>
            </x14:sparkline>
            <x14:sparkline>
              <xm:f>'INDICADORES RECURSOS'!F48:Q48</xm:f>
              <xm:sqref>T48</xm:sqref>
            </x14:sparkline>
            <x14:sparkline>
              <xm:f>'INDICADORES RECURSOS'!F49:Q49</xm:f>
              <xm:sqref>T49</xm:sqref>
            </x14:sparkline>
            <x14:sparkline>
              <xm:f>'INDICADORES RECURSOS'!F50:Q50</xm:f>
              <xm:sqref>T50</xm:sqref>
            </x14:sparkline>
            <x14:sparkline>
              <xm:f>'INDICADORES RECURSOS'!F51:Q51</xm:f>
              <xm:sqref>T51</xm:sqref>
            </x14:sparkline>
            <x14:sparkline>
              <xm:f>'INDICADORES RECURSOS'!F52:Q52</xm:f>
              <xm:sqref>T52</xm:sqref>
            </x14:sparkline>
            <x14:sparkline>
              <xm:f>'INDICADORES RECURSOS'!F53:Q53</xm:f>
              <xm:sqref>T53</xm:sqref>
            </x14:sparkline>
            <x14:sparkline>
              <xm:f>'INDICADORES RECURSOS'!F54:Q54</xm:f>
              <xm:sqref>T54</xm:sqref>
            </x14:sparkline>
            <x14:sparkline>
              <xm:f>'INDICADORES RECURSOS'!F55:Q55</xm:f>
              <xm:sqref>T55</xm:sqref>
            </x14:sparkline>
            <x14:sparkline>
              <xm:f>'INDICADORES RECURSOS'!F56:Q56</xm:f>
              <xm:sqref>T56</xm:sqref>
            </x14:sparkline>
            <x14:sparkline>
              <xm:f>'INDICADORES RECURSOS'!F57:Q57</xm:f>
              <xm:sqref>T57</xm:sqref>
            </x14:sparkline>
            <x14:sparkline>
              <xm:f>'INDICADORES RECURSOS'!F58:Q58</xm:f>
              <xm:sqref>T58</xm:sqref>
            </x14:sparkline>
            <x14:sparkline>
              <xm:f>'INDICADORES RECURSOS'!F59:Q59</xm:f>
              <xm:sqref>T59</xm:sqref>
            </x14:sparkline>
            <x14:sparkline>
              <xm:f>'INDICADORES RECURSOS'!F60:Q60</xm:f>
              <xm:sqref>T60</xm:sqref>
            </x14:sparkline>
            <x14:sparkline>
              <xm:f>'INDICADORES RECURSOS'!F61:Q61</xm:f>
              <xm:sqref>T61</xm:sqref>
            </x14:sparkline>
            <x14:sparkline>
              <xm:f>'INDICADORES RECURSOS'!F62:Q62</xm:f>
              <xm:sqref>T62</xm:sqref>
            </x14:sparkline>
            <x14:sparkline>
              <xm:f>'INDICADORES RECURSOS'!F63:Q63</xm:f>
              <xm:sqref>T63</xm:sqref>
            </x14:sparkline>
            <x14:sparkline>
              <xm:f>'INDICADORES RECURSOS'!F64:Q64</xm:f>
              <xm:sqref>T64</xm:sqref>
            </x14:sparkline>
            <x14:sparkline>
              <xm:f>'INDICADORES RECURSOS'!F65:Q65</xm:f>
              <xm:sqref>T65</xm:sqref>
            </x14:sparkline>
            <x14:sparkline>
              <xm:f>'INDICADORES RECURSOS'!F66:Q66</xm:f>
              <xm:sqref>T66</xm:sqref>
            </x14:sparkline>
            <x14:sparkline>
              <xm:f>'INDICADORES RECURSOS'!F67:Q67</xm:f>
              <xm:sqref>T67</xm:sqref>
            </x14:sparkline>
            <x14:sparkline>
              <xm:f>'INDICADORES RECURSOS'!F68:Q68</xm:f>
              <xm:sqref>T68</xm:sqref>
            </x14:sparkline>
            <x14:sparkline>
              <xm:f>'INDICADORES RECURSOS'!F69:Q69</xm:f>
              <xm:sqref>T69</xm:sqref>
            </x14:sparkline>
            <x14:sparkline>
              <xm:f>'INDICADORES RECURSOS'!F70:Q70</xm:f>
              <xm:sqref>T70</xm:sqref>
            </x14:sparkline>
            <x14:sparkline>
              <xm:f>'INDICADORES RECURSOS'!F71:Q71</xm:f>
              <xm:sqref>T71</xm:sqref>
            </x14:sparkline>
            <x14:sparkline>
              <xm:f>'INDICADORES RECURSOS'!F72:Q72</xm:f>
              <xm:sqref>T72</xm:sqref>
            </x14:sparkline>
            <x14:sparkline>
              <xm:f>'INDICADORES RECURSOS'!F73:Q73</xm:f>
              <xm:sqref>T73</xm:sqref>
            </x14:sparkline>
            <x14:sparkline>
              <xm:f>'INDICADORES RECURSOS'!F74:Q74</xm:f>
              <xm:sqref>T74</xm:sqref>
            </x14:sparkline>
            <x14:sparkline>
              <xm:f>'INDICADORES RECURSOS'!F75:Q75</xm:f>
              <xm:sqref>T75</xm:sqref>
            </x14:sparkline>
            <x14:sparkline>
              <xm:f>'INDICADORES RECURSOS'!F76:Q76</xm:f>
              <xm:sqref>T76</xm:sqref>
            </x14:sparkline>
            <x14:sparkline>
              <xm:f>'INDICADORES RECURSOS'!F77:Q77</xm:f>
              <xm:sqref>T77</xm:sqref>
            </x14:sparkline>
            <x14:sparkline>
              <xm:f>'INDICADORES RECURSOS'!F78:Q78</xm:f>
              <xm:sqref>T78</xm:sqref>
            </x14:sparkline>
            <x14:sparkline>
              <xm:f>'INDICADORES RECURSOS'!F79:Q79</xm:f>
              <xm:sqref>T79</xm:sqref>
            </x14:sparkline>
            <x14:sparkline>
              <xm:f>'INDICADORES RECURSOS'!F80:Q80</xm:f>
              <xm:sqref>T80</xm:sqref>
            </x14:sparkline>
            <x14:sparkline>
              <xm:f>'INDICADORES RECURSOS'!F81:Q81</xm:f>
              <xm:sqref>T81</xm:sqref>
            </x14:sparkline>
            <x14:sparkline>
              <xm:f>'INDICADORES RECURSOS'!F82:Q82</xm:f>
              <xm:sqref>T82</xm:sqref>
            </x14:sparkline>
            <x14:sparkline>
              <xm:f>'INDICADORES RECURSOS'!F83:Q83</xm:f>
              <xm:sqref>T83</xm:sqref>
            </x14:sparkline>
            <x14:sparkline>
              <xm:f>'INDICADORES RECURSOS'!F84:Q84</xm:f>
              <xm:sqref>T84</xm:sqref>
            </x14:sparkline>
            <x14:sparkline>
              <xm:f>'INDICADORES RECURSOS'!F85:Q85</xm:f>
              <xm:sqref>T85</xm:sqref>
            </x14:sparkline>
            <x14:sparkline>
              <xm:f>'INDICADORES RECURSOS'!F86:Q86</xm:f>
              <xm:sqref>T86</xm:sqref>
            </x14:sparkline>
            <x14:sparkline>
              <xm:f>'INDICADORES RECURSOS'!F87:Q87</xm:f>
              <xm:sqref>T87</xm:sqref>
            </x14:sparkline>
            <x14:sparkline>
              <xm:f>'INDICADORES RECURSOS'!F88:Q88</xm:f>
              <xm:sqref>T88</xm:sqref>
            </x14:sparkline>
            <x14:sparkline>
              <xm:f>'INDICADORES RECURSOS'!F89:Q89</xm:f>
              <xm:sqref>T89</xm:sqref>
            </x14:sparkline>
            <x14:sparkline>
              <xm:f>'INDICADORES RECURSOS'!F90:Q90</xm:f>
              <xm:sqref>T90</xm:sqref>
            </x14:sparkline>
            <x14:sparkline>
              <xm:f>'INDICADORES RECURSOS'!F91:Q91</xm:f>
              <xm:sqref>T91</xm:sqref>
            </x14:sparkline>
            <x14:sparkline>
              <xm:f>'INDICADORES RECURSOS'!F92:Q92</xm:f>
              <xm:sqref>T92</xm:sqref>
            </x14:sparkline>
            <x14:sparkline>
              <xm:f>'INDICADORES RECURSOS'!F93:Q93</xm:f>
              <xm:sqref>T93</xm:sqref>
            </x14:sparkline>
            <x14:sparkline>
              <xm:f>'INDICADORES RECURSOS'!F94:Q94</xm:f>
              <xm:sqref>T94</xm:sqref>
            </x14:sparkline>
            <x14:sparkline>
              <xm:f>'INDICADORES RECURSOS'!F95:Q95</xm:f>
              <xm:sqref>T95</xm:sqref>
            </x14:sparkline>
            <x14:sparkline>
              <xm:f>'INDICADORES RECURSOS'!F96:Q96</xm:f>
              <xm:sqref>T96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5AD9-0DF2-4A80-813F-E104C2B5D495}">
  <sheetPr codeName="Hoja11">
    <tabColor theme="8" tint="-0.249977111117893"/>
  </sheetPr>
  <dimension ref="A1:P37"/>
  <sheetViews>
    <sheetView zoomScale="70" zoomScaleNormal="70" workbookViewId="0"/>
  </sheetViews>
  <sheetFormatPr baseColWidth="10" defaultColWidth="11.5546875" defaultRowHeight="18" x14ac:dyDescent="0.5"/>
  <cols>
    <col min="1" max="1" width="11.5546875" style="24"/>
    <col min="2" max="2" width="39.88671875" style="24" bestFit="1" customWidth="1"/>
    <col min="3" max="14" width="14.33203125" style="24" customWidth="1"/>
    <col min="15" max="15" width="18.33203125" style="31" customWidth="1"/>
    <col min="16" max="16" width="15.5546875" style="24" bestFit="1" customWidth="1"/>
    <col min="17" max="37" width="14.33203125" style="24" customWidth="1"/>
    <col min="38" max="16384" width="11.5546875" style="24"/>
  </cols>
  <sheetData>
    <row r="1" spans="2:15" x14ac:dyDescent="0.5">
      <c r="C1" s="231" t="str">
        <f>"INDICADORES DEL EQUIPO DE "&amp;Resumen!D8&amp;" POR AREA PRODUCTIVA -  AÑO 2026"</f>
        <v>INDICADORES DEL EQUIPO DE PROCESO ERP (SIF) POR AREA PRODUCTIVA -  AÑO 2026</v>
      </c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</row>
    <row r="2" spans="2:15" x14ac:dyDescent="0.5"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</row>
    <row r="3" spans="2:15" x14ac:dyDescent="0.5"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</row>
    <row r="4" spans="2:15" x14ac:dyDescent="0.5">
      <c r="B4" s="9"/>
      <c r="C4" s="159" t="s">
        <v>497</v>
      </c>
      <c r="D4" s="159" t="s">
        <v>498</v>
      </c>
      <c r="E4" s="159" t="s">
        <v>499</v>
      </c>
      <c r="F4" s="159" t="s">
        <v>500</v>
      </c>
      <c r="G4" s="159" t="s">
        <v>501</v>
      </c>
      <c r="H4" s="159" t="s">
        <v>502</v>
      </c>
      <c r="I4" s="159" t="s">
        <v>503</v>
      </c>
      <c r="J4" s="159" t="s">
        <v>504</v>
      </c>
      <c r="K4" s="159" t="s">
        <v>543</v>
      </c>
      <c r="L4" s="159" t="s">
        <v>506</v>
      </c>
      <c r="M4" s="159" t="s">
        <v>507</v>
      </c>
      <c r="N4" s="159" t="s">
        <v>508</v>
      </c>
      <c r="O4" s="159" t="s">
        <v>509</v>
      </c>
    </row>
    <row r="5" spans="2:15" x14ac:dyDescent="0.5">
      <c r="B5" s="19" t="str" cm="1">
        <f t="array" ref="B5:B36">_xlfn.VSTACK('INDICADORES CLIENTES'!C90:C102,'INDICADORES CLIENTES'!C106:C112,'INDICADORES CLIENTES'!C116:C127)</f>
        <v>PROC.BI</v>
      </c>
      <c r="C5" s="84" cm="1">
        <f t="array" ref="C5:N36">SUMIFS(BD[PRYRAhoras],BD[ProcesoRecurso],Resumen!$D$7,BD[ProcesoTarea],_xlfn.ANCHORARRAY(B5),BD[PRYRAfecha],'INDICADORES CLIENTES'!D216:O216)</f>
        <v>0</v>
      </c>
      <c r="D5" s="84">
        <v>0</v>
      </c>
      <c r="E5" s="84">
        <v>0</v>
      </c>
      <c r="F5" s="84">
        <v>0</v>
      </c>
      <c r="G5" s="84">
        <v>0</v>
      </c>
      <c r="H5" s="84">
        <v>0</v>
      </c>
      <c r="I5" s="84">
        <v>0</v>
      </c>
      <c r="J5" s="84">
        <v>0</v>
      </c>
      <c r="K5" s="84">
        <v>0</v>
      </c>
      <c r="L5" s="84">
        <v>0</v>
      </c>
      <c r="M5" s="84">
        <v>0</v>
      </c>
      <c r="N5" s="84">
        <v>0</v>
      </c>
      <c r="O5" s="127">
        <f>SUM(C5:N5)</f>
        <v>0</v>
      </c>
    </row>
    <row r="6" spans="2:15" x14ac:dyDescent="0.5">
      <c r="B6" s="19" t="str">
        <v>PROC.ERP</v>
      </c>
      <c r="C6" s="84">
        <v>1494</v>
      </c>
      <c r="D6" s="84">
        <v>1472</v>
      </c>
      <c r="E6" s="84">
        <v>0</v>
      </c>
      <c r="F6" s="84">
        <v>0</v>
      </c>
      <c r="G6" s="84">
        <v>0</v>
      </c>
      <c r="H6" s="84">
        <v>0</v>
      </c>
      <c r="I6" s="84">
        <v>0</v>
      </c>
      <c r="J6" s="84">
        <v>0</v>
      </c>
      <c r="K6" s="84">
        <v>0</v>
      </c>
      <c r="L6" s="84">
        <v>0</v>
      </c>
      <c r="M6" s="84">
        <v>0</v>
      </c>
      <c r="N6" s="84">
        <v>0</v>
      </c>
      <c r="O6" s="127">
        <f t="shared" ref="O6:O32" si="0">SUM(C6:N6)</f>
        <v>2966</v>
      </c>
    </row>
    <row r="7" spans="2:15" x14ac:dyDescent="0.5">
      <c r="B7" s="19" t="str">
        <v>PROC.POOL</v>
      </c>
      <c r="C7" s="84">
        <v>0</v>
      </c>
      <c r="D7" s="84">
        <v>0</v>
      </c>
      <c r="E7" s="84">
        <v>0</v>
      </c>
      <c r="F7" s="84">
        <v>0</v>
      </c>
      <c r="G7" s="84">
        <v>0</v>
      </c>
      <c r="H7" s="84">
        <v>0</v>
      </c>
      <c r="I7" s="84">
        <v>0</v>
      </c>
      <c r="J7" s="84">
        <v>0</v>
      </c>
      <c r="K7" s="84">
        <v>0</v>
      </c>
      <c r="L7" s="84">
        <v>0</v>
      </c>
      <c r="M7" s="84">
        <v>0</v>
      </c>
      <c r="N7" s="84">
        <v>0</v>
      </c>
      <c r="O7" s="127">
        <f t="shared" si="0"/>
        <v>0</v>
      </c>
    </row>
    <row r="8" spans="2:15" x14ac:dyDescent="0.5">
      <c r="B8" s="19" t="str">
        <v>PROC.PRY-E</v>
      </c>
      <c r="C8" s="84">
        <v>0</v>
      </c>
      <c r="D8" s="84">
        <v>0</v>
      </c>
      <c r="E8" s="84">
        <v>0</v>
      </c>
      <c r="F8" s="84">
        <v>0</v>
      </c>
      <c r="G8" s="84">
        <v>0</v>
      </c>
      <c r="H8" s="84">
        <v>0</v>
      </c>
      <c r="I8" s="84">
        <v>0</v>
      </c>
      <c r="J8" s="84">
        <v>0</v>
      </c>
      <c r="K8" s="84">
        <v>0</v>
      </c>
      <c r="L8" s="84">
        <v>0</v>
      </c>
      <c r="M8" s="84">
        <v>0</v>
      </c>
      <c r="N8" s="84">
        <v>0</v>
      </c>
      <c r="O8" s="127">
        <f t="shared" si="0"/>
        <v>0</v>
      </c>
    </row>
    <row r="9" spans="2:15" x14ac:dyDescent="0.5">
      <c r="B9" s="19" t="str">
        <v>PROC.TELCO</v>
      </c>
      <c r="C9" s="84">
        <v>0</v>
      </c>
      <c r="D9" s="84">
        <v>0</v>
      </c>
      <c r="E9" s="84">
        <v>0</v>
      </c>
      <c r="F9" s="84">
        <v>0</v>
      </c>
      <c r="G9" s="84">
        <v>0</v>
      </c>
      <c r="H9" s="84">
        <v>0</v>
      </c>
      <c r="I9" s="84">
        <v>0</v>
      </c>
      <c r="J9" s="84">
        <v>0</v>
      </c>
      <c r="K9" s="84">
        <v>0</v>
      </c>
      <c r="L9" s="84">
        <v>0</v>
      </c>
      <c r="M9" s="84">
        <v>0</v>
      </c>
      <c r="N9" s="84">
        <v>0</v>
      </c>
      <c r="O9" s="127">
        <f t="shared" si="0"/>
        <v>0</v>
      </c>
    </row>
    <row r="10" spans="2:15" x14ac:dyDescent="0.5">
      <c r="B10" s="19" t="str">
        <v>PROC.T.MW</v>
      </c>
      <c r="C10" s="84">
        <v>0</v>
      </c>
      <c r="D10" s="84">
        <v>0</v>
      </c>
      <c r="E10" s="84">
        <v>0</v>
      </c>
      <c r="F10" s="84">
        <v>0</v>
      </c>
      <c r="G10" s="84">
        <v>0</v>
      </c>
      <c r="H10" s="84">
        <v>0</v>
      </c>
      <c r="I10" s="84">
        <v>0</v>
      </c>
      <c r="J10" s="84">
        <v>0</v>
      </c>
      <c r="K10" s="84">
        <v>0</v>
      </c>
      <c r="L10" s="84">
        <v>0</v>
      </c>
      <c r="M10" s="84">
        <v>0</v>
      </c>
      <c r="N10" s="84">
        <v>0</v>
      </c>
      <c r="O10" s="127">
        <f t="shared" si="0"/>
        <v>0</v>
      </c>
    </row>
    <row r="11" spans="2:15" x14ac:dyDescent="0.5">
      <c r="B11" s="19" t="str">
        <v>PROC.T.OPI</v>
      </c>
      <c r="C11" s="84">
        <v>0</v>
      </c>
      <c r="D11" s="84">
        <v>0</v>
      </c>
      <c r="E11" s="84">
        <v>0</v>
      </c>
      <c r="F11" s="84">
        <v>0</v>
      </c>
      <c r="G11" s="84">
        <v>0</v>
      </c>
      <c r="H11" s="84">
        <v>0</v>
      </c>
      <c r="I11" s="84">
        <v>0</v>
      </c>
      <c r="J11" s="84">
        <v>0</v>
      </c>
      <c r="K11" s="84">
        <v>0</v>
      </c>
      <c r="L11" s="84">
        <v>0</v>
      </c>
      <c r="M11" s="84">
        <v>0</v>
      </c>
      <c r="N11" s="84">
        <v>0</v>
      </c>
      <c r="O11" s="127">
        <f t="shared" si="0"/>
        <v>0</v>
      </c>
    </row>
    <row r="12" spans="2:15" x14ac:dyDescent="0.5">
      <c r="B12" s="19" t="str">
        <v>PROC.TELEN</v>
      </c>
      <c r="C12" s="84">
        <v>0</v>
      </c>
      <c r="D12" s="84">
        <v>0</v>
      </c>
      <c r="E12" s="84">
        <v>0</v>
      </c>
      <c r="F12" s="84">
        <v>0</v>
      </c>
      <c r="G12" s="84">
        <v>0</v>
      </c>
      <c r="H12" s="84">
        <v>0</v>
      </c>
      <c r="I12" s="84">
        <v>0</v>
      </c>
      <c r="J12" s="84">
        <v>0</v>
      </c>
      <c r="K12" s="84">
        <v>0</v>
      </c>
      <c r="L12" s="84">
        <v>0</v>
      </c>
      <c r="M12" s="84">
        <v>0</v>
      </c>
      <c r="N12" s="84">
        <v>0</v>
      </c>
      <c r="O12" s="127">
        <f t="shared" si="0"/>
        <v>0</v>
      </c>
    </row>
    <row r="13" spans="2:15" x14ac:dyDescent="0.5">
      <c r="B13" s="19" t="str">
        <v>PROC.TDIG</v>
      </c>
      <c r="C13" s="84">
        <v>0</v>
      </c>
      <c r="D13" s="84">
        <v>0</v>
      </c>
      <c r="E13" s="84">
        <v>0</v>
      </c>
      <c r="F13" s="84">
        <v>0</v>
      </c>
      <c r="G13" s="84">
        <v>0</v>
      </c>
      <c r="H13" s="84">
        <v>0</v>
      </c>
      <c r="I13" s="84">
        <v>0</v>
      </c>
      <c r="J13" s="84">
        <v>0</v>
      </c>
      <c r="K13" s="84">
        <v>0</v>
      </c>
      <c r="L13" s="84">
        <v>0</v>
      </c>
      <c r="M13" s="84">
        <v>0</v>
      </c>
      <c r="N13" s="84">
        <v>0</v>
      </c>
      <c r="O13" s="127">
        <f t="shared" si="0"/>
        <v>0</v>
      </c>
    </row>
    <row r="14" spans="2:15" x14ac:dyDescent="0.5">
      <c r="B14" s="19" t="str">
        <v>PROC.SALUD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127">
        <f t="shared" si="0"/>
        <v>0</v>
      </c>
    </row>
    <row r="15" spans="2:15" x14ac:dyDescent="0.5">
      <c r="B15" s="19" t="str">
        <v>PROC.SEDI</v>
      </c>
      <c r="C15" s="84">
        <v>0</v>
      </c>
      <c r="D15" s="84">
        <v>0</v>
      </c>
      <c r="E15" s="84">
        <v>0</v>
      </c>
      <c r="F15" s="84">
        <v>0</v>
      </c>
      <c r="G15" s="84">
        <v>0</v>
      </c>
      <c r="H15" s="84">
        <v>0</v>
      </c>
      <c r="I15" s="84">
        <v>0</v>
      </c>
      <c r="J15" s="84">
        <v>0</v>
      </c>
      <c r="K15" s="84">
        <v>0</v>
      </c>
      <c r="L15" s="84">
        <v>0</v>
      </c>
      <c r="M15" s="84">
        <v>0</v>
      </c>
      <c r="N15" s="84">
        <v>0</v>
      </c>
      <c r="O15" s="127">
        <f t="shared" si="0"/>
        <v>0</v>
      </c>
    </row>
    <row r="16" spans="2:15" x14ac:dyDescent="0.5">
      <c r="B16" s="19" t="str">
        <v>PROC.SAPI</v>
      </c>
      <c r="C16" s="84">
        <v>0</v>
      </c>
      <c r="D16" s="84">
        <v>0</v>
      </c>
      <c r="E16" s="84">
        <v>0</v>
      </c>
      <c r="F16" s="84">
        <v>0</v>
      </c>
      <c r="G16" s="84">
        <v>0</v>
      </c>
      <c r="H16" s="84">
        <v>0</v>
      </c>
      <c r="I16" s="84">
        <v>0</v>
      </c>
      <c r="J16" s="84">
        <v>0</v>
      </c>
      <c r="K16" s="84">
        <v>0</v>
      </c>
      <c r="L16" s="84">
        <v>0</v>
      </c>
      <c r="M16" s="84">
        <v>0</v>
      </c>
      <c r="N16" s="84">
        <v>0</v>
      </c>
      <c r="O16" s="127">
        <f t="shared" si="0"/>
        <v>0</v>
      </c>
    </row>
    <row r="17" spans="1:16" x14ac:dyDescent="0.5">
      <c r="B17" s="19" t="str">
        <v>PROC.TAPP</v>
      </c>
      <c r="C17" s="84">
        <v>0</v>
      </c>
      <c r="D17" s="84">
        <v>0</v>
      </c>
      <c r="E17" s="84">
        <v>0</v>
      </c>
      <c r="F17" s="84">
        <v>0</v>
      </c>
      <c r="G17" s="84">
        <v>0</v>
      </c>
      <c r="H17" s="84">
        <v>0</v>
      </c>
      <c r="I17" s="84">
        <v>0</v>
      </c>
      <c r="J17" s="84">
        <v>0</v>
      </c>
      <c r="K17" s="84">
        <v>0</v>
      </c>
      <c r="L17" s="84">
        <v>0</v>
      </c>
      <c r="M17" s="84">
        <v>0</v>
      </c>
      <c r="N17" s="84">
        <v>0</v>
      </c>
      <c r="O17" s="127">
        <f t="shared" si="0"/>
        <v>0</v>
      </c>
    </row>
    <row r="18" spans="1:16" x14ac:dyDescent="0.5">
      <c r="B18" s="19" t="str">
        <v>PROC.LABS</v>
      </c>
      <c r="C18" s="84">
        <v>0</v>
      </c>
      <c r="D18" s="84">
        <v>0</v>
      </c>
      <c r="E18" s="84">
        <v>0</v>
      </c>
      <c r="F18" s="84">
        <v>0</v>
      </c>
      <c r="G18" s="84">
        <v>0</v>
      </c>
      <c r="H18" s="84">
        <v>0</v>
      </c>
      <c r="I18" s="84">
        <v>0</v>
      </c>
      <c r="J18" s="84">
        <v>0</v>
      </c>
      <c r="K18" s="84">
        <v>0</v>
      </c>
      <c r="L18" s="84">
        <v>0</v>
      </c>
      <c r="M18" s="84">
        <v>0</v>
      </c>
      <c r="N18" s="84">
        <v>0</v>
      </c>
      <c r="O18" s="127">
        <f t="shared" ref="O18:O19" si="1">SUM(C18:N18)</f>
        <v>0</v>
      </c>
    </row>
    <row r="19" spans="1:16" x14ac:dyDescent="0.5">
      <c r="B19" s="19" t="str">
        <v>PROC.SWAT</v>
      </c>
      <c r="C19" s="84">
        <v>0</v>
      </c>
      <c r="D19" s="84">
        <v>0</v>
      </c>
      <c r="E19" s="84">
        <v>0</v>
      </c>
      <c r="F19" s="84">
        <v>0</v>
      </c>
      <c r="G19" s="84">
        <v>0</v>
      </c>
      <c r="H19" s="84">
        <v>0</v>
      </c>
      <c r="I19" s="84">
        <v>0</v>
      </c>
      <c r="J19" s="84">
        <v>0</v>
      </c>
      <c r="K19" s="84">
        <v>0</v>
      </c>
      <c r="L19" s="84">
        <v>0</v>
      </c>
      <c r="M19" s="84">
        <v>0</v>
      </c>
      <c r="N19" s="84">
        <v>0</v>
      </c>
      <c r="O19" s="127">
        <f t="shared" si="1"/>
        <v>0</v>
      </c>
    </row>
    <row r="20" spans="1:16" x14ac:dyDescent="0.5">
      <c r="B20" s="19" t="str">
        <v>PROC.CUST</v>
      </c>
      <c r="C20" s="84">
        <v>0</v>
      </c>
      <c r="D20" s="84">
        <v>0</v>
      </c>
      <c r="E20" s="84">
        <v>0</v>
      </c>
      <c r="F20" s="84">
        <v>0</v>
      </c>
      <c r="G20" s="84">
        <v>0</v>
      </c>
      <c r="H20" s="84">
        <v>0</v>
      </c>
      <c r="I20" s="84">
        <v>0</v>
      </c>
      <c r="J20" s="84">
        <v>0</v>
      </c>
      <c r="K20" s="84">
        <v>0</v>
      </c>
      <c r="L20" s="84">
        <v>0</v>
      </c>
      <c r="M20" s="84">
        <v>0</v>
      </c>
      <c r="N20" s="84">
        <v>0</v>
      </c>
      <c r="O20" s="127">
        <f t="shared" ref="O20" si="2">SUM(C20:N20)</f>
        <v>0</v>
      </c>
    </row>
    <row r="21" spans="1:16" x14ac:dyDescent="0.5">
      <c r="B21" s="19" t="str">
        <v>PROC.MPW</v>
      </c>
      <c r="C21" s="84">
        <v>0</v>
      </c>
      <c r="D21" s="84">
        <v>0</v>
      </c>
      <c r="E21" s="84">
        <v>0</v>
      </c>
      <c r="F21" s="84">
        <v>0</v>
      </c>
      <c r="G21" s="84">
        <v>0</v>
      </c>
      <c r="H21" s="84">
        <v>0</v>
      </c>
      <c r="I21" s="84">
        <v>0</v>
      </c>
      <c r="J21" s="84">
        <v>0</v>
      </c>
      <c r="K21" s="84">
        <v>0</v>
      </c>
      <c r="L21" s="84">
        <v>0</v>
      </c>
      <c r="M21" s="84">
        <v>0</v>
      </c>
      <c r="N21" s="84">
        <v>0</v>
      </c>
      <c r="O21" s="127">
        <f t="shared" si="0"/>
        <v>0</v>
      </c>
    </row>
    <row r="22" spans="1:16" x14ac:dyDescent="0.5">
      <c r="B22" s="19" t="str">
        <v>PROC.PMO</v>
      </c>
      <c r="C22" s="84">
        <v>0</v>
      </c>
      <c r="D22" s="84">
        <v>0</v>
      </c>
      <c r="E22" s="84">
        <v>0</v>
      </c>
      <c r="F22" s="84">
        <v>0</v>
      </c>
      <c r="G22" s="84">
        <v>0</v>
      </c>
      <c r="H22" s="84">
        <v>0</v>
      </c>
      <c r="I22" s="84">
        <v>0</v>
      </c>
      <c r="J22" s="84">
        <v>0</v>
      </c>
      <c r="K22" s="84">
        <v>0</v>
      </c>
      <c r="L22" s="84">
        <v>0</v>
      </c>
      <c r="M22" s="84">
        <v>0</v>
      </c>
      <c r="N22" s="84">
        <v>0</v>
      </c>
      <c r="O22" s="127">
        <f t="shared" si="0"/>
        <v>0</v>
      </c>
    </row>
    <row r="23" spans="1:16" x14ac:dyDescent="0.5">
      <c r="B23" s="19" t="str">
        <v>PROC.QA</v>
      </c>
      <c r="C23" s="84">
        <v>0</v>
      </c>
      <c r="D23" s="84">
        <v>0</v>
      </c>
      <c r="E23" s="84">
        <v>0</v>
      </c>
      <c r="F23" s="84">
        <v>0</v>
      </c>
      <c r="G23" s="84">
        <v>0</v>
      </c>
      <c r="H23" s="84">
        <v>0</v>
      </c>
      <c r="I23" s="84">
        <v>0</v>
      </c>
      <c r="J23" s="84">
        <v>0</v>
      </c>
      <c r="K23" s="84">
        <v>0</v>
      </c>
      <c r="L23" s="84">
        <v>0</v>
      </c>
      <c r="M23" s="84">
        <v>0</v>
      </c>
      <c r="N23" s="84">
        <v>0</v>
      </c>
      <c r="O23" s="127">
        <f t="shared" si="0"/>
        <v>0</v>
      </c>
    </row>
    <row r="24" spans="1:16" x14ac:dyDescent="0.5">
      <c r="B24" s="19" t="str">
        <v>PROC.RM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127">
        <f t="shared" si="0"/>
        <v>0</v>
      </c>
    </row>
    <row r="25" spans="1:16" x14ac:dyDescent="0.5">
      <c r="B25" s="19" t="str">
        <v>PROC.CONTA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127">
        <f t="shared" si="0"/>
        <v>0</v>
      </c>
    </row>
    <row r="26" spans="1:16" x14ac:dyDescent="0.5">
      <c r="B26" s="19" t="str">
        <v>PROC.DG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127">
        <f t="shared" si="0"/>
        <v>0</v>
      </c>
    </row>
    <row r="27" spans="1:16" x14ac:dyDescent="0.5">
      <c r="B27" s="19" t="str">
        <v>PROC.RH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127">
        <f t="shared" si="0"/>
        <v>0</v>
      </c>
    </row>
    <row r="28" spans="1:16" x14ac:dyDescent="0.5">
      <c r="B28" s="19" t="str">
        <v>PROC.SOPOR</v>
      </c>
      <c r="C28" s="84">
        <v>0</v>
      </c>
      <c r="D28" s="84">
        <v>0</v>
      </c>
      <c r="E28" s="84">
        <v>0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0</v>
      </c>
      <c r="L28" s="84">
        <v>0</v>
      </c>
      <c r="M28" s="84">
        <v>0</v>
      </c>
      <c r="N28" s="84">
        <v>0</v>
      </c>
      <c r="O28" s="127"/>
    </row>
    <row r="29" spans="1:16" x14ac:dyDescent="0.5">
      <c r="B29" s="19" t="str">
        <v>PROC.SOPIN</v>
      </c>
      <c r="C29" s="84">
        <v>0</v>
      </c>
      <c r="D29" s="84">
        <v>0</v>
      </c>
      <c r="E29" s="84">
        <v>0</v>
      </c>
      <c r="F29" s="84">
        <v>0</v>
      </c>
      <c r="G29" s="84">
        <v>0</v>
      </c>
      <c r="H29" s="84">
        <v>0</v>
      </c>
      <c r="I29" s="84">
        <v>0</v>
      </c>
      <c r="J29" s="84">
        <v>0</v>
      </c>
      <c r="K29" s="84">
        <v>0</v>
      </c>
      <c r="L29" s="84">
        <v>0</v>
      </c>
      <c r="M29" s="84">
        <v>0</v>
      </c>
      <c r="N29" s="84">
        <v>0</v>
      </c>
      <c r="O29" s="127"/>
    </row>
    <row r="30" spans="1:16" x14ac:dyDescent="0.5">
      <c r="B30" s="19" t="str">
        <v>PROC.VENTA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127">
        <f t="shared" ref="O30" si="3">SUM(C30:N30)</f>
        <v>0</v>
      </c>
    </row>
    <row r="31" spans="1:16" x14ac:dyDescent="0.5">
      <c r="B31" s="19" t="str">
        <v>PROC.NNEG</v>
      </c>
      <c r="C31" s="84">
        <v>0</v>
      </c>
      <c r="D31" s="84">
        <v>0</v>
      </c>
      <c r="E31" s="84">
        <v>0</v>
      </c>
      <c r="F31" s="84">
        <v>0</v>
      </c>
      <c r="G31" s="84">
        <v>0</v>
      </c>
      <c r="H31" s="84">
        <v>0</v>
      </c>
      <c r="I31" s="84">
        <v>0</v>
      </c>
      <c r="J31" s="84">
        <v>0</v>
      </c>
      <c r="K31" s="84">
        <v>0</v>
      </c>
      <c r="L31" s="84">
        <v>0</v>
      </c>
      <c r="M31" s="84">
        <v>0</v>
      </c>
      <c r="N31" s="84">
        <v>0</v>
      </c>
      <c r="O31" s="127">
        <f t="shared" si="0"/>
        <v>0</v>
      </c>
    </row>
    <row r="32" spans="1:16" s="3" customFormat="1" ht="18" customHeight="1" x14ac:dyDescent="0.5">
      <c r="A32" s="24"/>
      <c r="B32" s="19" t="str">
        <v>PROC.DOT</v>
      </c>
      <c r="C32" s="84">
        <v>0</v>
      </c>
      <c r="D32" s="84">
        <v>0</v>
      </c>
      <c r="E32" s="84">
        <v>0</v>
      </c>
      <c r="F32" s="84">
        <v>0</v>
      </c>
      <c r="G32" s="84">
        <v>0</v>
      </c>
      <c r="H32" s="84">
        <v>0</v>
      </c>
      <c r="I32" s="84">
        <v>0</v>
      </c>
      <c r="J32" s="84">
        <v>0</v>
      </c>
      <c r="K32" s="84">
        <v>0</v>
      </c>
      <c r="L32" s="84">
        <v>0</v>
      </c>
      <c r="M32" s="84">
        <v>0</v>
      </c>
      <c r="N32" s="84">
        <v>0</v>
      </c>
      <c r="O32" s="127">
        <f t="shared" si="0"/>
        <v>0</v>
      </c>
      <c r="P32" s="11"/>
    </row>
    <row r="33" spans="1:16" s="3" customFormat="1" ht="18" customHeight="1" x14ac:dyDescent="0.5">
      <c r="A33" s="24"/>
      <c r="B33" s="19" t="str">
        <v>SERV.PROF</v>
      </c>
      <c r="C33" s="84">
        <v>0</v>
      </c>
      <c r="D33" s="84">
        <v>0</v>
      </c>
      <c r="E33" s="84">
        <v>0</v>
      </c>
      <c r="F33" s="84">
        <v>0</v>
      </c>
      <c r="G33" s="84">
        <v>0</v>
      </c>
      <c r="H33" s="84">
        <v>0</v>
      </c>
      <c r="I33" s="84">
        <v>0</v>
      </c>
      <c r="J33" s="84">
        <v>0</v>
      </c>
      <c r="K33" s="84">
        <v>0</v>
      </c>
      <c r="L33" s="84">
        <v>0</v>
      </c>
      <c r="M33" s="84">
        <v>0</v>
      </c>
      <c r="N33" s="84">
        <v>0</v>
      </c>
      <c r="O33" s="127">
        <f t="shared" ref="O33" si="4">SUM(C33:N33)</f>
        <v>0</v>
      </c>
      <c r="P33" s="11"/>
    </row>
    <row r="34" spans="1:16" s="3" customFormat="1" ht="18" customHeight="1" x14ac:dyDescent="0.5">
      <c r="A34" s="24"/>
      <c r="B34" s="19" t="str">
        <v>PROC.ADM</v>
      </c>
      <c r="C34" s="84">
        <v>194</v>
      </c>
      <c r="D34" s="84">
        <v>213.5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127">
        <f t="shared" ref="O34:O36" si="5">SUM(C34:N34)</f>
        <v>407.5</v>
      </c>
      <c r="P34" s="11"/>
    </row>
    <row r="35" spans="1:16" x14ac:dyDescent="0.5">
      <c r="B35" s="19" t="str">
        <v>PROC.PRES</v>
      </c>
      <c r="C35" s="84">
        <v>0</v>
      </c>
      <c r="D35" s="84">
        <v>0</v>
      </c>
      <c r="E35" s="84">
        <v>0</v>
      </c>
      <c r="F35" s="84">
        <v>0</v>
      </c>
      <c r="G35" s="84">
        <v>0</v>
      </c>
      <c r="H35" s="84">
        <v>0</v>
      </c>
      <c r="I35" s="84">
        <v>0</v>
      </c>
      <c r="J35" s="84">
        <v>0</v>
      </c>
      <c r="K35" s="84">
        <v>0</v>
      </c>
      <c r="L35" s="84">
        <v>0</v>
      </c>
      <c r="M35" s="84">
        <v>0</v>
      </c>
      <c r="N35" s="84">
        <v>0</v>
      </c>
      <c r="O35" s="127">
        <f t="shared" si="5"/>
        <v>0</v>
      </c>
    </row>
    <row r="36" spans="1:16" x14ac:dyDescent="0.5">
      <c r="B36" s="19" t="str">
        <v>STR.MGMT</v>
      </c>
      <c r="C36" s="84">
        <v>0</v>
      </c>
      <c r="D36" s="84">
        <v>0</v>
      </c>
      <c r="E36" s="84">
        <v>0</v>
      </c>
      <c r="F36" s="84">
        <v>0</v>
      </c>
      <c r="G36" s="84">
        <v>0</v>
      </c>
      <c r="H36" s="84">
        <v>0</v>
      </c>
      <c r="I36" s="84">
        <v>0</v>
      </c>
      <c r="J36" s="84">
        <v>0</v>
      </c>
      <c r="K36" s="84">
        <v>0</v>
      </c>
      <c r="L36" s="84">
        <v>0</v>
      </c>
      <c r="M36" s="84">
        <v>0</v>
      </c>
      <c r="N36" s="84">
        <v>0</v>
      </c>
      <c r="O36" s="127">
        <f t="shared" si="5"/>
        <v>0</v>
      </c>
    </row>
    <row r="37" spans="1:16" x14ac:dyDescent="0.5">
      <c r="B37" s="160" t="s">
        <v>663</v>
      </c>
      <c r="C37" s="127">
        <f>SUM(C5:C36)</f>
        <v>1688</v>
      </c>
      <c r="D37" s="127">
        <f t="shared" ref="D37:O37" si="6">SUM(D5:D36)</f>
        <v>1685.5</v>
      </c>
      <c r="E37" s="127">
        <f t="shared" si="6"/>
        <v>0</v>
      </c>
      <c r="F37" s="127">
        <f t="shared" si="6"/>
        <v>0</v>
      </c>
      <c r="G37" s="127">
        <f t="shared" si="6"/>
        <v>0</v>
      </c>
      <c r="H37" s="127">
        <f t="shared" si="6"/>
        <v>0</v>
      </c>
      <c r="I37" s="127">
        <f t="shared" si="6"/>
        <v>0</v>
      </c>
      <c r="J37" s="127">
        <f t="shared" si="6"/>
        <v>0</v>
      </c>
      <c r="K37" s="127">
        <f t="shared" si="6"/>
        <v>0</v>
      </c>
      <c r="L37" s="127">
        <f t="shared" si="6"/>
        <v>0</v>
      </c>
      <c r="M37" s="127">
        <f t="shared" si="6"/>
        <v>0</v>
      </c>
      <c r="N37" s="127">
        <f t="shared" si="6"/>
        <v>0</v>
      </c>
      <c r="O37" s="127">
        <f t="shared" si="6"/>
        <v>3373.5</v>
      </c>
    </row>
  </sheetData>
  <mergeCells count="1">
    <mergeCell ref="C1:N3"/>
  </mergeCells>
  <conditionalFormatting sqref="C5:O37">
    <cfRule type="cellIs" dxfId="31" priority="2" operator="equal">
      <formula>0</formula>
    </cfRule>
  </conditionalFormatting>
  <pageMargins left="0.7" right="0.7" top="0.75" bottom="0.75" header="0.3" footer="0.3"/>
  <pageSetup paperSize="9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AC33-EC16-4AA6-A76B-2A53B5603FD8}">
  <sheetPr codeName="Hoja12">
    <tabColor theme="9" tint="-0.249977111117893"/>
  </sheetPr>
  <dimension ref="A1:AK126"/>
  <sheetViews>
    <sheetView showGridLines="0" zoomScale="70" zoomScaleNormal="70" workbookViewId="0"/>
  </sheetViews>
  <sheetFormatPr baseColWidth="10" defaultColWidth="11.5546875" defaultRowHeight="18" outlineLevelRow="1" x14ac:dyDescent="0.5"/>
  <cols>
    <col min="1" max="1" width="2.6640625" style="24" customWidth="1"/>
    <col min="2" max="2" width="6" style="24" customWidth="1"/>
    <col min="3" max="3" width="53.109375" style="24" customWidth="1"/>
    <col min="4" max="15" width="13.109375" style="24" customWidth="1"/>
    <col min="16" max="16" width="19.33203125" style="24" customWidth="1"/>
    <col min="17" max="18" width="11.5546875" style="24"/>
    <col min="19" max="19" width="14" style="24" customWidth="1"/>
    <col min="20" max="20" width="12.6640625" style="24" customWidth="1"/>
    <col min="21" max="21" width="13.33203125" style="24" bestFit="1" customWidth="1"/>
    <col min="22" max="22" width="14.6640625" style="24" customWidth="1"/>
    <col min="23" max="23" width="13.33203125" style="24" bestFit="1" customWidth="1"/>
    <col min="24" max="35" width="12.109375" style="24" bestFit="1" customWidth="1"/>
    <col min="36" max="36" width="11.44140625" style="24" bestFit="1" customWidth="1"/>
    <col min="37" max="37" width="13.109375" style="24" bestFit="1" customWidth="1"/>
    <col min="38" max="16384" width="11.5546875" style="24"/>
  </cols>
  <sheetData>
    <row r="1" spans="2:37" ht="90" customHeight="1" x14ac:dyDescent="0.5"/>
    <row r="2" spans="2:37" x14ac:dyDescent="0.5">
      <c r="C2" s="232" t="str">
        <f>"INDICADORES DEL EQUIPO DE "&amp;Resumen!D8&amp;" - AÑO 2026
REPORTE DE HORAS MES / RECURSO"</f>
        <v>INDICADORES DEL EQUIPO DE PROCESO ERP (SIF) - AÑO 2026
REPORTE DE HORAS MES / RECURSO</v>
      </c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2:37" ht="18.600000000000001" thickBot="1" x14ac:dyDescent="0.55000000000000004">
      <c r="C3" s="232"/>
      <c r="D3" s="232"/>
      <c r="E3" s="232"/>
      <c r="F3" s="232"/>
      <c r="G3" s="232"/>
      <c r="H3" s="232"/>
      <c r="I3" s="232"/>
      <c r="J3" s="232"/>
      <c r="K3" s="232"/>
      <c r="L3" s="232"/>
      <c r="M3" s="232"/>
      <c r="N3" s="232"/>
      <c r="O3" s="232"/>
      <c r="P3" s="232"/>
    </row>
    <row r="4" spans="2:37" ht="19.2" thickTop="1" thickBot="1" x14ac:dyDescent="0.55000000000000004">
      <c r="C4" s="232"/>
      <c r="D4" s="232"/>
      <c r="E4" s="232"/>
      <c r="F4" s="232"/>
      <c r="G4" s="232"/>
      <c r="H4" s="232"/>
      <c r="I4" s="232"/>
      <c r="J4" s="232"/>
      <c r="K4" s="232"/>
      <c r="L4" s="232"/>
      <c r="M4" s="232"/>
      <c r="N4" s="232"/>
      <c r="O4" s="232"/>
      <c r="P4" s="232"/>
      <c r="S4" s="233" t="s">
        <v>533</v>
      </c>
      <c r="T4" s="233"/>
      <c r="U4" s="25">
        <f>45*0</f>
        <v>0</v>
      </c>
    </row>
    <row r="5" spans="2:37" ht="19.2" thickTop="1" thickBot="1" x14ac:dyDescent="0.55000000000000004"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S5" s="234" t="s">
        <v>544</v>
      </c>
      <c r="T5" s="234"/>
      <c r="U5" s="26">
        <f>SUMIFS(D10:O10,D13:O13,"&lt;&gt;0")</f>
        <v>1984</v>
      </c>
    </row>
    <row r="6" spans="2:37" ht="19.2" thickTop="1" thickBot="1" x14ac:dyDescent="0.55000000000000004">
      <c r="C6" s="232"/>
      <c r="D6" s="232"/>
      <c r="E6" s="232"/>
      <c r="F6" s="232"/>
      <c r="G6" s="232"/>
      <c r="H6" s="232"/>
      <c r="I6" s="232"/>
      <c r="J6" s="232"/>
      <c r="K6" s="232"/>
      <c r="L6" s="232"/>
      <c r="M6" s="232"/>
      <c r="N6" s="232"/>
      <c r="O6" s="232"/>
      <c r="P6" s="232"/>
      <c r="S6" s="234" t="s">
        <v>545</v>
      </c>
      <c r="T6" s="234"/>
      <c r="U6" s="26" t="str">
        <f>P13</f>
        <v/>
      </c>
    </row>
    <row r="7" spans="2:37" ht="24.6" thickTop="1" thickBot="1" x14ac:dyDescent="0.7">
      <c r="B7" s="27"/>
      <c r="C7" s="28" t="s">
        <v>3823</v>
      </c>
      <c r="E7" s="29"/>
      <c r="F7" s="235" t="s">
        <v>546</v>
      </c>
      <c r="G7" s="235"/>
      <c r="H7" s="235"/>
      <c r="I7" s="235"/>
      <c r="J7" s="235"/>
      <c r="K7" s="29"/>
      <c r="L7" s="29"/>
      <c r="M7" s="30"/>
      <c r="N7" s="30"/>
      <c r="S7" s="233" t="s">
        <v>547</v>
      </c>
      <c r="T7" s="233"/>
      <c r="U7" s="26" t="e">
        <f>U6-U5</f>
        <v>#VALUE!</v>
      </c>
    </row>
    <row r="8" spans="2:37" ht="5.0999999999999996" customHeight="1" thickTop="1" x14ac:dyDescent="0.5"/>
    <row r="9" spans="2:37" ht="5.0999999999999996" customHeight="1" x14ac:dyDescent="0.5">
      <c r="F9" s="31"/>
    </row>
    <row r="10" spans="2:37" ht="27.6" x14ac:dyDescent="0.75">
      <c r="C10" s="32" t="s">
        <v>548</v>
      </c>
      <c r="D10" s="33">
        <f>IF(D13=0,0,'INDICADORES RECURSOS'!F99)</f>
        <v>168</v>
      </c>
      <c r="E10" s="33">
        <f>IF(E13=0,0,'INDICADORES RECURSOS'!G99)</f>
        <v>160</v>
      </c>
      <c r="F10" s="33">
        <f>IF(F13=0,0,'INDICADORES RECURSOS'!H99)</f>
        <v>168</v>
      </c>
      <c r="G10" s="33">
        <f>IF(G13=0,0,'INDICADORES RECURSOS'!I99)</f>
        <v>152</v>
      </c>
      <c r="H10" s="33">
        <f>IF(H13=0,0,'INDICADORES RECURSOS'!J99)</f>
        <v>168</v>
      </c>
      <c r="I10" s="33">
        <f>IF(I13=0,0,'INDICADORES RECURSOS'!K99)</f>
        <v>168</v>
      </c>
      <c r="J10" s="33">
        <f>IF(J13=0,0,'INDICADORES RECURSOS'!L99)</f>
        <v>176</v>
      </c>
      <c r="K10" s="33">
        <f>IF(K13=0,0,'INDICADORES RECURSOS'!M99)</f>
        <v>160</v>
      </c>
      <c r="L10" s="33">
        <f>IF(L13=0,0,'INDICADORES RECURSOS'!N99)</f>
        <v>168</v>
      </c>
      <c r="M10" s="33">
        <f>IF(M13=0,0,'INDICADORES RECURSOS'!O99)</f>
        <v>176</v>
      </c>
      <c r="N10" s="33">
        <f>IF(N13=0,0,'INDICADORES RECURSOS'!P99)</f>
        <v>160</v>
      </c>
      <c r="O10" s="33">
        <f>IF(O13=0,0,'INDICADORES RECURSOS'!Q99)</f>
        <v>160</v>
      </c>
      <c r="P10" s="34">
        <f>SUM(D10:O10)</f>
        <v>1984</v>
      </c>
    </row>
    <row r="11" spans="2:37" s="35" customFormat="1" ht="18.600000000000001" thickBot="1" x14ac:dyDescent="0.55000000000000004">
      <c r="C11" s="35">
        <v>1</v>
      </c>
      <c r="D11" s="35">
        <v>4</v>
      </c>
      <c r="E11" s="35">
        <v>5</v>
      </c>
      <c r="F11" s="35">
        <v>6</v>
      </c>
      <c r="G11" s="35">
        <v>7</v>
      </c>
      <c r="H11" s="35">
        <v>8</v>
      </c>
      <c r="I11" s="35">
        <v>9</v>
      </c>
      <c r="J11" s="35">
        <v>10</v>
      </c>
      <c r="K11" s="35">
        <v>11</v>
      </c>
      <c r="L11" s="35">
        <v>12</v>
      </c>
      <c r="M11" s="35">
        <v>13</v>
      </c>
      <c r="N11" s="35">
        <v>14</v>
      </c>
      <c r="O11" s="35">
        <v>15</v>
      </c>
      <c r="P11" s="35">
        <v>16</v>
      </c>
    </row>
    <row r="12" spans="2:37" ht="19.2" thickTop="1" thickBot="1" x14ac:dyDescent="0.55000000000000004">
      <c r="C12" s="241" t="str">
        <f>C7</f>
        <v>Escoger Recurso</v>
      </c>
      <c r="D12" s="36" t="s">
        <v>549</v>
      </c>
      <c r="E12" s="37" t="s">
        <v>550</v>
      </c>
      <c r="F12" s="37" t="s">
        <v>551</v>
      </c>
      <c r="G12" s="37" t="s">
        <v>552</v>
      </c>
      <c r="H12" s="37" t="s">
        <v>553</v>
      </c>
      <c r="I12" s="37" t="s">
        <v>554</v>
      </c>
      <c r="J12" s="37" t="s">
        <v>555</v>
      </c>
      <c r="K12" s="37" t="s">
        <v>556</v>
      </c>
      <c r="L12" s="37" t="s">
        <v>557</v>
      </c>
      <c r="M12" s="37" t="s">
        <v>558</v>
      </c>
      <c r="N12" s="37" t="s">
        <v>559</v>
      </c>
      <c r="O12" s="37" t="s">
        <v>560</v>
      </c>
      <c r="P12" s="37" t="s">
        <v>509</v>
      </c>
    </row>
    <row r="13" spans="2:37" ht="39.75" customHeight="1" thickTop="1" thickBot="1" x14ac:dyDescent="1.05">
      <c r="C13" s="242"/>
      <c r="D13" s="38" t="str">
        <f>IFERROR(VLOOKUP($C$12,'INDICADORES RECURSOS'!$C:$T,D11,FALSE),"")</f>
        <v/>
      </c>
      <c r="E13" s="38" t="str">
        <f>IFERROR(VLOOKUP($C$12,'INDICADORES RECURSOS'!$C:$T,E11,FALSE),"")</f>
        <v/>
      </c>
      <c r="F13" s="38" t="str">
        <f>IFERROR(VLOOKUP($C$12,'INDICADORES RECURSOS'!$C:$T,F11,FALSE),"")</f>
        <v/>
      </c>
      <c r="G13" s="38" t="str">
        <f>IFERROR(VLOOKUP($C$12,'INDICADORES RECURSOS'!$C:$T,G11,FALSE),"")</f>
        <v/>
      </c>
      <c r="H13" s="38" t="str">
        <f>IFERROR(VLOOKUP($C$12,'INDICADORES RECURSOS'!$C:$T,H11,FALSE),"")</f>
        <v/>
      </c>
      <c r="I13" s="38" t="str">
        <f>IFERROR(VLOOKUP($C$12,'INDICADORES RECURSOS'!$C:$T,I11,FALSE),"")</f>
        <v/>
      </c>
      <c r="J13" s="38" t="str">
        <f>IFERROR(VLOOKUP($C$12,'INDICADORES RECURSOS'!$C:$T,J11,FALSE),"")</f>
        <v/>
      </c>
      <c r="K13" s="38" t="str">
        <f>IFERROR(VLOOKUP($C$12,'INDICADORES RECURSOS'!$C:$T,K11,FALSE),"")</f>
        <v/>
      </c>
      <c r="L13" s="38" t="str">
        <f>IFERROR(VLOOKUP($C$12,'INDICADORES RECURSOS'!$C:$T,L11,FALSE),"")</f>
        <v/>
      </c>
      <c r="M13" s="38" t="str">
        <f>IFERROR(VLOOKUP($C$12,'INDICADORES RECURSOS'!$C:$T,M11,FALSE),"")</f>
        <v/>
      </c>
      <c r="N13" s="38" t="str">
        <f>IFERROR(VLOOKUP($C$12,'INDICADORES RECURSOS'!$C:$T,N11,FALSE),"")</f>
        <v/>
      </c>
      <c r="O13" s="38" t="str">
        <f>IFERROR(VLOOKUP($C$12,'INDICADORES RECURSOS'!$C:$T,O11,FALSE),"")</f>
        <v/>
      </c>
      <c r="P13" s="38" t="str">
        <f>IFERROR(VLOOKUP($C$12,'INDICADORES RECURSOS'!$C:$T,P11,FALSE),"")</f>
        <v/>
      </c>
      <c r="Q13" s="39"/>
    </row>
    <row r="14" spans="2:37" ht="33.6" thickBot="1" x14ac:dyDescent="0.95">
      <c r="C14" s="40" t="s">
        <v>534</v>
      </c>
    </row>
    <row r="15" spans="2:37" ht="32.25" customHeight="1" thickBot="1" x14ac:dyDescent="0.95">
      <c r="B15" s="243"/>
      <c r="C15" s="206" t="str">
        <f>IFERROR(_xlfn.XLOOKUP(C7,'BDCF Histórico'!C:C,'BDCF Histórico'!E:E,"Escoger Recurso",0,-1),"Escoger Recurso")</f>
        <v>Escoger Recurso</v>
      </c>
      <c r="X15" s="41" t="s">
        <v>561</v>
      </c>
      <c r="Y15" s="42">
        <f>$U$4</f>
        <v>0</v>
      </c>
      <c r="Z15" s="42">
        <f t="shared" ref="Z15:AJ15" si="0">$U$4</f>
        <v>0</v>
      </c>
      <c r="AA15" s="42">
        <f t="shared" si="0"/>
        <v>0</v>
      </c>
      <c r="AB15" s="42">
        <f t="shared" si="0"/>
        <v>0</v>
      </c>
      <c r="AC15" s="42">
        <f t="shared" si="0"/>
        <v>0</v>
      </c>
      <c r="AD15" s="42">
        <f t="shared" si="0"/>
        <v>0</v>
      </c>
      <c r="AE15" s="42">
        <f t="shared" si="0"/>
        <v>0</v>
      </c>
      <c r="AF15" s="42">
        <f t="shared" si="0"/>
        <v>0</v>
      </c>
      <c r="AG15" s="42">
        <f t="shared" si="0"/>
        <v>0</v>
      </c>
      <c r="AH15" s="42">
        <f t="shared" si="0"/>
        <v>0</v>
      </c>
      <c r="AI15" s="42">
        <f t="shared" si="0"/>
        <v>0</v>
      </c>
      <c r="AJ15" s="42">
        <f t="shared" si="0"/>
        <v>0</v>
      </c>
    </row>
    <row r="16" spans="2:37" ht="32.25" customHeight="1" thickBot="1" x14ac:dyDescent="0.55000000000000004">
      <c r="B16" s="243"/>
      <c r="X16" s="43" t="s">
        <v>562</v>
      </c>
      <c r="Y16" s="44" t="e">
        <f t="shared" ref="Y16:AJ16" si="1">ROUND(D$13/8*$U$4,2)</f>
        <v>#VALUE!</v>
      </c>
      <c r="Z16" s="44" t="e">
        <f t="shared" si="1"/>
        <v>#VALUE!</v>
      </c>
      <c r="AA16" s="44" t="e">
        <f t="shared" si="1"/>
        <v>#VALUE!</v>
      </c>
      <c r="AB16" s="44" t="e">
        <f t="shared" si="1"/>
        <v>#VALUE!</v>
      </c>
      <c r="AC16" s="44" t="e">
        <f t="shared" si="1"/>
        <v>#VALUE!</v>
      </c>
      <c r="AD16" s="44" t="e">
        <f t="shared" si="1"/>
        <v>#VALUE!</v>
      </c>
      <c r="AE16" s="44" t="e">
        <f t="shared" si="1"/>
        <v>#VALUE!</v>
      </c>
      <c r="AF16" s="44" t="e">
        <f t="shared" si="1"/>
        <v>#VALUE!</v>
      </c>
      <c r="AG16" s="44" t="e">
        <f t="shared" si="1"/>
        <v>#VALUE!</v>
      </c>
      <c r="AH16" s="44" t="e">
        <f t="shared" si="1"/>
        <v>#VALUE!</v>
      </c>
      <c r="AI16" s="44" t="e">
        <f t="shared" si="1"/>
        <v>#VALUE!</v>
      </c>
      <c r="AJ16" s="44" t="e">
        <f t="shared" si="1"/>
        <v>#VALUE!</v>
      </c>
      <c r="AK16" s="45" t="e">
        <f>SUM(Y16:AH16)</f>
        <v>#VALUE!</v>
      </c>
    </row>
    <row r="17" spans="24:37" ht="19.2" thickTop="1" thickBot="1" x14ac:dyDescent="0.55000000000000004">
      <c r="Y17" s="46" t="e">
        <f t="shared" ref="Y17:AJ17" si="2">Y16-Y20</f>
        <v>#VALUE!</v>
      </c>
      <c r="Z17" s="46" t="e">
        <f t="shared" si="2"/>
        <v>#VALUE!</v>
      </c>
      <c r="AA17" s="46" t="e">
        <f t="shared" si="2"/>
        <v>#VALUE!</v>
      </c>
      <c r="AB17" s="46" t="e">
        <f t="shared" si="2"/>
        <v>#VALUE!</v>
      </c>
      <c r="AC17" s="46" t="e">
        <f t="shared" si="2"/>
        <v>#VALUE!</v>
      </c>
      <c r="AD17" s="46" t="e">
        <f t="shared" si="2"/>
        <v>#VALUE!</v>
      </c>
      <c r="AE17" s="46" t="e">
        <f t="shared" si="2"/>
        <v>#VALUE!</v>
      </c>
      <c r="AF17" s="46" t="e">
        <f t="shared" si="2"/>
        <v>#VALUE!</v>
      </c>
      <c r="AG17" s="46" t="e">
        <f t="shared" si="2"/>
        <v>#VALUE!</v>
      </c>
      <c r="AH17" s="46" t="e">
        <f t="shared" si="2"/>
        <v>#VALUE!</v>
      </c>
      <c r="AI17" s="46" t="e">
        <f t="shared" si="2"/>
        <v>#VALUE!</v>
      </c>
      <c r="AJ17" s="46" t="e">
        <f t="shared" si="2"/>
        <v>#VALUE!</v>
      </c>
      <c r="AK17" s="45" t="e">
        <f>SUM(Y17:AH17)</f>
        <v>#VALUE!</v>
      </c>
    </row>
    <row r="18" spans="24:37" ht="19.2" thickTop="1" thickBot="1" x14ac:dyDescent="0.55000000000000004"/>
    <row r="19" spans="24:37" ht="19.2" thickTop="1" thickBot="1" x14ac:dyDescent="0.55000000000000004">
      <c r="Y19" s="37" t="s">
        <v>549</v>
      </c>
      <c r="Z19" s="37" t="s">
        <v>550</v>
      </c>
      <c r="AA19" s="37" t="s">
        <v>551</v>
      </c>
      <c r="AB19" s="37" t="s">
        <v>552</v>
      </c>
      <c r="AC19" s="37" t="s">
        <v>553</v>
      </c>
      <c r="AD19" s="37" t="s">
        <v>554</v>
      </c>
      <c r="AE19" s="37" t="s">
        <v>555</v>
      </c>
      <c r="AF19" s="37" t="s">
        <v>556</v>
      </c>
      <c r="AG19" s="37" t="s">
        <v>557</v>
      </c>
      <c r="AH19" s="37" t="s">
        <v>558</v>
      </c>
      <c r="AI19" s="37" t="s">
        <v>559</v>
      </c>
      <c r="AJ19" s="37" t="s">
        <v>560</v>
      </c>
      <c r="AK19" s="47" t="s">
        <v>563</v>
      </c>
    </row>
    <row r="20" spans="24:37" ht="36" thickTop="1" thickBot="1" x14ac:dyDescent="0.55000000000000004">
      <c r="X20" s="43" t="s">
        <v>564</v>
      </c>
      <c r="Y20" s="44">
        <f t="shared" ref="Y20:AJ20" si="3">ROUND(D$10/8*$U$4,2)</f>
        <v>0</v>
      </c>
      <c r="Z20" s="44">
        <f t="shared" si="3"/>
        <v>0</v>
      </c>
      <c r="AA20" s="44">
        <f t="shared" si="3"/>
        <v>0</v>
      </c>
      <c r="AB20" s="44">
        <f t="shared" si="3"/>
        <v>0</v>
      </c>
      <c r="AC20" s="44">
        <f t="shared" si="3"/>
        <v>0</v>
      </c>
      <c r="AD20" s="44">
        <f t="shared" si="3"/>
        <v>0</v>
      </c>
      <c r="AE20" s="44">
        <f t="shared" si="3"/>
        <v>0</v>
      </c>
      <c r="AF20" s="44">
        <f t="shared" si="3"/>
        <v>0</v>
      </c>
      <c r="AG20" s="44">
        <f t="shared" si="3"/>
        <v>0</v>
      </c>
      <c r="AH20" s="44">
        <f t="shared" si="3"/>
        <v>0</v>
      </c>
      <c r="AI20" s="44">
        <f t="shared" si="3"/>
        <v>0</v>
      </c>
      <c r="AJ20" s="44">
        <f t="shared" si="3"/>
        <v>0</v>
      </c>
      <c r="AK20" s="45">
        <f>SUM(Y20:AH20)</f>
        <v>0</v>
      </c>
    </row>
    <row r="21" spans="24:37" ht="15.6" customHeight="1" thickTop="1" x14ac:dyDescent="0.5">
      <c r="Z21" s="46"/>
      <c r="AA21" s="46"/>
      <c r="AB21" s="46"/>
      <c r="AC21" s="46"/>
      <c r="AD21" s="46"/>
      <c r="AE21" s="46"/>
      <c r="AF21" s="46" t="s">
        <v>536</v>
      </c>
      <c r="AK21" s="44" t="e">
        <f>AK20-I38</f>
        <v>#VALUE!</v>
      </c>
    </row>
    <row r="38" spans="1:17" hidden="1" outlineLevel="1" x14ac:dyDescent="0.5">
      <c r="F38" s="236" t="s">
        <v>565</v>
      </c>
      <c r="G38" s="236"/>
      <c r="H38" s="237"/>
      <c r="I38" s="238" t="e">
        <f>AK16</f>
        <v>#VALUE!</v>
      </c>
      <c r="J38" s="239"/>
      <c r="K38" s="239"/>
      <c r="M38" s="46"/>
    </row>
    <row r="39" spans="1:17" ht="23.4" hidden="1" outlineLevel="1" x14ac:dyDescent="0.65">
      <c r="F39" s="236" t="s">
        <v>566</v>
      </c>
      <c r="G39" s="236"/>
      <c r="H39" s="237"/>
      <c r="I39" s="238">
        <f>AK20</f>
        <v>0</v>
      </c>
      <c r="J39" s="239"/>
      <c r="K39" s="239"/>
      <c r="M39" s="48"/>
      <c r="N39" s="48"/>
      <c r="O39" s="48"/>
      <c r="P39" s="48"/>
      <c r="Q39" s="48"/>
    </row>
    <row r="40" spans="1:17" hidden="1" outlineLevel="1" x14ac:dyDescent="0.5">
      <c r="F40" s="236" t="s">
        <v>567</v>
      </c>
      <c r="G40" s="236"/>
      <c r="H40" s="237"/>
      <c r="I40" s="238" t="e">
        <f>AK17</f>
        <v>#VALUE!</v>
      </c>
      <c r="J40" s="239"/>
      <c r="K40" s="239"/>
    </row>
    <row r="41" spans="1:17" collapsed="1" x14ac:dyDescent="0.5"/>
    <row r="43" spans="1:17" x14ac:dyDescent="0.5">
      <c r="A43" s="49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</row>
    <row r="44" spans="1:17" x14ac:dyDescent="0.5">
      <c r="A44" s="49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</row>
    <row r="45" spans="1:17" x14ac:dyDescent="0.5">
      <c r="A45" s="49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1:17" x14ac:dyDescent="0.5">
      <c r="A46" s="49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</row>
    <row r="47" spans="1:17" x14ac:dyDescent="0.5">
      <c r="A47" s="49"/>
      <c r="B47" s="41"/>
      <c r="C47" s="41"/>
      <c r="D47" s="41">
        <v>202501</v>
      </c>
      <c r="E47" s="41">
        <f>D47+1</f>
        <v>202502</v>
      </c>
      <c r="F47" s="41">
        <f t="shared" ref="F47:O47" si="4">E47+1</f>
        <v>202503</v>
      </c>
      <c r="G47" s="41">
        <f t="shared" si="4"/>
        <v>202504</v>
      </c>
      <c r="H47" s="41">
        <f t="shared" si="4"/>
        <v>202505</v>
      </c>
      <c r="I47" s="41">
        <f t="shared" si="4"/>
        <v>202506</v>
      </c>
      <c r="J47" s="41">
        <f t="shared" si="4"/>
        <v>202507</v>
      </c>
      <c r="K47" s="41">
        <f t="shared" si="4"/>
        <v>202508</v>
      </c>
      <c r="L47" s="41">
        <f t="shared" si="4"/>
        <v>202509</v>
      </c>
      <c r="M47" s="41">
        <f t="shared" si="4"/>
        <v>202510</v>
      </c>
      <c r="N47" s="41">
        <f t="shared" si="4"/>
        <v>202511</v>
      </c>
      <c r="O47" s="41">
        <f t="shared" si="4"/>
        <v>202512</v>
      </c>
      <c r="P47" s="41"/>
    </row>
    <row r="48" spans="1:17" ht="30.6" x14ac:dyDescent="0.5">
      <c r="B48" s="41"/>
      <c r="C48" s="50" t="s">
        <v>496</v>
      </c>
      <c r="D48" s="51" t="s">
        <v>549</v>
      </c>
      <c r="E48" s="51" t="s">
        <v>550</v>
      </c>
      <c r="F48" s="51" t="s">
        <v>551</v>
      </c>
      <c r="G48" s="51" t="s">
        <v>552</v>
      </c>
      <c r="H48" s="51" t="s">
        <v>553</v>
      </c>
      <c r="I48" s="51" t="s">
        <v>554</v>
      </c>
      <c r="J48" s="51" t="s">
        <v>555</v>
      </c>
      <c r="K48" s="51" t="s">
        <v>556</v>
      </c>
      <c r="L48" s="51" t="s">
        <v>557</v>
      </c>
      <c r="M48" s="51" t="s">
        <v>558</v>
      </c>
      <c r="N48" s="51" t="s">
        <v>559</v>
      </c>
      <c r="O48" s="51" t="s">
        <v>560</v>
      </c>
      <c r="P48" s="51" t="s">
        <v>509</v>
      </c>
    </row>
    <row r="49" spans="2:16" x14ac:dyDescent="0.5">
      <c r="B49" s="52"/>
      <c r="C49" s="53" t="str" cm="1">
        <f t="array" ref="C49">IFERROR(_xlfn._xlws.SORT(_xlfn.UNIQUE(_xlfn._xlws.FILTER(BD[PRYTcodigo]&amp;" - "&amp;BD[PRYcodigo],((BD[ProcesoRecurso]=Resumen!$D$7)*(BD[Usunombre]=$C$7))))),"Escoger Recurso")</f>
        <v>Escoger Recurso</v>
      </c>
      <c r="D49" s="54" cm="1">
        <f t="array" ref="D49">SUMIFS(BD[PRYRAhoras],BD[PRYRAfecha],D$47,BD[Usunombre],$C$7,BD[PRYcodigo],RIGHT(_xlfn.ANCHORARRAY($C49),LEN(_xlfn.ANCHORARRAY($C49))-FIND(" - ",_xlfn.ANCHORARRAY($C49))-2))</f>
        <v>0</v>
      </c>
      <c r="E49" s="54" cm="1">
        <f t="array" ref="E49">SUMIFS(BD[PRYRAhoras],BD[PRYRAfecha],E$47,BD[Usunombre],$C$7,BD[PRYcodigo],RIGHT(_xlfn.ANCHORARRAY($C49),LEN(_xlfn.ANCHORARRAY($C49))-FIND(" - ",_xlfn.ANCHORARRAY($C49))-2))</f>
        <v>0</v>
      </c>
      <c r="F49" s="54" cm="1">
        <f t="array" ref="F49">SUMIFS(BD[PRYRAhoras],BD[PRYRAfecha],F$47,BD[Usunombre],$C$7,BD[PRYcodigo],RIGHT(_xlfn.ANCHORARRAY($C49),LEN(_xlfn.ANCHORARRAY($C49))-FIND(" - ",_xlfn.ANCHORARRAY($C49))-2))</f>
        <v>0</v>
      </c>
      <c r="G49" s="54" cm="1">
        <f t="array" ref="G49">SUMIFS(BD[PRYRAhoras],BD[PRYRAfecha],G$47,BD[Usunombre],$C$7,BD[PRYcodigo],RIGHT(_xlfn.ANCHORARRAY($C49),LEN(_xlfn.ANCHORARRAY($C49))-FIND(" - ",_xlfn.ANCHORARRAY($C49))-2))</f>
        <v>0</v>
      </c>
      <c r="H49" s="54" cm="1">
        <f t="array" ref="H49">SUMIFS(BD[PRYRAhoras],BD[PRYRAfecha],H$47,BD[Usunombre],$C$7,BD[PRYcodigo],RIGHT(_xlfn.ANCHORARRAY($C49),LEN(_xlfn.ANCHORARRAY($C49))-FIND(" - ",_xlfn.ANCHORARRAY($C49))-2))</f>
        <v>0</v>
      </c>
      <c r="I49" s="54" cm="1">
        <f t="array" ref="I49">SUMIFS(BD[PRYRAhoras],BD[PRYRAfecha],I$47,BD[Usunombre],$C$7,BD[PRYcodigo],RIGHT(_xlfn.ANCHORARRAY($C49),LEN(_xlfn.ANCHORARRAY($C49))-FIND(" - ",_xlfn.ANCHORARRAY($C49))-2))</f>
        <v>0</v>
      </c>
      <c r="J49" s="54" cm="1">
        <f t="array" ref="J49">SUMIFS(BD[PRYRAhoras],BD[PRYRAfecha],J$47,BD[Usunombre],$C$7,BD[PRYcodigo],RIGHT(_xlfn.ANCHORARRAY($C49),LEN(_xlfn.ANCHORARRAY($C49))-FIND(" - ",_xlfn.ANCHORARRAY($C49))-2))</f>
        <v>0</v>
      </c>
      <c r="K49" s="54" cm="1">
        <f t="array" ref="K49">SUMIFS(BD[PRYRAhoras],BD[PRYRAfecha],K$47,BD[Usunombre],$C$7,BD[PRYcodigo],RIGHT(_xlfn.ANCHORARRAY($C49),LEN(_xlfn.ANCHORARRAY($C49))-FIND(" - ",_xlfn.ANCHORARRAY($C49))-2))</f>
        <v>0</v>
      </c>
      <c r="L49" s="54" cm="1">
        <f t="array" ref="L49">SUMIFS(BD[PRYRAhoras],BD[PRYRAfecha],L$47,BD[Usunombre],$C$7,BD[PRYcodigo],RIGHT(_xlfn.ANCHORARRAY($C49),LEN(_xlfn.ANCHORARRAY($C49))-FIND(" - ",_xlfn.ANCHORARRAY($C49))-2))</f>
        <v>0</v>
      </c>
      <c r="M49" s="54" cm="1">
        <f t="array" ref="M49">SUMIFS(BD[PRYRAhoras],BD[PRYRAfecha],M$47,BD[Usunombre],$C$7,BD[PRYcodigo],RIGHT(_xlfn.ANCHORARRAY($C49),LEN(_xlfn.ANCHORARRAY($C49))-FIND(" - ",_xlfn.ANCHORARRAY($C49))-2))</f>
        <v>0</v>
      </c>
      <c r="N49" s="54" cm="1">
        <f t="array" ref="N49">SUMIFS(BD[PRYRAhoras],BD[PRYRAfecha],N$47,BD[Usunombre],$C$7,BD[PRYcodigo],RIGHT(_xlfn.ANCHORARRAY($C49),LEN(_xlfn.ANCHORARRAY($C49))-FIND(" - ",_xlfn.ANCHORARRAY($C49))-2))</f>
        <v>0</v>
      </c>
      <c r="O49" s="54" cm="1">
        <f t="array" ref="O49">SUMIFS(BD[PRYRAhoras],BD[PRYRAfecha],O$47,BD[Usunombre],$C$7,BD[PRYcodigo],RIGHT(_xlfn.ANCHORARRAY($C49),LEN(_xlfn.ANCHORARRAY($C49))-FIND(" - ",_xlfn.ANCHORARRAY($C49))-2))</f>
        <v>0</v>
      </c>
      <c r="P49" s="55">
        <f>SUM(D49:O49)</f>
        <v>0</v>
      </c>
    </row>
    <row r="50" spans="2:16" x14ac:dyDescent="0.5">
      <c r="B50" s="52"/>
      <c r="C50" s="53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5">
        <f t="shared" ref="P50:P113" si="5">SUM(D50:O50)</f>
        <v>0</v>
      </c>
    </row>
    <row r="51" spans="2:16" x14ac:dyDescent="0.5">
      <c r="B51" s="52"/>
      <c r="C51" s="53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5">
        <f t="shared" si="5"/>
        <v>0</v>
      </c>
    </row>
    <row r="52" spans="2:16" x14ac:dyDescent="0.5">
      <c r="B52" s="52"/>
      <c r="C52" s="53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5">
        <f t="shared" si="5"/>
        <v>0</v>
      </c>
    </row>
    <row r="53" spans="2:16" x14ac:dyDescent="0.5">
      <c r="B53" s="52"/>
      <c r="C53" s="53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5">
        <f t="shared" si="5"/>
        <v>0</v>
      </c>
    </row>
    <row r="54" spans="2:16" x14ac:dyDescent="0.5">
      <c r="B54" s="52"/>
      <c r="C54" s="53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5">
        <f t="shared" ref="P54:P62" si="6">SUM(D54:O54)</f>
        <v>0</v>
      </c>
    </row>
    <row r="55" spans="2:16" x14ac:dyDescent="0.5">
      <c r="B55" s="52"/>
      <c r="C55" s="53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5">
        <f t="shared" si="6"/>
        <v>0</v>
      </c>
    </row>
    <row r="56" spans="2:16" x14ac:dyDescent="0.5">
      <c r="B56" s="52"/>
      <c r="C56" s="53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5">
        <f t="shared" si="6"/>
        <v>0</v>
      </c>
    </row>
    <row r="57" spans="2:16" x14ac:dyDescent="0.5">
      <c r="B57" s="52"/>
      <c r="C57" s="53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5">
        <f t="shared" si="6"/>
        <v>0</v>
      </c>
    </row>
    <row r="58" spans="2:16" x14ac:dyDescent="0.5">
      <c r="B58" s="52"/>
      <c r="C58" s="53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5">
        <f t="shared" si="6"/>
        <v>0</v>
      </c>
    </row>
    <row r="59" spans="2:16" x14ac:dyDescent="0.5">
      <c r="B59" s="52"/>
      <c r="C59" s="53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5">
        <f t="shared" si="6"/>
        <v>0</v>
      </c>
    </row>
    <row r="60" spans="2:16" outlineLevel="1" x14ac:dyDescent="0.5">
      <c r="B60" s="52"/>
      <c r="C60" s="53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5">
        <f t="shared" si="6"/>
        <v>0</v>
      </c>
    </row>
    <row r="61" spans="2:16" outlineLevel="1" x14ac:dyDescent="0.5">
      <c r="B61" s="52"/>
      <c r="C61" s="53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5">
        <f t="shared" si="6"/>
        <v>0</v>
      </c>
    </row>
    <row r="62" spans="2:16" outlineLevel="1" x14ac:dyDescent="0.5">
      <c r="B62" s="52"/>
      <c r="C62" s="53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5">
        <f t="shared" si="6"/>
        <v>0</v>
      </c>
    </row>
    <row r="63" spans="2:16" outlineLevel="1" x14ac:dyDescent="0.5">
      <c r="B63" s="52"/>
      <c r="C63" s="53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5">
        <f t="shared" si="5"/>
        <v>0</v>
      </c>
    </row>
    <row r="64" spans="2:16" outlineLevel="1" x14ac:dyDescent="0.5">
      <c r="B64" s="52"/>
      <c r="C64" s="53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5">
        <f t="shared" si="5"/>
        <v>0</v>
      </c>
    </row>
    <row r="65" spans="2:16" outlineLevel="1" x14ac:dyDescent="0.5">
      <c r="B65" s="52"/>
      <c r="C65" s="53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5">
        <f t="shared" si="5"/>
        <v>0</v>
      </c>
    </row>
    <row r="66" spans="2:16" outlineLevel="1" x14ac:dyDescent="0.5">
      <c r="B66" s="52"/>
      <c r="C66" s="53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5">
        <f t="shared" si="5"/>
        <v>0</v>
      </c>
    </row>
    <row r="67" spans="2:16" outlineLevel="1" x14ac:dyDescent="0.5">
      <c r="B67" s="52"/>
      <c r="C67" s="53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5">
        <f t="shared" si="5"/>
        <v>0</v>
      </c>
    </row>
    <row r="68" spans="2:16" outlineLevel="1" x14ac:dyDescent="0.5">
      <c r="B68" s="52"/>
      <c r="C68" s="53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5">
        <f t="shared" si="5"/>
        <v>0</v>
      </c>
    </row>
    <row r="69" spans="2:16" outlineLevel="1" x14ac:dyDescent="0.5">
      <c r="B69" s="52"/>
      <c r="C69" s="53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5">
        <f t="shared" si="5"/>
        <v>0</v>
      </c>
    </row>
    <row r="70" spans="2:16" outlineLevel="1" x14ac:dyDescent="0.5">
      <c r="B70" s="52"/>
      <c r="C70" s="53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5">
        <f t="shared" si="5"/>
        <v>0</v>
      </c>
    </row>
    <row r="71" spans="2:16" outlineLevel="1" x14ac:dyDescent="0.5">
      <c r="B71" s="52"/>
      <c r="C71" s="53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5">
        <f t="shared" si="5"/>
        <v>0</v>
      </c>
    </row>
    <row r="72" spans="2:16" outlineLevel="1" x14ac:dyDescent="0.5">
      <c r="B72" s="52"/>
      <c r="C72" s="53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5">
        <f t="shared" si="5"/>
        <v>0</v>
      </c>
    </row>
    <row r="73" spans="2:16" outlineLevel="1" x14ac:dyDescent="0.5">
      <c r="B73" s="52"/>
      <c r="C73" s="53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5">
        <f t="shared" si="5"/>
        <v>0</v>
      </c>
    </row>
    <row r="74" spans="2:16" outlineLevel="1" x14ac:dyDescent="0.5">
      <c r="B74" s="52"/>
      <c r="C74" s="53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5">
        <f t="shared" si="5"/>
        <v>0</v>
      </c>
    </row>
    <row r="75" spans="2:16" outlineLevel="1" x14ac:dyDescent="0.5">
      <c r="B75" s="52"/>
      <c r="C75" s="53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5">
        <f t="shared" si="5"/>
        <v>0</v>
      </c>
    </row>
    <row r="76" spans="2:16" outlineLevel="1" x14ac:dyDescent="0.5">
      <c r="B76" s="52"/>
      <c r="C76" s="53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5">
        <f t="shared" si="5"/>
        <v>0</v>
      </c>
    </row>
    <row r="77" spans="2:16" outlineLevel="1" x14ac:dyDescent="0.5">
      <c r="B77" s="52"/>
      <c r="C77" s="53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5">
        <f t="shared" si="5"/>
        <v>0</v>
      </c>
    </row>
    <row r="78" spans="2:16" outlineLevel="1" x14ac:dyDescent="0.5">
      <c r="B78" s="52"/>
      <c r="C78" s="53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5">
        <f t="shared" si="5"/>
        <v>0</v>
      </c>
    </row>
    <row r="79" spans="2:16" outlineLevel="1" x14ac:dyDescent="0.5">
      <c r="B79" s="52"/>
      <c r="C79" s="53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5">
        <f t="shared" si="5"/>
        <v>0</v>
      </c>
    </row>
    <row r="80" spans="2:16" outlineLevel="1" x14ac:dyDescent="0.5">
      <c r="B80" s="52"/>
      <c r="C80" s="53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5">
        <f t="shared" si="5"/>
        <v>0</v>
      </c>
    </row>
    <row r="81" spans="2:16" outlineLevel="1" x14ac:dyDescent="0.5">
      <c r="B81" s="52"/>
      <c r="C81" s="53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5">
        <f t="shared" si="5"/>
        <v>0</v>
      </c>
    </row>
    <row r="82" spans="2:16" outlineLevel="1" x14ac:dyDescent="0.5">
      <c r="B82" s="52"/>
      <c r="C82" s="53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5">
        <f t="shared" si="5"/>
        <v>0</v>
      </c>
    </row>
    <row r="83" spans="2:16" outlineLevel="1" x14ac:dyDescent="0.5">
      <c r="B83" s="52"/>
      <c r="C83" s="53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5">
        <f t="shared" si="5"/>
        <v>0</v>
      </c>
    </row>
    <row r="84" spans="2:16" outlineLevel="1" x14ac:dyDescent="0.5">
      <c r="B84" s="52"/>
      <c r="C84" s="53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5">
        <f t="shared" si="5"/>
        <v>0</v>
      </c>
    </row>
    <row r="85" spans="2:16" outlineLevel="1" x14ac:dyDescent="0.5">
      <c r="B85" s="52"/>
      <c r="C85" s="53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5">
        <f t="shared" si="5"/>
        <v>0</v>
      </c>
    </row>
    <row r="86" spans="2:16" outlineLevel="1" x14ac:dyDescent="0.5">
      <c r="B86" s="52"/>
      <c r="C86" s="53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5">
        <f t="shared" si="5"/>
        <v>0</v>
      </c>
    </row>
    <row r="87" spans="2:16" outlineLevel="1" x14ac:dyDescent="0.5">
      <c r="B87" s="52"/>
      <c r="C87" s="53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5">
        <f t="shared" si="5"/>
        <v>0</v>
      </c>
    </row>
    <row r="88" spans="2:16" outlineLevel="1" x14ac:dyDescent="0.5">
      <c r="B88" s="52"/>
      <c r="C88" s="53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5">
        <f t="shared" si="5"/>
        <v>0</v>
      </c>
    </row>
    <row r="89" spans="2:16" outlineLevel="1" x14ac:dyDescent="0.5">
      <c r="B89" s="52"/>
      <c r="C89" s="53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5">
        <f t="shared" si="5"/>
        <v>0</v>
      </c>
    </row>
    <row r="90" spans="2:16" outlineLevel="1" x14ac:dyDescent="0.5">
      <c r="B90" s="52"/>
      <c r="C90" s="53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5">
        <f t="shared" si="5"/>
        <v>0</v>
      </c>
    </row>
    <row r="91" spans="2:16" outlineLevel="1" x14ac:dyDescent="0.5">
      <c r="B91" s="52"/>
      <c r="C91" s="53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5">
        <f t="shared" si="5"/>
        <v>0</v>
      </c>
    </row>
    <row r="92" spans="2:16" outlineLevel="1" x14ac:dyDescent="0.5">
      <c r="B92" s="52"/>
      <c r="C92" s="53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5">
        <f t="shared" si="5"/>
        <v>0</v>
      </c>
    </row>
    <row r="93" spans="2:16" outlineLevel="1" x14ac:dyDescent="0.5">
      <c r="B93" s="52"/>
      <c r="C93" s="53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5">
        <f t="shared" si="5"/>
        <v>0</v>
      </c>
    </row>
    <row r="94" spans="2:16" outlineLevel="1" x14ac:dyDescent="0.5">
      <c r="B94" s="52"/>
      <c r="C94" s="53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5">
        <f t="shared" si="5"/>
        <v>0</v>
      </c>
    </row>
    <row r="95" spans="2:16" outlineLevel="1" x14ac:dyDescent="0.5">
      <c r="B95" s="52"/>
      <c r="C95" s="53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5">
        <f t="shared" si="5"/>
        <v>0</v>
      </c>
    </row>
    <row r="96" spans="2:16" outlineLevel="1" x14ac:dyDescent="0.5">
      <c r="B96" s="52"/>
      <c r="C96" s="53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5">
        <f t="shared" si="5"/>
        <v>0</v>
      </c>
    </row>
    <row r="97" spans="2:16" outlineLevel="1" x14ac:dyDescent="0.5">
      <c r="B97" s="52"/>
      <c r="C97" s="53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5">
        <f t="shared" si="5"/>
        <v>0</v>
      </c>
    </row>
    <row r="98" spans="2:16" outlineLevel="1" x14ac:dyDescent="0.5">
      <c r="B98" s="52"/>
      <c r="C98" s="53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5">
        <f t="shared" si="5"/>
        <v>0</v>
      </c>
    </row>
    <row r="99" spans="2:16" outlineLevel="1" x14ac:dyDescent="0.5">
      <c r="B99" s="52"/>
      <c r="C99" s="53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5">
        <f t="shared" si="5"/>
        <v>0</v>
      </c>
    </row>
    <row r="100" spans="2:16" outlineLevel="1" x14ac:dyDescent="0.5">
      <c r="B100" s="52"/>
      <c r="C100" s="53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5">
        <f t="shared" si="5"/>
        <v>0</v>
      </c>
    </row>
    <row r="101" spans="2:16" outlineLevel="1" x14ac:dyDescent="0.5">
      <c r="B101" s="52"/>
      <c r="C101" s="53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5">
        <f t="shared" si="5"/>
        <v>0</v>
      </c>
    </row>
    <row r="102" spans="2:16" outlineLevel="1" x14ac:dyDescent="0.5">
      <c r="B102" s="52"/>
      <c r="C102" s="53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5">
        <f t="shared" si="5"/>
        <v>0</v>
      </c>
    </row>
    <row r="103" spans="2:16" outlineLevel="1" x14ac:dyDescent="0.5">
      <c r="B103" s="52"/>
      <c r="C103" s="53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5">
        <f t="shared" si="5"/>
        <v>0</v>
      </c>
    </row>
    <row r="104" spans="2:16" outlineLevel="1" x14ac:dyDescent="0.5">
      <c r="B104" s="52"/>
      <c r="C104" s="53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5">
        <f t="shared" si="5"/>
        <v>0</v>
      </c>
    </row>
    <row r="105" spans="2:16" outlineLevel="1" x14ac:dyDescent="0.5">
      <c r="B105" s="52"/>
      <c r="C105" s="53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5">
        <f t="shared" si="5"/>
        <v>0</v>
      </c>
    </row>
    <row r="106" spans="2:16" outlineLevel="1" x14ac:dyDescent="0.5">
      <c r="B106" s="52"/>
      <c r="C106" s="53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5">
        <f t="shared" si="5"/>
        <v>0</v>
      </c>
    </row>
    <row r="107" spans="2:16" outlineLevel="1" x14ac:dyDescent="0.5">
      <c r="B107" s="52"/>
      <c r="C107" s="53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5">
        <f t="shared" si="5"/>
        <v>0</v>
      </c>
    </row>
    <row r="108" spans="2:16" outlineLevel="1" x14ac:dyDescent="0.5">
      <c r="B108" s="52"/>
      <c r="C108" s="53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5">
        <f t="shared" si="5"/>
        <v>0</v>
      </c>
    </row>
    <row r="109" spans="2:16" outlineLevel="1" x14ac:dyDescent="0.5">
      <c r="B109" s="52"/>
      <c r="C109" s="53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5">
        <f t="shared" si="5"/>
        <v>0</v>
      </c>
    </row>
    <row r="110" spans="2:16" outlineLevel="1" x14ac:dyDescent="0.5">
      <c r="B110" s="52"/>
      <c r="C110" s="53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5">
        <f t="shared" si="5"/>
        <v>0</v>
      </c>
    </row>
    <row r="111" spans="2:16" outlineLevel="1" x14ac:dyDescent="0.5">
      <c r="B111" s="52"/>
      <c r="C111" s="53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5">
        <f t="shared" si="5"/>
        <v>0</v>
      </c>
    </row>
    <row r="112" spans="2:16" outlineLevel="1" x14ac:dyDescent="0.5">
      <c r="B112" s="52"/>
      <c r="C112" s="53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5">
        <f t="shared" si="5"/>
        <v>0</v>
      </c>
    </row>
    <row r="113" spans="2:16" outlineLevel="1" x14ac:dyDescent="0.5">
      <c r="B113" s="52"/>
      <c r="C113" s="53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5">
        <f t="shared" si="5"/>
        <v>0</v>
      </c>
    </row>
    <row r="114" spans="2:16" outlineLevel="1" x14ac:dyDescent="0.5">
      <c r="B114" s="52"/>
      <c r="C114" s="53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5">
        <f t="shared" ref="P114:P124" si="7">SUM(D114:O114)</f>
        <v>0</v>
      </c>
    </row>
    <row r="115" spans="2:16" outlineLevel="1" x14ac:dyDescent="0.5">
      <c r="B115" s="52"/>
      <c r="C115" s="53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5">
        <f t="shared" si="7"/>
        <v>0</v>
      </c>
    </row>
    <row r="116" spans="2:16" outlineLevel="1" x14ac:dyDescent="0.5">
      <c r="B116" s="52"/>
      <c r="C116" s="53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5">
        <f t="shared" si="7"/>
        <v>0</v>
      </c>
    </row>
    <row r="117" spans="2:16" outlineLevel="1" x14ac:dyDescent="0.5">
      <c r="B117" s="52"/>
      <c r="C117" s="53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5">
        <f t="shared" si="7"/>
        <v>0</v>
      </c>
    </row>
    <row r="118" spans="2:16" outlineLevel="1" x14ac:dyDescent="0.5">
      <c r="B118" s="52"/>
      <c r="C118" s="53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5">
        <f t="shared" si="7"/>
        <v>0</v>
      </c>
    </row>
    <row r="119" spans="2:16" outlineLevel="1" x14ac:dyDescent="0.5">
      <c r="B119" s="52"/>
      <c r="C119" s="53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5">
        <f t="shared" si="7"/>
        <v>0</v>
      </c>
    </row>
    <row r="120" spans="2:16" outlineLevel="1" x14ac:dyDescent="0.5">
      <c r="B120" s="52"/>
      <c r="C120" s="53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5">
        <f t="shared" si="7"/>
        <v>0</v>
      </c>
    </row>
    <row r="121" spans="2:16" outlineLevel="1" x14ac:dyDescent="0.5">
      <c r="B121" s="52"/>
      <c r="C121" s="53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5">
        <f t="shared" si="7"/>
        <v>0</v>
      </c>
    </row>
    <row r="122" spans="2:16" outlineLevel="1" x14ac:dyDescent="0.5">
      <c r="B122" s="52"/>
      <c r="C122" s="53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5">
        <f t="shared" si="7"/>
        <v>0</v>
      </c>
    </row>
    <row r="123" spans="2:16" outlineLevel="1" x14ac:dyDescent="0.5">
      <c r="B123" s="52"/>
      <c r="C123" s="53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5">
        <f t="shared" si="7"/>
        <v>0</v>
      </c>
    </row>
    <row r="124" spans="2:16" outlineLevel="1" x14ac:dyDescent="0.5">
      <c r="B124" s="52"/>
      <c r="C124" s="53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5">
        <f t="shared" si="7"/>
        <v>0</v>
      </c>
    </row>
    <row r="125" spans="2:16" ht="33" x14ac:dyDescent="0.5">
      <c r="B125" s="240" t="s">
        <v>509</v>
      </c>
      <c r="C125" s="240"/>
      <c r="D125" s="56">
        <f t="shared" ref="D125:P125" si="8">SUM(D49:D124)</f>
        <v>0</v>
      </c>
      <c r="E125" s="56">
        <f t="shared" si="8"/>
        <v>0</v>
      </c>
      <c r="F125" s="56">
        <f t="shared" si="8"/>
        <v>0</v>
      </c>
      <c r="G125" s="56">
        <f t="shared" si="8"/>
        <v>0</v>
      </c>
      <c r="H125" s="56">
        <f t="shared" si="8"/>
        <v>0</v>
      </c>
      <c r="I125" s="56">
        <f t="shared" si="8"/>
        <v>0</v>
      </c>
      <c r="J125" s="56">
        <f t="shared" si="8"/>
        <v>0</v>
      </c>
      <c r="K125" s="56">
        <f t="shared" si="8"/>
        <v>0</v>
      </c>
      <c r="L125" s="56">
        <f t="shared" si="8"/>
        <v>0</v>
      </c>
      <c r="M125" s="56">
        <f t="shared" si="8"/>
        <v>0</v>
      </c>
      <c r="N125" s="56">
        <f t="shared" si="8"/>
        <v>0</v>
      </c>
      <c r="O125" s="56">
        <f t="shared" si="8"/>
        <v>0</v>
      </c>
      <c r="P125" s="56">
        <f t="shared" si="8"/>
        <v>0</v>
      </c>
    </row>
    <row r="126" spans="2:16" x14ac:dyDescent="0.5">
      <c r="D126" s="144">
        <f>IFERROR(D13-D125,0)</f>
        <v>0</v>
      </c>
      <c r="E126" s="144">
        <f t="shared" ref="E126:P126" si="9">IFERROR(E13-E125,0)</f>
        <v>0</v>
      </c>
      <c r="F126" s="144">
        <f t="shared" si="9"/>
        <v>0</v>
      </c>
      <c r="G126" s="144">
        <f t="shared" si="9"/>
        <v>0</v>
      </c>
      <c r="H126" s="144">
        <f t="shared" si="9"/>
        <v>0</v>
      </c>
      <c r="I126" s="144">
        <f t="shared" si="9"/>
        <v>0</v>
      </c>
      <c r="J126" s="144">
        <f t="shared" si="9"/>
        <v>0</v>
      </c>
      <c r="K126" s="144">
        <f t="shared" si="9"/>
        <v>0</v>
      </c>
      <c r="L126" s="144">
        <f t="shared" si="9"/>
        <v>0</v>
      </c>
      <c r="M126" s="144">
        <f t="shared" si="9"/>
        <v>0</v>
      </c>
      <c r="N126" s="144">
        <f t="shared" si="9"/>
        <v>0</v>
      </c>
      <c r="O126" s="144">
        <f t="shared" si="9"/>
        <v>0</v>
      </c>
      <c r="P126" s="144">
        <f t="shared" si="9"/>
        <v>0</v>
      </c>
    </row>
  </sheetData>
  <mergeCells count="15">
    <mergeCell ref="F40:H40"/>
    <mergeCell ref="I40:K40"/>
    <mergeCell ref="B125:C125"/>
    <mergeCell ref="C12:C13"/>
    <mergeCell ref="B15:B16"/>
    <mergeCell ref="F38:H38"/>
    <mergeCell ref="I38:K38"/>
    <mergeCell ref="F39:H39"/>
    <mergeCell ref="I39:K39"/>
    <mergeCell ref="C2:P6"/>
    <mergeCell ref="S4:T4"/>
    <mergeCell ref="S5:T5"/>
    <mergeCell ref="S6:T6"/>
    <mergeCell ref="F7:J7"/>
    <mergeCell ref="S7:T7"/>
  </mergeCells>
  <conditionalFormatting sqref="D49:P124">
    <cfRule type="cellIs" dxfId="25" priority="1" operator="equal">
      <formula>0</formula>
    </cfRule>
  </conditionalFormatting>
  <conditionalFormatting sqref="D125:P125">
    <cfRule type="cellIs" dxfId="24" priority="12" operator="greaterThanOrEqual">
      <formula>190.01</formula>
    </cfRule>
    <cfRule type="cellIs" dxfId="23" priority="13" operator="between">
      <formula>170.1</formula>
      <formula>190</formula>
    </cfRule>
    <cfRule type="cellIs" dxfId="22" priority="14" operator="between">
      <formula>150.1</formula>
      <formula>170</formula>
    </cfRule>
    <cfRule type="cellIs" dxfId="21" priority="15" operator="between">
      <formula>50.1</formula>
      <formula>150</formula>
    </cfRule>
    <cfRule type="cellIs" dxfId="20" priority="16" operator="between">
      <formula>1</formula>
      <formula>50</formula>
    </cfRule>
  </conditionalFormatting>
  <conditionalFormatting sqref="I40:K40">
    <cfRule type="cellIs" dxfId="19" priority="28" operator="lessThan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7" operator="greaterThanOrEqual" id="{048DE9D7-63D8-4568-A46C-E4468937928D}">
            <xm:f>'INDICADORES RECURSOS'!F$99*1.150001</xm:f>
            <x14:dxf>
              <font>
                <color theme="0" tint="-0.14996795556505021"/>
              </font>
              <fill>
                <patternFill>
                  <bgColor theme="4" tint="-0.24994659260841701"/>
                </patternFill>
              </fill>
            </x14:dxf>
          </x14:cfRule>
          <x14:cfRule type="cellIs" priority="8" operator="between" id="{EE7A8FE4-2008-4B34-A120-110D5B0752F0}">
            <xm:f>'INDICADORES RECURSOS'!F$99*1.050001</xm:f>
            <xm:f>'INDICADORES RECURSOS'!F$99*1.15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between" id="{17FFFAF2-22B4-4FE4-B092-B5E599CD9CBE}">
            <xm:f>'INDICADORES RECURSOS'!F$99*0.950001</xm:f>
            <xm:f>'INDICADORES RECURSOS'!F$99*1.050001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between" id="{1C149D15-0580-43B4-9D66-349EA44B6F34}">
            <xm:f>'INDICADORES RECURSOS'!F$99*0.850001</xm:f>
            <xm:f>'INDICADORES RECURSOS'!F$99*0.95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1" operator="between" id="{B12A3ED6-804E-48B5-AA6D-CF35F6A3B664}">
            <xm:f>1</xm:f>
            <xm:f>'INDICADORES RECURSOS'!F$99*0.85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D13:O13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8758D4-46F2-4DEC-A4F8-8DD5C040424B}">
          <x14:formula1>
            <xm:f>_xlfn.ANCHORARRAY(Equivalencias!$AE$1)</xm:f>
          </x14:formula1>
          <xm:sqref>C7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611C5338-4FB7-47BE-B895-91D89D3C45D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'Gráfica por Recurso'!D13:H13</xm:f>
              <xm:sqref>Q13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B2D9C-AF46-4586-A0AC-A2D2EE2D1462}">
  <sheetPr codeName="Hoja13">
    <tabColor theme="9" tint="-0.249977111117893"/>
  </sheetPr>
  <dimension ref="B1:R47"/>
  <sheetViews>
    <sheetView showGridLines="0" zoomScale="70" zoomScaleNormal="70" workbookViewId="0"/>
  </sheetViews>
  <sheetFormatPr baseColWidth="10" defaultColWidth="11.5546875" defaultRowHeight="18" outlineLevelRow="1" x14ac:dyDescent="0.5"/>
  <cols>
    <col min="1" max="1" width="4.6640625" style="24" customWidth="1"/>
    <col min="2" max="3" width="11.5546875" style="24"/>
    <col min="4" max="4" width="35.5546875" style="24" bestFit="1" customWidth="1"/>
    <col min="5" max="16" width="9.5546875" style="24" customWidth="1"/>
    <col min="17" max="16384" width="11.5546875" style="24"/>
  </cols>
  <sheetData>
    <row r="1" spans="2:18" ht="84" customHeight="1" x14ac:dyDescent="0.5"/>
    <row r="2" spans="2:18" ht="15" customHeight="1" x14ac:dyDescent="0.5">
      <c r="B2" s="251" t="str">
        <f>"INDICADORES DEL EQUIPO DE "&amp;Resumen!D8&amp;" - AÑO 2026
REPORTE DE HORAS / PERFIL"</f>
        <v>INDICADORES DEL EQUIPO DE PROCESO ERP (SIF) - AÑO 2026
REPORTE DE HORAS / PERFIL</v>
      </c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</row>
    <row r="3" spans="2:18" ht="15" customHeight="1" x14ac:dyDescent="0.5"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</row>
    <row r="4" spans="2:18" ht="15" customHeight="1" x14ac:dyDescent="0.5"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  <c r="R4" s="251"/>
    </row>
    <row r="5" spans="2:18" ht="15" customHeight="1" x14ac:dyDescent="0.5">
      <c r="B5" s="251"/>
      <c r="C5" s="251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</row>
    <row r="6" spans="2:18" ht="15.75" customHeight="1" thickBot="1" x14ac:dyDescent="0.55000000000000004">
      <c r="B6" s="251"/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</row>
    <row r="7" spans="2:18" ht="19.2" thickTop="1" thickBot="1" x14ac:dyDescent="0.55000000000000004">
      <c r="B7" s="252" t="s">
        <v>657</v>
      </c>
      <c r="C7" s="244" t="s">
        <v>658</v>
      </c>
      <c r="D7" s="244" t="s">
        <v>659</v>
      </c>
      <c r="E7" s="145" t="s">
        <v>519</v>
      </c>
      <c r="F7" s="145" t="s">
        <v>520</v>
      </c>
      <c r="G7" s="145" t="s">
        <v>521</v>
      </c>
      <c r="H7" s="145" t="s">
        <v>522</v>
      </c>
      <c r="I7" s="145" t="s">
        <v>523</v>
      </c>
      <c r="J7" s="145" t="s">
        <v>524</v>
      </c>
      <c r="K7" s="145" t="s">
        <v>525</v>
      </c>
      <c r="L7" s="145" t="s">
        <v>526</v>
      </c>
      <c r="M7" s="145" t="s">
        <v>527</v>
      </c>
      <c r="N7" s="145" t="s">
        <v>528</v>
      </c>
      <c r="O7" s="145" t="s">
        <v>529</v>
      </c>
      <c r="P7" s="145" t="s">
        <v>530</v>
      </c>
      <c r="Q7" s="145"/>
      <c r="R7" s="255" t="s">
        <v>531</v>
      </c>
    </row>
    <row r="8" spans="2:18" ht="18.600000000000001" thickTop="1" x14ac:dyDescent="0.5">
      <c r="B8" s="253"/>
      <c r="C8" s="254"/>
      <c r="D8" s="254"/>
      <c r="E8" s="146">
        <v>1</v>
      </c>
      <c r="F8" s="146">
        <v>2</v>
      </c>
      <c r="G8" s="146">
        <v>3</v>
      </c>
      <c r="H8" s="146">
        <v>4</v>
      </c>
      <c r="I8" s="146">
        <v>5</v>
      </c>
      <c r="J8" s="146">
        <v>6</v>
      </c>
      <c r="K8" s="146">
        <v>7</v>
      </c>
      <c r="L8" s="147">
        <v>8</v>
      </c>
      <c r="M8" s="147">
        <v>9</v>
      </c>
      <c r="N8" s="147">
        <v>10</v>
      </c>
      <c r="O8" s="147">
        <v>11</v>
      </c>
      <c r="P8" s="147">
        <v>12</v>
      </c>
      <c r="Q8" s="147" t="s">
        <v>509</v>
      </c>
      <c r="R8" s="256"/>
    </row>
    <row r="9" spans="2:18" x14ac:dyDescent="0.5">
      <c r="B9" s="148" cm="1">
        <f t="array" ref="B9:B19">COUNTIFS('INDICADORES RECURSOS'!E:E,_xlfn.ANCHORARRAY(D9))</f>
        <v>1</v>
      </c>
      <c r="C9" s="9" t="str" cm="1">
        <f t="array" ref="C9:C19">_xlfn.XLOOKUP(_xlfn.ANCHORARRAY(D9),'BDCF Histórico'!E:E,'BDCF Histórico'!D:D,"Revisar",0,-1)</f>
        <v>DEV.06</v>
      </c>
      <c r="D9" s="169" t="str" cm="1">
        <f t="array" ref="D9:D19">_xlfn.UNIQUE(_xlfn.ANCHORARRAY('INDICADORES RECURSOS'!E8))</f>
        <v>Senior Development Lead</v>
      </c>
      <c r="E9" s="149" cm="1">
        <f t="array" ref="E9:E19">SUMIFS('INDICADORES RECURSOS'!F$8:F$96,'INDICADORES RECURSOS'!$E$8:$E$96,_xlfn.ANCHORARRAY($D9))</f>
        <v>168</v>
      </c>
      <c r="F9" s="149" cm="1">
        <f t="array" ref="F9:F19">SUMIFS('INDICADORES RECURSOS'!G$8:G$96,'INDICADORES RECURSOS'!$E$8:$E$96,_xlfn.ANCHORARRAY($D9))</f>
        <v>160</v>
      </c>
      <c r="G9" s="149" cm="1">
        <f t="array" ref="G9:G19">SUMIFS('INDICADORES RECURSOS'!H$8:H$96,'INDICADORES RECURSOS'!$E$8:$E$96,_xlfn.ANCHORARRAY($D9))</f>
        <v>0</v>
      </c>
      <c r="H9" s="149" cm="1">
        <f t="array" ref="H9:H19">SUMIFS('INDICADORES RECURSOS'!I$8:I$96,'INDICADORES RECURSOS'!$E$8:$E$96,_xlfn.ANCHORARRAY($D9))</f>
        <v>0</v>
      </c>
      <c r="I9" s="149" cm="1">
        <f t="array" ref="I9:I19">SUMIFS('INDICADORES RECURSOS'!J$8:J$96,'INDICADORES RECURSOS'!$E$8:$E$96,_xlfn.ANCHORARRAY($D9))</f>
        <v>0</v>
      </c>
      <c r="J9" s="149" cm="1">
        <f t="array" ref="J9:J19">SUMIFS('INDICADORES RECURSOS'!K$8:K$96,'INDICADORES RECURSOS'!$E$8:$E$96,_xlfn.ANCHORARRAY($D9))</f>
        <v>0</v>
      </c>
      <c r="K9" s="149" cm="1">
        <f t="array" ref="K9:K19">SUMIFS('INDICADORES RECURSOS'!L$8:L$96,'INDICADORES RECURSOS'!$E$8:$E$96,_xlfn.ANCHORARRAY($D9))</f>
        <v>0</v>
      </c>
      <c r="L9" s="149" cm="1">
        <f t="array" ref="L9:L19">SUMIFS('INDICADORES RECURSOS'!M$8:M$96,'INDICADORES RECURSOS'!$E$8:$E$96,_xlfn.ANCHORARRAY($D9))</f>
        <v>0</v>
      </c>
      <c r="M9" s="149" cm="1">
        <f t="array" ref="M9:M19">SUMIFS('INDICADORES RECURSOS'!N$8:N$96,'INDICADORES RECURSOS'!$E$8:$E$96,_xlfn.ANCHORARRAY($D9))</f>
        <v>0</v>
      </c>
      <c r="N9" s="149" cm="1">
        <f t="array" ref="N9:N19">SUMIFS('INDICADORES RECURSOS'!O$8:O$96,'INDICADORES RECURSOS'!$E$8:$E$96,_xlfn.ANCHORARRAY($D9))</f>
        <v>0</v>
      </c>
      <c r="O9" s="149" cm="1">
        <f t="array" ref="O9:O19">SUMIFS('INDICADORES RECURSOS'!P$8:P$96,'INDICADORES RECURSOS'!$E$8:$E$96,_xlfn.ANCHORARRAY($D9))</f>
        <v>0</v>
      </c>
      <c r="P9" s="149" cm="1">
        <f t="array" ref="P9:P19">SUMIFS('INDICADORES RECURSOS'!Q$8:Q$96,'INDICADORES RECURSOS'!$E$8:$E$96,_xlfn.ANCHORARRAY($D9))</f>
        <v>0</v>
      </c>
      <c r="Q9" s="150">
        <f t="shared" ref="Q9:Q14" si="0">SUM(E9:P9)</f>
        <v>328</v>
      </c>
    </row>
    <row r="10" spans="2:18" x14ac:dyDescent="0.5">
      <c r="B10" s="148">
        <v>1</v>
      </c>
      <c r="C10" s="9" t="str">
        <v>BSS.CON 02</v>
      </c>
      <c r="D10" s="169" t="str">
        <v>Senior Business Consultant</v>
      </c>
      <c r="E10" s="149">
        <v>168</v>
      </c>
      <c r="F10" s="149">
        <v>160</v>
      </c>
      <c r="G10" s="149">
        <v>0</v>
      </c>
      <c r="H10" s="149">
        <v>0</v>
      </c>
      <c r="I10" s="149">
        <v>0</v>
      </c>
      <c r="J10" s="149">
        <v>0</v>
      </c>
      <c r="K10" s="149">
        <v>0</v>
      </c>
      <c r="L10" s="149">
        <v>0</v>
      </c>
      <c r="M10" s="149">
        <v>0</v>
      </c>
      <c r="N10" s="149">
        <v>0</v>
      </c>
      <c r="O10" s="149">
        <v>0</v>
      </c>
      <c r="P10" s="149">
        <v>0</v>
      </c>
      <c r="Q10" s="150">
        <f t="shared" si="0"/>
        <v>328</v>
      </c>
    </row>
    <row r="11" spans="2:18" x14ac:dyDescent="0.5">
      <c r="B11" s="148">
        <v>3</v>
      </c>
      <c r="C11" s="9" t="str">
        <v>DEV.03</v>
      </c>
      <c r="D11" s="169" t="str">
        <v>Junior Software Developer</v>
      </c>
      <c r="E11" s="149">
        <v>336</v>
      </c>
      <c r="F11" s="149">
        <v>440</v>
      </c>
      <c r="G11" s="149">
        <v>0</v>
      </c>
      <c r="H11" s="149">
        <v>0</v>
      </c>
      <c r="I11" s="149">
        <v>0</v>
      </c>
      <c r="J11" s="149">
        <v>0</v>
      </c>
      <c r="K11" s="149">
        <v>0</v>
      </c>
      <c r="L11" s="149">
        <v>0</v>
      </c>
      <c r="M11" s="149">
        <v>0</v>
      </c>
      <c r="N11" s="149">
        <v>0</v>
      </c>
      <c r="O11" s="149">
        <v>0</v>
      </c>
      <c r="P11" s="149">
        <v>0</v>
      </c>
      <c r="Q11" s="150">
        <f t="shared" si="0"/>
        <v>776</v>
      </c>
    </row>
    <row r="12" spans="2:18" x14ac:dyDescent="0.5">
      <c r="B12" s="148">
        <v>2</v>
      </c>
      <c r="C12" s="9" t="str">
        <v>PRACT 01</v>
      </c>
      <c r="D12" s="169" t="str">
        <v>Practicantes</v>
      </c>
      <c r="E12" s="149">
        <v>168</v>
      </c>
      <c r="F12" s="149">
        <v>117.5</v>
      </c>
      <c r="G12" s="149">
        <v>0</v>
      </c>
      <c r="H12" s="149">
        <v>0</v>
      </c>
      <c r="I12" s="149">
        <v>0</v>
      </c>
      <c r="J12" s="149">
        <v>0</v>
      </c>
      <c r="K12" s="149">
        <v>0</v>
      </c>
      <c r="L12" s="149">
        <v>0</v>
      </c>
      <c r="M12" s="149">
        <v>0</v>
      </c>
      <c r="N12" s="149">
        <v>0</v>
      </c>
      <c r="O12" s="149">
        <v>0</v>
      </c>
      <c r="P12" s="149">
        <v>0</v>
      </c>
      <c r="Q12" s="150">
        <f t="shared" si="0"/>
        <v>285.5</v>
      </c>
    </row>
    <row r="13" spans="2:18" x14ac:dyDescent="0.5">
      <c r="B13" s="148">
        <v>1</v>
      </c>
      <c r="C13" s="9" t="str">
        <v>DEV.31</v>
      </c>
      <c r="D13" s="169" t="str">
        <v>Software Developer</v>
      </c>
      <c r="E13" s="149">
        <v>168</v>
      </c>
      <c r="F13" s="149">
        <v>160</v>
      </c>
      <c r="G13" s="149">
        <v>0</v>
      </c>
      <c r="H13" s="149">
        <v>0</v>
      </c>
      <c r="I13" s="149">
        <v>0</v>
      </c>
      <c r="J13" s="149">
        <v>0</v>
      </c>
      <c r="K13" s="149">
        <v>0</v>
      </c>
      <c r="L13" s="149">
        <v>0</v>
      </c>
      <c r="M13" s="149">
        <v>0</v>
      </c>
      <c r="N13" s="149">
        <v>0</v>
      </c>
      <c r="O13" s="149">
        <v>0</v>
      </c>
      <c r="P13" s="149">
        <v>0</v>
      </c>
      <c r="Q13" s="150">
        <f t="shared" si="0"/>
        <v>328</v>
      </c>
    </row>
    <row r="14" spans="2:18" x14ac:dyDescent="0.5">
      <c r="B14" s="148">
        <v>1</v>
      </c>
      <c r="C14" s="9" t="str">
        <v>BSS.CON 01</v>
      </c>
      <c r="D14" s="169" t="str">
        <v>Business Consultant</v>
      </c>
      <c r="E14" s="149">
        <v>168</v>
      </c>
      <c r="F14" s="149">
        <v>160</v>
      </c>
      <c r="G14" s="149">
        <v>0</v>
      </c>
      <c r="H14" s="149">
        <v>0</v>
      </c>
      <c r="I14" s="149">
        <v>0</v>
      </c>
      <c r="J14" s="149">
        <v>0</v>
      </c>
      <c r="K14" s="149">
        <v>0</v>
      </c>
      <c r="L14" s="149">
        <v>0</v>
      </c>
      <c r="M14" s="149">
        <v>0</v>
      </c>
      <c r="N14" s="149">
        <v>0</v>
      </c>
      <c r="O14" s="149">
        <v>0</v>
      </c>
      <c r="P14" s="149">
        <v>0</v>
      </c>
      <c r="Q14" s="150">
        <f t="shared" si="0"/>
        <v>328</v>
      </c>
    </row>
    <row r="15" spans="2:18" x14ac:dyDescent="0.5">
      <c r="B15" s="148">
        <v>1</v>
      </c>
      <c r="C15" s="9" t="str">
        <v>DEV.04</v>
      </c>
      <c r="D15" s="169" t="str">
        <v>Senior Software Developer</v>
      </c>
      <c r="E15" s="149">
        <v>168</v>
      </c>
      <c r="F15" s="149">
        <v>160</v>
      </c>
      <c r="G15" s="149">
        <v>0</v>
      </c>
      <c r="H15" s="149">
        <v>0</v>
      </c>
      <c r="I15" s="149">
        <v>0</v>
      </c>
      <c r="J15" s="149">
        <v>0</v>
      </c>
      <c r="K15" s="149">
        <v>0</v>
      </c>
      <c r="L15" s="149">
        <v>0</v>
      </c>
      <c r="M15" s="149">
        <v>0</v>
      </c>
      <c r="N15" s="149">
        <v>0</v>
      </c>
      <c r="O15" s="149">
        <v>0</v>
      </c>
      <c r="P15" s="149">
        <v>0</v>
      </c>
      <c r="Q15" s="150">
        <f t="shared" ref="Q15:Q34" si="1">SUM(E15:P15)</f>
        <v>328</v>
      </c>
    </row>
    <row r="16" spans="2:18" x14ac:dyDescent="0.5">
      <c r="B16" s="148">
        <v>1</v>
      </c>
      <c r="C16" s="9" t="str">
        <v>SR.MGR</v>
      </c>
      <c r="D16" s="169" t="str">
        <v>Senior Manager</v>
      </c>
      <c r="E16" s="149">
        <v>8</v>
      </c>
      <c r="F16" s="149">
        <v>8</v>
      </c>
      <c r="G16" s="149">
        <v>0</v>
      </c>
      <c r="H16" s="149">
        <v>0</v>
      </c>
      <c r="I16" s="149">
        <v>0</v>
      </c>
      <c r="J16" s="149">
        <v>0</v>
      </c>
      <c r="K16" s="149">
        <v>0</v>
      </c>
      <c r="L16" s="149">
        <v>0</v>
      </c>
      <c r="M16" s="149">
        <v>0</v>
      </c>
      <c r="N16" s="149">
        <v>0</v>
      </c>
      <c r="O16" s="149">
        <v>0</v>
      </c>
      <c r="P16" s="149">
        <v>0</v>
      </c>
      <c r="Q16" s="150">
        <f t="shared" si="1"/>
        <v>16</v>
      </c>
    </row>
    <row r="17" spans="2:17" x14ac:dyDescent="0.5">
      <c r="B17" s="148">
        <v>1</v>
      </c>
      <c r="C17" s="9" t="str">
        <v>PROJ.04</v>
      </c>
      <c r="D17" s="169" t="str">
        <v>PROJECT SUPPORT OFFICER</v>
      </c>
      <c r="E17" s="149">
        <v>0</v>
      </c>
      <c r="F17" s="149">
        <v>0</v>
      </c>
      <c r="G17" s="149">
        <v>0</v>
      </c>
      <c r="H17" s="149">
        <v>0</v>
      </c>
      <c r="I17" s="149">
        <v>0</v>
      </c>
      <c r="J17" s="149">
        <v>0</v>
      </c>
      <c r="K17" s="149">
        <v>0</v>
      </c>
      <c r="L17" s="149">
        <v>0</v>
      </c>
      <c r="M17" s="149">
        <v>0</v>
      </c>
      <c r="N17" s="149">
        <v>0</v>
      </c>
      <c r="O17" s="149">
        <v>0</v>
      </c>
      <c r="P17" s="149">
        <v>0</v>
      </c>
      <c r="Q17" s="150">
        <f t="shared" si="1"/>
        <v>0</v>
      </c>
    </row>
    <row r="18" spans="2:17" x14ac:dyDescent="0.5">
      <c r="B18" s="148">
        <v>1</v>
      </c>
      <c r="C18" s="9" t="str">
        <v>DEV.02</v>
      </c>
      <c r="D18" s="169" t="str">
        <v>Software Developer Specialist</v>
      </c>
      <c r="E18" s="149">
        <v>168</v>
      </c>
      <c r="F18" s="149">
        <v>160</v>
      </c>
      <c r="G18" s="149">
        <v>0</v>
      </c>
      <c r="H18" s="149">
        <v>0</v>
      </c>
      <c r="I18" s="149">
        <v>0</v>
      </c>
      <c r="J18" s="149">
        <v>0</v>
      </c>
      <c r="K18" s="149">
        <v>0</v>
      </c>
      <c r="L18" s="149">
        <v>0</v>
      </c>
      <c r="M18" s="149">
        <v>0</v>
      </c>
      <c r="N18" s="149">
        <v>0</v>
      </c>
      <c r="O18" s="149">
        <v>0</v>
      </c>
      <c r="P18" s="149">
        <v>0</v>
      </c>
      <c r="Q18" s="150">
        <f t="shared" si="1"/>
        <v>328</v>
      </c>
    </row>
    <row r="19" spans="2:17" hidden="1" outlineLevel="1" x14ac:dyDescent="0.5">
      <c r="B19" s="148">
        <v>1</v>
      </c>
      <c r="C19" s="9" t="str">
        <v>PROJ.01</v>
      </c>
      <c r="D19" s="169" t="str">
        <v>Project Manager</v>
      </c>
      <c r="E19" s="149">
        <v>168</v>
      </c>
      <c r="F19" s="149">
        <v>160</v>
      </c>
      <c r="G19" s="149">
        <v>0</v>
      </c>
      <c r="H19" s="149">
        <v>0</v>
      </c>
      <c r="I19" s="149">
        <v>0</v>
      </c>
      <c r="J19" s="149">
        <v>0</v>
      </c>
      <c r="K19" s="149">
        <v>0</v>
      </c>
      <c r="L19" s="149">
        <v>0</v>
      </c>
      <c r="M19" s="149">
        <v>0</v>
      </c>
      <c r="N19" s="149">
        <v>0</v>
      </c>
      <c r="O19" s="149">
        <v>0</v>
      </c>
      <c r="P19" s="149">
        <v>0</v>
      </c>
      <c r="Q19" s="150">
        <f t="shared" si="1"/>
        <v>328</v>
      </c>
    </row>
    <row r="20" spans="2:17" hidden="1" outlineLevel="1" x14ac:dyDescent="0.5">
      <c r="B20" s="148"/>
      <c r="C20" s="9"/>
      <c r="D20" s="16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50">
        <f t="shared" si="1"/>
        <v>0</v>
      </c>
    </row>
    <row r="21" spans="2:17" hidden="1" outlineLevel="1" x14ac:dyDescent="0.5">
      <c r="B21" s="148"/>
      <c r="C21" s="9"/>
      <c r="D21" s="16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50">
        <f t="shared" si="1"/>
        <v>0</v>
      </c>
    </row>
    <row r="22" spans="2:17" hidden="1" outlineLevel="1" x14ac:dyDescent="0.5">
      <c r="B22" s="148"/>
      <c r="C22" s="9"/>
      <c r="D22" s="16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50">
        <f t="shared" si="1"/>
        <v>0</v>
      </c>
    </row>
    <row r="23" spans="2:17" hidden="1" outlineLevel="1" x14ac:dyDescent="0.5">
      <c r="B23" s="148"/>
      <c r="C23" s="9"/>
      <c r="D23" s="16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50">
        <f t="shared" si="1"/>
        <v>0</v>
      </c>
    </row>
    <row r="24" spans="2:17" hidden="1" outlineLevel="1" x14ac:dyDescent="0.5">
      <c r="B24" s="148"/>
      <c r="C24" s="9"/>
      <c r="D24" s="16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50">
        <f t="shared" si="1"/>
        <v>0</v>
      </c>
    </row>
    <row r="25" spans="2:17" hidden="1" outlineLevel="1" x14ac:dyDescent="0.5">
      <c r="B25" s="148"/>
      <c r="C25" s="9"/>
      <c r="D25" s="16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50">
        <f t="shared" si="1"/>
        <v>0</v>
      </c>
    </row>
    <row r="26" spans="2:17" hidden="1" outlineLevel="1" x14ac:dyDescent="0.5">
      <c r="B26" s="148"/>
      <c r="C26" s="9"/>
      <c r="D26" s="16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50">
        <f t="shared" si="1"/>
        <v>0</v>
      </c>
    </row>
    <row r="27" spans="2:17" hidden="1" outlineLevel="1" x14ac:dyDescent="0.5">
      <c r="B27" s="148"/>
      <c r="C27" s="9"/>
      <c r="D27" s="16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50">
        <f t="shared" si="1"/>
        <v>0</v>
      </c>
    </row>
    <row r="28" spans="2:17" hidden="1" outlineLevel="1" x14ac:dyDescent="0.5">
      <c r="B28" s="148"/>
      <c r="C28" s="9"/>
      <c r="D28" s="16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50">
        <f t="shared" si="1"/>
        <v>0</v>
      </c>
    </row>
    <row r="29" spans="2:17" hidden="1" outlineLevel="1" x14ac:dyDescent="0.5">
      <c r="B29" s="148"/>
      <c r="C29" s="9"/>
      <c r="D29" s="16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50">
        <f t="shared" si="1"/>
        <v>0</v>
      </c>
    </row>
    <row r="30" spans="2:17" hidden="1" outlineLevel="1" x14ac:dyDescent="0.5">
      <c r="B30" s="148"/>
      <c r="C30" s="9"/>
      <c r="D30" s="16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50">
        <f t="shared" si="1"/>
        <v>0</v>
      </c>
    </row>
    <row r="31" spans="2:17" hidden="1" outlineLevel="1" x14ac:dyDescent="0.5">
      <c r="B31" s="148"/>
      <c r="C31" s="9"/>
      <c r="D31" s="16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50">
        <f t="shared" si="1"/>
        <v>0</v>
      </c>
    </row>
    <row r="32" spans="2:17" hidden="1" outlineLevel="1" x14ac:dyDescent="0.5">
      <c r="B32" s="148"/>
      <c r="C32" s="9"/>
      <c r="D32" s="169"/>
      <c r="E32" s="149"/>
      <c r="F32" s="149"/>
      <c r="G32" s="149"/>
      <c r="H32" s="149"/>
      <c r="I32" s="149"/>
      <c r="J32" s="149"/>
      <c r="K32" s="149"/>
      <c r="L32" s="149"/>
      <c r="M32" s="149"/>
      <c r="N32" s="149"/>
      <c r="O32" s="149"/>
      <c r="P32" s="149"/>
      <c r="Q32" s="150">
        <f t="shared" si="1"/>
        <v>0</v>
      </c>
    </row>
    <row r="33" spans="2:17" hidden="1" outlineLevel="1" x14ac:dyDescent="0.5">
      <c r="B33" s="148"/>
      <c r="C33" s="9"/>
      <c r="D33" s="16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50">
        <f t="shared" si="1"/>
        <v>0</v>
      </c>
    </row>
    <row r="34" spans="2:17" hidden="1" outlineLevel="1" x14ac:dyDescent="0.5">
      <c r="B34" s="148"/>
      <c r="C34" s="9"/>
      <c r="D34" s="169"/>
      <c r="E34" s="170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50">
        <f t="shared" si="1"/>
        <v>0</v>
      </c>
    </row>
    <row r="35" spans="2:17" ht="18.600000000000001" collapsed="1" thickBot="1" x14ac:dyDescent="0.55000000000000004">
      <c r="B35" s="148"/>
      <c r="C35" s="9"/>
      <c r="D35" s="151"/>
      <c r="E35" s="152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</row>
    <row r="36" spans="2:17" ht="19.2" thickTop="1" thickBot="1" x14ac:dyDescent="0.55000000000000004">
      <c r="B36" s="244">
        <f>SUM(B9:B35)</f>
        <v>14</v>
      </c>
      <c r="C36" s="245" t="s">
        <v>660</v>
      </c>
      <c r="D36" s="246"/>
      <c r="E36" s="153">
        <f>SUM(E9:E35)</f>
        <v>1688</v>
      </c>
      <c r="F36" s="153">
        <f t="shared" ref="F36:P36" si="2">SUM(F9:F35)</f>
        <v>1685.5</v>
      </c>
      <c r="G36" s="153">
        <f t="shared" si="2"/>
        <v>0</v>
      </c>
      <c r="H36" s="153">
        <f t="shared" si="2"/>
        <v>0</v>
      </c>
      <c r="I36" s="153">
        <f t="shared" si="2"/>
        <v>0</v>
      </c>
      <c r="J36" s="153">
        <f t="shared" si="2"/>
        <v>0</v>
      </c>
      <c r="K36" s="153">
        <f t="shared" si="2"/>
        <v>0</v>
      </c>
      <c r="L36" s="153">
        <f t="shared" si="2"/>
        <v>0</v>
      </c>
      <c r="M36" s="153">
        <f t="shared" si="2"/>
        <v>0</v>
      </c>
      <c r="N36" s="153">
        <f t="shared" si="2"/>
        <v>0</v>
      </c>
      <c r="O36" s="153">
        <f t="shared" si="2"/>
        <v>0</v>
      </c>
      <c r="P36" s="153">
        <f t="shared" si="2"/>
        <v>0</v>
      </c>
      <c r="Q36" s="154">
        <f>SUM(Q9:Q35)</f>
        <v>3373.5</v>
      </c>
    </row>
    <row r="37" spans="2:17" ht="19.2" thickTop="1" thickBot="1" x14ac:dyDescent="0.55000000000000004">
      <c r="B37" s="244"/>
      <c r="C37" s="247" t="s">
        <v>661</v>
      </c>
      <c r="D37" s="248"/>
      <c r="E37" s="7">
        <f>'INDICADORES CLIENTES'!D85</f>
        <v>1688</v>
      </c>
      <c r="F37" s="7">
        <f>'INDICADORES CLIENTES'!E85</f>
        <v>1685.5</v>
      </c>
      <c r="G37" s="7">
        <f>'INDICADORES CLIENTES'!F85</f>
        <v>0</v>
      </c>
      <c r="H37" s="7">
        <f>'INDICADORES CLIENTES'!G85</f>
        <v>0</v>
      </c>
      <c r="I37" s="7">
        <f>'INDICADORES CLIENTES'!H85</f>
        <v>0</v>
      </c>
      <c r="J37" s="7">
        <f>'INDICADORES CLIENTES'!I85</f>
        <v>0</v>
      </c>
      <c r="K37" s="7">
        <f>'INDICADORES CLIENTES'!J85</f>
        <v>0</v>
      </c>
      <c r="L37" s="7">
        <f>'INDICADORES CLIENTES'!K85</f>
        <v>0</v>
      </c>
      <c r="M37" s="7">
        <f>'INDICADORES CLIENTES'!L85</f>
        <v>0</v>
      </c>
      <c r="N37" s="7">
        <f>'INDICADORES CLIENTES'!M85</f>
        <v>0</v>
      </c>
      <c r="O37" s="7">
        <f>'INDICADORES CLIENTES'!N85</f>
        <v>0</v>
      </c>
      <c r="P37" s="7">
        <f>'INDICADORES CLIENTES'!O85</f>
        <v>0</v>
      </c>
      <c r="Q37" s="155">
        <f>'INDICADORES CLIENTES'!P85</f>
        <v>3373.5</v>
      </c>
    </row>
    <row r="38" spans="2:17" ht="19.2" thickTop="1" thickBot="1" x14ac:dyDescent="0.55000000000000004">
      <c r="B38" s="244"/>
      <c r="C38" s="249" t="s">
        <v>662</v>
      </c>
      <c r="D38" s="250"/>
      <c r="E38" s="156">
        <f>+E36-E37</f>
        <v>0</v>
      </c>
      <c r="F38" s="157">
        <f t="shared" ref="F38:Q38" si="3">+F36-F37</f>
        <v>0</v>
      </c>
      <c r="G38" s="157">
        <f t="shared" si="3"/>
        <v>0</v>
      </c>
      <c r="H38" s="157">
        <f t="shared" si="3"/>
        <v>0</v>
      </c>
      <c r="I38" s="157">
        <f t="shared" si="3"/>
        <v>0</v>
      </c>
      <c r="J38" s="157">
        <f t="shared" si="3"/>
        <v>0</v>
      </c>
      <c r="K38" s="157">
        <f>+K36-K37</f>
        <v>0</v>
      </c>
      <c r="L38" s="157">
        <f t="shared" si="3"/>
        <v>0</v>
      </c>
      <c r="M38" s="157">
        <f t="shared" si="3"/>
        <v>0</v>
      </c>
      <c r="N38" s="157">
        <f t="shared" si="3"/>
        <v>0</v>
      </c>
      <c r="O38" s="157">
        <f t="shared" si="3"/>
        <v>0</v>
      </c>
      <c r="P38" s="157">
        <f t="shared" si="3"/>
        <v>0</v>
      </c>
      <c r="Q38" s="158">
        <f t="shared" si="3"/>
        <v>0</v>
      </c>
    </row>
    <row r="39" spans="2:17" ht="18.600000000000001" thickTop="1" x14ac:dyDescent="0.5"/>
    <row r="47" spans="2:17" x14ac:dyDescent="0.5"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</row>
  </sheetData>
  <mergeCells count="9">
    <mergeCell ref="B36:B38"/>
    <mergeCell ref="C36:D36"/>
    <mergeCell ref="C37:D37"/>
    <mergeCell ref="C38:D38"/>
    <mergeCell ref="B2:R6"/>
    <mergeCell ref="B7:B8"/>
    <mergeCell ref="C7:C8"/>
    <mergeCell ref="D7:D8"/>
    <mergeCell ref="R7:R8"/>
  </mergeCells>
  <conditionalFormatting sqref="E9:P38">
    <cfRule type="cellIs" dxfId="13" priority="1" operator="equal">
      <formula>0</formula>
    </cfRule>
  </conditionalFormatting>
  <conditionalFormatting sqref="E38:Q38">
    <cfRule type="cellIs" dxfId="12" priority="12" operator="greaterThan">
      <formula>0</formula>
    </cfRule>
    <cfRule type="cellIs" dxfId="11" priority="13" operator="greaterThan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OrEqual" id="{8DDC9073-8B78-4C60-A277-9D0ADEBAEB7B}">
            <xm:f>'INDICADORES RECURSOS'!F$99*1.150001*$B9</xm:f>
            <x14:dxf>
              <font>
                <color theme="0" tint="-0.14996795556505021"/>
              </font>
              <fill>
                <patternFill>
                  <bgColor theme="4" tint="-0.24994659260841701"/>
                </patternFill>
              </fill>
            </x14:dxf>
          </x14:cfRule>
          <x14:cfRule type="cellIs" priority="8" operator="between" id="{B680B141-A09C-48A5-8F2B-AEC702CA29B5}">
            <xm:f>'INDICADORES RECURSOS'!F$99*1.050001*$B9</xm:f>
            <xm:f>'INDICADORES RECURSOS'!F$99*1.15*$B9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between" id="{CCFEC1D3-04BD-46E7-BEF4-E993A903D041}">
            <xm:f>'INDICADORES RECURSOS'!F$99*0.950001*$B9</xm:f>
            <xm:f>'INDICADORES RECURSOS'!F$99*1.05*$B9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between" id="{3A5AD041-7687-4391-AA96-16E4B0A04EBC}">
            <xm:f>'INDICADORES RECURSOS'!F$99*0.850001*$B9</xm:f>
            <xm:f>'INDICADORES RECURSOS'!F$99*0.95*$B9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1" operator="between" id="{B01D7815-7558-4A7F-8937-D6846DC9269D}">
            <xm:f>1</xm:f>
            <xm:f>'INDICADORES RECURSOS'!F$99*0.85*$B9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E9:P34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606C78C4-9948-44FE-B489-BC834AC83FD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'IND PERFIL'!E9:P9</xm:f>
              <xm:sqref>R9</xm:sqref>
            </x14:sparkline>
            <x14:sparkline>
              <xm:f>'IND PERFIL'!E10:P10</xm:f>
              <xm:sqref>R10</xm:sqref>
            </x14:sparkline>
            <x14:sparkline>
              <xm:f>'IND PERFIL'!E11:P11</xm:f>
              <xm:sqref>R11</xm:sqref>
            </x14:sparkline>
            <x14:sparkline>
              <xm:f>'IND PERFIL'!E12:P12</xm:f>
              <xm:sqref>R12</xm:sqref>
            </x14:sparkline>
            <x14:sparkline>
              <xm:f>'IND PERFIL'!E13:P13</xm:f>
              <xm:sqref>R13</xm:sqref>
            </x14:sparkline>
            <x14:sparkline>
              <xm:f>'IND PERFIL'!E35:P35</xm:f>
              <xm:sqref>R35</xm:sqref>
            </x14:sparkline>
          </x14:sparklines>
        </x14:sparklineGroup>
        <x14:sparklineGroup manualMax="0" manualMin="0" displayEmptyCellsAs="gap" xr2:uid="{37CCAE9D-806C-4FFF-A8DE-547F1F2355B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'IND PERFIL'!E14:P14</xm:f>
              <xm:sqref>R14</xm:sqref>
            </x14:sparkline>
            <x14:sparkline>
              <xm:f>'IND PERFIL'!E15:P15</xm:f>
              <xm:sqref>R15</xm:sqref>
            </x14:sparkline>
            <x14:sparkline>
              <xm:f>'IND PERFIL'!E16:P16</xm:f>
              <xm:sqref>R16</xm:sqref>
            </x14:sparkline>
            <x14:sparkline>
              <xm:f>'IND PERFIL'!E17:P17</xm:f>
              <xm:sqref>R17</xm:sqref>
            </x14:sparkline>
            <x14:sparkline>
              <xm:f>'IND PERFIL'!E18:P18</xm:f>
              <xm:sqref>R18</xm:sqref>
            </x14:sparkline>
            <x14:sparkline>
              <xm:f>'IND PERFIL'!E19:P19</xm:f>
              <xm:sqref>R19</xm:sqref>
            </x14:sparkline>
            <x14:sparkline>
              <xm:f>'IND PERFIL'!E20:P20</xm:f>
              <xm:sqref>R20</xm:sqref>
            </x14:sparkline>
            <x14:sparkline>
              <xm:f>'IND PERFIL'!E21:P21</xm:f>
              <xm:sqref>R21</xm:sqref>
            </x14:sparkline>
            <x14:sparkline>
              <xm:f>'IND PERFIL'!E22:P22</xm:f>
              <xm:sqref>R22</xm:sqref>
            </x14:sparkline>
            <x14:sparkline>
              <xm:f>'IND PERFIL'!E23:P23</xm:f>
              <xm:sqref>R23</xm:sqref>
            </x14:sparkline>
            <x14:sparkline>
              <xm:f>'IND PERFIL'!E24:P24</xm:f>
              <xm:sqref>R24</xm:sqref>
            </x14:sparkline>
            <x14:sparkline>
              <xm:f>'IND PERFIL'!E25:P25</xm:f>
              <xm:sqref>R25</xm:sqref>
            </x14:sparkline>
            <x14:sparkline>
              <xm:f>'IND PERFIL'!E26:P26</xm:f>
              <xm:sqref>R26</xm:sqref>
            </x14:sparkline>
            <x14:sparkline>
              <xm:f>'IND PERFIL'!E27:P27</xm:f>
              <xm:sqref>R27</xm:sqref>
            </x14:sparkline>
            <x14:sparkline>
              <xm:f>'IND PERFIL'!E28:P28</xm:f>
              <xm:sqref>R28</xm:sqref>
            </x14:sparkline>
            <x14:sparkline>
              <xm:f>'IND PERFIL'!E29:P29</xm:f>
              <xm:sqref>R29</xm:sqref>
            </x14:sparkline>
            <x14:sparkline>
              <xm:f>'IND PERFIL'!E30:P30</xm:f>
              <xm:sqref>R30</xm:sqref>
            </x14:sparkline>
            <x14:sparkline>
              <xm:f>'IND PERFIL'!E31:P31</xm:f>
              <xm:sqref>R31</xm:sqref>
            </x14:sparkline>
            <x14:sparkline>
              <xm:f>'IND PERFIL'!E32:P32</xm:f>
              <xm:sqref>R32</xm:sqref>
            </x14:sparkline>
            <x14:sparkline>
              <xm:f>'IND PERFIL'!E33:P33</xm:f>
              <xm:sqref>R33</xm:sqref>
            </x14:sparkline>
            <x14:sparkline>
              <xm:f>'IND PERFIL'!E34:P34</xm:f>
              <xm:sqref>R34</xm:sqref>
            </x14:sparkline>
          </x14:sparklines>
        </x14:sparklineGroup>
      </x14:sparklineGroup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18BFC-E49C-4694-94F2-C1CAE17C7712}">
  <sheetPr codeName="Hoja6"/>
  <dimension ref="A1:Y7643"/>
  <sheetViews>
    <sheetView workbookViewId="0">
      <selection sqref="A1:K7309"/>
    </sheetView>
  </sheetViews>
  <sheetFormatPr baseColWidth="10" defaultRowHeight="14.4" x14ac:dyDescent="0.3"/>
  <cols>
    <col min="1" max="1" width="19.5546875" bestFit="1" customWidth="1"/>
    <col min="2" max="2" width="10.33203125" bestFit="1" customWidth="1"/>
    <col min="3" max="3" width="21.33203125" bestFit="1" customWidth="1"/>
    <col min="4" max="4" width="25.109375" bestFit="1" customWidth="1"/>
    <col min="5" max="5" width="37.44140625" bestFit="1" customWidth="1"/>
    <col min="6" max="7" width="13.44140625" bestFit="1" customWidth="1"/>
    <col min="8" max="8" width="16.77734375" bestFit="1" customWidth="1"/>
    <col min="9" max="9" width="16" bestFit="1" customWidth="1"/>
    <col min="10" max="10" width="15.109375" bestFit="1" customWidth="1"/>
    <col min="11" max="11" width="56" bestFit="1" customWidth="1"/>
  </cols>
  <sheetData>
    <row r="1" spans="1:25" x14ac:dyDescent="0.3">
      <c r="A1" t="s">
        <v>3</v>
      </c>
      <c r="B1" t="s">
        <v>0</v>
      </c>
      <c r="C1" t="s">
        <v>1</v>
      </c>
      <c r="D1" t="s">
        <v>1082</v>
      </c>
      <c r="E1" t="s">
        <v>4</v>
      </c>
      <c r="F1" t="s">
        <v>5</v>
      </c>
      <c r="G1" t="s">
        <v>6</v>
      </c>
      <c r="H1" t="s">
        <v>1111</v>
      </c>
      <c r="I1" t="s">
        <v>3166</v>
      </c>
      <c r="J1" t="s">
        <v>3167</v>
      </c>
      <c r="K1" t="s">
        <v>491</v>
      </c>
      <c r="L1">
        <v>202501</v>
      </c>
      <c r="M1" cm="1">
        <f t="array" ref="M1:M29">_xlfn._xlws.FILTER(L:L,L:L&lt;&gt;"")</f>
        <v>202501</v>
      </c>
      <c r="O1" t="str">
        <f>IFERROR(LEFT('Por Proyectos - Actividades'!E2,FIND(" - ",'Por Proyectos - Actividades'!$E$2)-1),"*")</f>
        <v>*</v>
      </c>
      <c r="P1" t="str">
        <f>'Por Proyectos - Actividades'!E3</f>
        <v>*</v>
      </c>
      <c r="Q1" t="str">
        <f>'Por Proyectos - Actividades'!E4</f>
        <v>*</v>
      </c>
      <c r="T1" t="e">
        <f>LEFT('Por Proyectos - Recursos'!E2,FIND(" - ",'Por Proyectos - Recursos'!$E$2)-1)</f>
        <v>#VALUE!</v>
      </c>
      <c r="U1" t="str">
        <f>'Por Proyectos - Recursos'!E3</f>
        <v>*</v>
      </c>
      <c r="V1" t="str">
        <f>'Por Proyectos - Recursos'!E4</f>
        <v>*</v>
      </c>
      <c r="Y1" t="e" cm="1" vm="1">
        <f t="array" aca="1" ref="Y1" ca="1">_xlfn._xlws.SORT(_xlfn.UNIQUE(_xlfn._xlws.FILTER(Tabla_Consulta_desde_proyectos6[Usunombre],(Tabla_Consulta_desde_proyectos6[Interno/Externo]&lt;&gt;"Externos"))))</f>
        <v>#VALUE!</v>
      </c>
    </row>
    <row r="2" spans="1:25" x14ac:dyDescent="0.3">
      <c r="A2" t="s">
        <v>4194</v>
      </c>
      <c r="D2" t="s">
        <v>1086</v>
      </c>
      <c r="E2" t="s">
        <v>60</v>
      </c>
      <c r="F2" t="s">
        <v>4258</v>
      </c>
      <c r="G2">
        <v>16</v>
      </c>
      <c r="H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" t="str">
        <f>Tabla_Consulta_desde_proyectos6[[#This Row],[PRYApath]]&amp;" "&amp;Tabla_Consulta_desde_proyectos6[[#This Row],[Usunombre]]</f>
        <v>/0002/0002 AARON VARGAS VALVERDE</v>
      </c>
      <c r="L2">
        <f>L1+1</f>
        <v>202502</v>
      </c>
      <c r="M2">
        <v>202502</v>
      </c>
      <c r="R2" t="str" cm="1">
        <f t="array" ref="R2:R9">_xlfn.VSTACK(IFERROR(_xlfn._xlws.SORT(_xlfn.UNIQUE(_xlfn._xlws.FILTER(Tabla_Consulta_desde_proyectos6[Usunombre],(Tabla_Consulta_desde_proyectos6[IncluirRecurso]=1)*(Tabla_Consulta_desde_proyectos6[Interno/Externo]&lt;&gt;"Externos")))),"Sin Recursos Internos"),"Total Recursos Internos"," ","Recursos Externos ",IFERROR(_xlfn._xlws.SORT(_xlfn.UNIQUE(_xlfn._xlws.FILTER(Tabla_Consulta_desde_proyectos6[Usunombre],(Tabla_Consulta_desde_proyectos6[IncluirRecurso]=1)*(Tabla_Consulta_desde_proyectos6[Interno/Externo]="Externos")))),""),"Total Recursos Externos","","Total Recursos")</f>
        <v>Sin Recursos Internos</v>
      </c>
    </row>
    <row r="3" spans="1:25" x14ac:dyDescent="0.3">
      <c r="A3" t="s">
        <v>4194</v>
      </c>
      <c r="D3" t="s">
        <v>1086</v>
      </c>
      <c r="E3" t="s">
        <v>60</v>
      </c>
      <c r="F3" t="s">
        <v>4366</v>
      </c>
      <c r="G3">
        <v>24</v>
      </c>
      <c r="H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" t="str">
        <f>Tabla_Consulta_desde_proyectos6[[#This Row],[PRYApath]]&amp;" "&amp;Tabla_Consulta_desde_proyectos6[[#This Row],[Usunombre]]</f>
        <v>/0002/0002 AARON VARGAS VALVERDE</v>
      </c>
      <c r="L3">
        <f t="shared" ref="L3:L12" si="0">L2+1</f>
        <v>202503</v>
      </c>
      <c r="M3">
        <v>202503</v>
      </c>
      <c r="R3" t="str">
        <v>Total Recursos Internos</v>
      </c>
    </row>
    <row r="4" spans="1:25" x14ac:dyDescent="0.3">
      <c r="A4" t="s">
        <v>4194</v>
      </c>
      <c r="D4" t="s">
        <v>1086</v>
      </c>
      <c r="E4" t="s">
        <v>60</v>
      </c>
      <c r="F4" t="s">
        <v>4422</v>
      </c>
      <c r="G4">
        <v>8</v>
      </c>
      <c r="H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" t="str">
        <f>Tabla_Consulta_desde_proyectos6[[#This Row],[PRYApath]]&amp;" "&amp;Tabla_Consulta_desde_proyectos6[[#This Row],[Usunombre]]</f>
        <v>/0002/0002 AARON VARGAS VALVERDE</v>
      </c>
      <c r="L4">
        <f t="shared" si="0"/>
        <v>202504</v>
      </c>
      <c r="M4">
        <v>202504</v>
      </c>
      <c r="R4" t="str">
        <v xml:space="preserve"> </v>
      </c>
    </row>
    <row r="5" spans="1:25" x14ac:dyDescent="0.3">
      <c r="A5" t="s">
        <v>4194</v>
      </c>
      <c r="D5" t="s">
        <v>1086</v>
      </c>
      <c r="E5" t="s">
        <v>60</v>
      </c>
      <c r="F5" t="s">
        <v>4434</v>
      </c>
      <c r="G5">
        <v>16</v>
      </c>
      <c r="H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" t="str">
        <f>Tabla_Consulta_desde_proyectos6[[#This Row],[PRYApath]]&amp;" "&amp;Tabla_Consulta_desde_proyectos6[[#This Row],[Usunombre]]</f>
        <v>/0002/0002 AARON VARGAS VALVERDE</v>
      </c>
      <c r="L5">
        <f t="shared" si="0"/>
        <v>202505</v>
      </c>
      <c r="M5">
        <v>202505</v>
      </c>
      <c r="O5" t="str" cm="1">
        <f t="array" ref="O5">IFERROR(_xlfn.VSTACK("*",_xlfn.UNIQUE(_xlfn._xlws.FILTER(Tabla_Consulta_desde_proyectos6[PRYItipo],(Tabla_Consulta_desde_proyectos6[PRYcodigo]=$O$1)*(Tabla_Consulta_desde_proyectos6[PRYItipo]&lt;&gt;""))),""),"*")</f>
        <v>*</v>
      </c>
      <c r="P5" t="str" cm="1">
        <f t="array" ref="P5:P6">IFERROR(_xlfn.VSTACK("*",_xlfn.UNIQUE(_xlfn._xlws.FILTER(Tabla_Consulta_desde_proyectos6[PRYInumero],(Tabla_Consulta_desde_proyectos6[PRYcodigo]=$O$1)*(Tabla_Consulta_desde_proyectos6[PRYItipo]=$P$1))),""),_xlfn.VSTACK("*","Escoga primero algún Indicador en la celda superior"))</f>
        <v>*</v>
      </c>
      <c r="R5" t="str">
        <v xml:space="preserve">Recursos Externos </v>
      </c>
      <c r="T5" t="str" cm="1">
        <f t="array" ref="T5">IFERROR(_xlfn.VSTACK("*",_xlfn.UNIQUE(_xlfn._xlws.FILTER(Tabla_Consulta_desde_proyectos6[PRYItipo],(Tabla_Consulta_desde_proyectos6[PRYcodigo]=$T$1)*(Tabla_Consulta_desde_proyectos6[PRYItipo]&lt;&gt;""))),""),"*")</f>
        <v>*</v>
      </c>
      <c r="U5" t="str" cm="1">
        <f t="array" ref="U5:U6">IFERROR(_xlfn.VSTACK("*",_xlfn.UNIQUE(_xlfn._xlws.FILTER(Tabla_Consulta_desde_proyectos6[PRYInumero],(Tabla_Consulta_desde_proyectos6[PRYcodigo]=$T$1)*(Tabla_Consulta_desde_proyectos6[PRYItipo]=$U$1))),""),_xlfn.VSTACK("*","Escoga primero algún Indicador en la celda superior"))</f>
        <v>*</v>
      </c>
    </row>
    <row r="6" spans="1:25" x14ac:dyDescent="0.3">
      <c r="A6" t="s">
        <v>4194</v>
      </c>
      <c r="D6" t="s">
        <v>1086</v>
      </c>
      <c r="E6" t="s">
        <v>60</v>
      </c>
      <c r="F6" t="s">
        <v>4593</v>
      </c>
      <c r="G6">
        <v>80</v>
      </c>
      <c r="H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" t="str">
        <f>Tabla_Consulta_desde_proyectos6[[#This Row],[PRYApath]]&amp;" "&amp;Tabla_Consulta_desde_proyectos6[[#This Row],[Usunombre]]</f>
        <v>/0002/0002 AARON VARGAS VALVERDE</v>
      </c>
      <c r="L6">
        <f t="shared" si="0"/>
        <v>202506</v>
      </c>
      <c r="M6">
        <v>202506</v>
      </c>
      <c r="P6" t="str">
        <v>Escoga primero algún Indicador en la celda superior</v>
      </c>
      <c r="R6" t="str">
        <v/>
      </c>
      <c r="U6" t="str">
        <v>Escoga primero algún Indicador en la celda superior</v>
      </c>
    </row>
    <row r="7" spans="1:25" x14ac:dyDescent="0.3">
      <c r="A7" t="s">
        <v>4194</v>
      </c>
      <c r="D7" t="s">
        <v>1086</v>
      </c>
      <c r="E7" t="s">
        <v>483</v>
      </c>
      <c r="F7" t="s">
        <v>4258</v>
      </c>
      <c r="G7">
        <v>8</v>
      </c>
      <c r="H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" t="str">
        <f>Tabla_Consulta_desde_proyectos6[[#This Row],[PRYApath]]&amp;" "&amp;Tabla_Consulta_desde_proyectos6[[#This Row],[Usunombre]]</f>
        <v>/0002/0002 ADRIAN JIMENEZ VALVERDE</v>
      </c>
      <c r="L7">
        <f t="shared" si="0"/>
        <v>202507</v>
      </c>
      <c r="M7">
        <v>202507</v>
      </c>
      <c r="R7" t="str">
        <v>Total Recursos Externos</v>
      </c>
    </row>
    <row r="8" spans="1:25" x14ac:dyDescent="0.3">
      <c r="A8" t="s">
        <v>4194</v>
      </c>
      <c r="D8" t="s">
        <v>1086</v>
      </c>
      <c r="E8" t="s">
        <v>483</v>
      </c>
      <c r="F8" t="s">
        <v>4284</v>
      </c>
      <c r="G8">
        <v>4</v>
      </c>
      <c r="H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" t="str">
        <f>Tabla_Consulta_desde_proyectos6[[#This Row],[PRYApath]]&amp;" "&amp;Tabla_Consulta_desde_proyectos6[[#This Row],[Usunombre]]</f>
        <v>/0002/0002 ADRIAN JIMENEZ VALVERDE</v>
      </c>
      <c r="L8">
        <f t="shared" si="0"/>
        <v>202508</v>
      </c>
      <c r="M8">
        <v>202508</v>
      </c>
      <c r="R8" t="str">
        <v/>
      </c>
    </row>
    <row r="9" spans="1:25" x14ac:dyDescent="0.3">
      <c r="A9" t="s">
        <v>4194</v>
      </c>
      <c r="D9" t="s">
        <v>1086</v>
      </c>
      <c r="E9" t="s">
        <v>483</v>
      </c>
      <c r="F9" t="s">
        <v>4388</v>
      </c>
      <c r="G9">
        <v>16</v>
      </c>
      <c r="H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" t="str">
        <f>Tabla_Consulta_desde_proyectos6[[#This Row],[PRYApath]]&amp;" "&amp;Tabla_Consulta_desde_proyectos6[[#This Row],[Usunombre]]</f>
        <v>/0002/0002 ADRIAN JIMENEZ VALVERDE</v>
      </c>
      <c r="L9">
        <f t="shared" si="0"/>
        <v>202509</v>
      </c>
      <c r="M9">
        <v>202509</v>
      </c>
      <c r="R9" t="str">
        <v>Total Recursos</v>
      </c>
    </row>
    <row r="10" spans="1:25" x14ac:dyDescent="0.3">
      <c r="A10" t="s">
        <v>4194</v>
      </c>
      <c r="D10" t="s">
        <v>1086</v>
      </c>
      <c r="E10" t="s">
        <v>483</v>
      </c>
      <c r="F10" t="s">
        <v>4422</v>
      </c>
      <c r="G10">
        <v>32</v>
      </c>
      <c r="H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" t="str">
        <f>Tabla_Consulta_desde_proyectos6[[#This Row],[PRYApath]]&amp;" "&amp;Tabla_Consulta_desde_proyectos6[[#This Row],[Usunombre]]</f>
        <v>/0002/0002 ADRIAN JIMENEZ VALVERDE</v>
      </c>
      <c r="L10">
        <f t="shared" si="0"/>
        <v>202510</v>
      </c>
      <c r="M10">
        <v>202510</v>
      </c>
    </row>
    <row r="11" spans="1:25" x14ac:dyDescent="0.3">
      <c r="A11" t="s">
        <v>4194</v>
      </c>
      <c r="D11" t="s">
        <v>1086</v>
      </c>
      <c r="E11" t="s">
        <v>483</v>
      </c>
      <c r="F11" t="s">
        <v>4593</v>
      </c>
      <c r="G11">
        <v>16</v>
      </c>
      <c r="H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" t="str">
        <f>Tabla_Consulta_desde_proyectos6[[#This Row],[PRYApath]]&amp;" "&amp;Tabla_Consulta_desde_proyectos6[[#This Row],[Usunombre]]</f>
        <v>/0002/0002 ADRIAN JIMENEZ VALVERDE</v>
      </c>
      <c r="L11">
        <f t="shared" si="0"/>
        <v>202511</v>
      </c>
      <c r="M11">
        <v>202511</v>
      </c>
    </row>
    <row r="12" spans="1:25" x14ac:dyDescent="0.3">
      <c r="A12" t="s">
        <v>4194</v>
      </c>
      <c r="D12" t="s">
        <v>1086</v>
      </c>
      <c r="E12" t="s">
        <v>483</v>
      </c>
      <c r="F12" t="s">
        <v>4692</v>
      </c>
      <c r="G12">
        <v>44</v>
      </c>
      <c r="H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" t="str">
        <f>Tabla_Consulta_desde_proyectos6[[#This Row],[PRYApath]]&amp;" "&amp;Tabla_Consulta_desde_proyectos6[[#This Row],[Usunombre]]</f>
        <v>/0002/0002 ADRIAN JIMENEZ VALVERDE</v>
      </c>
      <c r="L12">
        <f t="shared" si="0"/>
        <v>202512</v>
      </c>
      <c r="M12">
        <v>202512</v>
      </c>
    </row>
    <row r="13" spans="1:25" x14ac:dyDescent="0.3">
      <c r="A13" t="s">
        <v>4194</v>
      </c>
      <c r="D13" t="s">
        <v>1086</v>
      </c>
      <c r="E13" t="s">
        <v>3869</v>
      </c>
      <c r="F13" t="s">
        <v>4258</v>
      </c>
      <c r="G13">
        <v>8</v>
      </c>
      <c r="H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" t="str">
        <f>Tabla_Consulta_desde_proyectos6[[#This Row],[PRYApath]]&amp;" "&amp;Tabla_Consulta_desde_proyectos6[[#This Row],[Usunombre]]</f>
        <v>/0002/0002 ADRIANA ELENA AGUERO OVARES</v>
      </c>
      <c r="L13" t="s">
        <v>4297</v>
      </c>
      <c r="M13" t="str">
        <v>2025*</v>
      </c>
    </row>
    <row r="14" spans="1:25" x14ac:dyDescent="0.3">
      <c r="A14" t="s">
        <v>4194</v>
      </c>
      <c r="D14" t="s">
        <v>1086</v>
      </c>
      <c r="E14" t="s">
        <v>3869</v>
      </c>
      <c r="F14" t="s">
        <v>4342</v>
      </c>
      <c r="G14">
        <v>16</v>
      </c>
      <c r="H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" t="str">
        <f>Tabla_Consulta_desde_proyectos6[[#This Row],[PRYApath]]&amp;" "&amp;Tabla_Consulta_desde_proyectos6[[#This Row],[Usunombre]]</f>
        <v>/0002/0002 ADRIANA ELENA AGUERO OVARES</v>
      </c>
      <c r="L14" t="s">
        <v>536</v>
      </c>
      <c r="M14" t="str">
        <v xml:space="preserve"> </v>
      </c>
      <c r="O14" t="str" cm="1">
        <f t="array" ref="O14:O53">_xlfn.UNIQUE(_xlfn._xlws.FILTER(Tabla_Consulta_desde_proyectos6[PRYcodigo],LEFT(Tabla_Consulta_desde_proyectos6[PRYRAfecha],4)="2026"))</f>
        <v>SOIN-ADM-2025</v>
      </c>
    </row>
    <row r="15" spans="1:25" x14ac:dyDescent="0.3">
      <c r="A15" t="s">
        <v>4194</v>
      </c>
      <c r="D15" t="s">
        <v>1086</v>
      </c>
      <c r="E15" t="s">
        <v>3869</v>
      </c>
      <c r="F15" t="s">
        <v>4366</v>
      </c>
      <c r="G15">
        <v>4</v>
      </c>
      <c r="H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" t="str">
        <f>Tabla_Consulta_desde_proyectos6[[#This Row],[PRYApath]]&amp;" "&amp;Tabla_Consulta_desde_proyectos6[[#This Row],[Usunombre]]</f>
        <v>/0002/0002 ADRIANA ELENA AGUERO OVARES</v>
      </c>
      <c r="L15">
        <v>202601</v>
      </c>
      <c r="M15">
        <v>202601</v>
      </c>
      <c r="O15" t="str">
        <v>SOIN-ADM-2026</v>
      </c>
    </row>
    <row r="16" spans="1:25" x14ac:dyDescent="0.3">
      <c r="A16" t="s">
        <v>4194</v>
      </c>
      <c r="D16" t="s">
        <v>1086</v>
      </c>
      <c r="E16" t="s">
        <v>3869</v>
      </c>
      <c r="F16" t="s">
        <v>4493</v>
      </c>
      <c r="G16">
        <v>16</v>
      </c>
      <c r="H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" t="str">
        <f>Tabla_Consulta_desde_proyectos6[[#This Row],[PRYApath]]&amp;" "&amp;Tabla_Consulta_desde_proyectos6[[#This Row],[Usunombre]]</f>
        <v>/0002/0002 ADRIANA ELENA AGUERO OVARES</v>
      </c>
      <c r="L16">
        <f t="shared" ref="L16:L26" si="1">L15+1</f>
        <v>202602</v>
      </c>
      <c r="M16">
        <v>202602</v>
      </c>
      <c r="O16" t="str">
        <v>001-152-ARESEP-SIF</v>
      </c>
    </row>
    <row r="17" spans="1:15" x14ac:dyDescent="0.3">
      <c r="A17" t="s">
        <v>4194</v>
      </c>
      <c r="D17" t="s">
        <v>1086</v>
      </c>
      <c r="E17" t="s">
        <v>3869</v>
      </c>
      <c r="F17" t="s">
        <v>4559</v>
      </c>
      <c r="G17">
        <v>4</v>
      </c>
      <c r="H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" t="str">
        <f>Tabla_Consulta_desde_proyectos6[[#This Row],[PRYApath]]&amp;" "&amp;Tabla_Consulta_desde_proyectos6[[#This Row],[Usunombre]]</f>
        <v>/0002/0002 ADRIANA ELENA AGUERO OVARES</v>
      </c>
      <c r="L17">
        <f t="shared" si="1"/>
        <v>202603</v>
      </c>
      <c r="M17">
        <v>202603</v>
      </c>
      <c r="O17" t="str">
        <v>001-154-ARESEP-SIF</v>
      </c>
    </row>
    <row r="18" spans="1:15" x14ac:dyDescent="0.3">
      <c r="A18" t="s">
        <v>4194</v>
      </c>
      <c r="D18" t="s">
        <v>1086</v>
      </c>
      <c r="E18" t="s">
        <v>3869</v>
      </c>
      <c r="F18" t="s">
        <v>4610</v>
      </c>
      <c r="G18">
        <v>8</v>
      </c>
      <c r="H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" t="str">
        <f>Tabla_Consulta_desde_proyectos6[[#This Row],[PRYApath]]&amp;" "&amp;Tabla_Consulta_desde_proyectos6[[#This Row],[Usunombre]]</f>
        <v>/0002/0002 ADRIANA ELENA AGUERO OVARES</v>
      </c>
      <c r="L18">
        <f t="shared" si="1"/>
        <v>202604</v>
      </c>
      <c r="M18">
        <v>202604</v>
      </c>
      <c r="O18" t="str">
        <v>001-156-ARESEP</v>
      </c>
    </row>
    <row r="19" spans="1:15" x14ac:dyDescent="0.3">
      <c r="A19" t="s">
        <v>4194</v>
      </c>
      <c r="D19" t="s">
        <v>1086</v>
      </c>
      <c r="E19" t="s">
        <v>3869</v>
      </c>
      <c r="F19" t="s">
        <v>4692</v>
      </c>
      <c r="G19">
        <v>8</v>
      </c>
      <c r="H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" t="str">
        <f>Tabla_Consulta_desde_proyectos6[[#This Row],[PRYApath]]&amp;" "&amp;Tabla_Consulta_desde_proyectos6[[#This Row],[Usunombre]]</f>
        <v>/0002/0002 ADRIANA ELENA AGUERO OVARES</v>
      </c>
      <c r="L19">
        <f t="shared" si="1"/>
        <v>202605</v>
      </c>
      <c r="M19">
        <v>202605</v>
      </c>
      <c r="O19" t="str">
        <v>018-154-BNVAL-SAPI</v>
      </c>
    </row>
    <row r="20" spans="1:15" x14ac:dyDescent="0.3">
      <c r="A20" t="s">
        <v>4194</v>
      </c>
      <c r="D20" t="s">
        <v>1086</v>
      </c>
      <c r="E20" t="s">
        <v>168</v>
      </c>
      <c r="F20" t="s">
        <v>4258</v>
      </c>
      <c r="G20">
        <v>16</v>
      </c>
      <c r="H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" t="str">
        <f>Tabla_Consulta_desde_proyectos6[[#This Row],[PRYApath]]&amp;" "&amp;Tabla_Consulta_desde_proyectos6[[#This Row],[Usunombre]]</f>
        <v>/0002/0002 ALBERTO SOLANO SOLANO</v>
      </c>
      <c r="L20">
        <f t="shared" si="1"/>
        <v>202606</v>
      </c>
      <c r="M20">
        <v>202606</v>
      </c>
      <c r="O20" t="str">
        <v>024-154-DGAC-SIF</v>
      </c>
    </row>
    <row r="21" spans="1:15" x14ac:dyDescent="0.3">
      <c r="A21" t="s">
        <v>4194</v>
      </c>
      <c r="D21" t="s">
        <v>1086</v>
      </c>
      <c r="E21" t="s">
        <v>168</v>
      </c>
      <c r="F21" t="s">
        <v>4366</v>
      </c>
      <c r="G21">
        <v>16</v>
      </c>
      <c r="H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" t="str">
        <f>Tabla_Consulta_desde_proyectos6[[#This Row],[PRYApath]]&amp;" "&amp;Tabla_Consulta_desde_proyectos6[[#This Row],[Usunombre]]</f>
        <v>/0002/0002 ALBERTO SOLANO SOLANO</v>
      </c>
      <c r="L21">
        <f t="shared" si="1"/>
        <v>202607</v>
      </c>
      <c r="M21">
        <v>202607</v>
      </c>
      <c r="O21" t="str">
        <v>095-152-INDER-SIF</v>
      </c>
    </row>
    <row r="22" spans="1:15" x14ac:dyDescent="0.3">
      <c r="A22" t="s">
        <v>4194</v>
      </c>
      <c r="D22" t="s">
        <v>1086</v>
      </c>
      <c r="E22" t="s">
        <v>168</v>
      </c>
      <c r="F22" t="s">
        <v>4493</v>
      </c>
      <c r="G22">
        <v>8</v>
      </c>
      <c r="H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" t="str">
        <f>Tabla_Consulta_desde_proyectos6[[#This Row],[PRYApath]]&amp;" "&amp;Tabla_Consulta_desde_proyectos6[[#This Row],[Usunombre]]</f>
        <v>/0002/0002 ALBERTO SOLANO SOLANO</v>
      </c>
      <c r="L22">
        <f t="shared" si="1"/>
        <v>202608</v>
      </c>
      <c r="M22">
        <v>202608</v>
      </c>
      <c r="O22" t="str">
        <v>095-152-SENARA-SIF</v>
      </c>
    </row>
    <row r="23" spans="1:15" x14ac:dyDescent="0.3">
      <c r="A23" t="s">
        <v>4194</v>
      </c>
      <c r="D23" t="s">
        <v>1086</v>
      </c>
      <c r="E23" t="s">
        <v>168</v>
      </c>
      <c r="F23" t="s">
        <v>4692</v>
      </c>
      <c r="G23">
        <v>8</v>
      </c>
      <c r="H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" t="str">
        <f>Tabla_Consulta_desde_proyectos6[[#This Row],[PRYApath]]&amp;" "&amp;Tabla_Consulta_desde_proyectos6[[#This Row],[Usunombre]]</f>
        <v>/0002/0002 ALBERTO SOLANO SOLANO</v>
      </c>
      <c r="L23">
        <f t="shared" si="1"/>
        <v>202609</v>
      </c>
      <c r="M23">
        <v>202609</v>
      </c>
      <c r="O23" t="str">
        <v>095-154-INDER SIF</v>
      </c>
    </row>
    <row r="24" spans="1:15" x14ac:dyDescent="0.3">
      <c r="A24" t="s">
        <v>4194</v>
      </c>
      <c r="D24" t="s">
        <v>1086</v>
      </c>
      <c r="E24" t="s">
        <v>456</v>
      </c>
      <c r="F24" t="s">
        <v>4258</v>
      </c>
      <c r="G24">
        <v>8</v>
      </c>
      <c r="H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" t="str">
        <f>Tabla_Consulta_desde_proyectos6[[#This Row],[PRYApath]]&amp;" "&amp;Tabla_Consulta_desde_proyectos6[[#This Row],[Usunombre]]</f>
        <v>/0002/0002 ALEJANDRA BARRIENTOS VENEGAS</v>
      </c>
      <c r="L24">
        <f t="shared" si="1"/>
        <v>202610</v>
      </c>
      <c r="M24">
        <v>202610</v>
      </c>
      <c r="O24" t="str">
        <v>095-154-SENARA SIF</v>
      </c>
    </row>
    <row r="25" spans="1:15" x14ac:dyDescent="0.3">
      <c r="A25" t="s">
        <v>4194</v>
      </c>
      <c r="D25" t="s">
        <v>1086</v>
      </c>
      <c r="E25" t="s">
        <v>456</v>
      </c>
      <c r="F25" t="s">
        <v>4366</v>
      </c>
      <c r="G25">
        <v>8</v>
      </c>
      <c r="H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" t="str">
        <f>Tabla_Consulta_desde_proyectos6[[#This Row],[PRYApath]]&amp;" "&amp;Tabla_Consulta_desde_proyectos6[[#This Row],[Usunombre]]</f>
        <v>/0002/0002 ALEJANDRA BARRIENTOS VENEGAS</v>
      </c>
      <c r="L25">
        <f t="shared" si="1"/>
        <v>202611</v>
      </c>
      <c r="M25">
        <v>202611</v>
      </c>
      <c r="O25" t="str">
        <v>095-157-SAAS</v>
      </c>
    </row>
    <row r="26" spans="1:15" x14ac:dyDescent="0.3">
      <c r="A26" t="s">
        <v>4194</v>
      </c>
      <c r="D26" t="s">
        <v>1086</v>
      </c>
      <c r="E26" t="s">
        <v>456</v>
      </c>
      <c r="F26" t="s">
        <v>4388</v>
      </c>
      <c r="G26">
        <v>8</v>
      </c>
      <c r="H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" t="str">
        <f>Tabla_Consulta_desde_proyectos6[[#This Row],[PRYApath]]&amp;" "&amp;Tabla_Consulta_desde_proyectos6[[#This Row],[Usunombre]]</f>
        <v>/0002/0002 ALEJANDRA BARRIENTOS VENEGAS</v>
      </c>
      <c r="L26">
        <f t="shared" si="1"/>
        <v>202612</v>
      </c>
      <c r="M26">
        <v>202612</v>
      </c>
      <c r="O26" t="str">
        <v>097-152-PANI-SIF</v>
      </c>
    </row>
    <row r="27" spans="1:15" x14ac:dyDescent="0.3">
      <c r="A27" t="s">
        <v>4194</v>
      </c>
      <c r="D27" t="s">
        <v>1086</v>
      </c>
      <c r="E27" t="s">
        <v>456</v>
      </c>
      <c r="F27" t="s">
        <v>4434</v>
      </c>
      <c r="G27">
        <v>8</v>
      </c>
      <c r="H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" t="str">
        <f>Tabla_Consulta_desde_proyectos6[[#This Row],[PRYApath]]&amp;" "&amp;Tabla_Consulta_desde_proyectos6[[#This Row],[Usunombre]]</f>
        <v>/0002/0002 ALEJANDRA BARRIENTOS VENEGAS</v>
      </c>
      <c r="L27" t="s">
        <v>8289</v>
      </c>
      <c r="M27" t="str">
        <v>2026*</v>
      </c>
      <c r="O27" t="str">
        <v>097-154-PANI-SIF</v>
      </c>
    </row>
    <row r="28" spans="1:15" x14ac:dyDescent="0.3">
      <c r="A28" t="s">
        <v>4194</v>
      </c>
      <c r="D28" t="s">
        <v>1086</v>
      </c>
      <c r="E28" t="s">
        <v>456</v>
      </c>
      <c r="F28" t="s">
        <v>4493</v>
      </c>
      <c r="G28">
        <v>8</v>
      </c>
      <c r="H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" t="str">
        <f>Tabla_Consulta_desde_proyectos6[[#This Row],[PRYApath]]&amp;" "&amp;Tabla_Consulta_desde_proyectos6[[#This Row],[Usunombre]]</f>
        <v>/0002/0002 ALEJANDRA BARRIENTOS VENEGAS</v>
      </c>
      <c r="L28" t="s">
        <v>536</v>
      </c>
      <c r="M28" t="str">
        <v xml:space="preserve"> </v>
      </c>
      <c r="O28" t="str">
        <v>098-190.2-SENARA</v>
      </c>
    </row>
    <row r="29" spans="1:15" x14ac:dyDescent="0.3">
      <c r="A29" t="s">
        <v>4194</v>
      </c>
      <c r="D29" t="s">
        <v>1086</v>
      </c>
      <c r="E29" t="s">
        <v>456</v>
      </c>
      <c r="F29" t="s">
        <v>4559</v>
      </c>
      <c r="G29">
        <v>8</v>
      </c>
      <c r="H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" t="str">
        <f>Tabla_Consulta_desde_proyectos6[[#This Row],[PRYApath]]&amp;" "&amp;Tabla_Consulta_desde_proyectos6[[#This Row],[Usunombre]]</f>
        <v>/0002/0002 ALEJANDRA BARRIENTOS VENEGAS</v>
      </c>
      <c r="L29" t="s">
        <v>1121</v>
      </c>
      <c r="M29" t="str">
        <v>202*</v>
      </c>
      <c r="O29" t="str">
        <v>119-152-UCR</v>
      </c>
    </row>
    <row r="30" spans="1:15" x14ac:dyDescent="0.3">
      <c r="A30" t="s">
        <v>4194</v>
      </c>
      <c r="D30" t="s">
        <v>1086</v>
      </c>
      <c r="E30" t="s">
        <v>4367</v>
      </c>
      <c r="F30" t="s">
        <v>4366</v>
      </c>
      <c r="G30">
        <v>24</v>
      </c>
      <c r="H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" t="str">
        <f>Tabla_Consulta_desde_proyectos6[[#This Row],[PRYApath]]&amp;" "&amp;Tabla_Consulta_desde_proyectos6[[#This Row],[Usunombre]]</f>
        <v>/0002/0002 ALEXA PORRAS SALAS</v>
      </c>
      <c r="O30" t="str">
        <v>119-156-UCR</v>
      </c>
    </row>
    <row r="31" spans="1:15" x14ac:dyDescent="0.3">
      <c r="A31" t="s">
        <v>4194</v>
      </c>
      <c r="D31" t="s">
        <v>1086</v>
      </c>
      <c r="E31" t="s">
        <v>4367</v>
      </c>
      <c r="F31" t="s">
        <v>4559</v>
      </c>
      <c r="G31">
        <v>8</v>
      </c>
      <c r="H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" t="str">
        <f>Tabla_Consulta_desde_proyectos6[[#This Row],[PRYApath]]&amp;" "&amp;Tabla_Consulta_desde_proyectos6[[#This Row],[Usunombre]]</f>
        <v>/0002/0002 ALEXA PORRAS SALAS</v>
      </c>
      <c r="O31" t="str">
        <v>151-154-SOIN-25</v>
      </c>
    </row>
    <row r="32" spans="1:15" x14ac:dyDescent="0.3">
      <c r="A32" t="s">
        <v>4194</v>
      </c>
      <c r="D32" t="s">
        <v>1086</v>
      </c>
      <c r="E32" t="s">
        <v>3964</v>
      </c>
      <c r="F32" t="s">
        <v>4366</v>
      </c>
      <c r="G32">
        <v>8</v>
      </c>
      <c r="H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" t="str">
        <f>Tabla_Consulta_desde_proyectos6[[#This Row],[PRYApath]]&amp;" "&amp;Tabla_Consulta_desde_proyectos6[[#This Row],[Usunombre]]</f>
        <v>/0002/0002 ALEXANDER ARCE GUTIERREZ</v>
      </c>
      <c r="O32" t="str">
        <v>151-154-SOIN-SIF-26</v>
      </c>
    </row>
    <row r="33" spans="1:15" x14ac:dyDescent="0.3">
      <c r="A33" t="s">
        <v>4194</v>
      </c>
      <c r="D33" t="s">
        <v>1086</v>
      </c>
      <c r="E33" t="s">
        <v>3964</v>
      </c>
      <c r="F33" t="s">
        <v>4610</v>
      </c>
      <c r="G33">
        <v>8</v>
      </c>
      <c r="H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" t="str">
        <f>Tabla_Consulta_desde_proyectos6[[#This Row],[PRYApath]]&amp;" "&amp;Tabla_Consulta_desde_proyectos6[[#This Row],[Usunombre]]</f>
        <v>/0002/0002 ALEXANDER ARCE GUTIERREZ</v>
      </c>
      <c r="O33" t="str">
        <v>151-158-N.O.-SIF</v>
      </c>
    </row>
    <row r="34" spans="1:15" x14ac:dyDescent="0.3">
      <c r="A34" t="s">
        <v>4194</v>
      </c>
      <c r="D34" t="s">
        <v>1086</v>
      </c>
      <c r="E34" t="s">
        <v>3964</v>
      </c>
      <c r="F34" t="s">
        <v>4692</v>
      </c>
      <c r="G34">
        <v>40</v>
      </c>
      <c r="H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" t="str">
        <f>Tabla_Consulta_desde_proyectos6[[#This Row],[PRYApath]]&amp;" "&amp;Tabla_Consulta_desde_proyectos6[[#This Row],[Usunombre]]</f>
        <v>/0002/0002 ALEXANDER ARCE GUTIERREZ</v>
      </c>
      <c r="O34" t="str">
        <v>151-160-ERP</v>
      </c>
    </row>
    <row r="35" spans="1:15" x14ac:dyDescent="0.3">
      <c r="A35" t="s">
        <v>4194</v>
      </c>
      <c r="D35" t="s">
        <v>1086</v>
      </c>
      <c r="E35" t="s">
        <v>286</v>
      </c>
      <c r="F35" t="s">
        <v>4258</v>
      </c>
      <c r="G35">
        <v>16</v>
      </c>
      <c r="H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" t="str">
        <f>Tabla_Consulta_desde_proyectos6[[#This Row],[PRYApath]]&amp;" "&amp;Tabla_Consulta_desde_proyectos6[[#This Row],[Usunombre]]</f>
        <v>/0002/0002 ALFONSO FUENTES RODRIGUEZ</v>
      </c>
      <c r="O35" t="str">
        <v>151-162-ERP</v>
      </c>
    </row>
    <row r="36" spans="1:15" x14ac:dyDescent="0.3">
      <c r="A36" t="s">
        <v>4194</v>
      </c>
      <c r="D36" t="s">
        <v>1086</v>
      </c>
      <c r="E36" t="s">
        <v>286</v>
      </c>
      <c r="F36" t="s">
        <v>4284</v>
      </c>
      <c r="G36">
        <v>4</v>
      </c>
      <c r="H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" t="str">
        <f>Tabla_Consulta_desde_proyectos6[[#This Row],[PRYApath]]&amp;" "&amp;Tabla_Consulta_desde_proyectos6[[#This Row],[Usunombre]]</f>
        <v>/0002/0002 ALFONSO FUENTES RODRIGUEZ</v>
      </c>
      <c r="O36" t="str">
        <v>151-401-CORE ER</v>
      </c>
    </row>
    <row r="37" spans="1:15" x14ac:dyDescent="0.3">
      <c r="A37" t="s">
        <v>4194</v>
      </c>
      <c r="D37" t="s">
        <v>1086</v>
      </c>
      <c r="E37" t="s">
        <v>286</v>
      </c>
      <c r="F37" t="s">
        <v>4366</v>
      </c>
      <c r="G37">
        <v>16</v>
      </c>
      <c r="H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" t="str">
        <f>Tabla_Consulta_desde_proyectos6[[#This Row],[PRYApath]]&amp;" "&amp;Tabla_Consulta_desde_proyectos6[[#This Row],[Usunombre]]</f>
        <v>/0002/0002 ALFONSO FUENTES RODRIGUEZ</v>
      </c>
      <c r="O37" t="str">
        <v>151-SIF-ADM-2026</v>
      </c>
    </row>
    <row r="38" spans="1:15" x14ac:dyDescent="0.3">
      <c r="A38" t="s">
        <v>4194</v>
      </c>
      <c r="D38" t="s">
        <v>1086</v>
      </c>
      <c r="E38" t="s">
        <v>286</v>
      </c>
      <c r="F38" t="s">
        <v>4434</v>
      </c>
      <c r="G38">
        <v>8</v>
      </c>
      <c r="H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" t="str">
        <f>Tabla_Consulta_desde_proyectos6[[#This Row],[PRYApath]]&amp;" "&amp;Tabla_Consulta_desde_proyectos6[[#This Row],[Usunombre]]</f>
        <v>/0002/0002 ALFONSO FUENTES RODRIGUEZ</v>
      </c>
      <c r="O38" t="str">
        <v>218-152-S911-22-SIF</v>
      </c>
    </row>
    <row r="39" spans="1:15" x14ac:dyDescent="0.3">
      <c r="A39" t="s">
        <v>4194</v>
      </c>
      <c r="D39" t="s">
        <v>1086</v>
      </c>
      <c r="E39" t="s">
        <v>286</v>
      </c>
      <c r="F39" t="s">
        <v>4559</v>
      </c>
      <c r="G39">
        <v>16</v>
      </c>
      <c r="H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" t="str">
        <f>Tabla_Consulta_desde_proyectos6[[#This Row],[PRYApath]]&amp;" "&amp;Tabla_Consulta_desde_proyectos6[[#This Row],[Usunombre]]</f>
        <v>/0002/0002 ALFONSO FUENTES RODRIGUEZ</v>
      </c>
      <c r="O39" t="str">
        <v>218-154-S911-SIF</v>
      </c>
    </row>
    <row r="40" spans="1:15" x14ac:dyDescent="0.3">
      <c r="A40" t="s">
        <v>4194</v>
      </c>
      <c r="D40" t="s">
        <v>1086</v>
      </c>
      <c r="E40" t="s">
        <v>286</v>
      </c>
      <c r="F40" t="s">
        <v>4593</v>
      </c>
      <c r="G40">
        <v>16</v>
      </c>
      <c r="H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" t="str">
        <f>Tabla_Consulta_desde_proyectos6[[#This Row],[PRYApath]]&amp;" "&amp;Tabla_Consulta_desde_proyectos6[[#This Row],[Usunombre]]</f>
        <v>/0002/0002 ALFONSO FUENTES RODRIGUEZ</v>
      </c>
      <c r="O40" t="str">
        <v>218-190.2-911</v>
      </c>
    </row>
    <row r="41" spans="1:15" x14ac:dyDescent="0.3">
      <c r="A41" t="s">
        <v>4194</v>
      </c>
      <c r="D41" t="s">
        <v>1086</v>
      </c>
      <c r="E41" t="s">
        <v>286</v>
      </c>
      <c r="F41" t="s">
        <v>4610</v>
      </c>
      <c r="G41">
        <v>24</v>
      </c>
      <c r="H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" t="str">
        <f>Tabla_Consulta_desde_proyectos6[[#This Row],[PRYApath]]&amp;" "&amp;Tabla_Consulta_desde_proyectos6[[#This Row],[Usunombre]]</f>
        <v>/0002/0002 ALFONSO FUENTES RODRIGUEZ</v>
      </c>
      <c r="O41" t="str">
        <v>501-152-CNV2024</v>
      </c>
    </row>
    <row r="42" spans="1:15" x14ac:dyDescent="0.3">
      <c r="A42" t="s">
        <v>4194</v>
      </c>
      <c r="D42" t="s">
        <v>1086</v>
      </c>
      <c r="E42" t="s">
        <v>286</v>
      </c>
      <c r="F42" t="s">
        <v>4692</v>
      </c>
      <c r="G42">
        <v>32</v>
      </c>
      <c r="H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" t="str">
        <f>Tabla_Consulta_desde_proyectos6[[#This Row],[PRYApath]]&amp;" "&amp;Tabla_Consulta_desde_proyectos6[[#This Row],[Usunombre]]</f>
        <v>/0002/0002 ALFONSO FUENTES RODRIGUEZ</v>
      </c>
      <c r="O42" t="str">
        <v>501-154-CNV2024</v>
      </c>
    </row>
    <row r="43" spans="1:15" x14ac:dyDescent="0.3">
      <c r="A43" t="s">
        <v>4194</v>
      </c>
      <c r="D43" t="s">
        <v>1086</v>
      </c>
      <c r="E43" t="s">
        <v>65</v>
      </c>
      <c r="F43" t="s">
        <v>4366</v>
      </c>
      <c r="G43">
        <v>12</v>
      </c>
      <c r="H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" t="str">
        <f>Tabla_Consulta_desde_proyectos6[[#This Row],[PRYApath]]&amp;" "&amp;Tabla_Consulta_desde_proyectos6[[#This Row],[Usunombre]]</f>
        <v>/0002/0002 ALFONSO VARGAS CHAVES</v>
      </c>
      <c r="O43" t="str">
        <v>600-152-FND-SIF</v>
      </c>
    </row>
    <row r="44" spans="1:15" x14ac:dyDescent="0.3">
      <c r="A44" t="s">
        <v>4194</v>
      </c>
      <c r="D44" t="s">
        <v>1086</v>
      </c>
      <c r="E44" t="s">
        <v>65</v>
      </c>
      <c r="F44" t="s">
        <v>4434</v>
      </c>
      <c r="G44">
        <v>12</v>
      </c>
      <c r="H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" t="str">
        <f>Tabla_Consulta_desde_proyectos6[[#This Row],[PRYApath]]&amp;" "&amp;Tabla_Consulta_desde_proyectos6[[#This Row],[Usunombre]]</f>
        <v>/0002/0002 ALFONSO VARGAS CHAVES</v>
      </c>
      <c r="O44" t="str">
        <v>600-154-FND-SIF</v>
      </c>
    </row>
    <row r="45" spans="1:15" x14ac:dyDescent="0.3">
      <c r="A45" t="s">
        <v>4194</v>
      </c>
      <c r="D45" t="s">
        <v>1086</v>
      </c>
      <c r="E45" t="s">
        <v>65</v>
      </c>
      <c r="F45" t="s">
        <v>4559</v>
      </c>
      <c r="G45">
        <v>24</v>
      </c>
      <c r="H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" t="str">
        <f>Tabla_Consulta_desde_proyectos6[[#This Row],[PRYApath]]&amp;" "&amp;Tabla_Consulta_desde_proyectos6[[#This Row],[Usunombre]]</f>
        <v>/0002/0002 ALFONSO VARGAS CHAVES</v>
      </c>
      <c r="O45" t="str">
        <v>680-190.2-PANI</v>
      </c>
    </row>
    <row r="46" spans="1:15" x14ac:dyDescent="0.3">
      <c r="A46" t="s">
        <v>4194</v>
      </c>
      <c r="D46" t="s">
        <v>1086</v>
      </c>
      <c r="E46" t="s">
        <v>65</v>
      </c>
      <c r="F46" t="s">
        <v>4610</v>
      </c>
      <c r="G46">
        <v>16</v>
      </c>
      <c r="H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" t="str">
        <f>Tabla_Consulta_desde_proyectos6[[#This Row],[PRYApath]]&amp;" "&amp;Tabla_Consulta_desde_proyectos6[[#This Row],[Usunombre]]</f>
        <v>/0002/0002 ALFONSO VARGAS CHAVES</v>
      </c>
      <c r="O46" t="str">
        <v>742-152-SIF-MSJ-P1</v>
      </c>
    </row>
    <row r="47" spans="1:15" x14ac:dyDescent="0.3">
      <c r="A47" t="s">
        <v>4194</v>
      </c>
      <c r="D47" t="s">
        <v>1086</v>
      </c>
      <c r="E47" t="s">
        <v>65</v>
      </c>
      <c r="F47" t="s">
        <v>4692</v>
      </c>
      <c r="G47">
        <v>16</v>
      </c>
      <c r="H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" t="str">
        <f>Tabla_Consulta_desde_proyectos6[[#This Row],[PRYApath]]&amp;" "&amp;Tabla_Consulta_desde_proyectos6[[#This Row],[Usunombre]]</f>
        <v>/0002/0002 ALFONSO VARGAS CHAVES</v>
      </c>
      <c r="O47" t="str">
        <v>742-154-MSJ-P1-SIF</v>
      </c>
    </row>
    <row r="48" spans="1:15" x14ac:dyDescent="0.3">
      <c r="A48" t="s">
        <v>4194</v>
      </c>
      <c r="D48" t="s">
        <v>1086</v>
      </c>
      <c r="E48" t="s">
        <v>59</v>
      </c>
      <c r="F48" t="s">
        <v>4258</v>
      </c>
      <c r="G48">
        <v>24</v>
      </c>
      <c r="H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" t="str">
        <f>Tabla_Consulta_desde_proyectos6[[#This Row],[PRYApath]]&amp;" "&amp;Tabla_Consulta_desde_proyectos6[[#This Row],[Usunombre]]</f>
        <v>/0002/0002 ALVARO CHAVES SABORIO</v>
      </c>
      <c r="O48" t="str">
        <v>742-156.1-MSJ</v>
      </c>
    </row>
    <row r="49" spans="1:15" x14ac:dyDescent="0.3">
      <c r="A49" t="s">
        <v>4194</v>
      </c>
      <c r="D49" t="s">
        <v>1086</v>
      </c>
      <c r="E49" t="s">
        <v>59</v>
      </c>
      <c r="F49" t="s">
        <v>4434</v>
      </c>
      <c r="G49">
        <v>16</v>
      </c>
      <c r="H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" t="str">
        <f>Tabla_Consulta_desde_proyectos6[[#This Row],[PRYApath]]&amp;" "&amp;Tabla_Consulta_desde_proyectos6[[#This Row],[Usunombre]]</f>
        <v>/0002/0002 ALVARO CHAVES SABORIO</v>
      </c>
      <c r="O49" t="str">
        <v>866-154-SUTEL-SIF</v>
      </c>
    </row>
    <row r="50" spans="1:15" x14ac:dyDescent="0.3">
      <c r="A50" t="s">
        <v>4194</v>
      </c>
      <c r="D50" t="s">
        <v>1086</v>
      </c>
      <c r="E50" t="s">
        <v>59</v>
      </c>
      <c r="F50" t="s">
        <v>4692</v>
      </c>
      <c r="G50">
        <v>32</v>
      </c>
      <c r="H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" t="str">
        <f>Tabla_Consulta_desde_proyectos6[[#This Row],[PRYApath]]&amp;" "&amp;Tabla_Consulta_desde_proyectos6[[#This Row],[Usunombre]]</f>
        <v>/0002/0002 ALVARO CHAVES SABORIO</v>
      </c>
      <c r="O50" t="str">
        <v>873-152-CENCINAI-SIF</v>
      </c>
    </row>
    <row r="51" spans="1:15" x14ac:dyDescent="0.3">
      <c r="A51" t="s">
        <v>4194</v>
      </c>
      <c r="D51" t="s">
        <v>1086</v>
      </c>
      <c r="E51" t="s">
        <v>265</v>
      </c>
      <c r="F51" t="s">
        <v>4258</v>
      </c>
      <c r="G51">
        <v>32</v>
      </c>
      <c r="H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" t="str">
        <f>Tabla_Consulta_desde_proyectos6[[#This Row],[PRYApath]]&amp;" "&amp;Tabla_Consulta_desde_proyectos6[[#This Row],[Usunombre]]</f>
        <v>/0002/0002 ANA GABRIELA SOLIS SOTO</v>
      </c>
      <c r="O51" t="str">
        <v>873-154- CENCINAI-SF</v>
      </c>
    </row>
    <row r="52" spans="1:15" x14ac:dyDescent="0.3">
      <c r="A52" t="s">
        <v>4194</v>
      </c>
      <c r="D52" t="s">
        <v>1086</v>
      </c>
      <c r="E52" t="s">
        <v>265</v>
      </c>
      <c r="F52" t="s">
        <v>4284</v>
      </c>
      <c r="G52">
        <v>8</v>
      </c>
      <c r="H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" t="str">
        <f>Tabla_Consulta_desde_proyectos6[[#This Row],[PRYApath]]&amp;" "&amp;Tabla_Consulta_desde_proyectos6[[#This Row],[Usunombre]]</f>
        <v>/0002/0002 ANA GABRIELA SOLIS SOTO</v>
      </c>
      <c r="O52" t="str">
        <v>874-152-IAFA-SIF</v>
      </c>
    </row>
    <row r="53" spans="1:15" x14ac:dyDescent="0.3">
      <c r="A53" t="s">
        <v>4194</v>
      </c>
      <c r="D53" t="s">
        <v>1086</v>
      </c>
      <c r="E53" t="s">
        <v>265</v>
      </c>
      <c r="F53" t="s">
        <v>4366</v>
      </c>
      <c r="G53">
        <v>16</v>
      </c>
      <c r="H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" t="str">
        <f>Tabla_Consulta_desde_proyectos6[[#This Row],[PRYApath]]&amp;" "&amp;Tabla_Consulta_desde_proyectos6[[#This Row],[Usunombre]]</f>
        <v>/0002/0002 ANA GABRIELA SOLIS SOTO</v>
      </c>
      <c r="O53" t="str">
        <v>874-154-IAFA</v>
      </c>
    </row>
    <row r="54" spans="1:15" x14ac:dyDescent="0.3">
      <c r="A54" t="s">
        <v>4194</v>
      </c>
      <c r="D54" t="s">
        <v>1086</v>
      </c>
      <c r="E54" t="s">
        <v>265</v>
      </c>
      <c r="F54" t="s">
        <v>4388</v>
      </c>
      <c r="G54">
        <v>8</v>
      </c>
      <c r="H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" t="str">
        <f>Tabla_Consulta_desde_proyectos6[[#This Row],[PRYApath]]&amp;" "&amp;Tabla_Consulta_desde_proyectos6[[#This Row],[Usunombre]]</f>
        <v>/0002/0002 ANA GABRIELA SOLIS SOTO</v>
      </c>
    </row>
    <row r="55" spans="1:15" x14ac:dyDescent="0.3">
      <c r="A55" t="s">
        <v>4194</v>
      </c>
      <c r="D55" t="s">
        <v>1086</v>
      </c>
      <c r="E55" t="s">
        <v>265</v>
      </c>
      <c r="F55" t="s">
        <v>4434</v>
      </c>
      <c r="G55">
        <v>8</v>
      </c>
      <c r="H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" t="str">
        <f>Tabla_Consulta_desde_proyectos6[[#This Row],[PRYApath]]&amp;" "&amp;Tabla_Consulta_desde_proyectos6[[#This Row],[Usunombre]]</f>
        <v>/0002/0002 ANA GABRIELA SOLIS SOTO</v>
      </c>
    </row>
    <row r="56" spans="1:15" x14ac:dyDescent="0.3">
      <c r="A56" t="s">
        <v>4194</v>
      </c>
      <c r="D56" t="s">
        <v>1086</v>
      </c>
      <c r="E56" t="s">
        <v>265</v>
      </c>
      <c r="F56" t="s">
        <v>4559</v>
      </c>
      <c r="G56">
        <v>12</v>
      </c>
      <c r="H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" t="str">
        <f>Tabla_Consulta_desde_proyectos6[[#This Row],[PRYApath]]&amp;" "&amp;Tabla_Consulta_desde_proyectos6[[#This Row],[Usunombre]]</f>
        <v>/0002/0002 ANA GABRIELA SOLIS SOTO</v>
      </c>
    </row>
    <row r="57" spans="1:15" x14ac:dyDescent="0.3">
      <c r="A57" t="s">
        <v>4194</v>
      </c>
      <c r="D57" t="s">
        <v>1086</v>
      </c>
      <c r="E57" t="s">
        <v>265</v>
      </c>
      <c r="F57" t="s">
        <v>4610</v>
      </c>
      <c r="G57">
        <v>8</v>
      </c>
      <c r="H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" t="str">
        <f>Tabla_Consulta_desde_proyectos6[[#This Row],[PRYApath]]&amp;" "&amp;Tabla_Consulta_desde_proyectos6[[#This Row],[Usunombre]]</f>
        <v>/0002/0002 ANA GABRIELA SOLIS SOTO</v>
      </c>
    </row>
    <row r="58" spans="1:15" x14ac:dyDescent="0.3">
      <c r="A58" t="s">
        <v>4194</v>
      </c>
      <c r="D58" t="s">
        <v>1086</v>
      </c>
      <c r="E58" t="s">
        <v>265</v>
      </c>
      <c r="F58" t="s">
        <v>4692</v>
      </c>
      <c r="G58">
        <v>16</v>
      </c>
      <c r="H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" t="str">
        <f>Tabla_Consulta_desde_proyectos6[[#This Row],[PRYApath]]&amp;" "&amp;Tabla_Consulta_desde_proyectos6[[#This Row],[Usunombre]]</f>
        <v>/0002/0002 ANA GABRIELA SOLIS SOTO</v>
      </c>
    </row>
    <row r="59" spans="1:15" x14ac:dyDescent="0.3">
      <c r="A59" t="s">
        <v>4194</v>
      </c>
      <c r="D59" t="s">
        <v>1086</v>
      </c>
      <c r="E59" t="s">
        <v>43</v>
      </c>
      <c r="F59" t="s">
        <v>4342</v>
      </c>
      <c r="G59">
        <v>40</v>
      </c>
      <c r="H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" t="str">
        <f>Tabla_Consulta_desde_proyectos6[[#This Row],[PRYApath]]&amp;" "&amp;Tabla_Consulta_desde_proyectos6[[#This Row],[Usunombre]]</f>
        <v>/0002/0002 ANA MARIA ALVARADO JIMENEZ</v>
      </c>
    </row>
    <row r="60" spans="1:15" x14ac:dyDescent="0.3">
      <c r="A60" t="s">
        <v>4194</v>
      </c>
      <c r="D60" t="s">
        <v>1086</v>
      </c>
      <c r="E60" t="s">
        <v>43</v>
      </c>
      <c r="F60" t="s">
        <v>4366</v>
      </c>
      <c r="G60">
        <v>16</v>
      </c>
      <c r="H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" t="str">
        <f>Tabla_Consulta_desde_proyectos6[[#This Row],[PRYApath]]&amp;" "&amp;Tabla_Consulta_desde_proyectos6[[#This Row],[Usunombre]]</f>
        <v>/0002/0002 ANA MARIA ALVARADO JIMENEZ</v>
      </c>
    </row>
    <row r="61" spans="1:15" x14ac:dyDescent="0.3">
      <c r="A61" t="s">
        <v>4194</v>
      </c>
      <c r="D61" t="s">
        <v>1086</v>
      </c>
      <c r="E61" t="s">
        <v>43</v>
      </c>
      <c r="F61" t="s">
        <v>4559</v>
      </c>
      <c r="G61">
        <v>16</v>
      </c>
      <c r="H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" t="str">
        <f>Tabla_Consulta_desde_proyectos6[[#This Row],[PRYApath]]&amp;" "&amp;Tabla_Consulta_desde_proyectos6[[#This Row],[Usunombre]]</f>
        <v>/0002/0002 ANA MARIA ALVARADO JIMENEZ</v>
      </c>
    </row>
    <row r="62" spans="1:15" x14ac:dyDescent="0.3">
      <c r="A62" t="s">
        <v>4194</v>
      </c>
      <c r="D62" t="s">
        <v>1086</v>
      </c>
      <c r="E62" t="s">
        <v>43</v>
      </c>
      <c r="F62" t="s">
        <v>4692</v>
      </c>
      <c r="G62">
        <v>4</v>
      </c>
      <c r="H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" t="str">
        <f>Tabla_Consulta_desde_proyectos6[[#This Row],[PRYApath]]&amp;" "&amp;Tabla_Consulta_desde_proyectos6[[#This Row],[Usunombre]]</f>
        <v>/0002/0002 ANA MARIA ALVARADO JIMENEZ</v>
      </c>
    </row>
    <row r="63" spans="1:15" x14ac:dyDescent="0.3">
      <c r="A63" t="s">
        <v>4194</v>
      </c>
      <c r="D63" t="s">
        <v>1086</v>
      </c>
      <c r="E63" t="s">
        <v>251</v>
      </c>
      <c r="F63" t="s">
        <v>4258</v>
      </c>
      <c r="G63">
        <v>8</v>
      </c>
      <c r="H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" t="str">
        <f>Tabla_Consulta_desde_proyectos6[[#This Row],[PRYApath]]&amp;" "&amp;Tabla_Consulta_desde_proyectos6[[#This Row],[Usunombre]]</f>
        <v>/0002/0002 ANDRES ALVAREZ ZUÑIGA</v>
      </c>
    </row>
    <row r="64" spans="1:15" x14ac:dyDescent="0.3">
      <c r="A64" t="s">
        <v>4194</v>
      </c>
      <c r="D64" t="s">
        <v>1086</v>
      </c>
      <c r="E64" t="s">
        <v>251</v>
      </c>
      <c r="F64" t="s">
        <v>4284</v>
      </c>
      <c r="G64">
        <v>8</v>
      </c>
      <c r="H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" t="str">
        <f>Tabla_Consulta_desde_proyectos6[[#This Row],[PRYApath]]&amp;" "&amp;Tabla_Consulta_desde_proyectos6[[#This Row],[Usunombre]]</f>
        <v>/0002/0002 ANDRES ALVAREZ ZUÑIGA</v>
      </c>
    </row>
    <row r="65" spans="1:11" x14ac:dyDescent="0.3">
      <c r="A65" t="s">
        <v>4194</v>
      </c>
      <c r="D65" t="s">
        <v>1086</v>
      </c>
      <c r="E65" t="s">
        <v>251</v>
      </c>
      <c r="F65" t="s">
        <v>4342</v>
      </c>
      <c r="G65">
        <v>40</v>
      </c>
      <c r="H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" t="str">
        <f>Tabla_Consulta_desde_proyectos6[[#This Row],[PRYApath]]&amp;" "&amp;Tabla_Consulta_desde_proyectos6[[#This Row],[Usunombre]]</f>
        <v>/0002/0002 ANDRES ALVAREZ ZUÑIGA</v>
      </c>
    </row>
    <row r="66" spans="1:11" x14ac:dyDescent="0.3">
      <c r="A66" t="s">
        <v>4194</v>
      </c>
      <c r="D66" t="s">
        <v>1086</v>
      </c>
      <c r="E66" t="s">
        <v>251</v>
      </c>
      <c r="F66" t="s">
        <v>4434</v>
      </c>
      <c r="G66">
        <v>21</v>
      </c>
      <c r="H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" t="str">
        <f>Tabla_Consulta_desde_proyectos6[[#This Row],[PRYApath]]&amp;" "&amp;Tabla_Consulta_desde_proyectos6[[#This Row],[Usunombre]]</f>
        <v>/0002/0002 ANDRES ALVAREZ ZUÑIGA</v>
      </c>
    </row>
    <row r="67" spans="1:11" x14ac:dyDescent="0.3">
      <c r="A67" t="s">
        <v>4194</v>
      </c>
      <c r="D67" t="s">
        <v>1086</v>
      </c>
      <c r="E67" t="s">
        <v>251</v>
      </c>
      <c r="F67" t="s">
        <v>4692</v>
      </c>
      <c r="G67">
        <v>40</v>
      </c>
      <c r="H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" t="str">
        <f>Tabla_Consulta_desde_proyectos6[[#This Row],[PRYApath]]&amp;" "&amp;Tabla_Consulta_desde_proyectos6[[#This Row],[Usunombre]]</f>
        <v>/0002/0002 ANDRES ALVAREZ ZUÑIGA</v>
      </c>
    </row>
    <row r="68" spans="1:11" x14ac:dyDescent="0.3">
      <c r="A68" t="s">
        <v>4194</v>
      </c>
      <c r="D68" t="s">
        <v>1086</v>
      </c>
      <c r="E68" t="s">
        <v>3865</v>
      </c>
      <c r="F68" t="s">
        <v>4366</v>
      </c>
      <c r="G68">
        <v>24</v>
      </c>
      <c r="H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" t="str">
        <f>Tabla_Consulta_desde_proyectos6[[#This Row],[PRYApath]]&amp;" "&amp;Tabla_Consulta_desde_proyectos6[[#This Row],[Usunombre]]</f>
        <v>/0002/0002 ANDRES FERNANDEZ RESTREPO</v>
      </c>
    </row>
    <row r="69" spans="1:11" x14ac:dyDescent="0.3">
      <c r="A69" t="s">
        <v>4194</v>
      </c>
      <c r="D69" t="s">
        <v>1086</v>
      </c>
      <c r="E69" t="s">
        <v>3865</v>
      </c>
      <c r="F69" t="s">
        <v>4388</v>
      </c>
      <c r="G69">
        <v>8</v>
      </c>
      <c r="H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" t="str">
        <f>Tabla_Consulta_desde_proyectos6[[#This Row],[PRYApath]]&amp;" "&amp;Tabla_Consulta_desde_proyectos6[[#This Row],[Usunombre]]</f>
        <v>/0002/0002 ANDRES FERNANDEZ RESTREPO</v>
      </c>
    </row>
    <row r="70" spans="1:11" x14ac:dyDescent="0.3">
      <c r="A70" t="s">
        <v>4194</v>
      </c>
      <c r="D70" t="s">
        <v>1086</v>
      </c>
      <c r="E70" t="s">
        <v>3865</v>
      </c>
      <c r="F70" t="s">
        <v>4559</v>
      </c>
      <c r="G70">
        <v>24</v>
      </c>
      <c r="H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" t="str">
        <f>Tabla_Consulta_desde_proyectos6[[#This Row],[PRYApath]]&amp;" "&amp;Tabla_Consulta_desde_proyectos6[[#This Row],[Usunombre]]</f>
        <v>/0002/0002 ANDRES FERNANDEZ RESTREPO</v>
      </c>
    </row>
    <row r="71" spans="1:11" x14ac:dyDescent="0.3">
      <c r="A71" t="s">
        <v>4194</v>
      </c>
      <c r="D71" t="s">
        <v>1086</v>
      </c>
      <c r="E71" t="s">
        <v>233</v>
      </c>
      <c r="F71" t="s">
        <v>4258</v>
      </c>
      <c r="G71">
        <v>24</v>
      </c>
      <c r="H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" t="str">
        <f>Tabla_Consulta_desde_proyectos6[[#This Row],[PRYApath]]&amp;" "&amp;Tabla_Consulta_desde_proyectos6[[#This Row],[Usunombre]]</f>
        <v>/0002/0002 ANDRES MONGE NARANJO</v>
      </c>
    </row>
    <row r="72" spans="1:11" x14ac:dyDescent="0.3">
      <c r="A72" t="s">
        <v>4194</v>
      </c>
      <c r="D72" t="s">
        <v>1086</v>
      </c>
      <c r="E72" t="s">
        <v>233</v>
      </c>
      <c r="F72" t="s">
        <v>4366</v>
      </c>
      <c r="G72">
        <v>24</v>
      </c>
      <c r="H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" t="str">
        <f>Tabla_Consulta_desde_proyectos6[[#This Row],[PRYApath]]&amp;" "&amp;Tabla_Consulta_desde_proyectos6[[#This Row],[Usunombre]]</f>
        <v>/0002/0002 ANDRES MONGE NARANJO</v>
      </c>
    </row>
    <row r="73" spans="1:11" x14ac:dyDescent="0.3">
      <c r="A73" t="s">
        <v>4194</v>
      </c>
      <c r="D73" t="s">
        <v>1086</v>
      </c>
      <c r="E73" t="s">
        <v>233</v>
      </c>
      <c r="F73" t="s">
        <v>4422</v>
      </c>
      <c r="G73">
        <v>8</v>
      </c>
      <c r="H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" t="str">
        <f>Tabla_Consulta_desde_proyectos6[[#This Row],[PRYApath]]&amp;" "&amp;Tabla_Consulta_desde_proyectos6[[#This Row],[Usunombre]]</f>
        <v>/0002/0002 ANDRES MONGE NARANJO</v>
      </c>
    </row>
    <row r="74" spans="1:11" x14ac:dyDescent="0.3">
      <c r="A74" t="s">
        <v>4194</v>
      </c>
      <c r="D74" t="s">
        <v>1086</v>
      </c>
      <c r="E74" t="s">
        <v>233</v>
      </c>
      <c r="F74" t="s">
        <v>4493</v>
      </c>
      <c r="G74">
        <v>8</v>
      </c>
      <c r="H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" t="str">
        <f>Tabla_Consulta_desde_proyectos6[[#This Row],[PRYApath]]&amp;" "&amp;Tabla_Consulta_desde_proyectos6[[#This Row],[Usunombre]]</f>
        <v>/0002/0002 ANDRES MONGE NARANJO</v>
      </c>
    </row>
    <row r="75" spans="1:11" x14ac:dyDescent="0.3">
      <c r="A75" t="s">
        <v>4194</v>
      </c>
      <c r="D75" t="s">
        <v>1086</v>
      </c>
      <c r="E75" t="s">
        <v>233</v>
      </c>
      <c r="F75" t="s">
        <v>4692</v>
      </c>
      <c r="G75">
        <v>80</v>
      </c>
      <c r="H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" t="str">
        <f>Tabla_Consulta_desde_proyectos6[[#This Row],[PRYApath]]&amp;" "&amp;Tabla_Consulta_desde_proyectos6[[#This Row],[Usunombre]]</f>
        <v>/0002/0002 ANDRES MONGE NARANJO</v>
      </c>
    </row>
    <row r="76" spans="1:11" x14ac:dyDescent="0.3">
      <c r="A76" t="s">
        <v>4194</v>
      </c>
      <c r="D76" t="s">
        <v>1086</v>
      </c>
      <c r="E76" t="s">
        <v>141</v>
      </c>
      <c r="F76" t="s">
        <v>4258</v>
      </c>
      <c r="G76">
        <v>8</v>
      </c>
      <c r="H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" t="str">
        <f>Tabla_Consulta_desde_proyectos6[[#This Row],[PRYApath]]&amp;" "&amp;Tabla_Consulta_desde_proyectos6[[#This Row],[Usunombre]]</f>
        <v>/0002/0002 ANDRES SANCHO ARROYO</v>
      </c>
    </row>
    <row r="77" spans="1:11" x14ac:dyDescent="0.3">
      <c r="A77" t="s">
        <v>4194</v>
      </c>
      <c r="D77" t="s">
        <v>1086</v>
      </c>
      <c r="E77" t="s">
        <v>141</v>
      </c>
      <c r="F77" t="s">
        <v>4284</v>
      </c>
      <c r="G77">
        <v>8</v>
      </c>
      <c r="H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" t="str">
        <f>Tabla_Consulta_desde_proyectos6[[#This Row],[PRYApath]]&amp;" "&amp;Tabla_Consulta_desde_proyectos6[[#This Row],[Usunombre]]</f>
        <v>/0002/0002 ANDRES SANCHO ARROYO</v>
      </c>
    </row>
    <row r="78" spans="1:11" x14ac:dyDescent="0.3">
      <c r="A78" t="s">
        <v>4194</v>
      </c>
      <c r="D78" t="s">
        <v>1086</v>
      </c>
      <c r="E78" t="s">
        <v>141</v>
      </c>
      <c r="F78" t="s">
        <v>4342</v>
      </c>
      <c r="G78">
        <v>8</v>
      </c>
      <c r="H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" t="str">
        <f>Tabla_Consulta_desde_proyectos6[[#This Row],[PRYApath]]&amp;" "&amp;Tabla_Consulta_desde_proyectos6[[#This Row],[Usunombre]]</f>
        <v>/0002/0002 ANDRES SANCHO ARROYO</v>
      </c>
    </row>
    <row r="79" spans="1:11" x14ac:dyDescent="0.3">
      <c r="A79" t="s">
        <v>4194</v>
      </c>
      <c r="D79" t="s">
        <v>1086</v>
      </c>
      <c r="E79" t="s">
        <v>141</v>
      </c>
      <c r="F79" t="s">
        <v>4366</v>
      </c>
      <c r="G79">
        <v>4</v>
      </c>
      <c r="H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" t="str">
        <f>Tabla_Consulta_desde_proyectos6[[#This Row],[PRYApath]]&amp;" "&amp;Tabla_Consulta_desde_proyectos6[[#This Row],[Usunombre]]</f>
        <v>/0002/0002 ANDRES SANCHO ARROYO</v>
      </c>
    </row>
    <row r="80" spans="1:11" x14ac:dyDescent="0.3">
      <c r="A80" t="s">
        <v>4194</v>
      </c>
      <c r="D80" t="s">
        <v>1086</v>
      </c>
      <c r="E80" t="s">
        <v>141</v>
      </c>
      <c r="F80" t="s">
        <v>4388</v>
      </c>
      <c r="G80">
        <v>4</v>
      </c>
      <c r="H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" t="str">
        <f>Tabla_Consulta_desde_proyectos6[[#This Row],[PRYApath]]&amp;" "&amp;Tabla_Consulta_desde_proyectos6[[#This Row],[Usunombre]]</f>
        <v>/0002/0002 ANDRES SANCHO ARROYO</v>
      </c>
    </row>
    <row r="81" spans="1:11" x14ac:dyDescent="0.3">
      <c r="A81" t="s">
        <v>4194</v>
      </c>
      <c r="D81" t="s">
        <v>1086</v>
      </c>
      <c r="E81" t="s">
        <v>141</v>
      </c>
      <c r="F81" t="s">
        <v>4493</v>
      </c>
      <c r="G81">
        <v>8</v>
      </c>
      <c r="H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" t="str">
        <f>Tabla_Consulta_desde_proyectos6[[#This Row],[PRYApath]]&amp;" "&amp;Tabla_Consulta_desde_proyectos6[[#This Row],[Usunombre]]</f>
        <v>/0002/0002 ANDRES SANCHO ARROYO</v>
      </c>
    </row>
    <row r="82" spans="1:11" x14ac:dyDescent="0.3">
      <c r="A82" t="s">
        <v>4194</v>
      </c>
      <c r="D82" t="s">
        <v>1086</v>
      </c>
      <c r="E82" t="s">
        <v>4125</v>
      </c>
      <c r="F82" t="s">
        <v>4258</v>
      </c>
      <c r="G82">
        <v>16</v>
      </c>
      <c r="H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" t="str">
        <f>Tabla_Consulta_desde_proyectos6[[#This Row],[PRYApath]]&amp;" "&amp;Tabla_Consulta_desde_proyectos6[[#This Row],[Usunombre]]</f>
        <v>/0002/0002 ANDREY ALBERTO CHACON GUTIERREZ</v>
      </c>
    </row>
    <row r="83" spans="1:11" x14ac:dyDescent="0.3">
      <c r="A83" t="s">
        <v>4194</v>
      </c>
      <c r="D83" t="s">
        <v>1086</v>
      </c>
      <c r="E83" t="s">
        <v>4125</v>
      </c>
      <c r="F83" t="s">
        <v>4366</v>
      </c>
      <c r="G83">
        <v>8</v>
      </c>
      <c r="H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" t="str">
        <f>Tabla_Consulta_desde_proyectos6[[#This Row],[PRYApath]]&amp;" "&amp;Tabla_Consulta_desde_proyectos6[[#This Row],[Usunombre]]</f>
        <v>/0002/0002 ANDREY ALBERTO CHACON GUTIERREZ</v>
      </c>
    </row>
    <row r="84" spans="1:11" x14ac:dyDescent="0.3">
      <c r="A84" t="s">
        <v>4194</v>
      </c>
      <c r="D84" t="s">
        <v>1086</v>
      </c>
      <c r="E84" t="s">
        <v>4125</v>
      </c>
      <c r="F84" t="s">
        <v>4559</v>
      </c>
      <c r="G84">
        <v>16</v>
      </c>
      <c r="H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" t="str">
        <f>Tabla_Consulta_desde_proyectos6[[#This Row],[PRYApath]]&amp;" "&amp;Tabla_Consulta_desde_proyectos6[[#This Row],[Usunombre]]</f>
        <v>/0002/0002 ANDREY ALBERTO CHACON GUTIERREZ</v>
      </c>
    </row>
    <row r="85" spans="1:11" x14ac:dyDescent="0.3">
      <c r="A85" t="s">
        <v>4194</v>
      </c>
      <c r="D85" t="s">
        <v>1086</v>
      </c>
      <c r="E85" t="s">
        <v>4125</v>
      </c>
      <c r="F85" t="s">
        <v>4692</v>
      </c>
      <c r="G85">
        <v>8</v>
      </c>
      <c r="H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" t="str">
        <f>Tabla_Consulta_desde_proyectos6[[#This Row],[PRYApath]]&amp;" "&amp;Tabla_Consulta_desde_proyectos6[[#This Row],[Usunombre]]</f>
        <v>/0002/0002 ANDREY ALBERTO CHACON GUTIERREZ</v>
      </c>
    </row>
    <row r="86" spans="1:11" x14ac:dyDescent="0.3">
      <c r="A86" t="s">
        <v>4194</v>
      </c>
      <c r="D86" t="s">
        <v>1086</v>
      </c>
      <c r="E86" t="s">
        <v>246</v>
      </c>
      <c r="F86" t="s">
        <v>4388</v>
      </c>
      <c r="G86">
        <v>8</v>
      </c>
      <c r="H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" t="str">
        <f>Tabla_Consulta_desde_proyectos6[[#This Row],[PRYApath]]&amp;" "&amp;Tabla_Consulta_desde_proyectos6[[#This Row],[Usunombre]]</f>
        <v>/0002/0002 ANDREY ARIAS VALVERDE</v>
      </c>
    </row>
    <row r="87" spans="1:11" x14ac:dyDescent="0.3">
      <c r="A87" t="s">
        <v>4194</v>
      </c>
      <c r="D87" t="s">
        <v>1086</v>
      </c>
      <c r="E87" t="s">
        <v>246</v>
      </c>
      <c r="F87" t="s">
        <v>4434</v>
      </c>
      <c r="G87">
        <v>8</v>
      </c>
      <c r="H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" t="str">
        <f>Tabla_Consulta_desde_proyectos6[[#This Row],[PRYApath]]&amp;" "&amp;Tabla_Consulta_desde_proyectos6[[#This Row],[Usunombre]]</f>
        <v>/0002/0002 ANDREY ARIAS VALVERDE</v>
      </c>
    </row>
    <row r="88" spans="1:11" x14ac:dyDescent="0.3">
      <c r="A88" t="s">
        <v>4194</v>
      </c>
      <c r="D88" t="s">
        <v>1086</v>
      </c>
      <c r="E88" t="s">
        <v>246</v>
      </c>
      <c r="F88" t="s">
        <v>4559</v>
      </c>
      <c r="G88">
        <v>8</v>
      </c>
      <c r="H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" t="str">
        <f>Tabla_Consulta_desde_proyectos6[[#This Row],[PRYApath]]&amp;" "&amp;Tabla_Consulta_desde_proyectos6[[#This Row],[Usunombre]]</f>
        <v>/0002/0002 ANDREY ARIAS VALVERDE</v>
      </c>
    </row>
    <row r="89" spans="1:11" x14ac:dyDescent="0.3">
      <c r="A89" t="s">
        <v>4194</v>
      </c>
      <c r="D89" t="s">
        <v>1086</v>
      </c>
      <c r="E89" t="s">
        <v>246</v>
      </c>
      <c r="F89" t="s">
        <v>4692</v>
      </c>
      <c r="G89">
        <v>40</v>
      </c>
      <c r="H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" t="str">
        <f>Tabla_Consulta_desde_proyectos6[[#This Row],[PRYApath]]&amp;" "&amp;Tabla_Consulta_desde_proyectos6[[#This Row],[Usunombre]]</f>
        <v>/0002/0002 ANDREY ARIAS VALVERDE</v>
      </c>
    </row>
    <row r="90" spans="1:11" x14ac:dyDescent="0.3">
      <c r="A90" t="s">
        <v>4194</v>
      </c>
      <c r="D90" t="s">
        <v>1086</v>
      </c>
      <c r="E90" t="s">
        <v>339</v>
      </c>
      <c r="F90" t="s">
        <v>4610</v>
      </c>
      <c r="G90">
        <v>48</v>
      </c>
      <c r="H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" t="str">
        <f>Tabla_Consulta_desde_proyectos6[[#This Row],[PRYApath]]&amp;" "&amp;Tabla_Consulta_desde_proyectos6[[#This Row],[Usunombre]]</f>
        <v>/0002/0002 ANDREY RIVERA ELIZONDO</v>
      </c>
    </row>
    <row r="91" spans="1:11" x14ac:dyDescent="0.3">
      <c r="A91" t="s">
        <v>4194</v>
      </c>
      <c r="D91" t="s">
        <v>1086</v>
      </c>
      <c r="E91" t="s">
        <v>339</v>
      </c>
      <c r="F91" t="s">
        <v>4692</v>
      </c>
      <c r="G91">
        <v>32</v>
      </c>
      <c r="H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" t="str">
        <f>Tabla_Consulta_desde_proyectos6[[#This Row],[PRYApath]]&amp;" "&amp;Tabla_Consulta_desde_proyectos6[[#This Row],[Usunombre]]</f>
        <v>/0002/0002 ANDREY RIVERA ELIZONDO</v>
      </c>
    </row>
    <row r="92" spans="1:11" x14ac:dyDescent="0.3">
      <c r="A92" t="s">
        <v>4194</v>
      </c>
      <c r="D92" t="s">
        <v>1086</v>
      </c>
      <c r="E92" t="s">
        <v>391</v>
      </c>
      <c r="F92" t="s">
        <v>4366</v>
      </c>
      <c r="G92">
        <v>16</v>
      </c>
      <c r="H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" t="str">
        <f>Tabla_Consulta_desde_proyectos6[[#This Row],[PRYApath]]&amp;" "&amp;Tabla_Consulta_desde_proyectos6[[#This Row],[Usunombre]]</f>
        <v>/0002/0002 ANFERNY MIRANDA CHAVEZ</v>
      </c>
    </row>
    <row r="93" spans="1:11" x14ac:dyDescent="0.3">
      <c r="A93" t="s">
        <v>4194</v>
      </c>
      <c r="D93" t="s">
        <v>1086</v>
      </c>
      <c r="E93" t="s">
        <v>309</v>
      </c>
      <c r="F93" t="s">
        <v>4284</v>
      </c>
      <c r="G93">
        <v>24</v>
      </c>
      <c r="H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" t="str">
        <f>Tabla_Consulta_desde_proyectos6[[#This Row],[PRYApath]]&amp;" "&amp;Tabla_Consulta_desde_proyectos6[[#This Row],[Usunombre]]</f>
        <v>/0002/0002 ANTHONY ALVAREZ NAVARRO</v>
      </c>
    </row>
    <row r="94" spans="1:11" x14ac:dyDescent="0.3">
      <c r="A94" t="s">
        <v>4194</v>
      </c>
      <c r="D94" t="s">
        <v>1086</v>
      </c>
      <c r="E94" t="s">
        <v>309</v>
      </c>
      <c r="F94" t="s">
        <v>4493</v>
      </c>
      <c r="G94">
        <v>24</v>
      </c>
      <c r="H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" t="str">
        <f>Tabla_Consulta_desde_proyectos6[[#This Row],[PRYApath]]&amp;" "&amp;Tabla_Consulta_desde_proyectos6[[#This Row],[Usunombre]]</f>
        <v>/0002/0002 ANTHONY ALVAREZ NAVARRO</v>
      </c>
    </row>
    <row r="95" spans="1:11" x14ac:dyDescent="0.3">
      <c r="A95" t="s">
        <v>4194</v>
      </c>
      <c r="D95" t="s">
        <v>1086</v>
      </c>
      <c r="E95" t="s">
        <v>309</v>
      </c>
      <c r="F95" t="s">
        <v>4559</v>
      </c>
      <c r="G95">
        <v>8</v>
      </c>
      <c r="H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" t="str">
        <f>Tabla_Consulta_desde_proyectos6[[#This Row],[PRYApath]]&amp;" "&amp;Tabla_Consulta_desde_proyectos6[[#This Row],[Usunombre]]</f>
        <v>/0002/0002 ANTHONY ALVAREZ NAVARRO</v>
      </c>
    </row>
    <row r="96" spans="1:11" x14ac:dyDescent="0.3">
      <c r="A96" t="s">
        <v>4194</v>
      </c>
      <c r="D96" t="s">
        <v>1086</v>
      </c>
      <c r="E96" t="s">
        <v>309</v>
      </c>
      <c r="F96" t="s">
        <v>4692</v>
      </c>
      <c r="G96">
        <v>16</v>
      </c>
      <c r="H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" t="str">
        <f>Tabla_Consulta_desde_proyectos6[[#This Row],[PRYApath]]&amp;" "&amp;Tabla_Consulta_desde_proyectos6[[#This Row],[Usunombre]]</f>
        <v>/0002/0002 ANTHONY ALVAREZ NAVARRO</v>
      </c>
    </row>
    <row r="97" spans="1:11" x14ac:dyDescent="0.3">
      <c r="A97" t="s">
        <v>4194</v>
      </c>
      <c r="D97" t="s">
        <v>1086</v>
      </c>
      <c r="E97" t="s">
        <v>3814</v>
      </c>
      <c r="F97" t="s">
        <v>4342</v>
      </c>
      <c r="G97">
        <v>16</v>
      </c>
      <c r="H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" t="str">
        <f>Tabla_Consulta_desde_proyectos6[[#This Row],[PRYApath]]&amp;" "&amp;Tabla_Consulta_desde_proyectos6[[#This Row],[Usunombre]]</f>
        <v>/0002/0002 ANTHONY ESPINOZA SANCHEZ</v>
      </c>
    </row>
    <row r="98" spans="1:11" x14ac:dyDescent="0.3">
      <c r="A98" t="s">
        <v>4194</v>
      </c>
      <c r="D98" t="s">
        <v>1086</v>
      </c>
      <c r="E98" t="s">
        <v>3814</v>
      </c>
      <c r="F98" t="s">
        <v>4434</v>
      </c>
      <c r="G98">
        <v>16</v>
      </c>
      <c r="H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" t="str">
        <f>Tabla_Consulta_desde_proyectos6[[#This Row],[PRYApath]]&amp;" "&amp;Tabla_Consulta_desde_proyectos6[[#This Row],[Usunombre]]</f>
        <v>/0002/0002 ANTHONY ESPINOZA SANCHEZ</v>
      </c>
    </row>
    <row r="99" spans="1:11" x14ac:dyDescent="0.3">
      <c r="A99" t="s">
        <v>4194</v>
      </c>
      <c r="D99" t="s">
        <v>1086</v>
      </c>
      <c r="E99" t="s">
        <v>243</v>
      </c>
      <c r="F99" t="s">
        <v>4258</v>
      </c>
      <c r="G99">
        <v>40</v>
      </c>
      <c r="H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" t="str">
        <f>Tabla_Consulta_desde_proyectos6[[#This Row],[PRYApath]]&amp;" "&amp;Tabla_Consulta_desde_proyectos6[[#This Row],[Usunombre]]</f>
        <v>/0002/0002 ANTHONY ROJAS ALFARO</v>
      </c>
    </row>
    <row r="100" spans="1:11" x14ac:dyDescent="0.3">
      <c r="A100" t="s">
        <v>4194</v>
      </c>
      <c r="D100" t="s">
        <v>1086</v>
      </c>
      <c r="E100" t="s">
        <v>243</v>
      </c>
      <c r="F100" t="s">
        <v>4284</v>
      </c>
      <c r="G100">
        <v>16</v>
      </c>
      <c r="H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" t="str">
        <f>Tabla_Consulta_desde_proyectos6[[#This Row],[PRYApath]]&amp;" "&amp;Tabla_Consulta_desde_proyectos6[[#This Row],[Usunombre]]</f>
        <v>/0002/0002 ANTHONY ROJAS ALFARO</v>
      </c>
    </row>
    <row r="101" spans="1:11" x14ac:dyDescent="0.3">
      <c r="A101" t="s">
        <v>4194</v>
      </c>
      <c r="D101" t="s">
        <v>1086</v>
      </c>
      <c r="E101" t="s">
        <v>243</v>
      </c>
      <c r="F101" t="s">
        <v>4366</v>
      </c>
      <c r="G101">
        <v>4</v>
      </c>
      <c r="H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" t="str">
        <f>Tabla_Consulta_desde_proyectos6[[#This Row],[PRYApath]]&amp;" "&amp;Tabla_Consulta_desde_proyectos6[[#This Row],[Usunombre]]</f>
        <v>/0002/0002 ANTHONY ROJAS ALFARO</v>
      </c>
    </row>
    <row r="102" spans="1:11" x14ac:dyDescent="0.3">
      <c r="A102" t="s">
        <v>4194</v>
      </c>
      <c r="D102" t="s">
        <v>1086</v>
      </c>
      <c r="E102" t="s">
        <v>243</v>
      </c>
      <c r="F102" t="s">
        <v>4593</v>
      </c>
      <c r="G102">
        <v>16</v>
      </c>
      <c r="H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" t="str">
        <f>Tabla_Consulta_desde_proyectos6[[#This Row],[PRYApath]]&amp;" "&amp;Tabla_Consulta_desde_proyectos6[[#This Row],[Usunombre]]</f>
        <v>/0002/0002 ANTHONY ROJAS ALFARO</v>
      </c>
    </row>
    <row r="103" spans="1:11" x14ac:dyDescent="0.3">
      <c r="A103" t="s">
        <v>4194</v>
      </c>
      <c r="D103" t="s">
        <v>1086</v>
      </c>
      <c r="E103" t="s">
        <v>4186</v>
      </c>
      <c r="F103" t="s">
        <v>4342</v>
      </c>
      <c r="G103">
        <v>8</v>
      </c>
      <c r="H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" t="str">
        <f>Tabla_Consulta_desde_proyectos6[[#This Row],[PRYApath]]&amp;" "&amp;Tabla_Consulta_desde_proyectos6[[#This Row],[Usunombre]]</f>
        <v>/0002/0002 ANUARD LUNA MALTEZ</v>
      </c>
    </row>
    <row r="104" spans="1:11" x14ac:dyDescent="0.3">
      <c r="A104" t="s">
        <v>4194</v>
      </c>
      <c r="D104" t="s">
        <v>1086</v>
      </c>
      <c r="E104" t="s">
        <v>3462</v>
      </c>
      <c r="F104" t="s">
        <v>4284</v>
      </c>
      <c r="G104">
        <v>8</v>
      </c>
      <c r="H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" t="str">
        <f>Tabla_Consulta_desde_proyectos6[[#This Row],[PRYApath]]&amp;" "&amp;Tabla_Consulta_desde_proyectos6[[#This Row],[Usunombre]]</f>
        <v>/0002/0002 ARIEL ACUÑA LEIVA</v>
      </c>
    </row>
    <row r="105" spans="1:11" x14ac:dyDescent="0.3">
      <c r="A105" t="s">
        <v>4194</v>
      </c>
      <c r="D105" t="s">
        <v>1086</v>
      </c>
      <c r="E105" t="s">
        <v>3462</v>
      </c>
      <c r="F105" t="s">
        <v>4342</v>
      </c>
      <c r="G105">
        <v>8</v>
      </c>
      <c r="H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" t="str">
        <f>Tabla_Consulta_desde_proyectos6[[#This Row],[PRYApath]]&amp;" "&amp;Tabla_Consulta_desde_proyectos6[[#This Row],[Usunombre]]</f>
        <v>/0002/0002 ARIEL ACUÑA LEIVA</v>
      </c>
    </row>
    <row r="106" spans="1:11" x14ac:dyDescent="0.3">
      <c r="A106" t="s">
        <v>4194</v>
      </c>
      <c r="D106" t="s">
        <v>1086</v>
      </c>
      <c r="E106" t="s">
        <v>3462</v>
      </c>
      <c r="F106" t="s">
        <v>4366</v>
      </c>
      <c r="G106">
        <v>8</v>
      </c>
      <c r="H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" t="str">
        <f>Tabla_Consulta_desde_proyectos6[[#This Row],[PRYApath]]&amp;" "&amp;Tabla_Consulta_desde_proyectos6[[#This Row],[Usunombre]]</f>
        <v>/0002/0002 ARIEL ACUÑA LEIVA</v>
      </c>
    </row>
    <row r="107" spans="1:11" x14ac:dyDescent="0.3">
      <c r="A107" t="s">
        <v>4194</v>
      </c>
      <c r="D107" t="s">
        <v>1086</v>
      </c>
      <c r="E107" t="s">
        <v>3462</v>
      </c>
      <c r="F107" t="s">
        <v>4388</v>
      </c>
      <c r="G107">
        <v>16</v>
      </c>
      <c r="H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" t="str">
        <f>Tabla_Consulta_desde_proyectos6[[#This Row],[PRYApath]]&amp;" "&amp;Tabla_Consulta_desde_proyectos6[[#This Row],[Usunombre]]</f>
        <v>/0002/0002 ARIEL ACUÑA LEIVA</v>
      </c>
    </row>
    <row r="108" spans="1:11" x14ac:dyDescent="0.3">
      <c r="A108" t="s">
        <v>4194</v>
      </c>
      <c r="D108" t="s">
        <v>1086</v>
      </c>
      <c r="E108" t="s">
        <v>3462</v>
      </c>
      <c r="F108" t="s">
        <v>4434</v>
      </c>
      <c r="G108">
        <v>8</v>
      </c>
      <c r="H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" t="str">
        <f>Tabla_Consulta_desde_proyectos6[[#This Row],[PRYApath]]&amp;" "&amp;Tabla_Consulta_desde_proyectos6[[#This Row],[Usunombre]]</f>
        <v>/0002/0002 ARIEL ACUÑA LEIVA</v>
      </c>
    </row>
    <row r="109" spans="1:11" x14ac:dyDescent="0.3">
      <c r="A109" t="s">
        <v>4194</v>
      </c>
      <c r="D109" t="s">
        <v>1086</v>
      </c>
      <c r="E109" t="s">
        <v>3462</v>
      </c>
      <c r="F109" t="s">
        <v>4493</v>
      </c>
      <c r="G109">
        <v>8</v>
      </c>
      <c r="H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" t="str">
        <f>Tabla_Consulta_desde_proyectos6[[#This Row],[PRYApath]]&amp;" "&amp;Tabla_Consulta_desde_proyectos6[[#This Row],[Usunombre]]</f>
        <v>/0002/0002 ARIEL ACUÑA LEIVA</v>
      </c>
    </row>
    <row r="110" spans="1:11" x14ac:dyDescent="0.3">
      <c r="A110" t="s">
        <v>4194</v>
      </c>
      <c r="D110" t="s">
        <v>1086</v>
      </c>
      <c r="E110" t="s">
        <v>3462</v>
      </c>
      <c r="F110" t="s">
        <v>4593</v>
      </c>
      <c r="G110">
        <v>8</v>
      </c>
      <c r="H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" t="str">
        <f>Tabla_Consulta_desde_proyectos6[[#This Row],[PRYApath]]&amp;" "&amp;Tabla_Consulta_desde_proyectos6[[#This Row],[Usunombre]]</f>
        <v>/0002/0002 ARIEL ACUÑA LEIVA</v>
      </c>
    </row>
    <row r="111" spans="1:11" x14ac:dyDescent="0.3">
      <c r="A111" t="s">
        <v>4194</v>
      </c>
      <c r="D111" t="s">
        <v>1086</v>
      </c>
      <c r="E111" t="s">
        <v>3462</v>
      </c>
      <c r="F111" t="s">
        <v>4692</v>
      </c>
      <c r="G111">
        <v>24</v>
      </c>
      <c r="H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" t="str">
        <f>Tabla_Consulta_desde_proyectos6[[#This Row],[PRYApath]]&amp;" "&amp;Tabla_Consulta_desde_proyectos6[[#This Row],[Usunombre]]</f>
        <v>/0002/0002 ARIEL ACUÑA LEIVA</v>
      </c>
    </row>
    <row r="112" spans="1:11" x14ac:dyDescent="0.3">
      <c r="A112" t="s">
        <v>4194</v>
      </c>
      <c r="D112" t="s">
        <v>1086</v>
      </c>
      <c r="E112" t="s">
        <v>219</v>
      </c>
      <c r="F112" t="s">
        <v>4258</v>
      </c>
      <c r="G112">
        <v>4</v>
      </c>
      <c r="H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" t="str">
        <f>Tabla_Consulta_desde_proyectos6[[#This Row],[PRYApath]]&amp;" "&amp;Tabla_Consulta_desde_proyectos6[[#This Row],[Usunombre]]</f>
        <v>/0002/0002 ARQUM BEG</v>
      </c>
    </row>
    <row r="113" spans="1:11" x14ac:dyDescent="0.3">
      <c r="A113" t="s">
        <v>4194</v>
      </c>
      <c r="D113" t="s">
        <v>1086</v>
      </c>
      <c r="E113" t="s">
        <v>219</v>
      </c>
      <c r="F113" t="s">
        <v>4366</v>
      </c>
      <c r="G113">
        <v>40</v>
      </c>
      <c r="H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" t="str">
        <f>Tabla_Consulta_desde_proyectos6[[#This Row],[PRYApath]]&amp;" "&amp;Tabla_Consulta_desde_proyectos6[[#This Row],[Usunombre]]</f>
        <v>/0002/0002 ARQUM BEG</v>
      </c>
    </row>
    <row r="114" spans="1:11" x14ac:dyDescent="0.3">
      <c r="A114" t="s">
        <v>4194</v>
      </c>
      <c r="D114" t="s">
        <v>1086</v>
      </c>
      <c r="E114" t="s">
        <v>219</v>
      </c>
      <c r="F114" t="s">
        <v>4434</v>
      </c>
      <c r="G114">
        <v>40</v>
      </c>
      <c r="H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" t="str">
        <f>Tabla_Consulta_desde_proyectos6[[#This Row],[PRYApath]]&amp;" "&amp;Tabla_Consulta_desde_proyectos6[[#This Row],[Usunombre]]</f>
        <v>/0002/0002 ARQUM BEG</v>
      </c>
    </row>
    <row r="115" spans="1:11" x14ac:dyDescent="0.3">
      <c r="A115" t="s">
        <v>4194</v>
      </c>
      <c r="D115" t="s">
        <v>1086</v>
      </c>
      <c r="E115" t="s">
        <v>219</v>
      </c>
      <c r="F115" t="s">
        <v>4593</v>
      </c>
      <c r="G115">
        <v>4</v>
      </c>
      <c r="H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" t="str">
        <f>Tabla_Consulta_desde_proyectos6[[#This Row],[PRYApath]]&amp;" "&amp;Tabla_Consulta_desde_proyectos6[[#This Row],[Usunombre]]</f>
        <v>/0002/0002 ARQUM BEG</v>
      </c>
    </row>
    <row r="116" spans="1:11" x14ac:dyDescent="0.3">
      <c r="A116" t="s">
        <v>4194</v>
      </c>
      <c r="D116" t="s">
        <v>1086</v>
      </c>
      <c r="E116" t="s">
        <v>219</v>
      </c>
      <c r="F116" t="s">
        <v>4610</v>
      </c>
      <c r="G116">
        <v>12</v>
      </c>
      <c r="H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" t="str">
        <f>Tabla_Consulta_desde_proyectos6[[#This Row],[PRYApath]]&amp;" "&amp;Tabla_Consulta_desde_proyectos6[[#This Row],[Usunombre]]</f>
        <v>/0002/0002 ARQUM BEG</v>
      </c>
    </row>
    <row r="117" spans="1:11" x14ac:dyDescent="0.3">
      <c r="A117" t="s">
        <v>4194</v>
      </c>
      <c r="D117" t="s">
        <v>1086</v>
      </c>
      <c r="E117" t="s">
        <v>3556</v>
      </c>
      <c r="F117" t="s">
        <v>4342</v>
      </c>
      <c r="G117">
        <v>32</v>
      </c>
      <c r="H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" t="str">
        <f>Tabla_Consulta_desde_proyectos6[[#This Row],[PRYApath]]&amp;" "&amp;Tabla_Consulta_desde_proyectos6[[#This Row],[Usunombre]]</f>
        <v>/0002/0002 ARTURO GONZALEZ REYES</v>
      </c>
    </row>
    <row r="118" spans="1:11" x14ac:dyDescent="0.3">
      <c r="A118" t="s">
        <v>4194</v>
      </c>
      <c r="D118" t="s">
        <v>1086</v>
      </c>
      <c r="E118" t="s">
        <v>3556</v>
      </c>
      <c r="F118" t="s">
        <v>4692</v>
      </c>
      <c r="G118">
        <v>40</v>
      </c>
      <c r="H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" t="str">
        <f>Tabla_Consulta_desde_proyectos6[[#This Row],[PRYApath]]&amp;" "&amp;Tabla_Consulta_desde_proyectos6[[#This Row],[Usunombre]]</f>
        <v>/0002/0002 ARTURO GONZALEZ REYES</v>
      </c>
    </row>
    <row r="119" spans="1:11" x14ac:dyDescent="0.3">
      <c r="A119" t="s">
        <v>4194</v>
      </c>
      <c r="D119" t="s">
        <v>1086</v>
      </c>
      <c r="E119" t="s">
        <v>4106</v>
      </c>
      <c r="F119" t="s">
        <v>4258</v>
      </c>
      <c r="G119">
        <v>32</v>
      </c>
      <c r="H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" t="str">
        <f>Tabla_Consulta_desde_proyectos6[[#This Row],[PRYApath]]&amp;" "&amp;Tabla_Consulta_desde_proyectos6[[#This Row],[Usunombre]]</f>
        <v>/0002/0002 AXEL CHAVARRIA MONTOYA</v>
      </c>
    </row>
    <row r="120" spans="1:11" x14ac:dyDescent="0.3">
      <c r="A120" t="s">
        <v>4194</v>
      </c>
      <c r="D120" t="s">
        <v>1086</v>
      </c>
      <c r="E120" t="s">
        <v>4106</v>
      </c>
      <c r="F120" t="s">
        <v>4388</v>
      </c>
      <c r="G120">
        <v>16</v>
      </c>
      <c r="H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" t="str">
        <f>Tabla_Consulta_desde_proyectos6[[#This Row],[PRYApath]]&amp;" "&amp;Tabla_Consulta_desde_proyectos6[[#This Row],[Usunombre]]</f>
        <v>/0002/0002 AXEL CHAVARRIA MONTOYA</v>
      </c>
    </row>
    <row r="121" spans="1:11" x14ac:dyDescent="0.3">
      <c r="A121" t="s">
        <v>4194</v>
      </c>
      <c r="D121" t="s">
        <v>1086</v>
      </c>
      <c r="E121" t="s">
        <v>3972</v>
      </c>
      <c r="F121" t="s">
        <v>4342</v>
      </c>
      <c r="G121">
        <v>8</v>
      </c>
      <c r="H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" t="str">
        <f>Tabla_Consulta_desde_proyectos6[[#This Row],[PRYApath]]&amp;" "&amp;Tabla_Consulta_desde_proyectos6[[#This Row],[Usunombre]]</f>
        <v>/0002/0002 AXEL MATUS VARGAS</v>
      </c>
    </row>
    <row r="122" spans="1:11" x14ac:dyDescent="0.3">
      <c r="A122" t="s">
        <v>4194</v>
      </c>
      <c r="D122" t="s">
        <v>1086</v>
      </c>
      <c r="E122" t="s">
        <v>3972</v>
      </c>
      <c r="F122" t="s">
        <v>4366</v>
      </c>
      <c r="G122">
        <v>24</v>
      </c>
      <c r="H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" t="str">
        <f>Tabla_Consulta_desde_proyectos6[[#This Row],[PRYApath]]&amp;" "&amp;Tabla_Consulta_desde_proyectos6[[#This Row],[Usunombre]]</f>
        <v>/0002/0002 AXEL MATUS VARGAS</v>
      </c>
    </row>
    <row r="123" spans="1:11" x14ac:dyDescent="0.3">
      <c r="A123" t="s">
        <v>4194</v>
      </c>
      <c r="D123" t="s">
        <v>1086</v>
      </c>
      <c r="E123" t="s">
        <v>3972</v>
      </c>
      <c r="F123" t="s">
        <v>4559</v>
      </c>
      <c r="G123">
        <v>16</v>
      </c>
      <c r="H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" t="str">
        <f>Tabla_Consulta_desde_proyectos6[[#This Row],[PRYApath]]&amp;" "&amp;Tabla_Consulta_desde_proyectos6[[#This Row],[Usunombre]]</f>
        <v>/0002/0002 AXEL MATUS VARGAS</v>
      </c>
    </row>
    <row r="124" spans="1:11" x14ac:dyDescent="0.3">
      <c r="A124" t="s">
        <v>4194</v>
      </c>
      <c r="D124" t="s">
        <v>1086</v>
      </c>
      <c r="E124" t="s">
        <v>3972</v>
      </c>
      <c r="F124" t="s">
        <v>4593</v>
      </c>
      <c r="G124">
        <v>24</v>
      </c>
      <c r="H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" t="str">
        <f>Tabla_Consulta_desde_proyectos6[[#This Row],[PRYApath]]&amp;" "&amp;Tabla_Consulta_desde_proyectos6[[#This Row],[Usunombre]]</f>
        <v>/0002/0002 AXEL MATUS VARGAS</v>
      </c>
    </row>
    <row r="125" spans="1:11" x14ac:dyDescent="0.3">
      <c r="A125" t="s">
        <v>4194</v>
      </c>
      <c r="D125" t="s">
        <v>1086</v>
      </c>
      <c r="E125" t="s">
        <v>3959</v>
      </c>
      <c r="F125" t="s">
        <v>4388</v>
      </c>
      <c r="G125">
        <v>8</v>
      </c>
      <c r="H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" t="str">
        <f>Tabla_Consulta_desde_proyectos6[[#This Row],[PRYApath]]&amp;" "&amp;Tabla_Consulta_desde_proyectos6[[#This Row],[Usunombre]]</f>
        <v>/0002/0002 BAYRON VARGAS CHAVES</v>
      </c>
    </row>
    <row r="126" spans="1:11" x14ac:dyDescent="0.3">
      <c r="A126" t="s">
        <v>4194</v>
      </c>
      <c r="D126" t="s">
        <v>1086</v>
      </c>
      <c r="E126" t="s">
        <v>3959</v>
      </c>
      <c r="F126" t="s">
        <v>4422</v>
      </c>
      <c r="G126">
        <v>40</v>
      </c>
      <c r="H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" t="str">
        <f>Tabla_Consulta_desde_proyectos6[[#This Row],[PRYApath]]&amp;" "&amp;Tabla_Consulta_desde_proyectos6[[#This Row],[Usunombre]]</f>
        <v>/0002/0002 BAYRON VARGAS CHAVES</v>
      </c>
    </row>
    <row r="127" spans="1:11" x14ac:dyDescent="0.3">
      <c r="A127" t="s">
        <v>4194</v>
      </c>
      <c r="D127" t="s">
        <v>1086</v>
      </c>
      <c r="E127" t="s">
        <v>3959</v>
      </c>
      <c r="F127" t="s">
        <v>4610</v>
      </c>
      <c r="G127">
        <v>24</v>
      </c>
      <c r="H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" t="str">
        <f>Tabla_Consulta_desde_proyectos6[[#This Row],[PRYApath]]&amp;" "&amp;Tabla_Consulta_desde_proyectos6[[#This Row],[Usunombre]]</f>
        <v>/0002/0002 BAYRON VARGAS CHAVES</v>
      </c>
    </row>
    <row r="128" spans="1:11" x14ac:dyDescent="0.3">
      <c r="A128" t="s">
        <v>4194</v>
      </c>
      <c r="D128" t="s">
        <v>1086</v>
      </c>
      <c r="E128" t="s">
        <v>133</v>
      </c>
      <c r="F128" t="s">
        <v>4258</v>
      </c>
      <c r="G128">
        <v>16</v>
      </c>
      <c r="H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" t="str">
        <f>Tabla_Consulta_desde_proyectos6[[#This Row],[PRYApath]]&amp;" "&amp;Tabla_Consulta_desde_proyectos6[[#This Row],[Usunombre]]</f>
        <v>/0002/0002 BRANDON BARRANTES ALFARO</v>
      </c>
    </row>
    <row r="129" spans="1:11" x14ac:dyDescent="0.3">
      <c r="A129" t="s">
        <v>4194</v>
      </c>
      <c r="D129" t="s">
        <v>1086</v>
      </c>
      <c r="E129" t="s">
        <v>133</v>
      </c>
      <c r="F129" t="s">
        <v>4366</v>
      </c>
      <c r="G129">
        <v>56</v>
      </c>
      <c r="H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" t="str">
        <f>Tabla_Consulta_desde_proyectos6[[#This Row],[PRYApath]]&amp;" "&amp;Tabla_Consulta_desde_proyectos6[[#This Row],[Usunombre]]</f>
        <v>/0002/0002 BRANDON BARRANTES ALFARO</v>
      </c>
    </row>
    <row r="130" spans="1:11" x14ac:dyDescent="0.3">
      <c r="A130" t="s">
        <v>4194</v>
      </c>
      <c r="D130" t="s">
        <v>1086</v>
      </c>
      <c r="E130" t="s">
        <v>133</v>
      </c>
      <c r="F130" t="s">
        <v>4434</v>
      </c>
      <c r="G130">
        <v>4</v>
      </c>
      <c r="H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" t="str">
        <f>Tabla_Consulta_desde_proyectos6[[#This Row],[PRYApath]]&amp;" "&amp;Tabla_Consulta_desde_proyectos6[[#This Row],[Usunombre]]</f>
        <v>/0002/0002 BRANDON BARRANTES ALFARO</v>
      </c>
    </row>
    <row r="131" spans="1:11" x14ac:dyDescent="0.3">
      <c r="A131" t="s">
        <v>4194</v>
      </c>
      <c r="D131" t="s">
        <v>1086</v>
      </c>
      <c r="E131" t="s">
        <v>133</v>
      </c>
      <c r="F131" t="s">
        <v>4610</v>
      </c>
      <c r="G131">
        <v>4</v>
      </c>
      <c r="H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" t="str">
        <f>Tabla_Consulta_desde_proyectos6[[#This Row],[PRYApath]]&amp;" "&amp;Tabla_Consulta_desde_proyectos6[[#This Row],[Usunombre]]</f>
        <v>/0002/0002 BRANDON BARRANTES ALFARO</v>
      </c>
    </row>
    <row r="132" spans="1:11" x14ac:dyDescent="0.3">
      <c r="A132" t="s">
        <v>4194</v>
      </c>
      <c r="D132" t="s">
        <v>1086</v>
      </c>
      <c r="E132" t="s">
        <v>133</v>
      </c>
      <c r="F132" t="s">
        <v>4692</v>
      </c>
      <c r="G132">
        <v>28</v>
      </c>
      <c r="H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" t="str">
        <f>Tabla_Consulta_desde_proyectos6[[#This Row],[PRYApath]]&amp;" "&amp;Tabla_Consulta_desde_proyectos6[[#This Row],[Usunombre]]</f>
        <v>/0002/0002 BRANDON BARRANTES ALFARO</v>
      </c>
    </row>
    <row r="133" spans="1:11" x14ac:dyDescent="0.3">
      <c r="A133" t="s">
        <v>4194</v>
      </c>
      <c r="D133" t="s">
        <v>1086</v>
      </c>
      <c r="E133" t="s">
        <v>4155</v>
      </c>
      <c r="F133" t="s">
        <v>4434</v>
      </c>
      <c r="G133">
        <v>8</v>
      </c>
      <c r="H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" t="str">
        <f>Tabla_Consulta_desde_proyectos6[[#This Row],[PRYApath]]&amp;" "&amp;Tabla_Consulta_desde_proyectos6[[#This Row],[Usunombre]]</f>
        <v>/0002/0002 BRANDON CAMBRONERO ZUÑIGA</v>
      </c>
    </row>
    <row r="134" spans="1:11" x14ac:dyDescent="0.3">
      <c r="A134" t="s">
        <v>4194</v>
      </c>
      <c r="D134" t="s">
        <v>1086</v>
      </c>
      <c r="E134" t="s">
        <v>4436</v>
      </c>
      <c r="F134" t="s">
        <v>4692</v>
      </c>
      <c r="G134">
        <v>8</v>
      </c>
      <c r="H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" t="str">
        <f>Tabla_Consulta_desde_proyectos6[[#This Row],[PRYApath]]&amp;" "&amp;Tabla_Consulta_desde_proyectos6[[#This Row],[Usunombre]]</f>
        <v>/0002/0002 BRAYAN JOSUE GUTIERREZ DINARTE</v>
      </c>
    </row>
    <row r="135" spans="1:11" x14ac:dyDescent="0.3">
      <c r="A135" t="s">
        <v>4194</v>
      </c>
      <c r="D135" t="s">
        <v>1086</v>
      </c>
      <c r="E135" t="s">
        <v>4121</v>
      </c>
      <c r="F135" t="s">
        <v>4366</v>
      </c>
      <c r="G135">
        <v>8</v>
      </c>
      <c r="H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" t="str">
        <f>Tabla_Consulta_desde_proyectos6[[#This Row],[PRYApath]]&amp;" "&amp;Tabla_Consulta_desde_proyectos6[[#This Row],[Usunombre]]</f>
        <v>/0002/0002 CARLA SALGUERO ACHI</v>
      </c>
    </row>
    <row r="136" spans="1:11" x14ac:dyDescent="0.3">
      <c r="A136" t="s">
        <v>4194</v>
      </c>
      <c r="D136" t="s">
        <v>1086</v>
      </c>
      <c r="E136" t="s">
        <v>4121</v>
      </c>
      <c r="F136" t="s">
        <v>4434</v>
      </c>
      <c r="G136">
        <v>16</v>
      </c>
      <c r="H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" t="str">
        <f>Tabla_Consulta_desde_proyectos6[[#This Row],[PRYApath]]&amp;" "&amp;Tabla_Consulta_desde_proyectos6[[#This Row],[Usunombre]]</f>
        <v>/0002/0002 CARLA SALGUERO ACHI</v>
      </c>
    </row>
    <row r="137" spans="1:11" x14ac:dyDescent="0.3">
      <c r="A137" t="s">
        <v>4194</v>
      </c>
      <c r="D137" t="s">
        <v>1086</v>
      </c>
      <c r="E137" t="s">
        <v>3561</v>
      </c>
      <c r="F137" t="s">
        <v>4258</v>
      </c>
      <c r="G137">
        <v>8</v>
      </c>
      <c r="H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" t="str">
        <f>Tabla_Consulta_desde_proyectos6[[#This Row],[PRYApath]]&amp;" "&amp;Tabla_Consulta_desde_proyectos6[[#This Row],[Usunombre]]</f>
        <v>/0002/0002 CARLOS ALBERTO ELIZONDO MEJIAS</v>
      </c>
    </row>
    <row r="138" spans="1:11" x14ac:dyDescent="0.3">
      <c r="A138" t="s">
        <v>4194</v>
      </c>
      <c r="D138" t="s">
        <v>1086</v>
      </c>
      <c r="E138" t="s">
        <v>3561</v>
      </c>
      <c r="F138" t="s">
        <v>4610</v>
      </c>
      <c r="G138">
        <v>4</v>
      </c>
      <c r="H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" t="str">
        <f>Tabla_Consulta_desde_proyectos6[[#This Row],[PRYApath]]&amp;" "&amp;Tabla_Consulta_desde_proyectos6[[#This Row],[Usunombre]]</f>
        <v>/0002/0002 CARLOS ALBERTO ELIZONDO MEJIAS</v>
      </c>
    </row>
    <row r="139" spans="1:11" x14ac:dyDescent="0.3">
      <c r="A139" t="s">
        <v>4194</v>
      </c>
      <c r="D139" t="s">
        <v>1086</v>
      </c>
      <c r="E139" t="s">
        <v>3561</v>
      </c>
      <c r="F139" t="s">
        <v>4692</v>
      </c>
      <c r="G139">
        <v>48</v>
      </c>
      <c r="H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" t="str">
        <f>Tabla_Consulta_desde_proyectos6[[#This Row],[PRYApath]]&amp;" "&amp;Tabla_Consulta_desde_proyectos6[[#This Row],[Usunombre]]</f>
        <v>/0002/0002 CARLOS ALBERTO ELIZONDO MEJIAS</v>
      </c>
    </row>
    <row r="140" spans="1:11" x14ac:dyDescent="0.3">
      <c r="A140" t="s">
        <v>4194</v>
      </c>
      <c r="D140" t="s">
        <v>1086</v>
      </c>
      <c r="E140" t="s">
        <v>4193</v>
      </c>
      <c r="F140" t="s">
        <v>4593</v>
      </c>
      <c r="G140">
        <v>4</v>
      </c>
      <c r="H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" t="str">
        <f>Tabla_Consulta_desde_proyectos6[[#This Row],[PRYApath]]&amp;" "&amp;Tabla_Consulta_desde_proyectos6[[#This Row],[Usunombre]]</f>
        <v>/0002/0002 CARLOS ALBERTO HIDALGO LEITON</v>
      </c>
    </row>
    <row r="141" spans="1:11" x14ac:dyDescent="0.3">
      <c r="A141" t="s">
        <v>4194</v>
      </c>
      <c r="D141" t="s">
        <v>1086</v>
      </c>
      <c r="E141" t="s">
        <v>4193</v>
      </c>
      <c r="F141" t="s">
        <v>4692</v>
      </c>
      <c r="G141">
        <v>4</v>
      </c>
      <c r="H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" t="str">
        <f>Tabla_Consulta_desde_proyectos6[[#This Row],[PRYApath]]&amp;" "&amp;Tabla_Consulta_desde_proyectos6[[#This Row],[Usunombre]]</f>
        <v>/0002/0002 CARLOS ALBERTO HIDALGO LEITON</v>
      </c>
    </row>
    <row r="142" spans="1:11" x14ac:dyDescent="0.3">
      <c r="A142" t="s">
        <v>4194</v>
      </c>
      <c r="D142" t="s">
        <v>1086</v>
      </c>
      <c r="E142" t="s">
        <v>4201</v>
      </c>
      <c r="F142" t="s">
        <v>4284</v>
      </c>
      <c r="G142">
        <v>8</v>
      </c>
      <c r="H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" t="str">
        <f>Tabla_Consulta_desde_proyectos6[[#This Row],[PRYApath]]&amp;" "&amp;Tabla_Consulta_desde_proyectos6[[#This Row],[Usunombre]]</f>
        <v>/0002/0002 CARLOS ANDRES CARVAJAL MEJIA</v>
      </c>
    </row>
    <row r="143" spans="1:11" x14ac:dyDescent="0.3">
      <c r="A143" t="s">
        <v>4194</v>
      </c>
      <c r="D143" t="s">
        <v>1086</v>
      </c>
      <c r="E143" t="s">
        <v>4201</v>
      </c>
      <c r="F143" t="s">
        <v>4366</v>
      </c>
      <c r="G143">
        <v>8</v>
      </c>
      <c r="H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" t="str">
        <f>Tabla_Consulta_desde_proyectos6[[#This Row],[PRYApath]]&amp;" "&amp;Tabla_Consulta_desde_proyectos6[[#This Row],[Usunombre]]</f>
        <v>/0002/0002 CARLOS ANDRES CARVAJAL MEJIA</v>
      </c>
    </row>
    <row r="144" spans="1:11" x14ac:dyDescent="0.3">
      <c r="A144" t="s">
        <v>4194</v>
      </c>
      <c r="D144" t="s">
        <v>1086</v>
      </c>
      <c r="E144" t="s">
        <v>4201</v>
      </c>
      <c r="F144" t="s">
        <v>4493</v>
      </c>
      <c r="G144">
        <v>8</v>
      </c>
      <c r="H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" t="str">
        <f>Tabla_Consulta_desde_proyectos6[[#This Row],[PRYApath]]&amp;" "&amp;Tabla_Consulta_desde_proyectos6[[#This Row],[Usunombre]]</f>
        <v>/0002/0002 CARLOS ANDRES CARVAJAL MEJIA</v>
      </c>
    </row>
    <row r="145" spans="1:11" x14ac:dyDescent="0.3">
      <c r="A145" t="s">
        <v>4194</v>
      </c>
      <c r="D145" t="s">
        <v>1086</v>
      </c>
      <c r="E145" t="s">
        <v>4201</v>
      </c>
      <c r="F145" t="s">
        <v>4559</v>
      </c>
      <c r="G145">
        <v>24</v>
      </c>
      <c r="H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" t="str">
        <f>Tabla_Consulta_desde_proyectos6[[#This Row],[PRYApath]]&amp;" "&amp;Tabla_Consulta_desde_proyectos6[[#This Row],[Usunombre]]</f>
        <v>/0002/0002 CARLOS ANDRES CARVAJAL MEJIA</v>
      </c>
    </row>
    <row r="146" spans="1:11" x14ac:dyDescent="0.3">
      <c r="A146" t="s">
        <v>4194</v>
      </c>
      <c r="D146" t="s">
        <v>1086</v>
      </c>
      <c r="E146" t="s">
        <v>4380</v>
      </c>
      <c r="F146" t="s">
        <v>4692</v>
      </c>
      <c r="G146">
        <v>8</v>
      </c>
      <c r="H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" t="str">
        <f>Tabla_Consulta_desde_proyectos6[[#This Row],[PRYApath]]&amp;" "&amp;Tabla_Consulta_desde_proyectos6[[#This Row],[Usunombre]]</f>
        <v>/0002/0002 CARLOS LUIS RODRIGUEZ ROMERO</v>
      </c>
    </row>
    <row r="147" spans="1:11" x14ac:dyDescent="0.3">
      <c r="A147" t="s">
        <v>4194</v>
      </c>
      <c r="D147" t="s">
        <v>1086</v>
      </c>
      <c r="E147" t="s">
        <v>63</v>
      </c>
      <c r="F147" t="s">
        <v>4258</v>
      </c>
      <c r="G147">
        <v>16</v>
      </c>
      <c r="H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" t="str">
        <f>Tabla_Consulta_desde_proyectos6[[#This Row],[PRYApath]]&amp;" "&amp;Tabla_Consulta_desde_proyectos6[[#This Row],[Usunombre]]</f>
        <v>/0002/0002 CAROL RODRIGUEZ SOLORZANO</v>
      </c>
    </row>
    <row r="148" spans="1:11" x14ac:dyDescent="0.3">
      <c r="A148" t="s">
        <v>4194</v>
      </c>
      <c r="D148" t="s">
        <v>1086</v>
      </c>
      <c r="E148" t="s">
        <v>63</v>
      </c>
      <c r="F148" t="s">
        <v>4388</v>
      </c>
      <c r="G148">
        <v>8</v>
      </c>
      <c r="H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" t="str">
        <f>Tabla_Consulta_desde_proyectos6[[#This Row],[PRYApath]]&amp;" "&amp;Tabla_Consulta_desde_proyectos6[[#This Row],[Usunombre]]</f>
        <v>/0002/0002 CAROL RODRIGUEZ SOLORZANO</v>
      </c>
    </row>
    <row r="149" spans="1:11" x14ac:dyDescent="0.3">
      <c r="A149" t="s">
        <v>4194</v>
      </c>
      <c r="D149" t="s">
        <v>1086</v>
      </c>
      <c r="E149" t="s">
        <v>63</v>
      </c>
      <c r="F149" t="s">
        <v>4692</v>
      </c>
      <c r="G149">
        <v>24</v>
      </c>
      <c r="H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" t="str">
        <f>Tabla_Consulta_desde_proyectos6[[#This Row],[PRYApath]]&amp;" "&amp;Tabla_Consulta_desde_proyectos6[[#This Row],[Usunombre]]</f>
        <v>/0002/0002 CAROL RODRIGUEZ SOLORZANO</v>
      </c>
    </row>
    <row r="150" spans="1:11" x14ac:dyDescent="0.3">
      <c r="A150" t="s">
        <v>4194</v>
      </c>
      <c r="D150" t="s">
        <v>1086</v>
      </c>
      <c r="E150" t="s">
        <v>4137</v>
      </c>
      <c r="F150" t="s">
        <v>4342</v>
      </c>
      <c r="G150">
        <v>4</v>
      </c>
      <c r="H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" t="str">
        <f>Tabla_Consulta_desde_proyectos6[[#This Row],[PRYApath]]&amp;" "&amp;Tabla_Consulta_desde_proyectos6[[#This Row],[Usunombre]]</f>
        <v>/0002/0002 CAROLINA CHAVES MARROQUIN</v>
      </c>
    </row>
    <row r="151" spans="1:11" x14ac:dyDescent="0.3">
      <c r="A151" t="s">
        <v>4194</v>
      </c>
      <c r="D151" t="s">
        <v>1086</v>
      </c>
      <c r="E151" t="s">
        <v>4137</v>
      </c>
      <c r="F151" t="s">
        <v>4388</v>
      </c>
      <c r="G151">
        <v>4</v>
      </c>
      <c r="H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" t="str">
        <f>Tabla_Consulta_desde_proyectos6[[#This Row],[PRYApath]]&amp;" "&amp;Tabla_Consulta_desde_proyectos6[[#This Row],[Usunombre]]</f>
        <v>/0002/0002 CAROLINA CHAVES MARROQUIN</v>
      </c>
    </row>
    <row r="152" spans="1:11" x14ac:dyDescent="0.3">
      <c r="A152" t="s">
        <v>4194</v>
      </c>
      <c r="D152" t="s">
        <v>1086</v>
      </c>
      <c r="E152" t="s">
        <v>4137</v>
      </c>
      <c r="F152" t="s">
        <v>4422</v>
      </c>
      <c r="G152">
        <v>4</v>
      </c>
      <c r="H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" t="str">
        <f>Tabla_Consulta_desde_proyectos6[[#This Row],[PRYApath]]&amp;" "&amp;Tabla_Consulta_desde_proyectos6[[#This Row],[Usunombre]]</f>
        <v>/0002/0002 CAROLINA CHAVES MARROQUIN</v>
      </c>
    </row>
    <row r="153" spans="1:11" x14ac:dyDescent="0.3">
      <c r="A153" t="s">
        <v>4194</v>
      </c>
      <c r="D153" t="s">
        <v>1086</v>
      </c>
      <c r="E153" t="s">
        <v>4137</v>
      </c>
      <c r="F153" t="s">
        <v>4493</v>
      </c>
      <c r="G153">
        <v>4</v>
      </c>
      <c r="H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" t="str">
        <f>Tabla_Consulta_desde_proyectos6[[#This Row],[PRYApath]]&amp;" "&amp;Tabla_Consulta_desde_proyectos6[[#This Row],[Usunombre]]</f>
        <v>/0002/0002 CAROLINA CHAVES MARROQUIN</v>
      </c>
    </row>
    <row r="154" spans="1:11" x14ac:dyDescent="0.3">
      <c r="A154" t="s">
        <v>4194</v>
      </c>
      <c r="D154" t="s">
        <v>1086</v>
      </c>
      <c r="E154" t="s">
        <v>4137</v>
      </c>
      <c r="F154" t="s">
        <v>4593</v>
      </c>
      <c r="G154">
        <v>8</v>
      </c>
      <c r="H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" t="str">
        <f>Tabla_Consulta_desde_proyectos6[[#This Row],[PRYApath]]&amp;" "&amp;Tabla_Consulta_desde_proyectos6[[#This Row],[Usunombre]]</f>
        <v>/0002/0002 CAROLINA CHAVES MARROQUIN</v>
      </c>
    </row>
    <row r="155" spans="1:11" x14ac:dyDescent="0.3">
      <c r="A155" t="s">
        <v>4194</v>
      </c>
      <c r="D155" t="s">
        <v>1086</v>
      </c>
      <c r="E155" t="s">
        <v>4137</v>
      </c>
      <c r="F155" t="s">
        <v>4610</v>
      </c>
      <c r="G155">
        <v>4</v>
      </c>
      <c r="H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" t="str">
        <f>Tabla_Consulta_desde_proyectos6[[#This Row],[PRYApath]]&amp;" "&amp;Tabla_Consulta_desde_proyectos6[[#This Row],[Usunombre]]</f>
        <v>/0002/0002 CAROLINA CHAVES MARROQUIN</v>
      </c>
    </row>
    <row r="156" spans="1:11" x14ac:dyDescent="0.3">
      <c r="A156" t="s">
        <v>4194</v>
      </c>
      <c r="D156" t="s">
        <v>1086</v>
      </c>
      <c r="E156" t="s">
        <v>4137</v>
      </c>
      <c r="F156" t="s">
        <v>4692</v>
      </c>
      <c r="G156">
        <v>8</v>
      </c>
      <c r="H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" t="str">
        <f>Tabla_Consulta_desde_proyectos6[[#This Row],[PRYApath]]&amp;" "&amp;Tabla_Consulta_desde_proyectos6[[#This Row],[Usunombre]]</f>
        <v>/0002/0002 CAROLINA CHAVES MARROQUIN</v>
      </c>
    </row>
    <row r="157" spans="1:11" x14ac:dyDescent="0.3">
      <c r="A157" t="s">
        <v>4194</v>
      </c>
      <c r="D157" t="s">
        <v>1086</v>
      </c>
      <c r="E157" t="s">
        <v>4371</v>
      </c>
      <c r="F157" t="s">
        <v>4434</v>
      </c>
      <c r="G157">
        <v>8</v>
      </c>
      <c r="H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" t="str">
        <f>Tabla_Consulta_desde_proyectos6[[#This Row],[PRYApath]]&amp;" "&amp;Tabla_Consulta_desde_proyectos6[[#This Row],[Usunombre]]</f>
        <v>/0002/0002 CAROLINA MIRAULT MATAMOROS</v>
      </c>
    </row>
    <row r="158" spans="1:11" x14ac:dyDescent="0.3">
      <c r="A158" t="s">
        <v>4194</v>
      </c>
      <c r="D158" t="s">
        <v>1086</v>
      </c>
      <c r="E158" t="s">
        <v>4371</v>
      </c>
      <c r="F158" t="s">
        <v>4493</v>
      </c>
      <c r="G158">
        <v>8</v>
      </c>
      <c r="H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" t="str">
        <f>Tabla_Consulta_desde_proyectos6[[#This Row],[PRYApath]]&amp;" "&amp;Tabla_Consulta_desde_proyectos6[[#This Row],[Usunombre]]</f>
        <v>/0002/0002 CAROLINA MIRAULT MATAMOROS</v>
      </c>
    </row>
    <row r="159" spans="1:11" x14ac:dyDescent="0.3">
      <c r="A159" t="s">
        <v>4194</v>
      </c>
      <c r="D159" t="s">
        <v>1086</v>
      </c>
      <c r="E159" t="s">
        <v>4123</v>
      </c>
      <c r="F159" t="s">
        <v>4258</v>
      </c>
      <c r="G159">
        <v>80</v>
      </c>
      <c r="H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" t="str">
        <f>Tabla_Consulta_desde_proyectos6[[#This Row],[PRYApath]]&amp;" "&amp;Tabla_Consulta_desde_proyectos6[[#This Row],[Usunombre]]</f>
        <v>/0002/0002 CESAR MATARRITA MATARRITA</v>
      </c>
    </row>
    <row r="160" spans="1:11" x14ac:dyDescent="0.3">
      <c r="A160" t="s">
        <v>4194</v>
      </c>
      <c r="D160" t="s">
        <v>1086</v>
      </c>
      <c r="E160" t="s">
        <v>4123</v>
      </c>
      <c r="F160" t="s">
        <v>4610</v>
      </c>
      <c r="G160">
        <v>8</v>
      </c>
      <c r="H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" t="str">
        <f>Tabla_Consulta_desde_proyectos6[[#This Row],[PRYApath]]&amp;" "&amp;Tabla_Consulta_desde_proyectos6[[#This Row],[Usunombre]]</f>
        <v>/0002/0002 CESAR MATARRITA MATARRITA</v>
      </c>
    </row>
    <row r="161" spans="1:11" x14ac:dyDescent="0.3">
      <c r="A161" t="s">
        <v>4194</v>
      </c>
      <c r="D161" t="s">
        <v>1086</v>
      </c>
      <c r="E161" t="s">
        <v>193</v>
      </c>
      <c r="F161" t="s">
        <v>4258</v>
      </c>
      <c r="G161">
        <v>4</v>
      </c>
      <c r="H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" t="str">
        <f>Tabla_Consulta_desde_proyectos6[[#This Row],[PRYApath]]&amp;" "&amp;Tabla_Consulta_desde_proyectos6[[#This Row],[Usunombre]]</f>
        <v>/0002/0002 CLAUDIA JIMENEZ ARAYA</v>
      </c>
    </row>
    <row r="162" spans="1:11" x14ac:dyDescent="0.3">
      <c r="A162" t="s">
        <v>4194</v>
      </c>
      <c r="D162" t="s">
        <v>1086</v>
      </c>
      <c r="E162" t="s">
        <v>193</v>
      </c>
      <c r="F162" t="s">
        <v>4366</v>
      </c>
      <c r="G162">
        <v>24</v>
      </c>
      <c r="H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" t="str">
        <f>Tabla_Consulta_desde_proyectos6[[#This Row],[PRYApath]]&amp;" "&amp;Tabla_Consulta_desde_proyectos6[[#This Row],[Usunombre]]</f>
        <v>/0002/0002 CLAUDIA JIMENEZ ARAYA</v>
      </c>
    </row>
    <row r="163" spans="1:11" x14ac:dyDescent="0.3">
      <c r="A163" t="s">
        <v>4194</v>
      </c>
      <c r="D163" t="s">
        <v>1086</v>
      </c>
      <c r="E163" t="s">
        <v>193</v>
      </c>
      <c r="F163" t="s">
        <v>4559</v>
      </c>
      <c r="G163">
        <v>4</v>
      </c>
      <c r="H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" t="str">
        <f>Tabla_Consulta_desde_proyectos6[[#This Row],[PRYApath]]&amp;" "&amp;Tabla_Consulta_desde_proyectos6[[#This Row],[Usunombre]]</f>
        <v>/0002/0002 CLAUDIA JIMENEZ ARAYA</v>
      </c>
    </row>
    <row r="164" spans="1:11" x14ac:dyDescent="0.3">
      <c r="A164" t="s">
        <v>4194</v>
      </c>
      <c r="D164" t="s">
        <v>1086</v>
      </c>
      <c r="E164" t="s">
        <v>193</v>
      </c>
      <c r="F164" t="s">
        <v>4692</v>
      </c>
      <c r="G164">
        <v>8</v>
      </c>
      <c r="H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" t="str">
        <f>Tabla_Consulta_desde_proyectos6[[#This Row],[PRYApath]]&amp;" "&amp;Tabla_Consulta_desde_proyectos6[[#This Row],[Usunombre]]</f>
        <v>/0002/0002 CLAUDIA JIMENEZ ARAYA</v>
      </c>
    </row>
    <row r="165" spans="1:11" x14ac:dyDescent="0.3">
      <c r="A165" t="s">
        <v>4194</v>
      </c>
      <c r="D165" t="s">
        <v>1086</v>
      </c>
      <c r="E165" t="s">
        <v>417</v>
      </c>
      <c r="F165" t="s">
        <v>4258</v>
      </c>
      <c r="G165">
        <v>8</v>
      </c>
      <c r="H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" t="str">
        <f>Tabla_Consulta_desde_proyectos6[[#This Row],[PRYApath]]&amp;" "&amp;Tabla_Consulta_desde_proyectos6[[#This Row],[Usunombre]]</f>
        <v>/0002/0002 CRIS MARIEL PITTI QUIROS</v>
      </c>
    </row>
    <row r="166" spans="1:11" x14ac:dyDescent="0.3">
      <c r="A166" t="s">
        <v>4194</v>
      </c>
      <c r="D166" t="s">
        <v>1086</v>
      </c>
      <c r="E166" t="s">
        <v>417</v>
      </c>
      <c r="F166" t="s">
        <v>4342</v>
      </c>
      <c r="G166">
        <v>72</v>
      </c>
      <c r="H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" t="str">
        <f>Tabla_Consulta_desde_proyectos6[[#This Row],[PRYApath]]&amp;" "&amp;Tabla_Consulta_desde_proyectos6[[#This Row],[Usunombre]]</f>
        <v>/0002/0002 CRIS MARIEL PITTI QUIROS</v>
      </c>
    </row>
    <row r="167" spans="1:11" x14ac:dyDescent="0.3">
      <c r="A167" t="s">
        <v>4194</v>
      </c>
      <c r="D167" t="s">
        <v>1086</v>
      </c>
      <c r="E167" t="s">
        <v>417</v>
      </c>
      <c r="F167" t="s">
        <v>4422</v>
      </c>
      <c r="G167">
        <v>4</v>
      </c>
      <c r="H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" t="str">
        <f>Tabla_Consulta_desde_proyectos6[[#This Row],[PRYApath]]&amp;" "&amp;Tabla_Consulta_desde_proyectos6[[#This Row],[Usunombre]]</f>
        <v>/0002/0002 CRIS MARIEL PITTI QUIROS</v>
      </c>
    </row>
    <row r="168" spans="1:11" x14ac:dyDescent="0.3">
      <c r="A168" t="s">
        <v>4194</v>
      </c>
      <c r="D168" t="s">
        <v>1086</v>
      </c>
      <c r="E168" t="s">
        <v>417</v>
      </c>
      <c r="F168" t="s">
        <v>4559</v>
      </c>
      <c r="G168">
        <v>8</v>
      </c>
      <c r="H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" t="str">
        <f>Tabla_Consulta_desde_proyectos6[[#This Row],[PRYApath]]&amp;" "&amp;Tabla_Consulta_desde_proyectos6[[#This Row],[Usunombre]]</f>
        <v>/0002/0002 CRIS MARIEL PITTI QUIROS</v>
      </c>
    </row>
    <row r="169" spans="1:11" x14ac:dyDescent="0.3">
      <c r="A169" t="s">
        <v>4194</v>
      </c>
      <c r="D169" t="s">
        <v>1086</v>
      </c>
      <c r="E169" t="s">
        <v>417</v>
      </c>
      <c r="F169" t="s">
        <v>4593</v>
      </c>
      <c r="G169">
        <v>8</v>
      </c>
      <c r="H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" t="str">
        <f>Tabla_Consulta_desde_proyectos6[[#This Row],[PRYApath]]&amp;" "&amp;Tabla_Consulta_desde_proyectos6[[#This Row],[Usunombre]]</f>
        <v>/0002/0002 CRIS MARIEL PITTI QUIROS</v>
      </c>
    </row>
    <row r="170" spans="1:11" x14ac:dyDescent="0.3">
      <c r="A170" t="s">
        <v>4194</v>
      </c>
      <c r="D170" t="s">
        <v>1086</v>
      </c>
      <c r="E170" t="s">
        <v>417</v>
      </c>
      <c r="F170" t="s">
        <v>4692</v>
      </c>
      <c r="G170">
        <v>32</v>
      </c>
      <c r="H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" t="str">
        <f>Tabla_Consulta_desde_proyectos6[[#This Row],[PRYApath]]&amp;" "&amp;Tabla_Consulta_desde_proyectos6[[#This Row],[Usunombre]]</f>
        <v>/0002/0002 CRIS MARIEL PITTI QUIROS</v>
      </c>
    </row>
    <row r="171" spans="1:11" x14ac:dyDescent="0.3">
      <c r="A171" t="s">
        <v>4194</v>
      </c>
      <c r="D171" t="s">
        <v>1086</v>
      </c>
      <c r="E171" t="s">
        <v>284</v>
      </c>
      <c r="F171" t="s">
        <v>4366</v>
      </c>
      <c r="G171">
        <v>16</v>
      </c>
      <c r="H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" t="str">
        <f>Tabla_Consulta_desde_proyectos6[[#This Row],[PRYApath]]&amp;" "&amp;Tabla_Consulta_desde_proyectos6[[#This Row],[Usunombre]]</f>
        <v>/0002/0002 CRISTOBAL FONSECA ROMERO</v>
      </c>
    </row>
    <row r="172" spans="1:11" x14ac:dyDescent="0.3">
      <c r="A172" t="s">
        <v>4194</v>
      </c>
      <c r="D172" t="s">
        <v>1086</v>
      </c>
      <c r="E172" t="s">
        <v>284</v>
      </c>
      <c r="F172" t="s">
        <v>4434</v>
      </c>
      <c r="G172">
        <v>8</v>
      </c>
      <c r="H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" t="str">
        <f>Tabla_Consulta_desde_proyectos6[[#This Row],[PRYApath]]&amp;" "&amp;Tabla_Consulta_desde_proyectos6[[#This Row],[Usunombre]]</f>
        <v>/0002/0002 CRISTOBAL FONSECA ROMERO</v>
      </c>
    </row>
    <row r="173" spans="1:11" x14ac:dyDescent="0.3">
      <c r="A173" t="s">
        <v>4194</v>
      </c>
      <c r="D173" t="s">
        <v>1086</v>
      </c>
      <c r="E173" t="s">
        <v>284</v>
      </c>
      <c r="F173" t="s">
        <v>4692</v>
      </c>
      <c r="G173">
        <v>32</v>
      </c>
      <c r="H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" t="str">
        <f>Tabla_Consulta_desde_proyectos6[[#This Row],[PRYApath]]&amp;" "&amp;Tabla_Consulta_desde_proyectos6[[#This Row],[Usunombre]]</f>
        <v>/0002/0002 CRISTOBAL FONSECA ROMERO</v>
      </c>
    </row>
    <row r="174" spans="1:11" x14ac:dyDescent="0.3">
      <c r="A174" t="s">
        <v>4194</v>
      </c>
      <c r="D174" t="s">
        <v>1086</v>
      </c>
      <c r="E174" t="s">
        <v>4124</v>
      </c>
      <c r="F174" t="s">
        <v>4366</v>
      </c>
      <c r="G174">
        <v>16</v>
      </c>
      <c r="H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" t="str">
        <f>Tabla_Consulta_desde_proyectos6[[#This Row],[PRYApath]]&amp;" "&amp;Tabla_Consulta_desde_proyectos6[[#This Row],[Usunombre]]</f>
        <v>/0002/0002 CRISTOPHER AVILA CASTILLO</v>
      </c>
    </row>
    <row r="175" spans="1:11" x14ac:dyDescent="0.3">
      <c r="A175" t="s">
        <v>4194</v>
      </c>
      <c r="D175" t="s">
        <v>1086</v>
      </c>
      <c r="E175" t="s">
        <v>4124</v>
      </c>
      <c r="F175" t="s">
        <v>4422</v>
      </c>
      <c r="G175">
        <v>8</v>
      </c>
      <c r="H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" t="str">
        <f>Tabla_Consulta_desde_proyectos6[[#This Row],[PRYApath]]&amp;" "&amp;Tabla_Consulta_desde_proyectos6[[#This Row],[Usunombre]]</f>
        <v>/0002/0002 CRISTOPHER AVILA CASTILLO</v>
      </c>
    </row>
    <row r="176" spans="1:11" x14ac:dyDescent="0.3">
      <c r="A176" t="s">
        <v>4194</v>
      </c>
      <c r="D176" t="s">
        <v>1086</v>
      </c>
      <c r="E176" t="s">
        <v>4124</v>
      </c>
      <c r="F176" t="s">
        <v>4493</v>
      </c>
      <c r="G176">
        <v>8</v>
      </c>
      <c r="H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" t="str">
        <f>Tabla_Consulta_desde_proyectos6[[#This Row],[PRYApath]]&amp;" "&amp;Tabla_Consulta_desde_proyectos6[[#This Row],[Usunombre]]</f>
        <v>/0002/0002 CRISTOPHER AVILA CASTILLO</v>
      </c>
    </row>
    <row r="177" spans="1:11" x14ac:dyDescent="0.3">
      <c r="A177" t="s">
        <v>4194</v>
      </c>
      <c r="D177" t="s">
        <v>1086</v>
      </c>
      <c r="E177" t="s">
        <v>32</v>
      </c>
      <c r="F177" t="s">
        <v>4388</v>
      </c>
      <c r="G177">
        <v>48</v>
      </c>
      <c r="H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" t="str">
        <f>Tabla_Consulta_desde_proyectos6[[#This Row],[PRYApath]]&amp;" "&amp;Tabla_Consulta_desde_proyectos6[[#This Row],[Usunombre]]</f>
        <v>/0002/0002 DALIA VERONICA WHEATHEY BALLADARES</v>
      </c>
    </row>
    <row r="178" spans="1:11" x14ac:dyDescent="0.3">
      <c r="A178" t="s">
        <v>4194</v>
      </c>
      <c r="D178" t="s">
        <v>1086</v>
      </c>
      <c r="E178" t="s">
        <v>271</v>
      </c>
      <c r="F178" t="s">
        <v>4258</v>
      </c>
      <c r="G178">
        <v>24</v>
      </c>
      <c r="H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" t="str">
        <f>Tabla_Consulta_desde_proyectos6[[#This Row],[PRYApath]]&amp;" "&amp;Tabla_Consulta_desde_proyectos6[[#This Row],[Usunombre]]</f>
        <v>/0002/0002 DANIEL MARGOLIS GORONAS</v>
      </c>
    </row>
    <row r="179" spans="1:11" x14ac:dyDescent="0.3">
      <c r="A179" t="s">
        <v>4194</v>
      </c>
      <c r="D179" t="s">
        <v>1086</v>
      </c>
      <c r="E179" t="s">
        <v>271</v>
      </c>
      <c r="F179" t="s">
        <v>4342</v>
      </c>
      <c r="G179">
        <v>12</v>
      </c>
      <c r="H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" t="str">
        <f>Tabla_Consulta_desde_proyectos6[[#This Row],[PRYApath]]&amp;" "&amp;Tabla_Consulta_desde_proyectos6[[#This Row],[Usunombre]]</f>
        <v>/0002/0002 DANIEL MARGOLIS GORONAS</v>
      </c>
    </row>
    <row r="180" spans="1:11" x14ac:dyDescent="0.3">
      <c r="A180" t="s">
        <v>4194</v>
      </c>
      <c r="D180" t="s">
        <v>1086</v>
      </c>
      <c r="E180" t="s">
        <v>271</v>
      </c>
      <c r="F180" t="s">
        <v>4422</v>
      </c>
      <c r="G180">
        <v>80</v>
      </c>
      <c r="H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" t="str">
        <f>Tabla_Consulta_desde_proyectos6[[#This Row],[PRYApath]]&amp;" "&amp;Tabla_Consulta_desde_proyectos6[[#This Row],[Usunombre]]</f>
        <v>/0002/0002 DANIEL MARGOLIS GORONAS</v>
      </c>
    </row>
    <row r="181" spans="1:11" x14ac:dyDescent="0.3">
      <c r="A181" t="s">
        <v>4194</v>
      </c>
      <c r="D181" t="s">
        <v>1086</v>
      </c>
      <c r="E181" t="s">
        <v>271</v>
      </c>
      <c r="F181" t="s">
        <v>4434</v>
      </c>
      <c r="G181">
        <v>14</v>
      </c>
      <c r="H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" t="str">
        <f>Tabla_Consulta_desde_proyectos6[[#This Row],[PRYApath]]&amp;" "&amp;Tabla_Consulta_desde_proyectos6[[#This Row],[Usunombre]]</f>
        <v>/0002/0002 DANIEL MARGOLIS GORONAS</v>
      </c>
    </row>
    <row r="182" spans="1:11" x14ac:dyDescent="0.3">
      <c r="A182" t="s">
        <v>4194</v>
      </c>
      <c r="D182" t="s">
        <v>1086</v>
      </c>
      <c r="E182" t="s">
        <v>271</v>
      </c>
      <c r="F182" t="s">
        <v>4559</v>
      </c>
      <c r="G182">
        <v>8</v>
      </c>
      <c r="H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" t="str">
        <f>Tabla_Consulta_desde_proyectos6[[#This Row],[PRYApath]]&amp;" "&amp;Tabla_Consulta_desde_proyectos6[[#This Row],[Usunombre]]</f>
        <v>/0002/0002 DANIEL MARGOLIS GORONAS</v>
      </c>
    </row>
    <row r="183" spans="1:11" x14ac:dyDescent="0.3">
      <c r="A183" t="s">
        <v>4194</v>
      </c>
      <c r="D183" t="s">
        <v>1086</v>
      </c>
      <c r="E183" t="s">
        <v>271</v>
      </c>
      <c r="F183" t="s">
        <v>4610</v>
      </c>
      <c r="G183">
        <v>8</v>
      </c>
      <c r="H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" t="str">
        <f>Tabla_Consulta_desde_proyectos6[[#This Row],[PRYApath]]&amp;" "&amp;Tabla_Consulta_desde_proyectos6[[#This Row],[Usunombre]]</f>
        <v>/0002/0002 DANIEL MARGOLIS GORONAS</v>
      </c>
    </row>
    <row r="184" spans="1:11" x14ac:dyDescent="0.3">
      <c r="A184" t="s">
        <v>4194</v>
      </c>
      <c r="D184" t="s">
        <v>1086</v>
      </c>
      <c r="E184" t="s">
        <v>271</v>
      </c>
      <c r="F184" t="s">
        <v>4692</v>
      </c>
      <c r="G184">
        <v>8</v>
      </c>
      <c r="H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" t="str">
        <f>Tabla_Consulta_desde_proyectos6[[#This Row],[PRYApath]]&amp;" "&amp;Tabla_Consulta_desde_proyectos6[[#This Row],[Usunombre]]</f>
        <v>/0002/0002 DANIEL MARGOLIS GORONAS</v>
      </c>
    </row>
    <row r="185" spans="1:11" x14ac:dyDescent="0.3">
      <c r="A185" t="s">
        <v>4194</v>
      </c>
      <c r="D185" t="s">
        <v>1086</v>
      </c>
      <c r="E185" t="s">
        <v>172</v>
      </c>
      <c r="F185" t="s">
        <v>4493</v>
      </c>
      <c r="G185">
        <v>8</v>
      </c>
      <c r="H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" t="str">
        <f>Tabla_Consulta_desde_proyectos6[[#This Row],[PRYApath]]&amp;" "&amp;Tabla_Consulta_desde_proyectos6[[#This Row],[Usunombre]]</f>
        <v>/0002/0002 DANIEL MENDOZA GARZA</v>
      </c>
    </row>
    <row r="186" spans="1:11" x14ac:dyDescent="0.3">
      <c r="A186" t="s">
        <v>4194</v>
      </c>
      <c r="D186" t="s">
        <v>1086</v>
      </c>
      <c r="E186" t="s">
        <v>172</v>
      </c>
      <c r="F186" t="s">
        <v>4559</v>
      </c>
      <c r="G186">
        <v>16</v>
      </c>
      <c r="H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" t="str">
        <f>Tabla_Consulta_desde_proyectos6[[#This Row],[PRYApath]]&amp;" "&amp;Tabla_Consulta_desde_proyectos6[[#This Row],[Usunombre]]</f>
        <v>/0002/0002 DANIEL MENDOZA GARZA</v>
      </c>
    </row>
    <row r="187" spans="1:11" x14ac:dyDescent="0.3">
      <c r="A187" t="s">
        <v>4194</v>
      </c>
      <c r="D187" t="s">
        <v>1086</v>
      </c>
      <c r="E187" t="s">
        <v>172</v>
      </c>
      <c r="F187" t="s">
        <v>4593</v>
      </c>
      <c r="G187">
        <v>8</v>
      </c>
      <c r="H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" t="str">
        <f>Tabla_Consulta_desde_proyectos6[[#This Row],[PRYApath]]&amp;" "&amp;Tabla_Consulta_desde_proyectos6[[#This Row],[Usunombre]]</f>
        <v>/0002/0002 DANIEL MENDOZA GARZA</v>
      </c>
    </row>
    <row r="188" spans="1:11" x14ac:dyDescent="0.3">
      <c r="A188" t="s">
        <v>4194</v>
      </c>
      <c r="D188" t="s">
        <v>1086</v>
      </c>
      <c r="E188" t="s">
        <v>172</v>
      </c>
      <c r="F188" t="s">
        <v>4610</v>
      </c>
      <c r="G188">
        <v>16</v>
      </c>
      <c r="H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" t="str">
        <f>Tabla_Consulta_desde_proyectos6[[#This Row],[PRYApath]]&amp;" "&amp;Tabla_Consulta_desde_proyectos6[[#This Row],[Usunombre]]</f>
        <v>/0002/0002 DANIEL MENDOZA GARZA</v>
      </c>
    </row>
    <row r="189" spans="1:11" x14ac:dyDescent="0.3">
      <c r="A189" t="s">
        <v>4194</v>
      </c>
      <c r="D189" t="s">
        <v>1086</v>
      </c>
      <c r="E189" t="s">
        <v>172</v>
      </c>
      <c r="F189" t="s">
        <v>4692</v>
      </c>
      <c r="G189">
        <v>24</v>
      </c>
      <c r="H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" t="str">
        <f>Tabla_Consulta_desde_proyectos6[[#This Row],[PRYApath]]&amp;" "&amp;Tabla_Consulta_desde_proyectos6[[#This Row],[Usunombre]]</f>
        <v>/0002/0002 DANIEL MENDOZA GARZA</v>
      </c>
    </row>
    <row r="190" spans="1:11" x14ac:dyDescent="0.3">
      <c r="A190" t="s">
        <v>4194</v>
      </c>
      <c r="D190" t="s">
        <v>1086</v>
      </c>
      <c r="E190" t="s">
        <v>3467</v>
      </c>
      <c r="F190" t="s">
        <v>4258</v>
      </c>
      <c r="G190">
        <v>32</v>
      </c>
      <c r="H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" t="str">
        <f>Tabla_Consulta_desde_proyectos6[[#This Row],[PRYApath]]&amp;" "&amp;Tabla_Consulta_desde_proyectos6[[#This Row],[Usunombre]]</f>
        <v>/0002/0002 DANIEL SANDOVAL PEREIRA</v>
      </c>
    </row>
    <row r="191" spans="1:11" x14ac:dyDescent="0.3">
      <c r="A191" t="s">
        <v>4194</v>
      </c>
      <c r="D191" t="s">
        <v>1086</v>
      </c>
      <c r="E191" t="s">
        <v>3467</v>
      </c>
      <c r="F191" t="s">
        <v>4388</v>
      </c>
      <c r="G191">
        <v>8</v>
      </c>
      <c r="H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" t="str">
        <f>Tabla_Consulta_desde_proyectos6[[#This Row],[PRYApath]]&amp;" "&amp;Tabla_Consulta_desde_proyectos6[[#This Row],[Usunombre]]</f>
        <v>/0002/0002 DANIEL SANDOVAL PEREIRA</v>
      </c>
    </row>
    <row r="192" spans="1:11" x14ac:dyDescent="0.3">
      <c r="A192" t="s">
        <v>4194</v>
      </c>
      <c r="D192" t="s">
        <v>1086</v>
      </c>
      <c r="E192" t="s">
        <v>3467</v>
      </c>
      <c r="F192" t="s">
        <v>4434</v>
      </c>
      <c r="G192">
        <v>32</v>
      </c>
      <c r="H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" t="str">
        <f>Tabla_Consulta_desde_proyectos6[[#This Row],[PRYApath]]&amp;" "&amp;Tabla_Consulta_desde_proyectos6[[#This Row],[Usunombre]]</f>
        <v>/0002/0002 DANIEL SANDOVAL PEREIRA</v>
      </c>
    </row>
    <row r="193" spans="1:11" x14ac:dyDescent="0.3">
      <c r="A193" t="s">
        <v>4194</v>
      </c>
      <c r="D193" t="s">
        <v>1086</v>
      </c>
      <c r="E193" t="s">
        <v>3467</v>
      </c>
      <c r="F193" t="s">
        <v>4610</v>
      </c>
      <c r="G193">
        <v>48</v>
      </c>
      <c r="H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" t="str">
        <f>Tabla_Consulta_desde_proyectos6[[#This Row],[PRYApath]]&amp;" "&amp;Tabla_Consulta_desde_proyectos6[[#This Row],[Usunombre]]</f>
        <v>/0002/0002 DANIEL SANDOVAL PEREIRA</v>
      </c>
    </row>
    <row r="194" spans="1:11" x14ac:dyDescent="0.3">
      <c r="A194" t="s">
        <v>4194</v>
      </c>
      <c r="D194" t="s">
        <v>1086</v>
      </c>
      <c r="E194" t="s">
        <v>4187</v>
      </c>
      <c r="F194" t="s">
        <v>4593</v>
      </c>
      <c r="G194">
        <v>32</v>
      </c>
      <c r="H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" t="str">
        <f>Tabla_Consulta_desde_proyectos6[[#This Row],[PRYApath]]&amp;" "&amp;Tabla_Consulta_desde_proyectos6[[#This Row],[Usunombre]]</f>
        <v>/0002/0002 DANIEL SUAREZ ARIAS</v>
      </c>
    </row>
    <row r="195" spans="1:11" x14ac:dyDescent="0.3">
      <c r="A195" t="s">
        <v>4194</v>
      </c>
      <c r="D195" t="s">
        <v>1086</v>
      </c>
      <c r="E195" t="s">
        <v>366</v>
      </c>
      <c r="F195" t="s">
        <v>4366</v>
      </c>
      <c r="G195">
        <v>16</v>
      </c>
      <c r="H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" t="str">
        <f>Tabla_Consulta_desde_proyectos6[[#This Row],[PRYApath]]&amp;" "&amp;Tabla_Consulta_desde_proyectos6[[#This Row],[Usunombre]]</f>
        <v>/0002/0002 DANIELA CAMACHO BARRANTES</v>
      </c>
    </row>
    <row r="196" spans="1:11" x14ac:dyDescent="0.3">
      <c r="A196" t="s">
        <v>4194</v>
      </c>
      <c r="D196" t="s">
        <v>1086</v>
      </c>
      <c r="E196" t="s">
        <v>366</v>
      </c>
      <c r="F196" t="s">
        <v>4388</v>
      </c>
      <c r="G196">
        <v>8</v>
      </c>
      <c r="H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" t="str">
        <f>Tabla_Consulta_desde_proyectos6[[#This Row],[PRYApath]]&amp;" "&amp;Tabla_Consulta_desde_proyectos6[[#This Row],[Usunombre]]</f>
        <v>/0002/0002 DANIELA CAMACHO BARRANTES</v>
      </c>
    </row>
    <row r="197" spans="1:11" x14ac:dyDescent="0.3">
      <c r="A197" t="s">
        <v>4194</v>
      </c>
      <c r="D197" t="s">
        <v>1086</v>
      </c>
      <c r="E197" t="s">
        <v>366</v>
      </c>
      <c r="F197" t="s">
        <v>4434</v>
      </c>
      <c r="G197">
        <v>8</v>
      </c>
      <c r="H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" t="str">
        <f>Tabla_Consulta_desde_proyectos6[[#This Row],[PRYApath]]&amp;" "&amp;Tabla_Consulta_desde_proyectos6[[#This Row],[Usunombre]]</f>
        <v>/0002/0002 DANIELA CAMACHO BARRANTES</v>
      </c>
    </row>
    <row r="198" spans="1:11" x14ac:dyDescent="0.3">
      <c r="A198" t="s">
        <v>4194</v>
      </c>
      <c r="D198" t="s">
        <v>1086</v>
      </c>
      <c r="E198" t="s">
        <v>366</v>
      </c>
      <c r="F198" t="s">
        <v>4493</v>
      </c>
      <c r="G198">
        <v>8</v>
      </c>
      <c r="H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" t="str">
        <f>Tabla_Consulta_desde_proyectos6[[#This Row],[PRYApath]]&amp;" "&amp;Tabla_Consulta_desde_proyectos6[[#This Row],[Usunombre]]</f>
        <v>/0002/0002 DANIELA CAMACHO BARRANTES</v>
      </c>
    </row>
    <row r="199" spans="1:11" x14ac:dyDescent="0.3">
      <c r="A199" t="s">
        <v>4194</v>
      </c>
      <c r="D199" t="s">
        <v>1086</v>
      </c>
      <c r="E199" t="s">
        <v>366</v>
      </c>
      <c r="F199" t="s">
        <v>4692</v>
      </c>
      <c r="G199">
        <v>8</v>
      </c>
      <c r="H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" t="str">
        <f>Tabla_Consulta_desde_proyectos6[[#This Row],[PRYApath]]&amp;" "&amp;Tabla_Consulta_desde_proyectos6[[#This Row],[Usunombre]]</f>
        <v>/0002/0002 DANIELA CAMACHO BARRANTES</v>
      </c>
    </row>
    <row r="200" spans="1:11" x14ac:dyDescent="0.3">
      <c r="A200" t="s">
        <v>4194</v>
      </c>
      <c r="D200" t="s">
        <v>1086</v>
      </c>
      <c r="E200" t="s">
        <v>28</v>
      </c>
      <c r="F200" t="s">
        <v>4258</v>
      </c>
      <c r="G200">
        <v>16</v>
      </c>
      <c r="H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" t="str">
        <f>Tabla_Consulta_desde_proyectos6[[#This Row],[PRYApath]]&amp;" "&amp;Tabla_Consulta_desde_proyectos6[[#This Row],[Usunombre]]</f>
        <v>/0002/0002 DANNY CORELLA MARTINEZ</v>
      </c>
    </row>
    <row r="201" spans="1:11" x14ac:dyDescent="0.3">
      <c r="A201" t="s">
        <v>4194</v>
      </c>
      <c r="D201" t="s">
        <v>1086</v>
      </c>
      <c r="E201" t="s">
        <v>28</v>
      </c>
      <c r="F201" t="s">
        <v>4493</v>
      </c>
      <c r="G201">
        <v>8</v>
      </c>
      <c r="H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" t="str">
        <f>Tabla_Consulta_desde_proyectos6[[#This Row],[PRYApath]]&amp;" "&amp;Tabla_Consulta_desde_proyectos6[[#This Row],[Usunombre]]</f>
        <v>/0002/0002 DANNY CORELLA MARTINEZ</v>
      </c>
    </row>
    <row r="202" spans="1:11" x14ac:dyDescent="0.3">
      <c r="A202" t="s">
        <v>4194</v>
      </c>
      <c r="D202" t="s">
        <v>1086</v>
      </c>
      <c r="E202" t="s">
        <v>28</v>
      </c>
      <c r="F202" t="s">
        <v>4559</v>
      </c>
      <c r="G202">
        <v>24</v>
      </c>
      <c r="H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" t="str">
        <f>Tabla_Consulta_desde_proyectos6[[#This Row],[PRYApath]]&amp;" "&amp;Tabla_Consulta_desde_proyectos6[[#This Row],[Usunombre]]</f>
        <v>/0002/0002 DANNY CORELLA MARTINEZ</v>
      </c>
    </row>
    <row r="203" spans="1:11" x14ac:dyDescent="0.3">
      <c r="A203" t="s">
        <v>4194</v>
      </c>
      <c r="D203" t="s">
        <v>1086</v>
      </c>
      <c r="E203" t="s">
        <v>28</v>
      </c>
      <c r="F203" t="s">
        <v>4692</v>
      </c>
      <c r="G203">
        <v>32</v>
      </c>
      <c r="H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" t="str">
        <f>Tabla_Consulta_desde_proyectos6[[#This Row],[PRYApath]]&amp;" "&amp;Tabla_Consulta_desde_proyectos6[[#This Row],[Usunombre]]</f>
        <v>/0002/0002 DANNY CORELLA MARTINEZ</v>
      </c>
    </row>
    <row r="204" spans="1:11" x14ac:dyDescent="0.3">
      <c r="A204" t="s">
        <v>4194</v>
      </c>
      <c r="D204" t="s">
        <v>1086</v>
      </c>
      <c r="E204" t="s">
        <v>69</v>
      </c>
      <c r="F204" t="s">
        <v>4258</v>
      </c>
      <c r="G204">
        <v>32</v>
      </c>
      <c r="H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" t="str">
        <f>Tabla_Consulta_desde_proyectos6[[#This Row],[PRYApath]]&amp;" "&amp;Tabla_Consulta_desde_proyectos6[[#This Row],[Usunombre]]</f>
        <v>/0002/0002 DANNY DAVID BUSTOS ROJAS</v>
      </c>
    </row>
    <row r="205" spans="1:11" x14ac:dyDescent="0.3">
      <c r="A205" t="s">
        <v>4194</v>
      </c>
      <c r="D205" t="s">
        <v>1086</v>
      </c>
      <c r="E205" t="s">
        <v>69</v>
      </c>
      <c r="F205" t="s">
        <v>4610</v>
      </c>
      <c r="G205">
        <v>8</v>
      </c>
      <c r="H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" t="str">
        <f>Tabla_Consulta_desde_proyectos6[[#This Row],[PRYApath]]&amp;" "&amp;Tabla_Consulta_desde_proyectos6[[#This Row],[Usunombre]]</f>
        <v>/0002/0002 DANNY DAVID BUSTOS ROJAS</v>
      </c>
    </row>
    <row r="206" spans="1:11" x14ac:dyDescent="0.3">
      <c r="A206" t="s">
        <v>4194</v>
      </c>
      <c r="D206" t="s">
        <v>1086</v>
      </c>
      <c r="E206" t="s">
        <v>223</v>
      </c>
      <c r="F206" t="s">
        <v>4342</v>
      </c>
      <c r="G206">
        <v>96</v>
      </c>
      <c r="H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" t="str">
        <f>Tabla_Consulta_desde_proyectos6[[#This Row],[PRYApath]]&amp;" "&amp;Tabla_Consulta_desde_proyectos6[[#This Row],[Usunombre]]</f>
        <v>/0002/0002 DAVID NUÑEZ ARAYA</v>
      </c>
    </row>
    <row r="207" spans="1:11" x14ac:dyDescent="0.3">
      <c r="A207" t="s">
        <v>4194</v>
      </c>
      <c r="D207" t="s">
        <v>1086</v>
      </c>
      <c r="E207" t="s">
        <v>223</v>
      </c>
      <c r="F207" t="s">
        <v>4493</v>
      </c>
      <c r="G207">
        <v>8</v>
      </c>
      <c r="H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" t="str">
        <f>Tabla_Consulta_desde_proyectos6[[#This Row],[PRYApath]]&amp;" "&amp;Tabla_Consulta_desde_proyectos6[[#This Row],[Usunombre]]</f>
        <v>/0002/0002 DAVID NUÑEZ ARAYA</v>
      </c>
    </row>
    <row r="208" spans="1:11" x14ac:dyDescent="0.3">
      <c r="A208" t="s">
        <v>4194</v>
      </c>
      <c r="D208" t="s">
        <v>1086</v>
      </c>
      <c r="E208" t="s">
        <v>223</v>
      </c>
      <c r="F208" t="s">
        <v>4559</v>
      </c>
      <c r="G208">
        <v>16</v>
      </c>
      <c r="H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" t="str">
        <f>Tabla_Consulta_desde_proyectos6[[#This Row],[PRYApath]]&amp;" "&amp;Tabla_Consulta_desde_proyectos6[[#This Row],[Usunombre]]</f>
        <v>/0002/0002 DAVID NUÑEZ ARAYA</v>
      </c>
    </row>
    <row r="209" spans="1:11" x14ac:dyDescent="0.3">
      <c r="A209" t="s">
        <v>4194</v>
      </c>
      <c r="D209" t="s">
        <v>1086</v>
      </c>
      <c r="E209" t="s">
        <v>384</v>
      </c>
      <c r="F209" t="s">
        <v>4258</v>
      </c>
      <c r="G209">
        <v>24</v>
      </c>
      <c r="H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" t="str">
        <f>Tabla_Consulta_desde_proyectos6[[#This Row],[PRYApath]]&amp;" "&amp;Tabla_Consulta_desde_proyectos6[[#This Row],[Usunombre]]</f>
        <v>/0002/0002 DAVID TORO DIAZ</v>
      </c>
    </row>
    <row r="210" spans="1:11" x14ac:dyDescent="0.3">
      <c r="A210" t="s">
        <v>4194</v>
      </c>
      <c r="D210" t="s">
        <v>1086</v>
      </c>
      <c r="E210" t="s">
        <v>232</v>
      </c>
      <c r="F210" t="s">
        <v>4258</v>
      </c>
      <c r="G210">
        <v>16</v>
      </c>
      <c r="H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" t="str">
        <f>Tabla_Consulta_desde_proyectos6[[#This Row],[PRYApath]]&amp;" "&amp;Tabla_Consulta_desde_proyectos6[[#This Row],[Usunombre]]</f>
        <v>/0002/0002 DIANA ARIAS QUESADA</v>
      </c>
    </row>
    <row r="211" spans="1:11" x14ac:dyDescent="0.3">
      <c r="A211" t="s">
        <v>4194</v>
      </c>
      <c r="D211" t="s">
        <v>1086</v>
      </c>
      <c r="E211" t="s">
        <v>232</v>
      </c>
      <c r="F211" t="s">
        <v>4366</v>
      </c>
      <c r="G211">
        <v>16</v>
      </c>
      <c r="H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" t="str">
        <f>Tabla_Consulta_desde_proyectos6[[#This Row],[PRYApath]]&amp;" "&amp;Tabla_Consulta_desde_proyectos6[[#This Row],[Usunombre]]</f>
        <v>/0002/0002 DIANA ARIAS QUESADA</v>
      </c>
    </row>
    <row r="212" spans="1:11" x14ac:dyDescent="0.3">
      <c r="A212" t="s">
        <v>4194</v>
      </c>
      <c r="D212" t="s">
        <v>1086</v>
      </c>
      <c r="E212" t="s">
        <v>232</v>
      </c>
      <c r="F212" t="s">
        <v>4610</v>
      </c>
      <c r="G212">
        <v>8</v>
      </c>
      <c r="H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" t="str">
        <f>Tabla_Consulta_desde_proyectos6[[#This Row],[PRYApath]]&amp;" "&amp;Tabla_Consulta_desde_proyectos6[[#This Row],[Usunombre]]</f>
        <v>/0002/0002 DIANA ARIAS QUESADA</v>
      </c>
    </row>
    <row r="213" spans="1:11" x14ac:dyDescent="0.3">
      <c r="A213" t="s">
        <v>4194</v>
      </c>
      <c r="D213" t="s">
        <v>1086</v>
      </c>
      <c r="E213" t="s">
        <v>3958</v>
      </c>
      <c r="F213" t="s">
        <v>4258</v>
      </c>
      <c r="G213">
        <v>56</v>
      </c>
      <c r="H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" t="str">
        <f>Tabla_Consulta_desde_proyectos6[[#This Row],[PRYApath]]&amp;" "&amp;Tabla_Consulta_desde_proyectos6[[#This Row],[Usunombre]]</f>
        <v>/0002/0002 DIANA LUNA PACHECO</v>
      </c>
    </row>
    <row r="214" spans="1:11" x14ac:dyDescent="0.3">
      <c r="A214" t="s">
        <v>4194</v>
      </c>
      <c r="D214" t="s">
        <v>1086</v>
      </c>
      <c r="E214" t="s">
        <v>378</v>
      </c>
      <c r="F214" t="s">
        <v>4342</v>
      </c>
      <c r="G214">
        <v>4</v>
      </c>
      <c r="H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" t="str">
        <f>Tabla_Consulta_desde_proyectos6[[#This Row],[PRYApath]]&amp;" "&amp;Tabla_Consulta_desde_proyectos6[[#This Row],[Usunombre]]</f>
        <v>/0002/0002 DIEGO ARMANDO VIDAL MENDEZ</v>
      </c>
    </row>
    <row r="215" spans="1:11" x14ac:dyDescent="0.3">
      <c r="A215" t="s">
        <v>4194</v>
      </c>
      <c r="D215" t="s">
        <v>1086</v>
      </c>
      <c r="E215" t="s">
        <v>378</v>
      </c>
      <c r="F215" t="s">
        <v>4388</v>
      </c>
      <c r="G215">
        <v>8</v>
      </c>
      <c r="H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" t="str">
        <f>Tabla_Consulta_desde_proyectos6[[#This Row],[PRYApath]]&amp;" "&amp;Tabla_Consulta_desde_proyectos6[[#This Row],[Usunombre]]</f>
        <v>/0002/0002 DIEGO ARMANDO VIDAL MENDEZ</v>
      </c>
    </row>
    <row r="216" spans="1:11" x14ac:dyDescent="0.3">
      <c r="A216" t="s">
        <v>4194</v>
      </c>
      <c r="D216" t="s">
        <v>1086</v>
      </c>
      <c r="E216" t="s">
        <v>378</v>
      </c>
      <c r="F216" t="s">
        <v>4422</v>
      </c>
      <c r="G216">
        <v>24</v>
      </c>
      <c r="H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" t="str">
        <f>Tabla_Consulta_desde_proyectos6[[#This Row],[PRYApath]]&amp;" "&amp;Tabla_Consulta_desde_proyectos6[[#This Row],[Usunombre]]</f>
        <v>/0002/0002 DIEGO ARMANDO VIDAL MENDEZ</v>
      </c>
    </row>
    <row r="217" spans="1:11" x14ac:dyDescent="0.3">
      <c r="A217" t="s">
        <v>4194</v>
      </c>
      <c r="D217" t="s">
        <v>1086</v>
      </c>
      <c r="E217" t="s">
        <v>378</v>
      </c>
      <c r="F217" t="s">
        <v>4493</v>
      </c>
      <c r="G217">
        <v>8</v>
      </c>
      <c r="H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" t="str">
        <f>Tabla_Consulta_desde_proyectos6[[#This Row],[PRYApath]]&amp;" "&amp;Tabla_Consulta_desde_proyectos6[[#This Row],[Usunombre]]</f>
        <v>/0002/0002 DIEGO ARMANDO VIDAL MENDEZ</v>
      </c>
    </row>
    <row r="218" spans="1:11" x14ac:dyDescent="0.3">
      <c r="A218" t="s">
        <v>4194</v>
      </c>
      <c r="D218" t="s">
        <v>1086</v>
      </c>
      <c r="E218" t="s">
        <v>378</v>
      </c>
      <c r="F218" t="s">
        <v>4559</v>
      </c>
      <c r="G218">
        <v>24</v>
      </c>
      <c r="H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" t="str">
        <f>Tabla_Consulta_desde_proyectos6[[#This Row],[PRYApath]]&amp;" "&amp;Tabla_Consulta_desde_proyectos6[[#This Row],[Usunombre]]</f>
        <v>/0002/0002 DIEGO ARMANDO VIDAL MENDEZ</v>
      </c>
    </row>
    <row r="219" spans="1:11" x14ac:dyDescent="0.3">
      <c r="A219" t="s">
        <v>4194</v>
      </c>
      <c r="D219" t="s">
        <v>1086</v>
      </c>
      <c r="E219" t="s">
        <v>3815</v>
      </c>
      <c r="F219" t="s">
        <v>4258</v>
      </c>
      <c r="G219">
        <v>24</v>
      </c>
      <c r="H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" t="str">
        <f>Tabla_Consulta_desde_proyectos6[[#This Row],[PRYApath]]&amp;" "&amp;Tabla_Consulta_desde_proyectos6[[#This Row],[Usunombre]]</f>
        <v>/0002/0002 DIEGO JIMENEZ AGUILAR</v>
      </c>
    </row>
    <row r="220" spans="1:11" x14ac:dyDescent="0.3">
      <c r="A220" t="s">
        <v>4194</v>
      </c>
      <c r="D220" t="s">
        <v>1086</v>
      </c>
      <c r="E220" t="s">
        <v>3815</v>
      </c>
      <c r="F220" t="s">
        <v>4366</v>
      </c>
      <c r="G220">
        <v>24</v>
      </c>
      <c r="H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" t="str">
        <f>Tabla_Consulta_desde_proyectos6[[#This Row],[PRYApath]]&amp;" "&amp;Tabla_Consulta_desde_proyectos6[[#This Row],[Usunombre]]</f>
        <v>/0002/0002 DIEGO JIMENEZ AGUILAR</v>
      </c>
    </row>
    <row r="221" spans="1:11" x14ac:dyDescent="0.3">
      <c r="A221" t="s">
        <v>4194</v>
      </c>
      <c r="D221" t="s">
        <v>1086</v>
      </c>
      <c r="E221" t="s">
        <v>3815</v>
      </c>
      <c r="F221" t="s">
        <v>4434</v>
      </c>
      <c r="G221">
        <v>4</v>
      </c>
      <c r="H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" t="str">
        <f>Tabla_Consulta_desde_proyectos6[[#This Row],[PRYApath]]&amp;" "&amp;Tabla_Consulta_desde_proyectos6[[#This Row],[Usunombre]]</f>
        <v>/0002/0002 DIEGO JIMENEZ AGUILAR</v>
      </c>
    </row>
    <row r="222" spans="1:11" x14ac:dyDescent="0.3">
      <c r="A222" t="s">
        <v>4194</v>
      </c>
      <c r="D222" t="s">
        <v>1086</v>
      </c>
      <c r="E222" t="s">
        <v>3815</v>
      </c>
      <c r="F222" t="s">
        <v>4593</v>
      </c>
      <c r="G222">
        <v>8</v>
      </c>
      <c r="H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" t="str">
        <f>Tabla_Consulta_desde_proyectos6[[#This Row],[PRYApath]]&amp;" "&amp;Tabla_Consulta_desde_proyectos6[[#This Row],[Usunombre]]</f>
        <v>/0002/0002 DIEGO JIMENEZ AGUILAR</v>
      </c>
    </row>
    <row r="223" spans="1:11" x14ac:dyDescent="0.3">
      <c r="A223" t="s">
        <v>4194</v>
      </c>
      <c r="D223" t="s">
        <v>1086</v>
      </c>
      <c r="E223" t="s">
        <v>3815</v>
      </c>
      <c r="F223" t="s">
        <v>4692</v>
      </c>
      <c r="G223">
        <v>48</v>
      </c>
      <c r="H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" t="str">
        <f>Tabla_Consulta_desde_proyectos6[[#This Row],[PRYApath]]&amp;" "&amp;Tabla_Consulta_desde_proyectos6[[#This Row],[Usunombre]]</f>
        <v>/0002/0002 DIEGO JIMENEZ AGUILAR</v>
      </c>
    </row>
    <row r="224" spans="1:11" x14ac:dyDescent="0.3">
      <c r="A224" t="s">
        <v>4194</v>
      </c>
      <c r="D224" t="s">
        <v>1086</v>
      </c>
      <c r="E224" t="s">
        <v>237</v>
      </c>
      <c r="F224" t="s">
        <v>4258</v>
      </c>
      <c r="G224">
        <v>16</v>
      </c>
      <c r="H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" t="str">
        <f>Tabla_Consulta_desde_proyectos6[[#This Row],[PRYApath]]&amp;" "&amp;Tabla_Consulta_desde_proyectos6[[#This Row],[Usunombre]]</f>
        <v>/0002/0002 DIEGO MURILLO CAMPOS</v>
      </c>
    </row>
    <row r="225" spans="1:11" x14ac:dyDescent="0.3">
      <c r="A225" t="s">
        <v>4194</v>
      </c>
      <c r="D225" t="s">
        <v>1086</v>
      </c>
      <c r="E225" t="s">
        <v>237</v>
      </c>
      <c r="F225" t="s">
        <v>4366</v>
      </c>
      <c r="G225">
        <v>24</v>
      </c>
      <c r="H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" t="str">
        <f>Tabla_Consulta_desde_proyectos6[[#This Row],[PRYApath]]&amp;" "&amp;Tabla_Consulta_desde_proyectos6[[#This Row],[Usunombre]]</f>
        <v>/0002/0002 DIEGO MURILLO CAMPOS</v>
      </c>
    </row>
    <row r="226" spans="1:11" x14ac:dyDescent="0.3">
      <c r="A226" t="s">
        <v>4194</v>
      </c>
      <c r="D226" t="s">
        <v>1086</v>
      </c>
      <c r="E226" t="s">
        <v>237</v>
      </c>
      <c r="F226" t="s">
        <v>4388</v>
      </c>
      <c r="G226">
        <v>8</v>
      </c>
      <c r="H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" t="str">
        <f>Tabla_Consulta_desde_proyectos6[[#This Row],[PRYApath]]&amp;" "&amp;Tabla_Consulta_desde_proyectos6[[#This Row],[Usunombre]]</f>
        <v>/0002/0002 DIEGO MURILLO CAMPOS</v>
      </c>
    </row>
    <row r="227" spans="1:11" x14ac:dyDescent="0.3">
      <c r="A227" t="s">
        <v>4194</v>
      </c>
      <c r="D227" t="s">
        <v>1086</v>
      </c>
      <c r="E227" t="s">
        <v>237</v>
      </c>
      <c r="F227" t="s">
        <v>4434</v>
      </c>
      <c r="G227">
        <v>16</v>
      </c>
      <c r="H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" t="str">
        <f>Tabla_Consulta_desde_proyectos6[[#This Row],[PRYApath]]&amp;" "&amp;Tabla_Consulta_desde_proyectos6[[#This Row],[Usunombre]]</f>
        <v>/0002/0002 DIEGO MURILLO CAMPOS</v>
      </c>
    </row>
    <row r="228" spans="1:11" x14ac:dyDescent="0.3">
      <c r="A228" t="s">
        <v>4194</v>
      </c>
      <c r="D228" t="s">
        <v>1086</v>
      </c>
      <c r="E228" t="s">
        <v>237</v>
      </c>
      <c r="F228" t="s">
        <v>4692</v>
      </c>
      <c r="G228">
        <v>24</v>
      </c>
      <c r="H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" t="str">
        <f>Tabla_Consulta_desde_proyectos6[[#This Row],[PRYApath]]&amp;" "&amp;Tabla_Consulta_desde_proyectos6[[#This Row],[Usunombre]]</f>
        <v>/0002/0002 DIEGO MURILLO CAMPOS</v>
      </c>
    </row>
    <row r="229" spans="1:11" x14ac:dyDescent="0.3">
      <c r="A229" t="s">
        <v>4194</v>
      </c>
      <c r="D229" t="s">
        <v>1086</v>
      </c>
      <c r="E229" t="s">
        <v>248</v>
      </c>
      <c r="F229" t="s">
        <v>4258</v>
      </c>
      <c r="G229">
        <v>16</v>
      </c>
      <c r="H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" t="str">
        <f>Tabla_Consulta_desde_proyectos6[[#This Row],[PRYApath]]&amp;" "&amp;Tabla_Consulta_desde_proyectos6[[#This Row],[Usunombre]]</f>
        <v>/0002/0002 DIEGO VILLALOBOS PAIZ</v>
      </c>
    </row>
    <row r="230" spans="1:11" x14ac:dyDescent="0.3">
      <c r="A230" t="s">
        <v>4194</v>
      </c>
      <c r="D230" t="s">
        <v>1086</v>
      </c>
      <c r="E230" t="s">
        <v>248</v>
      </c>
      <c r="F230" t="s">
        <v>4284</v>
      </c>
      <c r="G230">
        <v>4</v>
      </c>
      <c r="H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" t="str">
        <f>Tabla_Consulta_desde_proyectos6[[#This Row],[PRYApath]]&amp;" "&amp;Tabla_Consulta_desde_proyectos6[[#This Row],[Usunombre]]</f>
        <v>/0002/0002 DIEGO VILLALOBOS PAIZ</v>
      </c>
    </row>
    <row r="231" spans="1:11" x14ac:dyDescent="0.3">
      <c r="A231" t="s">
        <v>4194</v>
      </c>
      <c r="D231" t="s">
        <v>1086</v>
      </c>
      <c r="E231" t="s">
        <v>248</v>
      </c>
      <c r="F231" t="s">
        <v>4342</v>
      </c>
      <c r="G231">
        <v>8</v>
      </c>
      <c r="H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" t="str">
        <f>Tabla_Consulta_desde_proyectos6[[#This Row],[PRYApath]]&amp;" "&amp;Tabla_Consulta_desde_proyectos6[[#This Row],[Usunombre]]</f>
        <v>/0002/0002 DIEGO VILLALOBOS PAIZ</v>
      </c>
    </row>
    <row r="232" spans="1:11" x14ac:dyDescent="0.3">
      <c r="A232" t="s">
        <v>4194</v>
      </c>
      <c r="D232" t="s">
        <v>1086</v>
      </c>
      <c r="E232" t="s">
        <v>248</v>
      </c>
      <c r="F232" t="s">
        <v>4366</v>
      </c>
      <c r="G232">
        <v>24</v>
      </c>
      <c r="H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" t="str">
        <f>Tabla_Consulta_desde_proyectos6[[#This Row],[PRYApath]]&amp;" "&amp;Tabla_Consulta_desde_proyectos6[[#This Row],[Usunombre]]</f>
        <v>/0002/0002 DIEGO VILLALOBOS PAIZ</v>
      </c>
    </row>
    <row r="233" spans="1:11" x14ac:dyDescent="0.3">
      <c r="A233" t="s">
        <v>4194</v>
      </c>
      <c r="D233" t="s">
        <v>1086</v>
      </c>
      <c r="E233" t="s">
        <v>248</v>
      </c>
      <c r="F233" t="s">
        <v>4493</v>
      </c>
      <c r="G233">
        <v>8</v>
      </c>
      <c r="H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" t="str">
        <f>Tabla_Consulta_desde_proyectos6[[#This Row],[PRYApath]]&amp;" "&amp;Tabla_Consulta_desde_proyectos6[[#This Row],[Usunombre]]</f>
        <v>/0002/0002 DIEGO VILLALOBOS PAIZ</v>
      </c>
    </row>
    <row r="234" spans="1:11" x14ac:dyDescent="0.3">
      <c r="A234" t="s">
        <v>4194</v>
      </c>
      <c r="D234" t="s">
        <v>1086</v>
      </c>
      <c r="E234" t="s">
        <v>248</v>
      </c>
      <c r="F234" t="s">
        <v>4559</v>
      </c>
      <c r="G234">
        <v>8</v>
      </c>
      <c r="H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" t="str">
        <f>Tabla_Consulta_desde_proyectos6[[#This Row],[PRYApath]]&amp;" "&amp;Tabla_Consulta_desde_proyectos6[[#This Row],[Usunombre]]</f>
        <v>/0002/0002 DIEGO VILLALOBOS PAIZ</v>
      </c>
    </row>
    <row r="235" spans="1:11" x14ac:dyDescent="0.3">
      <c r="A235" t="s">
        <v>4194</v>
      </c>
      <c r="D235" t="s">
        <v>1086</v>
      </c>
      <c r="E235" t="s">
        <v>248</v>
      </c>
      <c r="F235" t="s">
        <v>4593</v>
      </c>
      <c r="G235">
        <v>16</v>
      </c>
      <c r="H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" t="str">
        <f>Tabla_Consulta_desde_proyectos6[[#This Row],[PRYApath]]&amp;" "&amp;Tabla_Consulta_desde_proyectos6[[#This Row],[Usunombre]]</f>
        <v>/0002/0002 DIEGO VILLALOBOS PAIZ</v>
      </c>
    </row>
    <row r="236" spans="1:11" x14ac:dyDescent="0.3">
      <c r="A236" t="s">
        <v>4194</v>
      </c>
      <c r="D236" t="s">
        <v>1086</v>
      </c>
      <c r="E236" t="s">
        <v>248</v>
      </c>
      <c r="F236" t="s">
        <v>4692</v>
      </c>
      <c r="G236">
        <v>19</v>
      </c>
      <c r="H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" t="str">
        <f>Tabla_Consulta_desde_proyectos6[[#This Row],[PRYApath]]&amp;" "&amp;Tabla_Consulta_desde_proyectos6[[#This Row],[Usunombre]]</f>
        <v>/0002/0002 DIEGO VILLALOBOS PAIZ</v>
      </c>
    </row>
    <row r="237" spans="1:11" x14ac:dyDescent="0.3">
      <c r="A237" t="s">
        <v>4194</v>
      </c>
      <c r="D237" t="s">
        <v>1086</v>
      </c>
      <c r="E237" t="s">
        <v>337</v>
      </c>
      <c r="F237" t="s">
        <v>4284</v>
      </c>
      <c r="G237">
        <v>8</v>
      </c>
      <c r="H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" t="str">
        <f>Tabla_Consulta_desde_proyectos6[[#This Row],[PRYApath]]&amp;" "&amp;Tabla_Consulta_desde_proyectos6[[#This Row],[Usunombre]]</f>
        <v>/0002/0002 EDDY VALLEJOS GOMEZ</v>
      </c>
    </row>
    <row r="238" spans="1:11" x14ac:dyDescent="0.3">
      <c r="A238" t="s">
        <v>4194</v>
      </c>
      <c r="D238" t="s">
        <v>1086</v>
      </c>
      <c r="E238" t="s">
        <v>337</v>
      </c>
      <c r="F238" t="s">
        <v>4366</v>
      </c>
      <c r="G238">
        <v>64</v>
      </c>
      <c r="H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" t="str">
        <f>Tabla_Consulta_desde_proyectos6[[#This Row],[PRYApath]]&amp;" "&amp;Tabla_Consulta_desde_proyectos6[[#This Row],[Usunombre]]</f>
        <v>/0002/0002 EDDY VALLEJOS GOMEZ</v>
      </c>
    </row>
    <row r="239" spans="1:11" x14ac:dyDescent="0.3">
      <c r="A239" t="s">
        <v>4194</v>
      </c>
      <c r="D239" t="s">
        <v>1086</v>
      </c>
      <c r="E239" t="s">
        <v>337</v>
      </c>
      <c r="F239" t="s">
        <v>4493</v>
      </c>
      <c r="G239">
        <v>16</v>
      </c>
      <c r="H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" t="str">
        <f>Tabla_Consulta_desde_proyectos6[[#This Row],[PRYApath]]&amp;" "&amp;Tabla_Consulta_desde_proyectos6[[#This Row],[Usunombre]]</f>
        <v>/0002/0002 EDDY VALLEJOS GOMEZ</v>
      </c>
    </row>
    <row r="240" spans="1:11" x14ac:dyDescent="0.3">
      <c r="A240" t="s">
        <v>4194</v>
      </c>
      <c r="D240" t="s">
        <v>1086</v>
      </c>
      <c r="E240" t="s">
        <v>337</v>
      </c>
      <c r="F240" t="s">
        <v>4692</v>
      </c>
      <c r="G240">
        <v>32</v>
      </c>
      <c r="H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" t="str">
        <f>Tabla_Consulta_desde_proyectos6[[#This Row],[PRYApath]]&amp;" "&amp;Tabla_Consulta_desde_proyectos6[[#This Row],[Usunombre]]</f>
        <v>/0002/0002 EDDY VALLEJOS GOMEZ</v>
      </c>
    </row>
    <row r="241" spans="1:11" x14ac:dyDescent="0.3">
      <c r="A241" t="s">
        <v>4194</v>
      </c>
      <c r="D241" t="s">
        <v>1086</v>
      </c>
      <c r="E241" t="s">
        <v>1017</v>
      </c>
      <c r="F241" t="s">
        <v>4258</v>
      </c>
      <c r="G241">
        <v>16</v>
      </c>
      <c r="H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" t="str">
        <f>Tabla_Consulta_desde_proyectos6[[#This Row],[PRYApath]]&amp;" "&amp;Tabla_Consulta_desde_proyectos6[[#This Row],[Usunombre]]</f>
        <v>/0002/0002 EDGAR CAMPOS RIVERA</v>
      </c>
    </row>
    <row r="242" spans="1:11" x14ac:dyDescent="0.3">
      <c r="A242" t="s">
        <v>4194</v>
      </c>
      <c r="D242" t="s">
        <v>1086</v>
      </c>
      <c r="E242" t="s">
        <v>1017</v>
      </c>
      <c r="F242" t="s">
        <v>4422</v>
      </c>
      <c r="G242">
        <v>16</v>
      </c>
      <c r="H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" t="str">
        <f>Tabla_Consulta_desde_proyectos6[[#This Row],[PRYApath]]&amp;" "&amp;Tabla_Consulta_desde_proyectos6[[#This Row],[Usunombre]]</f>
        <v>/0002/0002 EDGAR CAMPOS RIVERA</v>
      </c>
    </row>
    <row r="243" spans="1:11" x14ac:dyDescent="0.3">
      <c r="A243" t="s">
        <v>4194</v>
      </c>
      <c r="D243" t="s">
        <v>1086</v>
      </c>
      <c r="E243" t="s">
        <v>1017</v>
      </c>
      <c r="F243" t="s">
        <v>4434</v>
      </c>
      <c r="G243">
        <v>8</v>
      </c>
      <c r="H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" t="str">
        <f>Tabla_Consulta_desde_proyectos6[[#This Row],[PRYApath]]&amp;" "&amp;Tabla_Consulta_desde_proyectos6[[#This Row],[Usunombre]]</f>
        <v>/0002/0002 EDGAR CAMPOS RIVERA</v>
      </c>
    </row>
    <row r="244" spans="1:11" x14ac:dyDescent="0.3">
      <c r="A244" t="s">
        <v>4194</v>
      </c>
      <c r="D244" t="s">
        <v>1086</v>
      </c>
      <c r="E244" t="s">
        <v>1017</v>
      </c>
      <c r="F244" t="s">
        <v>4692</v>
      </c>
      <c r="G244">
        <v>16</v>
      </c>
      <c r="H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" t="str">
        <f>Tabla_Consulta_desde_proyectos6[[#This Row],[PRYApath]]&amp;" "&amp;Tabla_Consulta_desde_proyectos6[[#This Row],[Usunombre]]</f>
        <v>/0002/0002 EDGAR CAMPOS RIVERA</v>
      </c>
    </row>
    <row r="245" spans="1:11" x14ac:dyDescent="0.3">
      <c r="A245" t="s">
        <v>4194</v>
      </c>
      <c r="D245" t="s">
        <v>1086</v>
      </c>
      <c r="E245" t="s">
        <v>249</v>
      </c>
      <c r="F245" t="s">
        <v>4258</v>
      </c>
      <c r="G245">
        <v>48</v>
      </c>
      <c r="H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" t="str">
        <f>Tabla_Consulta_desde_proyectos6[[#This Row],[PRYApath]]&amp;" "&amp;Tabla_Consulta_desde_proyectos6[[#This Row],[Usunombre]]</f>
        <v>/0002/0002 EDUARDO LOVELL FLORES</v>
      </c>
    </row>
    <row r="246" spans="1:11" x14ac:dyDescent="0.3">
      <c r="A246" t="s">
        <v>4194</v>
      </c>
      <c r="D246" t="s">
        <v>1086</v>
      </c>
      <c r="E246" t="s">
        <v>249</v>
      </c>
      <c r="F246" t="s">
        <v>4388</v>
      </c>
      <c r="G246">
        <v>4</v>
      </c>
      <c r="H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" t="str">
        <f>Tabla_Consulta_desde_proyectos6[[#This Row],[PRYApath]]&amp;" "&amp;Tabla_Consulta_desde_proyectos6[[#This Row],[Usunombre]]</f>
        <v>/0002/0002 EDUARDO LOVELL FLORES</v>
      </c>
    </row>
    <row r="247" spans="1:11" x14ac:dyDescent="0.3">
      <c r="A247" t="s">
        <v>4194</v>
      </c>
      <c r="D247" t="s">
        <v>1086</v>
      </c>
      <c r="E247" t="s">
        <v>249</v>
      </c>
      <c r="F247" t="s">
        <v>4593</v>
      </c>
      <c r="G247">
        <v>8</v>
      </c>
      <c r="H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" t="str">
        <f>Tabla_Consulta_desde_proyectos6[[#This Row],[PRYApath]]&amp;" "&amp;Tabla_Consulta_desde_proyectos6[[#This Row],[Usunombre]]</f>
        <v>/0002/0002 EDUARDO LOVELL FLORES</v>
      </c>
    </row>
    <row r="248" spans="1:11" x14ac:dyDescent="0.3">
      <c r="A248" t="s">
        <v>4194</v>
      </c>
      <c r="D248" t="s">
        <v>1086</v>
      </c>
      <c r="E248" t="s">
        <v>3283</v>
      </c>
      <c r="F248" t="s">
        <v>4258</v>
      </c>
      <c r="G248">
        <v>8</v>
      </c>
      <c r="H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" t="str">
        <f>Tabla_Consulta_desde_proyectos6[[#This Row],[PRYApath]]&amp;" "&amp;Tabla_Consulta_desde_proyectos6[[#This Row],[Usunombre]]</f>
        <v>/0002/0002 EDUARDO SALAS CERDAS</v>
      </c>
    </row>
    <row r="249" spans="1:11" x14ac:dyDescent="0.3">
      <c r="A249" t="s">
        <v>4194</v>
      </c>
      <c r="D249" t="s">
        <v>1086</v>
      </c>
      <c r="E249" t="s">
        <v>3283</v>
      </c>
      <c r="F249" t="s">
        <v>4366</v>
      </c>
      <c r="G249">
        <v>24</v>
      </c>
      <c r="H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" t="str">
        <f>Tabla_Consulta_desde_proyectos6[[#This Row],[PRYApath]]&amp;" "&amp;Tabla_Consulta_desde_proyectos6[[#This Row],[Usunombre]]</f>
        <v>/0002/0002 EDUARDO SALAS CERDAS</v>
      </c>
    </row>
    <row r="250" spans="1:11" x14ac:dyDescent="0.3">
      <c r="A250" t="s">
        <v>4194</v>
      </c>
      <c r="D250" t="s">
        <v>1086</v>
      </c>
      <c r="E250" t="s">
        <v>3283</v>
      </c>
      <c r="F250" t="s">
        <v>4388</v>
      </c>
      <c r="G250">
        <v>8</v>
      </c>
      <c r="H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" t="str">
        <f>Tabla_Consulta_desde_proyectos6[[#This Row],[PRYApath]]&amp;" "&amp;Tabla_Consulta_desde_proyectos6[[#This Row],[Usunombre]]</f>
        <v>/0002/0002 EDUARDO SALAS CERDAS</v>
      </c>
    </row>
    <row r="251" spans="1:11" x14ac:dyDescent="0.3">
      <c r="A251" t="s">
        <v>4194</v>
      </c>
      <c r="D251" t="s">
        <v>1086</v>
      </c>
      <c r="E251" t="s">
        <v>3283</v>
      </c>
      <c r="F251" t="s">
        <v>4434</v>
      </c>
      <c r="G251">
        <v>16</v>
      </c>
      <c r="H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" t="str">
        <f>Tabla_Consulta_desde_proyectos6[[#This Row],[PRYApath]]&amp;" "&amp;Tabla_Consulta_desde_proyectos6[[#This Row],[Usunombre]]</f>
        <v>/0002/0002 EDUARDO SALAS CERDAS</v>
      </c>
    </row>
    <row r="252" spans="1:11" x14ac:dyDescent="0.3">
      <c r="A252" t="s">
        <v>4194</v>
      </c>
      <c r="D252" t="s">
        <v>1086</v>
      </c>
      <c r="E252" t="s">
        <v>3283</v>
      </c>
      <c r="F252" t="s">
        <v>4593</v>
      </c>
      <c r="G252">
        <v>4</v>
      </c>
      <c r="H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" t="str">
        <f>Tabla_Consulta_desde_proyectos6[[#This Row],[PRYApath]]&amp;" "&amp;Tabla_Consulta_desde_proyectos6[[#This Row],[Usunombre]]</f>
        <v>/0002/0002 EDUARDO SALAS CERDAS</v>
      </c>
    </row>
    <row r="253" spans="1:11" x14ac:dyDescent="0.3">
      <c r="A253" t="s">
        <v>4194</v>
      </c>
      <c r="D253" t="s">
        <v>1086</v>
      </c>
      <c r="E253" t="s">
        <v>3283</v>
      </c>
      <c r="F253" t="s">
        <v>4692</v>
      </c>
      <c r="G253">
        <v>48</v>
      </c>
      <c r="H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" t="str">
        <f>Tabla_Consulta_desde_proyectos6[[#This Row],[PRYApath]]&amp;" "&amp;Tabla_Consulta_desde_proyectos6[[#This Row],[Usunombre]]</f>
        <v>/0002/0002 EDUARDO SALAS CERDAS</v>
      </c>
    </row>
    <row r="254" spans="1:11" x14ac:dyDescent="0.3">
      <c r="A254" t="s">
        <v>4194</v>
      </c>
      <c r="D254" t="s">
        <v>1086</v>
      </c>
      <c r="E254" t="s">
        <v>163</v>
      </c>
      <c r="F254" t="s">
        <v>4258</v>
      </c>
      <c r="G254">
        <v>8</v>
      </c>
      <c r="H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" t="str">
        <f>Tabla_Consulta_desde_proyectos6[[#This Row],[PRYApath]]&amp;" "&amp;Tabla_Consulta_desde_proyectos6[[#This Row],[Usunombre]]</f>
        <v>/0002/0002 EIVI CAMPOS MOLINA</v>
      </c>
    </row>
    <row r="255" spans="1:11" x14ac:dyDescent="0.3">
      <c r="A255" t="s">
        <v>4194</v>
      </c>
      <c r="D255" t="s">
        <v>1086</v>
      </c>
      <c r="E255" t="s">
        <v>163</v>
      </c>
      <c r="F255" t="s">
        <v>4342</v>
      </c>
      <c r="G255">
        <v>16</v>
      </c>
      <c r="H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" t="str">
        <f>Tabla_Consulta_desde_proyectos6[[#This Row],[PRYApath]]&amp;" "&amp;Tabla_Consulta_desde_proyectos6[[#This Row],[Usunombre]]</f>
        <v>/0002/0002 EIVI CAMPOS MOLINA</v>
      </c>
    </row>
    <row r="256" spans="1:11" x14ac:dyDescent="0.3">
      <c r="A256" t="s">
        <v>4194</v>
      </c>
      <c r="D256" t="s">
        <v>1086</v>
      </c>
      <c r="E256" t="s">
        <v>163</v>
      </c>
      <c r="F256" t="s">
        <v>4366</v>
      </c>
      <c r="G256">
        <v>4</v>
      </c>
      <c r="H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" t="str">
        <f>Tabla_Consulta_desde_proyectos6[[#This Row],[PRYApath]]&amp;" "&amp;Tabla_Consulta_desde_proyectos6[[#This Row],[Usunombre]]</f>
        <v>/0002/0002 EIVI CAMPOS MOLINA</v>
      </c>
    </row>
    <row r="257" spans="1:11" x14ac:dyDescent="0.3">
      <c r="A257" t="s">
        <v>4194</v>
      </c>
      <c r="D257" t="s">
        <v>1086</v>
      </c>
      <c r="E257" t="s">
        <v>163</v>
      </c>
      <c r="F257" t="s">
        <v>4388</v>
      </c>
      <c r="G257">
        <v>4</v>
      </c>
      <c r="H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" t="str">
        <f>Tabla_Consulta_desde_proyectos6[[#This Row],[PRYApath]]&amp;" "&amp;Tabla_Consulta_desde_proyectos6[[#This Row],[Usunombre]]</f>
        <v>/0002/0002 EIVI CAMPOS MOLINA</v>
      </c>
    </row>
    <row r="258" spans="1:11" x14ac:dyDescent="0.3">
      <c r="A258" t="s">
        <v>4194</v>
      </c>
      <c r="D258" t="s">
        <v>1086</v>
      </c>
      <c r="E258" t="s">
        <v>163</v>
      </c>
      <c r="F258" t="s">
        <v>4422</v>
      </c>
      <c r="G258">
        <v>8</v>
      </c>
      <c r="H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" t="str">
        <f>Tabla_Consulta_desde_proyectos6[[#This Row],[PRYApath]]&amp;" "&amp;Tabla_Consulta_desde_proyectos6[[#This Row],[Usunombre]]</f>
        <v>/0002/0002 EIVI CAMPOS MOLINA</v>
      </c>
    </row>
    <row r="259" spans="1:11" x14ac:dyDescent="0.3">
      <c r="A259" t="s">
        <v>4194</v>
      </c>
      <c r="D259" t="s">
        <v>1086</v>
      </c>
      <c r="E259" t="s">
        <v>163</v>
      </c>
      <c r="F259" t="s">
        <v>4559</v>
      </c>
      <c r="G259">
        <v>56</v>
      </c>
      <c r="H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" t="str">
        <f>Tabla_Consulta_desde_proyectos6[[#This Row],[PRYApath]]&amp;" "&amp;Tabla_Consulta_desde_proyectos6[[#This Row],[Usunombre]]</f>
        <v>/0002/0002 EIVI CAMPOS MOLINA</v>
      </c>
    </row>
    <row r="260" spans="1:11" x14ac:dyDescent="0.3">
      <c r="A260" t="s">
        <v>4194</v>
      </c>
      <c r="D260" t="s">
        <v>1086</v>
      </c>
      <c r="E260" t="s">
        <v>230</v>
      </c>
      <c r="F260" t="s">
        <v>4258</v>
      </c>
      <c r="G260">
        <v>16</v>
      </c>
      <c r="H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" t="str">
        <f>Tabla_Consulta_desde_proyectos6[[#This Row],[PRYApath]]&amp;" "&amp;Tabla_Consulta_desde_proyectos6[[#This Row],[Usunombre]]</f>
        <v>/0002/0002 ELENA MADRIGAL VEGA</v>
      </c>
    </row>
    <row r="261" spans="1:11" x14ac:dyDescent="0.3">
      <c r="A261" t="s">
        <v>4194</v>
      </c>
      <c r="D261" t="s">
        <v>1086</v>
      </c>
      <c r="E261" t="s">
        <v>230</v>
      </c>
      <c r="F261" t="s">
        <v>4366</v>
      </c>
      <c r="G261">
        <v>4</v>
      </c>
      <c r="H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" t="str">
        <f>Tabla_Consulta_desde_proyectos6[[#This Row],[PRYApath]]&amp;" "&amp;Tabla_Consulta_desde_proyectos6[[#This Row],[Usunombre]]</f>
        <v>/0002/0002 ELENA MADRIGAL VEGA</v>
      </c>
    </row>
    <row r="262" spans="1:11" x14ac:dyDescent="0.3">
      <c r="A262" t="s">
        <v>4194</v>
      </c>
      <c r="D262" t="s">
        <v>1086</v>
      </c>
      <c r="E262" t="s">
        <v>230</v>
      </c>
      <c r="F262" t="s">
        <v>4422</v>
      </c>
      <c r="G262">
        <v>8</v>
      </c>
      <c r="H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" t="str">
        <f>Tabla_Consulta_desde_proyectos6[[#This Row],[PRYApath]]&amp;" "&amp;Tabla_Consulta_desde_proyectos6[[#This Row],[Usunombre]]</f>
        <v>/0002/0002 ELENA MADRIGAL VEGA</v>
      </c>
    </row>
    <row r="263" spans="1:11" x14ac:dyDescent="0.3">
      <c r="A263" t="s">
        <v>4194</v>
      </c>
      <c r="D263" t="s">
        <v>1086</v>
      </c>
      <c r="E263" t="s">
        <v>230</v>
      </c>
      <c r="F263" t="s">
        <v>4692</v>
      </c>
      <c r="G263">
        <v>48</v>
      </c>
      <c r="H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" t="str">
        <f>Tabla_Consulta_desde_proyectos6[[#This Row],[PRYApath]]&amp;" "&amp;Tabla_Consulta_desde_proyectos6[[#This Row],[Usunombre]]</f>
        <v>/0002/0002 ELENA MADRIGAL VEGA</v>
      </c>
    </row>
    <row r="264" spans="1:11" x14ac:dyDescent="0.3">
      <c r="A264" t="s">
        <v>4194</v>
      </c>
      <c r="D264" t="s">
        <v>1086</v>
      </c>
      <c r="E264" t="s">
        <v>262</v>
      </c>
      <c r="F264" t="s">
        <v>4284</v>
      </c>
      <c r="G264">
        <v>40</v>
      </c>
      <c r="H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" t="str">
        <f>Tabla_Consulta_desde_proyectos6[[#This Row],[PRYApath]]&amp;" "&amp;Tabla_Consulta_desde_proyectos6[[#This Row],[Usunombre]]</f>
        <v>/0002/0002 ELIER CORTES BALTODANO</v>
      </c>
    </row>
    <row r="265" spans="1:11" x14ac:dyDescent="0.3">
      <c r="A265" t="s">
        <v>4194</v>
      </c>
      <c r="D265" t="s">
        <v>1086</v>
      </c>
      <c r="E265" t="s">
        <v>262</v>
      </c>
      <c r="F265" t="s">
        <v>4366</v>
      </c>
      <c r="G265">
        <v>16</v>
      </c>
      <c r="H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" t="str">
        <f>Tabla_Consulta_desde_proyectos6[[#This Row],[PRYApath]]&amp;" "&amp;Tabla_Consulta_desde_proyectos6[[#This Row],[Usunombre]]</f>
        <v>/0002/0002 ELIER CORTES BALTODANO</v>
      </c>
    </row>
    <row r="266" spans="1:11" x14ac:dyDescent="0.3">
      <c r="A266" t="s">
        <v>4194</v>
      </c>
      <c r="D266" t="s">
        <v>1086</v>
      </c>
      <c r="E266" t="s">
        <v>262</v>
      </c>
      <c r="F266" t="s">
        <v>4434</v>
      </c>
      <c r="G266">
        <v>32</v>
      </c>
      <c r="H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" t="str">
        <f>Tabla_Consulta_desde_proyectos6[[#This Row],[PRYApath]]&amp;" "&amp;Tabla_Consulta_desde_proyectos6[[#This Row],[Usunombre]]</f>
        <v>/0002/0002 ELIER CORTES BALTODANO</v>
      </c>
    </row>
    <row r="267" spans="1:11" x14ac:dyDescent="0.3">
      <c r="A267" t="s">
        <v>4194</v>
      </c>
      <c r="D267" t="s">
        <v>1086</v>
      </c>
      <c r="E267" t="s">
        <v>262</v>
      </c>
      <c r="F267" t="s">
        <v>4692</v>
      </c>
      <c r="G267">
        <v>24</v>
      </c>
      <c r="H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" t="str">
        <f>Tabla_Consulta_desde_proyectos6[[#This Row],[PRYApath]]&amp;" "&amp;Tabla_Consulta_desde_proyectos6[[#This Row],[Usunombre]]</f>
        <v>/0002/0002 ELIER CORTES BALTODANO</v>
      </c>
    </row>
    <row r="268" spans="1:11" x14ac:dyDescent="0.3">
      <c r="A268" t="s">
        <v>4194</v>
      </c>
      <c r="D268" t="s">
        <v>1086</v>
      </c>
      <c r="E268" t="s">
        <v>298</v>
      </c>
      <c r="F268" t="s">
        <v>4342</v>
      </c>
      <c r="G268">
        <v>8</v>
      </c>
      <c r="H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" t="str">
        <f>Tabla_Consulta_desde_proyectos6[[#This Row],[PRYApath]]&amp;" "&amp;Tabla_Consulta_desde_proyectos6[[#This Row],[Usunombre]]</f>
        <v>/0002/0002 ELVER AGOSTINO CORREA RODRIGUEZ</v>
      </c>
    </row>
    <row r="269" spans="1:11" x14ac:dyDescent="0.3">
      <c r="A269" t="s">
        <v>4194</v>
      </c>
      <c r="D269" t="s">
        <v>1086</v>
      </c>
      <c r="E269" t="s">
        <v>298</v>
      </c>
      <c r="F269" t="s">
        <v>4366</v>
      </c>
      <c r="G269">
        <v>16</v>
      </c>
      <c r="H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" t="str">
        <f>Tabla_Consulta_desde_proyectos6[[#This Row],[PRYApath]]&amp;" "&amp;Tabla_Consulta_desde_proyectos6[[#This Row],[Usunombre]]</f>
        <v>/0002/0002 ELVER AGOSTINO CORREA RODRIGUEZ</v>
      </c>
    </row>
    <row r="270" spans="1:11" x14ac:dyDescent="0.3">
      <c r="A270" t="s">
        <v>4194</v>
      </c>
      <c r="D270" t="s">
        <v>1086</v>
      </c>
      <c r="E270" t="s">
        <v>298</v>
      </c>
      <c r="F270" t="s">
        <v>4422</v>
      </c>
      <c r="G270">
        <v>4</v>
      </c>
      <c r="H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" t="str">
        <f>Tabla_Consulta_desde_proyectos6[[#This Row],[PRYApath]]&amp;" "&amp;Tabla_Consulta_desde_proyectos6[[#This Row],[Usunombre]]</f>
        <v>/0002/0002 ELVER AGOSTINO CORREA RODRIGUEZ</v>
      </c>
    </row>
    <row r="271" spans="1:11" x14ac:dyDescent="0.3">
      <c r="A271" t="s">
        <v>4194</v>
      </c>
      <c r="D271" t="s">
        <v>1086</v>
      </c>
      <c r="E271" t="s">
        <v>298</v>
      </c>
      <c r="F271" t="s">
        <v>4559</v>
      </c>
      <c r="G271">
        <v>8</v>
      </c>
      <c r="H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" t="str">
        <f>Tabla_Consulta_desde_proyectos6[[#This Row],[PRYApath]]&amp;" "&amp;Tabla_Consulta_desde_proyectos6[[#This Row],[Usunombre]]</f>
        <v>/0002/0002 ELVER AGOSTINO CORREA RODRIGUEZ</v>
      </c>
    </row>
    <row r="272" spans="1:11" x14ac:dyDescent="0.3">
      <c r="A272" t="s">
        <v>4194</v>
      </c>
      <c r="D272" t="s">
        <v>1086</v>
      </c>
      <c r="E272" t="s">
        <v>298</v>
      </c>
      <c r="F272" t="s">
        <v>4593</v>
      </c>
      <c r="G272">
        <v>8</v>
      </c>
      <c r="H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" t="str">
        <f>Tabla_Consulta_desde_proyectos6[[#This Row],[PRYApath]]&amp;" "&amp;Tabla_Consulta_desde_proyectos6[[#This Row],[Usunombre]]</f>
        <v>/0002/0002 ELVER AGOSTINO CORREA RODRIGUEZ</v>
      </c>
    </row>
    <row r="273" spans="1:11" x14ac:dyDescent="0.3">
      <c r="A273" t="s">
        <v>4194</v>
      </c>
      <c r="D273" t="s">
        <v>1086</v>
      </c>
      <c r="E273" t="s">
        <v>298</v>
      </c>
      <c r="F273" t="s">
        <v>4610</v>
      </c>
      <c r="G273">
        <v>8</v>
      </c>
      <c r="H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" t="str">
        <f>Tabla_Consulta_desde_proyectos6[[#This Row],[PRYApath]]&amp;" "&amp;Tabla_Consulta_desde_proyectos6[[#This Row],[Usunombre]]</f>
        <v>/0002/0002 ELVER AGOSTINO CORREA RODRIGUEZ</v>
      </c>
    </row>
    <row r="274" spans="1:11" x14ac:dyDescent="0.3">
      <c r="A274" t="s">
        <v>4194</v>
      </c>
      <c r="D274" t="s">
        <v>1086</v>
      </c>
      <c r="E274" t="s">
        <v>298</v>
      </c>
      <c r="F274" t="s">
        <v>4692</v>
      </c>
      <c r="G274">
        <v>8</v>
      </c>
      <c r="H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" t="str">
        <f>Tabla_Consulta_desde_proyectos6[[#This Row],[PRYApath]]&amp;" "&amp;Tabla_Consulta_desde_proyectos6[[#This Row],[Usunombre]]</f>
        <v>/0002/0002 ELVER AGOSTINO CORREA RODRIGUEZ</v>
      </c>
    </row>
    <row r="275" spans="1:11" x14ac:dyDescent="0.3">
      <c r="A275" t="s">
        <v>4194</v>
      </c>
      <c r="D275" t="s">
        <v>1086</v>
      </c>
      <c r="E275" t="s">
        <v>119</v>
      </c>
      <c r="F275" t="s">
        <v>4258</v>
      </c>
      <c r="G275">
        <v>56</v>
      </c>
      <c r="H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" t="str">
        <f>Tabla_Consulta_desde_proyectos6[[#This Row],[PRYApath]]&amp;" "&amp;Tabla_Consulta_desde_proyectos6[[#This Row],[Usunombre]]</f>
        <v>/0002/0002 EMANUEL ALFARO CARVAJAL</v>
      </c>
    </row>
    <row r="276" spans="1:11" x14ac:dyDescent="0.3">
      <c r="A276" t="s">
        <v>4194</v>
      </c>
      <c r="D276" t="s">
        <v>1086</v>
      </c>
      <c r="E276" t="s">
        <v>119</v>
      </c>
      <c r="F276" t="s">
        <v>4284</v>
      </c>
      <c r="G276">
        <v>8</v>
      </c>
      <c r="H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" t="str">
        <f>Tabla_Consulta_desde_proyectos6[[#This Row],[PRYApath]]&amp;" "&amp;Tabla_Consulta_desde_proyectos6[[#This Row],[Usunombre]]</f>
        <v>/0002/0002 EMANUEL ALFARO CARVAJAL</v>
      </c>
    </row>
    <row r="277" spans="1:11" x14ac:dyDescent="0.3">
      <c r="A277" t="s">
        <v>4194</v>
      </c>
      <c r="D277" t="s">
        <v>1086</v>
      </c>
      <c r="E277" t="s">
        <v>119</v>
      </c>
      <c r="F277" t="s">
        <v>4342</v>
      </c>
      <c r="G277">
        <v>8</v>
      </c>
      <c r="H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" t="str">
        <f>Tabla_Consulta_desde_proyectos6[[#This Row],[PRYApath]]&amp;" "&amp;Tabla_Consulta_desde_proyectos6[[#This Row],[Usunombre]]</f>
        <v>/0002/0002 EMANUEL ALFARO CARVAJAL</v>
      </c>
    </row>
    <row r="278" spans="1:11" x14ac:dyDescent="0.3">
      <c r="A278" t="s">
        <v>4194</v>
      </c>
      <c r="D278" t="s">
        <v>1086</v>
      </c>
      <c r="E278" t="s">
        <v>119</v>
      </c>
      <c r="F278" t="s">
        <v>4366</v>
      </c>
      <c r="G278">
        <v>8</v>
      </c>
      <c r="H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" t="str">
        <f>Tabla_Consulta_desde_proyectos6[[#This Row],[PRYApath]]&amp;" "&amp;Tabla_Consulta_desde_proyectos6[[#This Row],[Usunombre]]</f>
        <v>/0002/0002 EMANUEL ALFARO CARVAJAL</v>
      </c>
    </row>
    <row r="279" spans="1:11" x14ac:dyDescent="0.3">
      <c r="A279" t="s">
        <v>4194</v>
      </c>
      <c r="D279" t="s">
        <v>1086</v>
      </c>
      <c r="E279" t="s">
        <v>119</v>
      </c>
      <c r="F279" t="s">
        <v>4422</v>
      </c>
      <c r="G279">
        <v>8</v>
      </c>
      <c r="H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" t="str">
        <f>Tabla_Consulta_desde_proyectos6[[#This Row],[PRYApath]]&amp;" "&amp;Tabla_Consulta_desde_proyectos6[[#This Row],[Usunombre]]</f>
        <v>/0002/0002 EMANUEL ALFARO CARVAJAL</v>
      </c>
    </row>
    <row r="280" spans="1:11" x14ac:dyDescent="0.3">
      <c r="A280" t="s">
        <v>4194</v>
      </c>
      <c r="D280" t="s">
        <v>1086</v>
      </c>
      <c r="E280" t="s">
        <v>119</v>
      </c>
      <c r="F280" t="s">
        <v>4559</v>
      </c>
      <c r="G280">
        <v>8</v>
      </c>
      <c r="H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" t="str">
        <f>Tabla_Consulta_desde_proyectos6[[#This Row],[PRYApath]]&amp;" "&amp;Tabla_Consulta_desde_proyectos6[[#This Row],[Usunombre]]</f>
        <v>/0002/0002 EMANUEL ALFARO CARVAJAL</v>
      </c>
    </row>
    <row r="281" spans="1:11" x14ac:dyDescent="0.3">
      <c r="A281" t="s">
        <v>4194</v>
      </c>
      <c r="D281" t="s">
        <v>1086</v>
      </c>
      <c r="E281" t="s">
        <v>119</v>
      </c>
      <c r="F281" t="s">
        <v>4692</v>
      </c>
      <c r="G281">
        <v>40</v>
      </c>
      <c r="H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" t="str">
        <f>Tabla_Consulta_desde_proyectos6[[#This Row],[PRYApath]]&amp;" "&amp;Tabla_Consulta_desde_proyectos6[[#This Row],[Usunombre]]</f>
        <v>/0002/0002 EMANUEL ALFARO CARVAJAL</v>
      </c>
    </row>
    <row r="282" spans="1:11" x14ac:dyDescent="0.3">
      <c r="A282" t="s">
        <v>4194</v>
      </c>
      <c r="D282" t="s">
        <v>1086</v>
      </c>
      <c r="E282" t="s">
        <v>385</v>
      </c>
      <c r="F282" t="s">
        <v>4434</v>
      </c>
      <c r="G282">
        <v>32</v>
      </c>
      <c r="H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" t="str">
        <f>Tabla_Consulta_desde_proyectos6[[#This Row],[PRYApath]]&amp;" "&amp;Tabla_Consulta_desde_proyectos6[[#This Row],[Usunombre]]</f>
        <v>/0002/0002 EMILIANO FEIJOO</v>
      </c>
    </row>
    <row r="283" spans="1:11" x14ac:dyDescent="0.3">
      <c r="A283" t="s">
        <v>4194</v>
      </c>
      <c r="D283" t="s">
        <v>1086</v>
      </c>
      <c r="E283" t="s">
        <v>385</v>
      </c>
      <c r="F283" t="s">
        <v>4493</v>
      </c>
      <c r="G283">
        <v>48</v>
      </c>
      <c r="H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" t="str">
        <f>Tabla_Consulta_desde_proyectos6[[#This Row],[PRYApath]]&amp;" "&amp;Tabla_Consulta_desde_proyectos6[[#This Row],[Usunombre]]</f>
        <v>/0002/0002 EMILIANO FEIJOO</v>
      </c>
    </row>
    <row r="284" spans="1:11" x14ac:dyDescent="0.3">
      <c r="A284" t="s">
        <v>4194</v>
      </c>
      <c r="D284" t="s">
        <v>1086</v>
      </c>
      <c r="E284" t="s">
        <v>385</v>
      </c>
      <c r="F284" t="s">
        <v>4692</v>
      </c>
      <c r="G284">
        <v>2</v>
      </c>
      <c r="H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" t="str">
        <f>Tabla_Consulta_desde_proyectos6[[#This Row],[PRYApath]]&amp;" "&amp;Tabla_Consulta_desde_proyectos6[[#This Row],[Usunombre]]</f>
        <v>/0002/0002 EMILIANO FEIJOO</v>
      </c>
    </row>
    <row r="285" spans="1:11" x14ac:dyDescent="0.3">
      <c r="A285" t="s">
        <v>4194</v>
      </c>
      <c r="D285" t="s">
        <v>1086</v>
      </c>
      <c r="E285" t="s">
        <v>4189</v>
      </c>
      <c r="F285" t="s">
        <v>4258</v>
      </c>
      <c r="G285">
        <v>16</v>
      </c>
      <c r="H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" t="str">
        <f>Tabla_Consulta_desde_proyectos6[[#This Row],[PRYApath]]&amp;" "&amp;Tabla_Consulta_desde_proyectos6[[#This Row],[Usunombre]]</f>
        <v>/0002/0002 EMILY HERRERA TORRES</v>
      </c>
    </row>
    <row r="286" spans="1:11" x14ac:dyDescent="0.3">
      <c r="A286" t="s">
        <v>4194</v>
      </c>
      <c r="D286" t="s">
        <v>1086</v>
      </c>
      <c r="E286" t="s">
        <v>4189</v>
      </c>
      <c r="F286" t="s">
        <v>4388</v>
      </c>
      <c r="G286">
        <v>8</v>
      </c>
      <c r="H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" t="str">
        <f>Tabla_Consulta_desde_proyectos6[[#This Row],[PRYApath]]&amp;" "&amp;Tabla_Consulta_desde_proyectos6[[#This Row],[Usunombre]]</f>
        <v>/0002/0002 EMILY HERRERA TORRES</v>
      </c>
    </row>
    <row r="287" spans="1:11" x14ac:dyDescent="0.3">
      <c r="A287" t="s">
        <v>4194</v>
      </c>
      <c r="D287" t="s">
        <v>1086</v>
      </c>
      <c r="E287" t="s">
        <v>4287</v>
      </c>
      <c r="F287" t="s">
        <v>4388</v>
      </c>
      <c r="G287">
        <v>8</v>
      </c>
      <c r="H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" t="str">
        <f>Tabla_Consulta_desde_proyectos6[[#This Row],[PRYApath]]&amp;" "&amp;Tabla_Consulta_desde_proyectos6[[#This Row],[Usunombre]]</f>
        <v>/0002/0002 EMILY JAZMIN CASCANTE MORA</v>
      </c>
    </row>
    <row r="288" spans="1:11" x14ac:dyDescent="0.3">
      <c r="A288" t="s">
        <v>4194</v>
      </c>
      <c r="D288" t="s">
        <v>1086</v>
      </c>
      <c r="E288" t="s">
        <v>4287</v>
      </c>
      <c r="F288" t="s">
        <v>4692</v>
      </c>
      <c r="G288">
        <v>24</v>
      </c>
      <c r="H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" t="str">
        <f>Tabla_Consulta_desde_proyectos6[[#This Row],[PRYApath]]&amp;" "&amp;Tabla_Consulta_desde_proyectos6[[#This Row],[Usunombre]]</f>
        <v>/0002/0002 EMILY JAZMIN CASCANTE MORA</v>
      </c>
    </row>
    <row r="289" spans="1:11" x14ac:dyDescent="0.3">
      <c r="A289" t="s">
        <v>4194</v>
      </c>
      <c r="D289" t="s">
        <v>1086</v>
      </c>
      <c r="E289" t="s">
        <v>117</v>
      </c>
      <c r="F289" t="s">
        <v>4366</v>
      </c>
      <c r="G289">
        <v>40</v>
      </c>
      <c r="H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" t="str">
        <f>Tabla_Consulta_desde_proyectos6[[#This Row],[PRYApath]]&amp;" "&amp;Tabla_Consulta_desde_proyectos6[[#This Row],[Usunombre]]</f>
        <v>/0002/0002 EMILY MUÑOZ RODRIGUEZ</v>
      </c>
    </row>
    <row r="290" spans="1:11" x14ac:dyDescent="0.3">
      <c r="A290" t="s">
        <v>4194</v>
      </c>
      <c r="D290" t="s">
        <v>1086</v>
      </c>
      <c r="E290" t="s">
        <v>117</v>
      </c>
      <c r="F290" t="s">
        <v>4493</v>
      </c>
      <c r="G290">
        <v>16</v>
      </c>
      <c r="H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" t="str">
        <f>Tabla_Consulta_desde_proyectos6[[#This Row],[PRYApath]]&amp;" "&amp;Tabla_Consulta_desde_proyectos6[[#This Row],[Usunombre]]</f>
        <v>/0002/0002 EMILY MUÑOZ RODRIGUEZ</v>
      </c>
    </row>
    <row r="291" spans="1:11" x14ac:dyDescent="0.3">
      <c r="A291" t="s">
        <v>4194</v>
      </c>
      <c r="D291" t="s">
        <v>1086</v>
      </c>
      <c r="E291" t="s">
        <v>117</v>
      </c>
      <c r="F291" t="s">
        <v>4692</v>
      </c>
      <c r="G291">
        <v>4</v>
      </c>
      <c r="H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" t="str">
        <f>Tabla_Consulta_desde_proyectos6[[#This Row],[PRYApath]]&amp;" "&amp;Tabla_Consulta_desde_proyectos6[[#This Row],[Usunombre]]</f>
        <v>/0002/0002 EMILY MUÑOZ RODRIGUEZ</v>
      </c>
    </row>
    <row r="292" spans="1:11" x14ac:dyDescent="0.3">
      <c r="A292" t="s">
        <v>4194</v>
      </c>
      <c r="D292" t="s">
        <v>1086</v>
      </c>
      <c r="E292" t="s">
        <v>313</v>
      </c>
      <c r="F292" t="s">
        <v>4258</v>
      </c>
      <c r="G292">
        <v>8</v>
      </c>
      <c r="H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" t="str">
        <f>Tabla_Consulta_desde_proyectos6[[#This Row],[PRYApath]]&amp;" "&amp;Tabla_Consulta_desde_proyectos6[[#This Row],[Usunombre]]</f>
        <v>/0002/0002 ESTEBAN BOGANTES HIDALGO</v>
      </c>
    </row>
    <row r="293" spans="1:11" x14ac:dyDescent="0.3">
      <c r="A293" t="s">
        <v>4194</v>
      </c>
      <c r="D293" t="s">
        <v>1086</v>
      </c>
      <c r="E293" t="s">
        <v>313</v>
      </c>
      <c r="F293" t="s">
        <v>4366</v>
      </c>
      <c r="G293">
        <v>4</v>
      </c>
      <c r="H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" t="str">
        <f>Tabla_Consulta_desde_proyectos6[[#This Row],[PRYApath]]&amp;" "&amp;Tabla_Consulta_desde_proyectos6[[#This Row],[Usunombre]]</f>
        <v>/0002/0002 ESTEBAN BOGANTES HIDALGO</v>
      </c>
    </row>
    <row r="294" spans="1:11" x14ac:dyDescent="0.3">
      <c r="A294" t="s">
        <v>4194</v>
      </c>
      <c r="D294" t="s">
        <v>1086</v>
      </c>
      <c r="E294" t="s">
        <v>313</v>
      </c>
      <c r="F294" t="s">
        <v>4388</v>
      </c>
      <c r="G294">
        <v>8</v>
      </c>
      <c r="H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" t="str">
        <f>Tabla_Consulta_desde_proyectos6[[#This Row],[PRYApath]]&amp;" "&amp;Tabla_Consulta_desde_proyectos6[[#This Row],[Usunombre]]</f>
        <v>/0002/0002 ESTEBAN BOGANTES HIDALGO</v>
      </c>
    </row>
    <row r="295" spans="1:11" x14ac:dyDescent="0.3">
      <c r="A295" t="s">
        <v>4194</v>
      </c>
      <c r="D295" t="s">
        <v>1086</v>
      </c>
      <c r="E295" t="s">
        <v>313</v>
      </c>
      <c r="F295" t="s">
        <v>4493</v>
      </c>
      <c r="G295">
        <v>8</v>
      </c>
      <c r="H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" t="str">
        <f>Tabla_Consulta_desde_proyectos6[[#This Row],[PRYApath]]&amp;" "&amp;Tabla_Consulta_desde_proyectos6[[#This Row],[Usunombre]]</f>
        <v>/0002/0002 ESTEBAN BOGANTES HIDALGO</v>
      </c>
    </row>
    <row r="296" spans="1:11" x14ac:dyDescent="0.3">
      <c r="A296" t="s">
        <v>4194</v>
      </c>
      <c r="D296" t="s">
        <v>1086</v>
      </c>
      <c r="E296" t="s">
        <v>313</v>
      </c>
      <c r="F296" t="s">
        <v>4593</v>
      </c>
      <c r="G296">
        <v>8</v>
      </c>
      <c r="H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" t="str">
        <f>Tabla_Consulta_desde_proyectos6[[#This Row],[PRYApath]]&amp;" "&amp;Tabla_Consulta_desde_proyectos6[[#This Row],[Usunombre]]</f>
        <v>/0002/0002 ESTEBAN BOGANTES HIDALGO</v>
      </c>
    </row>
    <row r="297" spans="1:11" x14ac:dyDescent="0.3">
      <c r="A297" t="s">
        <v>4194</v>
      </c>
      <c r="D297" t="s">
        <v>1086</v>
      </c>
      <c r="E297" t="s">
        <v>61</v>
      </c>
      <c r="F297" t="s">
        <v>4284</v>
      </c>
      <c r="G297">
        <v>8</v>
      </c>
      <c r="H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" t="str">
        <f>Tabla_Consulta_desde_proyectos6[[#This Row],[PRYApath]]&amp;" "&amp;Tabla_Consulta_desde_proyectos6[[#This Row],[Usunombre]]</f>
        <v>/0002/0002 ESTEFANIA LEIVA ARRIETA</v>
      </c>
    </row>
    <row r="298" spans="1:11" x14ac:dyDescent="0.3">
      <c r="A298" t="s">
        <v>4194</v>
      </c>
      <c r="D298" t="s">
        <v>1086</v>
      </c>
      <c r="E298" t="s">
        <v>61</v>
      </c>
      <c r="F298" t="s">
        <v>4366</v>
      </c>
      <c r="G298">
        <v>4</v>
      </c>
      <c r="H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" t="str">
        <f>Tabla_Consulta_desde_proyectos6[[#This Row],[PRYApath]]&amp;" "&amp;Tabla_Consulta_desde_proyectos6[[#This Row],[Usunombre]]</f>
        <v>/0002/0002 ESTEFANIA LEIVA ARRIETA</v>
      </c>
    </row>
    <row r="299" spans="1:11" x14ac:dyDescent="0.3">
      <c r="A299" t="s">
        <v>4194</v>
      </c>
      <c r="D299" t="s">
        <v>1086</v>
      </c>
      <c r="E299" t="s">
        <v>61</v>
      </c>
      <c r="F299" t="s">
        <v>4559</v>
      </c>
      <c r="G299">
        <v>40</v>
      </c>
      <c r="H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" t="str">
        <f>Tabla_Consulta_desde_proyectos6[[#This Row],[PRYApath]]&amp;" "&amp;Tabla_Consulta_desde_proyectos6[[#This Row],[Usunombre]]</f>
        <v>/0002/0002 ESTEFANIA LEIVA ARRIETA</v>
      </c>
    </row>
    <row r="300" spans="1:11" x14ac:dyDescent="0.3">
      <c r="A300" t="s">
        <v>4194</v>
      </c>
      <c r="D300" t="s">
        <v>1086</v>
      </c>
      <c r="E300" t="s">
        <v>61</v>
      </c>
      <c r="F300" t="s">
        <v>4692</v>
      </c>
      <c r="G300">
        <v>4</v>
      </c>
      <c r="H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" t="str">
        <f>Tabla_Consulta_desde_proyectos6[[#This Row],[PRYApath]]&amp;" "&amp;Tabla_Consulta_desde_proyectos6[[#This Row],[Usunombre]]</f>
        <v>/0002/0002 ESTEFANIA LEIVA ARRIETA</v>
      </c>
    </row>
    <row r="301" spans="1:11" x14ac:dyDescent="0.3">
      <c r="A301" t="s">
        <v>4194</v>
      </c>
      <c r="D301" t="s">
        <v>1086</v>
      </c>
      <c r="E301" t="s">
        <v>4561</v>
      </c>
      <c r="F301" t="s">
        <v>4692</v>
      </c>
      <c r="G301">
        <v>16</v>
      </c>
      <c r="H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" t="str">
        <f>Tabla_Consulta_desde_proyectos6[[#This Row],[PRYApath]]&amp;" "&amp;Tabla_Consulta_desde_proyectos6[[#This Row],[Usunombre]]</f>
        <v>/0002/0002 FABIAN ANDRES CHINCHILLA BLANCO</v>
      </c>
    </row>
    <row r="302" spans="1:11" x14ac:dyDescent="0.3">
      <c r="A302" t="s">
        <v>4194</v>
      </c>
      <c r="D302" t="s">
        <v>1086</v>
      </c>
      <c r="E302" t="s">
        <v>1004</v>
      </c>
      <c r="F302" t="s">
        <v>4284</v>
      </c>
      <c r="G302">
        <v>16</v>
      </c>
      <c r="H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" t="str">
        <f>Tabla_Consulta_desde_proyectos6[[#This Row],[PRYApath]]&amp;" "&amp;Tabla_Consulta_desde_proyectos6[[#This Row],[Usunombre]]</f>
        <v>/0002/0002 FABIAN BOLAÑOS MUÑOZ</v>
      </c>
    </row>
    <row r="303" spans="1:11" x14ac:dyDescent="0.3">
      <c r="A303" t="s">
        <v>4194</v>
      </c>
      <c r="D303" t="s">
        <v>1086</v>
      </c>
      <c r="E303" t="s">
        <v>1004</v>
      </c>
      <c r="F303" t="s">
        <v>4366</v>
      </c>
      <c r="G303">
        <v>4</v>
      </c>
      <c r="H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" t="str">
        <f>Tabla_Consulta_desde_proyectos6[[#This Row],[PRYApath]]&amp;" "&amp;Tabla_Consulta_desde_proyectos6[[#This Row],[Usunombre]]</f>
        <v>/0002/0002 FABIAN BOLAÑOS MUÑOZ</v>
      </c>
    </row>
    <row r="304" spans="1:11" x14ac:dyDescent="0.3">
      <c r="A304" t="s">
        <v>4194</v>
      </c>
      <c r="D304" t="s">
        <v>1086</v>
      </c>
      <c r="E304" t="s">
        <v>1004</v>
      </c>
      <c r="F304" t="s">
        <v>4422</v>
      </c>
      <c r="G304">
        <v>4</v>
      </c>
      <c r="H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" t="str">
        <f>Tabla_Consulta_desde_proyectos6[[#This Row],[PRYApath]]&amp;" "&amp;Tabla_Consulta_desde_proyectos6[[#This Row],[Usunombre]]</f>
        <v>/0002/0002 FABIAN BOLAÑOS MUÑOZ</v>
      </c>
    </row>
    <row r="305" spans="1:11" x14ac:dyDescent="0.3">
      <c r="A305" t="s">
        <v>4194</v>
      </c>
      <c r="D305" t="s">
        <v>1086</v>
      </c>
      <c r="E305" t="s">
        <v>1004</v>
      </c>
      <c r="F305" t="s">
        <v>4434</v>
      </c>
      <c r="G305">
        <v>8</v>
      </c>
      <c r="H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" t="str">
        <f>Tabla_Consulta_desde_proyectos6[[#This Row],[PRYApath]]&amp;" "&amp;Tabla_Consulta_desde_proyectos6[[#This Row],[Usunombre]]</f>
        <v>/0002/0002 FABIAN BOLAÑOS MUÑOZ</v>
      </c>
    </row>
    <row r="306" spans="1:11" x14ac:dyDescent="0.3">
      <c r="A306" t="s">
        <v>4194</v>
      </c>
      <c r="D306" t="s">
        <v>1086</v>
      </c>
      <c r="E306" t="s">
        <v>1004</v>
      </c>
      <c r="F306" t="s">
        <v>4559</v>
      </c>
      <c r="G306">
        <v>8</v>
      </c>
      <c r="H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" t="str">
        <f>Tabla_Consulta_desde_proyectos6[[#This Row],[PRYApath]]&amp;" "&amp;Tabla_Consulta_desde_proyectos6[[#This Row],[Usunombre]]</f>
        <v>/0002/0002 FABIAN BOLAÑOS MUÑOZ</v>
      </c>
    </row>
    <row r="307" spans="1:11" x14ac:dyDescent="0.3">
      <c r="A307" t="s">
        <v>4194</v>
      </c>
      <c r="D307" t="s">
        <v>1086</v>
      </c>
      <c r="E307" t="s">
        <v>1004</v>
      </c>
      <c r="F307" t="s">
        <v>4593</v>
      </c>
      <c r="G307">
        <v>4</v>
      </c>
      <c r="H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" t="str">
        <f>Tabla_Consulta_desde_proyectos6[[#This Row],[PRYApath]]&amp;" "&amp;Tabla_Consulta_desde_proyectos6[[#This Row],[Usunombre]]</f>
        <v>/0002/0002 FABIAN BOLAÑOS MUÑOZ</v>
      </c>
    </row>
    <row r="308" spans="1:11" x14ac:dyDescent="0.3">
      <c r="A308" t="s">
        <v>4194</v>
      </c>
      <c r="D308" t="s">
        <v>1086</v>
      </c>
      <c r="E308" t="s">
        <v>1004</v>
      </c>
      <c r="F308" t="s">
        <v>4692</v>
      </c>
      <c r="G308">
        <v>4</v>
      </c>
      <c r="H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" t="str">
        <f>Tabla_Consulta_desde_proyectos6[[#This Row],[PRYApath]]&amp;" "&amp;Tabla_Consulta_desde_proyectos6[[#This Row],[Usunombre]]</f>
        <v>/0002/0002 FABIAN BOLAÑOS MUÑOZ</v>
      </c>
    </row>
    <row r="309" spans="1:11" x14ac:dyDescent="0.3">
      <c r="A309" t="s">
        <v>4194</v>
      </c>
      <c r="D309" t="s">
        <v>1086</v>
      </c>
      <c r="E309" t="s">
        <v>244</v>
      </c>
      <c r="F309" t="s">
        <v>4388</v>
      </c>
      <c r="G309">
        <v>16</v>
      </c>
      <c r="H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" t="str">
        <f>Tabla_Consulta_desde_proyectos6[[#This Row],[PRYApath]]&amp;" "&amp;Tabla_Consulta_desde_proyectos6[[#This Row],[Usunombre]]</f>
        <v>/0002/0002 FABIAN MONGE SANCHEZ</v>
      </c>
    </row>
    <row r="310" spans="1:11" x14ac:dyDescent="0.3">
      <c r="A310" t="s">
        <v>4194</v>
      </c>
      <c r="D310" t="s">
        <v>1086</v>
      </c>
      <c r="E310" t="s">
        <v>244</v>
      </c>
      <c r="F310" t="s">
        <v>4493</v>
      </c>
      <c r="G310">
        <v>48</v>
      </c>
      <c r="H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" t="str">
        <f>Tabla_Consulta_desde_proyectos6[[#This Row],[PRYApath]]&amp;" "&amp;Tabla_Consulta_desde_proyectos6[[#This Row],[Usunombre]]</f>
        <v>/0002/0002 FABIAN MONGE SANCHEZ</v>
      </c>
    </row>
    <row r="311" spans="1:11" x14ac:dyDescent="0.3">
      <c r="A311" t="s">
        <v>4194</v>
      </c>
      <c r="D311" t="s">
        <v>1086</v>
      </c>
      <c r="E311" t="s">
        <v>244</v>
      </c>
      <c r="F311" t="s">
        <v>4692</v>
      </c>
      <c r="G311">
        <v>8</v>
      </c>
      <c r="H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" t="str">
        <f>Tabla_Consulta_desde_proyectos6[[#This Row],[PRYApath]]&amp;" "&amp;Tabla_Consulta_desde_proyectos6[[#This Row],[Usunombre]]</f>
        <v>/0002/0002 FABIAN MONGE SANCHEZ</v>
      </c>
    </row>
    <row r="312" spans="1:11" x14ac:dyDescent="0.3">
      <c r="A312" t="s">
        <v>4194</v>
      </c>
      <c r="D312" t="s">
        <v>1086</v>
      </c>
      <c r="E312" t="s">
        <v>244</v>
      </c>
      <c r="F312" t="s">
        <v>4640</v>
      </c>
      <c r="G312">
        <v>8</v>
      </c>
      <c r="H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" t="str">
        <f>Tabla_Consulta_desde_proyectos6[[#This Row],[PRYApath]]&amp;" "&amp;Tabla_Consulta_desde_proyectos6[[#This Row],[Usunombre]]</f>
        <v>/0002/0002 FABIAN MONGE SANCHEZ</v>
      </c>
    </row>
    <row r="313" spans="1:11" x14ac:dyDescent="0.3">
      <c r="A313" t="s">
        <v>4194</v>
      </c>
      <c r="D313" t="s">
        <v>1086</v>
      </c>
      <c r="E313" t="s">
        <v>1032</v>
      </c>
      <c r="F313" t="s">
        <v>4258</v>
      </c>
      <c r="G313">
        <v>16</v>
      </c>
      <c r="H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" t="str">
        <f>Tabla_Consulta_desde_proyectos6[[#This Row],[PRYApath]]&amp;" "&amp;Tabla_Consulta_desde_proyectos6[[#This Row],[Usunombre]]</f>
        <v>/0002/0002 FABIO CORDOBA VARGAS</v>
      </c>
    </row>
    <row r="314" spans="1:11" x14ac:dyDescent="0.3">
      <c r="A314" t="s">
        <v>4194</v>
      </c>
      <c r="D314" t="s">
        <v>1086</v>
      </c>
      <c r="E314" t="s">
        <v>1032</v>
      </c>
      <c r="F314" t="s">
        <v>4493</v>
      </c>
      <c r="G314">
        <v>8</v>
      </c>
      <c r="H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" t="str">
        <f>Tabla_Consulta_desde_proyectos6[[#This Row],[PRYApath]]&amp;" "&amp;Tabla_Consulta_desde_proyectos6[[#This Row],[Usunombre]]</f>
        <v>/0002/0002 FABIO CORDOBA VARGAS</v>
      </c>
    </row>
    <row r="315" spans="1:11" x14ac:dyDescent="0.3">
      <c r="A315" t="s">
        <v>4194</v>
      </c>
      <c r="D315" t="s">
        <v>1086</v>
      </c>
      <c r="E315" t="s">
        <v>1032</v>
      </c>
      <c r="F315" t="s">
        <v>4593</v>
      </c>
      <c r="G315">
        <v>8</v>
      </c>
      <c r="H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" t="str">
        <f>Tabla_Consulta_desde_proyectos6[[#This Row],[PRYApath]]&amp;" "&amp;Tabla_Consulta_desde_proyectos6[[#This Row],[Usunombre]]</f>
        <v>/0002/0002 FABIO CORDOBA VARGAS</v>
      </c>
    </row>
    <row r="316" spans="1:11" x14ac:dyDescent="0.3">
      <c r="A316" t="s">
        <v>4194</v>
      </c>
      <c r="D316" t="s">
        <v>1086</v>
      </c>
      <c r="E316" t="s">
        <v>1032</v>
      </c>
      <c r="F316" t="s">
        <v>4692</v>
      </c>
      <c r="G316">
        <v>37</v>
      </c>
      <c r="H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" t="str">
        <f>Tabla_Consulta_desde_proyectos6[[#This Row],[PRYApath]]&amp;" "&amp;Tabla_Consulta_desde_proyectos6[[#This Row],[Usunombre]]</f>
        <v>/0002/0002 FABIO CORDOBA VARGAS</v>
      </c>
    </row>
    <row r="317" spans="1:11" x14ac:dyDescent="0.3">
      <c r="A317" t="s">
        <v>4194</v>
      </c>
      <c r="D317" t="s">
        <v>1086</v>
      </c>
      <c r="E317" t="s">
        <v>144</v>
      </c>
      <c r="F317" t="s">
        <v>4258</v>
      </c>
      <c r="G317">
        <v>16</v>
      </c>
      <c r="H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" t="str">
        <f>Tabla_Consulta_desde_proyectos6[[#This Row],[PRYApath]]&amp;" "&amp;Tabla_Consulta_desde_proyectos6[[#This Row],[Usunombre]]</f>
        <v>/0002/0002 FABRICIO MORALES MORALES</v>
      </c>
    </row>
    <row r="318" spans="1:11" x14ac:dyDescent="0.3">
      <c r="A318" t="s">
        <v>4194</v>
      </c>
      <c r="D318" t="s">
        <v>1086</v>
      </c>
      <c r="E318" t="s">
        <v>144</v>
      </c>
      <c r="F318" t="s">
        <v>4422</v>
      </c>
      <c r="G318">
        <v>8</v>
      </c>
      <c r="H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" t="str">
        <f>Tabla_Consulta_desde_proyectos6[[#This Row],[PRYApath]]&amp;" "&amp;Tabla_Consulta_desde_proyectos6[[#This Row],[Usunombre]]</f>
        <v>/0002/0002 FABRICIO MORALES MORALES</v>
      </c>
    </row>
    <row r="319" spans="1:11" x14ac:dyDescent="0.3">
      <c r="A319" t="s">
        <v>4194</v>
      </c>
      <c r="D319" t="s">
        <v>1086</v>
      </c>
      <c r="E319" t="s">
        <v>144</v>
      </c>
      <c r="F319" t="s">
        <v>4493</v>
      </c>
      <c r="G319">
        <v>8</v>
      </c>
      <c r="H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" t="str">
        <f>Tabla_Consulta_desde_proyectos6[[#This Row],[PRYApath]]&amp;" "&amp;Tabla_Consulta_desde_proyectos6[[#This Row],[Usunombre]]</f>
        <v>/0002/0002 FABRICIO MORALES MORALES</v>
      </c>
    </row>
    <row r="320" spans="1:11" x14ac:dyDescent="0.3">
      <c r="A320" t="s">
        <v>4194</v>
      </c>
      <c r="D320" t="s">
        <v>1086</v>
      </c>
      <c r="E320" t="s">
        <v>144</v>
      </c>
      <c r="F320" t="s">
        <v>4593</v>
      </c>
      <c r="G320">
        <v>8</v>
      </c>
      <c r="H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" t="str">
        <f>Tabla_Consulta_desde_proyectos6[[#This Row],[PRYApath]]&amp;" "&amp;Tabla_Consulta_desde_proyectos6[[#This Row],[Usunombre]]</f>
        <v>/0002/0002 FABRICIO MORALES MORALES</v>
      </c>
    </row>
    <row r="321" spans="1:11" x14ac:dyDescent="0.3">
      <c r="A321" t="s">
        <v>4194</v>
      </c>
      <c r="D321" t="s">
        <v>1086</v>
      </c>
      <c r="E321" t="s">
        <v>390</v>
      </c>
      <c r="F321" t="s">
        <v>4258</v>
      </c>
      <c r="G321">
        <v>16</v>
      </c>
      <c r="H3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" t="str">
        <f>Tabla_Consulta_desde_proyectos6[[#This Row],[PRYApath]]&amp;" "&amp;Tabla_Consulta_desde_proyectos6[[#This Row],[Usunombre]]</f>
        <v>/0002/0002 FELIPE GOMEZ QUESADA</v>
      </c>
    </row>
    <row r="322" spans="1:11" x14ac:dyDescent="0.3">
      <c r="A322" t="s">
        <v>4194</v>
      </c>
      <c r="D322" t="s">
        <v>1086</v>
      </c>
      <c r="E322" t="s">
        <v>390</v>
      </c>
      <c r="F322" t="s">
        <v>4388</v>
      </c>
      <c r="G322">
        <v>8</v>
      </c>
      <c r="H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" t="str">
        <f>Tabla_Consulta_desde_proyectos6[[#This Row],[PRYApath]]&amp;" "&amp;Tabla_Consulta_desde_proyectos6[[#This Row],[Usunombre]]</f>
        <v>/0002/0002 FELIPE GOMEZ QUESADA</v>
      </c>
    </row>
    <row r="323" spans="1:11" x14ac:dyDescent="0.3">
      <c r="A323" t="s">
        <v>4194</v>
      </c>
      <c r="D323" t="s">
        <v>1086</v>
      </c>
      <c r="E323" t="s">
        <v>390</v>
      </c>
      <c r="F323" t="s">
        <v>4610</v>
      </c>
      <c r="G323">
        <v>8</v>
      </c>
      <c r="H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" t="str">
        <f>Tabla_Consulta_desde_proyectos6[[#This Row],[PRYApath]]&amp;" "&amp;Tabla_Consulta_desde_proyectos6[[#This Row],[Usunombre]]</f>
        <v>/0002/0002 FELIPE GOMEZ QUESADA</v>
      </c>
    </row>
    <row r="324" spans="1:11" x14ac:dyDescent="0.3">
      <c r="A324" t="s">
        <v>4194</v>
      </c>
      <c r="D324" t="s">
        <v>1086</v>
      </c>
      <c r="E324" t="s">
        <v>390</v>
      </c>
      <c r="F324" t="s">
        <v>4692</v>
      </c>
      <c r="G324">
        <v>40</v>
      </c>
      <c r="H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" t="str">
        <f>Tabla_Consulta_desde_proyectos6[[#This Row],[PRYApath]]&amp;" "&amp;Tabla_Consulta_desde_proyectos6[[#This Row],[Usunombre]]</f>
        <v>/0002/0002 FELIPE GOMEZ QUESADA</v>
      </c>
    </row>
    <row r="325" spans="1:11" x14ac:dyDescent="0.3">
      <c r="A325" t="s">
        <v>4194</v>
      </c>
      <c r="D325" t="s">
        <v>1086</v>
      </c>
      <c r="E325" t="s">
        <v>4136</v>
      </c>
      <c r="F325" t="s">
        <v>4258</v>
      </c>
      <c r="G325">
        <v>56</v>
      </c>
      <c r="H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" t="str">
        <f>Tabla_Consulta_desde_proyectos6[[#This Row],[PRYApath]]&amp;" "&amp;Tabla_Consulta_desde_proyectos6[[#This Row],[Usunombre]]</f>
        <v>/0002/0002 FELIPE RAMIREZ TOMAS</v>
      </c>
    </row>
    <row r="326" spans="1:11" x14ac:dyDescent="0.3">
      <c r="A326" t="s">
        <v>4194</v>
      </c>
      <c r="D326" t="s">
        <v>1086</v>
      </c>
      <c r="E326" t="s">
        <v>4136</v>
      </c>
      <c r="F326" t="s">
        <v>4366</v>
      </c>
      <c r="G326">
        <v>4</v>
      </c>
      <c r="H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" t="str">
        <f>Tabla_Consulta_desde_proyectos6[[#This Row],[PRYApath]]&amp;" "&amp;Tabla_Consulta_desde_proyectos6[[#This Row],[Usunombre]]</f>
        <v>/0002/0002 FELIPE RAMIREZ TOMAS</v>
      </c>
    </row>
    <row r="327" spans="1:11" x14ac:dyDescent="0.3">
      <c r="A327" t="s">
        <v>4194</v>
      </c>
      <c r="D327" t="s">
        <v>1086</v>
      </c>
      <c r="E327" t="s">
        <v>962</v>
      </c>
      <c r="F327" t="s">
        <v>4258</v>
      </c>
      <c r="G327">
        <v>16</v>
      </c>
      <c r="H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" t="str">
        <f>Tabla_Consulta_desde_proyectos6[[#This Row],[PRYApath]]&amp;" "&amp;Tabla_Consulta_desde_proyectos6[[#This Row],[Usunombre]]</f>
        <v>/0002/0002 FERNANDO ARIAS NUÑEZ</v>
      </c>
    </row>
    <row r="328" spans="1:11" x14ac:dyDescent="0.3">
      <c r="A328" t="s">
        <v>4194</v>
      </c>
      <c r="D328" t="s">
        <v>1086</v>
      </c>
      <c r="E328" t="s">
        <v>962</v>
      </c>
      <c r="F328" t="s">
        <v>4284</v>
      </c>
      <c r="G328">
        <v>8</v>
      </c>
      <c r="H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" t="str">
        <f>Tabla_Consulta_desde_proyectos6[[#This Row],[PRYApath]]&amp;" "&amp;Tabla_Consulta_desde_proyectos6[[#This Row],[Usunombre]]</f>
        <v>/0002/0002 FERNANDO ARIAS NUÑEZ</v>
      </c>
    </row>
    <row r="329" spans="1:11" x14ac:dyDescent="0.3">
      <c r="A329" t="s">
        <v>4194</v>
      </c>
      <c r="D329" t="s">
        <v>1086</v>
      </c>
      <c r="E329" t="s">
        <v>962</v>
      </c>
      <c r="F329" t="s">
        <v>4366</v>
      </c>
      <c r="G329">
        <v>32</v>
      </c>
      <c r="H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" t="str">
        <f>Tabla_Consulta_desde_proyectos6[[#This Row],[PRYApath]]&amp;" "&amp;Tabla_Consulta_desde_proyectos6[[#This Row],[Usunombre]]</f>
        <v>/0002/0002 FERNANDO ARIAS NUÑEZ</v>
      </c>
    </row>
    <row r="330" spans="1:11" x14ac:dyDescent="0.3">
      <c r="A330" t="s">
        <v>4194</v>
      </c>
      <c r="D330" t="s">
        <v>1086</v>
      </c>
      <c r="E330" t="s">
        <v>962</v>
      </c>
      <c r="F330" t="s">
        <v>4422</v>
      </c>
      <c r="G330">
        <v>16</v>
      </c>
      <c r="H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" t="str">
        <f>Tabla_Consulta_desde_proyectos6[[#This Row],[PRYApath]]&amp;" "&amp;Tabla_Consulta_desde_proyectos6[[#This Row],[Usunombre]]</f>
        <v>/0002/0002 FERNANDO ARIAS NUÑEZ</v>
      </c>
    </row>
    <row r="331" spans="1:11" x14ac:dyDescent="0.3">
      <c r="A331" t="s">
        <v>4194</v>
      </c>
      <c r="D331" t="s">
        <v>1086</v>
      </c>
      <c r="E331" t="s">
        <v>962</v>
      </c>
      <c r="F331" t="s">
        <v>4559</v>
      </c>
      <c r="G331">
        <v>8</v>
      </c>
      <c r="H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" t="str">
        <f>Tabla_Consulta_desde_proyectos6[[#This Row],[PRYApath]]&amp;" "&amp;Tabla_Consulta_desde_proyectos6[[#This Row],[Usunombre]]</f>
        <v>/0002/0002 FERNANDO ARIAS NUÑEZ</v>
      </c>
    </row>
    <row r="332" spans="1:11" x14ac:dyDescent="0.3">
      <c r="A332" t="s">
        <v>4194</v>
      </c>
      <c r="D332" t="s">
        <v>1086</v>
      </c>
      <c r="E332" t="s">
        <v>962</v>
      </c>
      <c r="F332" t="s">
        <v>4610</v>
      </c>
      <c r="G332">
        <v>8</v>
      </c>
      <c r="H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" t="str">
        <f>Tabla_Consulta_desde_proyectos6[[#This Row],[PRYApath]]&amp;" "&amp;Tabla_Consulta_desde_proyectos6[[#This Row],[Usunombre]]</f>
        <v>/0002/0002 FERNANDO ARIAS NUÑEZ</v>
      </c>
    </row>
    <row r="333" spans="1:11" x14ac:dyDescent="0.3">
      <c r="A333" t="s">
        <v>4194</v>
      </c>
      <c r="D333" t="s">
        <v>1086</v>
      </c>
      <c r="E333" t="s">
        <v>962</v>
      </c>
      <c r="F333" t="s">
        <v>4692</v>
      </c>
      <c r="G333">
        <v>16</v>
      </c>
      <c r="H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" t="str">
        <f>Tabla_Consulta_desde_proyectos6[[#This Row],[PRYApath]]&amp;" "&amp;Tabla_Consulta_desde_proyectos6[[#This Row],[Usunombre]]</f>
        <v>/0002/0002 FERNANDO ARIAS NUÑEZ</v>
      </c>
    </row>
    <row r="334" spans="1:11" x14ac:dyDescent="0.3">
      <c r="A334" t="s">
        <v>4194</v>
      </c>
      <c r="D334" t="s">
        <v>1086</v>
      </c>
      <c r="E334" t="s">
        <v>4219</v>
      </c>
      <c r="F334" t="s">
        <v>4342</v>
      </c>
      <c r="G334">
        <v>8</v>
      </c>
      <c r="H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" t="str">
        <f>Tabla_Consulta_desde_proyectos6[[#This Row],[PRYApath]]&amp;" "&amp;Tabla_Consulta_desde_proyectos6[[#This Row],[Usunombre]]</f>
        <v>/0002/0002 FERNANDO ESQUIVEL ARCE</v>
      </c>
    </row>
    <row r="335" spans="1:11" x14ac:dyDescent="0.3">
      <c r="A335" t="s">
        <v>4194</v>
      </c>
      <c r="D335" t="s">
        <v>1086</v>
      </c>
      <c r="E335" t="s">
        <v>4219</v>
      </c>
      <c r="F335" t="s">
        <v>4434</v>
      </c>
      <c r="G335">
        <v>8</v>
      </c>
      <c r="H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" t="str">
        <f>Tabla_Consulta_desde_proyectos6[[#This Row],[PRYApath]]&amp;" "&amp;Tabla_Consulta_desde_proyectos6[[#This Row],[Usunombre]]</f>
        <v>/0002/0002 FERNANDO ESQUIVEL ARCE</v>
      </c>
    </row>
    <row r="336" spans="1:11" x14ac:dyDescent="0.3">
      <c r="A336" t="s">
        <v>4194</v>
      </c>
      <c r="D336" t="s">
        <v>1086</v>
      </c>
      <c r="E336" t="s">
        <v>4219</v>
      </c>
      <c r="F336" t="s">
        <v>4493</v>
      </c>
      <c r="G336">
        <v>8</v>
      </c>
      <c r="H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" t="str">
        <f>Tabla_Consulta_desde_proyectos6[[#This Row],[PRYApath]]&amp;" "&amp;Tabla_Consulta_desde_proyectos6[[#This Row],[Usunombre]]</f>
        <v>/0002/0002 FERNANDO ESQUIVEL ARCE</v>
      </c>
    </row>
    <row r="337" spans="1:11" x14ac:dyDescent="0.3">
      <c r="A337" t="s">
        <v>4194</v>
      </c>
      <c r="D337" t="s">
        <v>1086</v>
      </c>
      <c r="E337" t="s">
        <v>4219</v>
      </c>
      <c r="F337" t="s">
        <v>4692</v>
      </c>
      <c r="G337">
        <v>8</v>
      </c>
      <c r="H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" t="str">
        <f>Tabla_Consulta_desde_proyectos6[[#This Row],[PRYApath]]&amp;" "&amp;Tabla_Consulta_desde_proyectos6[[#This Row],[Usunombre]]</f>
        <v>/0002/0002 FERNANDO ESQUIVEL ARCE</v>
      </c>
    </row>
    <row r="338" spans="1:11" x14ac:dyDescent="0.3">
      <c r="A338" t="s">
        <v>4194</v>
      </c>
      <c r="D338" t="s">
        <v>1086</v>
      </c>
      <c r="E338" t="s">
        <v>376</v>
      </c>
      <c r="F338" t="s">
        <v>4388</v>
      </c>
      <c r="G338">
        <v>8</v>
      </c>
      <c r="H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" t="str">
        <f>Tabla_Consulta_desde_proyectos6[[#This Row],[PRYApath]]&amp;" "&amp;Tabla_Consulta_desde_proyectos6[[#This Row],[Usunombre]]</f>
        <v>/0002/0002 FREDDY CALVO RODRIGUEZ</v>
      </c>
    </row>
    <row r="339" spans="1:11" x14ac:dyDescent="0.3">
      <c r="A339" t="s">
        <v>4194</v>
      </c>
      <c r="D339" t="s">
        <v>1086</v>
      </c>
      <c r="E339" t="s">
        <v>376</v>
      </c>
      <c r="F339" t="s">
        <v>4593</v>
      </c>
      <c r="G339">
        <v>8</v>
      </c>
      <c r="H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" t="str">
        <f>Tabla_Consulta_desde_proyectos6[[#This Row],[PRYApath]]&amp;" "&amp;Tabla_Consulta_desde_proyectos6[[#This Row],[Usunombre]]</f>
        <v>/0002/0002 FREDDY CALVO RODRIGUEZ</v>
      </c>
    </row>
    <row r="340" spans="1:11" x14ac:dyDescent="0.3">
      <c r="A340" t="s">
        <v>4194</v>
      </c>
      <c r="D340" t="s">
        <v>1086</v>
      </c>
      <c r="E340" t="s">
        <v>376</v>
      </c>
      <c r="F340" t="s">
        <v>4610</v>
      </c>
      <c r="G340">
        <v>8</v>
      </c>
      <c r="H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" t="str">
        <f>Tabla_Consulta_desde_proyectos6[[#This Row],[PRYApath]]&amp;" "&amp;Tabla_Consulta_desde_proyectos6[[#This Row],[Usunombre]]</f>
        <v>/0002/0002 FREDDY CALVO RODRIGUEZ</v>
      </c>
    </row>
    <row r="341" spans="1:11" x14ac:dyDescent="0.3">
      <c r="A341" t="s">
        <v>4194</v>
      </c>
      <c r="D341" t="s">
        <v>1086</v>
      </c>
      <c r="E341" t="s">
        <v>376</v>
      </c>
      <c r="F341" t="s">
        <v>4692</v>
      </c>
      <c r="G341">
        <v>80</v>
      </c>
      <c r="H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" t="str">
        <f>Tabla_Consulta_desde_proyectos6[[#This Row],[PRYApath]]&amp;" "&amp;Tabla_Consulta_desde_proyectos6[[#This Row],[Usunombre]]</f>
        <v>/0002/0002 FREDDY CALVO RODRIGUEZ</v>
      </c>
    </row>
    <row r="342" spans="1:11" x14ac:dyDescent="0.3">
      <c r="A342" t="s">
        <v>4194</v>
      </c>
      <c r="D342" t="s">
        <v>1086</v>
      </c>
      <c r="E342" t="s">
        <v>51</v>
      </c>
      <c r="F342" t="s">
        <v>4493</v>
      </c>
      <c r="G342">
        <v>8</v>
      </c>
      <c r="H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" t="str">
        <f>Tabla_Consulta_desde_proyectos6[[#This Row],[PRYApath]]&amp;" "&amp;Tabla_Consulta_desde_proyectos6[[#This Row],[Usunombre]]</f>
        <v>/0002/0002 FREDERICK CASTRO MURILLO</v>
      </c>
    </row>
    <row r="343" spans="1:11" x14ac:dyDescent="0.3">
      <c r="A343" t="s">
        <v>4194</v>
      </c>
      <c r="D343" t="s">
        <v>1086</v>
      </c>
      <c r="E343" t="s">
        <v>51</v>
      </c>
      <c r="F343" t="s">
        <v>4692</v>
      </c>
      <c r="G343">
        <v>8</v>
      </c>
      <c r="H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" t="str">
        <f>Tabla_Consulta_desde_proyectos6[[#This Row],[PRYApath]]&amp;" "&amp;Tabla_Consulta_desde_proyectos6[[#This Row],[Usunombre]]</f>
        <v>/0002/0002 FREDERICK CASTRO MURILLO</v>
      </c>
    </row>
    <row r="344" spans="1:11" x14ac:dyDescent="0.3">
      <c r="A344" t="s">
        <v>4194</v>
      </c>
      <c r="D344" t="s">
        <v>1086</v>
      </c>
      <c r="E344" t="s">
        <v>182</v>
      </c>
      <c r="F344" t="s">
        <v>4284</v>
      </c>
      <c r="G344">
        <v>8</v>
      </c>
      <c r="H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" t="str">
        <f>Tabla_Consulta_desde_proyectos6[[#This Row],[PRYApath]]&amp;" "&amp;Tabla_Consulta_desde_proyectos6[[#This Row],[Usunombre]]</f>
        <v>/0002/0002 GABRIELA ALVARADO SALAS</v>
      </c>
    </row>
    <row r="345" spans="1:11" x14ac:dyDescent="0.3">
      <c r="A345" t="s">
        <v>4194</v>
      </c>
      <c r="D345" t="s">
        <v>1086</v>
      </c>
      <c r="E345" t="s">
        <v>182</v>
      </c>
      <c r="F345" t="s">
        <v>4559</v>
      </c>
      <c r="G345">
        <v>8</v>
      </c>
      <c r="H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" t="str">
        <f>Tabla_Consulta_desde_proyectos6[[#This Row],[PRYApath]]&amp;" "&amp;Tabla_Consulta_desde_proyectos6[[#This Row],[Usunombre]]</f>
        <v>/0002/0002 GABRIELA ALVARADO SALAS</v>
      </c>
    </row>
    <row r="346" spans="1:11" x14ac:dyDescent="0.3">
      <c r="A346" t="s">
        <v>4194</v>
      </c>
      <c r="D346" t="s">
        <v>1086</v>
      </c>
      <c r="E346" t="s">
        <v>182</v>
      </c>
      <c r="F346" t="s">
        <v>4692</v>
      </c>
      <c r="G346">
        <v>64</v>
      </c>
      <c r="H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" t="str">
        <f>Tabla_Consulta_desde_proyectos6[[#This Row],[PRYApath]]&amp;" "&amp;Tabla_Consulta_desde_proyectos6[[#This Row],[Usunombre]]</f>
        <v>/0002/0002 GABRIELA ALVARADO SALAS</v>
      </c>
    </row>
    <row r="347" spans="1:11" x14ac:dyDescent="0.3">
      <c r="A347" t="s">
        <v>4194</v>
      </c>
      <c r="D347" t="s">
        <v>1086</v>
      </c>
      <c r="E347" t="s">
        <v>159</v>
      </c>
      <c r="F347" t="s">
        <v>4258</v>
      </c>
      <c r="G347">
        <v>16</v>
      </c>
      <c r="H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" t="str">
        <f>Tabla_Consulta_desde_proyectos6[[#This Row],[PRYApath]]&amp;" "&amp;Tabla_Consulta_desde_proyectos6[[#This Row],[Usunombre]]</f>
        <v>/0002/0002 GABRIELA SOLIS BUJAN</v>
      </c>
    </row>
    <row r="348" spans="1:11" x14ac:dyDescent="0.3">
      <c r="A348" t="s">
        <v>4194</v>
      </c>
      <c r="D348" t="s">
        <v>1086</v>
      </c>
      <c r="E348" t="s">
        <v>159</v>
      </c>
      <c r="F348" t="s">
        <v>4342</v>
      </c>
      <c r="G348">
        <v>8</v>
      </c>
      <c r="H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" t="str">
        <f>Tabla_Consulta_desde_proyectos6[[#This Row],[PRYApath]]&amp;" "&amp;Tabla_Consulta_desde_proyectos6[[#This Row],[Usunombre]]</f>
        <v>/0002/0002 GABRIELA SOLIS BUJAN</v>
      </c>
    </row>
    <row r="349" spans="1:11" x14ac:dyDescent="0.3">
      <c r="A349" t="s">
        <v>4194</v>
      </c>
      <c r="D349" t="s">
        <v>1086</v>
      </c>
      <c r="E349" t="s">
        <v>159</v>
      </c>
      <c r="F349" t="s">
        <v>4366</v>
      </c>
      <c r="G349">
        <v>24</v>
      </c>
      <c r="H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" t="str">
        <f>Tabla_Consulta_desde_proyectos6[[#This Row],[PRYApath]]&amp;" "&amp;Tabla_Consulta_desde_proyectos6[[#This Row],[Usunombre]]</f>
        <v>/0002/0002 GABRIELA SOLIS BUJAN</v>
      </c>
    </row>
    <row r="350" spans="1:11" x14ac:dyDescent="0.3">
      <c r="A350" t="s">
        <v>4194</v>
      </c>
      <c r="D350" t="s">
        <v>1086</v>
      </c>
      <c r="E350" t="s">
        <v>159</v>
      </c>
      <c r="F350" t="s">
        <v>4559</v>
      </c>
      <c r="G350">
        <v>8</v>
      </c>
      <c r="H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" t="str">
        <f>Tabla_Consulta_desde_proyectos6[[#This Row],[PRYApath]]&amp;" "&amp;Tabla_Consulta_desde_proyectos6[[#This Row],[Usunombre]]</f>
        <v>/0002/0002 GABRIELA SOLIS BUJAN</v>
      </c>
    </row>
    <row r="351" spans="1:11" x14ac:dyDescent="0.3">
      <c r="A351" t="s">
        <v>4194</v>
      </c>
      <c r="D351" t="s">
        <v>1086</v>
      </c>
      <c r="E351" t="s">
        <v>159</v>
      </c>
      <c r="F351" t="s">
        <v>4692</v>
      </c>
      <c r="G351">
        <v>24</v>
      </c>
      <c r="H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" t="str">
        <f>Tabla_Consulta_desde_proyectos6[[#This Row],[PRYApath]]&amp;" "&amp;Tabla_Consulta_desde_proyectos6[[#This Row],[Usunombre]]</f>
        <v>/0002/0002 GABRIELA SOLIS BUJAN</v>
      </c>
    </row>
    <row r="352" spans="1:11" x14ac:dyDescent="0.3">
      <c r="A352" t="s">
        <v>4194</v>
      </c>
      <c r="D352" t="s">
        <v>1086</v>
      </c>
      <c r="E352" t="s">
        <v>136</v>
      </c>
      <c r="F352" t="s">
        <v>4258</v>
      </c>
      <c r="G352">
        <v>24</v>
      </c>
      <c r="H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" t="str">
        <f>Tabla_Consulta_desde_proyectos6[[#This Row],[PRYApath]]&amp;" "&amp;Tabla_Consulta_desde_proyectos6[[#This Row],[Usunombre]]</f>
        <v>/0002/0002 GEHISSON ANDRES GAITAN HERRERA</v>
      </c>
    </row>
    <row r="353" spans="1:11" x14ac:dyDescent="0.3">
      <c r="A353" t="s">
        <v>4194</v>
      </c>
      <c r="D353" t="s">
        <v>1086</v>
      </c>
      <c r="E353" t="s">
        <v>136</v>
      </c>
      <c r="F353" t="s">
        <v>4434</v>
      </c>
      <c r="G353">
        <v>8</v>
      </c>
      <c r="H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" t="str">
        <f>Tabla_Consulta_desde_proyectos6[[#This Row],[PRYApath]]&amp;" "&amp;Tabla_Consulta_desde_proyectos6[[#This Row],[Usunombre]]</f>
        <v>/0002/0002 GEHISSON ANDRES GAITAN HERRERA</v>
      </c>
    </row>
    <row r="354" spans="1:11" x14ac:dyDescent="0.3">
      <c r="A354" t="s">
        <v>4194</v>
      </c>
      <c r="D354" t="s">
        <v>1086</v>
      </c>
      <c r="E354" t="s">
        <v>136</v>
      </c>
      <c r="F354" t="s">
        <v>4610</v>
      </c>
      <c r="G354">
        <v>8</v>
      </c>
      <c r="H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" t="str">
        <f>Tabla_Consulta_desde_proyectos6[[#This Row],[PRYApath]]&amp;" "&amp;Tabla_Consulta_desde_proyectos6[[#This Row],[Usunombre]]</f>
        <v>/0002/0002 GEHISSON ANDRES GAITAN HERRERA</v>
      </c>
    </row>
    <row r="355" spans="1:11" x14ac:dyDescent="0.3">
      <c r="A355" t="s">
        <v>4194</v>
      </c>
      <c r="D355" t="s">
        <v>1086</v>
      </c>
      <c r="E355" t="s">
        <v>136</v>
      </c>
      <c r="F355" t="s">
        <v>4692</v>
      </c>
      <c r="G355">
        <v>16</v>
      </c>
      <c r="H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" t="str">
        <f>Tabla_Consulta_desde_proyectos6[[#This Row],[PRYApath]]&amp;" "&amp;Tabla_Consulta_desde_proyectos6[[#This Row],[Usunombre]]</f>
        <v>/0002/0002 GEHISSON ANDRES GAITAN HERRERA</v>
      </c>
    </row>
    <row r="356" spans="1:11" x14ac:dyDescent="0.3">
      <c r="A356" t="s">
        <v>4194</v>
      </c>
      <c r="D356" t="s">
        <v>1086</v>
      </c>
      <c r="E356" t="s">
        <v>4396</v>
      </c>
      <c r="F356" t="s">
        <v>4692</v>
      </c>
      <c r="G356">
        <v>32</v>
      </c>
      <c r="H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" t="str">
        <f>Tabla_Consulta_desde_proyectos6[[#This Row],[PRYApath]]&amp;" "&amp;Tabla_Consulta_desde_proyectos6[[#This Row],[Usunombre]]</f>
        <v>/0002/0002 GERALDIN JOSE GARCIA VARGAS</v>
      </c>
    </row>
    <row r="357" spans="1:11" x14ac:dyDescent="0.3">
      <c r="A357" t="s">
        <v>4194</v>
      </c>
      <c r="D357" t="s">
        <v>1086</v>
      </c>
      <c r="E357" t="s">
        <v>4214</v>
      </c>
      <c r="F357" t="s">
        <v>4366</v>
      </c>
      <c r="G357">
        <v>8</v>
      </c>
      <c r="H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" t="str">
        <f>Tabla_Consulta_desde_proyectos6[[#This Row],[PRYApath]]&amp;" "&amp;Tabla_Consulta_desde_proyectos6[[#This Row],[Usunombre]]</f>
        <v>/0002/0002 GERARDO BOLIVAR VARGAS FERNANDEZ</v>
      </c>
    </row>
    <row r="358" spans="1:11" x14ac:dyDescent="0.3">
      <c r="A358" t="s">
        <v>4194</v>
      </c>
      <c r="D358" t="s">
        <v>1086</v>
      </c>
      <c r="E358" t="s">
        <v>4214</v>
      </c>
      <c r="F358" t="s">
        <v>4593</v>
      </c>
      <c r="G358">
        <v>8</v>
      </c>
      <c r="H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" t="str">
        <f>Tabla_Consulta_desde_proyectos6[[#This Row],[PRYApath]]&amp;" "&amp;Tabla_Consulta_desde_proyectos6[[#This Row],[Usunombre]]</f>
        <v>/0002/0002 GERARDO BOLIVAR VARGAS FERNANDEZ</v>
      </c>
    </row>
    <row r="359" spans="1:11" x14ac:dyDescent="0.3">
      <c r="A359" t="s">
        <v>4194</v>
      </c>
      <c r="D359" t="s">
        <v>1086</v>
      </c>
      <c r="E359" t="s">
        <v>200</v>
      </c>
      <c r="F359" t="s">
        <v>4342</v>
      </c>
      <c r="G359">
        <v>8</v>
      </c>
      <c r="H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" t="str">
        <f>Tabla_Consulta_desde_proyectos6[[#This Row],[PRYApath]]&amp;" "&amp;Tabla_Consulta_desde_proyectos6[[#This Row],[Usunombre]]</f>
        <v>/0002/0002 GILBERT JOSUE LOBO GUIDO</v>
      </c>
    </row>
    <row r="360" spans="1:11" x14ac:dyDescent="0.3">
      <c r="A360" t="s">
        <v>4194</v>
      </c>
      <c r="D360" t="s">
        <v>1086</v>
      </c>
      <c r="E360" t="s">
        <v>200</v>
      </c>
      <c r="F360" t="s">
        <v>4388</v>
      </c>
      <c r="G360">
        <v>8</v>
      </c>
      <c r="H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" t="str">
        <f>Tabla_Consulta_desde_proyectos6[[#This Row],[PRYApath]]&amp;" "&amp;Tabla_Consulta_desde_proyectos6[[#This Row],[Usunombre]]</f>
        <v>/0002/0002 GILBERT JOSUE LOBO GUIDO</v>
      </c>
    </row>
    <row r="361" spans="1:11" x14ac:dyDescent="0.3">
      <c r="A361" t="s">
        <v>4194</v>
      </c>
      <c r="D361" t="s">
        <v>1086</v>
      </c>
      <c r="E361" t="s">
        <v>200</v>
      </c>
      <c r="F361" t="s">
        <v>4610</v>
      </c>
      <c r="G361">
        <v>40</v>
      </c>
      <c r="H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" t="str">
        <f>Tabla_Consulta_desde_proyectos6[[#This Row],[PRYApath]]&amp;" "&amp;Tabla_Consulta_desde_proyectos6[[#This Row],[Usunombre]]</f>
        <v>/0002/0002 GILBERT JOSUE LOBO GUIDO</v>
      </c>
    </row>
    <row r="362" spans="1:11" x14ac:dyDescent="0.3">
      <c r="A362" t="s">
        <v>4194</v>
      </c>
      <c r="D362" t="s">
        <v>1086</v>
      </c>
      <c r="E362" t="s">
        <v>200</v>
      </c>
      <c r="F362" t="s">
        <v>4692</v>
      </c>
      <c r="G362">
        <v>16</v>
      </c>
      <c r="H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" t="str">
        <f>Tabla_Consulta_desde_proyectos6[[#This Row],[PRYApath]]&amp;" "&amp;Tabla_Consulta_desde_proyectos6[[#This Row],[Usunombre]]</f>
        <v>/0002/0002 GILBERT JOSUE LOBO GUIDO</v>
      </c>
    </row>
    <row r="363" spans="1:11" x14ac:dyDescent="0.3">
      <c r="A363" t="s">
        <v>4194</v>
      </c>
      <c r="D363" t="s">
        <v>1086</v>
      </c>
      <c r="E363" t="s">
        <v>30</v>
      </c>
      <c r="F363" t="s">
        <v>4258</v>
      </c>
      <c r="G363">
        <v>16</v>
      </c>
      <c r="H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" t="str">
        <f>Tabla_Consulta_desde_proyectos6[[#This Row],[PRYApath]]&amp;" "&amp;Tabla_Consulta_desde_proyectos6[[#This Row],[Usunombre]]</f>
        <v>/0002/0002 GIOVANNY JOSE MORALES MENESES</v>
      </c>
    </row>
    <row r="364" spans="1:11" x14ac:dyDescent="0.3">
      <c r="A364" t="s">
        <v>4194</v>
      </c>
      <c r="D364" t="s">
        <v>1086</v>
      </c>
      <c r="E364" t="s">
        <v>30</v>
      </c>
      <c r="F364" t="s">
        <v>4342</v>
      </c>
      <c r="G364">
        <v>8</v>
      </c>
      <c r="H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" t="str">
        <f>Tabla_Consulta_desde_proyectos6[[#This Row],[PRYApath]]&amp;" "&amp;Tabla_Consulta_desde_proyectos6[[#This Row],[Usunombre]]</f>
        <v>/0002/0002 GIOVANNY JOSE MORALES MENESES</v>
      </c>
    </row>
    <row r="365" spans="1:11" x14ac:dyDescent="0.3">
      <c r="A365" t="s">
        <v>4194</v>
      </c>
      <c r="D365" t="s">
        <v>1086</v>
      </c>
      <c r="E365" t="s">
        <v>30</v>
      </c>
      <c r="F365" t="s">
        <v>4493</v>
      </c>
      <c r="G365">
        <v>16</v>
      </c>
      <c r="H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" t="str">
        <f>Tabla_Consulta_desde_proyectos6[[#This Row],[PRYApath]]&amp;" "&amp;Tabla_Consulta_desde_proyectos6[[#This Row],[Usunombre]]</f>
        <v>/0002/0002 GIOVANNY JOSE MORALES MENESES</v>
      </c>
    </row>
    <row r="366" spans="1:11" x14ac:dyDescent="0.3">
      <c r="A366" t="s">
        <v>4194</v>
      </c>
      <c r="D366" t="s">
        <v>1086</v>
      </c>
      <c r="E366" t="s">
        <v>30</v>
      </c>
      <c r="F366" t="s">
        <v>4692</v>
      </c>
      <c r="G366">
        <v>56</v>
      </c>
      <c r="H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" t="str">
        <f>Tabla_Consulta_desde_proyectos6[[#This Row],[PRYApath]]&amp;" "&amp;Tabla_Consulta_desde_proyectos6[[#This Row],[Usunombre]]</f>
        <v>/0002/0002 GIOVANNY JOSE MORALES MENESES</v>
      </c>
    </row>
    <row r="367" spans="1:11" x14ac:dyDescent="0.3">
      <c r="A367" t="s">
        <v>4194</v>
      </c>
      <c r="D367" t="s">
        <v>1086</v>
      </c>
      <c r="E367" t="s">
        <v>3889</v>
      </c>
      <c r="F367" t="s">
        <v>4284</v>
      </c>
      <c r="G367">
        <v>4</v>
      </c>
      <c r="H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" t="str">
        <f>Tabla_Consulta_desde_proyectos6[[#This Row],[PRYApath]]&amp;" "&amp;Tabla_Consulta_desde_proyectos6[[#This Row],[Usunombre]]</f>
        <v>/0002/0002 GLORIANA AGUERO ROJAS</v>
      </c>
    </row>
    <row r="368" spans="1:11" x14ac:dyDescent="0.3">
      <c r="A368" t="s">
        <v>4194</v>
      </c>
      <c r="D368" t="s">
        <v>1086</v>
      </c>
      <c r="E368" t="s">
        <v>3889</v>
      </c>
      <c r="F368" t="s">
        <v>4342</v>
      </c>
      <c r="G368">
        <v>24</v>
      </c>
      <c r="H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" t="str">
        <f>Tabla_Consulta_desde_proyectos6[[#This Row],[PRYApath]]&amp;" "&amp;Tabla_Consulta_desde_proyectos6[[#This Row],[Usunombre]]</f>
        <v>/0002/0002 GLORIANA AGUERO ROJAS</v>
      </c>
    </row>
    <row r="369" spans="1:11" x14ac:dyDescent="0.3">
      <c r="A369" t="s">
        <v>4194</v>
      </c>
      <c r="D369" t="s">
        <v>1086</v>
      </c>
      <c r="E369" t="s">
        <v>3889</v>
      </c>
      <c r="F369" t="s">
        <v>4388</v>
      </c>
      <c r="G369">
        <v>8</v>
      </c>
      <c r="H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" t="str">
        <f>Tabla_Consulta_desde_proyectos6[[#This Row],[PRYApath]]&amp;" "&amp;Tabla_Consulta_desde_proyectos6[[#This Row],[Usunombre]]</f>
        <v>/0002/0002 GLORIANA AGUERO ROJAS</v>
      </c>
    </row>
    <row r="370" spans="1:11" x14ac:dyDescent="0.3">
      <c r="A370" t="s">
        <v>4194</v>
      </c>
      <c r="D370" t="s">
        <v>1086</v>
      </c>
      <c r="E370" t="s">
        <v>3889</v>
      </c>
      <c r="F370" t="s">
        <v>4422</v>
      </c>
      <c r="G370">
        <v>4</v>
      </c>
      <c r="H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" t="str">
        <f>Tabla_Consulta_desde_proyectos6[[#This Row],[PRYApath]]&amp;" "&amp;Tabla_Consulta_desde_proyectos6[[#This Row],[Usunombre]]</f>
        <v>/0002/0002 GLORIANA AGUERO ROJAS</v>
      </c>
    </row>
    <row r="371" spans="1:11" x14ac:dyDescent="0.3">
      <c r="A371" t="s">
        <v>4194</v>
      </c>
      <c r="D371" t="s">
        <v>1086</v>
      </c>
      <c r="E371" t="s">
        <v>3889</v>
      </c>
      <c r="F371" t="s">
        <v>4559</v>
      </c>
      <c r="G371">
        <v>16</v>
      </c>
      <c r="H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" t="str">
        <f>Tabla_Consulta_desde_proyectos6[[#This Row],[PRYApath]]&amp;" "&amp;Tabla_Consulta_desde_proyectos6[[#This Row],[Usunombre]]</f>
        <v>/0002/0002 GLORIANA AGUERO ROJAS</v>
      </c>
    </row>
    <row r="372" spans="1:11" x14ac:dyDescent="0.3">
      <c r="A372" t="s">
        <v>4194</v>
      </c>
      <c r="D372" t="s">
        <v>1086</v>
      </c>
      <c r="E372" t="s">
        <v>3889</v>
      </c>
      <c r="F372" t="s">
        <v>4692</v>
      </c>
      <c r="G372">
        <v>32</v>
      </c>
      <c r="H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" t="str">
        <f>Tabla_Consulta_desde_proyectos6[[#This Row],[PRYApath]]&amp;" "&amp;Tabla_Consulta_desde_proyectos6[[#This Row],[Usunombre]]</f>
        <v>/0002/0002 GLORIANA AGUERO ROJAS</v>
      </c>
    </row>
    <row r="373" spans="1:11" x14ac:dyDescent="0.3">
      <c r="A373" t="s">
        <v>4194</v>
      </c>
      <c r="D373" t="s">
        <v>1086</v>
      </c>
      <c r="E373" t="s">
        <v>146</v>
      </c>
      <c r="F373" t="s">
        <v>4342</v>
      </c>
      <c r="G373">
        <v>112</v>
      </c>
      <c r="H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" t="str">
        <f>Tabla_Consulta_desde_proyectos6[[#This Row],[PRYApath]]&amp;" "&amp;Tabla_Consulta_desde_proyectos6[[#This Row],[Usunombre]]</f>
        <v>/0002/0002 GREIVIN MOREIRA VILLALOBOS</v>
      </c>
    </row>
    <row r="374" spans="1:11" x14ac:dyDescent="0.3">
      <c r="A374" t="s">
        <v>4194</v>
      </c>
      <c r="D374" t="s">
        <v>1086</v>
      </c>
      <c r="E374" t="s">
        <v>146</v>
      </c>
      <c r="F374" t="s">
        <v>4388</v>
      </c>
      <c r="G374">
        <v>4</v>
      </c>
      <c r="H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" t="str">
        <f>Tabla_Consulta_desde_proyectos6[[#This Row],[PRYApath]]&amp;" "&amp;Tabla_Consulta_desde_proyectos6[[#This Row],[Usunombre]]</f>
        <v>/0002/0002 GREIVIN MOREIRA VILLALOBOS</v>
      </c>
    </row>
    <row r="375" spans="1:11" x14ac:dyDescent="0.3">
      <c r="A375" t="s">
        <v>4194</v>
      </c>
      <c r="D375" t="s">
        <v>1086</v>
      </c>
      <c r="E375" t="s">
        <v>146</v>
      </c>
      <c r="F375" t="s">
        <v>4593</v>
      </c>
      <c r="G375">
        <v>16</v>
      </c>
      <c r="H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" t="str">
        <f>Tabla_Consulta_desde_proyectos6[[#This Row],[PRYApath]]&amp;" "&amp;Tabla_Consulta_desde_proyectos6[[#This Row],[Usunombre]]</f>
        <v>/0002/0002 GREIVIN MOREIRA VILLALOBOS</v>
      </c>
    </row>
    <row r="376" spans="1:11" x14ac:dyDescent="0.3">
      <c r="A376" t="s">
        <v>4194</v>
      </c>
      <c r="D376" t="s">
        <v>1086</v>
      </c>
      <c r="E376" t="s">
        <v>146</v>
      </c>
      <c r="F376" t="s">
        <v>4692</v>
      </c>
      <c r="G376">
        <v>24</v>
      </c>
      <c r="H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" t="str">
        <f>Tabla_Consulta_desde_proyectos6[[#This Row],[PRYApath]]&amp;" "&amp;Tabla_Consulta_desde_proyectos6[[#This Row],[Usunombre]]</f>
        <v>/0002/0002 GREIVIN MOREIRA VILLALOBOS</v>
      </c>
    </row>
    <row r="377" spans="1:11" x14ac:dyDescent="0.3">
      <c r="A377" t="s">
        <v>4194</v>
      </c>
      <c r="D377" t="s">
        <v>1086</v>
      </c>
      <c r="E377" t="s">
        <v>4418</v>
      </c>
      <c r="F377" t="s">
        <v>4559</v>
      </c>
      <c r="G377">
        <v>8</v>
      </c>
      <c r="H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" t="str">
        <f>Tabla_Consulta_desde_proyectos6[[#This Row],[PRYApath]]&amp;" "&amp;Tabla_Consulta_desde_proyectos6[[#This Row],[Usunombre]]</f>
        <v>/0002/0002 GRETTEL DE LOS ANGELES MORA SOLANO</v>
      </c>
    </row>
    <row r="378" spans="1:11" x14ac:dyDescent="0.3">
      <c r="A378" t="s">
        <v>4194</v>
      </c>
      <c r="D378" t="s">
        <v>1086</v>
      </c>
      <c r="E378" t="s">
        <v>4389</v>
      </c>
      <c r="F378" t="s">
        <v>4692</v>
      </c>
      <c r="G378">
        <v>16</v>
      </c>
      <c r="H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" t="str">
        <f>Tabla_Consulta_desde_proyectos6[[#This Row],[PRYApath]]&amp;" "&amp;Tabla_Consulta_desde_proyectos6[[#This Row],[Usunombre]]</f>
        <v>/0002/0002 GUSTAVO ADOLFO MATA GRANADOS</v>
      </c>
    </row>
    <row r="379" spans="1:11" x14ac:dyDescent="0.3">
      <c r="A379" t="s">
        <v>4194</v>
      </c>
      <c r="D379" t="s">
        <v>1086</v>
      </c>
      <c r="E379" t="s">
        <v>260</v>
      </c>
      <c r="F379" t="s">
        <v>4258</v>
      </c>
      <c r="G379">
        <v>8</v>
      </c>
      <c r="H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" t="str">
        <f>Tabla_Consulta_desde_proyectos6[[#This Row],[PRYApath]]&amp;" "&amp;Tabla_Consulta_desde_proyectos6[[#This Row],[Usunombre]]</f>
        <v>/0002/0002 GUSTAVO ARGUELLO ARIAS</v>
      </c>
    </row>
    <row r="380" spans="1:11" x14ac:dyDescent="0.3">
      <c r="A380" t="s">
        <v>4194</v>
      </c>
      <c r="D380" t="s">
        <v>1086</v>
      </c>
      <c r="E380" t="s">
        <v>260</v>
      </c>
      <c r="F380" t="s">
        <v>4366</v>
      </c>
      <c r="G380">
        <v>32</v>
      </c>
      <c r="H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" t="str">
        <f>Tabla_Consulta_desde_proyectos6[[#This Row],[PRYApath]]&amp;" "&amp;Tabla_Consulta_desde_proyectos6[[#This Row],[Usunombre]]</f>
        <v>/0002/0002 GUSTAVO ARGUELLO ARIAS</v>
      </c>
    </row>
    <row r="381" spans="1:11" x14ac:dyDescent="0.3">
      <c r="A381" t="s">
        <v>4194</v>
      </c>
      <c r="D381" t="s">
        <v>1086</v>
      </c>
      <c r="E381" t="s">
        <v>260</v>
      </c>
      <c r="F381" t="s">
        <v>4593</v>
      </c>
      <c r="G381">
        <v>8</v>
      </c>
      <c r="H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" t="str">
        <f>Tabla_Consulta_desde_proyectos6[[#This Row],[PRYApath]]&amp;" "&amp;Tabla_Consulta_desde_proyectos6[[#This Row],[Usunombre]]</f>
        <v>/0002/0002 GUSTAVO ARGUELLO ARIAS</v>
      </c>
    </row>
    <row r="382" spans="1:11" x14ac:dyDescent="0.3">
      <c r="A382" t="s">
        <v>4194</v>
      </c>
      <c r="D382" t="s">
        <v>1086</v>
      </c>
      <c r="E382" t="s">
        <v>240</v>
      </c>
      <c r="F382" t="s">
        <v>4258</v>
      </c>
      <c r="G382">
        <v>64</v>
      </c>
      <c r="H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" t="str">
        <f>Tabla_Consulta_desde_proyectos6[[#This Row],[PRYApath]]&amp;" "&amp;Tabla_Consulta_desde_proyectos6[[#This Row],[Usunombre]]</f>
        <v>/0002/0002 GUSTAVO BUJAN CASTRO</v>
      </c>
    </row>
    <row r="383" spans="1:11" x14ac:dyDescent="0.3">
      <c r="A383" t="s">
        <v>4194</v>
      </c>
      <c r="D383" t="s">
        <v>1086</v>
      </c>
      <c r="E383" t="s">
        <v>240</v>
      </c>
      <c r="F383" t="s">
        <v>4366</v>
      </c>
      <c r="G383">
        <v>4</v>
      </c>
      <c r="H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" t="str">
        <f>Tabla_Consulta_desde_proyectos6[[#This Row],[PRYApath]]&amp;" "&amp;Tabla_Consulta_desde_proyectos6[[#This Row],[Usunombre]]</f>
        <v>/0002/0002 GUSTAVO BUJAN CASTRO</v>
      </c>
    </row>
    <row r="384" spans="1:11" x14ac:dyDescent="0.3">
      <c r="A384" t="s">
        <v>4194</v>
      </c>
      <c r="D384" t="s">
        <v>1086</v>
      </c>
      <c r="E384" t="s">
        <v>240</v>
      </c>
      <c r="F384" t="s">
        <v>4422</v>
      </c>
      <c r="G384">
        <v>4</v>
      </c>
      <c r="H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" t="str">
        <f>Tabla_Consulta_desde_proyectos6[[#This Row],[PRYApath]]&amp;" "&amp;Tabla_Consulta_desde_proyectos6[[#This Row],[Usunombre]]</f>
        <v>/0002/0002 GUSTAVO BUJAN CASTRO</v>
      </c>
    </row>
    <row r="385" spans="1:11" x14ac:dyDescent="0.3">
      <c r="A385" t="s">
        <v>4194</v>
      </c>
      <c r="D385" t="s">
        <v>1086</v>
      </c>
      <c r="E385" t="s">
        <v>240</v>
      </c>
      <c r="F385" t="s">
        <v>4434</v>
      </c>
      <c r="G385">
        <v>8</v>
      </c>
      <c r="H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" t="str">
        <f>Tabla_Consulta_desde_proyectos6[[#This Row],[PRYApath]]&amp;" "&amp;Tabla_Consulta_desde_proyectos6[[#This Row],[Usunombre]]</f>
        <v>/0002/0002 GUSTAVO BUJAN CASTRO</v>
      </c>
    </row>
    <row r="386" spans="1:11" x14ac:dyDescent="0.3">
      <c r="A386" t="s">
        <v>4194</v>
      </c>
      <c r="D386" t="s">
        <v>1086</v>
      </c>
      <c r="E386" t="s">
        <v>240</v>
      </c>
      <c r="F386" t="s">
        <v>4559</v>
      </c>
      <c r="G386">
        <v>8</v>
      </c>
      <c r="H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" t="str">
        <f>Tabla_Consulta_desde_proyectos6[[#This Row],[PRYApath]]&amp;" "&amp;Tabla_Consulta_desde_proyectos6[[#This Row],[Usunombre]]</f>
        <v>/0002/0002 GUSTAVO BUJAN CASTRO</v>
      </c>
    </row>
    <row r="387" spans="1:11" x14ac:dyDescent="0.3">
      <c r="A387" t="s">
        <v>4194</v>
      </c>
      <c r="D387" t="s">
        <v>1086</v>
      </c>
      <c r="E387" t="s">
        <v>240</v>
      </c>
      <c r="F387" t="s">
        <v>4593</v>
      </c>
      <c r="G387">
        <v>16</v>
      </c>
      <c r="H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" t="str">
        <f>Tabla_Consulta_desde_proyectos6[[#This Row],[PRYApath]]&amp;" "&amp;Tabla_Consulta_desde_proyectos6[[#This Row],[Usunombre]]</f>
        <v>/0002/0002 GUSTAVO BUJAN CASTRO</v>
      </c>
    </row>
    <row r="388" spans="1:11" x14ac:dyDescent="0.3">
      <c r="A388" t="s">
        <v>4194</v>
      </c>
      <c r="D388" t="s">
        <v>1086</v>
      </c>
      <c r="E388" t="s">
        <v>240</v>
      </c>
      <c r="F388" t="s">
        <v>4692</v>
      </c>
      <c r="G388">
        <v>16</v>
      </c>
      <c r="H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" t="str">
        <f>Tabla_Consulta_desde_proyectos6[[#This Row],[PRYApath]]&amp;" "&amp;Tabla_Consulta_desde_proyectos6[[#This Row],[Usunombre]]</f>
        <v>/0002/0002 GUSTAVO BUJAN CASTRO</v>
      </c>
    </row>
    <row r="389" spans="1:11" x14ac:dyDescent="0.3">
      <c r="A389" t="s">
        <v>4194</v>
      </c>
      <c r="D389" t="s">
        <v>1086</v>
      </c>
      <c r="E389" t="s">
        <v>185</v>
      </c>
      <c r="F389" t="s">
        <v>4258</v>
      </c>
      <c r="G389">
        <v>40</v>
      </c>
      <c r="H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" t="str">
        <f>Tabla_Consulta_desde_proyectos6[[#This Row],[PRYApath]]&amp;" "&amp;Tabla_Consulta_desde_proyectos6[[#This Row],[Usunombre]]</f>
        <v>/0002/0002 GUSTAVO FERNANDEZ JIMENEZ</v>
      </c>
    </row>
    <row r="390" spans="1:11" x14ac:dyDescent="0.3">
      <c r="A390" t="s">
        <v>4194</v>
      </c>
      <c r="D390" t="s">
        <v>1086</v>
      </c>
      <c r="E390" t="s">
        <v>185</v>
      </c>
      <c r="F390" t="s">
        <v>4388</v>
      </c>
      <c r="G390">
        <v>8</v>
      </c>
      <c r="H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" t="str">
        <f>Tabla_Consulta_desde_proyectos6[[#This Row],[PRYApath]]&amp;" "&amp;Tabla_Consulta_desde_proyectos6[[#This Row],[Usunombre]]</f>
        <v>/0002/0002 GUSTAVO FERNANDEZ JIMENEZ</v>
      </c>
    </row>
    <row r="391" spans="1:11" x14ac:dyDescent="0.3">
      <c r="A391" t="s">
        <v>4194</v>
      </c>
      <c r="D391" t="s">
        <v>1086</v>
      </c>
      <c r="E391" t="s">
        <v>185</v>
      </c>
      <c r="F391" t="s">
        <v>4434</v>
      </c>
      <c r="G391">
        <v>16</v>
      </c>
      <c r="H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" t="str">
        <f>Tabla_Consulta_desde_proyectos6[[#This Row],[PRYApath]]&amp;" "&amp;Tabla_Consulta_desde_proyectos6[[#This Row],[Usunombre]]</f>
        <v>/0002/0002 GUSTAVO FERNANDEZ JIMENEZ</v>
      </c>
    </row>
    <row r="392" spans="1:11" x14ac:dyDescent="0.3">
      <c r="A392" t="s">
        <v>4194</v>
      </c>
      <c r="D392" t="s">
        <v>1086</v>
      </c>
      <c r="E392" t="s">
        <v>185</v>
      </c>
      <c r="F392" t="s">
        <v>4493</v>
      </c>
      <c r="G392">
        <v>8</v>
      </c>
      <c r="H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" t="str">
        <f>Tabla_Consulta_desde_proyectos6[[#This Row],[PRYApath]]&amp;" "&amp;Tabla_Consulta_desde_proyectos6[[#This Row],[Usunombre]]</f>
        <v>/0002/0002 GUSTAVO FERNANDEZ JIMENEZ</v>
      </c>
    </row>
    <row r="393" spans="1:11" x14ac:dyDescent="0.3">
      <c r="A393" t="s">
        <v>4194</v>
      </c>
      <c r="D393" t="s">
        <v>1086</v>
      </c>
      <c r="E393" t="s">
        <v>185</v>
      </c>
      <c r="F393" t="s">
        <v>4610</v>
      </c>
      <c r="G393">
        <v>4</v>
      </c>
      <c r="H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" t="str">
        <f>Tabla_Consulta_desde_proyectos6[[#This Row],[PRYApath]]&amp;" "&amp;Tabla_Consulta_desde_proyectos6[[#This Row],[Usunombre]]</f>
        <v>/0002/0002 GUSTAVO FERNANDEZ JIMENEZ</v>
      </c>
    </row>
    <row r="394" spans="1:11" x14ac:dyDescent="0.3">
      <c r="A394" t="s">
        <v>4194</v>
      </c>
      <c r="D394" t="s">
        <v>1086</v>
      </c>
      <c r="E394" t="s">
        <v>185</v>
      </c>
      <c r="F394" t="s">
        <v>4692</v>
      </c>
      <c r="G394">
        <v>8</v>
      </c>
      <c r="H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" t="str">
        <f>Tabla_Consulta_desde_proyectos6[[#This Row],[PRYApath]]&amp;" "&amp;Tabla_Consulta_desde_proyectos6[[#This Row],[Usunombre]]</f>
        <v>/0002/0002 GUSTAVO FERNANDEZ JIMENEZ</v>
      </c>
    </row>
    <row r="395" spans="1:11" x14ac:dyDescent="0.3">
      <c r="A395" t="s">
        <v>4194</v>
      </c>
      <c r="D395" t="s">
        <v>1086</v>
      </c>
      <c r="E395" t="s">
        <v>281</v>
      </c>
      <c r="F395" t="s">
        <v>4258</v>
      </c>
      <c r="G395">
        <v>4</v>
      </c>
      <c r="H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" t="str">
        <f>Tabla_Consulta_desde_proyectos6[[#This Row],[PRYApath]]&amp;" "&amp;Tabla_Consulta_desde_proyectos6[[#This Row],[Usunombre]]</f>
        <v>/0002/0002 GUSTAVO GUTIERREZ ALFARO</v>
      </c>
    </row>
    <row r="396" spans="1:11" x14ac:dyDescent="0.3">
      <c r="A396" t="s">
        <v>4194</v>
      </c>
      <c r="D396" t="s">
        <v>1086</v>
      </c>
      <c r="E396" t="s">
        <v>281</v>
      </c>
      <c r="F396" t="s">
        <v>4342</v>
      </c>
      <c r="G396">
        <v>8</v>
      </c>
      <c r="H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" t="str">
        <f>Tabla_Consulta_desde_proyectos6[[#This Row],[PRYApath]]&amp;" "&amp;Tabla_Consulta_desde_proyectos6[[#This Row],[Usunombre]]</f>
        <v>/0002/0002 GUSTAVO GUTIERREZ ALFARO</v>
      </c>
    </row>
    <row r="397" spans="1:11" x14ac:dyDescent="0.3">
      <c r="A397" t="s">
        <v>4194</v>
      </c>
      <c r="D397" t="s">
        <v>1086</v>
      </c>
      <c r="E397" t="s">
        <v>281</v>
      </c>
      <c r="F397" t="s">
        <v>4366</v>
      </c>
      <c r="G397">
        <v>32</v>
      </c>
      <c r="H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" t="str">
        <f>Tabla_Consulta_desde_proyectos6[[#This Row],[PRYApath]]&amp;" "&amp;Tabla_Consulta_desde_proyectos6[[#This Row],[Usunombre]]</f>
        <v>/0002/0002 GUSTAVO GUTIERREZ ALFARO</v>
      </c>
    </row>
    <row r="398" spans="1:11" x14ac:dyDescent="0.3">
      <c r="A398" t="s">
        <v>4194</v>
      </c>
      <c r="D398" t="s">
        <v>1086</v>
      </c>
      <c r="E398" t="s">
        <v>281</v>
      </c>
      <c r="F398" t="s">
        <v>4434</v>
      </c>
      <c r="G398">
        <v>8</v>
      </c>
      <c r="H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" t="str">
        <f>Tabla_Consulta_desde_proyectos6[[#This Row],[PRYApath]]&amp;" "&amp;Tabla_Consulta_desde_proyectos6[[#This Row],[Usunombre]]</f>
        <v>/0002/0002 GUSTAVO GUTIERREZ ALFARO</v>
      </c>
    </row>
    <row r="399" spans="1:11" x14ac:dyDescent="0.3">
      <c r="A399" t="s">
        <v>4194</v>
      </c>
      <c r="D399" t="s">
        <v>1086</v>
      </c>
      <c r="E399" t="s">
        <v>281</v>
      </c>
      <c r="F399" t="s">
        <v>4559</v>
      </c>
      <c r="G399">
        <v>8</v>
      </c>
      <c r="H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" t="str">
        <f>Tabla_Consulta_desde_proyectos6[[#This Row],[PRYApath]]&amp;" "&amp;Tabla_Consulta_desde_proyectos6[[#This Row],[Usunombre]]</f>
        <v>/0002/0002 GUSTAVO GUTIERREZ ALFARO</v>
      </c>
    </row>
    <row r="400" spans="1:11" x14ac:dyDescent="0.3">
      <c r="A400" t="s">
        <v>4194</v>
      </c>
      <c r="D400" t="s">
        <v>1086</v>
      </c>
      <c r="E400" t="s">
        <v>281</v>
      </c>
      <c r="F400" t="s">
        <v>4610</v>
      </c>
      <c r="G400">
        <v>24</v>
      </c>
      <c r="H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" t="str">
        <f>Tabla_Consulta_desde_proyectos6[[#This Row],[PRYApath]]&amp;" "&amp;Tabla_Consulta_desde_proyectos6[[#This Row],[Usunombre]]</f>
        <v>/0002/0002 GUSTAVO GUTIERREZ ALFARO</v>
      </c>
    </row>
    <row r="401" spans="1:11" x14ac:dyDescent="0.3">
      <c r="A401" t="s">
        <v>4194</v>
      </c>
      <c r="D401" t="s">
        <v>1086</v>
      </c>
      <c r="E401" t="s">
        <v>3974</v>
      </c>
      <c r="F401" t="s">
        <v>4258</v>
      </c>
      <c r="G401">
        <v>8</v>
      </c>
      <c r="H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" t="str">
        <f>Tabla_Consulta_desde_proyectos6[[#This Row],[PRYApath]]&amp;" "&amp;Tabla_Consulta_desde_proyectos6[[#This Row],[Usunombre]]</f>
        <v>/0002/0002 HELEN AZARIA NAVARRO BARAHONA</v>
      </c>
    </row>
    <row r="402" spans="1:11" x14ac:dyDescent="0.3">
      <c r="A402" t="s">
        <v>4194</v>
      </c>
      <c r="D402" t="s">
        <v>1086</v>
      </c>
      <c r="E402" t="s">
        <v>3974</v>
      </c>
      <c r="F402" t="s">
        <v>4366</v>
      </c>
      <c r="G402">
        <v>16</v>
      </c>
      <c r="H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" t="str">
        <f>Tabla_Consulta_desde_proyectos6[[#This Row],[PRYApath]]&amp;" "&amp;Tabla_Consulta_desde_proyectos6[[#This Row],[Usunombre]]</f>
        <v>/0002/0002 HELEN AZARIA NAVARRO BARAHONA</v>
      </c>
    </row>
    <row r="403" spans="1:11" x14ac:dyDescent="0.3">
      <c r="A403" t="s">
        <v>4194</v>
      </c>
      <c r="D403" t="s">
        <v>1086</v>
      </c>
      <c r="E403" t="s">
        <v>3974</v>
      </c>
      <c r="F403" t="s">
        <v>4434</v>
      </c>
      <c r="G403">
        <v>16</v>
      </c>
      <c r="H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" t="str">
        <f>Tabla_Consulta_desde_proyectos6[[#This Row],[PRYApath]]&amp;" "&amp;Tabla_Consulta_desde_proyectos6[[#This Row],[Usunombre]]</f>
        <v>/0002/0002 HELEN AZARIA NAVARRO BARAHONA</v>
      </c>
    </row>
    <row r="404" spans="1:11" x14ac:dyDescent="0.3">
      <c r="A404" t="s">
        <v>4194</v>
      </c>
      <c r="D404" t="s">
        <v>1086</v>
      </c>
      <c r="E404" t="s">
        <v>3974</v>
      </c>
      <c r="F404" t="s">
        <v>4610</v>
      </c>
      <c r="G404">
        <v>8</v>
      </c>
      <c r="H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" t="str">
        <f>Tabla_Consulta_desde_proyectos6[[#This Row],[PRYApath]]&amp;" "&amp;Tabla_Consulta_desde_proyectos6[[#This Row],[Usunombre]]</f>
        <v>/0002/0002 HELEN AZARIA NAVARRO BARAHONA</v>
      </c>
    </row>
    <row r="405" spans="1:11" x14ac:dyDescent="0.3">
      <c r="A405" t="s">
        <v>4194</v>
      </c>
      <c r="D405" t="s">
        <v>1086</v>
      </c>
      <c r="E405" t="s">
        <v>3974</v>
      </c>
      <c r="F405" t="s">
        <v>4692</v>
      </c>
      <c r="G405">
        <v>8</v>
      </c>
      <c r="H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" t="str">
        <f>Tabla_Consulta_desde_proyectos6[[#This Row],[PRYApath]]&amp;" "&amp;Tabla_Consulta_desde_proyectos6[[#This Row],[Usunombre]]</f>
        <v>/0002/0002 HELEN AZARIA NAVARRO BARAHONA</v>
      </c>
    </row>
    <row r="406" spans="1:11" x14ac:dyDescent="0.3">
      <c r="A406" t="s">
        <v>4194</v>
      </c>
      <c r="D406" t="s">
        <v>1086</v>
      </c>
      <c r="E406" t="s">
        <v>183</v>
      </c>
      <c r="F406" t="s">
        <v>4493</v>
      </c>
      <c r="G406">
        <v>56</v>
      </c>
      <c r="H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" t="str">
        <f>Tabla_Consulta_desde_proyectos6[[#This Row],[PRYApath]]&amp;" "&amp;Tabla_Consulta_desde_proyectos6[[#This Row],[Usunombre]]</f>
        <v>/0002/0002 HEYLIN CHAVES HERNANDEZ</v>
      </c>
    </row>
    <row r="407" spans="1:11" x14ac:dyDescent="0.3">
      <c r="A407" t="s">
        <v>4194</v>
      </c>
      <c r="D407" t="s">
        <v>1086</v>
      </c>
      <c r="E407" t="s">
        <v>183</v>
      </c>
      <c r="F407" t="s">
        <v>4559</v>
      </c>
      <c r="G407">
        <v>24</v>
      </c>
      <c r="H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" t="str">
        <f>Tabla_Consulta_desde_proyectos6[[#This Row],[PRYApath]]&amp;" "&amp;Tabla_Consulta_desde_proyectos6[[#This Row],[Usunombre]]</f>
        <v>/0002/0002 HEYLIN CHAVES HERNANDEZ</v>
      </c>
    </row>
    <row r="408" spans="1:11" x14ac:dyDescent="0.3">
      <c r="A408" t="s">
        <v>4194</v>
      </c>
      <c r="D408" t="s">
        <v>1086</v>
      </c>
      <c r="E408" t="s">
        <v>183</v>
      </c>
      <c r="F408" t="s">
        <v>4692</v>
      </c>
      <c r="G408">
        <v>7</v>
      </c>
      <c r="H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" t="str">
        <f>Tabla_Consulta_desde_proyectos6[[#This Row],[PRYApath]]&amp;" "&amp;Tabla_Consulta_desde_proyectos6[[#This Row],[Usunombre]]</f>
        <v>/0002/0002 HEYLIN CHAVES HERNANDEZ</v>
      </c>
    </row>
    <row r="409" spans="1:11" x14ac:dyDescent="0.3">
      <c r="A409" t="s">
        <v>4194</v>
      </c>
      <c r="D409" t="s">
        <v>1086</v>
      </c>
      <c r="E409" t="s">
        <v>183</v>
      </c>
      <c r="F409" t="s">
        <v>4640</v>
      </c>
      <c r="G409">
        <v>1</v>
      </c>
      <c r="H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" t="str">
        <f>Tabla_Consulta_desde_proyectos6[[#This Row],[PRYApath]]&amp;" "&amp;Tabla_Consulta_desde_proyectos6[[#This Row],[Usunombre]]</f>
        <v>/0002/0002 HEYLIN CHAVES HERNANDEZ</v>
      </c>
    </row>
    <row r="410" spans="1:11" x14ac:dyDescent="0.3">
      <c r="A410" t="s">
        <v>4194</v>
      </c>
      <c r="D410" t="s">
        <v>1086</v>
      </c>
      <c r="E410" t="s">
        <v>443</v>
      </c>
      <c r="F410" t="s">
        <v>4258</v>
      </c>
      <c r="G410">
        <v>16</v>
      </c>
      <c r="H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" t="str">
        <f>Tabla_Consulta_desde_proyectos6[[#This Row],[PRYApath]]&amp;" "&amp;Tabla_Consulta_desde_proyectos6[[#This Row],[Usunombre]]</f>
        <v>/0002/0002 HUBERT ANDREY ARIAS BADILLA</v>
      </c>
    </row>
    <row r="411" spans="1:11" x14ac:dyDescent="0.3">
      <c r="A411" t="s">
        <v>4194</v>
      </c>
      <c r="D411" t="s">
        <v>1086</v>
      </c>
      <c r="E411" t="s">
        <v>443</v>
      </c>
      <c r="F411" t="s">
        <v>4284</v>
      </c>
      <c r="G411">
        <v>16</v>
      </c>
      <c r="H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" t="str">
        <f>Tabla_Consulta_desde_proyectos6[[#This Row],[PRYApath]]&amp;" "&amp;Tabla_Consulta_desde_proyectos6[[#This Row],[Usunombre]]</f>
        <v>/0002/0002 HUBERT ANDREY ARIAS BADILLA</v>
      </c>
    </row>
    <row r="412" spans="1:11" x14ac:dyDescent="0.3">
      <c r="A412" t="s">
        <v>4194</v>
      </c>
      <c r="D412" t="s">
        <v>1086</v>
      </c>
      <c r="E412" t="s">
        <v>443</v>
      </c>
      <c r="F412" t="s">
        <v>4692</v>
      </c>
      <c r="G412">
        <v>96</v>
      </c>
      <c r="H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" t="str">
        <f>Tabla_Consulta_desde_proyectos6[[#This Row],[PRYApath]]&amp;" "&amp;Tabla_Consulta_desde_proyectos6[[#This Row],[Usunombre]]</f>
        <v>/0002/0002 HUBERT ANDREY ARIAS BADILLA</v>
      </c>
    </row>
    <row r="413" spans="1:11" x14ac:dyDescent="0.3">
      <c r="A413" t="s">
        <v>4194</v>
      </c>
      <c r="D413" t="s">
        <v>1086</v>
      </c>
      <c r="E413" t="s">
        <v>278</v>
      </c>
      <c r="F413" t="s">
        <v>4284</v>
      </c>
      <c r="G413">
        <v>8</v>
      </c>
      <c r="H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" t="str">
        <f>Tabla_Consulta_desde_proyectos6[[#This Row],[PRYApath]]&amp;" "&amp;Tabla_Consulta_desde_proyectos6[[#This Row],[Usunombre]]</f>
        <v>/0002/0002 HUMBERTO GOMEZ CASTAÑEDA</v>
      </c>
    </row>
    <row r="414" spans="1:11" x14ac:dyDescent="0.3">
      <c r="A414" t="s">
        <v>4194</v>
      </c>
      <c r="D414" t="s">
        <v>1086</v>
      </c>
      <c r="E414" t="s">
        <v>278</v>
      </c>
      <c r="F414" t="s">
        <v>4342</v>
      </c>
      <c r="G414">
        <v>24</v>
      </c>
      <c r="H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" t="str">
        <f>Tabla_Consulta_desde_proyectos6[[#This Row],[PRYApath]]&amp;" "&amp;Tabla_Consulta_desde_proyectos6[[#This Row],[Usunombre]]</f>
        <v>/0002/0002 HUMBERTO GOMEZ CASTAÑEDA</v>
      </c>
    </row>
    <row r="415" spans="1:11" x14ac:dyDescent="0.3">
      <c r="A415" t="s">
        <v>4194</v>
      </c>
      <c r="D415" t="s">
        <v>1086</v>
      </c>
      <c r="E415" t="s">
        <v>278</v>
      </c>
      <c r="F415" t="s">
        <v>4366</v>
      </c>
      <c r="G415">
        <v>8</v>
      </c>
      <c r="H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" t="str">
        <f>Tabla_Consulta_desde_proyectos6[[#This Row],[PRYApath]]&amp;" "&amp;Tabla_Consulta_desde_proyectos6[[#This Row],[Usunombre]]</f>
        <v>/0002/0002 HUMBERTO GOMEZ CASTAÑEDA</v>
      </c>
    </row>
    <row r="416" spans="1:11" x14ac:dyDescent="0.3">
      <c r="A416" t="s">
        <v>4194</v>
      </c>
      <c r="D416" t="s">
        <v>1086</v>
      </c>
      <c r="E416" t="s">
        <v>278</v>
      </c>
      <c r="F416" t="s">
        <v>4493</v>
      </c>
      <c r="G416">
        <v>16</v>
      </c>
      <c r="H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" t="str">
        <f>Tabla_Consulta_desde_proyectos6[[#This Row],[PRYApath]]&amp;" "&amp;Tabla_Consulta_desde_proyectos6[[#This Row],[Usunombre]]</f>
        <v>/0002/0002 HUMBERTO GOMEZ CASTAÑEDA</v>
      </c>
    </row>
    <row r="417" spans="1:11" x14ac:dyDescent="0.3">
      <c r="A417" t="s">
        <v>4194</v>
      </c>
      <c r="D417" t="s">
        <v>1086</v>
      </c>
      <c r="E417" t="s">
        <v>278</v>
      </c>
      <c r="F417" t="s">
        <v>4559</v>
      </c>
      <c r="G417">
        <v>4</v>
      </c>
      <c r="H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" t="str">
        <f>Tabla_Consulta_desde_proyectos6[[#This Row],[PRYApath]]&amp;" "&amp;Tabla_Consulta_desde_proyectos6[[#This Row],[Usunombre]]</f>
        <v>/0002/0002 HUMBERTO GOMEZ CASTAÑEDA</v>
      </c>
    </row>
    <row r="418" spans="1:11" x14ac:dyDescent="0.3">
      <c r="A418" t="s">
        <v>4194</v>
      </c>
      <c r="D418" t="s">
        <v>1086</v>
      </c>
      <c r="E418" t="s">
        <v>278</v>
      </c>
      <c r="F418" t="s">
        <v>4593</v>
      </c>
      <c r="G418">
        <v>40</v>
      </c>
      <c r="H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" t="str">
        <f>Tabla_Consulta_desde_proyectos6[[#This Row],[PRYApath]]&amp;" "&amp;Tabla_Consulta_desde_proyectos6[[#This Row],[Usunombre]]</f>
        <v>/0002/0002 HUMBERTO GOMEZ CASTAÑEDA</v>
      </c>
    </row>
    <row r="419" spans="1:11" x14ac:dyDescent="0.3">
      <c r="A419" t="s">
        <v>4194</v>
      </c>
      <c r="D419" t="s">
        <v>1086</v>
      </c>
      <c r="E419" t="s">
        <v>278</v>
      </c>
      <c r="F419" t="s">
        <v>4640</v>
      </c>
      <c r="G419">
        <v>8</v>
      </c>
      <c r="H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" t="str">
        <f>Tabla_Consulta_desde_proyectos6[[#This Row],[PRYApath]]&amp;" "&amp;Tabla_Consulta_desde_proyectos6[[#This Row],[Usunombre]]</f>
        <v>/0002/0002 HUMBERTO GOMEZ CASTAÑEDA</v>
      </c>
    </row>
    <row r="420" spans="1:11" x14ac:dyDescent="0.3">
      <c r="A420" t="s">
        <v>4194</v>
      </c>
      <c r="D420" t="s">
        <v>1086</v>
      </c>
      <c r="E420" t="s">
        <v>304</v>
      </c>
      <c r="F420" t="s">
        <v>4434</v>
      </c>
      <c r="G420">
        <v>8</v>
      </c>
      <c r="H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" t="str">
        <f>Tabla_Consulta_desde_proyectos6[[#This Row],[PRYApath]]&amp;" "&amp;Tabla_Consulta_desde_proyectos6[[#This Row],[Usunombre]]</f>
        <v>/0002/0002 IGNACIO VEGA CAMPOS</v>
      </c>
    </row>
    <row r="421" spans="1:11" x14ac:dyDescent="0.3">
      <c r="A421" t="s">
        <v>4194</v>
      </c>
      <c r="D421" t="s">
        <v>1086</v>
      </c>
      <c r="E421" t="s">
        <v>304</v>
      </c>
      <c r="F421" t="s">
        <v>4610</v>
      </c>
      <c r="G421">
        <v>144</v>
      </c>
      <c r="H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" t="str">
        <f>Tabla_Consulta_desde_proyectos6[[#This Row],[PRYApath]]&amp;" "&amp;Tabla_Consulta_desde_proyectos6[[#This Row],[Usunombre]]</f>
        <v>/0002/0002 IGNACIO VEGA CAMPOS</v>
      </c>
    </row>
    <row r="422" spans="1:11" x14ac:dyDescent="0.3">
      <c r="A422" t="s">
        <v>4194</v>
      </c>
      <c r="D422" t="s">
        <v>1086</v>
      </c>
      <c r="E422" t="s">
        <v>4200</v>
      </c>
      <c r="F422" t="s">
        <v>4692</v>
      </c>
      <c r="G422">
        <v>48</v>
      </c>
      <c r="H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" t="str">
        <f>Tabla_Consulta_desde_proyectos6[[#This Row],[PRYApath]]&amp;" "&amp;Tabla_Consulta_desde_proyectos6[[#This Row],[Usunombre]]</f>
        <v>/0002/0002 INGRID JOHANA BRENES BONILLA</v>
      </c>
    </row>
    <row r="423" spans="1:11" x14ac:dyDescent="0.3">
      <c r="A423" t="s">
        <v>4194</v>
      </c>
      <c r="D423" t="s">
        <v>1086</v>
      </c>
      <c r="E423" t="s">
        <v>180</v>
      </c>
      <c r="F423" t="s">
        <v>4258</v>
      </c>
      <c r="G423">
        <v>16</v>
      </c>
      <c r="H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" t="str">
        <f>Tabla_Consulta_desde_proyectos6[[#This Row],[PRYApath]]&amp;" "&amp;Tabla_Consulta_desde_proyectos6[[#This Row],[Usunombre]]</f>
        <v>/0002/0002 IRENE GRANADOS ROJAS</v>
      </c>
    </row>
    <row r="424" spans="1:11" x14ac:dyDescent="0.3">
      <c r="A424" t="s">
        <v>4194</v>
      </c>
      <c r="D424" t="s">
        <v>1086</v>
      </c>
      <c r="E424" t="s">
        <v>180</v>
      </c>
      <c r="F424" t="s">
        <v>4342</v>
      </c>
      <c r="G424">
        <v>8</v>
      </c>
      <c r="H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" t="str">
        <f>Tabla_Consulta_desde_proyectos6[[#This Row],[PRYApath]]&amp;" "&amp;Tabla_Consulta_desde_proyectos6[[#This Row],[Usunombre]]</f>
        <v>/0002/0002 IRENE GRANADOS ROJAS</v>
      </c>
    </row>
    <row r="425" spans="1:11" x14ac:dyDescent="0.3">
      <c r="A425" t="s">
        <v>4194</v>
      </c>
      <c r="D425" t="s">
        <v>1086</v>
      </c>
      <c r="E425" t="s">
        <v>180</v>
      </c>
      <c r="F425" t="s">
        <v>4434</v>
      </c>
      <c r="G425">
        <v>8</v>
      </c>
      <c r="H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" t="str">
        <f>Tabla_Consulta_desde_proyectos6[[#This Row],[PRYApath]]&amp;" "&amp;Tabla_Consulta_desde_proyectos6[[#This Row],[Usunombre]]</f>
        <v>/0002/0002 IRENE GRANADOS ROJAS</v>
      </c>
    </row>
    <row r="426" spans="1:11" x14ac:dyDescent="0.3">
      <c r="A426" t="s">
        <v>4194</v>
      </c>
      <c r="D426" t="s">
        <v>1086</v>
      </c>
      <c r="E426" t="s">
        <v>180</v>
      </c>
      <c r="F426" t="s">
        <v>4493</v>
      </c>
      <c r="G426">
        <v>4</v>
      </c>
      <c r="H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" t="str">
        <f>Tabla_Consulta_desde_proyectos6[[#This Row],[PRYApath]]&amp;" "&amp;Tabla_Consulta_desde_proyectos6[[#This Row],[Usunombre]]</f>
        <v>/0002/0002 IRENE GRANADOS ROJAS</v>
      </c>
    </row>
    <row r="427" spans="1:11" x14ac:dyDescent="0.3">
      <c r="A427" t="s">
        <v>4194</v>
      </c>
      <c r="D427" t="s">
        <v>1086</v>
      </c>
      <c r="E427" t="s">
        <v>180</v>
      </c>
      <c r="F427" t="s">
        <v>4692</v>
      </c>
      <c r="G427">
        <v>8</v>
      </c>
      <c r="H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" t="str">
        <f>Tabla_Consulta_desde_proyectos6[[#This Row],[PRYApath]]&amp;" "&amp;Tabla_Consulta_desde_proyectos6[[#This Row],[Usunombre]]</f>
        <v>/0002/0002 IRENE GRANADOS ROJAS</v>
      </c>
    </row>
    <row r="428" spans="1:11" x14ac:dyDescent="0.3">
      <c r="A428" t="s">
        <v>4194</v>
      </c>
      <c r="D428" t="s">
        <v>1086</v>
      </c>
      <c r="E428" t="s">
        <v>180</v>
      </c>
      <c r="F428" t="s">
        <v>4640</v>
      </c>
      <c r="G428">
        <v>9.5</v>
      </c>
      <c r="H4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" t="str">
        <f>Tabla_Consulta_desde_proyectos6[[#This Row],[PRYApath]]&amp;" "&amp;Tabla_Consulta_desde_proyectos6[[#This Row],[Usunombre]]</f>
        <v>/0002/0002 IRENE GRANADOS ROJAS</v>
      </c>
    </row>
    <row r="429" spans="1:11" x14ac:dyDescent="0.3">
      <c r="A429" t="s">
        <v>4194</v>
      </c>
      <c r="D429" t="s">
        <v>1086</v>
      </c>
      <c r="E429" t="s">
        <v>259</v>
      </c>
      <c r="F429" t="s">
        <v>4284</v>
      </c>
      <c r="G429">
        <v>8</v>
      </c>
      <c r="H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" t="str">
        <f>Tabla_Consulta_desde_proyectos6[[#This Row],[PRYApath]]&amp;" "&amp;Tabla_Consulta_desde_proyectos6[[#This Row],[Usunombre]]</f>
        <v>/0002/0002 ISAAK ESPINOZA AGUILAR</v>
      </c>
    </row>
    <row r="430" spans="1:11" x14ac:dyDescent="0.3">
      <c r="A430" t="s">
        <v>4194</v>
      </c>
      <c r="D430" t="s">
        <v>1086</v>
      </c>
      <c r="E430" t="s">
        <v>259</v>
      </c>
      <c r="F430" t="s">
        <v>4366</v>
      </c>
      <c r="G430">
        <v>24</v>
      </c>
      <c r="H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" t="str">
        <f>Tabla_Consulta_desde_proyectos6[[#This Row],[PRYApath]]&amp;" "&amp;Tabla_Consulta_desde_proyectos6[[#This Row],[Usunombre]]</f>
        <v>/0002/0002 ISAAK ESPINOZA AGUILAR</v>
      </c>
    </row>
    <row r="431" spans="1:11" x14ac:dyDescent="0.3">
      <c r="A431" t="s">
        <v>4194</v>
      </c>
      <c r="D431" t="s">
        <v>1086</v>
      </c>
      <c r="E431" t="s">
        <v>259</v>
      </c>
      <c r="F431" t="s">
        <v>4593</v>
      </c>
      <c r="G431">
        <v>16</v>
      </c>
      <c r="H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" t="str">
        <f>Tabla_Consulta_desde_proyectos6[[#This Row],[PRYApath]]&amp;" "&amp;Tabla_Consulta_desde_proyectos6[[#This Row],[Usunombre]]</f>
        <v>/0002/0002 ISAAK ESPINOZA AGUILAR</v>
      </c>
    </row>
    <row r="432" spans="1:11" x14ac:dyDescent="0.3">
      <c r="A432" t="s">
        <v>4194</v>
      </c>
      <c r="D432" t="s">
        <v>1086</v>
      </c>
      <c r="E432" t="s">
        <v>259</v>
      </c>
      <c r="F432" t="s">
        <v>4610</v>
      </c>
      <c r="G432">
        <v>8</v>
      </c>
      <c r="H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" t="str">
        <f>Tabla_Consulta_desde_proyectos6[[#This Row],[PRYApath]]&amp;" "&amp;Tabla_Consulta_desde_proyectos6[[#This Row],[Usunombre]]</f>
        <v>/0002/0002 ISAAK ESPINOZA AGUILAR</v>
      </c>
    </row>
    <row r="433" spans="1:11" x14ac:dyDescent="0.3">
      <c r="A433" t="s">
        <v>4194</v>
      </c>
      <c r="D433" t="s">
        <v>1086</v>
      </c>
      <c r="E433" t="s">
        <v>324</v>
      </c>
      <c r="F433" t="s">
        <v>4258</v>
      </c>
      <c r="G433">
        <v>16</v>
      </c>
      <c r="H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" t="str">
        <f>Tabla_Consulta_desde_proyectos6[[#This Row],[PRYApath]]&amp;" "&amp;Tabla_Consulta_desde_proyectos6[[#This Row],[Usunombre]]</f>
        <v>/0002/0002 IVANNIA SANCHEZ CALDERON</v>
      </c>
    </row>
    <row r="434" spans="1:11" x14ac:dyDescent="0.3">
      <c r="A434" t="s">
        <v>4194</v>
      </c>
      <c r="D434" t="s">
        <v>1086</v>
      </c>
      <c r="E434" t="s">
        <v>324</v>
      </c>
      <c r="F434" t="s">
        <v>4284</v>
      </c>
      <c r="G434">
        <v>8</v>
      </c>
      <c r="H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" t="str">
        <f>Tabla_Consulta_desde_proyectos6[[#This Row],[PRYApath]]&amp;" "&amp;Tabla_Consulta_desde_proyectos6[[#This Row],[Usunombre]]</f>
        <v>/0002/0002 IVANNIA SANCHEZ CALDERON</v>
      </c>
    </row>
    <row r="435" spans="1:11" x14ac:dyDescent="0.3">
      <c r="A435" t="s">
        <v>4194</v>
      </c>
      <c r="D435" t="s">
        <v>1086</v>
      </c>
      <c r="E435" t="s">
        <v>324</v>
      </c>
      <c r="F435" t="s">
        <v>4366</v>
      </c>
      <c r="G435">
        <v>24</v>
      </c>
      <c r="H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" t="str">
        <f>Tabla_Consulta_desde_proyectos6[[#This Row],[PRYApath]]&amp;" "&amp;Tabla_Consulta_desde_proyectos6[[#This Row],[Usunombre]]</f>
        <v>/0002/0002 IVANNIA SANCHEZ CALDERON</v>
      </c>
    </row>
    <row r="436" spans="1:11" x14ac:dyDescent="0.3">
      <c r="A436" t="s">
        <v>4194</v>
      </c>
      <c r="D436" t="s">
        <v>1086</v>
      </c>
      <c r="E436" t="s">
        <v>324</v>
      </c>
      <c r="F436" t="s">
        <v>4559</v>
      </c>
      <c r="G436">
        <v>8</v>
      </c>
      <c r="H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" t="str">
        <f>Tabla_Consulta_desde_proyectos6[[#This Row],[PRYApath]]&amp;" "&amp;Tabla_Consulta_desde_proyectos6[[#This Row],[Usunombre]]</f>
        <v>/0002/0002 IVANNIA SANCHEZ CALDERON</v>
      </c>
    </row>
    <row r="437" spans="1:11" x14ac:dyDescent="0.3">
      <c r="A437" t="s">
        <v>4194</v>
      </c>
      <c r="D437" t="s">
        <v>1086</v>
      </c>
      <c r="E437" t="s">
        <v>66</v>
      </c>
      <c r="F437" t="s">
        <v>4342</v>
      </c>
      <c r="G437">
        <v>16</v>
      </c>
      <c r="H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" t="str">
        <f>Tabla_Consulta_desde_proyectos6[[#This Row],[PRYApath]]&amp;" "&amp;Tabla_Consulta_desde_proyectos6[[#This Row],[Usunombre]]</f>
        <v>/0002/0002 IVETTE SANCHEZ GARCIA</v>
      </c>
    </row>
    <row r="438" spans="1:11" x14ac:dyDescent="0.3">
      <c r="A438" t="s">
        <v>4194</v>
      </c>
      <c r="D438" t="s">
        <v>1086</v>
      </c>
      <c r="E438" t="s">
        <v>66</v>
      </c>
      <c r="F438" t="s">
        <v>4422</v>
      </c>
      <c r="G438">
        <v>12</v>
      </c>
      <c r="H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" t="str">
        <f>Tabla_Consulta_desde_proyectos6[[#This Row],[PRYApath]]&amp;" "&amp;Tabla_Consulta_desde_proyectos6[[#This Row],[Usunombre]]</f>
        <v>/0002/0002 IVETTE SANCHEZ GARCIA</v>
      </c>
    </row>
    <row r="439" spans="1:11" x14ac:dyDescent="0.3">
      <c r="A439" t="s">
        <v>4194</v>
      </c>
      <c r="D439" t="s">
        <v>1086</v>
      </c>
      <c r="E439" t="s">
        <v>66</v>
      </c>
      <c r="F439" t="s">
        <v>4434</v>
      </c>
      <c r="G439">
        <v>48</v>
      </c>
      <c r="H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" t="str">
        <f>Tabla_Consulta_desde_proyectos6[[#This Row],[PRYApath]]&amp;" "&amp;Tabla_Consulta_desde_proyectos6[[#This Row],[Usunombre]]</f>
        <v>/0002/0002 IVETTE SANCHEZ GARCIA</v>
      </c>
    </row>
    <row r="440" spans="1:11" x14ac:dyDescent="0.3">
      <c r="A440" t="s">
        <v>4194</v>
      </c>
      <c r="D440" t="s">
        <v>1086</v>
      </c>
      <c r="E440" t="s">
        <v>66</v>
      </c>
      <c r="F440" t="s">
        <v>4593</v>
      </c>
      <c r="G440">
        <v>4</v>
      </c>
      <c r="H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" t="str">
        <f>Tabla_Consulta_desde_proyectos6[[#This Row],[PRYApath]]&amp;" "&amp;Tabla_Consulta_desde_proyectos6[[#This Row],[Usunombre]]</f>
        <v>/0002/0002 IVETTE SANCHEZ GARCIA</v>
      </c>
    </row>
    <row r="441" spans="1:11" x14ac:dyDescent="0.3">
      <c r="A441" t="s">
        <v>4194</v>
      </c>
      <c r="D441" t="s">
        <v>1086</v>
      </c>
      <c r="E441" t="s">
        <v>222</v>
      </c>
      <c r="F441" t="s">
        <v>4258</v>
      </c>
      <c r="G441">
        <v>16</v>
      </c>
      <c r="H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" t="str">
        <f>Tabla_Consulta_desde_proyectos6[[#This Row],[PRYApath]]&amp;" "&amp;Tabla_Consulta_desde_proyectos6[[#This Row],[Usunombre]]</f>
        <v>/0002/0002 JASON CRUZ SOLIS</v>
      </c>
    </row>
    <row r="442" spans="1:11" x14ac:dyDescent="0.3">
      <c r="A442" t="s">
        <v>4194</v>
      </c>
      <c r="D442" t="s">
        <v>1086</v>
      </c>
      <c r="E442" t="s">
        <v>222</v>
      </c>
      <c r="F442" t="s">
        <v>4422</v>
      </c>
      <c r="G442">
        <v>8</v>
      </c>
      <c r="H4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" t="str">
        <f>Tabla_Consulta_desde_proyectos6[[#This Row],[PRYApath]]&amp;" "&amp;Tabla_Consulta_desde_proyectos6[[#This Row],[Usunombre]]</f>
        <v>/0002/0002 JASON CRUZ SOLIS</v>
      </c>
    </row>
    <row r="443" spans="1:11" x14ac:dyDescent="0.3">
      <c r="A443" t="s">
        <v>4194</v>
      </c>
      <c r="D443" t="s">
        <v>1086</v>
      </c>
      <c r="E443" t="s">
        <v>222</v>
      </c>
      <c r="F443" t="s">
        <v>4434</v>
      </c>
      <c r="G443">
        <v>16</v>
      </c>
      <c r="H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" t="str">
        <f>Tabla_Consulta_desde_proyectos6[[#This Row],[PRYApath]]&amp;" "&amp;Tabla_Consulta_desde_proyectos6[[#This Row],[Usunombre]]</f>
        <v>/0002/0002 JASON CRUZ SOLIS</v>
      </c>
    </row>
    <row r="444" spans="1:11" x14ac:dyDescent="0.3">
      <c r="A444" t="s">
        <v>4194</v>
      </c>
      <c r="D444" t="s">
        <v>1086</v>
      </c>
      <c r="E444" t="s">
        <v>222</v>
      </c>
      <c r="F444" t="s">
        <v>4593</v>
      </c>
      <c r="G444">
        <v>4</v>
      </c>
      <c r="H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" t="str">
        <f>Tabla_Consulta_desde_proyectos6[[#This Row],[PRYApath]]&amp;" "&amp;Tabla_Consulta_desde_proyectos6[[#This Row],[Usunombre]]</f>
        <v>/0002/0002 JASON CRUZ SOLIS</v>
      </c>
    </row>
    <row r="445" spans="1:11" x14ac:dyDescent="0.3">
      <c r="A445" t="s">
        <v>4194</v>
      </c>
      <c r="D445" t="s">
        <v>1086</v>
      </c>
      <c r="E445" t="s">
        <v>222</v>
      </c>
      <c r="F445" t="s">
        <v>4610</v>
      </c>
      <c r="G445">
        <v>8</v>
      </c>
      <c r="H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" t="str">
        <f>Tabla_Consulta_desde_proyectos6[[#This Row],[PRYApath]]&amp;" "&amp;Tabla_Consulta_desde_proyectos6[[#This Row],[Usunombre]]</f>
        <v>/0002/0002 JASON CRUZ SOLIS</v>
      </c>
    </row>
    <row r="446" spans="1:11" x14ac:dyDescent="0.3">
      <c r="A446" t="s">
        <v>4194</v>
      </c>
      <c r="D446" t="s">
        <v>1086</v>
      </c>
      <c r="E446" t="s">
        <v>222</v>
      </c>
      <c r="F446" t="s">
        <v>4692</v>
      </c>
      <c r="G446">
        <v>8</v>
      </c>
      <c r="H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" t="str">
        <f>Tabla_Consulta_desde_proyectos6[[#This Row],[PRYApath]]&amp;" "&amp;Tabla_Consulta_desde_proyectos6[[#This Row],[Usunombre]]</f>
        <v>/0002/0002 JASON CRUZ SOLIS</v>
      </c>
    </row>
    <row r="447" spans="1:11" x14ac:dyDescent="0.3">
      <c r="A447" t="s">
        <v>4194</v>
      </c>
      <c r="D447" t="s">
        <v>1086</v>
      </c>
      <c r="E447" t="s">
        <v>198</v>
      </c>
      <c r="F447" t="s">
        <v>4258</v>
      </c>
      <c r="G447">
        <v>16</v>
      </c>
      <c r="H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" t="str">
        <f>Tabla_Consulta_desde_proyectos6[[#This Row],[PRYApath]]&amp;" "&amp;Tabla_Consulta_desde_proyectos6[[#This Row],[Usunombre]]</f>
        <v>/0002/0002 JASON STEVEN SANDOVAL SALAZAR</v>
      </c>
    </row>
    <row r="448" spans="1:11" x14ac:dyDescent="0.3">
      <c r="A448" t="s">
        <v>4194</v>
      </c>
      <c r="D448" t="s">
        <v>1086</v>
      </c>
      <c r="E448" t="s">
        <v>198</v>
      </c>
      <c r="F448" t="s">
        <v>4366</v>
      </c>
      <c r="G448">
        <v>24</v>
      </c>
      <c r="H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" t="str">
        <f>Tabla_Consulta_desde_proyectos6[[#This Row],[PRYApath]]&amp;" "&amp;Tabla_Consulta_desde_proyectos6[[#This Row],[Usunombre]]</f>
        <v>/0002/0002 JASON STEVEN SANDOVAL SALAZAR</v>
      </c>
    </row>
    <row r="449" spans="1:11" x14ac:dyDescent="0.3">
      <c r="A449" t="s">
        <v>4194</v>
      </c>
      <c r="D449" t="s">
        <v>1086</v>
      </c>
      <c r="E449" t="s">
        <v>198</v>
      </c>
      <c r="F449" t="s">
        <v>4493</v>
      </c>
      <c r="G449">
        <v>4</v>
      </c>
      <c r="H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" t="str">
        <f>Tabla_Consulta_desde_proyectos6[[#This Row],[PRYApath]]&amp;" "&amp;Tabla_Consulta_desde_proyectos6[[#This Row],[Usunombre]]</f>
        <v>/0002/0002 JASON STEVEN SANDOVAL SALAZAR</v>
      </c>
    </row>
    <row r="450" spans="1:11" x14ac:dyDescent="0.3">
      <c r="A450" t="s">
        <v>4194</v>
      </c>
      <c r="D450" t="s">
        <v>1086</v>
      </c>
      <c r="E450" t="s">
        <v>198</v>
      </c>
      <c r="F450" t="s">
        <v>4559</v>
      </c>
      <c r="G450">
        <v>4</v>
      </c>
      <c r="H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" t="str">
        <f>Tabla_Consulta_desde_proyectos6[[#This Row],[PRYApath]]&amp;" "&amp;Tabla_Consulta_desde_proyectos6[[#This Row],[Usunombre]]</f>
        <v>/0002/0002 JASON STEVEN SANDOVAL SALAZAR</v>
      </c>
    </row>
    <row r="451" spans="1:11" x14ac:dyDescent="0.3">
      <c r="A451" t="s">
        <v>4194</v>
      </c>
      <c r="D451" t="s">
        <v>1086</v>
      </c>
      <c r="E451" t="s">
        <v>198</v>
      </c>
      <c r="F451" t="s">
        <v>4593</v>
      </c>
      <c r="G451">
        <v>32</v>
      </c>
      <c r="H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" t="str">
        <f>Tabla_Consulta_desde_proyectos6[[#This Row],[PRYApath]]&amp;" "&amp;Tabla_Consulta_desde_proyectos6[[#This Row],[Usunombre]]</f>
        <v>/0002/0002 JASON STEVEN SANDOVAL SALAZAR</v>
      </c>
    </row>
    <row r="452" spans="1:11" x14ac:dyDescent="0.3">
      <c r="A452" t="s">
        <v>4194</v>
      </c>
      <c r="D452" t="s">
        <v>1086</v>
      </c>
      <c r="E452" t="s">
        <v>198</v>
      </c>
      <c r="F452" t="s">
        <v>4610</v>
      </c>
      <c r="G452">
        <v>8</v>
      </c>
      <c r="H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" t="str">
        <f>Tabla_Consulta_desde_proyectos6[[#This Row],[PRYApath]]&amp;" "&amp;Tabla_Consulta_desde_proyectos6[[#This Row],[Usunombre]]</f>
        <v>/0002/0002 JASON STEVEN SANDOVAL SALAZAR</v>
      </c>
    </row>
    <row r="453" spans="1:11" x14ac:dyDescent="0.3">
      <c r="A453" t="s">
        <v>4194</v>
      </c>
      <c r="D453" t="s">
        <v>1086</v>
      </c>
      <c r="E453" t="s">
        <v>198</v>
      </c>
      <c r="F453" t="s">
        <v>4692</v>
      </c>
      <c r="G453">
        <v>8</v>
      </c>
      <c r="H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" t="str">
        <f>Tabla_Consulta_desde_proyectos6[[#This Row],[PRYApath]]&amp;" "&amp;Tabla_Consulta_desde_proyectos6[[#This Row],[Usunombre]]</f>
        <v>/0002/0002 JASON STEVEN SANDOVAL SALAZAR</v>
      </c>
    </row>
    <row r="454" spans="1:11" x14ac:dyDescent="0.3">
      <c r="A454" t="s">
        <v>4194</v>
      </c>
      <c r="D454" t="s">
        <v>1086</v>
      </c>
      <c r="E454" t="s">
        <v>191</v>
      </c>
      <c r="F454" t="s">
        <v>4258</v>
      </c>
      <c r="G454">
        <v>16</v>
      </c>
      <c r="H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" t="str">
        <f>Tabla_Consulta_desde_proyectos6[[#This Row],[PRYApath]]&amp;" "&amp;Tabla_Consulta_desde_proyectos6[[#This Row],[Usunombre]]</f>
        <v>/0002/0002 JAVIER CASTRO OROZCO</v>
      </c>
    </row>
    <row r="455" spans="1:11" x14ac:dyDescent="0.3">
      <c r="A455" t="s">
        <v>4194</v>
      </c>
      <c r="D455" t="s">
        <v>1086</v>
      </c>
      <c r="E455" t="s">
        <v>191</v>
      </c>
      <c r="F455" t="s">
        <v>4366</v>
      </c>
      <c r="G455">
        <v>8</v>
      </c>
      <c r="H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" t="str">
        <f>Tabla_Consulta_desde_proyectos6[[#This Row],[PRYApath]]&amp;" "&amp;Tabla_Consulta_desde_proyectos6[[#This Row],[Usunombre]]</f>
        <v>/0002/0002 JAVIER CASTRO OROZCO</v>
      </c>
    </row>
    <row r="456" spans="1:11" x14ac:dyDescent="0.3">
      <c r="A456" t="s">
        <v>4194</v>
      </c>
      <c r="D456" t="s">
        <v>1086</v>
      </c>
      <c r="E456" t="s">
        <v>191</v>
      </c>
      <c r="F456" t="s">
        <v>4493</v>
      </c>
      <c r="G456">
        <v>8</v>
      </c>
      <c r="H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" t="str">
        <f>Tabla_Consulta_desde_proyectos6[[#This Row],[PRYApath]]&amp;" "&amp;Tabla_Consulta_desde_proyectos6[[#This Row],[Usunombre]]</f>
        <v>/0002/0002 JAVIER CASTRO OROZCO</v>
      </c>
    </row>
    <row r="457" spans="1:11" x14ac:dyDescent="0.3">
      <c r="A457" t="s">
        <v>4194</v>
      </c>
      <c r="D457" t="s">
        <v>1086</v>
      </c>
      <c r="E457" t="s">
        <v>191</v>
      </c>
      <c r="F457" t="s">
        <v>4610</v>
      </c>
      <c r="G457">
        <v>8</v>
      </c>
      <c r="H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" t="str">
        <f>Tabla_Consulta_desde_proyectos6[[#This Row],[PRYApath]]&amp;" "&amp;Tabla_Consulta_desde_proyectos6[[#This Row],[Usunombre]]</f>
        <v>/0002/0002 JAVIER CASTRO OROZCO</v>
      </c>
    </row>
    <row r="458" spans="1:11" x14ac:dyDescent="0.3">
      <c r="A458" t="s">
        <v>4194</v>
      </c>
      <c r="D458" t="s">
        <v>1086</v>
      </c>
      <c r="E458" t="s">
        <v>191</v>
      </c>
      <c r="F458" t="s">
        <v>4692</v>
      </c>
      <c r="G458">
        <v>56</v>
      </c>
      <c r="H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" t="str">
        <f>Tabla_Consulta_desde_proyectos6[[#This Row],[PRYApath]]&amp;" "&amp;Tabla_Consulta_desde_proyectos6[[#This Row],[Usunombre]]</f>
        <v>/0002/0002 JAVIER CASTRO OROZCO</v>
      </c>
    </row>
    <row r="459" spans="1:11" x14ac:dyDescent="0.3">
      <c r="A459" t="s">
        <v>4194</v>
      </c>
      <c r="D459" t="s">
        <v>1086</v>
      </c>
      <c r="E459" t="s">
        <v>939</v>
      </c>
      <c r="F459" t="s">
        <v>4610</v>
      </c>
      <c r="G459">
        <v>8</v>
      </c>
      <c r="H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" t="str">
        <f>Tabla_Consulta_desde_proyectos6[[#This Row],[PRYApath]]&amp;" "&amp;Tabla_Consulta_desde_proyectos6[[#This Row],[Usunombre]]</f>
        <v>/0002/0002 JAVIER VARGAS VILLALTA</v>
      </c>
    </row>
    <row r="460" spans="1:11" x14ac:dyDescent="0.3">
      <c r="A460" t="s">
        <v>4194</v>
      </c>
      <c r="D460" t="s">
        <v>1086</v>
      </c>
      <c r="E460" t="s">
        <v>1062</v>
      </c>
      <c r="F460" t="s">
        <v>4284</v>
      </c>
      <c r="G460">
        <v>8</v>
      </c>
      <c r="H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" t="str">
        <f>Tabla_Consulta_desde_proyectos6[[#This Row],[PRYApath]]&amp;" "&amp;Tabla_Consulta_desde_proyectos6[[#This Row],[Usunombre]]</f>
        <v>/0002/0002 JAZMIN HERRERA ORTEGA</v>
      </c>
    </row>
    <row r="461" spans="1:11" x14ac:dyDescent="0.3">
      <c r="A461" t="s">
        <v>4194</v>
      </c>
      <c r="D461" t="s">
        <v>1086</v>
      </c>
      <c r="E461" t="s">
        <v>1062</v>
      </c>
      <c r="F461" t="s">
        <v>4342</v>
      </c>
      <c r="G461">
        <v>8</v>
      </c>
      <c r="H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" t="str">
        <f>Tabla_Consulta_desde_proyectos6[[#This Row],[PRYApath]]&amp;" "&amp;Tabla_Consulta_desde_proyectos6[[#This Row],[Usunombre]]</f>
        <v>/0002/0002 JAZMIN HERRERA ORTEGA</v>
      </c>
    </row>
    <row r="462" spans="1:11" x14ac:dyDescent="0.3">
      <c r="A462" t="s">
        <v>4194</v>
      </c>
      <c r="D462" t="s">
        <v>1086</v>
      </c>
      <c r="E462" t="s">
        <v>123</v>
      </c>
      <c r="F462" t="s">
        <v>4388</v>
      </c>
      <c r="G462">
        <v>8</v>
      </c>
      <c r="H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" t="str">
        <f>Tabla_Consulta_desde_proyectos6[[#This Row],[PRYApath]]&amp;" "&amp;Tabla_Consulta_desde_proyectos6[[#This Row],[Usunombre]]</f>
        <v>/0002/0002 JEAN CARLO HERNANDEZ ARGUEDAS</v>
      </c>
    </row>
    <row r="463" spans="1:11" x14ac:dyDescent="0.3">
      <c r="A463" t="s">
        <v>4194</v>
      </c>
      <c r="D463" t="s">
        <v>1086</v>
      </c>
      <c r="E463" t="s">
        <v>123</v>
      </c>
      <c r="F463" t="s">
        <v>4422</v>
      </c>
      <c r="G463">
        <v>8</v>
      </c>
      <c r="H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" t="str">
        <f>Tabla_Consulta_desde_proyectos6[[#This Row],[PRYApath]]&amp;" "&amp;Tabla_Consulta_desde_proyectos6[[#This Row],[Usunombre]]</f>
        <v>/0002/0002 JEAN CARLO HERNANDEZ ARGUEDAS</v>
      </c>
    </row>
    <row r="464" spans="1:11" x14ac:dyDescent="0.3">
      <c r="A464" t="s">
        <v>4194</v>
      </c>
      <c r="D464" t="s">
        <v>1086</v>
      </c>
      <c r="E464" t="s">
        <v>123</v>
      </c>
      <c r="F464" t="s">
        <v>4434</v>
      </c>
      <c r="G464">
        <v>16</v>
      </c>
      <c r="H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" t="str">
        <f>Tabla_Consulta_desde_proyectos6[[#This Row],[PRYApath]]&amp;" "&amp;Tabla_Consulta_desde_proyectos6[[#This Row],[Usunombre]]</f>
        <v>/0002/0002 JEAN CARLO HERNANDEZ ARGUEDAS</v>
      </c>
    </row>
    <row r="465" spans="1:11" x14ac:dyDescent="0.3">
      <c r="A465" t="s">
        <v>4194</v>
      </c>
      <c r="D465" t="s">
        <v>1086</v>
      </c>
      <c r="E465" t="s">
        <v>123</v>
      </c>
      <c r="F465" t="s">
        <v>4493</v>
      </c>
      <c r="G465">
        <v>8</v>
      </c>
      <c r="H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" t="str">
        <f>Tabla_Consulta_desde_proyectos6[[#This Row],[PRYApath]]&amp;" "&amp;Tabla_Consulta_desde_proyectos6[[#This Row],[Usunombre]]</f>
        <v>/0002/0002 JEAN CARLO HERNANDEZ ARGUEDAS</v>
      </c>
    </row>
    <row r="466" spans="1:11" x14ac:dyDescent="0.3">
      <c r="A466" t="s">
        <v>4194</v>
      </c>
      <c r="D466" t="s">
        <v>1086</v>
      </c>
      <c r="E466" t="s">
        <v>123</v>
      </c>
      <c r="F466" t="s">
        <v>4559</v>
      </c>
      <c r="G466">
        <v>16</v>
      </c>
      <c r="H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" t="str">
        <f>Tabla_Consulta_desde_proyectos6[[#This Row],[PRYApath]]&amp;" "&amp;Tabla_Consulta_desde_proyectos6[[#This Row],[Usunombre]]</f>
        <v>/0002/0002 JEAN CARLO HERNANDEZ ARGUEDAS</v>
      </c>
    </row>
    <row r="467" spans="1:11" x14ac:dyDescent="0.3">
      <c r="A467" t="s">
        <v>4194</v>
      </c>
      <c r="D467" t="s">
        <v>1086</v>
      </c>
      <c r="E467" t="s">
        <v>123</v>
      </c>
      <c r="F467" t="s">
        <v>4610</v>
      </c>
      <c r="G467">
        <v>4</v>
      </c>
      <c r="H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" t="str">
        <f>Tabla_Consulta_desde_proyectos6[[#This Row],[PRYApath]]&amp;" "&amp;Tabla_Consulta_desde_proyectos6[[#This Row],[Usunombre]]</f>
        <v>/0002/0002 JEAN CARLO HERNANDEZ ARGUEDAS</v>
      </c>
    </row>
    <row r="468" spans="1:11" x14ac:dyDescent="0.3">
      <c r="A468" t="s">
        <v>4194</v>
      </c>
      <c r="D468" t="s">
        <v>1086</v>
      </c>
      <c r="E468" t="s">
        <v>123</v>
      </c>
      <c r="F468" t="s">
        <v>4692</v>
      </c>
      <c r="G468">
        <v>32</v>
      </c>
      <c r="H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" t="str">
        <f>Tabla_Consulta_desde_proyectos6[[#This Row],[PRYApath]]&amp;" "&amp;Tabla_Consulta_desde_proyectos6[[#This Row],[Usunombre]]</f>
        <v>/0002/0002 JEAN CARLO HERNANDEZ ARGUEDAS</v>
      </c>
    </row>
    <row r="469" spans="1:11" x14ac:dyDescent="0.3">
      <c r="A469" t="s">
        <v>4194</v>
      </c>
      <c r="D469" t="s">
        <v>1086</v>
      </c>
      <c r="E469" t="s">
        <v>3468</v>
      </c>
      <c r="F469" t="s">
        <v>4284</v>
      </c>
      <c r="G469">
        <v>8</v>
      </c>
      <c r="H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" t="str">
        <f>Tabla_Consulta_desde_proyectos6[[#This Row],[PRYApath]]&amp;" "&amp;Tabla_Consulta_desde_proyectos6[[#This Row],[Usunombre]]</f>
        <v>/0002/0002 JEAN CARLO QUESADA ABARCA</v>
      </c>
    </row>
    <row r="470" spans="1:11" x14ac:dyDescent="0.3">
      <c r="A470" t="s">
        <v>4194</v>
      </c>
      <c r="D470" t="s">
        <v>1086</v>
      </c>
      <c r="E470" t="s">
        <v>3468</v>
      </c>
      <c r="F470" t="s">
        <v>4422</v>
      </c>
      <c r="G470">
        <v>16</v>
      </c>
      <c r="H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" t="str">
        <f>Tabla_Consulta_desde_proyectos6[[#This Row],[PRYApath]]&amp;" "&amp;Tabla_Consulta_desde_proyectos6[[#This Row],[Usunombre]]</f>
        <v>/0002/0002 JEAN CARLO QUESADA ABARCA</v>
      </c>
    </row>
    <row r="471" spans="1:11" x14ac:dyDescent="0.3">
      <c r="A471" t="s">
        <v>4194</v>
      </c>
      <c r="D471" t="s">
        <v>1086</v>
      </c>
      <c r="E471" t="s">
        <v>3468</v>
      </c>
      <c r="F471" t="s">
        <v>4493</v>
      </c>
      <c r="G471">
        <v>8</v>
      </c>
      <c r="H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" t="str">
        <f>Tabla_Consulta_desde_proyectos6[[#This Row],[PRYApath]]&amp;" "&amp;Tabla_Consulta_desde_proyectos6[[#This Row],[Usunombre]]</f>
        <v>/0002/0002 JEAN CARLO QUESADA ABARCA</v>
      </c>
    </row>
    <row r="472" spans="1:11" x14ac:dyDescent="0.3">
      <c r="A472" t="s">
        <v>4194</v>
      </c>
      <c r="D472" t="s">
        <v>1086</v>
      </c>
      <c r="E472" t="s">
        <v>3468</v>
      </c>
      <c r="F472" t="s">
        <v>4559</v>
      </c>
      <c r="G472">
        <v>8</v>
      </c>
      <c r="H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" t="str">
        <f>Tabla_Consulta_desde_proyectos6[[#This Row],[PRYApath]]&amp;" "&amp;Tabla_Consulta_desde_proyectos6[[#This Row],[Usunombre]]</f>
        <v>/0002/0002 JEAN CARLO QUESADA ABARCA</v>
      </c>
    </row>
    <row r="473" spans="1:11" x14ac:dyDescent="0.3">
      <c r="A473" t="s">
        <v>4194</v>
      </c>
      <c r="D473" t="s">
        <v>1086</v>
      </c>
      <c r="E473" t="s">
        <v>235</v>
      </c>
      <c r="F473" t="s">
        <v>4366</v>
      </c>
      <c r="G473">
        <v>24</v>
      </c>
      <c r="H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" t="str">
        <f>Tabla_Consulta_desde_proyectos6[[#This Row],[PRYApath]]&amp;" "&amp;Tabla_Consulta_desde_proyectos6[[#This Row],[Usunombre]]</f>
        <v>/0002/0002 JENNER CISAR MONTERO</v>
      </c>
    </row>
    <row r="474" spans="1:11" x14ac:dyDescent="0.3">
      <c r="A474" t="s">
        <v>4194</v>
      </c>
      <c r="D474" t="s">
        <v>1086</v>
      </c>
      <c r="E474" t="s">
        <v>235</v>
      </c>
      <c r="F474" t="s">
        <v>4692</v>
      </c>
      <c r="G474">
        <v>25</v>
      </c>
      <c r="H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" t="str">
        <f>Tabla_Consulta_desde_proyectos6[[#This Row],[PRYApath]]&amp;" "&amp;Tabla_Consulta_desde_proyectos6[[#This Row],[Usunombre]]</f>
        <v>/0002/0002 JENNER CISAR MONTERO</v>
      </c>
    </row>
    <row r="475" spans="1:11" x14ac:dyDescent="0.3">
      <c r="A475" t="s">
        <v>4194</v>
      </c>
      <c r="D475" t="s">
        <v>1086</v>
      </c>
      <c r="E475" t="s">
        <v>235</v>
      </c>
      <c r="F475" t="s">
        <v>4640</v>
      </c>
      <c r="G475">
        <v>23</v>
      </c>
      <c r="H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" t="str">
        <f>Tabla_Consulta_desde_proyectos6[[#This Row],[PRYApath]]&amp;" "&amp;Tabla_Consulta_desde_proyectos6[[#This Row],[Usunombre]]</f>
        <v>/0002/0002 JENNER CISAR MONTERO</v>
      </c>
    </row>
    <row r="476" spans="1:11" x14ac:dyDescent="0.3">
      <c r="A476" t="s">
        <v>4194</v>
      </c>
      <c r="D476" t="s">
        <v>1086</v>
      </c>
      <c r="E476" t="s">
        <v>217</v>
      </c>
      <c r="F476" t="s">
        <v>4366</v>
      </c>
      <c r="G476">
        <v>14</v>
      </c>
      <c r="H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" t="str">
        <f>Tabla_Consulta_desde_proyectos6[[#This Row],[PRYApath]]&amp;" "&amp;Tabla_Consulta_desde_proyectos6[[#This Row],[Usunombre]]</f>
        <v>/0002/0002 JESUS ARNOLDO AMARAL DESIDERIO</v>
      </c>
    </row>
    <row r="477" spans="1:11" x14ac:dyDescent="0.3">
      <c r="A477" t="s">
        <v>4194</v>
      </c>
      <c r="D477" t="s">
        <v>1086</v>
      </c>
      <c r="E477" t="s">
        <v>217</v>
      </c>
      <c r="F477" t="s">
        <v>4434</v>
      </c>
      <c r="G477">
        <v>14</v>
      </c>
      <c r="H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" t="str">
        <f>Tabla_Consulta_desde_proyectos6[[#This Row],[PRYApath]]&amp;" "&amp;Tabla_Consulta_desde_proyectos6[[#This Row],[Usunombre]]</f>
        <v>/0002/0002 JESUS ARNOLDO AMARAL DESIDERIO</v>
      </c>
    </row>
    <row r="478" spans="1:11" x14ac:dyDescent="0.3">
      <c r="A478" t="s">
        <v>4194</v>
      </c>
      <c r="D478" t="s">
        <v>1086</v>
      </c>
      <c r="E478" t="s">
        <v>217</v>
      </c>
      <c r="F478" t="s">
        <v>4493</v>
      </c>
      <c r="G478">
        <v>7</v>
      </c>
      <c r="H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" t="str">
        <f>Tabla_Consulta_desde_proyectos6[[#This Row],[PRYApath]]&amp;" "&amp;Tabla_Consulta_desde_proyectos6[[#This Row],[Usunombre]]</f>
        <v>/0002/0002 JESUS ARNOLDO AMARAL DESIDERIO</v>
      </c>
    </row>
    <row r="479" spans="1:11" x14ac:dyDescent="0.3">
      <c r="A479" t="s">
        <v>4194</v>
      </c>
      <c r="D479" t="s">
        <v>1086</v>
      </c>
      <c r="E479" t="s">
        <v>217</v>
      </c>
      <c r="F479" t="s">
        <v>4559</v>
      </c>
      <c r="G479">
        <v>7</v>
      </c>
      <c r="H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" t="str">
        <f>Tabla_Consulta_desde_proyectos6[[#This Row],[PRYApath]]&amp;" "&amp;Tabla_Consulta_desde_proyectos6[[#This Row],[Usunombre]]</f>
        <v>/0002/0002 JESUS ARNOLDO AMARAL DESIDERIO</v>
      </c>
    </row>
    <row r="480" spans="1:11" x14ac:dyDescent="0.3">
      <c r="A480" t="s">
        <v>4194</v>
      </c>
      <c r="D480" t="s">
        <v>1086</v>
      </c>
      <c r="E480" t="s">
        <v>217</v>
      </c>
      <c r="F480" t="s">
        <v>4593</v>
      </c>
      <c r="G480">
        <v>7</v>
      </c>
      <c r="H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" t="str">
        <f>Tabla_Consulta_desde_proyectos6[[#This Row],[PRYApath]]&amp;" "&amp;Tabla_Consulta_desde_proyectos6[[#This Row],[Usunombre]]</f>
        <v>/0002/0002 JESUS ARNOLDO AMARAL DESIDERIO</v>
      </c>
    </row>
    <row r="481" spans="1:11" x14ac:dyDescent="0.3">
      <c r="A481" t="s">
        <v>4194</v>
      </c>
      <c r="D481" t="s">
        <v>1086</v>
      </c>
      <c r="E481" t="s">
        <v>217</v>
      </c>
      <c r="F481" t="s">
        <v>4692</v>
      </c>
      <c r="G481">
        <v>35</v>
      </c>
      <c r="H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" t="str">
        <f>Tabla_Consulta_desde_proyectos6[[#This Row],[PRYApath]]&amp;" "&amp;Tabla_Consulta_desde_proyectos6[[#This Row],[Usunombre]]</f>
        <v>/0002/0002 JESUS ARNOLDO AMARAL DESIDERIO</v>
      </c>
    </row>
    <row r="482" spans="1:11" x14ac:dyDescent="0.3">
      <c r="A482" t="s">
        <v>4194</v>
      </c>
      <c r="D482" t="s">
        <v>1086</v>
      </c>
      <c r="E482" t="s">
        <v>4289</v>
      </c>
      <c r="F482" t="s">
        <v>4434</v>
      </c>
      <c r="G482">
        <v>8</v>
      </c>
      <c r="H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" t="str">
        <f>Tabla_Consulta_desde_proyectos6[[#This Row],[PRYApath]]&amp;" "&amp;Tabla_Consulta_desde_proyectos6[[#This Row],[Usunombre]]</f>
        <v>/0002/0002 JIMENA URIARTE WANG</v>
      </c>
    </row>
    <row r="483" spans="1:11" x14ac:dyDescent="0.3">
      <c r="A483" t="s">
        <v>4194</v>
      </c>
      <c r="D483" t="s">
        <v>1086</v>
      </c>
      <c r="E483" t="s">
        <v>4289</v>
      </c>
      <c r="F483" t="s">
        <v>4692</v>
      </c>
      <c r="G483">
        <v>4</v>
      </c>
      <c r="H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" t="str">
        <f>Tabla_Consulta_desde_proyectos6[[#This Row],[PRYApath]]&amp;" "&amp;Tabla_Consulta_desde_proyectos6[[#This Row],[Usunombre]]</f>
        <v>/0002/0002 JIMENA URIARTE WANG</v>
      </c>
    </row>
    <row r="484" spans="1:11" x14ac:dyDescent="0.3">
      <c r="A484" t="s">
        <v>4194</v>
      </c>
      <c r="D484" t="s">
        <v>1086</v>
      </c>
      <c r="E484" t="s">
        <v>282</v>
      </c>
      <c r="F484" t="s">
        <v>4434</v>
      </c>
      <c r="G484">
        <v>72</v>
      </c>
      <c r="H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" t="str">
        <f>Tabla_Consulta_desde_proyectos6[[#This Row],[PRYApath]]&amp;" "&amp;Tabla_Consulta_desde_proyectos6[[#This Row],[Usunombre]]</f>
        <v>/0002/0002 JOHNNY BARRANTES JIMENEZ</v>
      </c>
    </row>
    <row r="485" spans="1:11" x14ac:dyDescent="0.3">
      <c r="A485" t="s">
        <v>4194</v>
      </c>
      <c r="D485" t="s">
        <v>1086</v>
      </c>
      <c r="E485" t="s">
        <v>282</v>
      </c>
      <c r="F485" t="s">
        <v>4493</v>
      </c>
      <c r="G485">
        <v>64</v>
      </c>
      <c r="H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" t="str">
        <f>Tabla_Consulta_desde_proyectos6[[#This Row],[PRYApath]]&amp;" "&amp;Tabla_Consulta_desde_proyectos6[[#This Row],[Usunombre]]</f>
        <v>/0002/0002 JOHNNY BARRANTES JIMENEZ</v>
      </c>
    </row>
    <row r="486" spans="1:11" x14ac:dyDescent="0.3">
      <c r="A486" t="s">
        <v>4194</v>
      </c>
      <c r="D486" t="s">
        <v>1086</v>
      </c>
      <c r="E486" t="s">
        <v>282</v>
      </c>
      <c r="F486" t="s">
        <v>4692</v>
      </c>
      <c r="G486">
        <v>28</v>
      </c>
      <c r="H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" t="str">
        <f>Tabla_Consulta_desde_proyectos6[[#This Row],[PRYApath]]&amp;" "&amp;Tabla_Consulta_desde_proyectos6[[#This Row],[Usunombre]]</f>
        <v>/0002/0002 JOHNNY BARRANTES JIMENEZ</v>
      </c>
    </row>
    <row r="487" spans="1:11" x14ac:dyDescent="0.3">
      <c r="A487" t="s">
        <v>4194</v>
      </c>
      <c r="D487" t="s">
        <v>1086</v>
      </c>
      <c r="E487" t="s">
        <v>282</v>
      </c>
      <c r="F487" t="s">
        <v>4640</v>
      </c>
      <c r="G487">
        <v>2</v>
      </c>
      <c r="H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" t="str">
        <f>Tabla_Consulta_desde_proyectos6[[#This Row],[PRYApath]]&amp;" "&amp;Tabla_Consulta_desde_proyectos6[[#This Row],[Usunombre]]</f>
        <v>/0002/0002 JOHNNY BARRANTES JIMENEZ</v>
      </c>
    </row>
    <row r="488" spans="1:11" x14ac:dyDescent="0.3">
      <c r="A488" t="s">
        <v>4194</v>
      </c>
      <c r="D488" t="s">
        <v>1086</v>
      </c>
      <c r="E488" t="s">
        <v>267</v>
      </c>
      <c r="F488" t="s">
        <v>4258</v>
      </c>
      <c r="G488">
        <v>24</v>
      </c>
      <c r="H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" t="str">
        <f>Tabla_Consulta_desde_proyectos6[[#This Row],[PRYApath]]&amp;" "&amp;Tabla_Consulta_desde_proyectos6[[#This Row],[Usunombre]]</f>
        <v>/0002/0002 JORGE ARRIETA NAVARRETE</v>
      </c>
    </row>
    <row r="489" spans="1:11" x14ac:dyDescent="0.3">
      <c r="A489" t="s">
        <v>4194</v>
      </c>
      <c r="D489" t="s">
        <v>1086</v>
      </c>
      <c r="E489" t="s">
        <v>267</v>
      </c>
      <c r="F489" t="s">
        <v>4366</v>
      </c>
      <c r="G489">
        <v>8</v>
      </c>
      <c r="H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" t="str">
        <f>Tabla_Consulta_desde_proyectos6[[#This Row],[PRYApath]]&amp;" "&amp;Tabla_Consulta_desde_proyectos6[[#This Row],[Usunombre]]</f>
        <v>/0002/0002 JORGE ARRIETA NAVARRETE</v>
      </c>
    </row>
    <row r="490" spans="1:11" x14ac:dyDescent="0.3">
      <c r="A490" t="s">
        <v>4194</v>
      </c>
      <c r="D490" t="s">
        <v>1086</v>
      </c>
      <c r="E490" t="s">
        <v>267</v>
      </c>
      <c r="F490" t="s">
        <v>4692</v>
      </c>
      <c r="G490">
        <v>17.5</v>
      </c>
      <c r="H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" t="str">
        <f>Tabla_Consulta_desde_proyectos6[[#This Row],[PRYApath]]&amp;" "&amp;Tabla_Consulta_desde_proyectos6[[#This Row],[Usunombre]]</f>
        <v>/0002/0002 JORGE ARRIETA NAVARRETE</v>
      </c>
    </row>
    <row r="491" spans="1:11" x14ac:dyDescent="0.3">
      <c r="A491" t="s">
        <v>4194</v>
      </c>
      <c r="D491" t="s">
        <v>1086</v>
      </c>
      <c r="E491" t="s">
        <v>267</v>
      </c>
      <c r="F491" t="s">
        <v>4640</v>
      </c>
      <c r="G491">
        <v>12.5</v>
      </c>
      <c r="H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" t="str">
        <f>Tabla_Consulta_desde_proyectos6[[#This Row],[PRYApath]]&amp;" "&amp;Tabla_Consulta_desde_proyectos6[[#This Row],[Usunombre]]</f>
        <v>/0002/0002 JORGE ARRIETA NAVARRETE</v>
      </c>
    </row>
    <row r="492" spans="1:11" x14ac:dyDescent="0.3">
      <c r="A492" t="s">
        <v>4194</v>
      </c>
      <c r="D492" t="s">
        <v>1086</v>
      </c>
      <c r="E492" t="s">
        <v>257</v>
      </c>
      <c r="F492" t="s">
        <v>4342</v>
      </c>
      <c r="G492">
        <v>40</v>
      </c>
      <c r="H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" t="str">
        <f>Tabla_Consulta_desde_proyectos6[[#This Row],[PRYApath]]&amp;" "&amp;Tabla_Consulta_desde_proyectos6[[#This Row],[Usunombre]]</f>
        <v>/0002/0002 JORGE SEGURA HERNANDEZ</v>
      </c>
    </row>
    <row r="493" spans="1:11" x14ac:dyDescent="0.3">
      <c r="A493" t="s">
        <v>4194</v>
      </c>
      <c r="D493" t="s">
        <v>1086</v>
      </c>
      <c r="E493" t="s">
        <v>257</v>
      </c>
      <c r="F493" t="s">
        <v>4388</v>
      </c>
      <c r="G493">
        <v>4</v>
      </c>
      <c r="H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" t="str">
        <f>Tabla_Consulta_desde_proyectos6[[#This Row],[PRYApath]]&amp;" "&amp;Tabla_Consulta_desde_proyectos6[[#This Row],[Usunombre]]</f>
        <v>/0002/0002 JORGE SEGURA HERNANDEZ</v>
      </c>
    </row>
    <row r="494" spans="1:11" x14ac:dyDescent="0.3">
      <c r="A494" t="s">
        <v>4194</v>
      </c>
      <c r="D494" t="s">
        <v>1086</v>
      </c>
      <c r="E494" t="s">
        <v>54</v>
      </c>
      <c r="F494" t="s">
        <v>4284</v>
      </c>
      <c r="G494">
        <v>32</v>
      </c>
      <c r="H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" t="str">
        <f>Tabla_Consulta_desde_proyectos6[[#This Row],[PRYApath]]&amp;" "&amp;Tabla_Consulta_desde_proyectos6[[#This Row],[Usunombre]]</f>
        <v>/0002/0002 JOSE ANDRES ROJAS GUTIERREZ</v>
      </c>
    </row>
    <row r="495" spans="1:11" x14ac:dyDescent="0.3">
      <c r="A495" t="s">
        <v>4194</v>
      </c>
      <c r="D495" t="s">
        <v>1086</v>
      </c>
      <c r="E495" t="s">
        <v>54</v>
      </c>
      <c r="F495" t="s">
        <v>4422</v>
      </c>
      <c r="G495">
        <v>48</v>
      </c>
      <c r="H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" t="str">
        <f>Tabla_Consulta_desde_proyectos6[[#This Row],[PRYApath]]&amp;" "&amp;Tabla_Consulta_desde_proyectos6[[#This Row],[Usunombre]]</f>
        <v>/0002/0002 JOSE ANDRES ROJAS GUTIERREZ</v>
      </c>
    </row>
    <row r="496" spans="1:11" x14ac:dyDescent="0.3">
      <c r="A496" t="s">
        <v>4194</v>
      </c>
      <c r="D496" t="s">
        <v>1086</v>
      </c>
      <c r="E496" t="s">
        <v>54</v>
      </c>
      <c r="F496" t="s">
        <v>4692</v>
      </c>
      <c r="G496">
        <v>24</v>
      </c>
      <c r="H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" t="str">
        <f>Tabla_Consulta_desde_proyectos6[[#This Row],[PRYApath]]&amp;" "&amp;Tabla_Consulta_desde_proyectos6[[#This Row],[Usunombre]]</f>
        <v>/0002/0002 JOSE ANDRES ROJAS GUTIERREZ</v>
      </c>
    </row>
    <row r="497" spans="1:11" x14ac:dyDescent="0.3">
      <c r="A497" t="s">
        <v>4194</v>
      </c>
      <c r="D497" t="s">
        <v>1086</v>
      </c>
      <c r="E497" t="s">
        <v>3463</v>
      </c>
      <c r="F497" t="s">
        <v>4258</v>
      </c>
      <c r="G497">
        <v>40</v>
      </c>
      <c r="H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" t="str">
        <f>Tabla_Consulta_desde_proyectos6[[#This Row],[PRYApath]]&amp;" "&amp;Tabla_Consulta_desde_proyectos6[[#This Row],[Usunombre]]</f>
        <v>/0002/0002 JOSE BRENES MURILLO</v>
      </c>
    </row>
    <row r="498" spans="1:11" x14ac:dyDescent="0.3">
      <c r="A498" t="s">
        <v>4194</v>
      </c>
      <c r="D498" t="s">
        <v>1086</v>
      </c>
      <c r="E498" t="s">
        <v>3463</v>
      </c>
      <c r="F498" t="s">
        <v>4559</v>
      </c>
      <c r="G498">
        <v>8</v>
      </c>
      <c r="H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" t="str">
        <f>Tabla_Consulta_desde_proyectos6[[#This Row],[PRYApath]]&amp;" "&amp;Tabla_Consulta_desde_proyectos6[[#This Row],[Usunombre]]</f>
        <v>/0002/0002 JOSE BRENES MURILLO</v>
      </c>
    </row>
    <row r="499" spans="1:11" x14ac:dyDescent="0.3">
      <c r="A499" t="s">
        <v>4194</v>
      </c>
      <c r="D499" t="s">
        <v>1086</v>
      </c>
      <c r="E499" t="s">
        <v>3463</v>
      </c>
      <c r="F499" t="s">
        <v>4593</v>
      </c>
      <c r="G499">
        <v>24</v>
      </c>
      <c r="H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" t="str">
        <f>Tabla_Consulta_desde_proyectos6[[#This Row],[PRYApath]]&amp;" "&amp;Tabla_Consulta_desde_proyectos6[[#This Row],[Usunombre]]</f>
        <v>/0002/0002 JOSE BRENES MURILLO</v>
      </c>
    </row>
    <row r="500" spans="1:11" x14ac:dyDescent="0.3">
      <c r="A500" t="s">
        <v>4194</v>
      </c>
      <c r="D500" t="s">
        <v>1086</v>
      </c>
      <c r="E500" t="s">
        <v>3463</v>
      </c>
      <c r="F500" t="s">
        <v>4692</v>
      </c>
      <c r="G500">
        <v>16</v>
      </c>
      <c r="H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" t="str">
        <f>Tabla_Consulta_desde_proyectos6[[#This Row],[PRYApath]]&amp;" "&amp;Tabla_Consulta_desde_proyectos6[[#This Row],[Usunombre]]</f>
        <v>/0002/0002 JOSE BRENES MURILLO</v>
      </c>
    </row>
    <row r="501" spans="1:11" x14ac:dyDescent="0.3">
      <c r="A501" t="s">
        <v>4194</v>
      </c>
      <c r="D501" t="s">
        <v>1086</v>
      </c>
      <c r="E501" t="s">
        <v>1068</v>
      </c>
      <c r="F501" t="s">
        <v>4434</v>
      </c>
      <c r="G501">
        <v>16</v>
      </c>
      <c r="H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" t="str">
        <f>Tabla_Consulta_desde_proyectos6[[#This Row],[PRYApath]]&amp;" "&amp;Tabla_Consulta_desde_proyectos6[[#This Row],[Usunombre]]</f>
        <v>/0002/0002 JOSE CORDERO ARLEY</v>
      </c>
    </row>
    <row r="502" spans="1:11" x14ac:dyDescent="0.3">
      <c r="A502" t="s">
        <v>4194</v>
      </c>
      <c r="D502" t="s">
        <v>1086</v>
      </c>
      <c r="E502" t="s">
        <v>1068</v>
      </c>
      <c r="F502" t="s">
        <v>4493</v>
      </c>
      <c r="G502">
        <v>8</v>
      </c>
      <c r="H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" t="str">
        <f>Tabla_Consulta_desde_proyectos6[[#This Row],[PRYApath]]&amp;" "&amp;Tabla_Consulta_desde_proyectos6[[#This Row],[Usunombre]]</f>
        <v>/0002/0002 JOSE CORDERO ARLEY</v>
      </c>
    </row>
    <row r="503" spans="1:11" x14ac:dyDescent="0.3">
      <c r="A503" t="s">
        <v>4194</v>
      </c>
      <c r="D503" t="s">
        <v>1086</v>
      </c>
      <c r="E503" t="s">
        <v>294</v>
      </c>
      <c r="F503" t="s">
        <v>4258</v>
      </c>
      <c r="G503">
        <v>8</v>
      </c>
      <c r="H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" t="str">
        <f>Tabla_Consulta_desde_proyectos6[[#This Row],[PRYApath]]&amp;" "&amp;Tabla_Consulta_desde_proyectos6[[#This Row],[Usunombre]]</f>
        <v>/0002/0002 JOSE DANIEL CHINCHILLA CERDAS</v>
      </c>
    </row>
    <row r="504" spans="1:11" x14ac:dyDescent="0.3">
      <c r="A504" t="s">
        <v>4194</v>
      </c>
      <c r="D504" t="s">
        <v>1086</v>
      </c>
      <c r="E504" t="s">
        <v>294</v>
      </c>
      <c r="F504" t="s">
        <v>4284</v>
      </c>
      <c r="G504">
        <v>8</v>
      </c>
      <c r="H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" t="str">
        <f>Tabla_Consulta_desde_proyectos6[[#This Row],[PRYApath]]&amp;" "&amp;Tabla_Consulta_desde_proyectos6[[#This Row],[Usunombre]]</f>
        <v>/0002/0002 JOSE DANIEL CHINCHILLA CERDAS</v>
      </c>
    </row>
    <row r="505" spans="1:11" x14ac:dyDescent="0.3">
      <c r="A505" t="s">
        <v>4194</v>
      </c>
      <c r="D505" t="s">
        <v>1086</v>
      </c>
      <c r="E505" t="s">
        <v>294</v>
      </c>
      <c r="F505" t="s">
        <v>4388</v>
      </c>
      <c r="G505">
        <v>8</v>
      </c>
      <c r="H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" t="str">
        <f>Tabla_Consulta_desde_proyectos6[[#This Row],[PRYApath]]&amp;" "&amp;Tabla_Consulta_desde_proyectos6[[#This Row],[Usunombre]]</f>
        <v>/0002/0002 JOSE DANIEL CHINCHILLA CERDAS</v>
      </c>
    </row>
    <row r="506" spans="1:11" x14ac:dyDescent="0.3">
      <c r="A506" t="s">
        <v>4194</v>
      </c>
      <c r="D506" t="s">
        <v>1086</v>
      </c>
      <c r="E506" t="s">
        <v>294</v>
      </c>
      <c r="F506" t="s">
        <v>4422</v>
      </c>
      <c r="G506">
        <v>16</v>
      </c>
      <c r="H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" t="str">
        <f>Tabla_Consulta_desde_proyectos6[[#This Row],[PRYApath]]&amp;" "&amp;Tabla_Consulta_desde_proyectos6[[#This Row],[Usunombre]]</f>
        <v>/0002/0002 JOSE DANIEL CHINCHILLA CERDAS</v>
      </c>
    </row>
    <row r="507" spans="1:11" x14ac:dyDescent="0.3">
      <c r="A507" t="s">
        <v>4194</v>
      </c>
      <c r="D507" t="s">
        <v>1086</v>
      </c>
      <c r="E507" t="s">
        <v>294</v>
      </c>
      <c r="F507" t="s">
        <v>4434</v>
      </c>
      <c r="G507">
        <v>8</v>
      </c>
      <c r="H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" t="str">
        <f>Tabla_Consulta_desde_proyectos6[[#This Row],[PRYApath]]&amp;" "&amp;Tabla_Consulta_desde_proyectos6[[#This Row],[Usunombre]]</f>
        <v>/0002/0002 JOSE DANIEL CHINCHILLA CERDAS</v>
      </c>
    </row>
    <row r="508" spans="1:11" x14ac:dyDescent="0.3">
      <c r="A508" t="s">
        <v>4194</v>
      </c>
      <c r="D508" t="s">
        <v>1086</v>
      </c>
      <c r="E508" t="s">
        <v>294</v>
      </c>
      <c r="F508" t="s">
        <v>4692</v>
      </c>
      <c r="G508">
        <v>8</v>
      </c>
      <c r="H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" t="str">
        <f>Tabla_Consulta_desde_proyectos6[[#This Row],[PRYApath]]&amp;" "&amp;Tabla_Consulta_desde_proyectos6[[#This Row],[Usunombre]]</f>
        <v>/0002/0002 JOSE DANIEL CHINCHILLA CERDAS</v>
      </c>
    </row>
    <row r="509" spans="1:11" x14ac:dyDescent="0.3">
      <c r="A509" t="s">
        <v>4194</v>
      </c>
      <c r="D509" t="s">
        <v>1086</v>
      </c>
      <c r="E509" t="s">
        <v>274</v>
      </c>
      <c r="F509" t="s">
        <v>4284</v>
      </c>
      <c r="G509">
        <v>8</v>
      </c>
      <c r="H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" t="str">
        <f>Tabla_Consulta_desde_proyectos6[[#This Row],[PRYApath]]&amp;" "&amp;Tabla_Consulta_desde_proyectos6[[#This Row],[Usunombre]]</f>
        <v>/0002/0002 JOSE DANIEL SUAREZ ARCE</v>
      </c>
    </row>
    <row r="510" spans="1:11" x14ac:dyDescent="0.3">
      <c r="A510" t="s">
        <v>4194</v>
      </c>
      <c r="D510" t="s">
        <v>1086</v>
      </c>
      <c r="E510" t="s">
        <v>274</v>
      </c>
      <c r="F510" t="s">
        <v>4366</v>
      </c>
      <c r="G510">
        <v>16</v>
      </c>
      <c r="H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" t="str">
        <f>Tabla_Consulta_desde_proyectos6[[#This Row],[PRYApath]]&amp;" "&amp;Tabla_Consulta_desde_proyectos6[[#This Row],[Usunombre]]</f>
        <v>/0002/0002 JOSE DANIEL SUAREZ ARCE</v>
      </c>
    </row>
    <row r="511" spans="1:11" x14ac:dyDescent="0.3">
      <c r="A511" t="s">
        <v>4194</v>
      </c>
      <c r="D511" t="s">
        <v>1086</v>
      </c>
      <c r="E511" t="s">
        <v>274</v>
      </c>
      <c r="F511" t="s">
        <v>4388</v>
      </c>
      <c r="G511">
        <v>8</v>
      </c>
      <c r="H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" t="str">
        <f>Tabla_Consulta_desde_proyectos6[[#This Row],[PRYApath]]&amp;" "&amp;Tabla_Consulta_desde_proyectos6[[#This Row],[Usunombre]]</f>
        <v>/0002/0002 JOSE DANIEL SUAREZ ARCE</v>
      </c>
    </row>
    <row r="512" spans="1:11" x14ac:dyDescent="0.3">
      <c r="A512" t="s">
        <v>4194</v>
      </c>
      <c r="D512" t="s">
        <v>1086</v>
      </c>
      <c r="E512" t="s">
        <v>274</v>
      </c>
      <c r="F512" t="s">
        <v>4422</v>
      </c>
      <c r="G512">
        <v>4</v>
      </c>
      <c r="H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" t="str">
        <f>Tabla_Consulta_desde_proyectos6[[#This Row],[PRYApath]]&amp;" "&amp;Tabla_Consulta_desde_proyectos6[[#This Row],[Usunombre]]</f>
        <v>/0002/0002 JOSE DANIEL SUAREZ ARCE</v>
      </c>
    </row>
    <row r="513" spans="1:11" x14ac:dyDescent="0.3">
      <c r="A513" t="s">
        <v>4194</v>
      </c>
      <c r="D513" t="s">
        <v>1086</v>
      </c>
      <c r="E513" t="s">
        <v>274</v>
      </c>
      <c r="F513" t="s">
        <v>4692</v>
      </c>
      <c r="G513">
        <v>32</v>
      </c>
      <c r="H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" t="str">
        <f>Tabla_Consulta_desde_proyectos6[[#This Row],[PRYApath]]&amp;" "&amp;Tabla_Consulta_desde_proyectos6[[#This Row],[Usunombre]]</f>
        <v>/0002/0002 JOSE DANIEL SUAREZ ARCE</v>
      </c>
    </row>
    <row r="514" spans="1:11" x14ac:dyDescent="0.3">
      <c r="A514" t="s">
        <v>4194</v>
      </c>
      <c r="D514" t="s">
        <v>1086</v>
      </c>
      <c r="E514" t="s">
        <v>57</v>
      </c>
      <c r="F514" t="s">
        <v>4258</v>
      </c>
      <c r="G514">
        <v>16</v>
      </c>
      <c r="H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" t="str">
        <f>Tabla_Consulta_desde_proyectos6[[#This Row],[PRYApath]]&amp;" "&amp;Tabla_Consulta_desde_proyectos6[[#This Row],[Usunombre]]</f>
        <v>/0002/0002 JOSE MADRIGAL ARIAS</v>
      </c>
    </row>
    <row r="515" spans="1:11" x14ac:dyDescent="0.3">
      <c r="A515" t="s">
        <v>4194</v>
      </c>
      <c r="D515" t="s">
        <v>1086</v>
      </c>
      <c r="E515" t="s">
        <v>57</v>
      </c>
      <c r="F515" t="s">
        <v>4366</v>
      </c>
      <c r="G515">
        <v>24</v>
      </c>
      <c r="H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" t="str">
        <f>Tabla_Consulta_desde_proyectos6[[#This Row],[PRYApath]]&amp;" "&amp;Tabla_Consulta_desde_proyectos6[[#This Row],[Usunombre]]</f>
        <v>/0002/0002 JOSE MADRIGAL ARIAS</v>
      </c>
    </row>
    <row r="516" spans="1:11" x14ac:dyDescent="0.3">
      <c r="A516" t="s">
        <v>4194</v>
      </c>
      <c r="D516" t="s">
        <v>1086</v>
      </c>
      <c r="E516" t="s">
        <v>57</v>
      </c>
      <c r="F516" t="s">
        <v>4610</v>
      </c>
      <c r="G516">
        <v>8</v>
      </c>
      <c r="H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" t="str">
        <f>Tabla_Consulta_desde_proyectos6[[#This Row],[PRYApath]]&amp;" "&amp;Tabla_Consulta_desde_proyectos6[[#This Row],[Usunombre]]</f>
        <v>/0002/0002 JOSE MADRIGAL ARIAS</v>
      </c>
    </row>
    <row r="517" spans="1:11" x14ac:dyDescent="0.3">
      <c r="A517" t="s">
        <v>4194</v>
      </c>
      <c r="D517" t="s">
        <v>1086</v>
      </c>
      <c r="E517" t="s">
        <v>57</v>
      </c>
      <c r="F517" t="s">
        <v>4692</v>
      </c>
      <c r="G517">
        <v>24</v>
      </c>
      <c r="H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" t="str">
        <f>Tabla_Consulta_desde_proyectos6[[#This Row],[PRYApath]]&amp;" "&amp;Tabla_Consulta_desde_proyectos6[[#This Row],[Usunombre]]</f>
        <v>/0002/0002 JOSE MADRIGAL ARIAS</v>
      </c>
    </row>
    <row r="518" spans="1:11" x14ac:dyDescent="0.3">
      <c r="A518" t="s">
        <v>4194</v>
      </c>
      <c r="D518" t="s">
        <v>1086</v>
      </c>
      <c r="E518" t="s">
        <v>430</v>
      </c>
      <c r="F518" t="s">
        <v>4258</v>
      </c>
      <c r="G518">
        <v>16</v>
      </c>
      <c r="H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" t="str">
        <f>Tabla_Consulta_desde_proyectos6[[#This Row],[PRYApath]]&amp;" "&amp;Tabla_Consulta_desde_proyectos6[[#This Row],[Usunombre]]</f>
        <v>/0002/0002 JOSE MIGUEL CHAVES VILLALOBOS</v>
      </c>
    </row>
    <row r="519" spans="1:11" x14ac:dyDescent="0.3">
      <c r="A519" t="s">
        <v>4194</v>
      </c>
      <c r="D519" t="s">
        <v>1086</v>
      </c>
      <c r="E519" t="s">
        <v>430</v>
      </c>
      <c r="F519" t="s">
        <v>4366</v>
      </c>
      <c r="G519">
        <v>12</v>
      </c>
      <c r="H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" t="str">
        <f>Tabla_Consulta_desde_proyectos6[[#This Row],[PRYApath]]&amp;" "&amp;Tabla_Consulta_desde_proyectos6[[#This Row],[Usunombre]]</f>
        <v>/0002/0002 JOSE MIGUEL CHAVES VILLALOBOS</v>
      </c>
    </row>
    <row r="520" spans="1:11" x14ac:dyDescent="0.3">
      <c r="A520" t="s">
        <v>4194</v>
      </c>
      <c r="D520" t="s">
        <v>1086</v>
      </c>
      <c r="E520" t="s">
        <v>430</v>
      </c>
      <c r="F520" t="s">
        <v>4434</v>
      </c>
      <c r="G520">
        <v>8</v>
      </c>
      <c r="H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" t="str">
        <f>Tabla_Consulta_desde_proyectos6[[#This Row],[PRYApath]]&amp;" "&amp;Tabla_Consulta_desde_proyectos6[[#This Row],[Usunombre]]</f>
        <v>/0002/0002 JOSE MIGUEL CHAVES VILLALOBOS</v>
      </c>
    </row>
    <row r="521" spans="1:11" x14ac:dyDescent="0.3">
      <c r="A521" t="s">
        <v>4194</v>
      </c>
      <c r="D521" t="s">
        <v>1086</v>
      </c>
      <c r="E521" t="s">
        <v>430</v>
      </c>
      <c r="F521" t="s">
        <v>4692</v>
      </c>
      <c r="G521">
        <v>56</v>
      </c>
      <c r="H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" t="str">
        <f>Tabla_Consulta_desde_proyectos6[[#This Row],[PRYApath]]&amp;" "&amp;Tabla_Consulta_desde_proyectos6[[#This Row],[Usunombre]]</f>
        <v>/0002/0002 JOSE MIGUEL CHAVES VILLALOBOS</v>
      </c>
    </row>
    <row r="522" spans="1:11" x14ac:dyDescent="0.3">
      <c r="A522" t="s">
        <v>4194</v>
      </c>
      <c r="D522" t="s">
        <v>1086</v>
      </c>
      <c r="E522" t="s">
        <v>124</v>
      </c>
      <c r="F522" t="s">
        <v>4258</v>
      </c>
      <c r="G522">
        <v>16</v>
      </c>
      <c r="H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" t="str">
        <f>Tabla_Consulta_desde_proyectos6[[#This Row],[PRYApath]]&amp;" "&amp;Tabla_Consulta_desde_proyectos6[[#This Row],[Usunombre]]</f>
        <v>/0002/0002 JOSE MONTERO ACUÑA</v>
      </c>
    </row>
    <row r="523" spans="1:11" x14ac:dyDescent="0.3">
      <c r="A523" t="s">
        <v>4194</v>
      </c>
      <c r="D523" t="s">
        <v>1086</v>
      </c>
      <c r="E523" t="s">
        <v>124</v>
      </c>
      <c r="F523" t="s">
        <v>4366</v>
      </c>
      <c r="G523">
        <v>8</v>
      </c>
      <c r="H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" t="str">
        <f>Tabla_Consulta_desde_proyectos6[[#This Row],[PRYApath]]&amp;" "&amp;Tabla_Consulta_desde_proyectos6[[#This Row],[Usunombre]]</f>
        <v>/0002/0002 JOSE MONTERO ACUÑA</v>
      </c>
    </row>
    <row r="524" spans="1:11" x14ac:dyDescent="0.3">
      <c r="A524" t="s">
        <v>4194</v>
      </c>
      <c r="D524" t="s">
        <v>1086</v>
      </c>
      <c r="E524" t="s">
        <v>124</v>
      </c>
      <c r="F524" t="s">
        <v>4434</v>
      </c>
      <c r="G524">
        <v>8</v>
      </c>
      <c r="H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" t="str">
        <f>Tabla_Consulta_desde_proyectos6[[#This Row],[PRYApath]]&amp;" "&amp;Tabla_Consulta_desde_proyectos6[[#This Row],[Usunombre]]</f>
        <v>/0002/0002 JOSE MONTERO ACUÑA</v>
      </c>
    </row>
    <row r="525" spans="1:11" x14ac:dyDescent="0.3">
      <c r="A525" t="s">
        <v>4194</v>
      </c>
      <c r="D525" t="s">
        <v>1086</v>
      </c>
      <c r="E525" t="s">
        <v>124</v>
      </c>
      <c r="F525" t="s">
        <v>4692</v>
      </c>
      <c r="G525">
        <v>16</v>
      </c>
      <c r="H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" t="str">
        <f>Tabla_Consulta_desde_proyectos6[[#This Row],[PRYApath]]&amp;" "&amp;Tabla_Consulta_desde_proyectos6[[#This Row],[Usunombre]]</f>
        <v>/0002/0002 JOSE MONTERO ACUÑA</v>
      </c>
    </row>
    <row r="526" spans="1:11" x14ac:dyDescent="0.3">
      <c r="A526" t="s">
        <v>4194</v>
      </c>
      <c r="D526" t="s">
        <v>1086</v>
      </c>
      <c r="E526" t="s">
        <v>1050</v>
      </c>
      <c r="F526" t="s">
        <v>4258</v>
      </c>
      <c r="G526">
        <v>16</v>
      </c>
      <c r="H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" t="str">
        <f>Tabla_Consulta_desde_proyectos6[[#This Row],[PRYApath]]&amp;" "&amp;Tabla_Consulta_desde_proyectos6[[#This Row],[Usunombre]]</f>
        <v>/0002/0002 JOSE OCONITRILLO SANCHEZ</v>
      </c>
    </row>
    <row r="527" spans="1:11" x14ac:dyDescent="0.3">
      <c r="A527" t="s">
        <v>4194</v>
      </c>
      <c r="D527" t="s">
        <v>1086</v>
      </c>
      <c r="E527" t="s">
        <v>1050</v>
      </c>
      <c r="F527" t="s">
        <v>4342</v>
      </c>
      <c r="G527">
        <v>8</v>
      </c>
      <c r="H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" t="str">
        <f>Tabla_Consulta_desde_proyectos6[[#This Row],[PRYApath]]&amp;" "&amp;Tabla_Consulta_desde_proyectos6[[#This Row],[Usunombre]]</f>
        <v>/0002/0002 JOSE OCONITRILLO SANCHEZ</v>
      </c>
    </row>
    <row r="528" spans="1:11" x14ac:dyDescent="0.3">
      <c r="A528" t="s">
        <v>4194</v>
      </c>
      <c r="D528" t="s">
        <v>1086</v>
      </c>
      <c r="E528" t="s">
        <v>1050</v>
      </c>
      <c r="F528" t="s">
        <v>4366</v>
      </c>
      <c r="G528">
        <v>8</v>
      </c>
      <c r="H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" t="str">
        <f>Tabla_Consulta_desde_proyectos6[[#This Row],[PRYApath]]&amp;" "&amp;Tabla_Consulta_desde_proyectos6[[#This Row],[Usunombre]]</f>
        <v>/0002/0002 JOSE OCONITRILLO SANCHEZ</v>
      </c>
    </row>
    <row r="529" spans="1:11" x14ac:dyDescent="0.3">
      <c r="A529" t="s">
        <v>4194</v>
      </c>
      <c r="D529" t="s">
        <v>1086</v>
      </c>
      <c r="E529" t="s">
        <v>1050</v>
      </c>
      <c r="F529" t="s">
        <v>4610</v>
      </c>
      <c r="G529">
        <v>24</v>
      </c>
      <c r="H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" t="str">
        <f>Tabla_Consulta_desde_proyectos6[[#This Row],[PRYApath]]&amp;" "&amp;Tabla_Consulta_desde_proyectos6[[#This Row],[Usunombre]]</f>
        <v>/0002/0002 JOSE OCONITRILLO SANCHEZ</v>
      </c>
    </row>
    <row r="530" spans="1:11" x14ac:dyDescent="0.3">
      <c r="A530" t="s">
        <v>4194</v>
      </c>
      <c r="D530" t="s">
        <v>1086</v>
      </c>
      <c r="E530" t="s">
        <v>1050</v>
      </c>
      <c r="F530" t="s">
        <v>4692</v>
      </c>
      <c r="G530">
        <v>32</v>
      </c>
      <c r="H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" t="str">
        <f>Tabla_Consulta_desde_proyectos6[[#This Row],[PRYApath]]&amp;" "&amp;Tabla_Consulta_desde_proyectos6[[#This Row],[Usunombre]]</f>
        <v>/0002/0002 JOSE OCONITRILLO SANCHEZ</v>
      </c>
    </row>
    <row r="531" spans="1:11" x14ac:dyDescent="0.3">
      <c r="A531" t="s">
        <v>4194</v>
      </c>
      <c r="D531" t="s">
        <v>1086</v>
      </c>
      <c r="E531" t="s">
        <v>186</v>
      </c>
      <c r="F531" t="s">
        <v>4258</v>
      </c>
      <c r="G531">
        <v>16</v>
      </c>
      <c r="H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" t="str">
        <f>Tabla_Consulta_desde_proyectos6[[#This Row],[PRYApath]]&amp;" "&amp;Tabla_Consulta_desde_proyectos6[[#This Row],[Usunombre]]</f>
        <v>/0002/0002 JOSE PABLO VILLALOBOS LARA</v>
      </c>
    </row>
    <row r="532" spans="1:11" x14ac:dyDescent="0.3">
      <c r="A532" t="s">
        <v>4194</v>
      </c>
      <c r="D532" t="s">
        <v>1086</v>
      </c>
      <c r="E532" t="s">
        <v>186</v>
      </c>
      <c r="F532" t="s">
        <v>4388</v>
      </c>
      <c r="G532">
        <v>4</v>
      </c>
      <c r="H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" t="str">
        <f>Tabla_Consulta_desde_proyectos6[[#This Row],[PRYApath]]&amp;" "&amp;Tabla_Consulta_desde_proyectos6[[#This Row],[Usunombre]]</f>
        <v>/0002/0002 JOSE PABLO VILLALOBOS LARA</v>
      </c>
    </row>
    <row r="533" spans="1:11" x14ac:dyDescent="0.3">
      <c r="A533" t="s">
        <v>4194</v>
      </c>
      <c r="D533" t="s">
        <v>1086</v>
      </c>
      <c r="E533" t="s">
        <v>186</v>
      </c>
      <c r="F533" t="s">
        <v>4559</v>
      </c>
      <c r="G533">
        <v>16</v>
      </c>
      <c r="H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" t="str">
        <f>Tabla_Consulta_desde_proyectos6[[#This Row],[PRYApath]]&amp;" "&amp;Tabla_Consulta_desde_proyectos6[[#This Row],[Usunombre]]</f>
        <v>/0002/0002 JOSE PABLO VILLALOBOS LARA</v>
      </c>
    </row>
    <row r="534" spans="1:11" x14ac:dyDescent="0.3">
      <c r="A534" t="s">
        <v>4194</v>
      </c>
      <c r="D534" t="s">
        <v>1086</v>
      </c>
      <c r="E534" t="s">
        <v>186</v>
      </c>
      <c r="F534" t="s">
        <v>4593</v>
      </c>
      <c r="G534">
        <v>16</v>
      </c>
      <c r="H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" t="str">
        <f>Tabla_Consulta_desde_proyectos6[[#This Row],[PRYApath]]&amp;" "&amp;Tabla_Consulta_desde_proyectos6[[#This Row],[Usunombre]]</f>
        <v>/0002/0002 JOSE PABLO VILLALOBOS LARA</v>
      </c>
    </row>
    <row r="535" spans="1:11" x14ac:dyDescent="0.3">
      <c r="A535" t="s">
        <v>4194</v>
      </c>
      <c r="D535" t="s">
        <v>1086</v>
      </c>
      <c r="E535" t="s">
        <v>186</v>
      </c>
      <c r="F535" t="s">
        <v>4692</v>
      </c>
      <c r="G535">
        <v>25</v>
      </c>
      <c r="H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" t="str">
        <f>Tabla_Consulta_desde_proyectos6[[#This Row],[PRYApath]]&amp;" "&amp;Tabla_Consulta_desde_proyectos6[[#This Row],[Usunombre]]</f>
        <v>/0002/0002 JOSE PABLO VILLALOBOS LARA</v>
      </c>
    </row>
    <row r="536" spans="1:11" x14ac:dyDescent="0.3">
      <c r="A536" t="s">
        <v>4194</v>
      </c>
      <c r="D536" t="s">
        <v>1086</v>
      </c>
      <c r="E536" t="s">
        <v>186</v>
      </c>
      <c r="F536" t="s">
        <v>4640</v>
      </c>
      <c r="G536">
        <v>15</v>
      </c>
      <c r="H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" t="str">
        <f>Tabla_Consulta_desde_proyectos6[[#This Row],[PRYApath]]&amp;" "&amp;Tabla_Consulta_desde_proyectos6[[#This Row],[Usunombre]]</f>
        <v>/0002/0002 JOSE PABLO VILLALOBOS LARA</v>
      </c>
    </row>
    <row r="537" spans="1:11" x14ac:dyDescent="0.3">
      <c r="A537" t="s">
        <v>4194</v>
      </c>
      <c r="D537" t="s">
        <v>1086</v>
      </c>
      <c r="E537" t="s">
        <v>14</v>
      </c>
      <c r="F537" t="s">
        <v>4366</v>
      </c>
      <c r="G537">
        <v>8</v>
      </c>
      <c r="H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" t="str">
        <f>Tabla_Consulta_desde_proyectos6[[#This Row],[PRYApath]]&amp;" "&amp;Tabla_Consulta_desde_proyectos6[[#This Row],[Usunombre]]</f>
        <v>/0002/0002 JOSE QUESADA SOLIS</v>
      </c>
    </row>
    <row r="538" spans="1:11" x14ac:dyDescent="0.3">
      <c r="A538" t="s">
        <v>4194</v>
      </c>
      <c r="D538" t="s">
        <v>1086</v>
      </c>
      <c r="E538" t="s">
        <v>14</v>
      </c>
      <c r="F538" t="s">
        <v>4388</v>
      </c>
      <c r="G538">
        <v>8</v>
      </c>
      <c r="H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" t="str">
        <f>Tabla_Consulta_desde_proyectos6[[#This Row],[PRYApath]]&amp;" "&amp;Tabla_Consulta_desde_proyectos6[[#This Row],[Usunombre]]</f>
        <v>/0002/0002 JOSE QUESADA SOLIS</v>
      </c>
    </row>
    <row r="539" spans="1:11" x14ac:dyDescent="0.3">
      <c r="A539" t="s">
        <v>4194</v>
      </c>
      <c r="D539" t="s">
        <v>1086</v>
      </c>
      <c r="E539" t="s">
        <v>14</v>
      </c>
      <c r="F539" t="s">
        <v>4593</v>
      </c>
      <c r="G539">
        <v>48</v>
      </c>
      <c r="H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" t="str">
        <f>Tabla_Consulta_desde_proyectos6[[#This Row],[PRYApath]]&amp;" "&amp;Tabla_Consulta_desde_proyectos6[[#This Row],[Usunombre]]</f>
        <v>/0002/0002 JOSE QUESADA SOLIS</v>
      </c>
    </row>
    <row r="540" spans="1:11" x14ac:dyDescent="0.3">
      <c r="A540" t="s">
        <v>4194</v>
      </c>
      <c r="D540" t="s">
        <v>1086</v>
      </c>
      <c r="E540" t="s">
        <v>14</v>
      </c>
      <c r="F540" t="s">
        <v>4610</v>
      </c>
      <c r="G540">
        <v>8</v>
      </c>
      <c r="H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" t="str">
        <f>Tabla_Consulta_desde_proyectos6[[#This Row],[PRYApath]]&amp;" "&amp;Tabla_Consulta_desde_proyectos6[[#This Row],[Usunombre]]</f>
        <v>/0002/0002 JOSE QUESADA SOLIS</v>
      </c>
    </row>
    <row r="541" spans="1:11" x14ac:dyDescent="0.3">
      <c r="A541" t="s">
        <v>4194</v>
      </c>
      <c r="D541" t="s">
        <v>1086</v>
      </c>
      <c r="E541" t="s">
        <v>224</v>
      </c>
      <c r="F541" t="s">
        <v>4258</v>
      </c>
      <c r="G541">
        <v>16</v>
      </c>
      <c r="H5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" t="str">
        <f>Tabla_Consulta_desde_proyectos6[[#This Row],[PRYApath]]&amp;" "&amp;Tabla_Consulta_desde_proyectos6[[#This Row],[Usunombre]]</f>
        <v>/0002/0002 JOSE TAIPE BARRETO</v>
      </c>
    </row>
    <row r="542" spans="1:11" x14ac:dyDescent="0.3">
      <c r="A542" t="s">
        <v>4194</v>
      </c>
      <c r="D542" t="s">
        <v>1086</v>
      </c>
      <c r="E542" t="s">
        <v>224</v>
      </c>
      <c r="F542" t="s">
        <v>4366</v>
      </c>
      <c r="G542">
        <v>24</v>
      </c>
      <c r="H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" t="str">
        <f>Tabla_Consulta_desde_proyectos6[[#This Row],[PRYApath]]&amp;" "&amp;Tabla_Consulta_desde_proyectos6[[#This Row],[Usunombre]]</f>
        <v>/0002/0002 JOSE TAIPE BARRETO</v>
      </c>
    </row>
    <row r="543" spans="1:11" x14ac:dyDescent="0.3">
      <c r="A543" t="s">
        <v>4194</v>
      </c>
      <c r="D543" t="s">
        <v>1086</v>
      </c>
      <c r="E543" t="s">
        <v>268</v>
      </c>
      <c r="F543" t="s">
        <v>4258</v>
      </c>
      <c r="G543">
        <v>16</v>
      </c>
      <c r="H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" t="str">
        <f>Tabla_Consulta_desde_proyectos6[[#This Row],[PRYApath]]&amp;" "&amp;Tabla_Consulta_desde_proyectos6[[#This Row],[Usunombre]]</f>
        <v>/0002/0002 JOSEPH RAMIREZ BARQUERO</v>
      </c>
    </row>
    <row r="544" spans="1:11" x14ac:dyDescent="0.3">
      <c r="A544" t="s">
        <v>4194</v>
      </c>
      <c r="D544" t="s">
        <v>1086</v>
      </c>
      <c r="E544" t="s">
        <v>268</v>
      </c>
      <c r="F544" t="s">
        <v>4284</v>
      </c>
      <c r="G544">
        <v>8</v>
      </c>
      <c r="H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" t="str">
        <f>Tabla_Consulta_desde_proyectos6[[#This Row],[PRYApath]]&amp;" "&amp;Tabla_Consulta_desde_proyectos6[[#This Row],[Usunombre]]</f>
        <v>/0002/0002 JOSEPH RAMIREZ BARQUERO</v>
      </c>
    </row>
    <row r="545" spans="1:11" x14ac:dyDescent="0.3">
      <c r="A545" t="s">
        <v>4194</v>
      </c>
      <c r="D545" t="s">
        <v>1086</v>
      </c>
      <c r="E545" t="s">
        <v>268</v>
      </c>
      <c r="F545" t="s">
        <v>4493</v>
      </c>
      <c r="G545">
        <v>8</v>
      </c>
      <c r="H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" t="str">
        <f>Tabla_Consulta_desde_proyectos6[[#This Row],[PRYApath]]&amp;" "&amp;Tabla_Consulta_desde_proyectos6[[#This Row],[Usunombre]]</f>
        <v>/0002/0002 JOSEPH RAMIREZ BARQUERO</v>
      </c>
    </row>
    <row r="546" spans="1:11" x14ac:dyDescent="0.3">
      <c r="A546" t="s">
        <v>4194</v>
      </c>
      <c r="D546" t="s">
        <v>1086</v>
      </c>
      <c r="E546" t="s">
        <v>268</v>
      </c>
      <c r="F546" t="s">
        <v>4593</v>
      </c>
      <c r="G546">
        <v>24</v>
      </c>
      <c r="H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" t="str">
        <f>Tabla_Consulta_desde_proyectos6[[#This Row],[PRYApath]]&amp;" "&amp;Tabla_Consulta_desde_proyectos6[[#This Row],[Usunombre]]</f>
        <v>/0002/0002 JOSEPH RAMIREZ BARQUERO</v>
      </c>
    </row>
    <row r="547" spans="1:11" x14ac:dyDescent="0.3">
      <c r="A547" t="s">
        <v>4194</v>
      </c>
      <c r="D547" t="s">
        <v>1086</v>
      </c>
      <c r="E547" t="s">
        <v>268</v>
      </c>
      <c r="F547" t="s">
        <v>4692</v>
      </c>
      <c r="G547">
        <v>8</v>
      </c>
      <c r="H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" t="str">
        <f>Tabla_Consulta_desde_proyectos6[[#This Row],[PRYApath]]&amp;" "&amp;Tabla_Consulta_desde_proyectos6[[#This Row],[Usunombre]]</f>
        <v>/0002/0002 JOSEPH RAMIREZ BARQUERO</v>
      </c>
    </row>
    <row r="548" spans="1:11" x14ac:dyDescent="0.3">
      <c r="A548" t="s">
        <v>4194</v>
      </c>
      <c r="D548" t="s">
        <v>1086</v>
      </c>
      <c r="E548" t="s">
        <v>4111</v>
      </c>
      <c r="F548" t="s">
        <v>4422</v>
      </c>
      <c r="G548">
        <v>8</v>
      </c>
      <c r="H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" t="str">
        <f>Tabla_Consulta_desde_proyectos6[[#This Row],[PRYApath]]&amp;" "&amp;Tabla_Consulta_desde_proyectos6[[#This Row],[Usunombre]]</f>
        <v>/0002/0002 JOSETH MUÑOZ MADRIGAL</v>
      </c>
    </row>
    <row r="549" spans="1:11" x14ac:dyDescent="0.3">
      <c r="A549" t="s">
        <v>4194</v>
      </c>
      <c r="D549" t="s">
        <v>1086</v>
      </c>
      <c r="E549" t="s">
        <v>4111</v>
      </c>
      <c r="F549" t="s">
        <v>4434</v>
      </c>
      <c r="G549">
        <v>4</v>
      </c>
      <c r="H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" t="str">
        <f>Tabla_Consulta_desde_proyectos6[[#This Row],[PRYApath]]&amp;" "&amp;Tabla_Consulta_desde_proyectos6[[#This Row],[Usunombre]]</f>
        <v>/0002/0002 JOSETH MUÑOZ MADRIGAL</v>
      </c>
    </row>
    <row r="550" spans="1:11" x14ac:dyDescent="0.3">
      <c r="A550" t="s">
        <v>4194</v>
      </c>
      <c r="D550" t="s">
        <v>1086</v>
      </c>
      <c r="E550" t="s">
        <v>4111</v>
      </c>
      <c r="F550" t="s">
        <v>4493</v>
      </c>
      <c r="G550">
        <v>4</v>
      </c>
      <c r="H5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" t="str">
        <f>Tabla_Consulta_desde_proyectos6[[#This Row],[PRYApath]]&amp;" "&amp;Tabla_Consulta_desde_proyectos6[[#This Row],[Usunombre]]</f>
        <v>/0002/0002 JOSETH MUÑOZ MADRIGAL</v>
      </c>
    </row>
    <row r="551" spans="1:11" x14ac:dyDescent="0.3">
      <c r="A551" t="s">
        <v>4194</v>
      </c>
      <c r="D551" t="s">
        <v>1086</v>
      </c>
      <c r="E551" t="s">
        <v>4111</v>
      </c>
      <c r="F551" t="s">
        <v>4559</v>
      </c>
      <c r="G551">
        <v>8</v>
      </c>
      <c r="H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" t="str">
        <f>Tabla_Consulta_desde_proyectos6[[#This Row],[PRYApath]]&amp;" "&amp;Tabla_Consulta_desde_proyectos6[[#This Row],[Usunombre]]</f>
        <v>/0002/0002 JOSETH MUÑOZ MADRIGAL</v>
      </c>
    </row>
    <row r="552" spans="1:11" x14ac:dyDescent="0.3">
      <c r="A552" t="s">
        <v>4194</v>
      </c>
      <c r="D552" t="s">
        <v>1086</v>
      </c>
      <c r="E552" t="s">
        <v>4111</v>
      </c>
      <c r="F552" t="s">
        <v>4610</v>
      </c>
      <c r="G552">
        <v>12</v>
      </c>
      <c r="H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" t="str">
        <f>Tabla_Consulta_desde_proyectos6[[#This Row],[PRYApath]]&amp;" "&amp;Tabla_Consulta_desde_proyectos6[[#This Row],[Usunombre]]</f>
        <v>/0002/0002 JOSETH MUÑOZ MADRIGAL</v>
      </c>
    </row>
    <row r="553" spans="1:11" x14ac:dyDescent="0.3">
      <c r="A553" t="s">
        <v>4194</v>
      </c>
      <c r="D553" t="s">
        <v>1086</v>
      </c>
      <c r="E553" t="s">
        <v>4111</v>
      </c>
      <c r="F553" t="s">
        <v>4692</v>
      </c>
      <c r="G553">
        <v>8</v>
      </c>
      <c r="H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" t="str">
        <f>Tabla_Consulta_desde_proyectos6[[#This Row],[PRYApath]]&amp;" "&amp;Tabla_Consulta_desde_proyectos6[[#This Row],[Usunombre]]</f>
        <v>/0002/0002 JOSETH MUÑOZ MADRIGAL</v>
      </c>
    </row>
    <row r="554" spans="1:11" x14ac:dyDescent="0.3">
      <c r="A554" t="s">
        <v>4194</v>
      </c>
      <c r="D554" t="s">
        <v>1086</v>
      </c>
      <c r="E554" t="s">
        <v>943</v>
      </c>
      <c r="F554" t="s">
        <v>4342</v>
      </c>
      <c r="G554">
        <v>80</v>
      </c>
      <c r="H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" t="str">
        <f>Tabla_Consulta_desde_proyectos6[[#This Row],[PRYApath]]&amp;" "&amp;Tabla_Consulta_desde_proyectos6[[#This Row],[Usunombre]]</f>
        <v>/0002/0002 JOSHUA ARGUELLO CAMPOS</v>
      </c>
    </row>
    <row r="555" spans="1:11" x14ac:dyDescent="0.3">
      <c r="A555" t="s">
        <v>4194</v>
      </c>
      <c r="D555" t="s">
        <v>1086</v>
      </c>
      <c r="E555" t="s">
        <v>305</v>
      </c>
      <c r="F555" t="s">
        <v>4342</v>
      </c>
      <c r="G555">
        <v>16</v>
      </c>
      <c r="H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" t="str">
        <f>Tabla_Consulta_desde_proyectos6[[#This Row],[PRYApath]]&amp;" "&amp;Tabla_Consulta_desde_proyectos6[[#This Row],[Usunombre]]</f>
        <v>/0002/0002 JOSTEN AGÜERO MAROTO</v>
      </c>
    </row>
    <row r="556" spans="1:11" x14ac:dyDescent="0.3">
      <c r="A556" t="s">
        <v>4194</v>
      </c>
      <c r="D556" t="s">
        <v>1086</v>
      </c>
      <c r="E556" t="s">
        <v>305</v>
      </c>
      <c r="F556" t="s">
        <v>4388</v>
      </c>
      <c r="G556">
        <v>8</v>
      </c>
      <c r="H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" t="str">
        <f>Tabla_Consulta_desde_proyectos6[[#This Row],[PRYApath]]&amp;" "&amp;Tabla_Consulta_desde_proyectos6[[#This Row],[Usunombre]]</f>
        <v>/0002/0002 JOSTEN AGÜERO MAROTO</v>
      </c>
    </row>
    <row r="557" spans="1:11" x14ac:dyDescent="0.3">
      <c r="A557" t="s">
        <v>4194</v>
      </c>
      <c r="D557" t="s">
        <v>1086</v>
      </c>
      <c r="E557" t="s">
        <v>3960</v>
      </c>
      <c r="F557" t="s">
        <v>4258</v>
      </c>
      <c r="G557">
        <v>8</v>
      </c>
      <c r="H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" t="str">
        <f>Tabla_Consulta_desde_proyectos6[[#This Row],[PRYApath]]&amp;" "&amp;Tabla_Consulta_desde_proyectos6[[#This Row],[Usunombre]]</f>
        <v>/0002/0002 JOSUE BLANCO MURILLO</v>
      </c>
    </row>
    <row r="558" spans="1:11" x14ac:dyDescent="0.3">
      <c r="A558" t="s">
        <v>4194</v>
      </c>
      <c r="D558" t="s">
        <v>1086</v>
      </c>
      <c r="E558" t="s">
        <v>3960</v>
      </c>
      <c r="F558" t="s">
        <v>4493</v>
      </c>
      <c r="G558">
        <v>16</v>
      </c>
      <c r="H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" t="str">
        <f>Tabla_Consulta_desde_proyectos6[[#This Row],[PRYApath]]&amp;" "&amp;Tabla_Consulta_desde_proyectos6[[#This Row],[Usunombre]]</f>
        <v>/0002/0002 JOSUE BLANCO MURILLO</v>
      </c>
    </row>
    <row r="559" spans="1:11" x14ac:dyDescent="0.3">
      <c r="A559" t="s">
        <v>4194</v>
      </c>
      <c r="D559" t="s">
        <v>1086</v>
      </c>
      <c r="E559" t="s">
        <v>3960</v>
      </c>
      <c r="F559" t="s">
        <v>4692</v>
      </c>
      <c r="G559">
        <v>48</v>
      </c>
      <c r="H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" t="str">
        <f>Tabla_Consulta_desde_proyectos6[[#This Row],[PRYApath]]&amp;" "&amp;Tabla_Consulta_desde_proyectos6[[#This Row],[Usunombre]]</f>
        <v>/0002/0002 JOSUE BLANCO MURILLO</v>
      </c>
    </row>
    <row r="560" spans="1:11" x14ac:dyDescent="0.3">
      <c r="A560" t="s">
        <v>4194</v>
      </c>
      <c r="D560" t="s">
        <v>1086</v>
      </c>
      <c r="E560" t="s">
        <v>239</v>
      </c>
      <c r="F560" t="s">
        <v>4258</v>
      </c>
      <c r="G560">
        <v>16</v>
      </c>
      <c r="H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" t="str">
        <f>Tabla_Consulta_desde_proyectos6[[#This Row],[PRYApath]]&amp;" "&amp;Tabla_Consulta_desde_proyectos6[[#This Row],[Usunombre]]</f>
        <v>/0002/0002 JOSUE ROSALES PICADO</v>
      </c>
    </row>
    <row r="561" spans="1:11" x14ac:dyDescent="0.3">
      <c r="A561" t="s">
        <v>4194</v>
      </c>
      <c r="D561" t="s">
        <v>1086</v>
      </c>
      <c r="E561" t="s">
        <v>239</v>
      </c>
      <c r="F561" t="s">
        <v>4284</v>
      </c>
      <c r="G561">
        <v>8</v>
      </c>
      <c r="H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" t="str">
        <f>Tabla_Consulta_desde_proyectos6[[#This Row],[PRYApath]]&amp;" "&amp;Tabla_Consulta_desde_proyectos6[[#This Row],[Usunombre]]</f>
        <v>/0002/0002 JOSUE ROSALES PICADO</v>
      </c>
    </row>
    <row r="562" spans="1:11" x14ac:dyDescent="0.3">
      <c r="A562" t="s">
        <v>4194</v>
      </c>
      <c r="D562" t="s">
        <v>1086</v>
      </c>
      <c r="E562" t="s">
        <v>239</v>
      </c>
      <c r="F562" t="s">
        <v>4366</v>
      </c>
      <c r="G562">
        <v>8</v>
      </c>
      <c r="H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" t="str">
        <f>Tabla_Consulta_desde_proyectos6[[#This Row],[PRYApath]]&amp;" "&amp;Tabla_Consulta_desde_proyectos6[[#This Row],[Usunombre]]</f>
        <v>/0002/0002 JOSUE ROSALES PICADO</v>
      </c>
    </row>
    <row r="563" spans="1:11" x14ac:dyDescent="0.3">
      <c r="A563" t="s">
        <v>4194</v>
      </c>
      <c r="D563" t="s">
        <v>1086</v>
      </c>
      <c r="E563" t="s">
        <v>239</v>
      </c>
      <c r="F563" t="s">
        <v>4388</v>
      </c>
      <c r="G563">
        <v>8</v>
      </c>
      <c r="H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" t="str">
        <f>Tabla_Consulta_desde_proyectos6[[#This Row],[PRYApath]]&amp;" "&amp;Tabla_Consulta_desde_proyectos6[[#This Row],[Usunombre]]</f>
        <v>/0002/0002 JOSUE ROSALES PICADO</v>
      </c>
    </row>
    <row r="564" spans="1:11" x14ac:dyDescent="0.3">
      <c r="A564" t="s">
        <v>4194</v>
      </c>
      <c r="D564" t="s">
        <v>1086</v>
      </c>
      <c r="E564" t="s">
        <v>239</v>
      </c>
      <c r="F564" t="s">
        <v>4434</v>
      </c>
      <c r="G564">
        <v>24</v>
      </c>
      <c r="H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" t="str">
        <f>Tabla_Consulta_desde_proyectos6[[#This Row],[PRYApath]]&amp;" "&amp;Tabla_Consulta_desde_proyectos6[[#This Row],[Usunombre]]</f>
        <v>/0002/0002 JOSUE ROSALES PICADO</v>
      </c>
    </row>
    <row r="565" spans="1:11" x14ac:dyDescent="0.3">
      <c r="A565" t="s">
        <v>4194</v>
      </c>
      <c r="D565" t="s">
        <v>1086</v>
      </c>
      <c r="E565" t="s">
        <v>239</v>
      </c>
      <c r="F565" t="s">
        <v>4493</v>
      </c>
      <c r="G565">
        <v>8</v>
      </c>
      <c r="H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" t="str">
        <f>Tabla_Consulta_desde_proyectos6[[#This Row],[PRYApath]]&amp;" "&amp;Tabla_Consulta_desde_proyectos6[[#This Row],[Usunombre]]</f>
        <v>/0002/0002 JOSUE ROSALES PICADO</v>
      </c>
    </row>
    <row r="566" spans="1:11" x14ac:dyDescent="0.3">
      <c r="A566" t="s">
        <v>4194</v>
      </c>
      <c r="D566" t="s">
        <v>1086</v>
      </c>
      <c r="E566" t="s">
        <v>356</v>
      </c>
      <c r="F566" t="s">
        <v>4258</v>
      </c>
      <c r="G566">
        <v>4</v>
      </c>
      <c r="H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" t="str">
        <f>Tabla_Consulta_desde_proyectos6[[#This Row],[PRYApath]]&amp;" "&amp;Tabla_Consulta_desde_proyectos6[[#This Row],[Usunombre]]</f>
        <v>/0002/0002 JOSUE VARGAS ALVAREZ</v>
      </c>
    </row>
    <row r="567" spans="1:11" x14ac:dyDescent="0.3">
      <c r="A567" t="s">
        <v>4194</v>
      </c>
      <c r="D567" t="s">
        <v>1086</v>
      </c>
      <c r="E567" t="s">
        <v>356</v>
      </c>
      <c r="F567" t="s">
        <v>4610</v>
      </c>
      <c r="G567">
        <v>8</v>
      </c>
      <c r="H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" t="str">
        <f>Tabla_Consulta_desde_proyectos6[[#This Row],[PRYApath]]&amp;" "&amp;Tabla_Consulta_desde_proyectos6[[#This Row],[Usunombre]]</f>
        <v>/0002/0002 JOSUE VARGAS ALVAREZ</v>
      </c>
    </row>
    <row r="568" spans="1:11" x14ac:dyDescent="0.3">
      <c r="A568" t="s">
        <v>4194</v>
      </c>
      <c r="D568" t="s">
        <v>1086</v>
      </c>
      <c r="E568" t="s">
        <v>356</v>
      </c>
      <c r="F568" t="s">
        <v>4692</v>
      </c>
      <c r="G568">
        <v>16</v>
      </c>
      <c r="H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" t="str">
        <f>Tabla_Consulta_desde_proyectos6[[#This Row],[PRYApath]]&amp;" "&amp;Tabla_Consulta_desde_proyectos6[[#This Row],[Usunombre]]</f>
        <v>/0002/0002 JOSUE VARGAS ALVAREZ</v>
      </c>
    </row>
    <row r="569" spans="1:11" x14ac:dyDescent="0.3">
      <c r="A569" t="s">
        <v>4194</v>
      </c>
      <c r="D569" t="s">
        <v>1086</v>
      </c>
      <c r="E569" t="s">
        <v>52</v>
      </c>
      <c r="F569" t="s">
        <v>4258</v>
      </c>
      <c r="G569">
        <v>32</v>
      </c>
      <c r="H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" t="str">
        <f>Tabla_Consulta_desde_proyectos6[[#This Row],[PRYApath]]&amp;" "&amp;Tabla_Consulta_desde_proyectos6[[#This Row],[Usunombre]]</f>
        <v>/0002/0002 JUAN ANTONIO MORA GARCIA</v>
      </c>
    </row>
    <row r="570" spans="1:11" x14ac:dyDescent="0.3">
      <c r="A570" t="s">
        <v>4194</v>
      </c>
      <c r="D570" t="s">
        <v>1086</v>
      </c>
      <c r="E570" t="s">
        <v>52</v>
      </c>
      <c r="F570" t="s">
        <v>4692</v>
      </c>
      <c r="G570">
        <v>8</v>
      </c>
      <c r="H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" t="str">
        <f>Tabla_Consulta_desde_proyectos6[[#This Row],[PRYApath]]&amp;" "&amp;Tabla_Consulta_desde_proyectos6[[#This Row],[Usunombre]]</f>
        <v>/0002/0002 JUAN ANTONIO MORA GARCIA</v>
      </c>
    </row>
    <row r="571" spans="1:11" x14ac:dyDescent="0.3">
      <c r="A571" t="s">
        <v>4194</v>
      </c>
      <c r="D571" t="s">
        <v>1086</v>
      </c>
      <c r="E571" t="s">
        <v>245</v>
      </c>
      <c r="F571" t="s">
        <v>4258</v>
      </c>
      <c r="G571">
        <v>16</v>
      </c>
      <c r="H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" t="str">
        <f>Tabla_Consulta_desde_proyectos6[[#This Row],[PRYApath]]&amp;" "&amp;Tabla_Consulta_desde_proyectos6[[#This Row],[Usunombre]]</f>
        <v>/0002/0002 JUAN ESTRADA RAMIREZ</v>
      </c>
    </row>
    <row r="572" spans="1:11" x14ac:dyDescent="0.3">
      <c r="A572" t="s">
        <v>4194</v>
      </c>
      <c r="D572" t="s">
        <v>1086</v>
      </c>
      <c r="E572" t="s">
        <v>245</v>
      </c>
      <c r="F572" t="s">
        <v>4284</v>
      </c>
      <c r="G572">
        <v>16</v>
      </c>
      <c r="H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" t="str">
        <f>Tabla_Consulta_desde_proyectos6[[#This Row],[PRYApath]]&amp;" "&amp;Tabla_Consulta_desde_proyectos6[[#This Row],[Usunombre]]</f>
        <v>/0002/0002 JUAN ESTRADA RAMIREZ</v>
      </c>
    </row>
    <row r="573" spans="1:11" x14ac:dyDescent="0.3">
      <c r="A573" t="s">
        <v>4194</v>
      </c>
      <c r="D573" t="s">
        <v>1086</v>
      </c>
      <c r="E573" t="s">
        <v>245</v>
      </c>
      <c r="F573" t="s">
        <v>4366</v>
      </c>
      <c r="G573">
        <v>24</v>
      </c>
      <c r="H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" t="str">
        <f>Tabla_Consulta_desde_proyectos6[[#This Row],[PRYApath]]&amp;" "&amp;Tabla_Consulta_desde_proyectos6[[#This Row],[Usunombre]]</f>
        <v>/0002/0002 JUAN ESTRADA RAMIREZ</v>
      </c>
    </row>
    <row r="574" spans="1:11" x14ac:dyDescent="0.3">
      <c r="A574" t="s">
        <v>4194</v>
      </c>
      <c r="D574" t="s">
        <v>1086</v>
      </c>
      <c r="E574" t="s">
        <v>245</v>
      </c>
      <c r="F574" t="s">
        <v>4422</v>
      </c>
      <c r="G574">
        <v>8</v>
      </c>
      <c r="H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" t="str">
        <f>Tabla_Consulta_desde_proyectos6[[#This Row],[PRYApath]]&amp;" "&amp;Tabla_Consulta_desde_proyectos6[[#This Row],[Usunombre]]</f>
        <v>/0002/0002 JUAN ESTRADA RAMIREZ</v>
      </c>
    </row>
    <row r="575" spans="1:11" x14ac:dyDescent="0.3">
      <c r="A575" t="s">
        <v>4194</v>
      </c>
      <c r="D575" t="s">
        <v>1086</v>
      </c>
      <c r="E575" t="s">
        <v>245</v>
      </c>
      <c r="F575" t="s">
        <v>4559</v>
      </c>
      <c r="G575">
        <v>16</v>
      </c>
      <c r="H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" t="str">
        <f>Tabla_Consulta_desde_proyectos6[[#This Row],[PRYApath]]&amp;" "&amp;Tabla_Consulta_desde_proyectos6[[#This Row],[Usunombre]]</f>
        <v>/0002/0002 JUAN ESTRADA RAMIREZ</v>
      </c>
    </row>
    <row r="576" spans="1:11" x14ac:dyDescent="0.3">
      <c r="A576" t="s">
        <v>4194</v>
      </c>
      <c r="D576" t="s">
        <v>1086</v>
      </c>
      <c r="E576" t="s">
        <v>245</v>
      </c>
      <c r="F576" t="s">
        <v>4593</v>
      </c>
      <c r="G576">
        <v>16</v>
      </c>
      <c r="H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" t="str">
        <f>Tabla_Consulta_desde_proyectos6[[#This Row],[PRYApath]]&amp;" "&amp;Tabla_Consulta_desde_proyectos6[[#This Row],[Usunombre]]</f>
        <v>/0002/0002 JUAN ESTRADA RAMIREZ</v>
      </c>
    </row>
    <row r="577" spans="1:11" x14ac:dyDescent="0.3">
      <c r="A577" t="s">
        <v>4194</v>
      </c>
      <c r="D577" t="s">
        <v>1086</v>
      </c>
      <c r="E577" t="s">
        <v>245</v>
      </c>
      <c r="F577" t="s">
        <v>4692</v>
      </c>
      <c r="G577">
        <v>40</v>
      </c>
      <c r="H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" t="str">
        <f>Tabla_Consulta_desde_proyectos6[[#This Row],[PRYApath]]&amp;" "&amp;Tabla_Consulta_desde_proyectos6[[#This Row],[Usunombre]]</f>
        <v>/0002/0002 JUAN ESTRADA RAMIREZ</v>
      </c>
    </row>
    <row r="578" spans="1:11" x14ac:dyDescent="0.3">
      <c r="A578" t="s">
        <v>4194</v>
      </c>
      <c r="D578" t="s">
        <v>1086</v>
      </c>
      <c r="E578" t="s">
        <v>263</v>
      </c>
      <c r="F578" t="s">
        <v>4284</v>
      </c>
      <c r="G578">
        <v>4</v>
      </c>
      <c r="H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" t="str">
        <f>Tabla_Consulta_desde_proyectos6[[#This Row],[PRYApath]]&amp;" "&amp;Tabla_Consulta_desde_proyectos6[[#This Row],[Usunombre]]</f>
        <v>/0002/0002 JUAN PABLO ABARCA DURAN</v>
      </c>
    </row>
    <row r="579" spans="1:11" x14ac:dyDescent="0.3">
      <c r="A579" t="s">
        <v>4194</v>
      </c>
      <c r="D579" t="s">
        <v>1086</v>
      </c>
      <c r="E579" t="s">
        <v>263</v>
      </c>
      <c r="F579" t="s">
        <v>4388</v>
      </c>
      <c r="G579">
        <v>8</v>
      </c>
      <c r="H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" t="str">
        <f>Tabla_Consulta_desde_proyectos6[[#This Row],[PRYApath]]&amp;" "&amp;Tabla_Consulta_desde_proyectos6[[#This Row],[Usunombre]]</f>
        <v>/0002/0002 JUAN PABLO ABARCA DURAN</v>
      </c>
    </row>
    <row r="580" spans="1:11" x14ac:dyDescent="0.3">
      <c r="A580" t="s">
        <v>4194</v>
      </c>
      <c r="D580" t="s">
        <v>1086</v>
      </c>
      <c r="E580" t="s">
        <v>263</v>
      </c>
      <c r="F580" t="s">
        <v>4610</v>
      </c>
      <c r="G580">
        <v>56</v>
      </c>
      <c r="H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" t="str">
        <f>Tabla_Consulta_desde_proyectos6[[#This Row],[PRYApath]]&amp;" "&amp;Tabla_Consulta_desde_proyectos6[[#This Row],[Usunombre]]</f>
        <v>/0002/0002 JUAN PABLO ABARCA DURAN</v>
      </c>
    </row>
    <row r="581" spans="1:11" x14ac:dyDescent="0.3">
      <c r="A581" t="s">
        <v>4194</v>
      </c>
      <c r="D581" t="s">
        <v>1086</v>
      </c>
      <c r="E581" t="s">
        <v>263</v>
      </c>
      <c r="F581" t="s">
        <v>4692</v>
      </c>
      <c r="G581">
        <v>24</v>
      </c>
      <c r="H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" t="str">
        <f>Tabla_Consulta_desde_proyectos6[[#This Row],[PRYApath]]&amp;" "&amp;Tabla_Consulta_desde_proyectos6[[#This Row],[Usunombre]]</f>
        <v>/0002/0002 JUAN PABLO ABARCA DURAN</v>
      </c>
    </row>
    <row r="582" spans="1:11" x14ac:dyDescent="0.3">
      <c r="A582" t="s">
        <v>4194</v>
      </c>
      <c r="D582" t="s">
        <v>1086</v>
      </c>
      <c r="E582" t="s">
        <v>1064</v>
      </c>
      <c r="F582" t="s">
        <v>4342</v>
      </c>
      <c r="G582">
        <v>8</v>
      </c>
      <c r="H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" t="str">
        <f>Tabla_Consulta_desde_proyectos6[[#This Row],[PRYApath]]&amp;" "&amp;Tabla_Consulta_desde_proyectos6[[#This Row],[Usunombre]]</f>
        <v>/0002/0002 JULIAN GONZALEZ BETANCUR</v>
      </c>
    </row>
    <row r="583" spans="1:11" x14ac:dyDescent="0.3">
      <c r="A583" t="s">
        <v>4194</v>
      </c>
      <c r="D583" t="s">
        <v>1086</v>
      </c>
      <c r="E583" t="s">
        <v>1064</v>
      </c>
      <c r="F583" t="s">
        <v>4366</v>
      </c>
      <c r="G583">
        <v>8</v>
      </c>
      <c r="H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" t="str">
        <f>Tabla_Consulta_desde_proyectos6[[#This Row],[PRYApath]]&amp;" "&amp;Tabla_Consulta_desde_proyectos6[[#This Row],[Usunombre]]</f>
        <v>/0002/0002 JULIAN GONZALEZ BETANCUR</v>
      </c>
    </row>
    <row r="584" spans="1:11" x14ac:dyDescent="0.3">
      <c r="A584" t="s">
        <v>4194</v>
      </c>
      <c r="D584" t="s">
        <v>1086</v>
      </c>
      <c r="E584" t="s">
        <v>1064</v>
      </c>
      <c r="F584" t="s">
        <v>4388</v>
      </c>
      <c r="G584">
        <v>8</v>
      </c>
      <c r="H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" t="str">
        <f>Tabla_Consulta_desde_proyectos6[[#This Row],[PRYApath]]&amp;" "&amp;Tabla_Consulta_desde_proyectos6[[#This Row],[Usunombre]]</f>
        <v>/0002/0002 JULIAN GONZALEZ BETANCUR</v>
      </c>
    </row>
    <row r="585" spans="1:11" x14ac:dyDescent="0.3">
      <c r="A585" t="s">
        <v>4194</v>
      </c>
      <c r="D585" t="s">
        <v>1086</v>
      </c>
      <c r="E585" t="s">
        <v>1064</v>
      </c>
      <c r="F585" t="s">
        <v>4593</v>
      </c>
      <c r="G585">
        <v>8</v>
      </c>
      <c r="H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" t="str">
        <f>Tabla_Consulta_desde_proyectos6[[#This Row],[PRYApath]]&amp;" "&amp;Tabla_Consulta_desde_proyectos6[[#This Row],[Usunombre]]</f>
        <v>/0002/0002 JULIAN GONZALEZ BETANCUR</v>
      </c>
    </row>
    <row r="586" spans="1:11" x14ac:dyDescent="0.3">
      <c r="A586" t="s">
        <v>4194</v>
      </c>
      <c r="D586" t="s">
        <v>1086</v>
      </c>
      <c r="E586" t="s">
        <v>179</v>
      </c>
      <c r="F586" t="s">
        <v>4284</v>
      </c>
      <c r="G586">
        <v>4</v>
      </c>
      <c r="H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" t="str">
        <f>Tabla_Consulta_desde_proyectos6[[#This Row],[PRYApath]]&amp;" "&amp;Tabla_Consulta_desde_proyectos6[[#This Row],[Usunombre]]</f>
        <v>/0002/0002 KARLA HERRERA ROJAS</v>
      </c>
    </row>
    <row r="587" spans="1:11" x14ac:dyDescent="0.3">
      <c r="A587" t="s">
        <v>4194</v>
      </c>
      <c r="D587" t="s">
        <v>1086</v>
      </c>
      <c r="E587" t="s">
        <v>179</v>
      </c>
      <c r="F587" t="s">
        <v>4422</v>
      </c>
      <c r="G587">
        <v>8</v>
      </c>
      <c r="H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" t="str">
        <f>Tabla_Consulta_desde_proyectos6[[#This Row],[PRYApath]]&amp;" "&amp;Tabla_Consulta_desde_proyectos6[[#This Row],[Usunombre]]</f>
        <v>/0002/0002 KARLA HERRERA ROJAS</v>
      </c>
    </row>
    <row r="588" spans="1:11" x14ac:dyDescent="0.3">
      <c r="A588" t="s">
        <v>4194</v>
      </c>
      <c r="D588" t="s">
        <v>1086</v>
      </c>
      <c r="E588" t="s">
        <v>179</v>
      </c>
      <c r="F588" t="s">
        <v>4434</v>
      </c>
      <c r="G588">
        <v>20</v>
      </c>
      <c r="H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" t="str">
        <f>Tabla_Consulta_desde_proyectos6[[#This Row],[PRYApath]]&amp;" "&amp;Tabla_Consulta_desde_proyectos6[[#This Row],[Usunombre]]</f>
        <v>/0002/0002 KARLA HERRERA ROJAS</v>
      </c>
    </row>
    <row r="589" spans="1:11" x14ac:dyDescent="0.3">
      <c r="A589" t="s">
        <v>4194</v>
      </c>
      <c r="D589" t="s">
        <v>1086</v>
      </c>
      <c r="E589" t="s">
        <v>179</v>
      </c>
      <c r="F589" t="s">
        <v>4559</v>
      </c>
      <c r="G589">
        <v>4</v>
      </c>
      <c r="H5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" t="str">
        <f>Tabla_Consulta_desde_proyectos6[[#This Row],[PRYApath]]&amp;" "&amp;Tabla_Consulta_desde_proyectos6[[#This Row],[Usunombre]]</f>
        <v>/0002/0002 KARLA HERRERA ROJAS</v>
      </c>
    </row>
    <row r="590" spans="1:11" x14ac:dyDescent="0.3">
      <c r="A590" t="s">
        <v>4194</v>
      </c>
      <c r="D590" t="s">
        <v>1086</v>
      </c>
      <c r="E590" t="s">
        <v>179</v>
      </c>
      <c r="F590" t="s">
        <v>4610</v>
      </c>
      <c r="G590">
        <v>16</v>
      </c>
      <c r="H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" t="str">
        <f>Tabla_Consulta_desde_proyectos6[[#This Row],[PRYApath]]&amp;" "&amp;Tabla_Consulta_desde_proyectos6[[#This Row],[Usunombre]]</f>
        <v>/0002/0002 KARLA HERRERA ROJAS</v>
      </c>
    </row>
    <row r="591" spans="1:11" x14ac:dyDescent="0.3">
      <c r="A591" t="s">
        <v>4194</v>
      </c>
      <c r="D591" t="s">
        <v>1086</v>
      </c>
      <c r="E591" t="s">
        <v>179</v>
      </c>
      <c r="F591" t="s">
        <v>4692</v>
      </c>
      <c r="G591">
        <v>8</v>
      </c>
      <c r="H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" t="str">
        <f>Tabla_Consulta_desde_proyectos6[[#This Row],[PRYApath]]&amp;" "&amp;Tabla_Consulta_desde_proyectos6[[#This Row],[Usunombre]]</f>
        <v>/0002/0002 KARLA HERRERA ROJAS</v>
      </c>
    </row>
    <row r="592" spans="1:11" x14ac:dyDescent="0.3">
      <c r="A592" t="s">
        <v>4194</v>
      </c>
      <c r="D592" t="s">
        <v>1086</v>
      </c>
      <c r="E592" t="s">
        <v>1044</v>
      </c>
      <c r="F592" t="s">
        <v>4258</v>
      </c>
      <c r="G592">
        <v>16</v>
      </c>
      <c r="H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" t="str">
        <f>Tabla_Consulta_desde_proyectos6[[#This Row],[PRYApath]]&amp;" "&amp;Tabla_Consulta_desde_proyectos6[[#This Row],[Usunombre]]</f>
        <v>/0002/0002 KARLA MAYORGA BRENES</v>
      </c>
    </row>
    <row r="593" spans="1:11" x14ac:dyDescent="0.3">
      <c r="A593" t="s">
        <v>4194</v>
      </c>
      <c r="D593" t="s">
        <v>1086</v>
      </c>
      <c r="E593" t="s">
        <v>1044</v>
      </c>
      <c r="F593" t="s">
        <v>4366</v>
      </c>
      <c r="G593">
        <v>24</v>
      </c>
      <c r="H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" t="str">
        <f>Tabla_Consulta_desde_proyectos6[[#This Row],[PRYApath]]&amp;" "&amp;Tabla_Consulta_desde_proyectos6[[#This Row],[Usunombre]]</f>
        <v>/0002/0002 KARLA MAYORGA BRENES</v>
      </c>
    </row>
    <row r="594" spans="1:11" x14ac:dyDescent="0.3">
      <c r="A594" t="s">
        <v>4194</v>
      </c>
      <c r="D594" t="s">
        <v>1086</v>
      </c>
      <c r="E594" t="s">
        <v>1044</v>
      </c>
      <c r="F594" t="s">
        <v>4422</v>
      </c>
      <c r="G594">
        <v>8</v>
      </c>
      <c r="H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" t="str">
        <f>Tabla_Consulta_desde_proyectos6[[#This Row],[PRYApath]]&amp;" "&amp;Tabla_Consulta_desde_proyectos6[[#This Row],[Usunombre]]</f>
        <v>/0002/0002 KARLA MAYORGA BRENES</v>
      </c>
    </row>
    <row r="595" spans="1:11" x14ac:dyDescent="0.3">
      <c r="A595" t="s">
        <v>4194</v>
      </c>
      <c r="D595" t="s">
        <v>1086</v>
      </c>
      <c r="E595" t="s">
        <v>1044</v>
      </c>
      <c r="F595" t="s">
        <v>4593</v>
      </c>
      <c r="G595">
        <v>8</v>
      </c>
      <c r="H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" t="str">
        <f>Tabla_Consulta_desde_proyectos6[[#This Row],[PRYApath]]&amp;" "&amp;Tabla_Consulta_desde_proyectos6[[#This Row],[Usunombre]]</f>
        <v>/0002/0002 KARLA MAYORGA BRENES</v>
      </c>
    </row>
    <row r="596" spans="1:11" x14ac:dyDescent="0.3">
      <c r="A596" t="s">
        <v>4194</v>
      </c>
      <c r="D596" t="s">
        <v>1086</v>
      </c>
      <c r="E596" t="s">
        <v>1044</v>
      </c>
      <c r="F596" t="s">
        <v>4692</v>
      </c>
      <c r="G596">
        <v>24</v>
      </c>
      <c r="H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" t="str">
        <f>Tabla_Consulta_desde_proyectos6[[#This Row],[PRYApath]]&amp;" "&amp;Tabla_Consulta_desde_proyectos6[[#This Row],[Usunombre]]</f>
        <v>/0002/0002 KARLA MAYORGA BRENES</v>
      </c>
    </row>
    <row r="597" spans="1:11" x14ac:dyDescent="0.3">
      <c r="A597" t="s">
        <v>4194</v>
      </c>
      <c r="D597" t="s">
        <v>1086</v>
      </c>
      <c r="E597" t="s">
        <v>1044</v>
      </c>
      <c r="F597" t="s">
        <v>4640</v>
      </c>
      <c r="G597">
        <v>16</v>
      </c>
      <c r="H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" t="str">
        <f>Tabla_Consulta_desde_proyectos6[[#This Row],[PRYApath]]&amp;" "&amp;Tabla_Consulta_desde_proyectos6[[#This Row],[Usunombre]]</f>
        <v>/0002/0002 KARLA MAYORGA BRENES</v>
      </c>
    </row>
    <row r="598" spans="1:11" x14ac:dyDescent="0.3">
      <c r="A598" t="s">
        <v>4194</v>
      </c>
      <c r="D598" t="s">
        <v>1086</v>
      </c>
      <c r="E598" t="s">
        <v>190</v>
      </c>
      <c r="F598" t="s">
        <v>4258</v>
      </c>
      <c r="G598">
        <v>20</v>
      </c>
      <c r="H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" t="str">
        <f>Tabla_Consulta_desde_proyectos6[[#This Row],[PRYApath]]&amp;" "&amp;Tabla_Consulta_desde_proyectos6[[#This Row],[Usunombre]]</f>
        <v>/0002/0002 KAROL MORA CASCANTE</v>
      </c>
    </row>
    <row r="599" spans="1:11" x14ac:dyDescent="0.3">
      <c r="A599" t="s">
        <v>4194</v>
      </c>
      <c r="D599" t="s">
        <v>1086</v>
      </c>
      <c r="E599" t="s">
        <v>190</v>
      </c>
      <c r="F599" t="s">
        <v>4434</v>
      </c>
      <c r="G599">
        <v>4</v>
      </c>
      <c r="H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" t="str">
        <f>Tabla_Consulta_desde_proyectos6[[#This Row],[PRYApath]]&amp;" "&amp;Tabla_Consulta_desde_proyectos6[[#This Row],[Usunombre]]</f>
        <v>/0002/0002 KAROL MORA CASCANTE</v>
      </c>
    </row>
    <row r="600" spans="1:11" x14ac:dyDescent="0.3">
      <c r="A600" t="s">
        <v>4194</v>
      </c>
      <c r="D600" t="s">
        <v>1086</v>
      </c>
      <c r="E600" t="s">
        <v>190</v>
      </c>
      <c r="F600" t="s">
        <v>4559</v>
      </c>
      <c r="G600">
        <v>40</v>
      </c>
      <c r="H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" t="str">
        <f>Tabla_Consulta_desde_proyectos6[[#This Row],[PRYApath]]&amp;" "&amp;Tabla_Consulta_desde_proyectos6[[#This Row],[Usunombre]]</f>
        <v>/0002/0002 KAROL MORA CASCANTE</v>
      </c>
    </row>
    <row r="601" spans="1:11" x14ac:dyDescent="0.3">
      <c r="A601" t="s">
        <v>4194</v>
      </c>
      <c r="D601" t="s">
        <v>1086</v>
      </c>
      <c r="E601" t="s">
        <v>190</v>
      </c>
      <c r="F601" t="s">
        <v>4692</v>
      </c>
      <c r="G601">
        <v>20</v>
      </c>
      <c r="H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" t="str">
        <f>Tabla_Consulta_desde_proyectos6[[#This Row],[PRYApath]]&amp;" "&amp;Tabla_Consulta_desde_proyectos6[[#This Row],[Usunombre]]</f>
        <v>/0002/0002 KAROL MORA CASCANTE</v>
      </c>
    </row>
    <row r="602" spans="1:11" x14ac:dyDescent="0.3">
      <c r="A602" t="s">
        <v>4194</v>
      </c>
      <c r="D602" t="s">
        <v>1086</v>
      </c>
      <c r="E602" t="s">
        <v>338</v>
      </c>
      <c r="F602" t="s">
        <v>4342</v>
      </c>
      <c r="G602">
        <v>8</v>
      </c>
      <c r="H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" t="str">
        <f>Tabla_Consulta_desde_proyectos6[[#This Row],[PRYApath]]&amp;" "&amp;Tabla_Consulta_desde_proyectos6[[#This Row],[Usunombre]]</f>
        <v>/0002/0002 KAROLINA UMAÑA PERAZA</v>
      </c>
    </row>
    <row r="603" spans="1:11" x14ac:dyDescent="0.3">
      <c r="A603" t="s">
        <v>4194</v>
      </c>
      <c r="D603" t="s">
        <v>1086</v>
      </c>
      <c r="E603" t="s">
        <v>338</v>
      </c>
      <c r="F603" t="s">
        <v>4366</v>
      </c>
      <c r="G603">
        <v>8</v>
      </c>
      <c r="H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" t="str">
        <f>Tabla_Consulta_desde_proyectos6[[#This Row],[PRYApath]]&amp;" "&amp;Tabla_Consulta_desde_proyectos6[[#This Row],[Usunombre]]</f>
        <v>/0002/0002 KAROLINA UMAÑA PERAZA</v>
      </c>
    </row>
    <row r="604" spans="1:11" x14ac:dyDescent="0.3">
      <c r="A604" t="s">
        <v>4194</v>
      </c>
      <c r="D604" t="s">
        <v>1086</v>
      </c>
      <c r="E604" t="s">
        <v>338</v>
      </c>
      <c r="F604" t="s">
        <v>4388</v>
      </c>
      <c r="G604">
        <v>8</v>
      </c>
      <c r="H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" t="str">
        <f>Tabla_Consulta_desde_proyectos6[[#This Row],[PRYApath]]&amp;" "&amp;Tabla_Consulta_desde_proyectos6[[#This Row],[Usunombre]]</f>
        <v>/0002/0002 KAROLINA UMAÑA PERAZA</v>
      </c>
    </row>
    <row r="605" spans="1:11" x14ac:dyDescent="0.3">
      <c r="A605" t="s">
        <v>4194</v>
      </c>
      <c r="D605" t="s">
        <v>1086</v>
      </c>
      <c r="E605" t="s">
        <v>338</v>
      </c>
      <c r="F605" t="s">
        <v>4422</v>
      </c>
      <c r="G605">
        <v>8</v>
      </c>
      <c r="H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" t="str">
        <f>Tabla_Consulta_desde_proyectos6[[#This Row],[PRYApath]]&amp;" "&amp;Tabla_Consulta_desde_proyectos6[[#This Row],[Usunombre]]</f>
        <v>/0002/0002 KAROLINA UMAÑA PERAZA</v>
      </c>
    </row>
    <row r="606" spans="1:11" x14ac:dyDescent="0.3">
      <c r="A606" t="s">
        <v>4194</v>
      </c>
      <c r="D606" t="s">
        <v>1086</v>
      </c>
      <c r="E606" t="s">
        <v>338</v>
      </c>
      <c r="F606" t="s">
        <v>4434</v>
      </c>
      <c r="G606">
        <v>8</v>
      </c>
      <c r="H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" t="str">
        <f>Tabla_Consulta_desde_proyectos6[[#This Row],[PRYApath]]&amp;" "&amp;Tabla_Consulta_desde_proyectos6[[#This Row],[Usunombre]]</f>
        <v>/0002/0002 KAROLINA UMAÑA PERAZA</v>
      </c>
    </row>
    <row r="607" spans="1:11" x14ac:dyDescent="0.3">
      <c r="A607" t="s">
        <v>4194</v>
      </c>
      <c r="D607" t="s">
        <v>1086</v>
      </c>
      <c r="E607" t="s">
        <v>338</v>
      </c>
      <c r="F607" t="s">
        <v>4593</v>
      </c>
      <c r="G607">
        <v>8</v>
      </c>
      <c r="H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" t="str">
        <f>Tabla_Consulta_desde_proyectos6[[#This Row],[PRYApath]]&amp;" "&amp;Tabla_Consulta_desde_proyectos6[[#This Row],[Usunombre]]</f>
        <v>/0002/0002 KAROLINA UMAÑA PERAZA</v>
      </c>
    </row>
    <row r="608" spans="1:11" x14ac:dyDescent="0.3">
      <c r="A608" t="s">
        <v>4194</v>
      </c>
      <c r="D608" t="s">
        <v>1086</v>
      </c>
      <c r="E608" t="s">
        <v>4390</v>
      </c>
      <c r="F608" t="s">
        <v>4610</v>
      </c>
      <c r="G608">
        <v>24</v>
      </c>
      <c r="H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" t="str">
        <f>Tabla_Consulta_desde_proyectos6[[#This Row],[PRYApath]]&amp;" "&amp;Tabla_Consulta_desde_proyectos6[[#This Row],[Usunombre]]</f>
        <v>/0002/0002 KATHERIN VANESSA FONSECA ESQUIVEL</v>
      </c>
    </row>
    <row r="609" spans="1:11" x14ac:dyDescent="0.3">
      <c r="A609" t="s">
        <v>4194</v>
      </c>
      <c r="D609" t="s">
        <v>1086</v>
      </c>
      <c r="E609" t="s">
        <v>238</v>
      </c>
      <c r="F609" t="s">
        <v>4258</v>
      </c>
      <c r="G609">
        <v>56</v>
      </c>
      <c r="H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" t="str">
        <f>Tabla_Consulta_desde_proyectos6[[#This Row],[PRYApath]]&amp;" "&amp;Tabla_Consulta_desde_proyectos6[[#This Row],[Usunombre]]</f>
        <v>/0002/0002 KATY RAMIREZ RONDONA</v>
      </c>
    </row>
    <row r="610" spans="1:11" x14ac:dyDescent="0.3">
      <c r="A610" t="s">
        <v>4194</v>
      </c>
      <c r="D610" t="s">
        <v>1086</v>
      </c>
      <c r="E610" t="s">
        <v>238</v>
      </c>
      <c r="F610" t="s">
        <v>4366</v>
      </c>
      <c r="G610">
        <v>24</v>
      </c>
      <c r="H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" t="str">
        <f>Tabla_Consulta_desde_proyectos6[[#This Row],[PRYApath]]&amp;" "&amp;Tabla_Consulta_desde_proyectos6[[#This Row],[Usunombre]]</f>
        <v>/0002/0002 KATY RAMIREZ RONDONA</v>
      </c>
    </row>
    <row r="611" spans="1:11" x14ac:dyDescent="0.3">
      <c r="A611" t="s">
        <v>4194</v>
      </c>
      <c r="D611" t="s">
        <v>1086</v>
      </c>
      <c r="E611" t="s">
        <v>238</v>
      </c>
      <c r="F611" t="s">
        <v>4559</v>
      </c>
      <c r="G611">
        <v>36</v>
      </c>
      <c r="H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" t="str">
        <f>Tabla_Consulta_desde_proyectos6[[#This Row],[PRYApath]]&amp;" "&amp;Tabla_Consulta_desde_proyectos6[[#This Row],[Usunombre]]</f>
        <v>/0002/0002 KATY RAMIREZ RONDONA</v>
      </c>
    </row>
    <row r="612" spans="1:11" x14ac:dyDescent="0.3">
      <c r="A612" t="s">
        <v>4194</v>
      </c>
      <c r="D612" t="s">
        <v>1086</v>
      </c>
      <c r="E612" t="s">
        <v>238</v>
      </c>
      <c r="F612" t="s">
        <v>4692</v>
      </c>
      <c r="G612">
        <v>16</v>
      </c>
      <c r="H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" t="str">
        <f>Tabla_Consulta_desde_proyectos6[[#This Row],[PRYApath]]&amp;" "&amp;Tabla_Consulta_desde_proyectos6[[#This Row],[Usunombre]]</f>
        <v>/0002/0002 KATY RAMIREZ RONDONA</v>
      </c>
    </row>
    <row r="613" spans="1:11" x14ac:dyDescent="0.3">
      <c r="A613" t="s">
        <v>4194</v>
      </c>
      <c r="D613" t="s">
        <v>1086</v>
      </c>
      <c r="E613" t="s">
        <v>958</v>
      </c>
      <c r="F613" t="s">
        <v>4258</v>
      </c>
      <c r="G613">
        <v>8</v>
      </c>
      <c r="H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" t="str">
        <f>Tabla_Consulta_desde_proyectos6[[#This Row],[PRYApath]]&amp;" "&amp;Tabla_Consulta_desde_proyectos6[[#This Row],[Usunombre]]</f>
        <v>/0002/0002 KENDAL FLORES BALLESTERO</v>
      </c>
    </row>
    <row r="614" spans="1:11" x14ac:dyDescent="0.3">
      <c r="A614" t="s">
        <v>4194</v>
      </c>
      <c r="D614" t="s">
        <v>1086</v>
      </c>
      <c r="E614" t="s">
        <v>273</v>
      </c>
      <c r="F614" t="s">
        <v>4284</v>
      </c>
      <c r="G614">
        <v>4</v>
      </c>
      <c r="H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" t="str">
        <f>Tabla_Consulta_desde_proyectos6[[#This Row],[PRYApath]]&amp;" "&amp;Tabla_Consulta_desde_proyectos6[[#This Row],[Usunombre]]</f>
        <v>/0002/0002 KENDALL DURAN BARRANTES</v>
      </c>
    </row>
    <row r="615" spans="1:11" x14ac:dyDescent="0.3">
      <c r="A615" t="s">
        <v>4194</v>
      </c>
      <c r="D615" t="s">
        <v>1086</v>
      </c>
      <c r="E615" t="s">
        <v>273</v>
      </c>
      <c r="F615" t="s">
        <v>4342</v>
      </c>
      <c r="G615">
        <v>8</v>
      </c>
      <c r="H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" t="str">
        <f>Tabla_Consulta_desde_proyectos6[[#This Row],[PRYApath]]&amp;" "&amp;Tabla_Consulta_desde_proyectos6[[#This Row],[Usunombre]]</f>
        <v>/0002/0002 KENDALL DURAN BARRANTES</v>
      </c>
    </row>
    <row r="616" spans="1:11" x14ac:dyDescent="0.3">
      <c r="A616" t="s">
        <v>4194</v>
      </c>
      <c r="D616" t="s">
        <v>1086</v>
      </c>
      <c r="E616" t="s">
        <v>273</v>
      </c>
      <c r="F616" t="s">
        <v>4366</v>
      </c>
      <c r="G616">
        <v>8</v>
      </c>
      <c r="H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" t="str">
        <f>Tabla_Consulta_desde_proyectos6[[#This Row],[PRYApath]]&amp;" "&amp;Tabla_Consulta_desde_proyectos6[[#This Row],[Usunombre]]</f>
        <v>/0002/0002 KENDALL DURAN BARRANTES</v>
      </c>
    </row>
    <row r="617" spans="1:11" x14ac:dyDescent="0.3">
      <c r="A617" t="s">
        <v>4194</v>
      </c>
      <c r="D617" t="s">
        <v>1086</v>
      </c>
      <c r="E617" t="s">
        <v>273</v>
      </c>
      <c r="F617" t="s">
        <v>4559</v>
      </c>
      <c r="G617">
        <v>16</v>
      </c>
      <c r="H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" t="str">
        <f>Tabla_Consulta_desde_proyectos6[[#This Row],[PRYApath]]&amp;" "&amp;Tabla_Consulta_desde_proyectos6[[#This Row],[Usunombre]]</f>
        <v>/0002/0002 KENDALL DURAN BARRANTES</v>
      </c>
    </row>
    <row r="618" spans="1:11" x14ac:dyDescent="0.3">
      <c r="A618" t="s">
        <v>4194</v>
      </c>
      <c r="D618" t="s">
        <v>1086</v>
      </c>
      <c r="E618" t="s">
        <v>273</v>
      </c>
      <c r="F618" t="s">
        <v>4593</v>
      </c>
      <c r="G618">
        <v>8</v>
      </c>
      <c r="H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" t="str">
        <f>Tabla_Consulta_desde_proyectos6[[#This Row],[PRYApath]]&amp;" "&amp;Tabla_Consulta_desde_proyectos6[[#This Row],[Usunombre]]</f>
        <v>/0002/0002 KENDALL DURAN BARRANTES</v>
      </c>
    </row>
    <row r="619" spans="1:11" x14ac:dyDescent="0.3">
      <c r="A619" t="s">
        <v>4194</v>
      </c>
      <c r="D619" t="s">
        <v>1086</v>
      </c>
      <c r="E619" t="s">
        <v>273</v>
      </c>
      <c r="F619" t="s">
        <v>4692</v>
      </c>
      <c r="G619">
        <v>24</v>
      </c>
      <c r="H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" t="str">
        <f>Tabla_Consulta_desde_proyectos6[[#This Row],[PRYApath]]&amp;" "&amp;Tabla_Consulta_desde_proyectos6[[#This Row],[Usunombre]]</f>
        <v>/0002/0002 KENDALL DURAN BARRANTES</v>
      </c>
    </row>
    <row r="620" spans="1:11" x14ac:dyDescent="0.3">
      <c r="A620" t="s">
        <v>4194</v>
      </c>
      <c r="D620" t="s">
        <v>1086</v>
      </c>
      <c r="E620" t="s">
        <v>76</v>
      </c>
      <c r="F620" t="s">
        <v>4366</v>
      </c>
      <c r="G620">
        <v>4</v>
      </c>
      <c r="H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" t="str">
        <f>Tabla_Consulta_desde_proyectos6[[#This Row],[PRYApath]]&amp;" "&amp;Tabla_Consulta_desde_proyectos6[[#This Row],[Usunombre]]</f>
        <v>/0002/0002 KEREN CAROLINA CHAVES MORALES</v>
      </c>
    </row>
    <row r="621" spans="1:11" x14ac:dyDescent="0.3">
      <c r="A621" t="s">
        <v>4194</v>
      </c>
      <c r="D621" t="s">
        <v>1086</v>
      </c>
      <c r="E621" t="s">
        <v>76</v>
      </c>
      <c r="F621" t="s">
        <v>4422</v>
      </c>
      <c r="G621">
        <v>4</v>
      </c>
      <c r="H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" t="str">
        <f>Tabla_Consulta_desde_proyectos6[[#This Row],[PRYApath]]&amp;" "&amp;Tabla_Consulta_desde_proyectos6[[#This Row],[Usunombre]]</f>
        <v>/0002/0002 KEREN CAROLINA CHAVES MORALES</v>
      </c>
    </row>
    <row r="622" spans="1:11" x14ac:dyDescent="0.3">
      <c r="A622" t="s">
        <v>4194</v>
      </c>
      <c r="D622" t="s">
        <v>1086</v>
      </c>
      <c r="E622" t="s">
        <v>76</v>
      </c>
      <c r="F622" t="s">
        <v>4434</v>
      </c>
      <c r="G622">
        <v>8</v>
      </c>
      <c r="H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" t="str">
        <f>Tabla_Consulta_desde_proyectos6[[#This Row],[PRYApath]]&amp;" "&amp;Tabla_Consulta_desde_proyectos6[[#This Row],[Usunombre]]</f>
        <v>/0002/0002 KEREN CAROLINA CHAVES MORALES</v>
      </c>
    </row>
    <row r="623" spans="1:11" x14ac:dyDescent="0.3">
      <c r="A623" t="s">
        <v>4194</v>
      </c>
      <c r="D623" t="s">
        <v>1086</v>
      </c>
      <c r="E623" t="s">
        <v>76</v>
      </c>
      <c r="F623" t="s">
        <v>4559</v>
      </c>
      <c r="G623">
        <v>28</v>
      </c>
      <c r="H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" t="str">
        <f>Tabla_Consulta_desde_proyectos6[[#This Row],[PRYApath]]&amp;" "&amp;Tabla_Consulta_desde_proyectos6[[#This Row],[Usunombre]]</f>
        <v>/0002/0002 KEREN CAROLINA CHAVES MORALES</v>
      </c>
    </row>
    <row r="624" spans="1:11" x14ac:dyDescent="0.3">
      <c r="A624" t="s">
        <v>4194</v>
      </c>
      <c r="D624" t="s">
        <v>1086</v>
      </c>
      <c r="E624" t="s">
        <v>76</v>
      </c>
      <c r="F624" t="s">
        <v>4593</v>
      </c>
      <c r="G624">
        <v>8</v>
      </c>
      <c r="H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" t="str">
        <f>Tabla_Consulta_desde_proyectos6[[#This Row],[PRYApath]]&amp;" "&amp;Tabla_Consulta_desde_proyectos6[[#This Row],[Usunombre]]</f>
        <v>/0002/0002 KEREN CAROLINA CHAVES MORALES</v>
      </c>
    </row>
    <row r="625" spans="1:11" x14ac:dyDescent="0.3">
      <c r="A625" t="s">
        <v>4194</v>
      </c>
      <c r="D625" t="s">
        <v>1086</v>
      </c>
      <c r="E625" t="s">
        <v>76</v>
      </c>
      <c r="F625" t="s">
        <v>4610</v>
      </c>
      <c r="G625">
        <v>40</v>
      </c>
      <c r="H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" t="str">
        <f>Tabla_Consulta_desde_proyectos6[[#This Row],[PRYApath]]&amp;" "&amp;Tabla_Consulta_desde_proyectos6[[#This Row],[Usunombre]]</f>
        <v>/0002/0002 KEREN CAROLINA CHAVES MORALES</v>
      </c>
    </row>
    <row r="626" spans="1:11" x14ac:dyDescent="0.3">
      <c r="A626" t="s">
        <v>4194</v>
      </c>
      <c r="D626" t="s">
        <v>1086</v>
      </c>
      <c r="E626" t="s">
        <v>275</v>
      </c>
      <c r="F626" t="s">
        <v>4284</v>
      </c>
      <c r="G626">
        <v>8</v>
      </c>
      <c r="H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" t="str">
        <f>Tabla_Consulta_desde_proyectos6[[#This Row],[PRYApath]]&amp;" "&amp;Tabla_Consulta_desde_proyectos6[[#This Row],[Usunombre]]</f>
        <v>/0002/0002 KEVIN FERNANDEZ BONILLA</v>
      </c>
    </row>
    <row r="627" spans="1:11" x14ac:dyDescent="0.3">
      <c r="A627" t="s">
        <v>4194</v>
      </c>
      <c r="D627" t="s">
        <v>1086</v>
      </c>
      <c r="E627" t="s">
        <v>275</v>
      </c>
      <c r="F627" t="s">
        <v>4434</v>
      </c>
      <c r="G627">
        <v>80</v>
      </c>
      <c r="H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" t="str">
        <f>Tabla_Consulta_desde_proyectos6[[#This Row],[PRYApath]]&amp;" "&amp;Tabla_Consulta_desde_proyectos6[[#This Row],[Usunombre]]</f>
        <v>/0002/0002 KEVIN FERNANDEZ BONILLA</v>
      </c>
    </row>
    <row r="628" spans="1:11" x14ac:dyDescent="0.3">
      <c r="A628" t="s">
        <v>4194</v>
      </c>
      <c r="D628" t="s">
        <v>1086</v>
      </c>
      <c r="E628" t="s">
        <v>275</v>
      </c>
      <c r="F628" t="s">
        <v>4593</v>
      </c>
      <c r="G628">
        <v>48</v>
      </c>
      <c r="H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" t="str">
        <f>Tabla_Consulta_desde_proyectos6[[#This Row],[PRYApath]]&amp;" "&amp;Tabla_Consulta_desde_proyectos6[[#This Row],[Usunombre]]</f>
        <v>/0002/0002 KEVIN FERNANDEZ BONILLA</v>
      </c>
    </row>
    <row r="629" spans="1:11" x14ac:dyDescent="0.3">
      <c r="A629" t="s">
        <v>4194</v>
      </c>
      <c r="D629" t="s">
        <v>1086</v>
      </c>
      <c r="E629" t="s">
        <v>4400</v>
      </c>
      <c r="F629" t="s">
        <v>4692</v>
      </c>
      <c r="G629">
        <v>8</v>
      </c>
      <c r="H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" t="str">
        <f>Tabla_Consulta_desde_proyectos6[[#This Row],[PRYApath]]&amp;" "&amp;Tabla_Consulta_desde_proyectos6[[#This Row],[Usunombre]]</f>
        <v>/0002/0002 KEVIN JAVIER ARAYA GRANADOS</v>
      </c>
    </row>
    <row r="630" spans="1:11" x14ac:dyDescent="0.3">
      <c r="A630" t="s">
        <v>4194</v>
      </c>
      <c r="D630" t="s">
        <v>1086</v>
      </c>
      <c r="E630" t="s">
        <v>321</v>
      </c>
      <c r="F630" t="s">
        <v>4258</v>
      </c>
      <c r="G630">
        <v>16</v>
      </c>
      <c r="H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" t="str">
        <f>Tabla_Consulta_desde_proyectos6[[#This Row],[PRYApath]]&amp;" "&amp;Tabla_Consulta_desde_proyectos6[[#This Row],[Usunombre]]</f>
        <v>/0002/0002 KEVIN OLEAGA GARCIA</v>
      </c>
    </row>
    <row r="631" spans="1:11" x14ac:dyDescent="0.3">
      <c r="A631" t="s">
        <v>4194</v>
      </c>
      <c r="D631" t="s">
        <v>1086</v>
      </c>
      <c r="E631" t="s">
        <v>321</v>
      </c>
      <c r="F631" t="s">
        <v>4366</v>
      </c>
      <c r="G631">
        <v>32</v>
      </c>
      <c r="H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" t="str">
        <f>Tabla_Consulta_desde_proyectos6[[#This Row],[PRYApath]]&amp;" "&amp;Tabla_Consulta_desde_proyectos6[[#This Row],[Usunombre]]</f>
        <v>/0002/0002 KEVIN OLEAGA GARCIA</v>
      </c>
    </row>
    <row r="632" spans="1:11" x14ac:dyDescent="0.3">
      <c r="A632" t="s">
        <v>4194</v>
      </c>
      <c r="D632" t="s">
        <v>1086</v>
      </c>
      <c r="E632" t="s">
        <v>321</v>
      </c>
      <c r="F632" t="s">
        <v>4434</v>
      </c>
      <c r="G632">
        <v>16</v>
      </c>
      <c r="H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" t="str">
        <f>Tabla_Consulta_desde_proyectos6[[#This Row],[PRYApath]]&amp;" "&amp;Tabla_Consulta_desde_proyectos6[[#This Row],[Usunombre]]</f>
        <v>/0002/0002 KEVIN OLEAGA GARCIA</v>
      </c>
    </row>
    <row r="633" spans="1:11" x14ac:dyDescent="0.3">
      <c r="A633" t="s">
        <v>4194</v>
      </c>
      <c r="D633" t="s">
        <v>1086</v>
      </c>
      <c r="E633" t="s">
        <v>321</v>
      </c>
      <c r="F633" t="s">
        <v>4493</v>
      </c>
      <c r="G633">
        <v>8</v>
      </c>
      <c r="H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" t="str">
        <f>Tabla_Consulta_desde_proyectos6[[#This Row],[PRYApath]]&amp;" "&amp;Tabla_Consulta_desde_proyectos6[[#This Row],[Usunombre]]</f>
        <v>/0002/0002 KEVIN OLEAGA GARCIA</v>
      </c>
    </row>
    <row r="634" spans="1:11" x14ac:dyDescent="0.3">
      <c r="A634" t="s">
        <v>4194</v>
      </c>
      <c r="D634" t="s">
        <v>1086</v>
      </c>
      <c r="E634" t="s">
        <v>321</v>
      </c>
      <c r="F634" t="s">
        <v>4610</v>
      </c>
      <c r="G634">
        <v>8</v>
      </c>
      <c r="H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" t="str">
        <f>Tabla_Consulta_desde_proyectos6[[#This Row],[PRYApath]]&amp;" "&amp;Tabla_Consulta_desde_proyectos6[[#This Row],[Usunombre]]</f>
        <v>/0002/0002 KEVIN OLEAGA GARCIA</v>
      </c>
    </row>
    <row r="635" spans="1:11" x14ac:dyDescent="0.3">
      <c r="A635" t="s">
        <v>4194</v>
      </c>
      <c r="D635" t="s">
        <v>1086</v>
      </c>
      <c r="E635" t="s">
        <v>256</v>
      </c>
      <c r="F635" t="s">
        <v>4388</v>
      </c>
      <c r="G635">
        <v>8</v>
      </c>
      <c r="H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" t="str">
        <f>Tabla_Consulta_desde_proyectos6[[#This Row],[PRYApath]]&amp;" "&amp;Tabla_Consulta_desde_proyectos6[[#This Row],[Usunombre]]</f>
        <v>/0002/0002 KIMBERLY PIEDRA ZUÑIGA</v>
      </c>
    </row>
    <row r="636" spans="1:11" x14ac:dyDescent="0.3">
      <c r="A636" t="s">
        <v>4194</v>
      </c>
      <c r="D636" t="s">
        <v>1086</v>
      </c>
      <c r="E636" t="s">
        <v>256</v>
      </c>
      <c r="F636" t="s">
        <v>4434</v>
      </c>
      <c r="G636">
        <v>56</v>
      </c>
      <c r="H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" t="str">
        <f>Tabla_Consulta_desde_proyectos6[[#This Row],[PRYApath]]&amp;" "&amp;Tabla_Consulta_desde_proyectos6[[#This Row],[Usunombre]]</f>
        <v>/0002/0002 KIMBERLY PIEDRA ZUÑIGA</v>
      </c>
    </row>
    <row r="637" spans="1:11" x14ac:dyDescent="0.3">
      <c r="A637" t="s">
        <v>4194</v>
      </c>
      <c r="D637" t="s">
        <v>1086</v>
      </c>
      <c r="E637" t="s">
        <v>256</v>
      </c>
      <c r="F637" t="s">
        <v>4610</v>
      </c>
      <c r="G637">
        <v>8</v>
      </c>
      <c r="H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" t="str">
        <f>Tabla_Consulta_desde_proyectos6[[#This Row],[PRYApath]]&amp;" "&amp;Tabla_Consulta_desde_proyectos6[[#This Row],[Usunombre]]</f>
        <v>/0002/0002 KIMBERLY PIEDRA ZUÑIGA</v>
      </c>
    </row>
    <row r="638" spans="1:11" x14ac:dyDescent="0.3">
      <c r="A638" t="s">
        <v>4194</v>
      </c>
      <c r="D638" t="s">
        <v>1086</v>
      </c>
      <c r="E638" t="s">
        <v>256</v>
      </c>
      <c r="F638" t="s">
        <v>4692</v>
      </c>
      <c r="G638">
        <v>40</v>
      </c>
      <c r="H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" t="str">
        <f>Tabla_Consulta_desde_proyectos6[[#This Row],[PRYApath]]&amp;" "&amp;Tabla_Consulta_desde_proyectos6[[#This Row],[Usunombre]]</f>
        <v>/0002/0002 KIMBERLY PIEDRA ZUÑIGA</v>
      </c>
    </row>
    <row r="639" spans="1:11" x14ac:dyDescent="0.3">
      <c r="A639" t="s">
        <v>4194</v>
      </c>
      <c r="D639" t="s">
        <v>1086</v>
      </c>
      <c r="E639" t="s">
        <v>4191</v>
      </c>
      <c r="F639" t="s">
        <v>4388</v>
      </c>
      <c r="G639">
        <v>8</v>
      </c>
      <c r="H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" t="str">
        <f>Tabla_Consulta_desde_proyectos6[[#This Row],[PRYApath]]&amp;" "&amp;Tabla_Consulta_desde_proyectos6[[#This Row],[Usunombre]]</f>
        <v>/0002/0002 KRISLEY ELIZONDO GUTIERREZ</v>
      </c>
    </row>
    <row r="640" spans="1:11" x14ac:dyDescent="0.3">
      <c r="A640" t="s">
        <v>4194</v>
      </c>
      <c r="D640" t="s">
        <v>1086</v>
      </c>
      <c r="E640" t="s">
        <v>4191</v>
      </c>
      <c r="F640" t="s">
        <v>4692</v>
      </c>
      <c r="G640">
        <v>16</v>
      </c>
      <c r="H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" t="str">
        <f>Tabla_Consulta_desde_proyectos6[[#This Row],[PRYApath]]&amp;" "&amp;Tabla_Consulta_desde_proyectos6[[#This Row],[Usunombre]]</f>
        <v>/0002/0002 KRISLEY ELIZONDO GUTIERREZ</v>
      </c>
    </row>
    <row r="641" spans="1:11" x14ac:dyDescent="0.3">
      <c r="A641" t="s">
        <v>4194</v>
      </c>
      <c r="D641" t="s">
        <v>1086</v>
      </c>
      <c r="E641" t="s">
        <v>297</v>
      </c>
      <c r="F641" t="s">
        <v>4258</v>
      </c>
      <c r="G641">
        <v>16</v>
      </c>
      <c r="H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" t="str">
        <f>Tabla_Consulta_desde_proyectos6[[#This Row],[PRYApath]]&amp;" "&amp;Tabla_Consulta_desde_proyectos6[[#This Row],[Usunombre]]</f>
        <v>/0002/0002 KRISSIA CESPEDES ARGUEDAS</v>
      </c>
    </row>
    <row r="642" spans="1:11" x14ac:dyDescent="0.3">
      <c r="A642" t="s">
        <v>4194</v>
      </c>
      <c r="D642" t="s">
        <v>1086</v>
      </c>
      <c r="E642" t="s">
        <v>297</v>
      </c>
      <c r="F642" t="s">
        <v>4342</v>
      </c>
      <c r="G642">
        <v>12</v>
      </c>
      <c r="H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" t="str">
        <f>Tabla_Consulta_desde_proyectos6[[#This Row],[PRYApath]]&amp;" "&amp;Tabla_Consulta_desde_proyectos6[[#This Row],[Usunombre]]</f>
        <v>/0002/0002 KRISSIA CESPEDES ARGUEDAS</v>
      </c>
    </row>
    <row r="643" spans="1:11" x14ac:dyDescent="0.3">
      <c r="A643" t="s">
        <v>4194</v>
      </c>
      <c r="D643" t="s">
        <v>1086</v>
      </c>
      <c r="E643" t="s">
        <v>297</v>
      </c>
      <c r="F643" t="s">
        <v>4366</v>
      </c>
      <c r="G643">
        <v>28</v>
      </c>
      <c r="H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" t="str">
        <f>Tabla_Consulta_desde_proyectos6[[#This Row],[PRYApath]]&amp;" "&amp;Tabla_Consulta_desde_proyectos6[[#This Row],[Usunombre]]</f>
        <v>/0002/0002 KRISSIA CESPEDES ARGUEDAS</v>
      </c>
    </row>
    <row r="644" spans="1:11" x14ac:dyDescent="0.3">
      <c r="A644" t="s">
        <v>4194</v>
      </c>
      <c r="D644" t="s">
        <v>1086</v>
      </c>
      <c r="E644" t="s">
        <v>297</v>
      </c>
      <c r="F644" t="s">
        <v>4388</v>
      </c>
      <c r="G644">
        <v>12</v>
      </c>
      <c r="H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" t="str">
        <f>Tabla_Consulta_desde_proyectos6[[#This Row],[PRYApath]]&amp;" "&amp;Tabla_Consulta_desde_proyectos6[[#This Row],[Usunombre]]</f>
        <v>/0002/0002 KRISSIA CESPEDES ARGUEDAS</v>
      </c>
    </row>
    <row r="645" spans="1:11" x14ac:dyDescent="0.3">
      <c r="A645" t="s">
        <v>4194</v>
      </c>
      <c r="D645" t="s">
        <v>1086</v>
      </c>
      <c r="E645" t="s">
        <v>297</v>
      </c>
      <c r="F645" t="s">
        <v>4493</v>
      </c>
      <c r="G645">
        <v>16</v>
      </c>
      <c r="H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" t="str">
        <f>Tabla_Consulta_desde_proyectos6[[#This Row],[PRYApath]]&amp;" "&amp;Tabla_Consulta_desde_proyectos6[[#This Row],[Usunombre]]</f>
        <v>/0002/0002 KRISSIA CESPEDES ARGUEDAS</v>
      </c>
    </row>
    <row r="646" spans="1:11" x14ac:dyDescent="0.3">
      <c r="A646" t="s">
        <v>4194</v>
      </c>
      <c r="D646" t="s">
        <v>1086</v>
      </c>
      <c r="E646" t="s">
        <v>297</v>
      </c>
      <c r="F646" t="s">
        <v>4559</v>
      </c>
      <c r="G646">
        <v>12</v>
      </c>
      <c r="H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" t="str">
        <f>Tabla_Consulta_desde_proyectos6[[#This Row],[PRYApath]]&amp;" "&amp;Tabla_Consulta_desde_proyectos6[[#This Row],[Usunombre]]</f>
        <v>/0002/0002 KRISSIA CESPEDES ARGUEDAS</v>
      </c>
    </row>
    <row r="647" spans="1:11" x14ac:dyDescent="0.3">
      <c r="A647" t="s">
        <v>4194</v>
      </c>
      <c r="D647" t="s">
        <v>1086</v>
      </c>
      <c r="E647" t="s">
        <v>297</v>
      </c>
      <c r="F647" t="s">
        <v>4692</v>
      </c>
      <c r="G647">
        <v>24</v>
      </c>
      <c r="H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" t="str">
        <f>Tabla_Consulta_desde_proyectos6[[#This Row],[PRYApath]]&amp;" "&amp;Tabla_Consulta_desde_proyectos6[[#This Row],[Usunombre]]</f>
        <v>/0002/0002 KRISSIA CESPEDES ARGUEDAS</v>
      </c>
    </row>
    <row r="648" spans="1:11" x14ac:dyDescent="0.3">
      <c r="A648" t="s">
        <v>4194</v>
      </c>
      <c r="D648" t="s">
        <v>1086</v>
      </c>
      <c r="E648" t="s">
        <v>53</v>
      </c>
      <c r="F648" t="s">
        <v>4258</v>
      </c>
      <c r="G648">
        <v>16</v>
      </c>
      <c r="H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" t="str">
        <f>Tabla_Consulta_desde_proyectos6[[#This Row],[PRYApath]]&amp;" "&amp;Tabla_Consulta_desde_proyectos6[[#This Row],[Usunombre]]</f>
        <v>/0002/0002 LIZANDRO VILLALOBOS CASTRO</v>
      </c>
    </row>
    <row r="649" spans="1:11" x14ac:dyDescent="0.3">
      <c r="A649" t="s">
        <v>4194</v>
      </c>
      <c r="D649" t="s">
        <v>1086</v>
      </c>
      <c r="E649" t="s">
        <v>53</v>
      </c>
      <c r="F649" t="s">
        <v>4593</v>
      </c>
      <c r="G649">
        <v>4</v>
      </c>
      <c r="H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" t="str">
        <f>Tabla_Consulta_desde_proyectos6[[#This Row],[PRYApath]]&amp;" "&amp;Tabla_Consulta_desde_proyectos6[[#This Row],[Usunombre]]</f>
        <v>/0002/0002 LIZANDRO VILLALOBOS CASTRO</v>
      </c>
    </row>
    <row r="650" spans="1:11" x14ac:dyDescent="0.3">
      <c r="A650" t="s">
        <v>4194</v>
      </c>
      <c r="D650" t="s">
        <v>1086</v>
      </c>
      <c r="E650" t="s">
        <v>53</v>
      </c>
      <c r="F650" t="s">
        <v>4692</v>
      </c>
      <c r="G650">
        <v>8</v>
      </c>
      <c r="H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" t="str">
        <f>Tabla_Consulta_desde_proyectos6[[#This Row],[PRYApath]]&amp;" "&amp;Tabla_Consulta_desde_proyectos6[[#This Row],[Usunombre]]</f>
        <v>/0002/0002 LIZANDRO VILLALOBOS CASTRO</v>
      </c>
    </row>
    <row r="651" spans="1:11" x14ac:dyDescent="0.3">
      <c r="A651" t="s">
        <v>4194</v>
      </c>
      <c r="D651" t="s">
        <v>1086</v>
      </c>
      <c r="E651" t="s">
        <v>196</v>
      </c>
      <c r="F651" t="s">
        <v>4258</v>
      </c>
      <c r="G651">
        <v>16</v>
      </c>
      <c r="H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" t="str">
        <f>Tabla_Consulta_desde_proyectos6[[#This Row],[PRYApath]]&amp;" "&amp;Tabla_Consulta_desde_proyectos6[[#This Row],[Usunombre]]</f>
        <v>/0002/0002 LIZETH OCONITRILLO SANCHEZ</v>
      </c>
    </row>
    <row r="652" spans="1:11" x14ac:dyDescent="0.3">
      <c r="A652" t="s">
        <v>4194</v>
      </c>
      <c r="D652" t="s">
        <v>1086</v>
      </c>
      <c r="E652" t="s">
        <v>196</v>
      </c>
      <c r="F652" t="s">
        <v>4342</v>
      </c>
      <c r="G652">
        <v>16</v>
      </c>
      <c r="H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" t="str">
        <f>Tabla_Consulta_desde_proyectos6[[#This Row],[PRYApath]]&amp;" "&amp;Tabla_Consulta_desde_proyectos6[[#This Row],[Usunombre]]</f>
        <v>/0002/0002 LIZETH OCONITRILLO SANCHEZ</v>
      </c>
    </row>
    <row r="653" spans="1:11" x14ac:dyDescent="0.3">
      <c r="A653" t="s">
        <v>4194</v>
      </c>
      <c r="D653" t="s">
        <v>1086</v>
      </c>
      <c r="E653" t="s">
        <v>196</v>
      </c>
      <c r="F653" t="s">
        <v>4366</v>
      </c>
      <c r="G653">
        <v>8</v>
      </c>
      <c r="H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" t="str">
        <f>Tabla_Consulta_desde_proyectos6[[#This Row],[PRYApath]]&amp;" "&amp;Tabla_Consulta_desde_proyectos6[[#This Row],[Usunombre]]</f>
        <v>/0002/0002 LIZETH OCONITRILLO SANCHEZ</v>
      </c>
    </row>
    <row r="654" spans="1:11" x14ac:dyDescent="0.3">
      <c r="A654" t="s">
        <v>4194</v>
      </c>
      <c r="D654" t="s">
        <v>1086</v>
      </c>
      <c r="E654" t="s">
        <v>196</v>
      </c>
      <c r="F654" t="s">
        <v>4559</v>
      </c>
      <c r="G654">
        <v>8</v>
      </c>
      <c r="H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" t="str">
        <f>Tabla_Consulta_desde_proyectos6[[#This Row],[PRYApath]]&amp;" "&amp;Tabla_Consulta_desde_proyectos6[[#This Row],[Usunombre]]</f>
        <v>/0002/0002 LIZETH OCONITRILLO SANCHEZ</v>
      </c>
    </row>
    <row r="655" spans="1:11" x14ac:dyDescent="0.3">
      <c r="A655" t="s">
        <v>4194</v>
      </c>
      <c r="D655" t="s">
        <v>1086</v>
      </c>
      <c r="E655" t="s">
        <v>196</v>
      </c>
      <c r="F655" t="s">
        <v>4692</v>
      </c>
      <c r="G655">
        <v>40</v>
      </c>
      <c r="H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" t="str">
        <f>Tabla_Consulta_desde_proyectos6[[#This Row],[PRYApath]]&amp;" "&amp;Tabla_Consulta_desde_proyectos6[[#This Row],[Usunombre]]</f>
        <v>/0002/0002 LIZETH OCONITRILLO SANCHEZ</v>
      </c>
    </row>
    <row r="656" spans="1:11" x14ac:dyDescent="0.3">
      <c r="A656" t="s">
        <v>4194</v>
      </c>
      <c r="D656" t="s">
        <v>1086</v>
      </c>
      <c r="E656" t="s">
        <v>4391</v>
      </c>
      <c r="F656" t="s">
        <v>4692</v>
      </c>
      <c r="G656">
        <v>8</v>
      </c>
      <c r="H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" t="str">
        <f>Tabla_Consulta_desde_proyectos6[[#This Row],[PRYApath]]&amp;" "&amp;Tabla_Consulta_desde_proyectos6[[#This Row],[Usunombre]]</f>
        <v>/0002/0002 LUCIANA DE LOS ANGELES SOLANO VARGAS</v>
      </c>
    </row>
    <row r="657" spans="1:11" x14ac:dyDescent="0.3">
      <c r="A657" t="s">
        <v>4194</v>
      </c>
      <c r="D657" t="s">
        <v>1086</v>
      </c>
      <c r="E657" t="s">
        <v>1041</v>
      </c>
      <c r="F657" t="s">
        <v>4366</v>
      </c>
      <c r="G657">
        <v>24</v>
      </c>
      <c r="H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" t="str">
        <f>Tabla_Consulta_desde_proyectos6[[#This Row],[PRYApath]]&amp;" "&amp;Tabla_Consulta_desde_proyectos6[[#This Row],[Usunombre]]</f>
        <v>/0002/0002 LUIS BARRANTES ALFARO</v>
      </c>
    </row>
    <row r="658" spans="1:11" x14ac:dyDescent="0.3">
      <c r="A658" t="s">
        <v>4194</v>
      </c>
      <c r="D658" t="s">
        <v>1086</v>
      </c>
      <c r="E658" t="s">
        <v>1041</v>
      </c>
      <c r="F658" t="s">
        <v>4388</v>
      </c>
      <c r="G658">
        <v>8</v>
      </c>
      <c r="H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" t="str">
        <f>Tabla_Consulta_desde_proyectos6[[#This Row],[PRYApath]]&amp;" "&amp;Tabla_Consulta_desde_proyectos6[[#This Row],[Usunombre]]</f>
        <v>/0002/0002 LUIS BARRANTES ALFARO</v>
      </c>
    </row>
    <row r="659" spans="1:11" x14ac:dyDescent="0.3">
      <c r="A659" t="s">
        <v>4194</v>
      </c>
      <c r="D659" t="s">
        <v>1086</v>
      </c>
      <c r="E659" t="s">
        <v>1041</v>
      </c>
      <c r="F659" t="s">
        <v>4493</v>
      </c>
      <c r="G659">
        <v>16</v>
      </c>
      <c r="H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" t="str">
        <f>Tabla_Consulta_desde_proyectos6[[#This Row],[PRYApath]]&amp;" "&amp;Tabla_Consulta_desde_proyectos6[[#This Row],[Usunombre]]</f>
        <v>/0002/0002 LUIS BARRANTES ALFARO</v>
      </c>
    </row>
    <row r="660" spans="1:11" x14ac:dyDescent="0.3">
      <c r="A660" t="s">
        <v>4194</v>
      </c>
      <c r="D660" t="s">
        <v>1086</v>
      </c>
      <c r="E660" t="s">
        <v>1041</v>
      </c>
      <c r="F660" t="s">
        <v>4559</v>
      </c>
      <c r="G660">
        <v>16</v>
      </c>
      <c r="H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" t="str">
        <f>Tabla_Consulta_desde_proyectos6[[#This Row],[PRYApath]]&amp;" "&amp;Tabla_Consulta_desde_proyectos6[[#This Row],[Usunombre]]</f>
        <v>/0002/0002 LUIS BARRANTES ALFARO</v>
      </c>
    </row>
    <row r="661" spans="1:11" x14ac:dyDescent="0.3">
      <c r="A661" t="s">
        <v>4194</v>
      </c>
      <c r="D661" t="s">
        <v>1086</v>
      </c>
      <c r="E661" t="s">
        <v>1041</v>
      </c>
      <c r="F661" t="s">
        <v>4692</v>
      </c>
      <c r="G661">
        <v>40</v>
      </c>
      <c r="H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" t="str">
        <f>Tabla_Consulta_desde_proyectos6[[#This Row],[PRYApath]]&amp;" "&amp;Tabla_Consulta_desde_proyectos6[[#This Row],[Usunombre]]</f>
        <v>/0002/0002 LUIS BARRANTES ALFARO</v>
      </c>
    </row>
    <row r="662" spans="1:11" x14ac:dyDescent="0.3">
      <c r="A662" t="s">
        <v>4194</v>
      </c>
      <c r="D662" t="s">
        <v>1086</v>
      </c>
      <c r="E662" t="s">
        <v>55</v>
      </c>
      <c r="F662" t="s">
        <v>4258</v>
      </c>
      <c r="G662">
        <v>32</v>
      </c>
      <c r="H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" t="str">
        <f>Tabla_Consulta_desde_proyectos6[[#This Row],[PRYApath]]&amp;" "&amp;Tabla_Consulta_desde_proyectos6[[#This Row],[Usunombre]]</f>
        <v>/0002/0002 LUIS ENRIQUE JIMENEZ SANCHO</v>
      </c>
    </row>
    <row r="663" spans="1:11" x14ac:dyDescent="0.3">
      <c r="A663" t="s">
        <v>4194</v>
      </c>
      <c r="D663" t="s">
        <v>1086</v>
      </c>
      <c r="E663" t="s">
        <v>55</v>
      </c>
      <c r="F663" t="s">
        <v>4366</v>
      </c>
      <c r="G663">
        <v>24</v>
      </c>
      <c r="H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" t="str">
        <f>Tabla_Consulta_desde_proyectos6[[#This Row],[PRYApath]]&amp;" "&amp;Tabla_Consulta_desde_proyectos6[[#This Row],[Usunombre]]</f>
        <v>/0002/0002 LUIS ENRIQUE JIMENEZ SANCHO</v>
      </c>
    </row>
    <row r="664" spans="1:11" x14ac:dyDescent="0.3">
      <c r="A664" t="s">
        <v>4194</v>
      </c>
      <c r="D664" t="s">
        <v>1086</v>
      </c>
      <c r="E664" t="s">
        <v>128</v>
      </c>
      <c r="F664" t="s">
        <v>4284</v>
      </c>
      <c r="G664">
        <v>16</v>
      </c>
      <c r="H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" t="str">
        <f>Tabla_Consulta_desde_proyectos6[[#This Row],[PRYApath]]&amp;" "&amp;Tabla_Consulta_desde_proyectos6[[#This Row],[Usunombre]]</f>
        <v>/0002/0002 LUIS FERNANDO CHAVARRIA CAMACHO</v>
      </c>
    </row>
    <row r="665" spans="1:11" x14ac:dyDescent="0.3">
      <c r="A665" t="s">
        <v>4194</v>
      </c>
      <c r="D665" t="s">
        <v>1086</v>
      </c>
      <c r="E665" t="s">
        <v>128</v>
      </c>
      <c r="F665" t="s">
        <v>4342</v>
      </c>
      <c r="G665">
        <v>4</v>
      </c>
      <c r="H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" t="str">
        <f>Tabla_Consulta_desde_proyectos6[[#This Row],[PRYApath]]&amp;" "&amp;Tabla_Consulta_desde_proyectos6[[#This Row],[Usunombre]]</f>
        <v>/0002/0002 LUIS FERNANDO CHAVARRIA CAMACHO</v>
      </c>
    </row>
    <row r="666" spans="1:11" x14ac:dyDescent="0.3">
      <c r="A666" t="s">
        <v>4194</v>
      </c>
      <c r="D666" t="s">
        <v>1086</v>
      </c>
      <c r="E666" t="s">
        <v>128</v>
      </c>
      <c r="F666" t="s">
        <v>4388</v>
      </c>
      <c r="G666">
        <v>4</v>
      </c>
      <c r="H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" t="str">
        <f>Tabla_Consulta_desde_proyectos6[[#This Row],[PRYApath]]&amp;" "&amp;Tabla_Consulta_desde_proyectos6[[#This Row],[Usunombre]]</f>
        <v>/0002/0002 LUIS FERNANDO CHAVARRIA CAMACHO</v>
      </c>
    </row>
    <row r="667" spans="1:11" x14ac:dyDescent="0.3">
      <c r="A667" t="s">
        <v>4194</v>
      </c>
      <c r="D667" t="s">
        <v>1086</v>
      </c>
      <c r="E667" t="s">
        <v>128</v>
      </c>
      <c r="F667" t="s">
        <v>4422</v>
      </c>
      <c r="G667">
        <v>12</v>
      </c>
      <c r="H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" t="str">
        <f>Tabla_Consulta_desde_proyectos6[[#This Row],[PRYApath]]&amp;" "&amp;Tabla_Consulta_desde_proyectos6[[#This Row],[Usunombre]]</f>
        <v>/0002/0002 LUIS FERNANDO CHAVARRIA CAMACHO</v>
      </c>
    </row>
    <row r="668" spans="1:11" x14ac:dyDescent="0.3">
      <c r="A668" t="s">
        <v>4194</v>
      </c>
      <c r="D668" t="s">
        <v>1086</v>
      </c>
      <c r="E668" t="s">
        <v>128</v>
      </c>
      <c r="F668" t="s">
        <v>4434</v>
      </c>
      <c r="G668">
        <v>4</v>
      </c>
      <c r="H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" t="str">
        <f>Tabla_Consulta_desde_proyectos6[[#This Row],[PRYApath]]&amp;" "&amp;Tabla_Consulta_desde_proyectos6[[#This Row],[Usunombre]]</f>
        <v>/0002/0002 LUIS FERNANDO CHAVARRIA CAMACHO</v>
      </c>
    </row>
    <row r="669" spans="1:11" x14ac:dyDescent="0.3">
      <c r="A669" t="s">
        <v>4194</v>
      </c>
      <c r="D669" t="s">
        <v>1086</v>
      </c>
      <c r="E669" t="s">
        <v>128</v>
      </c>
      <c r="F669" t="s">
        <v>4493</v>
      </c>
      <c r="G669">
        <v>12</v>
      </c>
      <c r="H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" t="str">
        <f>Tabla_Consulta_desde_proyectos6[[#This Row],[PRYApath]]&amp;" "&amp;Tabla_Consulta_desde_proyectos6[[#This Row],[Usunombre]]</f>
        <v>/0002/0002 LUIS FERNANDO CHAVARRIA CAMACHO</v>
      </c>
    </row>
    <row r="670" spans="1:11" x14ac:dyDescent="0.3">
      <c r="A670" t="s">
        <v>4194</v>
      </c>
      <c r="D670" t="s">
        <v>1086</v>
      </c>
      <c r="E670" t="s">
        <v>128</v>
      </c>
      <c r="F670" t="s">
        <v>4593</v>
      </c>
      <c r="G670">
        <v>12</v>
      </c>
      <c r="H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" t="str">
        <f>Tabla_Consulta_desde_proyectos6[[#This Row],[PRYApath]]&amp;" "&amp;Tabla_Consulta_desde_proyectos6[[#This Row],[Usunombre]]</f>
        <v>/0002/0002 LUIS FERNANDO CHAVARRIA CAMACHO</v>
      </c>
    </row>
    <row r="671" spans="1:11" x14ac:dyDescent="0.3">
      <c r="A671" t="s">
        <v>4194</v>
      </c>
      <c r="D671" t="s">
        <v>1086</v>
      </c>
      <c r="E671" t="s">
        <v>128</v>
      </c>
      <c r="F671" t="s">
        <v>4692</v>
      </c>
      <c r="G671">
        <v>16</v>
      </c>
      <c r="H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" t="str">
        <f>Tabla_Consulta_desde_proyectos6[[#This Row],[PRYApath]]&amp;" "&amp;Tabla_Consulta_desde_proyectos6[[#This Row],[Usunombre]]</f>
        <v>/0002/0002 LUIS FERNANDO CHAVARRIA CAMACHO</v>
      </c>
    </row>
    <row r="672" spans="1:11" x14ac:dyDescent="0.3">
      <c r="A672" t="s">
        <v>4194</v>
      </c>
      <c r="D672" t="s">
        <v>1086</v>
      </c>
      <c r="E672" t="s">
        <v>3578</v>
      </c>
      <c r="F672" t="s">
        <v>4493</v>
      </c>
      <c r="G672">
        <v>8</v>
      </c>
      <c r="H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" t="str">
        <f>Tabla_Consulta_desde_proyectos6[[#This Row],[PRYApath]]&amp;" "&amp;Tabla_Consulta_desde_proyectos6[[#This Row],[Usunombre]]</f>
        <v>/0002/0002 LUIS RODRIGUEZ PIEDRA</v>
      </c>
    </row>
    <row r="673" spans="1:11" x14ac:dyDescent="0.3">
      <c r="A673" t="s">
        <v>4194</v>
      </c>
      <c r="D673" t="s">
        <v>1086</v>
      </c>
      <c r="E673" t="s">
        <v>3578</v>
      </c>
      <c r="F673" t="s">
        <v>4559</v>
      </c>
      <c r="G673">
        <v>24</v>
      </c>
      <c r="H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" t="str">
        <f>Tabla_Consulta_desde_proyectos6[[#This Row],[PRYApath]]&amp;" "&amp;Tabla_Consulta_desde_proyectos6[[#This Row],[Usunombre]]</f>
        <v>/0002/0002 LUIS RODRIGUEZ PIEDRA</v>
      </c>
    </row>
    <row r="674" spans="1:11" x14ac:dyDescent="0.3">
      <c r="A674" t="s">
        <v>4194</v>
      </c>
      <c r="D674" t="s">
        <v>1086</v>
      </c>
      <c r="E674" t="s">
        <v>1049</v>
      </c>
      <c r="F674" t="s">
        <v>4258</v>
      </c>
      <c r="G674">
        <v>16</v>
      </c>
      <c r="H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" t="str">
        <f>Tabla_Consulta_desde_proyectos6[[#This Row],[PRYApath]]&amp;" "&amp;Tabla_Consulta_desde_proyectos6[[#This Row],[Usunombre]]</f>
        <v>/0002/0002 MAIKOL GARCIA ALVARADO</v>
      </c>
    </row>
    <row r="675" spans="1:11" x14ac:dyDescent="0.3">
      <c r="A675" t="s">
        <v>4194</v>
      </c>
      <c r="D675" t="s">
        <v>1086</v>
      </c>
      <c r="E675" t="s">
        <v>1049</v>
      </c>
      <c r="F675" t="s">
        <v>4366</v>
      </c>
      <c r="G675">
        <v>24</v>
      </c>
      <c r="H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" t="str">
        <f>Tabla_Consulta_desde_proyectos6[[#This Row],[PRYApath]]&amp;" "&amp;Tabla_Consulta_desde_proyectos6[[#This Row],[Usunombre]]</f>
        <v>/0002/0002 MAIKOL GARCIA ALVARADO</v>
      </c>
    </row>
    <row r="676" spans="1:11" x14ac:dyDescent="0.3">
      <c r="A676" t="s">
        <v>4194</v>
      </c>
      <c r="D676" t="s">
        <v>1086</v>
      </c>
      <c r="E676" t="s">
        <v>1049</v>
      </c>
      <c r="F676" t="s">
        <v>4559</v>
      </c>
      <c r="G676">
        <v>24</v>
      </c>
      <c r="H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" t="str">
        <f>Tabla_Consulta_desde_proyectos6[[#This Row],[PRYApath]]&amp;" "&amp;Tabla_Consulta_desde_proyectos6[[#This Row],[Usunombre]]</f>
        <v>/0002/0002 MAIKOL GARCIA ALVARADO</v>
      </c>
    </row>
    <row r="677" spans="1:11" x14ac:dyDescent="0.3">
      <c r="A677" t="s">
        <v>4194</v>
      </c>
      <c r="D677" t="s">
        <v>1086</v>
      </c>
      <c r="E677" t="s">
        <v>1049</v>
      </c>
      <c r="F677" t="s">
        <v>4692</v>
      </c>
      <c r="G677">
        <v>48</v>
      </c>
      <c r="H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" t="str">
        <f>Tabla_Consulta_desde_proyectos6[[#This Row],[PRYApath]]&amp;" "&amp;Tabla_Consulta_desde_proyectos6[[#This Row],[Usunombre]]</f>
        <v>/0002/0002 MAIKOL GARCIA ALVARADO</v>
      </c>
    </row>
    <row r="678" spans="1:11" x14ac:dyDescent="0.3">
      <c r="A678" t="s">
        <v>4194</v>
      </c>
      <c r="D678" t="s">
        <v>1086</v>
      </c>
      <c r="E678" t="s">
        <v>1049</v>
      </c>
      <c r="F678" t="s">
        <v>4640</v>
      </c>
      <c r="G678">
        <v>8</v>
      </c>
      <c r="H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" t="str">
        <f>Tabla_Consulta_desde_proyectos6[[#This Row],[PRYApath]]&amp;" "&amp;Tabla_Consulta_desde_proyectos6[[#This Row],[Usunombre]]</f>
        <v>/0002/0002 MAIKOL GARCIA ALVARADO</v>
      </c>
    </row>
    <row r="679" spans="1:11" x14ac:dyDescent="0.3">
      <c r="A679" t="s">
        <v>4194</v>
      </c>
      <c r="D679" t="s">
        <v>1086</v>
      </c>
      <c r="E679" t="s">
        <v>942</v>
      </c>
      <c r="F679" t="s">
        <v>4258</v>
      </c>
      <c r="G679">
        <v>16</v>
      </c>
      <c r="H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" t="str">
        <f>Tabla_Consulta_desde_proyectos6[[#This Row],[PRYApath]]&amp;" "&amp;Tabla_Consulta_desde_proyectos6[[#This Row],[Usunombre]]</f>
        <v>/0002/0002 MAIKOL LIZANO JIMENEZ</v>
      </c>
    </row>
    <row r="680" spans="1:11" x14ac:dyDescent="0.3">
      <c r="A680" t="s">
        <v>4194</v>
      </c>
      <c r="D680" t="s">
        <v>1086</v>
      </c>
      <c r="E680" t="s">
        <v>942</v>
      </c>
      <c r="F680" t="s">
        <v>4366</v>
      </c>
      <c r="G680">
        <v>16</v>
      </c>
      <c r="H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" t="str">
        <f>Tabla_Consulta_desde_proyectos6[[#This Row],[PRYApath]]&amp;" "&amp;Tabla_Consulta_desde_proyectos6[[#This Row],[Usunombre]]</f>
        <v>/0002/0002 MAIKOL LIZANO JIMENEZ</v>
      </c>
    </row>
    <row r="681" spans="1:11" x14ac:dyDescent="0.3">
      <c r="A681" t="s">
        <v>4194</v>
      </c>
      <c r="D681" t="s">
        <v>1086</v>
      </c>
      <c r="E681" t="s">
        <v>942</v>
      </c>
      <c r="F681" t="s">
        <v>4422</v>
      </c>
      <c r="G681">
        <v>24</v>
      </c>
      <c r="H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" t="str">
        <f>Tabla_Consulta_desde_proyectos6[[#This Row],[PRYApath]]&amp;" "&amp;Tabla_Consulta_desde_proyectos6[[#This Row],[Usunombre]]</f>
        <v>/0002/0002 MAIKOL LIZANO JIMENEZ</v>
      </c>
    </row>
    <row r="682" spans="1:11" x14ac:dyDescent="0.3">
      <c r="A682" t="s">
        <v>4194</v>
      </c>
      <c r="D682" t="s">
        <v>1086</v>
      </c>
      <c r="E682" t="s">
        <v>942</v>
      </c>
      <c r="F682" t="s">
        <v>4593</v>
      </c>
      <c r="G682">
        <v>28</v>
      </c>
      <c r="H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" t="str">
        <f>Tabla_Consulta_desde_proyectos6[[#This Row],[PRYApath]]&amp;" "&amp;Tabla_Consulta_desde_proyectos6[[#This Row],[Usunombre]]</f>
        <v>/0002/0002 MAIKOL LIZANO JIMENEZ</v>
      </c>
    </row>
    <row r="683" spans="1:11" x14ac:dyDescent="0.3">
      <c r="A683" t="s">
        <v>4194</v>
      </c>
      <c r="D683" t="s">
        <v>1086</v>
      </c>
      <c r="E683" t="s">
        <v>942</v>
      </c>
      <c r="F683" t="s">
        <v>4610</v>
      </c>
      <c r="G683">
        <v>16</v>
      </c>
      <c r="H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" t="str">
        <f>Tabla_Consulta_desde_proyectos6[[#This Row],[PRYApath]]&amp;" "&amp;Tabla_Consulta_desde_proyectos6[[#This Row],[Usunombre]]</f>
        <v>/0002/0002 MAIKOL LIZANO JIMENEZ</v>
      </c>
    </row>
    <row r="684" spans="1:11" x14ac:dyDescent="0.3">
      <c r="A684" t="s">
        <v>4194</v>
      </c>
      <c r="D684" t="s">
        <v>1086</v>
      </c>
      <c r="E684" t="s">
        <v>192</v>
      </c>
      <c r="F684" t="s">
        <v>4284</v>
      </c>
      <c r="G684">
        <v>8</v>
      </c>
      <c r="H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" t="str">
        <f>Tabla_Consulta_desde_proyectos6[[#This Row],[PRYApath]]&amp;" "&amp;Tabla_Consulta_desde_proyectos6[[#This Row],[Usunombre]]</f>
        <v>/0002/0002 MAIKOL PICADO AGUILAR</v>
      </c>
    </row>
    <row r="685" spans="1:11" x14ac:dyDescent="0.3">
      <c r="A685" t="s">
        <v>4194</v>
      </c>
      <c r="D685" t="s">
        <v>1086</v>
      </c>
      <c r="E685" t="s">
        <v>192</v>
      </c>
      <c r="F685" t="s">
        <v>4422</v>
      </c>
      <c r="G685">
        <v>4</v>
      </c>
      <c r="H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" t="str">
        <f>Tabla_Consulta_desde_proyectos6[[#This Row],[PRYApath]]&amp;" "&amp;Tabla_Consulta_desde_proyectos6[[#This Row],[Usunombre]]</f>
        <v>/0002/0002 MAIKOL PICADO AGUILAR</v>
      </c>
    </row>
    <row r="686" spans="1:11" x14ac:dyDescent="0.3">
      <c r="A686" t="s">
        <v>4194</v>
      </c>
      <c r="D686" t="s">
        <v>1086</v>
      </c>
      <c r="E686" t="s">
        <v>192</v>
      </c>
      <c r="F686" t="s">
        <v>4559</v>
      </c>
      <c r="G686">
        <v>16</v>
      </c>
      <c r="H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" t="str">
        <f>Tabla_Consulta_desde_proyectos6[[#This Row],[PRYApath]]&amp;" "&amp;Tabla_Consulta_desde_proyectos6[[#This Row],[Usunombre]]</f>
        <v>/0002/0002 MAIKOL PICADO AGUILAR</v>
      </c>
    </row>
    <row r="687" spans="1:11" x14ac:dyDescent="0.3">
      <c r="A687" t="s">
        <v>4194</v>
      </c>
      <c r="D687" t="s">
        <v>1086</v>
      </c>
      <c r="E687" t="s">
        <v>192</v>
      </c>
      <c r="F687" t="s">
        <v>4593</v>
      </c>
      <c r="G687">
        <v>8</v>
      </c>
      <c r="H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" t="str">
        <f>Tabla_Consulta_desde_proyectos6[[#This Row],[PRYApath]]&amp;" "&amp;Tabla_Consulta_desde_proyectos6[[#This Row],[Usunombre]]</f>
        <v>/0002/0002 MAIKOL PICADO AGUILAR</v>
      </c>
    </row>
    <row r="688" spans="1:11" x14ac:dyDescent="0.3">
      <c r="A688" t="s">
        <v>4194</v>
      </c>
      <c r="D688" t="s">
        <v>1086</v>
      </c>
      <c r="E688" t="s">
        <v>192</v>
      </c>
      <c r="F688" t="s">
        <v>4610</v>
      </c>
      <c r="G688">
        <v>8</v>
      </c>
      <c r="H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" t="str">
        <f>Tabla_Consulta_desde_proyectos6[[#This Row],[PRYApath]]&amp;" "&amp;Tabla_Consulta_desde_proyectos6[[#This Row],[Usunombre]]</f>
        <v>/0002/0002 MAIKOL PICADO AGUILAR</v>
      </c>
    </row>
    <row r="689" spans="1:11" x14ac:dyDescent="0.3">
      <c r="A689" t="s">
        <v>4194</v>
      </c>
      <c r="D689" t="s">
        <v>1086</v>
      </c>
      <c r="E689" t="s">
        <v>192</v>
      </c>
      <c r="F689" t="s">
        <v>4692</v>
      </c>
      <c r="G689">
        <v>12</v>
      </c>
      <c r="H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" t="str">
        <f>Tabla_Consulta_desde_proyectos6[[#This Row],[PRYApath]]&amp;" "&amp;Tabla_Consulta_desde_proyectos6[[#This Row],[Usunombre]]</f>
        <v>/0002/0002 MAIKOL PICADO AGUILAR</v>
      </c>
    </row>
    <row r="690" spans="1:11" x14ac:dyDescent="0.3">
      <c r="A690" t="s">
        <v>4194</v>
      </c>
      <c r="D690" t="s">
        <v>1086</v>
      </c>
      <c r="E690" t="s">
        <v>270</v>
      </c>
      <c r="F690" t="s">
        <v>4434</v>
      </c>
      <c r="G690">
        <v>8</v>
      </c>
      <c r="H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" t="str">
        <f>Tabla_Consulta_desde_proyectos6[[#This Row],[PRYApath]]&amp;" "&amp;Tabla_Consulta_desde_proyectos6[[#This Row],[Usunombre]]</f>
        <v>/0002/0002 MANUEL BALTODANO QUIROS</v>
      </c>
    </row>
    <row r="691" spans="1:11" x14ac:dyDescent="0.3">
      <c r="A691" t="s">
        <v>4194</v>
      </c>
      <c r="D691" t="s">
        <v>1086</v>
      </c>
      <c r="E691" t="s">
        <v>270</v>
      </c>
      <c r="F691" t="s">
        <v>4692</v>
      </c>
      <c r="G691">
        <v>40</v>
      </c>
      <c r="H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" t="str">
        <f>Tabla_Consulta_desde_proyectos6[[#This Row],[PRYApath]]&amp;" "&amp;Tabla_Consulta_desde_proyectos6[[#This Row],[Usunombre]]</f>
        <v>/0002/0002 MANUEL BALTODANO QUIROS</v>
      </c>
    </row>
    <row r="692" spans="1:11" x14ac:dyDescent="0.3">
      <c r="A692" t="s">
        <v>4194</v>
      </c>
      <c r="D692" t="s">
        <v>1086</v>
      </c>
      <c r="E692" t="s">
        <v>302</v>
      </c>
      <c r="F692" t="s">
        <v>4342</v>
      </c>
      <c r="G692">
        <v>8</v>
      </c>
      <c r="H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" t="str">
        <f>Tabla_Consulta_desde_proyectos6[[#This Row],[PRYApath]]&amp;" "&amp;Tabla_Consulta_desde_proyectos6[[#This Row],[Usunombre]]</f>
        <v>/0002/0002 MARCEL DE MEZERVILLE LOPEZ</v>
      </c>
    </row>
    <row r="693" spans="1:11" x14ac:dyDescent="0.3">
      <c r="A693" t="s">
        <v>4194</v>
      </c>
      <c r="D693" t="s">
        <v>1086</v>
      </c>
      <c r="E693" t="s">
        <v>302</v>
      </c>
      <c r="F693" t="s">
        <v>4366</v>
      </c>
      <c r="G693">
        <v>16</v>
      </c>
      <c r="H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" t="str">
        <f>Tabla_Consulta_desde_proyectos6[[#This Row],[PRYApath]]&amp;" "&amp;Tabla_Consulta_desde_proyectos6[[#This Row],[Usunombre]]</f>
        <v>/0002/0002 MARCEL DE MEZERVILLE LOPEZ</v>
      </c>
    </row>
    <row r="694" spans="1:11" x14ac:dyDescent="0.3">
      <c r="A694" t="s">
        <v>4194</v>
      </c>
      <c r="D694" t="s">
        <v>1086</v>
      </c>
      <c r="E694" t="s">
        <v>302</v>
      </c>
      <c r="F694" t="s">
        <v>4388</v>
      </c>
      <c r="G694">
        <v>8</v>
      </c>
      <c r="H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" t="str">
        <f>Tabla_Consulta_desde_proyectos6[[#This Row],[PRYApath]]&amp;" "&amp;Tabla_Consulta_desde_proyectos6[[#This Row],[Usunombre]]</f>
        <v>/0002/0002 MARCEL DE MEZERVILLE LOPEZ</v>
      </c>
    </row>
    <row r="695" spans="1:11" x14ac:dyDescent="0.3">
      <c r="A695" t="s">
        <v>4194</v>
      </c>
      <c r="D695" t="s">
        <v>1086</v>
      </c>
      <c r="E695" t="s">
        <v>302</v>
      </c>
      <c r="F695" t="s">
        <v>4434</v>
      </c>
      <c r="G695">
        <v>16</v>
      </c>
      <c r="H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" t="str">
        <f>Tabla_Consulta_desde_proyectos6[[#This Row],[PRYApath]]&amp;" "&amp;Tabla_Consulta_desde_proyectos6[[#This Row],[Usunombre]]</f>
        <v>/0002/0002 MARCEL DE MEZERVILLE LOPEZ</v>
      </c>
    </row>
    <row r="696" spans="1:11" x14ac:dyDescent="0.3">
      <c r="A696" t="s">
        <v>4194</v>
      </c>
      <c r="D696" t="s">
        <v>1086</v>
      </c>
      <c r="E696" t="s">
        <v>302</v>
      </c>
      <c r="F696" t="s">
        <v>4692</v>
      </c>
      <c r="G696">
        <v>72</v>
      </c>
      <c r="H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" t="str">
        <f>Tabla_Consulta_desde_proyectos6[[#This Row],[PRYApath]]&amp;" "&amp;Tabla_Consulta_desde_proyectos6[[#This Row],[Usunombre]]</f>
        <v>/0002/0002 MARCEL DE MEZERVILLE LOPEZ</v>
      </c>
    </row>
    <row r="697" spans="1:11" x14ac:dyDescent="0.3">
      <c r="A697" t="s">
        <v>4194</v>
      </c>
      <c r="D697" t="s">
        <v>1086</v>
      </c>
      <c r="E697" t="s">
        <v>4496</v>
      </c>
      <c r="F697" t="s">
        <v>4692</v>
      </c>
      <c r="G697">
        <v>8</v>
      </c>
      <c r="H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" t="str">
        <f>Tabla_Consulta_desde_proyectos6[[#This Row],[PRYApath]]&amp;" "&amp;Tabla_Consulta_desde_proyectos6[[#This Row],[Usunombre]]</f>
        <v>/0002/0002 MARCO ALEJANDRO MORA PICADO</v>
      </c>
    </row>
    <row r="698" spans="1:11" x14ac:dyDescent="0.3">
      <c r="A698" t="s">
        <v>4194</v>
      </c>
      <c r="D698" t="s">
        <v>1086</v>
      </c>
      <c r="E698" t="s">
        <v>299</v>
      </c>
      <c r="F698" t="s">
        <v>4342</v>
      </c>
      <c r="G698">
        <v>40</v>
      </c>
      <c r="H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" t="str">
        <f>Tabla_Consulta_desde_proyectos6[[#This Row],[PRYApath]]&amp;" "&amp;Tabla_Consulta_desde_proyectos6[[#This Row],[Usunombre]]</f>
        <v>/0002/0002 MARCO ANTONIO ALPIZAR RODRIGUEZ</v>
      </c>
    </row>
    <row r="699" spans="1:11" x14ac:dyDescent="0.3">
      <c r="A699" t="s">
        <v>4194</v>
      </c>
      <c r="D699" t="s">
        <v>1086</v>
      </c>
      <c r="E699" t="s">
        <v>299</v>
      </c>
      <c r="F699" t="s">
        <v>4493</v>
      </c>
      <c r="G699">
        <v>8</v>
      </c>
      <c r="H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" t="str">
        <f>Tabla_Consulta_desde_proyectos6[[#This Row],[PRYApath]]&amp;" "&amp;Tabla_Consulta_desde_proyectos6[[#This Row],[Usunombre]]</f>
        <v>/0002/0002 MARCO ANTONIO ALPIZAR RODRIGUEZ</v>
      </c>
    </row>
    <row r="700" spans="1:11" x14ac:dyDescent="0.3">
      <c r="A700" t="s">
        <v>4194</v>
      </c>
      <c r="D700" t="s">
        <v>1086</v>
      </c>
      <c r="E700" t="s">
        <v>299</v>
      </c>
      <c r="F700" t="s">
        <v>4559</v>
      </c>
      <c r="G700">
        <v>8</v>
      </c>
      <c r="H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" t="str">
        <f>Tabla_Consulta_desde_proyectos6[[#This Row],[PRYApath]]&amp;" "&amp;Tabla_Consulta_desde_proyectos6[[#This Row],[Usunombre]]</f>
        <v>/0002/0002 MARCO ANTONIO ALPIZAR RODRIGUEZ</v>
      </c>
    </row>
    <row r="701" spans="1:11" x14ac:dyDescent="0.3">
      <c r="A701" t="s">
        <v>4194</v>
      </c>
      <c r="D701" t="s">
        <v>1086</v>
      </c>
      <c r="E701" t="s">
        <v>299</v>
      </c>
      <c r="F701" t="s">
        <v>4610</v>
      </c>
      <c r="G701">
        <v>8</v>
      </c>
      <c r="H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" t="str">
        <f>Tabla_Consulta_desde_proyectos6[[#This Row],[PRYApath]]&amp;" "&amp;Tabla_Consulta_desde_proyectos6[[#This Row],[Usunombre]]</f>
        <v>/0002/0002 MARCO ANTONIO ALPIZAR RODRIGUEZ</v>
      </c>
    </row>
    <row r="702" spans="1:11" x14ac:dyDescent="0.3">
      <c r="A702" t="s">
        <v>4194</v>
      </c>
      <c r="D702" t="s">
        <v>1086</v>
      </c>
      <c r="E702" t="s">
        <v>299</v>
      </c>
      <c r="F702" t="s">
        <v>4692</v>
      </c>
      <c r="G702">
        <v>8</v>
      </c>
      <c r="H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" t="str">
        <f>Tabla_Consulta_desde_proyectos6[[#This Row],[PRYApath]]&amp;" "&amp;Tabla_Consulta_desde_proyectos6[[#This Row],[Usunombre]]</f>
        <v>/0002/0002 MARCO ANTONIO ALPIZAR RODRIGUEZ</v>
      </c>
    </row>
    <row r="703" spans="1:11" x14ac:dyDescent="0.3">
      <c r="A703" t="s">
        <v>4194</v>
      </c>
      <c r="D703" t="s">
        <v>1086</v>
      </c>
      <c r="E703" t="s">
        <v>269</v>
      </c>
      <c r="F703" t="s">
        <v>4258</v>
      </c>
      <c r="G703">
        <v>16</v>
      </c>
      <c r="H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" t="str">
        <f>Tabla_Consulta_desde_proyectos6[[#This Row],[PRYApath]]&amp;" "&amp;Tabla_Consulta_desde_proyectos6[[#This Row],[Usunombre]]</f>
        <v>/0002/0002 MARCO MIRAULT MATAMOROS</v>
      </c>
    </row>
    <row r="704" spans="1:11" x14ac:dyDescent="0.3">
      <c r="A704" t="s">
        <v>4194</v>
      </c>
      <c r="D704" t="s">
        <v>1086</v>
      </c>
      <c r="E704" t="s">
        <v>269</v>
      </c>
      <c r="F704" t="s">
        <v>4434</v>
      </c>
      <c r="G704">
        <v>8</v>
      </c>
      <c r="H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" t="str">
        <f>Tabla_Consulta_desde_proyectos6[[#This Row],[PRYApath]]&amp;" "&amp;Tabla_Consulta_desde_proyectos6[[#This Row],[Usunombre]]</f>
        <v>/0002/0002 MARCO MIRAULT MATAMOROS</v>
      </c>
    </row>
    <row r="705" spans="1:11" x14ac:dyDescent="0.3">
      <c r="A705" t="s">
        <v>4194</v>
      </c>
      <c r="D705" t="s">
        <v>1086</v>
      </c>
      <c r="E705" t="s">
        <v>269</v>
      </c>
      <c r="F705" t="s">
        <v>4493</v>
      </c>
      <c r="G705">
        <v>20</v>
      </c>
      <c r="H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" t="str">
        <f>Tabla_Consulta_desde_proyectos6[[#This Row],[PRYApath]]&amp;" "&amp;Tabla_Consulta_desde_proyectos6[[#This Row],[Usunombre]]</f>
        <v>/0002/0002 MARCO MIRAULT MATAMOROS</v>
      </c>
    </row>
    <row r="706" spans="1:11" x14ac:dyDescent="0.3">
      <c r="A706" t="s">
        <v>4194</v>
      </c>
      <c r="D706" t="s">
        <v>1086</v>
      </c>
      <c r="E706" t="s">
        <v>269</v>
      </c>
      <c r="F706" t="s">
        <v>4610</v>
      </c>
      <c r="G706">
        <v>4</v>
      </c>
      <c r="H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" t="str">
        <f>Tabla_Consulta_desde_proyectos6[[#This Row],[PRYApath]]&amp;" "&amp;Tabla_Consulta_desde_proyectos6[[#This Row],[Usunombre]]</f>
        <v>/0002/0002 MARCO MIRAULT MATAMOROS</v>
      </c>
    </row>
    <row r="707" spans="1:11" x14ac:dyDescent="0.3">
      <c r="A707" t="s">
        <v>4194</v>
      </c>
      <c r="D707" t="s">
        <v>1086</v>
      </c>
      <c r="E707" t="s">
        <v>269</v>
      </c>
      <c r="F707" t="s">
        <v>4692</v>
      </c>
      <c r="G707">
        <v>8</v>
      </c>
      <c r="H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" t="str">
        <f>Tabla_Consulta_desde_proyectos6[[#This Row],[PRYApath]]&amp;" "&amp;Tabla_Consulta_desde_proyectos6[[#This Row],[Usunombre]]</f>
        <v>/0002/0002 MARCO MIRAULT MATAMOROS</v>
      </c>
    </row>
    <row r="708" spans="1:11" x14ac:dyDescent="0.3">
      <c r="A708" t="s">
        <v>4194</v>
      </c>
      <c r="D708" t="s">
        <v>1086</v>
      </c>
      <c r="E708" t="s">
        <v>4108</v>
      </c>
      <c r="F708" t="s">
        <v>4258</v>
      </c>
      <c r="G708">
        <v>24</v>
      </c>
      <c r="H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" t="str">
        <f>Tabla_Consulta_desde_proyectos6[[#This Row],[PRYApath]]&amp;" "&amp;Tabla_Consulta_desde_proyectos6[[#This Row],[Usunombre]]</f>
        <v>/0002/0002 MARCO ZUÑIGA UGALDE</v>
      </c>
    </row>
    <row r="709" spans="1:11" x14ac:dyDescent="0.3">
      <c r="A709" t="s">
        <v>4194</v>
      </c>
      <c r="D709" t="s">
        <v>1086</v>
      </c>
      <c r="E709" t="s">
        <v>4108</v>
      </c>
      <c r="F709" t="s">
        <v>4284</v>
      </c>
      <c r="G709">
        <v>8</v>
      </c>
      <c r="H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" t="str">
        <f>Tabla_Consulta_desde_proyectos6[[#This Row],[PRYApath]]&amp;" "&amp;Tabla_Consulta_desde_proyectos6[[#This Row],[Usunombre]]</f>
        <v>/0002/0002 MARCO ZUÑIGA UGALDE</v>
      </c>
    </row>
    <row r="710" spans="1:11" x14ac:dyDescent="0.3">
      <c r="A710" t="s">
        <v>4194</v>
      </c>
      <c r="D710" t="s">
        <v>1086</v>
      </c>
      <c r="E710" t="s">
        <v>4108</v>
      </c>
      <c r="F710" t="s">
        <v>4434</v>
      </c>
      <c r="G710">
        <v>16</v>
      </c>
      <c r="H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" t="str">
        <f>Tabla_Consulta_desde_proyectos6[[#This Row],[PRYApath]]&amp;" "&amp;Tabla_Consulta_desde_proyectos6[[#This Row],[Usunombre]]</f>
        <v>/0002/0002 MARCO ZUÑIGA UGALDE</v>
      </c>
    </row>
    <row r="711" spans="1:11" x14ac:dyDescent="0.3">
      <c r="A711" t="s">
        <v>4194</v>
      </c>
      <c r="D711" t="s">
        <v>1086</v>
      </c>
      <c r="E711" t="s">
        <v>4108</v>
      </c>
      <c r="F711" t="s">
        <v>4493</v>
      </c>
      <c r="G711">
        <v>8</v>
      </c>
      <c r="H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" t="str">
        <f>Tabla_Consulta_desde_proyectos6[[#This Row],[PRYApath]]&amp;" "&amp;Tabla_Consulta_desde_proyectos6[[#This Row],[Usunombre]]</f>
        <v>/0002/0002 MARCO ZUÑIGA UGALDE</v>
      </c>
    </row>
    <row r="712" spans="1:11" x14ac:dyDescent="0.3">
      <c r="A712" t="s">
        <v>4194</v>
      </c>
      <c r="D712" t="s">
        <v>1086</v>
      </c>
      <c r="E712" t="s">
        <v>4108</v>
      </c>
      <c r="F712" t="s">
        <v>4559</v>
      </c>
      <c r="G712">
        <v>8</v>
      </c>
      <c r="H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" t="str">
        <f>Tabla_Consulta_desde_proyectos6[[#This Row],[PRYApath]]&amp;" "&amp;Tabla_Consulta_desde_proyectos6[[#This Row],[Usunombre]]</f>
        <v>/0002/0002 MARCO ZUÑIGA UGALDE</v>
      </c>
    </row>
    <row r="713" spans="1:11" x14ac:dyDescent="0.3">
      <c r="A713" t="s">
        <v>4194</v>
      </c>
      <c r="D713" t="s">
        <v>1086</v>
      </c>
      <c r="E713" t="s">
        <v>4108</v>
      </c>
      <c r="F713" t="s">
        <v>4692</v>
      </c>
      <c r="G713">
        <v>8</v>
      </c>
      <c r="H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" t="str">
        <f>Tabla_Consulta_desde_proyectos6[[#This Row],[PRYApath]]&amp;" "&amp;Tabla_Consulta_desde_proyectos6[[#This Row],[Usunombre]]</f>
        <v>/0002/0002 MARCO ZUÑIGA UGALDE</v>
      </c>
    </row>
    <row r="714" spans="1:11" x14ac:dyDescent="0.3">
      <c r="A714" t="s">
        <v>4194</v>
      </c>
      <c r="D714" t="s">
        <v>1086</v>
      </c>
      <c r="E714" t="s">
        <v>252</v>
      </c>
      <c r="F714" t="s">
        <v>4366</v>
      </c>
      <c r="G714">
        <v>8</v>
      </c>
      <c r="H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" t="str">
        <f>Tabla_Consulta_desde_proyectos6[[#This Row],[PRYApath]]&amp;" "&amp;Tabla_Consulta_desde_proyectos6[[#This Row],[Usunombre]]</f>
        <v>/0002/0002 MARCOS SANDOVAL DURAN</v>
      </c>
    </row>
    <row r="715" spans="1:11" x14ac:dyDescent="0.3">
      <c r="A715" t="s">
        <v>4194</v>
      </c>
      <c r="D715" t="s">
        <v>1086</v>
      </c>
      <c r="E715" t="s">
        <v>252</v>
      </c>
      <c r="F715" t="s">
        <v>4388</v>
      </c>
      <c r="G715">
        <v>8</v>
      </c>
      <c r="H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" t="str">
        <f>Tabla_Consulta_desde_proyectos6[[#This Row],[PRYApath]]&amp;" "&amp;Tabla_Consulta_desde_proyectos6[[#This Row],[Usunombre]]</f>
        <v>/0002/0002 MARCOS SANDOVAL DURAN</v>
      </c>
    </row>
    <row r="716" spans="1:11" x14ac:dyDescent="0.3">
      <c r="A716" t="s">
        <v>4194</v>
      </c>
      <c r="D716" t="s">
        <v>1086</v>
      </c>
      <c r="E716" t="s">
        <v>252</v>
      </c>
      <c r="F716" t="s">
        <v>4559</v>
      </c>
      <c r="G716">
        <v>16</v>
      </c>
      <c r="H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" t="str">
        <f>Tabla_Consulta_desde_proyectos6[[#This Row],[PRYApath]]&amp;" "&amp;Tabla_Consulta_desde_proyectos6[[#This Row],[Usunombre]]</f>
        <v>/0002/0002 MARCOS SANDOVAL DURAN</v>
      </c>
    </row>
    <row r="717" spans="1:11" x14ac:dyDescent="0.3">
      <c r="A717" t="s">
        <v>4194</v>
      </c>
      <c r="D717" t="s">
        <v>1086</v>
      </c>
      <c r="E717" t="s">
        <v>252</v>
      </c>
      <c r="F717" t="s">
        <v>4610</v>
      </c>
      <c r="G717">
        <v>8</v>
      </c>
      <c r="H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" t="str">
        <f>Tabla_Consulta_desde_proyectos6[[#This Row],[PRYApath]]&amp;" "&amp;Tabla_Consulta_desde_proyectos6[[#This Row],[Usunombre]]</f>
        <v>/0002/0002 MARCOS SANDOVAL DURAN</v>
      </c>
    </row>
    <row r="718" spans="1:11" x14ac:dyDescent="0.3">
      <c r="A718" t="s">
        <v>4194</v>
      </c>
      <c r="D718" t="s">
        <v>1086</v>
      </c>
      <c r="E718" t="s">
        <v>252</v>
      </c>
      <c r="F718" t="s">
        <v>4692</v>
      </c>
      <c r="G718">
        <v>8</v>
      </c>
      <c r="H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" t="str">
        <f>Tabla_Consulta_desde_proyectos6[[#This Row],[PRYApath]]&amp;" "&amp;Tabla_Consulta_desde_proyectos6[[#This Row],[Usunombre]]</f>
        <v>/0002/0002 MARCOS SANDOVAL DURAN</v>
      </c>
    </row>
    <row r="719" spans="1:11" x14ac:dyDescent="0.3">
      <c r="A719" t="s">
        <v>4194</v>
      </c>
      <c r="D719" t="s">
        <v>1086</v>
      </c>
      <c r="E719" t="s">
        <v>4217</v>
      </c>
      <c r="F719" t="s">
        <v>4692</v>
      </c>
      <c r="G719">
        <v>16</v>
      </c>
      <c r="H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" t="str">
        <f>Tabla_Consulta_desde_proyectos6[[#This Row],[PRYApath]]&amp;" "&amp;Tabla_Consulta_desde_proyectos6[[#This Row],[Usunombre]]</f>
        <v>/0002/0002 MARIA FERNANDA ALVARADO ASTORGA</v>
      </c>
    </row>
    <row r="720" spans="1:11" x14ac:dyDescent="0.3">
      <c r="A720" t="s">
        <v>4194</v>
      </c>
      <c r="D720" t="s">
        <v>1086</v>
      </c>
      <c r="E720" t="s">
        <v>152</v>
      </c>
      <c r="F720" t="s">
        <v>4258</v>
      </c>
      <c r="G720">
        <v>16</v>
      </c>
      <c r="H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" t="str">
        <f>Tabla_Consulta_desde_proyectos6[[#This Row],[PRYApath]]&amp;" "&amp;Tabla_Consulta_desde_proyectos6[[#This Row],[Usunombre]]</f>
        <v>/0002/0002 MARIA FERNANDA ARAYA ARGUEDAS</v>
      </c>
    </row>
    <row r="721" spans="1:11" x14ac:dyDescent="0.3">
      <c r="A721" t="s">
        <v>4194</v>
      </c>
      <c r="D721" t="s">
        <v>1086</v>
      </c>
      <c r="E721" t="s">
        <v>152</v>
      </c>
      <c r="F721" t="s">
        <v>4366</v>
      </c>
      <c r="G721">
        <v>8</v>
      </c>
      <c r="H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" t="str">
        <f>Tabla_Consulta_desde_proyectos6[[#This Row],[PRYApath]]&amp;" "&amp;Tabla_Consulta_desde_proyectos6[[#This Row],[Usunombre]]</f>
        <v>/0002/0002 MARIA FERNANDA ARAYA ARGUEDAS</v>
      </c>
    </row>
    <row r="722" spans="1:11" x14ac:dyDescent="0.3">
      <c r="A722" t="s">
        <v>4194</v>
      </c>
      <c r="D722" t="s">
        <v>1086</v>
      </c>
      <c r="E722" t="s">
        <v>152</v>
      </c>
      <c r="F722" t="s">
        <v>4434</v>
      </c>
      <c r="G722">
        <v>4</v>
      </c>
      <c r="H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" t="str">
        <f>Tabla_Consulta_desde_proyectos6[[#This Row],[PRYApath]]&amp;" "&amp;Tabla_Consulta_desde_proyectos6[[#This Row],[Usunombre]]</f>
        <v>/0002/0002 MARIA FERNANDA ARAYA ARGUEDAS</v>
      </c>
    </row>
    <row r="723" spans="1:11" x14ac:dyDescent="0.3">
      <c r="A723" t="s">
        <v>4194</v>
      </c>
      <c r="D723" t="s">
        <v>1086</v>
      </c>
      <c r="E723" t="s">
        <v>152</v>
      </c>
      <c r="F723" t="s">
        <v>4493</v>
      </c>
      <c r="G723">
        <v>24</v>
      </c>
      <c r="H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" t="str">
        <f>Tabla_Consulta_desde_proyectos6[[#This Row],[PRYApath]]&amp;" "&amp;Tabla_Consulta_desde_proyectos6[[#This Row],[Usunombre]]</f>
        <v>/0002/0002 MARIA FERNANDA ARAYA ARGUEDAS</v>
      </c>
    </row>
    <row r="724" spans="1:11" x14ac:dyDescent="0.3">
      <c r="A724" t="s">
        <v>4194</v>
      </c>
      <c r="D724" t="s">
        <v>1086</v>
      </c>
      <c r="E724" t="s">
        <v>152</v>
      </c>
      <c r="F724" t="s">
        <v>4593</v>
      </c>
      <c r="G724">
        <v>24</v>
      </c>
      <c r="H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" t="str">
        <f>Tabla_Consulta_desde_proyectos6[[#This Row],[PRYApath]]&amp;" "&amp;Tabla_Consulta_desde_proyectos6[[#This Row],[Usunombre]]</f>
        <v>/0002/0002 MARIA FERNANDA ARAYA ARGUEDAS</v>
      </c>
    </row>
    <row r="725" spans="1:11" x14ac:dyDescent="0.3">
      <c r="A725" t="s">
        <v>4194</v>
      </c>
      <c r="D725" t="s">
        <v>1086</v>
      </c>
      <c r="E725" t="s">
        <v>152</v>
      </c>
      <c r="F725" t="s">
        <v>4692</v>
      </c>
      <c r="G725">
        <v>8</v>
      </c>
      <c r="H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" t="str">
        <f>Tabla_Consulta_desde_proyectos6[[#This Row],[PRYApath]]&amp;" "&amp;Tabla_Consulta_desde_proyectos6[[#This Row],[Usunombre]]</f>
        <v>/0002/0002 MARIA FERNANDA ARAYA ARGUEDAS</v>
      </c>
    </row>
    <row r="726" spans="1:11" x14ac:dyDescent="0.3">
      <c r="A726" t="s">
        <v>4194</v>
      </c>
      <c r="D726" t="s">
        <v>1086</v>
      </c>
      <c r="E726" t="s">
        <v>4290</v>
      </c>
      <c r="F726" t="s">
        <v>4434</v>
      </c>
      <c r="G726">
        <v>8</v>
      </c>
      <c r="H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" t="str">
        <f>Tabla_Consulta_desde_proyectos6[[#This Row],[PRYApath]]&amp;" "&amp;Tabla_Consulta_desde_proyectos6[[#This Row],[Usunombre]]</f>
        <v>/0002/0002 MARIA FERNANDA URIARTE WANG</v>
      </c>
    </row>
    <row r="727" spans="1:11" x14ac:dyDescent="0.3">
      <c r="A727" t="s">
        <v>4194</v>
      </c>
      <c r="D727" t="s">
        <v>1086</v>
      </c>
      <c r="E727" t="s">
        <v>4290</v>
      </c>
      <c r="F727" t="s">
        <v>4692</v>
      </c>
      <c r="G727">
        <v>4</v>
      </c>
      <c r="H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" t="str">
        <f>Tabla_Consulta_desde_proyectos6[[#This Row],[PRYApath]]&amp;" "&amp;Tabla_Consulta_desde_proyectos6[[#This Row],[Usunombre]]</f>
        <v>/0002/0002 MARIA FERNANDA URIARTE WANG</v>
      </c>
    </row>
    <row r="728" spans="1:11" x14ac:dyDescent="0.3">
      <c r="A728" t="s">
        <v>4194</v>
      </c>
      <c r="D728" t="s">
        <v>1086</v>
      </c>
      <c r="E728" t="s">
        <v>1061</v>
      </c>
      <c r="F728" t="s">
        <v>4258</v>
      </c>
      <c r="G728">
        <v>16</v>
      </c>
      <c r="H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" t="str">
        <f>Tabla_Consulta_desde_proyectos6[[#This Row],[PRYApath]]&amp;" "&amp;Tabla_Consulta_desde_proyectos6[[#This Row],[Usunombre]]</f>
        <v>/0002/0002 MARIA ISABEL SEGURA HERNANDEZ</v>
      </c>
    </row>
    <row r="729" spans="1:11" x14ac:dyDescent="0.3">
      <c r="A729" t="s">
        <v>4194</v>
      </c>
      <c r="D729" t="s">
        <v>1086</v>
      </c>
      <c r="E729" t="s">
        <v>1061</v>
      </c>
      <c r="F729" t="s">
        <v>4366</v>
      </c>
      <c r="G729">
        <v>8</v>
      </c>
      <c r="H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" t="str">
        <f>Tabla_Consulta_desde_proyectos6[[#This Row],[PRYApath]]&amp;" "&amp;Tabla_Consulta_desde_proyectos6[[#This Row],[Usunombre]]</f>
        <v>/0002/0002 MARIA ISABEL SEGURA HERNANDEZ</v>
      </c>
    </row>
    <row r="730" spans="1:11" x14ac:dyDescent="0.3">
      <c r="A730" t="s">
        <v>4194</v>
      </c>
      <c r="D730" t="s">
        <v>1086</v>
      </c>
      <c r="E730" t="s">
        <v>1061</v>
      </c>
      <c r="F730" t="s">
        <v>4388</v>
      </c>
      <c r="G730">
        <v>16</v>
      </c>
      <c r="H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" t="str">
        <f>Tabla_Consulta_desde_proyectos6[[#This Row],[PRYApath]]&amp;" "&amp;Tabla_Consulta_desde_proyectos6[[#This Row],[Usunombre]]</f>
        <v>/0002/0002 MARIA ISABEL SEGURA HERNANDEZ</v>
      </c>
    </row>
    <row r="731" spans="1:11" x14ac:dyDescent="0.3">
      <c r="A731" t="s">
        <v>4194</v>
      </c>
      <c r="D731" t="s">
        <v>1086</v>
      </c>
      <c r="E731" t="s">
        <v>1061</v>
      </c>
      <c r="F731" t="s">
        <v>4692</v>
      </c>
      <c r="G731">
        <v>16</v>
      </c>
      <c r="H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" t="str">
        <f>Tabla_Consulta_desde_proyectos6[[#This Row],[PRYApath]]&amp;" "&amp;Tabla_Consulta_desde_proyectos6[[#This Row],[Usunombre]]</f>
        <v>/0002/0002 MARIA ISABEL SEGURA HERNANDEZ</v>
      </c>
    </row>
    <row r="732" spans="1:11" x14ac:dyDescent="0.3">
      <c r="A732" t="s">
        <v>4194</v>
      </c>
      <c r="D732" t="s">
        <v>1086</v>
      </c>
      <c r="E732" t="s">
        <v>4166</v>
      </c>
      <c r="F732" t="s">
        <v>4366</v>
      </c>
      <c r="G732">
        <v>40</v>
      </c>
      <c r="H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" t="str">
        <f>Tabla_Consulta_desde_proyectos6[[#This Row],[PRYApath]]&amp;" "&amp;Tabla_Consulta_desde_proyectos6[[#This Row],[Usunombre]]</f>
        <v>/0002/0002 MARIA JESUS RODRIGUEZ BENAVIDES</v>
      </c>
    </row>
    <row r="733" spans="1:11" x14ac:dyDescent="0.3">
      <c r="A733" t="s">
        <v>4194</v>
      </c>
      <c r="D733" t="s">
        <v>1086</v>
      </c>
      <c r="E733" t="s">
        <v>4166</v>
      </c>
      <c r="F733" t="s">
        <v>4493</v>
      </c>
      <c r="G733">
        <v>8</v>
      </c>
      <c r="H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" t="str">
        <f>Tabla_Consulta_desde_proyectos6[[#This Row],[PRYApath]]&amp;" "&amp;Tabla_Consulta_desde_proyectos6[[#This Row],[Usunombre]]</f>
        <v>/0002/0002 MARIA JESUS RODRIGUEZ BENAVIDES</v>
      </c>
    </row>
    <row r="734" spans="1:11" x14ac:dyDescent="0.3">
      <c r="A734" t="s">
        <v>4194</v>
      </c>
      <c r="D734" t="s">
        <v>1086</v>
      </c>
      <c r="E734" t="s">
        <v>4166</v>
      </c>
      <c r="F734" t="s">
        <v>4610</v>
      </c>
      <c r="G734">
        <v>8</v>
      </c>
      <c r="H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" t="str">
        <f>Tabla_Consulta_desde_proyectos6[[#This Row],[PRYApath]]&amp;" "&amp;Tabla_Consulta_desde_proyectos6[[#This Row],[Usunombre]]</f>
        <v>/0002/0002 MARIA JESUS RODRIGUEZ BENAVIDES</v>
      </c>
    </row>
    <row r="735" spans="1:11" x14ac:dyDescent="0.3">
      <c r="A735" t="s">
        <v>4194</v>
      </c>
      <c r="D735" t="s">
        <v>1086</v>
      </c>
      <c r="E735" t="s">
        <v>187</v>
      </c>
      <c r="F735" t="s">
        <v>4258</v>
      </c>
      <c r="G735">
        <v>56</v>
      </c>
      <c r="H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" t="str">
        <f>Tabla_Consulta_desde_proyectos6[[#This Row],[PRYApath]]&amp;" "&amp;Tabla_Consulta_desde_proyectos6[[#This Row],[Usunombre]]</f>
        <v>/0002/0002 MARIA JOSE ANGULO GUTIERREZ</v>
      </c>
    </row>
    <row r="736" spans="1:11" x14ac:dyDescent="0.3">
      <c r="A736" t="s">
        <v>4194</v>
      </c>
      <c r="D736" t="s">
        <v>1086</v>
      </c>
      <c r="E736" t="s">
        <v>187</v>
      </c>
      <c r="F736" t="s">
        <v>4434</v>
      </c>
      <c r="G736">
        <v>8</v>
      </c>
      <c r="H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" t="str">
        <f>Tabla_Consulta_desde_proyectos6[[#This Row],[PRYApath]]&amp;" "&amp;Tabla_Consulta_desde_proyectos6[[#This Row],[Usunombre]]</f>
        <v>/0002/0002 MARIA JOSE ANGULO GUTIERREZ</v>
      </c>
    </row>
    <row r="737" spans="1:11" x14ac:dyDescent="0.3">
      <c r="A737" t="s">
        <v>4194</v>
      </c>
      <c r="D737" t="s">
        <v>1086</v>
      </c>
      <c r="E737" t="s">
        <v>187</v>
      </c>
      <c r="F737" t="s">
        <v>4610</v>
      </c>
      <c r="G737">
        <v>24</v>
      </c>
      <c r="H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" t="str">
        <f>Tabla_Consulta_desde_proyectos6[[#This Row],[PRYApath]]&amp;" "&amp;Tabla_Consulta_desde_proyectos6[[#This Row],[Usunombre]]</f>
        <v>/0002/0002 MARIA JOSE ANGULO GUTIERREZ</v>
      </c>
    </row>
    <row r="738" spans="1:11" x14ac:dyDescent="0.3">
      <c r="A738" t="s">
        <v>4194</v>
      </c>
      <c r="D738" t="s">
        <v>1086</v>
      </c>
      <c r="E738" t="s">
        <v>187</v>
      </c>
      <c r="F738" t="s">
        <v>4692</v>
      </c>
      <c r="G738">
        <v>8</v>
      </c>
      <c r="H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" t="str">
        <f>Tabla_Consulta_desde_proyectos6[[#This Row],[PRYApath]]&amp;" "&amp;Tabla_Consulta_desde_proyectos6[[#This Row],[Usunombre]]</f>
        <v>/0002/0002 MARIA JOSE ANGULO GUTIERREZ</v>
      </c>
    </row>
    <row r="739" spans="1:11" x14ac:dyDescent="0.3">
      <c r="A739" t="s">
        <v>4194</v>
      </c>
      <c r="D739" t="s">
        <v>1086</v>
      </c>
      <c r="E739" t="s">
        <v>985</v>
      </c>
      <c r="F739" t="s">
        <v>4258</v>
      </c>
      <c r="G739">
        <v>16</v>
      </c>
      <c r="H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" t="str">
        <f>Tabla_Consulta_desde_proyectos6[[#This Row],[PRYApath]]&amp;" "&amp;Tabla_Consulta_desde_proyectos6[[#This Row],[Usunombre]]</f>
        <v>/0002/0002 MARIA RAQUEL MORA SALAZAR</v>
      </c>
    </row>
    <row r="740" spans="1:11" x14ac:dyDescent="0.3">
      <c r="A740" t="s">
        <v>4194</v>
      </c>
      <c r="D740" t="s">
        <v>1086</v>
      </c>
      <c r="E740" t="s">
        <v>985</v>
      </c>
      <c r="F740" t="s">
        <v>4388</v>
      </c>
      <c r="G740">
        <v>8</v>
      </c>
      <c r="H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" t="str">
        <f>Tabla_Consulta_desde_proyectos6[[#This Row],[PRYApath]]&amp;" "&amp;Tabla_Consulta_desde_proyectos6[[#This Row],[Usunombre]]</f>
        <v>/0002/0002 MARIA RAQUEL MORA SALAZAR</v>
      </c>
    </row>
    <row r="741" spans="1:11" x14ac:dyDescent="0.3">
      <c r="A741" t="s">
        <v>4194</v>
      </c>
      <c r="D741" t="s">
        <v>1086</v>
      </c>
      <c r="E741" t="s">
        <v>985</v>
      </c>
      <c r="F741" t="s">
        <v>4559</v>
      </c>
      <c r="G741">
        <v>40</v>
      </c>
      <c r="H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" t="str">
        <f>Tabla_Consulta_desde_proyectos6[[#This Row],[PRYApath]]&amp;" "&amp;Tabla_Consulta_desde_proyectos6[[#This Row],[Usunombre]]</f>
        <v>/0002/0002 MARIA RAQUEL MORA SALAZAR</v>
      </c>
    </row>
    <row r="742" spans="1:11" x14ac:dyDescent="0.3">
      <c r="A742" t="s">
        <v>4194</v>
      </c>
      <c r="D742" t="s">
        <v>1086</v>
      </c>
      <c r="E742" t="s">
        <v>985</v>
      </c>
      <c r="F742" t="s">
        <v>4593</v>
      </c>
      <c r="G742">
        <v>24</v>
      </c>
      <c r="H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" t="str">
        <f>Tabla_Consulta_desde_proyectos6[[#This Row],[PRYApath]]&amp;" "&amp;Tabla_Consulta_desde_proyectos6[[#This Row],[Usunombre]]</f>
        <v>/0002/0002 MARIA RAQUEL MORA SALAZAR</v>
      </c>
    </row>
    <row r="743" spans="1:11" x14ac:dyDescent="0.3">
      <c r="A743" t="s">
        <v>4194</v>
      </c>
      <c r="D743" t="s">
        <v>1086</v>
      </c>
      <c r="E743" t="s">
        <v>985</v>
      </c>
      <c r="F743" t="s">
        <v>4610</v>
      </c>
      <c r="G743">
        <v>8</v>
      </c>
      <c r="H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" t="str">
        <f>Tabla_Consulta_desde_proyectos6[[#This Row],[PRYApath]]&amp;" "&amp;Tabla_Consulta_desde_proyectos6[[#This Row],[Usunombre]]</f>
        <v>/0002/0002 MARIA RAQUEL MORA SALAZAR</v>
      </c>
    </row>
    <row r="744" spans="1:11" x14ac:dyDescent="0.3">
      <c r="A744" t="s">
        <v>4194</v>
      </c>
      <c r="D744" t="s">
        <v>1086</v>
      </c>
      <c r="E744" t="s">
        <v>1033</v>
      </c>
      <c r="F744" t="s">
        <v>4388</v>
      </c>
      <c r="G744">
        <v>8</v>
      </c>
      <c r="H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" t="str">
        <f>Tabla_Consulta_desde_proyectos6[[#This Row],[PRYApath]]&amp;" "&amp;Tabla_Consulta_desde_proyectos6[[#This Row],[Usunombre]]</f>
        <v>/0002/0002 MARIA SALAS MATHESSON</v>
      </c>
    </row>
    <row r="745" spans="1:11" x14ac:dyDescent="0.3">
      <c r="A745" t="s">
        <v>4194</v>
      </c>
      <c r="D745" t="s">
        <v>1086</v>
      </c>
      <c r="E745" t="s">
        <v>1033</v>
      </c>
      <c r="F745" t="s">
        <v>4434</v>
      </c>
      <c r="G745">
        <v>8</v>
      </c>
      <c r="H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" t="str">
        <f>Tabla_Consulta_desde_proyectos6[[#This Row],[PRYApath]]&amp;" "&amp;Tabla_Consulta_desde_proyectos6[[#This Row],[Usunombre]]</f>
        <v>/0002/0002 MARIA SALAS MATHESSON</v>
      </c>
    </row>
    <row r="746" spans="1:11" x14ac:dyDescent="0.3">
      <c r="A746" t="s">
        <v>4194</v>
      </c>
      <c r="D746" t="s">
        <v>1086</v>
      </c>
      <c r="E746" t="s">
        <v>231</v>
      </c>
      <c r="F746" t="s">
        <v>4366</v>
      </c>
      <c r="G746">
        <v>32</v>
      </c>
      <c r="H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" t="str">
        <f>Tabla_Consulta_desde_proyectos6[[#This Row],[PRYApath]]&amp;" "&amp;Tabla_Consulta_desde_proyectos6[[#This Row],[Usunombre]]</f>
        <v>/0002/0002 MARIELA ARCE GARCIA</v>
      </c>
    </row>
    <row r="747" spans="1:11" x14ac:dyDescent="0.3">
      <c r="A747" t="s">
        <v>4194</v>
      </c>
      <c r="D747" t="s">
        <v>1086</v>
      </c>
      <c r="E747" t="s">
        <v>231</v>
      </c>
      <c r="F747" t="s">
        <v>4434</v>
      </c>
      <c r="G747">
        <v>8</v>
      </c>
      <c r="H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" t="str">
        <f>Tabla_Consulta_desde_proyectos6[[#This Row],[PRYApath]]&amp;" "&amp;Tabla_Consulta_desde_proyectos6[[#This Row],[Usunombre]]</f>
        <v>/0002/0002 MARIELA ARCE GARCIA</v>
      </c>
    </row>
    <row r="748" spans="1:11" x14ac:dyDescent="0.3">
      <c r="A748" t="s">
        <v>4194</v>
      </c>
      <c r="D748" t="s">
        <v>1086</v>
      </c>
      <c r="E748" t="s">
        <v>231</v>
      </c>
      <c r="F748" t="s">
        <v>4593</v>
      </c>
      <c r="G748">
        <v>104</v>
      </c>
      <c r="H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" t="str">
        <f>Tabla_Consulta_desde_proyectos6[[#This Row],[PRYApath]]&amp;" "&amp;Tabla_Consulta_desde_proyectos6[[#This Row],[Usunombre]]</f>
        <v>/0002/0002 MARIELA ARCE GARCIA</v>
      </c>
    </row>
    <row r="749" spans="1:11" x14ac:dyDescent="0.3">
      <c r="A749" t="s">
        <v>4194</v>
      </c>
      <c r="D749" t="s">
        <v>1086</v>
      </c>
      <c r="E749" t="s">
        <v>70</v>
      </c>
      <c r="F749" t="s">
        <v>4593</v>
      </c>
      <c r="G749">
        <v>16</v>
      </c>
      <c r="H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" t="str">
        <f>Tabla_Consulta_desde_proyectos6[[#This Row],[PRYApath]]&amp;" "&amp;Tabla_Consulta_desde_proyectos6[[#This Row],[Usunombre]]</f>
        <v>/0002/0002 MARIELA GUTIERREZ HIDALGO</v>
      </c>
    </row>
    <row r="750" spans="1:11" x14ac:dyDescent="0.3">
      <c r="A750" t="s">
        <v>4194</v>
      </c>
      <c r="D750" t="s">
        <v>1086</v>
      </c>
      <c r="E750" t="s">
        <v>4370</v>
      </c>
      <c r="F750" t="s">
        <v>4559</v>
      </c>
      <c r="G750">
        <v>8</v>
      </c>
      <c r="H7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" t="str">
        <f>Tabla_Consulta_desde_proyectos6[[#This Row],[PRYApath]]&amp;" "&amp;Tabla_Consulta_desde_proyectos6[[#This Row],[Usunombre]]</f>
        <v>/0002/0002 MARIO ISAAC MADRIGAL MORA</v>
      </c>
    </row>
    <row r="751" spans="1:11" x14ac:dyDescent="0.3">
      <c r="A751" t="s">
        <v>4194</v>
      </c>
      <c r="D751" t="s">
        <v>1086</v>
      </c>
      <c r="E751" t="s">
        <v>4370</v>
      </c>
      <c r="F751" t="s">
        <v>4692</v>
      </c>
      <c r="G751">
        <v>8</v>
      </c>
      <c r="H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" t="str">
        <f>Tabla_Consulta_desde_proyectos6[[#This Row],[PRYApath]]&amp;" "&amp;Tabla_Consulta_desde_proyectos6[[#This Row],[Usunombre]]</f>
        <v>/0002/0002 MARIO ISAAC MADRIGAL MORA</v>
      </c>
    </row>
    <row r="752" spans="1:11" x14ac:dyDescent="0.3">
      <c r="A752" t="s">
        <v>4194</v>
      </c>
      <c r="D752" t="s">
        <v>1086</v>
      </c>
      <c r="E752" t="s">
        <v>253</v>
      </c>
      <c r="F752" t="s">
        <v>4366</v>
      </c>
      <c r="G752">
        <v>8</v>
      </c>
      <c r="H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" t="str">
        <f>Tabla_Consulta_desde_proyectos6[[#This Row],[PRYApath]]&amp;" "&amp;Tabla_Consulta_desde_proyectos6[[#This Row],[Usunombre]]</f>
        <v>/0002/0002 MARIO ROJAS RODRIGUEZ</v>
      </c>
    </row>
    <row r="753" spans="1:11" x14ac:dyDescent="0.3">
      <c r="A753" t="s">
        <v>4194</v>
      </c>
      <c r="D753" t="s">
        <v>1086</v>
      </c>
      <c r="E753" t="s">
        <v>253</v>
      </c>
      <c r="F753" t="s">
        <v>4434</v>
      </c>
      <c r="G753">
        <v>8</v>
      </c>
      <c r="H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" t="str">
        <f>Tabla_Consulta_desde_proyectos6[[#This Row],[PRYApath]]&amp;" "&amp;Tabla_Consulta_desde_proyectos6[[#This Row],[Usunombre]]</f>
        <v>/0002/0002 MARIO ROJAS RODRIGUEZ</v>
      </c>
    </row>
    <row r="754" spans="1:11" x14ac:dyDescent="0.3">
      <c r="A754" t="s">
        <v>4194</v>
      </c>
      <c r="D754" t="s">
        <v>1086</v>
      </c>
      <c r="E754" t="s">
        <v>253</v>
      </c>
      <c r="F754" t="s">
        <v>4610</v>
      </c>
      <c r="G754">
        <v>8</v>
      </c>
      <c r="H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" t="str">
        <f>Tabla_Consulta_desde_proyectos6[[#This Row],[PRYApath]]&amp;" "&amp;Tabla_Consulta_desde_proyectos6[[#This Row],[Usunombre]]</f>
        <v>/0002/0002 MARIO ROJAS RODRIGUEZ</v>
      </c>
    </row>
    <row r="755" spans="1:11" x14ac:dyDescent="0.3">
      <c r="A755" t="s">
        <v>4194</v>
      </c>
      <c r="D755" t="s">
        <v>1086</v>
      </c>
      <c r="E755" t="s">
        <v>253</v>
      </c>
      <c r="F755" t="s">
        <v>4692</v>
      </c>
      <c r="G755">
        <v>32</v>
      </c>
      <c r="H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" t="str">
        <f>Tabla_Consulta_desde_proyectos6[[#This Row],[PRYApath]]&amp;" "&amp;Tabla_Consulta_desde_proyectos6[[#This Row],[Usunombre]]</f>
        <v>/0002/0002 MARIO ROJAS RODRIGUEZ</v>
      </c>
    </row>
    <row r="756" spans="1:11" x14ac:dyDescent="0.3">
      <c r="A756" t="s">
        <v>4194</v>
      </c>
      <c r="D756" t="s">
        <v>1086</v>
      </c>
      <c r="E756" t="s">
        <v>4344</v>
      </c>
      <c r="F756" t="s">
        <v>4559</v>
      </c>
      <c r="G756">
        <v>4</v>
      </c>
      <c r="H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" t="str">
        <f>Tabla_Consulta_desde_proyectos6[[#This Row],[PRYApath]]&amp;" "&amp;Tabla_Consulta_desde_proyectos6[[#This Row],[Usunombre]]</f>
        <v>/0002/0002 MASIEL MARISELA PICADO ARIAS</v>
      </c>
    </row>
    <row r="757" spans="1:11" x14ac:dyDescent="0.3">
      <c r="A757" t="s">
        <v>4194</v>
      </c>
      <c r="D757" t="s">
        <v>1086</v>
      </c>
      <c r="E757" t="s">
        <v>4344</v>
      </c>
      <c r="F757" t="s">
        <v>4692</v>
      </c>
      <c r="G757">
        <v>26</v>
      </c>
      <c r="H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" t="str">
        <f>Tabla_Consulta_desde_proyectos6[[#This Row],[PRYApath]]&amp;" "&amp;Tabla_Consulta_desde_proyectos6[[#This Row],[Usunombre]]</f>
        <v>/0002/0002 MASIEL MARISELA PICADO ARIAS</v>
      </c>
    </row>
    <row r="758" spans="1:11" x14ac:dyDescent="0.3">
      <c r="A758" t="s">
        <v>4194</v>
      </c>
      <c r="D758" t="s">
        <v>1086</v>
      </c>
      <c r="E758" t="s">
        <v>4344</v>
      </c>
      <c r="F758" t="s">
        <v>4640</v>
      </c>
      <c r="G758">
        <v>14</v>
      </c>
      <c r="H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" t="str">
        <f>Tabla_Consulta_desde_proyectos6[[#This Row],[PRYApath]]&amp;" "&amp;Tabla_Consulta_desde_proyectos6[[#This Row],[Usunombre]]</f>
        <v>/0002/0002 MASIEL MARISELA PICADO ARIAS</v>
      </c>
    </row>
    <row r="759" spans="1:11" x14ac:dyDescent="0.3">
      <c r="A759" t="s">
        <v>4194</v>
      </c>
      <c r="D759" t="s">
        <v>1086</v>
      </c>
      <c r="E759" t="s">
        <v>4084</v>
      </c>
      <c r="F759" t="s">
        <v>4258</v>
      </c>
      <c r="G759">
        <v>24</v>
      </c>
      <c r="H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" t="str">
        <f>Tabla_Consulta_desde_proyectos6[[#This Row],[PRYApath]]&amp;" "&amp;Tabla_Consulta_desde_proyectos6[[#This Row],[Usunombre]]</f>
        <v>/0002/0002 MASIEL ROJAS LOPEZ</v>
      </c>
    </row>
    <row r="760" spans="1:11" x14ac:dyDescent="0.3">
      <c r="A760" t="s">
        <v>4194</v>
      </c>
      <c r="D760" t="s">
        <v>1086</v>
      </c>
      <c r="E760" t="s">
        <v>4084</v>
      </c>
      <c r="F760" t="s">
        <v>4342</v>
      </c>
      <c r="G760">
        <v>8</v>
      </c>
      <c r="H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" t="str">
        <f>Tabla_Consulta_desde_proyectos6[[#This Row],[PRYApath]]&amp;" "&amp;Tabla_Consulta_desde_proyectos6[[#This Row],[Usunombre]]</f>
        <v>/0002/0002 MASIEL ROJAS LOPEZ</v>
      </c>
    </row>
    <row r="761" spans="1:11" x14ac:dyDescent="0.3">
      <c r="A761" t="s">
        <v>4194</v>
      </c>
      <c r="D761" t="s">
        <v>1086</v>
      </c>
      <c r="E761" t="s">
        <v>4084</v>
      </c>
      <c r="F761" t="s">
        <v>4434</v>
      </c>
      <c r="G761">
        <v>56</v>
      </c>
      <c r="H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" t="str">
        <f>Tabla_Consulta_desde_proyectos6[[#This Row],[PRYApath]]&amp;" "&amp;Tabla_Consulta_desde_proyectos6[[#This Row],[Usunombre]]</f>
        <v>/0002/0002 MASIEL ROJAS LOPEZ</v>
      </c>
    </row>
    <row r="762" spans="1:11" x14ac:dyDescent="0.3">
      <c r="A762" t="s">
        <v>4194</v>
      </c>
      <c r="D762" t="s">
        <v>1086</v>
      </c>
      <c r="E762" t="s">
        <v>220</v>
      </c>
      <c r="F762" t="s">
        <v>4258</v>
      </c>
      <c r="G762">
        <v>16</v>
      </c>
      <c r="H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" t="str">
        <f>Tabla_Consulta_desde_proyectos6[[#This Row],[PRYApath]]&amp;" "&amp;Tabla_Consulta_desde_proyectos6[[#This Row],[Usunombre]]</f>
        <v>/0002/0002 MATIAS LUTZ</v>
      </c>
    </row>
    <row r="763" spans="1:11" x14ac:dyDescent="0.3">
      <c r="A763" t="s">
        <v>4194</v>
      </c>
      <c r="D763" t="s">
        <v>1086</v>
      </c>
      <c r="E763" t="s">
        <v>220</v>
      </c>
      <c r="F763" t="s">
        <v>4366</v>
      </c>
      <c r="G763">
        <v>48</v>
      </c>
      <c r="H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" t="str">
        <f>Tabla_Consulta_desde_proyectos6[[#This Row],[PRYApath]]&amp;" "&amp;Tabla_Consulta_desde_proyectos6[[#This Row],[Usunombre]]</f>
        <v>/0002/0002 MATIAS LUTZ</v>
      </c>
    </row>
    <row r="764" spans="1:11" x14ac:dyDescent="0.3">
      <c r="A764" t="s">
        <v>4194</v>
      </c>
      <c r="D764" t="s">
        <v>1086</v>
      </c>
      <c r="E764" t="s">
        <v>220</v>
      </c>
      <c r="F764" t="s">
        <v>4388</v>
      </c>
      <c r="G764">
        <v>8</v>
      </c>
      <c r="H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4" t="str">
        <f>Tabla_Consulta_desde_proyectos6[[#This Row],[PRYApath]]&amp;" "&amp;Tabla_Consulta_desde_proyectos6[[#This Row],[Usunombre]]</f>
        <v>/0002/0002 MATIAS LUTZ</v>
      </c>
    </row>
    <row r="765" spans="1:11" x14ac:dyDescent="0.3">
      <c r="A765" t="s">
        <v>4194</v>
      </c>
      <c r="D765" t="s">
        <v>1086</v>
      </c>
      <c r="E765" t="s">
        <v>220</v>
      </c>
      <c r="F765" t="s">
        <v>4422</v>
      </c>
      <c r="G765">
        <v>8</v>
      </c>
      <c r="H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5" t="str">
        <f>Tabla_Consulta_desde_proyectos6[[#This Row],[PRYApath]]&amp;" "&amp;Tabla_Consulta_desde_proyectos6[[#This Row],[Usunombre]]</f>
        <v>/0002/0002 MATIAS LUTZ</v>
      </c>
    </row>
    <row r="766" spans="1:11" x14ac:dyDescent="0.3">
      <c r="A766" t="s">
        <v>4194</v>
      </c>
      <c r="D766" t="s">
        <v>1086</v>
      </c>
      <c r="E766" t="s">
        <v>220</v>
      </c>
      <c r="F766" t="s">
        <v>4692</v>
      </c>
      <c r="G766">
        <v>40</v>
      </c>
      <c r="H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6" t="str">
        <f>Tabla_Consulta_desde_proyectos6[[#This Row],[PRYApath]]&amp;" "&amp;Tabla_Consulta_desde_proyectos6[[#This Row],[Usunombre]]</f>
        <v>/0002/0002 MATIAS LUTZ</v>
      </c>
    </row>
    <row r="767" spans="1:11" x14ac:dyDescent="0.3">
      <c r="A767" t="s">
        <v>4194</v>
      </c>
      <c r="D767" t="s">
        <v>1086</v>
      </c>
      <c r="E767" t="s">
        <v>3559</v>
      </c>
      <c r="F767" t="s">
        <v>4284</v>
      </c>
      <c r="G767">
        <v>20</v>
      </c>
      <c r="H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7" t="str">
        <f>Tabla_Consulta_desde_proyectos6[[#This Row],[PRYApath]]&amp;" "&amp;Tabla_Consulta_desde_proyectos6[[#This Row],[Usunombre]]</f>
        <v>/0002/0002 MATTHEWS RUSSEL OBREGON</v>
      </c>
    </row>
    <row r="768" spans="1:11" x14ac:dyDescent="0.3">
      <c r="A768" t="s">
        <v>4194</v>
      </c>
      <c r="D768" t="s">
        <v>1086</v>
      </c>
      <c r="E768" t="s">
        <v>3559</v>
      </c>
      <c r="F768" t="s">
        <v>4342</v>
      </c>
      <c r="G768">
        <v>48</v>
      </c>
      <c r="H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8" t="str">
        <f>Tabla_Consulta_desde_proyectos6[[#This Row],[PRYApath]]&amp;" "&amp;Tabla_Consulta_desde_proyectos6[[#This Row],[Usunombre]]</f>
        <v>/0002/0002 MATTHEWS RUSSEL OBREGON</v>
      </c>
    </row>
    <row r="769" spans="1:11" x14ac:dyDescent="0.3">
      <c r="A769" t="s">
        <v>4194</v>
      </c>
      <c r="D769" t="s">
        <v>1086</v>
      </c>
      <c r="E769" t="s">
        <v>3559</v>
      </c>
      <c r="F769" t="s">
        <v>4610</v>
      </c>
      <c r="G769">
        <v>20</v>
      </c>
      <c r="H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9" t="str">
        <f>Tabla_Consulta_desde_proyectos6[[#This Row],[PRYApath]]&amp;" "&amp;Tabla_Consulta_desde_proyectos6[[#This Row],[Usunombre]]</f>
        <v>/0002/0002 MATTHEWS RUSSEL OBREGON</v>
      </c>
    </row>
    <row r="770" spans="1:11" x14ac:dyDescent="0.3">
      <c r="A770" t="s">
        <v>4194</v>
      </c>
      <c r="D770" t="s">
        <v>1086</v>
      </c>
      <c r="E770" t="s">
        <v>4057</v>
      </c>
      <c r="F770" t="s">
        <v>4258</v>
      </c>
      <c r="G770">
        <v>16</v>
      </c>
      <c r="H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0" t="str">
        <f>Tabla_Consulta_desde_proyectos6[[#This Row],[PRYApath]]&amp;" "&amp;Tabla_Consulta_desde_proyectos6[[#This Row],[Usunombre]]</f>
        <v>/0002/0002 MELINA CORRALES DELGADO</v>
      </c>
    </row>
    <row r="771" spans="1:11" x14ac:dyDescent="0.3">
      <c r="A771" t="s">
        <v>4194</v>
      </c>
      <c r="D771" t="s">
        <v>1086</v>
      </c>
      <c r="E771" t="s">
        <v>4057</v>
      </c>
      <c r="F771" t="s">
        <v>4366</v>
      </c>
      <c r="G771">
        <v>40</v>
      </c>
      <c r="H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1" t="str">
        <f>Tabla_Consulta_desde_proyectos6[[#This Row],[PRYApath]]&amp;" "&amp;Tabla_Consulta_desde_proyectos6[[#This Row],[Usunombre]]</f>
        <v>/0002/0002 MELINA CORRALES DELGADO</v>
      </c>
    </row>
    <row r="772" spans="1:11" x14ac:dyDescent="0.3">
      <c r="A772" t="s">
        <v>4194</v>
      </c>
      <c r="D772" t="s">
        <v>1086</v>
      </c>
      <c r="E772" t="s">
        <v>4057</v>
      </c>
      <c r="F772" t="s">
        <v>4692</v>
      </c>
      <c r="G772">
        <v>4</v>
      </c>
      <c r="H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2" t="str">
        <f>Tabla_Consulta_desde_proyectos6[[#This Row],[PRYApath]]&amp;" "&amp;Tabla_Consulta_desde_proyectos6[[#This Row],[Usunombre]]</f>
        <v>/0002/0002 MELINA CORRALES DELGADO</v>
      </c>
    </row>
    <row r="773" spans="1:11" x14ac:dyDescent="0.3">
      <c r="A773" t="s">
        <v>4194</v>
      </c>
      <c r="D773" t="s">
        <v>1086</v>
      </c>
      <c r="E773" t="s">
        <v>26</v>
      </c>
      <c r="F773" t="s">
        <v>4284</v>
      </c>
      <c r="G773">
        <v>8</v>
      </c>
      <c r="H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3" t="str">
        <f>Tabla_Consulta_desde_proyectos6[[#This Row],[PRYApath]]&amp;" "&amp;Tabla_Consulta_desde_proyectos6[[#This Row],[Usunombre]]</f>
        <v>/0002/0002 MELINA UREÑA SOTO</v>
      </c>
    </row>
    <row r="774" spans="1:11" x14ac:dyDescent="0.3">
      <c r="A774" t="s">
        <v>4194</v>
      </c>
      <c r="D774" t="s">
        <v>1086</v>
      </c>
      <c r="E774" t="s">
        <v>26</v>
      </c>
      <c r="F774" t="s">
        <v>4422</v>
      </c>
      <c r="G774">
        <v>8</v>
      </c>
      <c r="H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4" t="str">
        <f>Tabla_Consulta_desde_proyectos6[[#This Row],[PRYApath]]&amp;" "&amp;Tabla_Consulta_desde_proyectos6[[#This Row],[Usunombre]]</f>
        <v>/0002/0002 MELINA UREÑA SOTO</v>
      </c>
    </row>
    <row r="775" spans="1:11" x14ac:dyDescent="0.3">
      <c r="A775" t="s">
        <v>4194</v>
      </c>
      <c r="D775" t="s">
        <v>1086</v>
      </c>
      <c r="E775" t="s">
        <v>26</v>
      </c>
      <c r="F775" t="s">
        <v>4493</v>
      </c>
      <c r="G775">
        <v>16</v>
      </c>
      <c r="H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5" t="str">
        <f>Tabla_Consulta_desde_proyectos6[[#This Row],[PRYApath]]&amp;" "&amp;Tabla_Consulta_desde_proyectos6[[#This Row],[Usunombre]]</f>
        <v>/0002/0002 MELINA UREÑA SOTO</v>
      </c>
    </row>
    <row r="776" spans="1:11" x14ac:dyDescent="0.3">
      <c r="A776" t="s">
        <v>4194</v>
      </c>
      <c r="D776" t="s">
        <v>1086</v>
      </c>
      <c r="E776" t="s">
        <v>26</v>
      </c>
      <c r="F776" t="s">
        <v>4559</v>
      </c>
      <c r="G776">
        <v>8</v>
      </c>
      <c r="H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6" t="str">
        <f>Tabla_Consulta_desde_proyectos6[[#This Row],[PRYApath]]&amp;" "&amp;Tabla_Consulta_desde_proyectos6[[#This Row],[Usunombre]]</f>
        <v>/0002/0002 MELINA UREÑA SOTO</v>
      </c>
    </row>
    <row r="777" spans="1:11" x14ac:dyDescent="0.3">
      <c r="A777" t="s">
        <v>4194</v>
      </c>
      <c r="D777" t="s">
        <v>1086</v>
      </c>
      <c r="E777" t="s">
        <v>26</v>
      </c>
      <c r="F777" t="s">
        <v>4692</v>
      </c>
      <c r="G777">
        <v>24</v>
      </c>
      <c r="H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7" t="str">
        <f>Tabla_Consulta_desde_proyectos6[[#This Row],[PRYApath]]&amp;" "&amp;Tabla_Consulta_desde_proyectos6[[#This Row],[Usunombre]]</f>
        <v>/0002/0002 MELINA UREÑA SOTO</v>
      </c>
    </row>
    <row r="778" spans="1:11" x14ac:dyDescent="0.3">
      <c r="A778" t="s">
        <v>4194</v>
      </c>
      <c r="D778" t="s">
        <v>1086</v>
      </c>
      <c r="E778" t="s">
        <v>58</v>
      </c>
      <c r="F778" t="s">
        <v>4258</v>
      </c>
      <c r="G778">
        <v>40</v>
      </c>
      <c r="H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8" t="str">
        <f>Tabla_Consulta_desde_proyectos6[[#This Row],[PRYApath]]&amp;" "&amp;Tabla_Consulta_desde_proyectos6[[#This Row],[Usunombre]]</f>
        <v>/0002/0002 MELVIN BRENES GOMEZ</v>
      </c>
    </row>
    <row r="779" spans="1:11" x14ac:dyDescent="0.3">
      <c r="A779" t="s">
        <v>4194</v>
      </c>
      <c r="D779" t="s">
        <v>1086</v>
      </c>
      <c r="E779" t="s">
        <v>58</v>
      </c>
      <c r="F779" t="s">
        <v>4434</v>
      </c>
      <c r="G779">
        <v>16</v>
      </c>
      <c r="H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79" t="str">
        <f>Tabla_Consulta_desde_proyectos6[[#This Row],[PRYApath]]&amp;" "&amp;Tabla_Consulta_desde_proyectos6[[#This Row],[Usunombre]]</f>
        <v>/0002/0002 MELVIN BRENES GOMEZ</v>
      </c>
    </row>
    <row r="780" spans="1:11" x14ac:dyDescent="0.3">
      <c r="A780" t="s">
        <v>4194</v>
      </c>
      <c r="D780" t="s">
        <v>1086</v>
      </c>
      <c r="E780" t="s">
        <v>184</v>
      </c>
      <c r="F780" t="s">
        <v>4342</v>
      </c>
      <c r="G780">
        <v>20</v>
      </c>
      <c r="H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0" t="str">
        <f>Tabla_Consulta_desde_proyectos6[[#This Row],[PRYApath]]&amp;" "&amp;Tabla_Consulta_desde_proyectos6[[#This Row],[Usunombre]]</f>
        <v>/0002/0002 MERIBETH BRENES QUESADA</v>
      </c>
    </row>
    <row r="781" spans="1:11" x14ac:dyDescent="0.3">
      <c r="A781" t="s">
        <v>4194</v>
      </c>
      <c r="D781" t="s">
        <v>1086</v>
      </c>
      <c r="E781" t="s">
        <v>184</v>
      </c>
      <c r="F781" t="s">
        <v>4388</v>
      </c>
      <c r="G781">
        <v>12</v>
      </c>
      <c r="H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1" t="str">
        <f>Tabla_Consulta_desde_proyectos6[[#This Row],[PRYApath]]&amp;" "&amp;Tabla_Consulta_desde_proyectos6[[#This Row],[Usunombre]]</f>
        <v>/0002/0002 MERIBETH BRENES QUESADA</v>
      </c>
    </row>
    <row r="782" spans="1:11" x14ac:dyDescent="0.3">
      <c r="A782" t="s">
        <v>4194</v>
      </c>
      <c r="D782" t="s">
        <v>1086</v>
      </c>
      <c r="E782" t="s">
        <v>184</v>
      </c>
      <c r="F782" t="s">
        <v>4593</v>
      </c>
      <c r="G782">
        <v>44</v>
      </c>
      <c r="H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2" t="str">
        <f>Tabla_Consulta_desde_proyectos6[[#This Row],[PRYApath]]&amp;" "&amp;Tabla_Consulta_desde_proyectos6[[#This Row],[Usunombre]]</f>
        <v>/0002/0002 MERIBETH BRENES QUESADA</v>
      </c>
    </row>
    <row r="783" spans="1:11" x14ac:dyDescent="0.3">
      <c r="A783" t="s">
        <v>4194</v>
      </c>
      <c r="D783" t="s">
        <v>1086</v>
      </c>
      <c r="E783" t="s">
        <v>184</v>
      </c>
      <c r="F783" t="s">
        <v>4692</v>
      </c>
      <c r="G783">
        <v>8</v>
      </c>
      <c r="H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3" t="str">
        <f>Tabla_Consulta_desde_proyectos6[[#This Row],[PRYApath]]&amp;" "&amp;Tabla_Consulta_desde_proyectos6[[#This Row],[Usunombre]]</f>
        <v>/0002/0002 MERIBETH BRENES QUESADA</v>
      </c>
    </row>
    <row r="784" spans="1:11" x14ac:dyDescent="0.3">
      <c r="A784" t="s">
        <v>4194</v>
      </c>
      <c r="D784" t="s">
        <v>1086</v>
      </c>
      <c r="E784" t="s">
        <v>197</v>
      </c>
      <c r="F784" t="s">
        <v>4258</v>
      </c>
      <c r="G784">
        <v>16</v>
      </c>
      <c r="H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4" t="str">
        <f>Tabla_Consulta_desde_proyectos6[[#This Row],[PRYApath]]&amp;" "&amp;Tabla_Consulta_desde_proyectos6[[#This Row],[Usunombre]]</f>
        <v>/0002/0002 MEYLIN ALEJANDRA ZUÑIGA NUÑEZ</v>
      </c>
    </row>
    <row r="785" spans="1:11" x14ac:dyDescent="0.3">
      <c r="A785" t="s">
        <v>4194</v>
      </c>
      <c r="D785" t="s">
        <v>1086</v>
      </c>
      <c r="E785" t="s">
        <v>197</v>
      </c>
      <c r="F785" t="s">
        <v>4284</v>
      </c>
      <c r="G785">
        <v>8</v>
      </c>
      <c r="H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5" t="str">
        <f>Tabla_Consulta_desde_proyectos6[[#This Row],[PRYApath]]&amp;" "&amp;Tabla_Consulta_desde_proyectos6[[#This Row],[Usunombre]]</f>
        <v>/0002/0002 MEYLIN ALEJANDRA ZUÑIGA NUÑEZ</v>
      </c>
    </row>
    <row r="786" spans="1:11" x14ac:dyDescent="0.3">
      <c r="A786" t="s">
        <v>4194</v>
      </c>
      <c r="D786" t="s">
        <v>1086</v>
      </c>
      <c r="E786" t="s">
        <v>197</v>
      </c>
      <c r="F786" t="s">
        <v>4342</v>
      </c>
      <c r="G786">
        <v>8</v>
      </c>
      <c r="H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6" t="str">
        <f>Tabla_Consulta_desde_proyectos6[[#This Row],[PRYApath]]&amp;" "&amp;Tabla_Consulta_desde_proyectos6[[#This Row],[Usunombre]]</f>
        <v>/0002/0002 MEYLIN ALEJANDRA ZUÑIGA NUÑEZ</v>
      </c>
    </row>
    <row r="787" spans="1:11" x14ac:dyDescent="0.3">
      <c r="A787" t="s">
        <v>4194</v>
      </c>
      <c r="D787" t="s">
        <v>1086</v>
      </c>
      <c r="E787" t="s">
        <v>197</v>
      </c>
      <c r="F787" t="s">
        <v>4388</v>
      </c>
      <c r="G787">
        <v>8</v>
      </c>
      <c r="H7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7" t="str">
        <f>Tabla_Consulta_desde_proyectos6[[#This Row],[PRYApath]]&amp;" "&amp;Tabla_Consulta_desde_proyectos6[[#This Row],[Usunombre]]</f>
        <v>/0002/0002 MEYLIN ALEJANDRA ZUÑIGA NUÑEZ</v>
      </c>
    </row>
    <row r="788" spans="1:11" x14ac:dyDescent="0.3">
      <c r="A788" t="s">
        <v>4194</v>
      </c>
      <c r="D788" t="s">
        <v>1086</v>
      </c>
      <c r="E788" t="s">
        <v>197</v>
      </c>
      <c r="F788" t="s">
        <v>4434</v>
      </c>
      <c r="G788">
        <v>4</v>
      </c>
      <c r="H7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8" t="str">
        <f>Tabla_Consulta_desde_proyectos6[[#This Row],[PRYApath]]&amp;" "&amp;Tabla_Consulta_desde_proyectos6[[#This Row],[Usunombre]]</f>
        <v>/0002/0002 MEYLIN ALEJANDRA ZUÑIGA NUÑEZ</v>
      </c>
    </row>
    <row r="789" spans="1:11" x14ac:dyDescent="0.3">
      <c r="A789" t="s">
        <v>4194</v>
      </c>
      <c r="D789" t="s">
        <v>1086</v>
      </c>
      <c r="E789" t="s">
        <v>197</v>
      </c>
      <c r="F789" t="s">
        <v>4493</v>
      </c>
      <c r="G789">
        <v>8</v>
      </c>
      <c r="H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89" t="str">
        <f>Tabla_Consulta_desde_proyectos6[[#This Row],[PRYApath]]&amp;" "&amp;Tabla_Consulta_desde_proyectos6[[#This Row],[Usunombre]]</f>
        <v>/0002/0002 MEYLIN ALEJANDRA ZUÑIGA NUÑEZ</v>
      </c>
    </row>
    <row r="790" spans="1:11" x14ac:dyDescent="0.3">
      <c r="A790" t="s">
        <v>4194</v>
      </c>
      <c r="D790" t="s">
        <v>1086</v>
      </c>
      <c r="E790" t="s">
        <v>197</v>
      </c>
      <c r="F790" t="s">
        <v>4559</v>
      </c>
      <c r="G790">
        <v>8</v>
      </c>
      <c r="H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0" t="str">
        <f>Tabla_Consulta_desde_proyectos6[[#This Row],[PRYApath]]&amp;" "&amp;Tabla_Consulta_desde_proyectos6[[#This Row],[Usunombre]]</f>
        <v>/0002/0002 MEYLIN ALEJANDRA ZUÑIGA NUÑEZ</v>
      </c>
    </row>
    <row r="791" spans="1:11" x14ac:dyDescent="0.3">
      <c r="A791" t="s">
        <v>4194</v>
      </c>
      <c r="D791" t="s">
        <v>1086</v>
      </c>
      <c r="E791" t="s">
        <v>197</v>
      </c>
      <c r="F791" t="s">
        <v>4610</v>
      </c>
      <c r="G791">
        <v>36</v>
      </c>
      <c r="H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1" t="str">
        <f>Tabla_Consulta_desde_proyectos6[[#This Row],[PRYApath]]&amp;" "&amp;Tabla_Consulta_desde_proyectos6[[#This Row],[Usunombre]]</f>
        <v>/0002/0002 MEYLIN ALEJANDRA ZUÑIGA NUÑEZ</v>
      </c>
    </row>
    <row r="792" spans="1:11" x14ac:dyDescent="0.3">
      <c r="A792" t="s">
        <v>4194</v>
      </c>
      <c r="D792" t="s">
        <v>1086</v>
      </c>
      <c r="E792" t="s">
        <v>440</v>
      </c>
      <c r="F792" t="s">
        <v>4258</v>
      </c>
      <c r="G792">
        <v>8</v>
      </c>
      <c r="H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2" t="str">
        <f>Tabla_Consulta_desde_proyectos6[[#This Row],[PRYApath]]&amp;" "&amp;Tabla_Consulta_desde_proyectos6[[#This Row],[Usunombre]]</f>
        <v>/0002/0002 MICHAEL PALMA SALAZAR</v>
      </c>
    </row>
    <row r="793" spans="1:11" x14ac:dyDescent="0.3">
      <c r="A793" t="s">
        <v>4194</v>
      </c>
      <c r="D793" t="s">
        <v>1086</v>
      </c>
      <c r="E793" t="s">
        <v>440</v>
      </c>
      <c r="F793" t="s">
        <v>4342</v>
      </c>
      <c r="G793">
        <v>8</v>
      </c>
      <c r="H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3" t="str">
        <f>Tabla_Consulta_desde_proyectos6[[#This Row],[PRYApath]]&amp;" "&amp;Tabla_Consulta_desde_proyectos6[[#This Row],[Usunombre]]</f>
        <v>/0002/0002 MICHAEL PALMA SALAZAR</v>
      </c>
    </row>
    <row r="794" spans="1:11" x14ac:dyDescent="0.3">
      <c r="A794" t="s">
        <v>4194</v>
      </c>
      <c r="D794" t="s">
        <v>1086</v>
      </c>
      <c r="E794" t="s">
        <v>440</v>
      </c>
      <c r="F794" t="s">
        <v>4422</v>
      </c>
      <c r="G794">
        <v>8</v>
      </c>
      <c r="H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4" t="str">
        <f>Tabla_Consulta_desde_proyectos6[[#This Row],[PRYApath]]&amp;" "&amp;Tabla_Consulta_desde_proyectos6[[#This Row],[Usunombre]]</f>
        <v>/0002/0002 MICHAEL PALMA SALAZAR</v>
      </c>
    </row>
    <row r="795" spans="1:11" x14ac:dyDescent="0.3">
      <c r="A795" t="s">
        <v>4194</v>
      </c>
      <c r="D795" t="s">
        <v>1086</v>
      </c>
      <c r="E795" t="s">
        <v>440</v>
      </c>
      <c r="F795" t="s">
        <v>4493</v>
      </c>
      <c r="G795">
        <v>4</v>
      </c>
      <c r="H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5" t="str">
        <f>Tabla_Consulta_desde_proyectos6[[#This Row],[PRYApath]]&amp;" "&amp;Tabla_Consulta_desde_proyectos6[[#This Row],[Usunombre]]</f>
        <v>/0002/0002 MICHAEL PALMA SALAZAR</v>
      </c>
    </row>
    <row r="796" spans="1:11" x14ac:dyDescent="0.3">
      <c r="A796" t="s">
        <v>4194</v>
      </c>
      <c r="D796" t="s">
        <v>1086</v>
      </c>
      <c r="E796" t="s">
        <v>440</v>
      </c>
      <c r="F796" t="s">
        <v>4610</v>
      </c>
      <c r="G796">
        <v>8</v>
      </c>
      <c r="H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6" t="str">
        <f>Tabla_Consulta_desde_proyectos6[[#This Row],[PRYApath]]&amp;" "&amp;Tabla_Consulta_desde_proyectos6[[#This Row],[Usunombre]]</f>
        <v>/0002/0002 MICHAEL PALMA SALAZAR</v>
      </c>
    </row>
    <row r="797" spans="1:11" x14ac:dyDescent="0.3">
      <c r="A797" t="s">
        <v>4194</v>
      </c>
      <c r="D797" t="s">
        <v>1086</v>
      </c>
      <c r="E797" t="s">
        <v>440</v>
      </c>
      <c r="F797" t="s">
        <v>4692</v>
      </c>
      <c r="G797">
        <v>4</v>
      </c>
      <c r="H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7" t="str">
        <f>Tabla_Consulta_desde_proyectos6[[#This Row],[PRYApath]]&amp;" "&amp;Tabla_Consulta_desde_proyectos6[[#This Row],[Usunombre]]</f>
        <v>/0002/0002 MICHAEL PALMA SALAZAR</v>
      </c>
    </row>
    <row r="798" spans="1:11" x14ac:dyDescent="0.3">
      <c r="A798" t="s">
        <v>4194</v>
      </c>
      <c r="D798" t="s">
        <v>1086</v>
      </c>
      <c r="E798" t="s">
        <v>118</v>
      </c>
      <c r="F798" t="s">
        <v>4258</v>
      </c>
      <c r="G798">
        <v>16</v>
      </c>
      <c r="H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8" t="str">
        <f>Tabla_Consulta_desde_proyectos6[[#This Row],[PRYApath]]&amp;" "&amp;Tabla_Consulta_desde_proyectos6[[#This Row],[Usunombre]]</f>
        <v>/0002/0002 MICHAEL SANCHEZ FALLAS</v>
      </c>
    </row>
    <row r="799" spans="1:11" x14ac:dyDescent="0.3">
      <c r="A799" t="s">
        <v>4194</v>
      </c>
      <c r="D799" t="s">
        <v>1086</v>
      </c>
      <c r="E799" t="s">
        <v>118</v>
      </c>
      <c r="F799" t="s">
        <v>4284</v>
      </c>
      <c r="G799">
        <v>16</v>
      </c>
      <c r="H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99" t="str">
        <f>Tabla_Consulta_desde_proyectos6[[#This Row],[PRYApath]]&amp;" "&amp;Tabla_Consulta_desde_proyectos6[[#This Row],[Usunombre]]</f>
        <v>/0002/0002 MICHAEL SANCHEZ FALLAS</v>
      </c>
    </row>
    <row r="800" spans="1:11" x14ac:dyDescent="0.3">
      <c r="A800" t="s">
        <v>4194</v>
      </c>
      <c r="D800" t="s">
        <v>1086</v>
      </c>
      <c r="E800" t="s">
        <v>118</v>
      </c>
      <c r="F800" t="s">
        <v>4366</v>
      </c>
      <c r="G800">
        <v>16</v>
      </c>
      <c r="H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0" t="str">
        <f>Tabla_Consulta_desde_proyectos6[[#This Row],[PRYApath]]&amp;" "&amp;Tabla_Consulta_desde_proyectos6[[#This Row],[Usunombre]]</f>
        <v>/0002/0002 MICHAEL SANCHEZ FALLAS</v>
      </c>
    </row>
    <row r="801" spans="1:11" x14ac:dyDescent="0.3">
      <c r="A801" t="s">
        <v>4194</v>
      </c>
      <c r="D801" t="s">
        <v>1086</v>
      </c>
      <c r="E801" t="s">
        <v>118</v>
      </c>
      <c r="F801" t="s">
        <v>4692</v>
      </c>
      <c r="G801">
        <v>48</v>
      </c>
      <c r="H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1" t="str">
        <f>Tabla_Consulta_desde_proyectos6[[#This Row],[PRYApath]]&amp;" "&amp;Tabla_Consulta_desde_proyectos6[[#This Row],[Usunombre]]</f>
        <v>/0002/0002 MICHAEL SANCHEZ FALLAS</v>
      </c>
    </row>
    <row r="802" spans="1:11" x14ac:dyDescent="0.3">
      <c r="A802" t="s">
        <v>4194</v>
      </c>
      <c r="D802" t="s">
        <v>1086</v>
      </c>
      <c r="E802" t="s">
        <v>291</v>
      </c>
      <c r="F802" t="s">
        <v>4258</v>
      </c>
      <c r="G802">
        <v>8</v>
      </c>
      <c r="H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2" t="str">
        <f>Tabla_Consulta_desde_proyectos6[[#This Row],[PRYApath]]&amp;" "&amp;Tabla_Consulta_desde_proyectos6[[#This Row],[Usunombre]]</f>
        <v>/0002/0002 MOISES BARRANTES VILLALOBOS</v>
      </c>
    </row>
    <row r="803" spans="1:11" x14ac:dyDescent="0.3">
      <c r="A803" t="s">
        <v>4194</v>
      </c>
      <c r="D803" t="s">
        <v>1086</v>
      </c>
      <c r="E803" t="s">
        <v>291</v>
      </c>
      <c r="F803" t="s">
        <v>4342</v>
      </c>
      <c r="G803">
        <v>8</v>
      </c>
      <c r="H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3" t="str">
        <f>Tabla_Consulta_desde_proyectos6[[#This Row],[PRYApath]]&amp;" "&amp;Tabla_Consulta_desde_proyectos6[[#This Row],[Usunombre]]</f>
        <v>/0002/0002 MOISES BARRANTES VILLALOBOS</v>
      </c>
    </row>
    <row r="804" spans="1:11" x14ac:dyDescent="0.3">
      <c r="A804" t="s">
        <v>4194</v>
      </c>
      <c r="D804" t="s">
        <v>1086</v>
      </c>
      <c r="E804" t="s">
        <v>291</v>
      </c>
      <c r="F804" t="s">
        <v>4493</v>
      </c>
      <c r="G804">
        <v>8</v>
      </c>
      <c r="H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4" t="str">
        <f>Tabla_Consulta_desde_proyectos6[[#This Row],[PRYApath]]&amp;" "&amp;Tabla_Consulta_desde_proyectos6[[#This Row],[Usunombre]]</f>
        <v>/0002/0002 MOISES BARRANTES VILLALOBOS</v>
      </c>
    </row>
    <row r="805" spans="1:11" x14ac:dyDescent="0.3">
      <c r="A805" t="s">
        <v>4194</v>
      </c>
      <c r="D805" t="s">
        <v>1086</v>
      </c>
      <c r="E805" t="s">
        <v>291</v>
      </c>
      <c r="F805" t="s">
        <v>4559</v>
      </c>
      <c r="G805">
        <v>8</v>
      </c>
      <c r="H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5" t="str">
        <f>Tabla_Consulta_desde_proyectos6[[#This Row],[PRYApath]]&amp;" "&amp;Tabla_Consulta_desde_proyectos6[[#This Row],[Usunombre]]</f>
        <v>/0002/0002 MOISES BARRANTES VILLALOBOS</v>
      </c>
    </row>
    <row r="806" spans="1:11" x14ac:dyDescent="0.3">
      <c r="A806" t="s">
        <v>4194</v>
      </c>
      <c r="D806" t="s">
        <v>1086</v>
      </c>
      <c r="E806" t="s">
        <v>291</v>
      </c>
      <c r="F806" t="s">
        <v>4593</v>
      </c>
      <c r="G806">
        <v>16</v>
      </c>
      <c r="H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6" t="str">
        <f>Tabla_Consulta_desde_proyectos6[[#This Row],[PRYApath]]&amp;" "&amp;Tabla_Consulta_desde_proyectos6[[#This Row],[Usunombre]]</f>
        <v>/0002/0002 MOISES BARRANTES VILLALOBOS</v>
      </c>
    </row>
    <row r="807" spans="1:11" x14ac:dyDescent="0.3">
      <c r="A807" t="s">
        <v>4194</v>
      </c>
      <c r="D807" t="s">
        <v>1086</v>
      </c>
      <c r="E807" t="s">
        <v>291</v>
      </c>
      <c r="F807" t="s">
        <v>4692</v>
      </c>
      <c r="G807">
        <v>24</v>
      </c>
      <c r="H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7" t="str">
        <f>Tabla_Consulta_desde_proyectos6[[#This Row],[PRYApath]]&amp;" "&amp;Tabla_Consulta_desde_proyectos6[[#This Row],[Usunombre]]</f>
        <v>/0002/0002 MOISES BARRANTES VILLALOBOS</v>
      </c>
    </row>
    <row r="808" spans="1:11" x14ac:dyDescent="0.3">
      <c r="A808" t="s">
        <v>4194</v>
      </c>
      <c r="D808" t="s">
        <v>1086</v>
      </c>
      <c r="E808" t="s">
        <v>21</v>
      </c>
      <c r="F808" t="s">
        <v>4342</v>
      </c>
      <c r="G808">
        <v>40</v>
      </c>
      <c r="H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8" t="str">
        <f>Tabla_Consulta_desde_proyectos6[[#This Row],[PRYApath]]&amp;" "&amp;Tabla_Consulta_desde_proyectos6[[#This Row],[Usunombre]]</f>
        <v>/0002/0002 MONSERRATH MOLINA SANCHEZ</v>
      </c>
    </row>
    <row r="809" spans="1:11" x14ac:dyDescent="0.3">
      <c r="A809" t="s">
        <v>4194</v>
      </c>
      <c r="D809" t="s">
        <v>1086</v>
      </c>
      <c r="E809" t="s">
        <v>21</v>
      </c>
      <c r="F809" t="s">
        <v>4366</v>
      </c>
      <c r="G809">
        <v>40</v>
      </c>
      <c r="H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09" t="str">
        <f>Tabla_Consulta_desde_proyectos6[[#This Row],[PRYApath]]&amp;" "&amp;Tabla_Consulta_desde_proyectos6[[#This Row],[Usunombre]]</f>
        <v>/0002/0002 MONSERRATH MOLINA SANCHEZ</v>
      </c>
    </row>
    <row r="810" spans="1:11" x14ac:dyDescent="0.3">
      <c r="A810" t="s">
        <v>4194</v>
      </c>
      <c r="D810" t="s">
        <v>1086</v>
      </c>
      <c r="E810" t="s">
        <v>21</v>
      </c>
      <c r="F810" t="s">
        <v>4388</v>
      </c>
      <c r="G810">
        <v>8</v>
      </c>
      <c r="H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0" t="str">
        <f>Tabla_Consulta_desde_proyectos6[[#This Row],[PRYApath]]&amp;" "&amp;Tabla_Consulta_desde_proyectos6[[#This Row],[Usunombre]]</f>
        <v>/0002/0002 MONSERRATH MOLINA SANCHEZ</v>
      </c>
    </row>
    <row r="811" spans="1:11" x14ac:dyDescent="0.3">
      <c r="A811" t="s">
        <v>4194</v>
      </c>
      <c r="D811" t="s">
        <v>1086</v>
      </c>
      <c r="E811" t="s">
        <v>21</v>
      </c>
      <c r="F811" t="s">
        <v>4593</v>
      </c>
      <c r="G811">
        <v>12</v>
      </c>
      <c r="H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1" t="str">
        <f>Tabla_Consulta_desde_proyectos6[[#This Row],[PRYApath]]&amp;" "&amp;Tabla_Consulta_desde_proyectos6[[#This Row],[Usunombre]]</f>
        <v>/0002/0002 MONSERRATH MOLINA SANCHEZ</v>
      </c>
    </row>
    <row r="812" spans="1:11" x14ac:dyDescent="0.3">
      <c r="A812" t="s">
        <v>4194</v>
      </c>
      <c r="D812" t="s">
        <v>1086</v>
      </c>
      <c r="E812" t="s">
        <v>307</v>
      </c>
      <c r="F812" t="s">
        <v>4258</v>
      </c>
      <c r="G812">
        <v>8</v>
      </c>
      <c r="H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2" t="str">
        <f>Tabla_Consulta_desde_proyectos6[[#This Row],[PRYApath]]&amp;" "&amp;Tabla_Consulta_desde_proyectos6[[#This Row],[Usunombre]]</f>
        <v>/0002/0002 NANDY VILLEGAS MOREIRA</v>
      </c>
    </row>
    <row r="813" spans="1:11" x14ac:dyDescent="0.3">
      <c r="A813" t="s">
        <v>4194</v>
      </c>
      <c r="D813" t="s">
        <v>1086</v>
      </c>
      <c r="E813" t="s">
        <v>307</v>
      </c>
      <c r="F813" t="s">
        <v>4284</v>
      </c>
      <c r="G813">
        <v>32</v>
      </c>
      <c r="H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3" t="str">
        <f>Tabla_Consulta_desde_proyectos6[[#This Row],[PRYApath]]&amp;" "&amp;Tabla_Consulta_desde_proyectos6[[#This Row],[Usunombre]]</f>
        <v>/0002/0002 NANDY VILLEGAS MOREIRA</v>
      </c>
    </row>
    <row r="814" spans="1:11" x14ac:dyDescent="0.3">
      <c r="A814" t="s">
        <v>4194</v>
      </c>
      <c r="D814" t="s">
        <v>1086</v>
      </c>
      <c r="E814" t="s">
        <v>307</v>
      </c>
      <c r="F814" t="s">
        <v>4366</v>
      </c>
      <c r="G814">
        <v>24</v>
      </c>
      <c r="H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4" t="str">
        <f>Tabla_Consulta_desde_proyectos6[[#This Row],[PRYApath]]&amp;" "&amp;Tabla_Consulta_desde_proyectos6[[#This Row],[Usunombre]]</f>
        <v>/0002/0002 NANDY VILLEGAS MOREIRA</v>
      </c>
    </row>
    <row r="815" spans="1:11" x14ac:dyDescent="0.3">
      <c r="A815" t="s">
        <v>4194</v>
      </c>
      <c r="D815" t="s">
        <v>1086</v>
      </c>
      <c r="E815" t="s">
        <v>307</v>
      </c>
      <c r="F815" t="s">
        <v>4388</v>
      </c>
      <c r="G815">
        <v>8</v>
      </c>
      <c r="H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5" t="str">
        <f>Tabla_Consulta_desde_proyectos6[[#This Row],[PRYApath]]&amp;" "&amp;Tabla_Consulta_desde_proyectos6[[#This Row],[Usunombre]]</f>
        <v>/0002/0002 NANDY VILLEGAS MOREIRA</v>
      </c>
    </row>
    <row r="816" spans="1:11" x14ac:dyDescent="0.3">
      <c r="A816" t="s">
        <v>4194</v>
      </c>
      <c r="D816" t="s">
        <v>1086</v>
      </c>
      <c r="E816" t="s">
        <v>307</v>
      </c>
      <c r="F816" t="s">
        <v>4434</v>
      </c>
      <c r="G816">
        <v>8</v>
      </c>
      <c r="H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6" t="str">
        <f>Tabla_Consulta_desde_proyectos6[[#This Row],[PRYApath]]&amp;" "&amp;Tabla_Consulta_desde_proyectos6[[#This Row],[Usunombre]]</f>
        <v>/0002/0002 NANDY VILLEGAS MOREIRA</v>
      </c>
    </row>
    <row r="817" spans="1:11" x14ac:dyDescent="0.3">
      <c r="A817" t="s">
        <v>4194</v>
      </c>
      <c r="D817" t="s">
        <v>1086</v>
      </c>
      <c r="E817" t="s">
        <v>307</v>
      </c>
      <c r="F817" t="s">
        <v>4493</v>
      </c>
      <c r="G817">
        <v>8</v>
      </c>
      <c r="H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7" t="str">
        <f>Tabla_Consulta_desde_proyectos6[[#This Row],[PRYApath]]&amp;" "&amp;Tabla_Consulta_desde_proyectos6[[#This Row],[Usunombre]]</f>
        <v>/0002/0002 NANDY VILLEGAS MOREIRA</v>
      </c>
    </row>
    <row r="818" spans="1:11" x14ac:dyDescent="0.3">
      <c r="A818" t="s">
        <v>4194</v>
      </c>
      <c r="D818" t="s">
        <v>1086</v>
      </c>
      <c r="E818" t="s">
        <v>307</v>
      </c>
      <c r="F818" t="s">
        <v>4610</v>
      </c>
      <c r="G818">
        <v>8</v>
      </c>
      <c r="H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8" t="str">
        <f>Tabla_Consulta_desde_proyectos6[[#This Row],[PRYApath]]&amp;" "&amp;Tabla_Consulta_desde_proyectos6[[#This Row],[Usunombre]]</f>
        <v>/0002/0002 NANDY VILLEGAS MOREIRA</v>
      </c>
    </row>
    <row r="819" spans="1:11" x14ac:dyDescent="0.3">
      <c r="A819" t="s">
        <v>4194</v>
      </c>
      <c r="D819" t="s">
        <v>1086</v>
      </c>
      <c r="E819" t="s">
        <v>307</v>
      </c>
      <c r="F819" t="s">
        <v>4692</v>
      </c>
      <c r="G819">
        <v>40</v>
      </c>
      <c r="H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19" t="str">
        <f>Tabla_Consulta_desde_proyectos6[[#This Row],[PRYApath]]&amp;" "&amp;Tabla_Consulta_desde_proyectos6[[#This Row],[Usunombre]]</f>
        <v>/0002/0002 NANDY VILLEGAS MOREIRA</v>
      </c>
    </row>
    <row r="820" spans="1:11" x14ac:dyDescent="0.3">
      <c r="A820" t="s">
        <v>4194</v>
      </c>
      <c r="D820" t="s">
        <v>1086</v>
      </c>
      <c r="E820" t="s">
        <v>4286</v>
      </c>
      <c r="F820" t="s">
        <v>4559</v>
      </c>
      <c r="G820">
        <v>8</v>
      </c>
      <c r="H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0" t="str">
        <f>Tabla_Consulta_desde_proyectos6[[#This Row],[PRYApath]]&amp;" "&amp;Tabla_Consulta_desde_proyectos6[[#This Row],[Usunombre]]</f>
        <v>/0002/0002 NATHALIE SOTO ARIAS</v>
      </c>
    </row>
    <row r="821" spans="1:11" x14ac:dyDescent="0.3">
      <c r="A821" t="s">
        <v>4194</v>
      </c>
      <c r="D821" t="s">
        <v>1086</v>
      </c>
      <c r="E821" t="s">
        <v>4286</v>
      </c>
      <c r="F821" t="s">
        <v>4692</v>
      </c>
      <c r="G821">
        <v>40</v>
      </c>
      <c r="H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1" t="str">
        <f>Tabla_Consulta_desde_proyectos6[[#This Row],[PRYApath]]&amp;" "&amp;Tabla_Consulta_desde_proyectos6[[#This Row],[Usunombre]]</f>
        <v>/0002/0002 NATHALIE SOTO ARIAS</v>
      </c>
    </row>
    <row r="822" spans="1:11" x14ac:dyDescent="0.3">
      <c r="A822" t="s">
        <v>4194</v>
      </c>
      <c r="D822" t="s">
        <v>1086</v>
      </c>
      <c r="E822" t="s">
        <v>153</v>
      </c>
      <c r="F822" t="s">
        <v>4258</v>
      </c>
      <c r="G822">
        <v>8</v>
      </c>
      <c r="H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2" t="str">
        <f>Tabla_Consulta_desde_proyectos6[[#This Row],[PRYApath]]&amp;" "&amp;Tabla_Consulta_desde_proyectos6[[#This Row],[Usunombre]]</f>
        <v>/0002/0002 NATHALY MICHELLE VARGAS MORALES</v>
      </c>
    </row>
    <row r="823" spans="1:11" x14ac:dyDescent="0.3">
      <c r="A823" t="s">
        <v>4194</v>
      </c>
      <c r="D823" t="s">
        <v>1086</v>
      </c>
      <c r="E823" t="s">
        <v>153</v>
      </c>
      <c r="F823" t="s">
        <v>4366</v>
      </c>
      <c r="G823">
        <v>16</v>
      </c>
      <c r="H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3" t="str">
        <f>Tabla_Consulta_desde_proyectos6[[#This Row],[PRYApath]]&amp;" "&amp;Tabla_Consulta_desde_proyectos6[[#This Row],[Usunombre]]</f>
        <v>/0002/0002 NATHALY MICHELLE VARGAS MORALES</v>
      </c>
    </row>
    <row r="824" spans="1:11" x14ac:dyDescent="0.3">
      <c r="A824" t="s">
        <v>4194</v>
      </c>
      <c r="D824" t="s">
        <v>1086</v>
      </c>
      <c r="E824" t="s">
        <v>153</v>
      </c>
      <c r="F824" t="s">
        <v>4422</v>
      </c>
      <c r="G824">
        <v>8</v>
      </c>
      <c r="H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4" t="str">
        <f>Tabla_Consulta_desde_proyectos6[[#This Row],[PRYApath]]&amp;" "&amp;Tabla_Consulta_desde_proyectos6[[#This Row],[Usunombre]]</f>
        <v>/0002/0002 NATHALY MICHELLE VARGAS MORALES</v>
      </c>
    </row>
    <row r="825" spans="1:11" x14ac:dyDescent="0.3">
      <c r="A825" t="s">
        <v>4194</v>
      </c>
      <c r="D825" t="s">
        <v>1086</v>
      </c>
      <c r="E825" t="s">
        <v>153</v>
      </c>
      <c r="F825" t="s">
        <v>4434</v>
      </c>
      <c r="G825">
        <v>8</v>
      </c>
      <c r="H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5" t="str">
        <f>Tabla_Consulta_desde_proyectos6[[#This Row],[PRYApath]]&amp;" "&amp;Tabla_Consulta_desde_proyectos6[[#This Row],[Usunombre]]</f>
        <v>/0002/0002 NATHALY MICHELLE VARGAS MORALES</v>
      </c>
    </row>
    <row r="826" spans="1:11" x14ac:dyDescent="0.3">
      <c r="A826" t="s">
        <v>4194</v>
      </c>
      <c r="D826" t="s">
        <v>1086</v>
      </c>
      <c r="E826" t="s">
        <v>153</v>
      </c>
      <c r="F826" t="s">
        <v>4559</v>
      </c>
      <c r="G826">
        <v>24</v>
      </c>
      <c r="H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6" t="str">
        <f>Tabla_Consulta_desde_proyectos6[[#This Row],[PRYApath]]&amp;" "&amp;Tabla_Consulta_desde_proyectos6[[#This Row],[Usunombre]]</f>
        <v>/0002/0002 NATHALY MICHELLE VARGAS MORALES</v>
      </c>
    </row>
    <row r="827" spans="1:11" x14ac:dyDescent="0.3">
      <c r="A827" t="s">
        <v>4194</v>
      </c>
      <c r="D827" t="s">
        <v>1086</v>
      </c>
      <c r="E827" t="s">
        <v>153</v>
      </c>
      <c r="F827" t="s">
        <v>4692</v>
      </c>
      <c r="G827">
        <v>32</v>
      </c>
      <c r="H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7" t="str">
        <f>Tabla_Consulta_desde_proyectos6[[#This Row],[PRYApath]]&amp;" "&amp;Tabla_Consulta_desde_proyectos6[[#This Row],[Usunombre]]</f>
        <v>/0002/0002 NATHALY MICHELLE VARGAS MORALES</v>
      </c>
    </row>
    <row r="828" spans="1:11" x14ac:dyDescent="0.3">
      <c r="A828" t="s">
        <v>4194</v>
      </c>
      <c r="D828" t="s">
        <v>1086</v>
      </c>
      <c r="E828" t="s">
        <v>120</v>
      </c>
      <c r="F828" t="s">
        <v>4366</v>
      </c>
      <c r="G828">
        <v>24</v>
      </c>
      <c r="H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8" t="str">
        <f>Tabla_Consulta_desde_proyectos6[[#This Row],[PRYApath]]&amp;" "&amp;Tabla_Consulta_desde_proyectos6[[#This Row],[Usunombre]]</f>
        <v>/0002/0002 NEIL JOSE GARCIA VARGAS</v>
      </c>
    </row>
    <row r="829" spans="1:11" x14ac:dyDescent="0.3">
      <c r="A829" t="s">
        <v>4194</v>
      </c>
      <c r="D829" t="s">
        <v>1086</v>
      </c>
      <c r="E829" t="s">
        <v>120</v>
      </c>
      <c r="F829" t="s">
        <v>4422</v>
      </c>
      <c r="G829">
        <v>16</v>
      </c>
      <c r="H8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29" t="str">
        <f>Tabla_Consulta_desde_proyectos6[[#This Row],[PRYApath]]&amp;" "&amp;Tabla_Consulta_desde_proyectos6[[#This Row],[Usunombre]]</f>
        <v>/0002/0002 NEIL JOSE GARCIA VARGAS</v>
      </c>
    </row>
    <row r="830" spans="1:11" x14ac:dyDescent="0.3">
      <c r="A830" t="s">
        <v>4194</v>
      </c>
      <c r="D830" t="s">
        <v>1086</v>
      </c>
      <c r="E830" t="s">
        <v>120</v>
      </c>
      <c r="F830" t="s">
        <v>4434</v>
      </c>
      <c r="G830">
        <v>16</v>
      </c>
      <c r="H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0" t="str">
        <f>Tabla_Consulta_desde_proyectos6[[#This Row],[PRYApath]]&amp;" "&amp;Tabla_Consulta_desde_proyectos6[[#This Row],[Usunombre]]</f>
        <v>/0002/0002 NEIL JOSE GARCIA VARGAS</v>
      </c>
    </row>
    <row r="831" spans="1:11" x14ac:dyDescent="0.3">
      <c r="A831" t="s">
        <v>4194</v>
      </c>
      <c r="D831" t="s">
        <v>1086</v>
      </c>
      <c r="E831" t="s">
        <v>120</v>
      </c>
      <c r="F831" t="s">
        <v>4692</v>
      </c>
      <c r="G831">
        <v>32</v>
      </c>
      <c r="H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1" t="str">
        <f>Tabla_Consulta_desde_proyectos6[[#This Row],[PRYApath]]&amp;" "&amp;Tabla_Consulta_desde_proyectos6[[#This Row],[Usunombre]]</f>
        <v>/0002/0002 NEIL JOSE GARCIA VARGAS</v>
      </c>
    </row>
    <row r="832" spans="1:11" x14ac:dyDescent="0.3">
      <c r="A832" t="s">
        <v>4194</v>
      </c>
      <c r="D832" t="s">
        <v>1086</v>
      </c>
      <c r="E832" t="s">
        <v>429</v>
      </c>
      <c r="F832" t="s">
        <v>4692</v>
      </c>
      <c r="G832">
        <v>56</v>
      </c>
      <c r="H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2" t="str">
        <f>Tabla_Consulta_desde_proyectos6[[#This Row],[PRYApath]]&amp;" "&amp;Tabla_Consulta_desde_proyectos6[[#This Row],[Usunombre]]</f>
        <v>/0002/0002 NELSON PABEL BALTODANO CRUZ</v>
      </c>
    </row>
    <row r="833" spans="1:11" x14ac:dyDescent="0.3">
      <c r="A833" t="s">
        <v>4194</v>
      </c>
      <c r="D833" t="s">
        <v>1086</v>
      </c>
      <c r="E833" t="s">
        <v>4494</v>
      </c>
      <c r="F833" t="s">
        <v>4692</v>
      </c>
      <c r="G833">
        <v>5</v>
      </c>
      <c r="H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3" t="str">
        <f>Tabla_Consulta_desde_proyectos6[[#This Row],[PRYApath]]&amp;" "&amp;Tabla_Consulta_desde_proyectos6[[#This Row],[Usunombre]]</f>
        <v>/0002/0002 NOELIA MONTIEL CASTRO</v>
      </c>
    </row>
    <row r="834" spans="1:11" x14ac:dyDescent="0.3">
      <c r="A834" t="s">
        <v>4194</v>
      </c>
      <c r="D834" t="s">
        <v>1086</v>
      </c>
      <c r="E834" t="s">
        <v>10</v>
      </c>
      <c r="F834" t="s">
        <v>4366</v>
      </c>
      <c r="G834">
        <v>24</v>
      </c>
      <c r="H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4" t="str">
        <f>Tabla_Consulta_desde_proyectos6[[#This Row],[PRYApath]]&amp;" "&amp;Tabla_Consulta_desde_proyectos6[[#This Row],[Usunombre]]</f>
        <v>/0002/0002 OSCAR BONILLA CALDERON</v>
      </c>
    </row>
    <row r="835" spans="1:11" x14ac:dyDescent="0.3">
      <c r="A835" t="s">
        <v>4194</v>
      </c>
      <c r="D835" t="s">
        <v>1086</v>
      </c>
      <c r="E835" t="s">
        <v>150</v>
      </c>
      <c r="F835" t="s">
        <v>4434</v>
      </c>
      <c r="G835">
        <v>8</v>
      </c>
      <c r="H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5" t="str">
        <f>Tabla_Consulta_desde_proyectos6[[#This Row],[PRYApath]]&amp;" "&amp;Tabla_Consulta_desde_proyectos6[[#This Row],[Usunombre]]</f>
        <v>/0002/0002 OSVALDO VINDAS JIMENEZ</v>
      </c>
    </row>
    <row r="836" spans="1:11" x14ac:dyDescent="0.3">
      <c r="A836" t="s">
        <v>4194</v>
      </c>
      <c r="D836" t="s">
        <v>1086</v>
      </c>
      <c r="E836" t="s">
        <v>277</v>
      </c>
      <c r="F836" t="s">
        <v>4342</v>
      </c>
      <c r="G836">
        <v>8</v>
      </c>
      <c r="H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6" t="str">
        <f>Tabla_Consulta_desde_proyectos6[[#This Row],[PRYApath]]&amp;" "&amp;Tabla_Consulta_desde_proyectos6[[#This Row],[Usunombre]]</f>
        <v>/0002/0002 PABLO NAVARRO ALTAMIRANO</v>
      </c>
    </row>
    <row r="837" spans="1:11" x14ac:dyDescent="0.3">
      <c r="A837" t="s">
        <v>4194</v>
      </c>
      <c r="D837" t="s">
        <v>1086</v>
      </c>
      <c r="E837" t="s">
        <v>277</v>
      </c>
      <c r="F837" t="s">
        <v>4692</v>
      </c>
      <c r="G837">
        <v>24</v>
      </c>
      <c r="H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7" t="str">
        <f>Tabla_Consulta_desde_proyectos6[[#This Row],[PRYApath]]&amp;" "&amp;Tabla_Consulta_desde_proyectos6[[#This Row],[Usunombre]]</f>
        <v>/0002/0002 PABLO NAVARRO ALTAMIRANO</v>
      </c>
    </row>
    <row r="838" spans="1:11" x14ac:dyDescent="0.3">
      <c r="A838" t="s">
        <v>4194</v>
      </c>
      <c r="D838" t="s">
        <v>1086</v>
      </c>
      <c r="E838" t="s">
        <v>306</v>
      </c>
      <c r="F838" t="s">
        <v>4422</v>
      </c>
      <c r="G838">
        <v>48</v>
      </c>
      <c r="H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8" t="str">
        <f>Tabla_Consulta_desde_proyectos6[[#This Row],[PRYApath]]&amp;" "&amp;Tabla_Consulta_desde_proyectos6[[#This Row],[Usunombre]]</f>
        <v>/0002/0002 PAOLA MORALES CORDOBA</v>
      </c>
    </row>
    <row r="839" spans="1:11" x14ac:dyDescent="0.3">
      <c r="A839" t="s">
        <v>4194</v>
      </c>
      <c r="D839" t="s">
        <v>1086</v>
      </c>
      <c r="E839" t="s">
        <v>306</v>
      </c>
      <c r="F839" t="s">
        <v>4559</v>
      </c>
      <c r="G839">
        <v>8</v>
      </c>
      <c r="H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39" t="str">
        <f>Tabla_Consulta_desde_proyectos6[[#This Row],[PRYApath]]&amp;" "&amp;Tabla_Consulta_desde_proyectos6[[#This Row],[Usunombre]]</f>
        <v>/0002/0002 PAOLA MORALES CORDOBA</v>
      </c>
    </row>
    <row r="840" spans="1:11" x14ac:dyDescent="0.3">
      <c r="A840" t="s">
        <v>4194</v>
      </c>
      <c r="D840" t="s">
        <v>1086</v>
      </c>
      <c r="E840" t="s">
        <v>306</v>
      </c>
      <c r="F840" t="s">
        <v>4692</v>
      </c>
      <c r="G840">
        <v>32</v>
      </c>
      <c r="H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0" t="str">
        <f>Tabla_Consulta_desde_proyectos6[[#This Row],[PRYApath]]&amp;" "&amp;Tabla_Consulta_desde_proyectos6[[#This Row],[Usunombre]]</f>
        <v>/0002/0002 PAOLA MORALES CORDOBA</v>
      </c>
    </row>
    <row r="841" spans="1:11" x14ac:dyDescent="0.3">
      <c r="A841" t="s">
        <v>4194</v>
      </c>
      <c r="D841" t="s">
        <v>1086</v>
      </c>
      <c r="E841" t="s">
        <v>4558</v>
      </c>
      <c r="F841" t="s">
        <v>4366</v>
      </c>
      <c r="G841">
        <v>8</v>
      </c>
      <c r="H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1" t="str">
        <f>Tabla_Consulta_desde_proyectos6[[#This Row],[PRYApath]]&amp;" "&amp;Tabla_Consulta_desde_proyectos6[[#This Row],[Usunombre]]</f>
        <v>/0002/0002 PAOLO BLANCO NUÑEZ</v>
      </c>
    </row>
    <row r="842" spans="1:11" x14ac:dyDescent="0.3">
      <c r="A842" t="s">
        <v>4194</v>
      </c>
      <c r="D842" t="s">
        <v>1086</v>
      </c>
      <c r="E842" t="s">
        <v>4558</v>
      </c>
      <c r="F842" t="s">
        <v>4388</v>
      </c>
      <c r="G842">
        <v>8</v>
      </c>
      <c r="H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2" t="str">
        <f>Tabla_Consulta_desde_proyectos6[[#This Row],[PRYApath]]&amp;" "&amp;Tabla_Consulta_desde_proyectos6[[#This Row],[Usunombre]]</f>
        <v>/0002/0002 PAOLO BLANCO NUÑEZ</v>
      </c>
    </row>
    <row r="843" spans="1:11" x14ac:dyDescent="0.3">
      <c r="A843" t="s">
        <v>4194</v>
      </c>
      <c r="D843" t="s">
        <v>1086</v>
      </c>
      <c r="E843" t="s">
        <v>4558</v>
      </c>
      <c r="F843" t="s">
        <v>4422</v>
      </c>
      <c r="G843">
        <v>8</v>
      </c>
      <c r="H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3" t="str">
        <f>Tabla_Consulta_desde_proyectos6[[#This Row],[PRYApath]]&amp;" "&amp;Tabla_Consulta_desde_proyectos6[[#This Row],[Usunombre]]</f>
        <v>/0002/0002 PAOLO BLANCO NUÑEZ</v>
      </c>
    </row>
    <row r="844" spans="1:11" x14ac:dyDescent="0.3">
      <c r="A844" t="s">
        <v>4194</v>
      </c>
      <c r="D844" t="s">
        <v>1086</v>
      </c>
      <c r="E844" t="s">
        <v>4558</v>
      </c>
      <c r="F844" t="s">
        <v>4434</v>
      </c>
      <c r="G844">
        <v>8</v>
      </c>
      <c r="H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4" t="str">
        <f>Tabla_Consulta_desde_proyectos6[[#This Row],[PRYApath]]&amp;" "&amp;Tabla_Consulta_desde_proyectos6[[#This Row],[Usunombre]]</f>
        <v>/0002/0002 PAOLO BLANCO NUÑEZ</v>
      </c>
    </row>
    <row r="845" spans="1:11" x14ac:dyDescent="0.3">
      <c r="A845" t="s">
        <v>4194</v>
      </c>
      <c r="D845" t="s">
        <v>1086</v>
      </c>
      <c r="E845" t="s">
        <v>4558</v>
      </c>
      <c r="F845" t="s">
        <v>4493</v>
      </c>
      <c r="G845">
        <v>8</v>
      </c>
      <c r="H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5" t="str">
        <f>Tabla_Consulta_desde_proyectos6[[#This Row],[PRYApath]]&amp;" "&amp;Tabla_Consulta_desde_proyectos6[[#This Row],[Usunombre]]</f>
        <v>/0002/0002 PAOLO BLANCO NUÑEZ</v>
      </c>
    </row>
    <row r="846" spans="1:11" x14ac:dyDescent="0.3">
      <c r="A846" t="s">
        <v>4194</v>
      </c>
      <c r="D846" t="s">
        <v>1086</v>
      </c>
      <c r="E846" t="s">
        <v>4558</v>
      </c>
      <c r="F846" t="s">
        <v>4559</v>
      </c>
      <c r="G846">
        <v>8</v>
      </c>
      <c r="H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6" t="str">
        <f>Tabla_Consulta_desde_proyectos6[[#This Row],[PRYApath]]&amp;" "&amp;Tabla_Consulta_desde_proyectos6[[#This Row],[Usunombre]]</f>
        <v>/0002/0002 PAOLO BLANCO NUÑEZ</v>
      </c>
    </row>
    <row r="847" spans="1:11" x14ac:dyDescent="0.3">
      <c r="A847" t="s">
        <v>4194</v>
      </c>
      <c r="D847" t="s">
        <v>1086</v>
      </c>
      <c r="E847" t="s">
        <v>4558</v>
      </c>
      <c r="F847" t="s">
        <v>4593</v>
      </c>
      <c r="G847">
        <v>8</v>
      </c>
      <c r="H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7" t="str">
        <f>Tabla_Consulta_desde_proyectos6[[#This Row],[PRYApath]]&amp;" "&amp;Tabla_Consulta_desde_proyectos6[[#This Row],[Usunombre]]</f>
        <v>/0002/0002 PAOLO BLANCO NUÑEZ</v>
      </c>
    </row>
    <row r="848" spans="1:11" x14ac:dyDescent="0.3">
      <c r="A848" t="s">
        <v>4194</v>
      </c>
      <c r="D848" t="s">
        <v>1086</v>
      </c>
      <c r="E848" t="s">
        <v>4558</v>
      </c>
      <c r="F848" t="s">
        <v>4692</v>
      </c>
      <c r="G848">
        <v>8</v>
      </c>
      <c r="H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8" t="str">
        <f>Tabla_Consulta_desde_proyectos6[[#This Row],[PRYApath]]&amp;" "&amp;Tabla_Consulta_desde_proyectos6[[#This Row],[Usunombre]]</f>
        <v>/0002/0002 PAOLO BLANCO NUÑEZ</v>
      </c>
    </row>
    <row r="849" spans="1:11" x14ac:dyDescent="0.3">
      <c r="A849" t="s">
        <v>4194</v>
      </c>
      <c r="D849" t="s">
        <v>1086</v>
      </c>
      <c r="E849" t="s">
        <v>126</v>
      </c>
      <c r="F849" t="s">
        <v>4422</v>
      </c>
      <c r="G849">
        <v>16</v>
      </c>
      <c r="H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49" t="str">
        <f>Tabla_Consulta_desde_proyectos6[[#This Row],[PRYApath]]&amp;" "&amp;Tabla_Consulta_desde_proyectos6[[#This Row],[Usunombre]]</f>
        <v>/0002/0002 PAULA CORRALES MARTINEZ</v>
      </c>
    </row>
    <row r="850" spans="1:11" x14ac:dyDescent="0.3">
      <c r="A850" t="s">
        <v>4194</v>
      </c>
      <c r="D850" t="s">
        <v>1086</v>
      </c>
      <c r="E850" t="s">
        <v>126</v>
      </c>
      <c r="F850" t="s">
        <v>4559</v>
      </c>
      <c r="G850">
        <v>4</v>
      </c>
      <c r="H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0" t="str">
        <f>Tabla_Consulta_desde_proyectos6[[#This Row],[PRYApath]]&amp;" "&amp;Tabla_Consulta_desde_proyectos6[[#This Row],[Usunombre]]</f>
        <v>/0002/0002 PAULA CORRALES MARTINEZ</v>
      </c>
    </row>
    <row r="851" spans="1:11" x14ac:dyDescent="0.3">
      <c r="A851" t="s">
        <v>4194</v>
      </c>
      <c r="D851" t="s">
        <v>1086</v>
      </c>
      <c r="E851" t="s">
        <v>126</v>
      </c>
      <c r="F851" t="s">
        <v>4610</v>
      </c>
      <c r="G851">
        <v>8</v>
      </c>
      <c r="H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1" t="str">
        <f>Tabla_Consulta_desde_proyectos6[[#This Row],[PRYApath]]&amp;" "&amp;Tabla_Consulta_desde_proyectos6[[#This Row],[Usunombre]]</f>
        <v>/0002/0002 PAULA CORRALES MARTINEZ</v>
      </c>
    </row>
    <row r="852" spans="1:11" x14ac:dyDescent="0.3">
      <c r="A852" t="s">
        <v>4194</v>
      </c>
      <c r="D852" t="s">
        <v>1086</v>
      </c>
      <c r="E852" t="s">
        <v>126</v>
      </c>
      <c r="F852" t="s">
        <v>4692</v>
      </c>
      <c r="G852">
        <v>72</v>
      </c>
      <c r="H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2" t="str">
        <f>Tabla_Consulta_desde_proyectos6[[#This Row],[PRYApath]]&amp;" "&amp;Tabla_Consulta_desde_proyectos6[[#This Row],[Usunombre]]</f>
        <v>/0002/0002 PAULA CORRALES MARTINEZ</v>
      </c>
    </row>
    <row r="853" spans="1:11" x14ac:dyDescent="0.3">
      <c r="A853" t="s">
        <v>4194</v>
      </c>
      <c r="D853" t="s">
        <v>1086</v>
      </c>
      <c r="E853" t="s">
        <v>389</v>
      </c>
      <c r="F853" t="s">
        <v>4258</v>
      </c>
      <c r="G853">
        <v>48</v>
      </c>
      <c r="H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3" t="str">
        <f>Tabla_Consulta_desde_proyectos6[[#This Row],[PRYApath]]&amp;" "&amp;Tabla_Consulta_desde_proyectos6[[#This Row],[Usunombre]]</f>
        <v>/0002/0002 PEDRO MUÑOZ CARVAJAL</v>
      </c>
    </row>
    <row r="854" spans="1:11" x14ac:dyDescent="0.3">
      <c r="A854" t="s">
        <v>4194</v>
      </c>
      <c r="D854" t="s">
        <v>1086</v>
      </c>
      <c r="E854" t="s">
        <v>389</v>
      </c>
      <c r="F854" t="s">
        <v>4388</v>
      </c>
      <c r="G854">
        <v>8</v>
      </c>
      <c r="H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4" t="str">
        <f>Tabla_Consulta_desde_proyectos6[[#This Row],[PRYApath]]&amp;" "&amp;Tabla_Consulta_desde_proyectos6[[#This Row],[Usunombre]]</f>
        <v>/0002/0002 PEDRO MUÑOZ CARVAJAL</v>
      </c>
    </row>
    <row r="855" spans="1:11" x14ac:dyDescent="0.3">
      <c r="A855" t="s">
        <v>4194</v>
      </c>
      <c r="D855" t="s">
        <v>1086</v>
      </c>
      <c r="E855" t="s">
        <v>389</v>
      </c>
      <c r="F855" t="s">
        <v>4422</v>
      </c>
      <c r="G855">
        <v>40</v>
      </c>
      <c r="H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5" t="str">
        <f>Tabla_Consulta_desde_proyectos6[[#This Row],[PRYApath]]&amp;" "&amp;Tabla_Consulta_desde_proyectos6[[#This Row],[Usunombre]]</f>
        <v>/0002/0002 PEDRO MUÑOZ CARVAJAL</v>
      </c>
    </row>
    <row r="856" spans="1:11" x14ac:dyDescent="0.3">
      <c r="A856" t="s">
        <v>4194</v>
      </c>
      <c r="D856" t="s">
        <v>1086</v>
      </c>
      <c r="E856" t="s">
        <v>389</v>
      </c>
      <c r="F856" t="s">
        <v>4434</v>
      </c>
      <c r="G856">
        <v>20</v>
      </c>
      <c r="H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6" t="str">
        <f>Tabla_Consulta_desde_proyectos6[[#This Row],[PRYApath]]&amp;" "&amp;Tabla_Consulta_desde_proyectos6[[#This Row],[Usunombre]]</f>
        <v>/0002/0002 PEDRO MUÑOZ CARVAJAL</v>
      </c>
    </row>
    <row r="857" spans="1:11" x14ac:dyDescent="0.3">
      <c r="A857" t="s">
        <v>4194</v>
      </c>
      <c r="D857" t="s">
        <v>1086</v>
      </c>
      <c r="E857" t="s">
        <v>389</v>
      </c>
      <c r="F857" t="s">
        <v>4593</v>
      </c>
      <c r="G857">
        <v>64</v>
      </c>
      <c r="H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7" t="str">
        <f>Tabla_Consulta_desde_proyectos6[[#This Row],[PRYApath]]&amp;" "&amp;Tabla_Consulta_desde_proyectos6[[#This Row],[Usunombre]]</f>
        <v>/0002/0002 PEDRO MUÑOZ CARVAJAL</v>
      </c>
    </row>
    <row r="858" spans="1:11" x14ac:dyDescent="0.3">
      <c r="A858" t="s">
        <v>4194</v>
      </c>
      <c r="D858" t="s">
        <v>1086</v>
      </c>
      <c r="E858" t="s">
        <v>389</v>
      </c>
      <c r="F858" t="s">
        <v>4692</v>
      </c>
      <c r="G858">
        <v>31.75</v>
      </c>
      <c r="H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8" t="str">
        <f>Tabla_Consulta_desde_proyectos6[[#This Row],[PRYApath]]&amp;" "&amp;Tabla_Consulta_desde_proyectos6[[#This Row],[Usunombre]]</f>
        <v>/0002/0002 PEDRO MUÑOZ CARVAJAL</v>
      </c>
    </row>
    <row r="859" spans="1:11" x14ac:dyDescent="0.3">
      <c r="A859" t="s">
        <v>4194</v>
      </c>
      <c r="D859" t="s">
        <v>1086</v>
      </c>
      <c r="E859" t="s">
        <v>1035</v>
      </c>
      <c r="F859" t="s">
        <v>4258</v>
      </c>
      <c r="G859">
        <v>32</v>
      </c>
      <c r="H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59" t="str">
        <f>Tabla_Consulta_desde_proyectos6[[#This Row],[PRYApath]]&amp;" "&amp;Tabla_Consulta_desde_proyectos6[[#This Row],[Usunombre]]</f>
        <v>/0002/0002 PRISCILLA VILLARREAL MUÑOZ</v>
      </c>
    </row>
    <row r="860" spans="1:11" x14ac:dyDescent="0.3">
      <c r="A860" t="s">
        <v>4194</v>
      </c>
      <c r="D860" t="s">
        <v>1086</v>
      </c>
      <c r="E860" t="s">
        <v>1035</v>
      </c>
      <c r="F860" t="s">
        <v>4388</v>
      </c>
      <c r="G860">
        <v>16</v>
      </c>
      <c r="H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0" t="str">
        <f>Tabla_Consulta_desde_proyectos6[[#This Row],[PRYApath]]&amp;" "&amp;Tabla_Consulta_desde_proyectos6[[#This Row],[Usunombre]]</f>
        <v>/0002/0002 PRISCILLA VILLARREAL MUÑOZ</v>
      </c>
    </row>
    <row r="861" spans="1:11" x14ac:dyDescent="0.3">
      <c r="A861" t="s">
        <v>4194</v>
      </c>
      <c r="D861" t="s">
        <v>1086</v>
      </c>
      <c r="E861" t="s">
        <v>1035</v>
      </c>
      <c r="F861" t="s">
        <v>4692</v>
      </c>
      <c r="G861">
        <v>40</v>
      </c>
      <c r="H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1" t="str">
        <f>Tabla_Consulta_desde_proyectos6[[#This Row],[PRYApath]]&amp;" "&amp;Tabla_Consulta_desde_proyectos6[[#This Row],[Usunombre]]</f>
        <v>/0002/0002 PRISCILLA VILLARREAL MUÑOZ</v>
      </c>
    </row>
    <row r="862" spans="1:11" x14ac:dyDescent="0.3">
      <c r="A862" t="s">
        <v>4194</v>
      </c>
      <c r="D862" t="s">
        <v>1086</v>
      </c>
      <c r="E862" t="s">
        <v>29</v>
      </c>
      <c r="F862" t="s">
        <v>4258</v>
      </c>
      <c r="G862">
        <v>8</v>
      </c>
      <c r="H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2" t="str">
        <f>Tabla_Consulta_desde_proyectos6[[#This Row],[PRYApath]]&amp;" "&amp;Tabla_Consulta_desde_proyectos6[[#This Row],[Usunombre]]</f>
        <v>/0002/0002 RAFAEL VEGA ALVAREZ</v>
      </c>
    </row>
    <row r="863" spans="1:11" x14ac:dyDescent="0.3">
      <c r="A863" t="s">
        <v>4194</v>
      </c>
      <c r="D863" t="s">
        <v>1086</v>
      </c>
      <c r="E863" t="s">
        <v>29</v>
      </c>
      <c r="F863" t="s">
        <v>4366</v>
      </c>
      <c r="G863">
        <v>4</v>
      </c>
      <c r="H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3" t="str">
        <f>Tabla_Consulta_desde_proyectos6[[#This Row],[PRYApath]]&amp;" "&amp;Tabla_Consulta_desde_proyectos6[[#This Row],[Usunombre]]</f>
        <v>/0002/0002 RAFAEL VEGA ALVAREZ</v>
      </c>
    </row>
    <row r="864" spans="1:11" x14ac:dyDescent="0.3">
      <c r="A864" t="s">
        <v>4194</v>
      </c>
      <c r="D864" t="s">
        <v>1086</v>
      </c>
      <c r="E864" t="s">
        <v>29</v>
      </c>
      <c r="F864" t="s">
        <v>4388</v>
      </c>
      <c r="G864">
        <v>8</v>
      </c>
      <c r="H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4" t="str">
        <f>Tabla_Consulta_desde_proyectos6[[#This Row],[PRYApath]]&amp;" "&amp;Tabla_Consulta_desde_proyectos6[[#This Row],[Usunombre]]</f>
        <v>/0002/0002 RAFAEL VEGA ALVAREZ</v>
      </c>
    </row>
    <row r="865" spans="1:11" x14ac:dyDescent="0.3">
      <c r="A865" t="s">
        <v>4194</v>
      </c>
      <c r="D865" t="s">
        <v>1086</v>
      </c>
      <c r="E865" t="s">
        <v>29</v>
      </c>
      <c r="F865" t="s">
        <v>4559</v>
      </c>
      <c r="G865">
        <v>32</v>
      </c>
      <c r="H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5" t="str">
        <f>Tabla_Consulta_desde_proyectos6[[#This Row],[PRYApath]]&amp;" "&amp;Tabla_Consulta_desde_proyectos6[[#This Row],[Usunombre]]</f>
        <v>/0002/0002 RAFAEL VEGA ALVAREZ</v>
      </c>
    </row>
    <row r="866" spans="1:11" x14ac:dyDescent="0.3">
      <c r="A866" t="s">
        <v>4194</v>
      </c>
      <c r="D866" t="s">
        <v>1086</v>
      </c>
      <c r="E866" t="s">
        <v>29</v>
      </c>
      <c r="F866" t="s">
        <v>4610</v>
      </c>
      <c r="G866">
        <v>24</v>
      </c>
      <c r="H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6" t="str">
        <f>Tabla_Consulta_desde_proyectos6[[#This Row],[PRYApath]]&amp;" "&amp;Tabla_Consulta_desde_proyectos6[[#This Row],[Usunombre]]</f>
        <v>/0002/0002 RAFAEL VEGA ALVAREZ</v>
      </c>
    </row>
    <row r="867" spans="1:11" x14ac:dyDescent="0.3">
      <c r="A867" t="s">
        <v>4194</v>
      </c>
      <c r="D867" t="s">
        <v>1086</v>
      </c>
      <c r="E867" t="s">
        <v>29</v>
      </c>
      <c r="F867" t="s">
        <v>4692</v>
      </c>
      <c r="G867">
        <v>24</v>
      </c>
      <c r="H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7" t="str">
        <f>Tabla_Consulta_desde_proyectos6[[#This Row],[PRYApath]]&amp;" "&amp;Tabla_Consulta_desde_proyectos6[[#This Row],[Usunombre]]</f>
        <v>/0002/0002 RAFAEL VEGA ALVAREZ</v>
      </c>
    </row>
    <row r="868" spans="1:11" x14ac:dyDescent="0.3">
      <c r="A868" t="s">
        <v>4194</v>
      </c>
      <c r="D868" t="s">
        <v>1086</v>
      </c>
      <c r="E868" t="s">
        <v>3174</v>
      </c>
      <c r="F868" t="s">
        <v>4258</v>
      </c>
      <c r="G868">
        <v>24</v>
      </c>
      <c r="H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8" t="str">
        <f>Tabla_Consulta_desde_proyectos6[[#This Row],[PRYApath]]&amp;" "&amp;Tabla_Consulta_desde_proyectos6[[#This Row],[Usunombre]]</f>
        <v>/0002/0002 RANDALL BONILLA CRUZ</v>
      </c>
    </row>
    <row r="869" spans="1:11" x14ac:dyDescent="0.3">
      <c r="A869" t="s">
        <v>4194</v>
      </c>
      <c r="D869" t="s">
        <v>1086</v>
      </c>
      <c r="E869" t="s">
        <v>3174</v>
      </c>
      <c r="F869" t="s">
        <v>4366</v>
      </c>
      <c r="G869">
        <v>24</v>
      </c>
      <c r="H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69" t="str">
        <f>Tabla_Consulta_desde_proyectos6[[#This Row],[PRYApath]]&amp;" "&amp;Tabla_Consulta_desde_proyectos6[[#This Row],[Usunombre]]</f>
        <v>/0002/0002 RANDALL BONILLA CRUZ</v>
      </c>
    </row>
    <row r="870" spans="1:11" x14ac:dyDescent="0.3">
      <c r="A870" t="s">
        <v>4194</v>
      </c>
      <c r="D870" t="s">
        <v>1086</v>
      </c>
      <c r="E870" t="s">
        <v>279</v>
      </c>
      <c r="F870" t="s">
        <v>4284</v>
      </c>
      <c r="G870">
        <v>8</v>
      </c>
      <c r="H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0" t="str">
        <f>Tabla_Consulta_desde_proyectos6[[#This Row],[PRYApath]]&amp;" "&amp;Tabla_Consulta_desde_proyectos6[[#This Row],[Usunombre]]</f>
        <v>/0002/0002 RANDALL COLOMER VILLALTA</v>
      </c>
    </row>
    <row r="871" spans="1:11" x14ac:dyDescent="0.3">
      <c r="A871" t="s">
        <v>4194</v>
      </c>
      <c r="D871" t="s">
        <v>1086</v>
      </c>
      <c r="E871" t="s">
        <v>279</v>
      </c>
      <c r="F871" t="s">
        <v>4342</v>
      </c>
      <c r="G871">
        <v>8</v>
      </c>
      <c r="H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1" t="str">
        <f>Tabla_Consulta_desde_proyectos6[[#This Row],[PRYApath]]&amp;" "&amp;Tabla_Consulta_desde_proyectos6[[#This Row],[Usunombre]]</f>
        <v>/0002/0002 RANDALL COLOMER VILLALTA</v>
      </c>
    </row>
    <row r="872" spans="1:11" x14ac:dyDescent="0.3">
      <c r="A872" t="s">
        <v>4194</v>
      </c>
      <c r="D872" t="s">
        <v>1086</v>
      </c>
      <c r="E872" t="s">
        <v>279</v>
      </c>
      <c r="F872" t="s">
        <v>4388</v>
      </c>
      <c r="G872">
        <v>8</v>
      </c>
      <c r="H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2" t="str">
        <f>Tabla_Consulta_desde_proyectos6[[#This Row],[PRYApath]]&amp;" "&amp;Tabla_Consulta_desde_proyectos6[[#This Row],[Usunombre]]</f>
        <v>/0002/0002 RANDALL COLOMER VILLALTA</v>
      </c>
    </row>
    <row r="873" spans="1:11" x14ac:dyDescent="0.3">
      <c r="A873" t="s">
        <v>4194</v>
      </c>
      <c r="D873" t="s">
        <v>1086</v>
      </c>
      <c r="E873" t="s">
        <v>279</v>
      </c>
      <c r="F873" t="s">
        <v>4434</v>
      </c>
      <c r="G873">
        <v>24</v>
      </c>
      <c r="H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3" t="str">
        <f>Tabla_Consulta_desde_proyectos6[[#This Row],[PRYApath]]&amp;" "&amp;Tabla_Consulta_desde_proyectos6[[#This Row],[Usunombre]]</f>
        <v>/0002/0002 RANDALL COLOMER VILLALTA</v>
      </c>
    </row>
    <row r="874" spans="1:11" x14ac:dyDescent="0.3">
      <c r="A874" t="s">
        <v>4194</v>
      </c>
      <c r="D874" t="s">
        <v>1086</v>
      </c>
      <c r="E874" t="s">
        <v>279</v>
      </c>
      <c r="F874" t="s">
        <v>4559</v>
      </c>
      <c r="G874">
        <v>4</v>
      </c>
      <c r="H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4" t="str">
        <f>Tabla_Consulta_desde_proyectos6[[#This Row],[PRYApath]]&amp;" "&amp;Tabla_Consulta_desde_proyectos6[[#This Row],[Usunombre]]</f>
        <v>/0002/0002 RANDALL COLOMER VILLALTA</v>
      </c>
    </row>
    <row r="875" spans="1:11" x14ac:dyDescent="0.3">
      <c r="A875" t="s">
        <v>4194</v>
      </c>
      <c r="D875" t="s">
        <v>1086</v>
      </c>
      <c r="E875" t="s">
        <v>279</v>
      </c>
      <c r="F875" t="s">
        <v>4593</v>
      </c>
      <c r="G875">
        <v>8</v>
      </c>
      <c r="H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5" t="str">
        <f>Tabla_Consulta_desde_proyectos6[[#This Row],[PRYApath]]&amp;" "&amp;Tabla_Consulta_desde_proyectos6[[#This Row],[Usunombre]]</f>
        <v>/0002/0002 RANDALL COLOMER VILLALTA</v>
      </c>
    </row>
    <row r="876" spans="1:11" x14ac:dyDescent="0.3">
      <c r="A876" t="s">
        <v>4194</v>
      </c>
      <c r="D876" t="s">
        <v>1086</v>
      </c>
      <c r="E876" t="s">
        <v>279</v>
      </c>
      <c r="F876" t="s">
        <v>4692</v>
      </c>
      <c r="G876">
        <v>24</v>
      </c>
      <c r="H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6" t="str">
        <f>Tabla_Consulta_desde_proyectos6[[#This Row],[PRYApath]]&amp;" "&amp;Tabla_Consulta_desde_proyectos6[[#This Row],[Usunombre]]</f>
        <v>/0002/0002 RANDALL COLOMER VILLALTA</v>
      </c>
    </row>
    <row r="877" spans="1:11" x14ac:dyDescent="0.3">
      <c r="A877" t="s">
        <v>4194</v>
      </c>
      <c r="D877" t="s">
        <v>1086</v>
      </c>
      <c r="E877" t="s">
        <v>279</v>
      </c>
      <c r="F877" t="s">
        <v>4640</v>
      </c>
      <c r="G877">
        <v>16</v>
      </c>
      <c r="H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7" t="str">
        <f>Tabla_Consulta_desde_proyectos6[[#This Row],[PRYApath]]&amp;" "&amp;Tabla_Consulta_desde_proyectos6[[#This Row],[Usunombre]]</f>
        <v>/0002/0002 RANDALL COLOMER VILLALTA</v>
      </c>
    </row>
    <row r="878" spans="1:11" x14ac:dyDescent="0.3">
      <c r="A878" t="s">
        <v>4194</v>
      </c>
      <c r="D878" t="s">
        <v>1086</v>
      </c>
      <c r="E878" t="s">
        <v>254</v>
      </c>
      <c r="F878" t="s">
        <v>4258</v>
      </c>
      <c r="G878">
        <v>16</v>
      </c>
      <c r="H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8" t="str">
        <f>Tabla_Consulta_desde_proyectos6[[#This Row],[PRYApath]]&amp;" "&amp;Tabla_Consulta_desde_proyectos6[[#This Row],[Usunombre]]</f>
        <v>/0002/0002 RANDALL SANCHEZ CERDAS</v>
      </c>
    </row>
    <row r="879" spans="1:11" x14ac:dyDescent="0.3">
      <c r="A879" t="s">
        <v>4194</v>
      </c>
      <c r="D879" t="s">
        <v>1086</v>
      </c>
      <c r="E879" t="s">
        <v>254</v>
      </c>
      <c r="F879" t="s">
        <v>4284</v>
      </c>
      <c r="G879">
        <v>16</v>
      </c>
      <c r="H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79" t="str">
        <f>Tabla_Consulta_desde_proyectos6[[#This Row],[PRYApath]]&amp;" "&amp;Tabla_Consulta_desde_proyectos6[[#This Row],[Usunombre]]</f>
        <v>/0002/0002 RANDALL SANCHEZ CERDAS</v>
      </c>
    </row>
    <row r="880" spans="1:11" x14ac:dyDescent="0.3">
      <c r="A880" t="s">
        <v>4194</v>
      </c>
      <c r="D880" t="s">
        <v>1086</v>
      </c>
      <c r="E880" t="s">
        <v>254</v>
      </c>
      <c r="F880" t="s">
        <v>4366</v>
      </c>
      <c r="G880">
        <v>16</v>
      </c>
      <c r="H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0" t="str">
        <f>Tabla_Consulta_desde_proyectos6[[#This Row],[PRYApath]]&amp;" "&amp;Tabla_Consulta_desde_proyectos6[[#This Row],[Usunombre]]</f>
        <v>/0002/0002 RANDALL SANCHEZ CERDAS</v>
      </c>
    </row>
    <row r="881" spans="1:11" x14ac:dyDescent="0.3">
      <c r="A881" t="s">
        <v>4194</v>
      </c>
      <c r="D881" t="s">
        <v>1086</v>
      </c>
      <c r="E881" t="s">
        <v>254</v>
      </c>
      <c r="F881" t="s">
        <v>4388</v>
      </c>
      <c r="G881">
        <v>12</v>
      </c>
      <c r="H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1" t="str">
        <f>Tabla_Consulta_desde_proyectos6[[#This Row],[PRYApath]]&amp;" "&amp;Tabla_Consulta_desde_proyectos6[[#This Row],[Usunombre]]</f>
        <v>/0002/0002 RANDALL SANCHEZ CERDAS</v>
      </c>
    </row>
    <row r="882" spans="1:11" x14ac:dyDescent="0.3">
      <c r="A882" t="s">
        <v>4194</v>
      </c>
      <c r="D882" t="s">
        <v>1086</v>
      </c>
      <c r="E882" t="s">
        <v>254</v>
      </c>
      <c r="F882" t="s">
        <v>4493</v>
      </c>
      <c r="G882">
        <v>4</v>
      </c>
      <c r="H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2" t="str">
        <f>Tabla_Consulta_desde_proyectos6[[#This Row],[PRYApath]]&amp;" "&amp;Tabla_Consulta_desde_proyectos6[[#This Row],[Usunombre]]</f>
        <v>/0002/0002 RANDALL SANCHEZ CERDAS</v>
      </c>
    </row>
    <row r="883" spans="1:11" x14ac:dyDescent="0.3">
      <c r="A883" t="s">
        <v>4194</v>
      </c>
      <c r="D883" t="s">
        <v>1086</v>
      </c>
      <c r="E883" t="s">
        <v>254</v>
      </c>
      <c r="F883" t="s">
        <v>4559</v>
      </c>
      <c r="G883">
        <v>16</v>
      </c>
      <c r="H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3" t="str">
        <f>Tabla_Consulta_desde_proyectos6[[#This Row],[PRYApath]]&amp;" "&amp;Tabla_Consulta_desde_proyectos6[[#This Row],[Usunombre]]</f>
        <v>/0002/0002 RANDALL SANCHEZ CERDAS</v>
      </c>
    </row>
    <row r="884" spans="1:11" x14ac:dyDescent="0.3">
      <c r="A884" t="s">
        <v>4194</v>
      </c>
      <c r="D884" t="s">
        <v>1086</v>
      </c>
      <c r="E884" t="s">
        <v>254</v>
      </c>
      <c r="F884" t="s">
        <v>4692</v>
      </c>
      <c r="G884">
        <v>40</v>
      </c>
      <c r="H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4" t="str">
        <f>Tabla_Consulta_desde_proyectos6[[#This Row],[PRYApath]]&amp;" "&amp;Tabla_Consulta_desde_proyectos6[[#This Row],[Usunombre]]</f>
        <v>/0002/0002 RANDALL SANCHEZ CERDAS</v>
      </c>
    </row>
    <row r="885" spans="1:11" x14ac:dyDescent="0.3">
      <c r="A885" t="s">
        <v>4194</v>
      </c>
      <c r="D885" t="s">
        <v>1086</v>
      </c>
      <c r="E885" t="s">
        <v>77</v>
      </c>
      <c r="F885" t="s">
        <v>4284</v>
      </c>
      <c r="G885">
        <v>40</v>
      </c>
      <c r="H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5" t="str">
        <f>Tabla_Consulta_desde_proyectos6[[#This Row],[PRYApath]]&amp;" "&amp;Tabla_Consulta_desde_proyectos6[[#This Row],[Usunombre]]</f>
        <v>/0002/0002 REIDY VALENCIA RUBI</v>
      </c>
    </row>
    <row r="886" spans="1:11" x14ac:dyDescent="0.3">
      <c r="A886" t="s">
        <v>4194</v>
      </c>
      <c r="D886" t="s">
        <v>1086</v>
      </c>
      <c r="E886" t="s">
        <v>77</v>
      </c>
      <c r="F886" t="s">
        <v>4493</v>
      </c>
      <c r="G886">
        <v>4</v>
      </c>
      <c r="H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6" t="str">
        <f>Tabla_Consulta_desde_proyectos6[[#This Row],[PRYApath]]&amp;" "&amp;Tabla_Consulta_desde_proyectos6[[#This Row],[Usunombre]]</f>
        <v>/0002/0002 REIDY VALENCIA RUBI</v>
      </c>
    </row>
    <row r="887" spans="1:11" x14ac:dyDescent="0.3">
      <c r="A887" t="s">
        <v>4194</v>
      </c>
      <c r="D887" t="s">
        <v>1086</v>
      </c>
      <c r="E887" t="s">
        <v>77</v>
      </c>
      <c r="F887" t="s">
        <v>4610</v>
      </c>
      <c r="G887">
        <v>8</v>
      </c>
      <c r="H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7" t="str">
        <f>Tabla_Consulta_desde_proyectos6[[#This Row],[PRYApath]]&amp;" "&amp;Tabla_Consulta_desde_proyectos6[[#This Row],[Usunombre]]</f>
        <v>/0002/0002 REIDY VALENCIA RUBI</v>
      </c>
    </row>
    <row r="888" spans="1:11" x14ac:dyDescent="0.3">
      <c r="A888" t="s">
        <v>4194</v>
      </c>
      <c r="D888" t="s">
        <v>1086</v>
      </c>
      <c r="E888" t="s">
        <v>77</v>
      </c>
      <c r="F888" t="s">
        <v>4692</v>
      </c>
      <c r="G888">
        <v>8</v>
      </c>
      <c r="H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8" t="str">
        <f>Tabla_Consulta_desde_proyectos6[[#This Row],[PRYApath]]&amp;" "&amp;Tabla_Consulta_desde_proyectos6[[#This Row],[Usunombre]]</f>
        <v>/0002/0002 REIDY VALENCIA RUBI</v>
      </c>
    </row>
    <row r="889" spans="1:11" x14ac:dyDescent="0.3">
      <c r="A889" t="s">
        <v>4194</v>
      </c>
      <c r="D889" t="s">
        <v>1086</v>
      </c>
      <c r="E889" t="s">
        <v>258</v>
      </c>
      <c r="F889" t="s">
        <v>4284</v>
      </c>
      <c r="G889">
        <v>40</v>
      </c>
      <c r="H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89" t="str">
        <f>Tabla_Consulta_desde_proyectos6[[#This Row],[PRYApath]]&amp;" "&amp;Tabla_Consulta_desde_proyectos6[[#This Row],[Usunombre]]</f>
        <v>/0002/0002 RICARDO AGUILAR VARGAS</v>
      </c>
    </row>
    <row r="890" spans="1:11" x14ac:dyDescent="0.3">
      <c r="A890" t="s">
        <v>4194</v>
      </c>
      <c r="D890" t="s">
        <v>1086</v>
      </c>
      <c r="E890" t="s">
        <v>258</v>
      </c>
      <c r="F890" t="s">
        <v>4366</v>
      </c>
      <c r="G890">
        <v>24</v>
      </c>
      <c r="H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0" t="str">
        <f>Tabla_Consulta_desde_proyectos6[[#This Row],[PRYApath]]&amp;" "&amp;Tabla_Consulta_desde_proyectos6[[#This Row],[Usunombre]]</f>
        <v>/0002/0002 RICARDO AGUILAR VARGAS</v>
      </c>
    </row>
    <row r="891" spans="1:11" x14ac:dyDescent="0.3">
      <c r="A891" t="s">
        <v>4194</v>
      </c>
      <c r="D891" t="s">
        <v>1086</v>
      </c>
      <c r="E891" t="s">
        <v>258</v>
      </c>
      <c r="F891" t="s">
        <v>4388</v>
      </c>
      <c r="G891">
        <v>12</v>
      </c>
      <c r="H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1" t="str">
        <f>Tabla_Consulta_desde_proyectos6[[#This Row],[PRYApath]]&amp;" "&amp;Tabla_Consulta_desde_proyectos6[[#This Row],[Usunombre]]</f>
        <v>/0002/0002 RICARDO AGUILAR VARGAS</v>
      </c>
    </row>
    <row r="892" spans="1:11" x14ac:dyDescent="0.3">
      <c r="A892" t="s">
        <v>4194</v>
      </c>
      <c r="D892" t="s">
        <v>1086</v>
      </c>
      <c r="E892" t="s">
        <v>258</v>
      </c>
      <c r="F892" t="s">
        <v>4434</v>
      </c>
      <c r="G892">
        <v>8</v>
      </c>
      <c r="H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2" t="str">
        <f>Tabla_Consulta_desde_proyectos6[[#This Row],[PRYApath]]&amp;" "&amp;Tabla_Consulta_desde_proyectos6[[#This Row],[Usunombre]]</f>
        <v>/0002/0002 RICARDO AGUILAR VARGAS</v>
      </c>
    </row>
    <row r="893" spans="1:11" x14ac:dyDescent="0.3">
      <c r="A893" t="s">
        <v>4194</v>
      </c>
      <c r="D893" t="s">
        <v>1086</v>
      </c>
      <c r="E893" t="s">
        <v>258</v>
      </c>
      <c r="F893" t="s">
        <v>4493</v>
      </c>
      <c r="G893">
        <v>8</v>
      </c>
      <c r="H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3" t="str">
        <f>Tabla_Consulta_desde_proyectos6[[#This Row],[PRYApath]]&amp;" "&amp;Tabla_Consulta_desde_proyectos6[[#This Row],[Usunombre]]</f>
        <v>/0002/0002 RICARDO AGUILAR VARGAS</v>
      </c>
    </row>
    <row r="894" spans="1:11" x14ac:dyDescent="0.3">
      <c r="A894" t="s">
        <v>4194</v>
      </c>
      <c r="D894" t="s">
        <v>1086</v>
      </c>
      <c r="E894" t="s">
        <v>258</v>
      </c>
      <c r="F894" t="s">
        <v>4610</v>
      </c>
      <c r="G894">
        <v>16</v>
      </c>
      <c r="H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4" t="str">
        <f>Tabla_Consulta_desde_proyectos6[[#This Row],[PRYApath]]&amp;" "&amp;Tabla_Consulta_desde_proyectos6[[#This Row],[Usunombre]]</f>
        <v>/0002/0002 RICARDO AGUILAR VARGAS</v>
      </c>
    </row>
    <row r="895" spans="1:11" x14ac:dyDescent="0.3">
      <c r="A895" t="s">
        <v>4194</v>
      </c>
      <c r="D895" t="s">
        <v>1086</v>
      </c>
      <c r="E895" t="s">
        <v>258</v>
      </c>
      <c r="F895" t="s">
        <v>4692</v>
      </c>
      <c r="G895">
        <v>32</v>
      </c>
      <c r="H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5" t="str">
        <f>Tabla_Consulta_desde_proyectos6[[#This Row],[PRYApath]]&amp;" "&amp;Tabla_Consulta_desde_proyectos6[[#This Row],[Usunombre]]</f>
        <v>/0002/0002 RICARDO AGUILAR VARGAS</v>
      </c>
    </row>
    <row r="896" spans="1:11" x14ac:dyDescent="0.3">
      <c r="A896" t="s">
        <v>4194</v>
      </c>
      <c r="D896" t="s">
        <v>1086</v>
      </c>
      <c r="E896" t="s">
        <v>9</v>
      </c>
      <c r="F896" t="s">
        <v>4258</v>
      </c>
      <c r="G896">
        <v>16</v>
      </c>
      <c r="H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6" t="str">
        <f>Tabla_Consulta_desde_proyectos6[[#This Row],[PRYApath]]&amp;" "&amp;Tabla_Consulta_desde_proyectos6[[#This Row],[Usunombre]]</f>
        <v>/0002/0002 RICARDO BOOM MONTERO</v>
      </c>
    </row>
    <row r="897" spans="1:11" x14ac:dyDescent="0.3">
      <c r="A897" t="s">
        <v>4194</v>
      </c>
      <c r="D897" t="s">
        <v>1086</v>
      </c>
      <c r="E897" t="s">
        <v>9</v>
      </c>
      <c r="F897" t="s">
        <v>4388</v>
      </c>
      <c r="G897">
        <v>8</v>
      </c>
      <c r="H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7" t="str">
        <f>Tabla_Consulta_desde_proyectos6[[#This Row],[PRYApath]]&amp;" "&amp;Tabla_Consulta_desde_proyectos6[[#This Row],[Usunombre]]</f>
        <v>/0002/0002 RICARDO BOOM MONTERO</v>
      </c>
    </row>
    <row r="898" spans="1:11" x14ac:dyDescent="0.3">
      <c r="A898" t="s">
        <v>4194</v>
      </c>
      <c r="D898" t="s">
        <v>1086</v>
      </c>
      <c r="E898" t="s">
        <v>9</v>
      </c>
      <c r="F898" t="s">
        <v>4559</v>
      </c>
      <c r="G898">
        <v>24</v>
      </c>
      <c r="H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8" t="str">
        <f>Tabla_Consulta_desde_proyectos6[[#This Row],[PRYApath]]&amp;" "&amp;Tabla_Consulta_desde_proyectos6[[#This Row],[Usunombre]]</f>
        <v>/0002/0002 RICARDO BOOM MONTERO</v>
      </c>
    </row>
    <row r="899" spans="1:11" x14ac:dyDescent="0.3">
      <c r="A899" t="s">
        <v>4194</v>
      </c>
      <c r="D899" t="s">
        <v>1086</v>
      </c>
      <c r="E899" t="s">
        <v>9</v>
      </c>
      <c r="F899" t="s">
        <v>4610</v>
      </c>
      <c r="G899">
        <v>8</v>
      </c>
      <c r="H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899" t="str">
        <f>Tabla_Consulta_desde_proyectos6[[#This Row],[PRYApath]]&amp;" "&amp;Tabla_Consulta_desde_proyectos6[[#This Row],[Usunombre]]</f>
        <v>/0002/0002 RICARDO BOOM MONTERO</v>
      </c>
    </row>
    <row r="900" spans="1:11" x14ac:dyDescent="0.3">
      <c r="A900" t="s">
        <v>4194</v>
      </c>
      <c r="D900" t="s">
        <v>1086</v>
      </c>
      <c r="E900" t="s">
        <v>9</v>
      </c>
      <c r="F900" t="s">
        <v>4692</v>
      </c>
      <c r="G900">
        <v>40</v>
      </c>
      <c r="H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0" t="str">
        <f>Tabla_Consulta_desde_proyectos6[[#This Row],[PRYApath]]&amp;" "&amp;Tabla_Consulta_desde_proyectos6[[#This Row],[Usunombre]]</f>
        <v>/0002/0002 RICARDO BOOM MONTERO</v>
      </c>
    </row>
    <row r="901" spans="1:11" x14ac:dyDescent="0.3">
      <c r="A901" t="s">
        <v>4194</v>
      </c>
      <c r="D901" t="s">
        <v>1086</v>
      </c>
      <c r="E901" t="s">
        <v>308</v>
      </c>
      <c r="F901" t="s">
        <v>4284</v>
      </c>
      <c r="G901">
        <v>8</v>
      </c>
      <c r="H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1" t="str">
        <f>Tabla_Consulta_desde_proyectos6[[#This Row],[PRYApath]]&amp;" "&amp;Tabla_Consulta_desde_proyectos6[[#This Row],[Usunombre]]</f>
        <v>/0002/0002 RICARDO CHINCHILLA MENA</v>
      </c>
    </row>
    <row r="902" spans="1:11" x14ac:dyDescent="0.3">
      <c r="A902" t="s">
        <v>4194</v>
      </c>
      <c r="D902" t="s">
        <v>1086</v>
      </c>
      <c r="E902" t="s">
        <v>308</v>
      </c>
      <c r="F902" t="s">
        <v>4422</v>
      </c>
      <c r="G902">
        <v>8</v>
      </c>
      <c r="H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2" t="str">
        <f>Tabla_Consulta_desde_proyectos6[[#This Row],[PRYApath]]&amp;" "&amp;Tabla_Consulta_desde_proyectos6[[#This Row],[Usunombre]]</f>
        <v>/0002/0002 RICARDO CHINCHILLA MENA</v>
      </c>
    </row>
    <row r="903" spans="1:11" x14ac:dyDescent="0.3">
      <c r="A903" t="s">
        <v>4194</v>
      </c>
      <c r="D903" t="s">
        <v>1086</v>
      </c>
      <c r="E903" t="s">
        <v>308</v>
      </c>
      <c r="F903" t="s">
        <v>4559</v>
      </c>
      <c r="G903">
        <v>12</v>
      </c>
      <c r="H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3" t="str">
        <f>Tabla_Consulta_desde_proyectos6[[#This Row],[PRYApath]]&amp;" "&amp;Tabla_Consulta_desde_proyectos6[[#This Row],[Usunombre]]</f>
        <v>/0002/0002 RICARDO CHINCHILLA MENA</v>
      </c>
    </row>
    <row r="904" spans="1:11" x14ac:dyDescent="0.3">
      <c r="A904" t="s">
        <v>4194</v>
      </c>
      <c r="D904" t="s">
        <v>1086</v>
      </c>
      <c r="E904" t="s">
        <v>308</v>
      </c>
      <c r="F904" t="s">
        <v>4593</v>
      </c>
      <c r="G904">
        <v>16</v>
      </c>
      <c r="H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4" t="str">
        <f>Tabla_Consulta_desde_proyectos6[[#This Row],[PRYApath]]&amp;" "&amp;Tabla_Consulta_desde_proyectos6[[#This Row],[Usunombre]]</f>
        <v>/0002/0002 RICARDO CHINCHILLA MENA</v>
      </c>
    </row>
    <row r="905" spans="1:11" x14ac:dyDescent="0.3">
      <c r="A905" t="s">
        <v>4194</v>
      </c>
      <c r="D905" t="s">
        <v>1086</v>
      </c>
      <c r="E905" t="s">
        <v>308</v>
      </c>
      <c r="F905" t="s">
        <v>4610</v>
      </c>
      <c r="G905">
        <v>16</v>
      </c>
      <c r="H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5" t="str">
        <f>Tabla_Consulta_desde_proyectos6[[#This Row],[PRYApath]]&amp;" "&amp;Tabla_Consulta_desde_proyectos6[[#This Row],[Usunombre]]</f>
        <v>/0002/0002 RICARDO CHINCHILLA MENA</v>
      </c>
    </row>
    <row r="906" spans="1:11" x14ac:dyDescent="0.3">
      <c r="A906" t="s">
        <v>4194</v>
      </c>
      <c r="D906" t="s">
        <v>1086</v>
      </c>
      <c r="E906" t="s">
        <v>308</v>
      </c>
      <c r="F906" t="s">
        <v>4692</v>
      </c>
      <c r="G906">
        <v>16</v>
      </c>
      <c r="H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6" t="str">
        <f>Tabla_Consulta_desde_proyectos6[[#This Row],[PRYApath]]&amp;" "&amp;Tabla_Consulta_desde_proyectos6[[#This Row],[Usunombre]]</f>
        <v>/0002/0002 RICARDO CHINCHILLA MENA</v>
      </c>
    </row>
    <row r="907" spans="1:11" x14ac:dyDescent="0.3">
      <c r="A907" t="s">
        <v>4194</v>
      </c>
      <c r="D907" t="s">
        <v>1086</v>
      </c>
      <c r="E907" t="s">
        <v>181</v>
      </c>
      <c r="F907" t="s">
        <v>4258</v>
      </c>
      <c r="G907">
        <v>56</v>
      </c>
      <c r="H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7" t="str">
        <f>Tabla_Consulta_desde_proyectos6[[#This Row],[PRYApath]]&amp;" "&amp;Tabla_Consulta_desde_proyectos6[[#This Row],[Usunombre]]</f>
        <v>/0002/0002 RICARDO HERRERA CHAVES</v>
      </c>
    </row>
    <row r="908" spans="1:11" x14ac:dyDescent="0.3">
      <c r="A908" t="s">
        <v>4194</v>
      </c>
      <c r="D908" t="s">
        <v>1086</v>
      </c>
      <c r="E908" t="s">
        <v>181</v>
      </c>
      <c r="F908" t="s">
        <v>4434</v>
      </c>
      <c r="G908">
        <v>8</v>
      </c>
      <c r="H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8" t="str">
        <f>Tabla_Consulta_desde_proyectos6[[#This Row],[PRYApath]]&amp;" "&amp;Tabla_Consulta_desde_proyectos6[[#This Row],[Usunombre]]</f>
        <v>/0002/0002 RICARDO HERRERA CHAVES</v>
      </c>
    </row>
    <row r="909" spans="1:11" x14ac:dyDescent="0.3">
      <c r="A909" t="s">
        <v>4194</v>
      </c>
      <c r="D909" t="s">
        <v>1086</v>
      </c>
      <c r="E909" t="s">
        <v>181</v>
      </c>
      <c r="F909" t="s">
        <v>4692</v>
      </c>
      <c r="G909">
        <v>8</v>
      </c>
      <c r="H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09" t="str">
        <f>Tabla_Consulta_desde_proyectos6[[#This Row],[PRYApath]]&amp;" "&amp;Tabla_Consulta_desde_proyectos6[[#This Row],[Usunombre]]</f>
        <v>/0002/0002 RICARDO HERRERA CHAVES</v>
      </c>
    </row>
    <row r="910" spans="1:11" x14ac:dyDescent="0.3">
      <c r="A910" t="s">
        <v>4194</v>
      </c>
      <c r="D910" t="s">
        <v>1086</v>
      </c>
      <c r="E910" t="s">
        <v>3238</v>
      </c>
      <c r="F910" t="s">
        <v>4258</v>
      </c>
      <c r="G910">
        <v>16</v>
      </c>
      <c r="H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0" t="str">
        <f>Tabla_Consulta_desde_proyectos6[[#This Row],[PRYApath]]&amp;" "&amp;Tabla_Consulta_desde_proyectos6[[#This Row],[Usunombre]]</f>
        <v>/0002/0002 RICARDO JIMÉNEZ RUGAMA</v>
      </c>
    </row>
    <row r="911" spans="1:11" x14ac:dyDescent="0.3">
      <c r="A911" t="s">
        <v>4194</v>
      </c>
      <c r="D911" t="s">
        <v>1086</v>
      </c>
      <c r="E911" t="s">
        <v>3238</v>
      </c>
      <c r="F911" t="s">
        <v>4342</v>
      </c>
      <c r="G911">
        <v>8</v>
      </c>
      <c r="H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1" t="str">
        <f>Tabla_Consulta_desde_proyectos6[[#This Row],[PRYApath]]&amp;" "&amp;Tabla_Consulta_desde_proyectos6[[#This Row],[Usunombre]]</f>
        <v>/0002/0002 RICARDO JIMÉNEZ RUGAMA</v>
      </c>
    </row>
    <row r="912" spans="1:11" x14ac:dyDescent="0.3">
      <c r="A912" t="s">
        <v>4194</v>
      </c>
      <c r="D912" t="s">
        <v>1086</v>
      </c>
      <c r="E912" t="s">
        <v>3238</v>
      </c>
      <c r="F912" t="s">
        <v>4366</v>
      </c>
      <c r="G912">
        <v>8</v>
      </c>
      <c r="H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2" t="str">
        <f>Tabla_Consulta_desde_proyectos6[[#This Row],[PRYApath]]&amp;" "&amp;Tabla_Consulta_desde_proyectos6[[#This Row],[Usunombre]]</f>
        <v>/0002/0002 RICARDO JIMÉNEZ RUGAMA</v>
      </c>
    </row>
    <row r="913" spans="1:11" x14ac:dyDescent="0.3">
      <c r="A913" t="s">
        <v>4194</v>
      </c>
      <c r="D913" t="s">
        <v>1086</v>
      </c>
      <c r="E913" t="s">
        <v>3238</v>
      </c>
      <c r="F913" t="s">
        <v>4559</v>
      </c>
      <c r="G913">
        <v>8</v>
      </c>
      <c r="H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3" t="str">
        <f>Tabla_Consulta_desde_proyectos6[[#This Row],[PRYApath]]&amp;" "&amp;Tabla_Consulta_desde_proyectos6[[#This Row],[Usunombre]]</f>
        <v>/0002/0002 RICARDO JIMÉNEZ RUGAMA</v>
      </c>
    </row>
    <row r="914" spans="1:11" x14ac:dyDescent="0.3">
      <c r="A914" t="s">
        <v>4194</v>
      </c>
      <c r="D914" t="s">
        <v>1086</v>
      </c>
      <c r="E914" t="s">
        <v>3238</v>
      </c>
      <c r="F914" t="s">
        <v>4692</v>
      </c>
      <c r="G914">
        <v>24</v>
      </c>
      <c r="H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4" t="str">
        <f>Tabla_Consulta_desde_proyectos6[[#This Row],[PRYApath]]&amp;" "&amp;Tabla_Consulta_desde_proyectos6[[#This Row],[Usunombre]]</f>
        <v>/0002/0002 RICARDO JIMÉNEZ RUGAMA</v>
      </c>
    </row>
    <row r="915" spans="1:11" x14ac:dyDescent="0.3">
      <c r="A915" t="s">
        <v>4194</v>
      </c>
      <c r="D915" t="s">
        <v>1086</v>
      </c>
      <c r="E915" t="s">
        <v>4177</v>
      </c>
      <c r="F915" t="s">
        <v>4366</v>
      </c>
      <c r="G915">
        <v>96</v>
      </c>
      <c r="H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5" t="str">
        <f>Tabla_Consulta_desde_proyectos6[[#This Row],[PRYApath]]&amp;" "&amp;Tabla_Consulta_desde_proyectos6[[#This Row],[Usunombre]]</f>
        <v>/0002/0002 ROBERTO RETANA MOREIRA</v>
      </c>
    </row>
    <row r="916" spans="1:11" x14ac:dyDescent="0.3">
      <c r="A916" t="s">
        <v>4194</v>
      </c>
      <c r="D916" t="s">
        <v>1086</v>
      </c>
      <c r="E916" t="s">
        <v>1034</v>
      </c>
      <c r="F916" t="s">
        <v>4388</v>
      </c>
      <c r="G916">
        <v>16</v>
      </c>
      <c r="H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6" t="str">
        <f>Tabla_Consulta_desde_proyectos6[[#This Row],[PRYApath]]&amp;" "&amp;Tabla_Consulta_desde_proyectos6[[#This Row],[Usunombre]]</f>
        <v>/0002/0002 ROBERTO RODRIGUEZ CARRANZA</v>
      </c>
    </row>
    <row r="917" spans="1:11" x14ac:dyDescent="0.3">
      <c r="A917" t="s">
        <v>4194</v>
      </c>
      <c r="D917" t="s">
        <v>1086</v>
      </c>
      <c r="E917" t="s">
        <v>1034</v>
      </c>
      <c r="F917" t="s">
        <v>4434</v>
      </c>
      <c r="G917">
        <v>8</v>
      </c>
      <c r="H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7" t="str">
        <f>Tabla_Consulta_desde_proyectos6[[#This Row],[PRYApath]]&amp;" "&amp;Tabla_Consulta_desde_proyectos6[[#This Row],[Usunombre]]</f>
        <v>/0002/0002 ROBERTO RODRIGUEZ CARRANZA</v>
      </c>
    </row>
    <row r="918" spans="1:11" x14ac:dyDescent="0.3">
      <c r="A918" t="s">
        <v>4194</v>
      </c>
      <c r="D918" t="s">
        <v>1086</v>
      </c>
      <c r="E918" t="s">
        <v>1034</v>
      </c>
      <c r="F918" t="s">
        <v>4559</v>
      </c>
      <c r="G918">
        <v>8</v>
      </c>
      <c r="H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8" t="str">
        <f>Tabla_Consulta_desde_proyectos6[[#This Row],[PRYApath]]&amp;" "&amp;Tabla_Consulta_desde_proyectos6[[#This Row],[Usunombre]]</f>
        <v>/0002/0002 ROBERTO RODRIGUEZ CARRANZA</v>
      </c>
    </row>
    <row r="919" spans="1:11" x14ac:dyDescent="0.3">
      <c r="A919" t="s">
        <v>4194</v>
      </c>
      <c r="D919" t="s">
        <v>1086</v>
      </c>
      <c r="E919" t="s">
        <v>1034</v>
      </c>
      <c r="F919" t="s">
        <v>4593</v>
      </c>
      <c r="G919">
        <v>4</v>
      </c>
      <c r="H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19" t="str">
        <f>Tabla_Consulta_desde_proyectos6[[#This Row],[PRYApath]]&amp;" "&amp;Tabla_Consulta_desde_proyectos6[[#This Row],[Usunombre]]</f>
        <v>/0002/0002 ROBERTO RODRIGUEZ CARRANZA</v>
      </c>
    </row>
    <row r="920" spans="1:11" x14ac:dyDescent="0.3">
      <c r="A920" t="s">
        <v>4194</v>
      </c>
      <c r="D920" t="s">
        <v>1086</v>
      </c>
      <c r="E920" t="s">
        <v>1034</v>
      </c>
      <c r="F920" t="s">
        <v>4692</v>
      </c>
      <c r="G920">
        <v>48</v>
      </c>
      <c r="H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0" t="str">
        <f>Tabla_Consulta_desde_proyectos6[[#This Row],[PRYApath]]&amp;" "&amp;Tabla_Consulta_desde_proyectos6[[#This Row],[Usunombre]]</f>
        <v>/0002/0002 ROBERTO RODRIGUEZ CARRANZA</v>
      </c>
    </row>
    <row r="921" spans="1:11" x14ac:dyDescent="0.3">
      <c r="A921" t="s">
        <v>4194</v>
      </c>
      <c r="D921" t="s">
        <v>1086</v>
      </c>
      <c r="E921" t="s">
        <v>283</v>
      </c>
      <c r="F921" t="s">
        <v>4366</v>
      </c>
      <c r="G921">
        <v>16</v>
      </c>
      <c r="H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1" t="str">
        <f>Tabla_Consulta_desde_proyectos6[[#This Row],[PRYApath]]&amp;" "&amp;Tabla_Consulta_desde_proyectos6[[#This Row],[Usunombre]]</f>
        <v>/0002/0002 RODRIGO BISCAYCHIPY NISE</v>
      </c>
    </row>
    <row r="922" spans="1:11" x14ac:dyDescent="0.3">
      <c r="A922" t="s">
        <v>4194</v>
      </c>
      <c r="D922" t="s">
        <v>1086</v>
      </c>
      <c r="E922" t="s">
        <v>283</v>
      </c>
      <c r="F922" t="s">
        <v>4422</v>
      </c>
      <c r="G922">
        <v>40</v>
      </c>
      <c r="H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2" t="str">
        <f>Tabla_Consulta_desde_proyectos6[[#This Row],[PRYApath]]&amp;" "&amp;Tabla_Consulta_desde_proyectos6[[#This Row],[Usunombre]]</f>
        <v>/0002/0002 RODRIGO BISCAYCHIPY NISE</v>
      </c>
    </row>
    <row r="923" spans="1:11" x14ac:dyDescent="0.3">
      <c r="A923" t="s">
        <v>4194</v>
      </c>
      <c r="D923" t="s">
        <v>1086</v>
      </c>
      <c r="E923" t="s">
        <v>283</v>
      </c>
      <c r="F923" t="s">
        <v>4692</v>
      </c>
      <c r="G923">
        <v>24</v>
      </c>
      <c r="H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3" t="str">
        <f>Tabla_Consulta_desde_proyectos6[[#This Row],[PRYApath]]&amp;" "&amp;Tabla_Consulta_desde_proyectos6[[#This Row],[Usunombre]]</f>
        <v>/0002/0002 RODRIGO BISCAYCHIPY NISE</v>
      </c>
    </row>
    <row r="924" spans="1:11" x14ac:dyDescent="0.3">
      <c r="A924" t="s">
        <v>4194</v>
      </c>
      <c r="D924" t="s">
        <v>1086</v>
      </c>
      <c r="E924" t="s">
        <v>50</v>
      </c>
      <c r="F924" t="s">
        <v>4388</v>
      </c>
      <c r="G924">
        <v>24</v>
      </c>
      <c r="H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4" t="str">
        <f>Tabla_Consulta_desde_proyectos6[[#This Row],[PRYApath]]&amp;" "&amp;Tabla_Consulta_desde_proyectos6[[#This Row],[Usunombre]]</f>
        <v>/0002/0002 ROGER GARCIA FERNANDEZ</v>
      </c>
    </row>
    <row r="925" spans="1:11" x14ac:dyDescent="0.3">
      <c r="A925" t="s">
        <v>4194</v>
      </c>
      <c r="D925" t="s">
        <v>1086</v>
      </c>
      <c r="E925" t="s">
        <v>50</v>
      </c>
      <c r="F925" t="s">
        <v>4610</v>
      </c>
      <c r="G925">
        <v>32</v>
      </c>
      <c r="H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5" t="str">
        <f>Tabla_Consulta_desde_proyectos6[[#This Row],[PRYApath]]&amp;" "&amp;Tabla_Consulta_desde_proyectos6[[#This Row],[Usunombre]]</f>
        <v>/0002/0002 ROGER GARCIA FERNANDEZ</v>
      </c>
    </row>
    <row r="926" spans="1:11" x14ac:dyDescent="0.3">
      <c r="A926" t="s">
        <v>4194</v>
      </c>
      <c r="D926" t="s">
        <v>1086</v>
      </c>
      <c r="E926" t="s">
        <v>236</v>
      </c>
      <c r="F926" t="s">
        <v>4258</v>
      </c>
      <c r="G926">
        <v>4</v>
      </c>
      <c r="H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6" t="str">
        <f>Tabla_Consulta_desde_proyectos6[[#This Row],[PRYApath]]&amp;" "&amp;Tabla_Consulta_desde_proyectos6[[#This Row],[Usunombre]]</f>
        <v>/0002/0002 ROGER MASIS PANIAGUA</v>
      </c>
    </row>
    <row r="927" spans="1:11" x14ac:dyDescent="0.3">
      <c r="A927" t="s">
        <v>4194</v>
      </c>
      <c r="D927" t="s">
        <v>1086</v>
      </c>
      <c r="E927" t="s">
        <v>236</v>
      </c>
      <c r="F927" t="s">
        <v>4342</v>
      </c>
      <c r="G927">
        <v>12</v>
      </c>
      <c r="H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7" t="str">
        <f>Tabla_Consulta_desde_proyectos6[[#This Row],[PRYApath]]&amp;" "&amp;Tabla_Consulta_desde_proyectos6[[#This Row],[Usunombre]]</f>
        <v>/0002/0002 ROGER MASIS PANIAGUA</v>
      </c>
    </row>
    <row r="928" spans="1:11" x14ac:dyDescent="0.3">
      <c r="A928" t="s">
        <v>4194</v>
      </c>
      <c r="D928" t="s">
        <v>1086</v>
      </c>
      <c r="E928" t="s">
        <v>236</v>
      </c>
      <c r="F928" t="s">
        <v>4366</v>
      </c>
      <c r="G928">
        <v>28</v>
      </c>
      <c r="H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8" t="str">
        <f>Tabla_Consulta_desde_proyectos6[[#This Row],[PRYApath]]&amp;" "&amp;Tabla_Consulta_desde_proyectos6[[#This Row],[Usunombre]]</f>
        <v>/0002/0002 ROGER MASIS PANIAGUA</v>
      </c>
    </row>
    <row r="929" spans="1:11" x14ac:dyDescent="0.3">
      <c r="A929" t="s">
        <v>4194</v>
      </c>
      <c r="D929" t="s">
        <v>1086</v>
      </c>
      <c r="E929" t="s">
        <v>236</v>
      </c>
      <c r="F929" t="s">
        <v>4434</v>
      </c>
      <c r="G929">
        <v>8</v>
      </c>
      <c r="H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29" t="str">
        <f>Tabla_Consulta_desde_proyectos6[[#This Row],[PRYApath]]&amp;" "&amp;Tabla_Consulta_desde_proyectos6[[#This Row],[Usunombre]]</f>
        <v>/0002/0002 ROGER MASIS PANIAGUA</v>
      </c>
    </row>
    <row r="930" spans="1:11" x14ac:dyDescent="0.3">
      <c r="A930" t="s">
        <v>4194</v>
      </c>
      <c r="D930" t="s">
        <v>1086</v>
      </c>
      <c r="E930" t="s">
        <v>236</v>
      </c>
      <c r="F930" t="s">
        <v>4610</v>
      </c>
      <c r="G930">
        <v>8</v>
      </c>
      <c r="H9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0" t="str">
        <f>Tabla_Consulta_desde_proyectos6[[#This Row],[PRYApath]]&amp;" "&amp;Tabla_Consulta_desde_proyectos6[[#This Row],[Usunombre]]</f>
        <v>/0002/0002 ROGER MASIS PANIAGUA</v>
      </c>
    </row>
    <row r="931" spans="1:11" x14ac:dyDescent="0.3">
      <c r="A931" t="s">
        <v>4194</v>
      </c>
      <c r="D931" t="s">
        <v>1086</v>
      </c>
      <c r="E931" t="s">
        <v>236</v>
      </c>
      <c r="F931" t="s">
        <v>4692</v>
      </c>
      <c r="G931">
        <v>24</v>
      </c>
      <c r="H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1" t="str">
        <f>Tabla_Consulta_desde_proyectos6[[#This Row],[PRYApath]]&amp;" "&amp;Tabla_Consulta_desde_proyectos6[[#This Row],[Usunombre]]</f>
        <v>/0002/0002 ROGER MASIS PANIAGUA</v>
      </c>
    </row>
    <row r="932" spans="1:11" x14ac:dyDescent="0.3">
      <c r="A932" t="s">
        <v>4194</v>
      </c>
      <c r="D932" t="s">
        <v>1086</v>
      </c>
      <c r="E932" t="s">
        <v>236</v>
      </c>
      <c r="F932" t="s">
        <v>4640</v>
      </c>
      <c r="G932">
        <v>13</v>
      </c>
      <c r="H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2" t="str">
        <f>Tabla_Consulta_desde_proyectos6[[#This Row],[PRYApath]]&amp;" "&amp;Tabla_Consulta_desde_proyectos6[[#This Row],[Usunombre]]</f>
        <v>/0002/0002 ROGER MASIS PANIAGUA</v>
      </c>
    </row>
    <row r="933" spans="1:11" x14ac:dyDescent="0.3">
      <c r="A933" t="s">
        <v>4194</v>
      </c>
      <c r="D933" t="s">
        <v>1086</v>
      </c>
      <c r="E933" t="s">
        <v>121</v>
      </c>
      <c r="F933" t="s">
        <v>4366</v>
      </c>
      <c r="G933">
        <v>32</v>
      </c>
      <c r="H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3" t="str">
        <f>Tabla_Consulta_desde_proyectos6[[#This Row],[PRYApath]]&amp;" "&amp;Tabla_Consulta_desde_proyectos6[[#This Row],[Usunombre]]</f>
        <v>/0002/0002 ROSMERY ESPINOZA URBINA</v>
      </c>
    </row>
    <row r="934" spans="1:11" x14ac:dyDescent="0.3">
      <c r="A934" t="s">
        <v>4194</v>
      </c>
      <c r="D934" t="s">
        <v>1086</v>
      </c>
      <c r="E934" t="s">
        <v>121</v>
      </c>
      <c r="F934" t="s">
        <v>4388</v>
      </c>
      <c r="G934">
        <v>8</v>
      </c>
      <c r="H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4" t="str">
        <f>Tabla_Consulta_desde_proyectos6[[#This Row],[PRYApath]]&amp;" "&amp;Tabla_Consulta_desde_proyectos6[[#This Row],[Usunombre]]</f>
        <v>/0002/0002 ROSMERY ESPINOZA URBINA</v>
      </c>
    </row>
    <row r="935" spans="1:11" x14ac:dyDescent="0.3">
      <c r="A935" t="s">
        <v>4194</v>
      </c>
      <c r="D935" t="s">
        <v>1086</v>
      </c>
      <c r="E935" t="s">
        <v>121</v>
      </c>
      <c r="F935" t="s">
        <v>4559</v>
      </c>
      <c r="G935">
        <v>8</v>
      </c>
      <c r="H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5" t="str">
        <f>Tabla_Consulta_desde_proyectos6[[#This Row],[PRYApath]]&amp;" "&amp;Tabla_Consulta_desde_proyectos6[[#This Row],[Usunombre]]</f>
        <v>/0002/0002 ROSMERY ESPINOZA URBINA</v>
      </c>
    </row>
    <row r="936" spans="1:11" x14ac:dyDescent="0.3">
      <c r="A936" t="s">
        <v>4194</v>
      </c>
      <c r="D936" t="s">
        <v>1086</v>
      </c>
      <c r="E936" t="s">
        <v>121</v>
      </c>
      <c r="F936" t="s">
        <v>4692</v>
      </c>
      <c r="G936">
        <v>24</v>
      </c>
      <c r="H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6" t="str">
        <f>Tabla_Consulta_desde_proyectos6[[#This Row],[PRYApath]]&amp;" "&amp;Tabla_Consulta_desde_proyectos6[[#This Row],[Usunombre]]</f>
        <v>/0002/0002 ROSMERY ESPINOZA URBINA</v>
      </c>
    </row>
    <row r="937" spans="1:11" x14ac:dyDescent="0.3">
      <c r="A937" t="s">
        <v>4194</v>
      </c>
      <c r="D937" t="s">
        <v>1086</v>
      </c>
      <c r="E937" t="s">
        <v>4107</v>
      </c>
      <c r="F937" t="s">
        <v>4258</v>
      </c>
      <c r="G937">
        <v>8</v>
      </c>
      <c r="H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7" t="str">
        <f>Tabla_Consulta_desde_proyectos6[[#This Row],[PRYApath]]&amp;" "&amp;Tabla_Consulta_desde_proyectos6[[#This Row],[Usunombre]]</f>
        <v>/0002/0002 ROTMAN VARGAS PARRA</v>
      </c>
    </row>
    <row r="938" spans="1:11" x14ac:dyDescent="0.3">
      <c r="A938" t="s">
        <v>4194</v>
      </c>
      <c r="D938" t="s">
        <v>1086</v>
      </c>
      <c r="E938" t="s">
        <v>4107</v>
      </c>
      <c r="F938" t="s">
        <v>4366</v>
      </c>
      <c r="G938">
        <v>8</v>
      </c>
      <c r="H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8" t="str">
        <f>Tabla_Consulta_desde_proyectos6[[#This Row],[PRYApath]]&amp;" "&amp;Tabla_Consulta_desde_proyectos6[[#This Row],[Usunombre]]</f>
        <v>/0002/0002 ROTMAN VARGAS PARRA</v>
      </c>
    </row>
    <row r="939" spans="1:11" x14ac:dyDescent="0.3">
      <c r="A939" t="s">
        <v>4194</v>
      </c>
      <c r="D939" t="s">
        <v>1086</v>
      </c>
      <c r="E939" t="s">
        <v>4107</v>
      </c>
      <c r="F939" t="s">
        <v>4434</v>
      </c>
      <c r="G939">
        <v>8</v>
      </c>
      <c r="H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39" t="str">
        <f>Tabla_Consulta_desde_proyectos6[[#This Row],[PRYApath]]&amp;" "&amp;Tabla_Consulta_desde_proyectos6[[#This Row],[Usunombre]]</f>
        <v>/0002/0002 ROTMAN VARGAS PARRA</v>
      </c>
    </row>
    <row r="940" spans="1:11" x14ac:dyDescent="0.3">
      <c r="A940" t="s">
        <v>4194</v>
      </c>
      <c r="D940" t="s">
        <v>1086</v>
      </c>
      <c r="E940" t="s">
        <v>4107</v>
      </c>
      <c r="F940" t="s">
        <v>4692</v>
      </c>
      <c r="G940">
        <v>24</v>
      </c>
      <c r="H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0" t="str">
        <f>Tabla_Consulta_desde_proyectos6[[#This Row],[PRYApath]]&amp;" "&amp;Tabla_Consulta_desde_proyectos6[[#This Row],[Usunombre]]</f>
        <v>/0002/0002 ROTMAN VARGAS PARRA</v>
      </c>
    </row>
    <row r="941" spans="1:11" x14ac:dyDescent="0.3">
      <c r="A941" t="s">
        <v>4194</v>
      </c>
      <c r="D941" t="s">
        <v>1086</v>
      </c>
      <c r="E941" t="s">
        <v>4165</v>
      </c>
      <c r="F941" t="s">
        <v>4258</v>
      </c>
      <c r="G941">
        <v>8</v>
      </c>
      <c r="H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1" t="str">
        <f>Tabla_Consulta_desde_proyectos6[[#This Row],[PRYApath]]&amp;" "&amp;Tabla_Consulta_desde_proyectos6[[#This Row],[Usunombre]]</f>
        <v>/0002/0002 ROYNER ARTURO MIRANDA SEGURA</v>
      </c>
    </row>
    <row r="942" spans="1:11" x14ac:dyDescent="0.3">
      <c r="A942" t="s">
        <v>4194</v>
      </c>
      <c r="D942" t="s">
        <v>1086</v>
      </c>
      <c r="E942" t="s">
        <v>4165</v>
      </c>
      <c r="F942" t="s">
        <v>4366</v>
      </c>
      <c r="G942">
        <v>4</v>
      </c>
      <c r="H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2" t="str">
        <f>Tabla_Consulta_desde_proyectos6[[#This Row],[PRYApath]]&amp;" "&amp;Tabla_Consulta_desde_proyectos6[[#This Row],[Usunombre]]</f>
        <v>/0002/0002 ROYNER ARTURO MIRANDA SEGURA</v>
      </c>
    </row>
    <row r="943" spans="1:11" x14ac:dyDescent="0.3">
      <c r="A943" t="s">
        <v>4194</v>
      </c>
      <c r="D943" t="s">
        <v>1086</v>
      </c>
      <c r="E943" t="s">
        <v>4165</v>
      </c>
      <c r="F943" t="s">
        <v>4593</v>
      </c>
      <c r="G943">
        <v>40</v>
      </c>
      <c r="H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3" t="str">
        <f>Tabla_Consulta_desde_proyectos6[[#This Row],[PRYApath]]&amp;" "&amp;Tabla_Consulta_desde_proyectos6[[#This Row],[Usunombre]]</f>
        <v>/0002/0002 ROYNER ARTURO MIRANDA SEGURA</v>
      </c>
    </row>
    <row r="944" spans="1:11" x14ac:dyDescent="0.3">
      <c r="A944" t="s">
        <v>4194</v>
      </c>
      <c r="D944" t="s">
        <v>1086</v>
      </c>
      <c r="E944" t="s">
        <v>221</v>
      </c>
      <c r="F944" t="s">
        <v>4258</v>
      </c>
      <c r="G944">
        <v>24</v>
      </c>
      <c r="H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4" t="str">
        <f>Tabla_Consulta_desde_proyectos6[[#This Row],[PRYApath]]&amp;" "&amp;Tabla_Consulta_desde_proyectos6[[#This Row],[Usunombre]]</f>
        <v>/0002/0002 RUBEN MARDIGIAN</v>
      </c>
    </row>
    <row r="945" spans="1:11" x14ac:dyDescent="0.3">
      <c r="A945" t="s">
        <v>4194</v>
      </c>
      <c r="D945" t="s">
        <v>1086</v>
      </c>
      <c r="E945" t="s">
        <v>221</v>
      </c>
      <c r="F945" t="s">
        <v>4284</v>
      </c>
      <c r="G945">
        <v>40</v>
      </c>
      <c r="H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5" t="str">
        <f>Tabla_Consulta_desde_proyectos6[[#This Row],[PRYApath]]&amp;" "&amp;Tabla_Consulta_desde_proyectos6[[#This Row],[Usunombre]]</f>
        <v>/0002/0002 RUBEN MARDIGIAN</v>
      </c>
    </row>
    <row r="946" spans="1:11" x14ac:dyDescent="0.3">
      <c r="A946" t="s">
        <v>4194</v>
      </c>
      <c r="D946" t="s">
        <v>1086</v>
      </c>
      <c r="E946" t="s">
        <v>221</v>
      </c>
      <c r="F946" t="s">
        <v>4388</v>
      </c>
      <c r="G946">
        <v>8</v>
      </c>
      <c r="H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6" t="str">
        <f>Tabla_Consulta_desde_proyectos6[[#This Row],[PRYApath]]&amp;" "&amp;Tabla_Consulta_desde_proyectos6[[#This Row],[Usunombre]]</f>
        <v>/0002/0002 RUBEN MARDIGIAN</v>
      </c>
    </row>
    <row r="947" spans="1:11" x14ac:dyDescent="0.3">
      <c r="A947" t="s">
        <v>4194</v>
      </c>
      <c r="D947" t="s">
        <v>1086</v>
      </c>
      <c r="E947" t="s">
        <v>210</v>
      </c>
      <c r="F947" t="s">
        <v>4366</v>
      </c>
      <c r="G947">
        <v>24</v>
      </c>
      <c r="H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7" t="str">
        <f>Tabla_Consulta_desde_proyectos6[[#This Row],[PRYApath]]&amp;" "&amp;Tabla_Consulta_desde_proyectos6[[#This Row],[Usunombre]]</f>
        <v>/0002/0002 RUTH PALMA GUIDO</v>
      </c>
    </row>
    <row r="948" spans="1:11" x14ac:dyDescent="0.3">
      <c r="A948" t="s">
        <v>4194</v>
      </c>
      <c r="D948" t="s">
        <v>1086</v>
      </c>
      <c r="E948" t="s">
        <v>210</v>
      </c>
      <c r="F948" t="s">
        <v>4692</v>
      </c>
      <c r="G948">
        <v>40</v>
      </c>
      <c r="H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8" t="str">
        <f>Tabla_Consulta_desde_proyectos6[[#This Row],[PRYApath]]&amp;" "&amp;Tabla_Consulta_desde_proyectos6[[#This Row],[Usunombre]]</f>
        <v>/0002/0002 RUTH PALMA GUIDO</v>
      </c>
    </row>
    <row r="949" spans="1:11" x14ac:dyDescent="0.3">
      <c r="A949" t="s">
        <v>4194</v>
      </c>
      <c r="D949" t="s">
        <v>1086</v>
      </c>
      <c r="E949" t="s">
        <v>300</v>
      </c>
      <c r="F949" t="s">
        <v>4258</v>
      </c>
      <c r="G949">
        <v>8</v>
      </c>
      <c r="H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49" t="str">
        <f>Tabla_Consulta_desde_proyectos6[[#This Row],[PRYApath]]&amp;" "&amp;Tabla_Consulta_desde_proyectos6[[#This Row],[Usunombre]]</f>
        <v>/0002/0002 SABRINA ANDREA VILLALOBOS ARIAS</v>
      </c>
    </row>
    <row r="950" spans="1:11" x14ac:dyDescent="0.3">
      <c r="A950" t="s">
        <v>4194</v>
      </c>
      <c r="D950" t="s">
        <v>1086</v>
      </c>
      <c r="E950" t="s">
        <v>300</v>
      </c>
      <c r="F950" t="s">
        <v>4284</v>
      </c>
      <c r="G950">
        <v>8</v>
      </c>
      <c r="H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0" t="str">
        <f>Tabla_Consulta_desde_proyectos6[[#This Row],[PRYApath]]&amp;" "&amp;Tabla_Consulta_desde_proyectos6[[#This Row],[Usunombre]]</f>
        <v>/0002/0002 SABRINA ANDREA VILLALOBOS ARIAS</v>
      </c>
    </row>
    <row r="951" spans="1:11" x14ac:dyDescent="0.3">
      <c r="A951" t="s">
        <v>4194</v>
      </c>
      <c r="D951" t="s">
        <v>1086</v>
      </c>
      <c r="E951" t="s">
        <v>300</v>
      </c>
      <c r="F951" t="s">
        <v>4388</v>
      </c>
      <c r="G951">
        <v>16</v>
      </c>
      <c r="H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1" t="str">
        <f>Tabla_Consulta_desde_proyectos6[[#This Row],[PRYApath]]&amp;" "&amp;Tabla_Consulta_desde_proyectos6[[#This Row],[Usunombre]]</f>
        <v>/0002/0002 SABRINA ANDREA VILLALOBOS ARIAS</v>
      </c>
    </row>
    <row r="952" spans="1:11" x14ac:dyDescent="0.3">
      <c r="A952" t="s">
        <v>4194</v>
      </c>
      <c r="D952" t="s">
        <v>1086</v>
      </c>
      <c r="E952" t="s">
        <v>300</v>
      </c>
      <c r="F952" t="s">
        <v>4493</v>
      </c>
      <c r="G952">
        <v>16</v>
      </c>
      <c r="H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2" t="str">
        <f>Tabla_Consulta_desde_proyectos6[[#This Row],[PRYApath]]&amp;" "&amp;Tabla_Consulta_desde_proyectos6[[#This Row],[Usunombre]]</f>
        <v>/0002/0002 SABRINA ANDREA VILLALOBOS ARIAS</v>
      </c>
    </row>
    <row r="953" spans="1:11" x14ac:dyDescent="0.3">
      <c r="A953" t="s">
        <v>4194</v>
      </c>
      <c r="D953" t="s">
        <v>1086</v>
      </c>
      <c r="E953" t="s">
        <v>300</v>
      </c>
      <c r="F953" t="s">
        <v>4593</v>
      </c>
      <c r="G953">
        <v>32</v>
      </c>
      <c r="H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3" t="str">
        <f>Tabla_Consulta_desde_proyectos6[[#This Row],[PRYApath]]&amp;" "&amp;Tabla_Consulta_desde_proyectos6[[#This Row],[Usunombre]]</f>
        <v>/0002/0002 SABRINA ANDREA VILLALOBOS ARIAS</v>
      </c>
    </row>
    <row r="954" spans="1:11" x14ac:dyDescent="0.3">
      <c r="A954" t="s">
        <v>4194</v>
      </c>
      <c r="D954" t="s">
        <v>1086</v>
      </c>
      <c r="E954" t="s">
        <v>311</v>
      </c>
      <c r="F954" t="s">
        <v>4366</v>
      </c>
      <c r="G954">
        <v>4</v>
      </c>
      <c r="H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4" t="str">
        <f>Tabla_Consulta_desde_proyectos6[[#This Row],[PRYApath]]&amp;" "&amp;Tabla_Consulta_desde_proyectos6[[#This Row],[Usunombre]]</f>
        <v>/0002/0002 SEBASTIAN MONTES VARGAS</v>
      </c>
    </row>
    <row r="955" spans="1:11" x14ac:dyDescent="0.3">
      <c r="A955" t="s">
        <v>4194</v>
      </c>
      <c r="D955" t="s">
        <v>1086</v>
      </c>
      <c r="E955" t="s">
        <v>311</v>
      </c>
      <c r="F955" t="s">
        <v>4388</v>
      </c>
      <c r="G955">
        <v>16</v>
      </c>
      <c r="H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5" t="str">
        <f>Tabla_Consulta_desde_proyectos6[[#This Row],[PRYApath]]&amp;" "&amp;Tabla_Consulta_desde_proyectos6[[#This Row],[Usunombre]]</f>
        <v>/0002/0002 SEBASTIAN MONTES VARGAS</v>
      </c>
    </row>
    <row r="956" spans="1:11" x14ac:dyDescent="0.3">
      <c r="A956" t="s">
        <v>4194</v>
      </c>
      <c r="D956" t="s">
        <v>1086</v>
      </c>
      <c r="E956" t="s">
        <v>311</v>
      </c>
      <c r="F956" t="s">
        <v>4593</v>
      </c>
      <c r="G956">
        <v>20</v>
      </c>
      <c r="H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6" t="str">
        <f>Tabla_Consulta_desde_proyectos6[[#This Row],[PRYApath]]&amp;" "&amp;Tabla_Consulta_desde_proyectos6[[#This Row],[Usunombre]]</f>
        <v>/0002/0002 SEBASTIAN MONTES VARGAS</v>
      </c>
    </row>
    <row r="957" spans="1:11" x14ac:dyDescent="0.3">
      <c r="A957" t="s">
        <v>4194</v>
      </c>
      <c r="D957" t="s">
        <v>1086</v>
      </c>
      <c r="E957" t="s">
        <v>311</v>
      </c>
      <c r="F957" t="s">
        <v>4610</v>
      </c>
      <c r="G957">
        <v>40</v>
      </c>
      <c r="H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7" t="str">
        <f>Tabla_Consulta_desde_proyectos6[[#This Row],[PRYApath]]&amp;" "&amp;Tabla_Consulta_desde_proyectos6[[#This Row],[Usunombre]]</f>
        <v>/0002/0002 SEBASTIAN MONTES VARGAS</v>
      </c>
    </row>
    <row r="958" spans="1:11" x14ac:dyDescent="0.3">
      <c r="A958" t="s">
        <v>4194</v>
      </c>
      <c r="D958" t="s">
        <v>1086</v>
      </c>
      <c r="E958" t="s">
        <v>311</v>
      </c>
      <c r="F958" t="s">
        <v>4692</v>
      </c>
      <c r="G958">
        <v>16</v>
      </c>
      <c r="H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8" t="str">
        <f>Tabla_Consulta_desde_proyectos6[[#This Row],[PRYApath]]&amp;" "&amp;Tabla_Consulta_desde_proyectos6[[#This Row],[Usunombre]]</f>
        <v>/0002/0002 SEBASTIAN MONTES VARGAS</v>
      </c>
    </row>
    <row r="959" spans="1:11" x14ac:dyDescent="0.3">
      <c r="A959" t="s">
        <v>4194</v>
      </c>
      <c r="D959" t="s">
        <v>1086</v>
      </c>
      <c r="E959" t="s">
        <v>164</v>
      </c>
      <c r="F959" t="s">
        <v>4258</v>
      </c>
      <c r="G959">
        <v>8</v>
      </c>
      <c r="H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59" t="str">
        <f>Tabla_Consulta_desde_proyectos6[[#This Row],[PRYApath]]&amp;" "&amp;Tabla_Consulta_desde_proyectos6[[#This Row],[Usunombre]]</f>
        <v>/0002/0002 SELENIA BADILLA ANCHIA</v>
      </c>
    </row>
    <row r="960" spans="1:11" x14ac:dyDescent="0.3">
      <c r="A960" t="s">
        <v>4194</v>
      </c>
      <c r="D960" t="s">
        <v>1086</v>
      </c>
      <c r="E960" t="s">
        <v>164</v>
      </c>
      <c r="F960" t="s">
        <v>4342</v>
      </c>
      <c r="G960">
        <v>12</v>
      </c>
      <c r="H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0" t="str">
        <f>Tabla_Consulta_desde_proyectos6[[#This Row],[PRYApath]]&amp;" "&amp;Tabla_Consulta_desde_proyectos6[[#This Row],[Usunombre]]</f>
        <v>/0002/0002 SELENIA BADILLA ANCHIA</v>
      </c>
    </row>
    <row r="961" spans="1:11" x14ac:dyDescent="0.3">
      <c r="A961" t="s">
        <v>4194</v>
      </c>
      <c r="D961" t="s">
        <v>1086</v>
      </c>
      <c r="E961" t="s">
        <v>164</v>
      </c>
      <c r="F961" t="s">
        <v>4366</v>
      </c>
      <c r="G961">
        <v>32</v>
      </c>
      <c r="H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1" t="str">
        <f>Tabla_Consulta_desde_proyectos6[[#This Row],[PRYApath]]&amp;" "&amp;Tabla_Consulta_desde_proyectos6[[#This Row],[Usunombre]]</f>
        <v>/0002/0002 SELENIA BADILLA ANCHIA</v>
      </c>
    </row>
    <row r="962" spans="1:11" x14ac:dyDescent="0.3">
      <c r="A962" t="s">
        <v>4194</v>
      </c>
      <c r="D962" t="s">
        <v>1086</v>
      </c>
      <c r="E962" t="s">
        <v>164</v>
      </c>
      <c r="F962" t="s">
        <v>4434</v>
      </c>
      <c r="G962">
        <v>4</v>
      </c>
      <c r="H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2" t="str">
        <f>Tabla_Consulta_desde_proyectos6[[#This Row],[PRYApath]]&amp;" "&amp;Tabla_Consulta_desde_proyectos6[[#This Row],[Usunombre]]</f>
        <v>/0002/0002 SELENIA BADILLA ANCHIA</v>
      </c>
    </row>
    <row r="963" spans="1:11" x14ac:dyDescent="0.3">
      <c r="A963" t="s">
        <v>4194</v>
      </c>
      <c r="D963" t="s">
        <v>1086</v>
      </c>
      <c r="E963" t="s">
        <v>164</v>
      </c>
      <c r="F963" t="s">
        <v>4493</v>
      </c>
      <c r="G963">
        <v>4</v>
      </c>
      <c r="H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3" t="str">
        <f>Tabla_Consulta_desde_proyectos6[[#This Row],[PRYApath]]&amp;" "&amp;Tabla_Consulta_desde_proyectos6[[#This Row],[Usunombre]]</f>
        <v>/0002/0002 SELENIA BADILLA ANCHIA</v>
      </c>
    </row>
    <row r="964" spans="1:11" x14ac:dyDescent="0.3">
      <c r="A964" t="s">
        <v>4194</v>
      </c>
      <c r="D964" t="s">
        <v>1086</v>
      </c>
      <c r="E964" t="s">
        <v>164</v>
      </c>
      <c r="F964" t="s">
        <v>4610</v>
      </c>
      <c r="G964">
        <v>12</v>
      </c>
      <c r="H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4" t="str">
        <f>Tabla_Consulta_desde_proyectos6[[#This Row],[PRYApath]]&amp;" "&amp;Tabla_Consulta_desde_proyectos6[[#This Row],[Usunombre]]</f>
        <v>/0002/0002 SELENIA BADILLA ANCHIA</v>
      </c>
    </row>
    <row r="965" spans="1:11" x14ac:dyDescent="0.3">
      <c r="A965" t="s">
        <v>4194</v>
      </c>
      <c r="D965" t="s">
        <v>1086</v>
      </c>
      <c r="E965" t="s">
        <v>164</v>
      </c>
      <c r="F965" t="s">
        <v>4692</v>
      </c>
      <c r="G965">
        <v>4</v>
      </c>
      <c r="H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5" t="str">
        <f>Tabla_Consulta_desde_proyectos6[[#This Row],[PRYApath]]&amp;" "&amp;Tabla_Consulta_desde_proyectos6[[#This Row],[Usunombre]]</f>
        <v>/0002/0002 SELENIA BADILLA ANCHIA</v>
      </c>
    </row>
    <row r="966" spans="1:11" x14ac:dyDescent="0.3">
      <c r="A966" t="s">
        <v>4194</v>
      </c>
      <c r="D966" t="s">
        <v>1086</v>
      </c>
      <c r="E966" t="s">
        <v>4114</v>
      </c>
      <c r="F966" t="s">
        <v>4422</v>
      </c>
      <c r="G966">
        <v>8</v>
      </c>
      <c r="H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6" t="str">
        <f>Tabla_Consulta_desde_proyectos6[[#This Row],[PRYApath]]&amp;" "&amp;Tabla_Consulta_desde_proyectos6[[#This Row],[Usunombre]]</f>
        <v>/0002/0002 SIRLENE VEGA GONZALEZ</v>
      </c>
    </row>
    <row r="967" spans="1:11" x14ac:dyDescent="0.3">
      <c r="A967" t="s">
        <v>4194</v>
      </c>
      <c r="D967" t="s">
        <v>1086</v>
      </c>
      <c r="E967" t="s">
        <v>4114</v>
      </c>
      <c r="F967" t="s">
        <v>4559</v>
      </c>
      <c r="G967">
        <v>4</v>
      </c>
      <c r="H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7" t="str">
        <f>Tabla_Consulta_desde_proyectos6[[#This Row],[PRYApath]]&amp;" "&amp;Tabla_Consulta_desde_proyectos6[[#This Row],[Usunombre]]</f>
        <v>/0002/0002 SIRLENE VEGA GONZALEZ</v>
      </c>
    </row>
    <row r="968" spans="1:11" x14ac:dyDescent="0.3">
      <c r="A968" t="s">
        <v>4194</v>
      </c>
      <c r="D968" t="s">
        <v>1086</v>
      </c>
      <c r="E968" t="s">
        <v>4114</v>
      </c>
      <c r="F968" t="s">
        <v>4593</v>
      </c>
      <c r="G968">
        <v>16</v>
      </c>
      <c r="H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8" t="str">
        <f>Tabla_Consulta_desde_proyectos6[[#This Row],[PRYApath]]&amp;" "&amp;Tabla_Consulta_desde_proyectos6[[#This Row],[Usunombre]]</f>
        <v>/0002/0002 SIRLENE VEGA GONZALEZ</v>
      </c>
    </row>
    <row r="969" spans="1:11" x14ac:dyDescent="0.3">
      <c r="A969" t="s">
        <v>4194</v>
      </c>
      <c r="D969" t="s">
        <v>1086</v>
      </c>
      <c r="E969" t="s">
        <v>4114</v>
      </c>
      <c r="F969" t="s">
        <v>4692</v>
      </c>
      <c r="G969">
        <v>20</v>
      </c>
      <c r="H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69" t="str">
        <f>Tabla_Consulta_desde_proyectos6[[#This Row],[PRYApath]]&amp;" "&amp;Tabla_Consulta_desde_proyectos6[[#This Row],[Usunombre]]</f>
        <v>/0002/0002 SIRLENE VEGA GONZALEZ</v>
      </c>
    </row>
    <row r="970" spans="1:11" x14ac:dyDescent="0.3">
      <c r="A970" t="s">
        <v>4194</v>
      </c>
      <c r="D970" t="s">
        <v>1086</v>
      </c>
      <c r="E970" t="s">
        <v>944</v>
      </c>
      <c r="F970" t="s">
        <v>4258</v>
      </c>
      <c r="G970">
        <v>56</v>
      </c>
      <c r="H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0" t="str">
        <f>Tabla_Consulta_desde_proyectos6[[#This Row],[PRYApath]]&amp;" "&amp;Tabla_Consulta_desde_proyectos6[[#This Row],[Usunombre]]</f>
        <v>/0002/0002 STEPHANIE ROJAS ALFARO</v>
      </c>
    </row>
    <row r="971" spans="1:11" x14ac:dyDescent="0.3">
      <c r="A971" t="s">
        <v>4194</v>
      </c>
      <c r="D971" t="s">
        <v>1086</v>
      </c>
      <c r="E971" t="s">
        <v>944</v>
      </c>
      <c r="F971" t="s">
        <v>4284</v>
      </c>
      <c r="G971">
        <v>16</v>
      </c>
      <c r="H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1" t="str">
        <f>Tabla_Consulta_desde_proyectos6[[#This Row],[PRYApath]]&amp;" "&amp;Tabla_Consulta_desde_proyectos6[[#This Row],[Usunombre]]</f>
        <v>/0002/0002 STEPHANIE ROJAS ALFARO</v>
      </c>
    </row>
    <row r="972" spans="1:11" x14ac:dyDescent="0.3">
      <c r="A972" t="s">
        <v>4194</v>
      </c>
      <c r="D972" t="s">
        <v>1086</v>
      </c>
      <c r="E972" t="s">
        <v>944</v>
      </c>
      <c r="F972" t="s">
        <v>4366</v>
      </c>
      <c r="G972">
        <v>24</v>
      </c>
      <c r="H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2" t="str">
        <f>Tabla_Consulta_desde_proyectos6[[#This Row],[PRYApath]]&amp;" "&amp;Tabla_Consulta_desde_proyectos6[[#This Row],[Usunombre]]</f>
        <v>/0002/0002 STEPHANIE ROJAS ALFARO</v>
      </c>
    </row>
    <row r="973" spans="1:11" x14ac:dyDescent="0.3">
      <c r="A973" t="s">
        <v>4194</v>
      </c>
      <c r="D973" t="s">
        <v>1086</v>
      </c>
      <c r="E973" t="s">
        <v>944</v>
      </c>
      <c r="F973" t="s">
        <v>4493</v>
      </c>
      <c r="G973">
        <v>4</v>
      </c>
      <c r="H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3" t="str">
        <f>Tabla_Consulta_desde_proyectos6[[#This Row],[PRYApath]]&amp;" "&amp;Tabla_Consulta_desde_proyectos6[[#This Row],[Usunombre]]</f>
        <v>/0002/0002 STEPHANIE ROJAS ALFARO</v>
      </c>
    </row>
    <row r="974" spans="1:11" x14ac:dyDescent="0.3">
      <c r="A974" t="s">
        <v>4194</v>
      </c>
      <c r="D974" t="s">
        <v>1086</v>
      </c>
      <c r="E974" t="s">
        <v>944</v>
      </c>
      <c r="F974" t="s">
        <v>4593</v>
      </c>
      <c r="G974">
        <v>16</v>
      </c>
      <c r="H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4" t="str">
        <f>Tabla_Consulta_desde_proyectos6[[#This Row],[PRYApath]]&amp;" "&amp;Tabla_Consulta_desde_proyectos6[[#This Row],[Usunombre]]</f>
        <v>/0002/0002 STEPHANIE ROJAS ALFARO</v>
      </c>
    </row>
    <row r="975" spans="1:11" x14ac:dyDescent="0.3">
      <c r="A975" t="s">
        <v>4194</v>
      </c>
      <c r="D975" t="s">
        <v>1086</v>
      </c>
      <c r="E975" t="s">
        <v>944</v>
      </c>
      <c r="F975" t="s">
        <v>4692</v>
      </c>
      <c r="G975">
        <v>32</v>
      </c>
      <c r="H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5" t="str">
        <f>Tabla_Consulta_desde_proyectos6[[#This Row],[PRYApath]]&amp;" "&amp;Tabla_Consulta_desde_proyectos6[[#This Row],[Usunombre]]</f>
        <v>/0002/0002 STEPHANIE ROJAS ALFARO</v>
      </c>
    </row>
    <row r="976" spans="1:11" x14ac:dyDescent="0.3">
      <c r="A976" t="s">
        <v>4194</v>
      </c>
      <c r="D976" t="s">
        <v>1086</v>
      </c>
      <c r="E976" t="s">
        <v>213</v>
      </c>
      <c r="F976" t="s">
        <v>4258</v>
      </c>
      <c r="G976">
        <v>16</v>
      </c>
      <c r="H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6" t="str">
        <f>Tabla_Consulta_desde_proyectos6[[#This Row],[PRYApath]]&amp;" "&amp;Tabla_Consulta_desde_proyectos6[[#This Row],[Usunombre]]</f>
        <v>/0002/0002 STEVEN ALBERTO CARVAJAL CHAVES</v>
      </c>
    </row>
    <row r="977" spans="1:11" x14ac:dyDescent="0.3">
      <c r="A977" t="s">
        <v>4194</v>
      </c>
      <c r="D977" t="s">
        <v>1086</v>
      </c>
      <c r="E977" t="s">
        <v>213</v>
      </c>
      <c r="F977" t="s">
        <v>4366</v>
      </c>
      <c r="G977">
        <v>16</v>
      </c>
      <c r="H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7" t="str">
        <f>Tabla_Consulta_desde_proyectos6[[#This Row],[PRYApath]]&amp;" "&amp;Tabla_Consulta_desde_proyectos6[[#This Row],[Usunombre]]</f>
        <v>/0002/0002 STEVEN ALBERTO CARVAJAL CHAVES</v>
      </c>
    </row>
    <row r="978" spans="1:11" x14ac:dyDescent="0.3">
      <c r="A978" t="s">
        <v>4194</v>
      </c>
      <c r="D978" t="s">
        <v>1086</v>
      </c>
      <c r="E978" t="s">
        <v>4105</v>
      </c>
      <c r="F978" t="s">
        <v>4258</v>
      </c>
      <c r="G978">
        <v>16</v>
      </c>
      <c r="H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8" t="str">
        <f>Tabla_Consulta_desde_proyectos6[[#This Row],[PRYApath]]&amp;" "&amp;Tabla_Consulta_desde_proyectos6[[#This Row],[Usunombre]]</f>
        <v>/0002/0002 STEVEN BARBA OBANDO</v>
      </c>
    </row>
    <row r="979" spans="1:11" x14ac:dyDescent="0.3">
      <c r="A979" t="s">
        <v>4194</v>
      </c>
      <c r="D979" t="s">
        <v>1086</v>
      </c>
      <c r="E979" t="s">
        <v>4105</v>
      </c>
      <c r="F979" t="s">
        <v>4366</v>
      </c>
      <c r="G979">
        <v>16</v>
      </c>
      <c r="H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79" t="str">
        <f>Tabla_Consulta_desde_proyectos6[[#This Row],[PRYApath]]&amp;" "&amp;Tabla_Consulta_desde_proyectos6[[#This Row],[Usunombre]]</f>
        <v>/0002/0002 STEVEN BARBA OBANDO</v>
      </c>
    </row>
    <row r="980" spans="1:11" x14ac:dyDescent="0.3">
      <c r="A980" t="s">
        <v>4194</v>
      </c>
      <c r="D980" t="s">
        <v>1086</v>
      </c>
      <c r="E980" t="s">
        <v>4105</v>
      </c>
      <c r="F980" t="s">
        <v>4422</v>
      </c>
      <c r="G980">
        <v>16</v>
      </c>
      <c r="H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0" t="str">
        <f>Tabla_Consulta_desde_proyectos6[[#This Row],[PRYApath]]&amp;" "&amp;Tabla_Consulta_desde_proyectos6[[#This Row],[Usunombre]]</f>
        <v>/0002/0002 STEVEN BARBA OBANDO</v>
      </c>
    </row>
    <row r="981" spans="1:11" x14ac:dyDescent="0.3">
      <c r="A981" t="s">
        <v>4194</v>
      </c>
      <c r="D981" t="s">
        <v>1086</v>
      </c>
      <c r="E981" t="s">
        <v>4105</v>
      </c>
      <c r="F981" t="s">
        <v>4493</v>
      </c>
      <c r="G981">
        <v>16</v>
      </c>
      <c r="H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1" t="str">
        <f>Tabla_Consulta_desde_proyectos6[[#This Row],[PRYApath]]&amp;" "&amp;Tabla_Consulta_desde_proyectos6[[#This Row],[Usunombre]]</f>
        <v>/0002/0002 STEVEN BARBA OBANDO</v>
      </c>
    </row>
    <row r="982" spans="1:11" x14ac:dyDescent="0.3">
      <c r="A982" t="s">
        <v>4194</v>
      </c>
      <c r="D982" t="s">
        <v>1086</v>
      </c>
      <c r="E982" t="s">
        <v>4105</v>
      </c>
      <c r="F982" t="s">
        <v>4593</v>
      </c>
      <c r="G982">
        <v>8</v>
      </c>
      <c r="H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2" t="str">
        <f>Tabla_Consulta_desde_proyectos6[[#This Row],[PRYApath]]&amp;" "&amp;Tabla_Consulta_desde_proyectos6[[#This Row],[Usunombre]]</f>
        <v>/0002/0002 STEVEN BARBA OBANDO</v>
      </c>
    </row>
    <row r="983" spans="1:11" x14ac:dyDescent="0.3">
      <c r="A983" t="s">
        <v>4194</v>
      </c>
      <c r="D983" t="s">
        <v>1086</v>
      </c>
      <c r="E983" t="s">
        <v>4105</v>
      </c>
      <c r="F983" t="s">
        <v>4610</v>
      </c>
      <c r="G983">
        <v>16</v>
      </c>
      <c r="H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3" t="str">
        <f>Tabla_Consulta_desde_proyectos6[[#This Row],[PRYApath]]&amp;" "&amp;Tabla_Consulta_desde_proyectos6[[#This Row],[Usunombre]]</f>
        <v>/0002/0002 STEVEN BARBA OBANDO</v>
      </c>
    </row>
    <row r="984" spans="1:11" x14ac:dyDescent="0.3">
      <c r="A984" t="s">
        <v>4194</v>
      </c>
      <c r="D984" t="s">
        <v>1086</v>
      </c>
      <c r="E984" t="s">
        <v>4105</v>
      </c>
      <c r="F984" t="s">
        <v>4692</v>
      </c>
      <c r="G984">
        <v>24</v>
      </c>
      <c r="H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4" t="str">
        <f>Tabla_Consulta_desde_proyectos6[[#This Row],[PRYApath]]&amp;" "&amp;Tabla_Consulta_desde_proyectos6[[#This Row],[Usunombre]]</f>
        <v>/0002/0002 STEVEN BARBA OBANDO</v>
      </c>
    </row>
    <row r="985" spans="1:11" x14ac:dyDescent="0.3">
      <c r="A985" t="s">
        <v>4194</v>
      </c>
      <c r="D985" t="s">
        <v>1086</v>
      </c>
      <c r="E985" t="s">
        <v>228</v>
      </c>
      <c r="F985" t="s">
        <v>4258</v>
      </c>
      <c r="G985">
        <v>8</v>
      </c>
      <c r="H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5" t="str">
        <f>Tabla_Consulta_desde_proyectos6[[#This Row],[PRYApath]]&amp;" "&amp;Tabla_Consulta_desde_proyectos6[[#This Row],[Usunombre]]</f>
        <v>/0002/0002 SUSAN LOPEZ AGUILAR</v>
      </c>
    </row>
    <row r="986" spans="1:11" x14ac:dyDescent="0.3">
      <c r="A986" t="s">
        <v>4194</v>
      </c>
      <c r="D986" t="s">
        <v>1086</v>
      </c>
      <c r="E986" t="s">
        <v>228</v>
      </c>
      <c r="F986" t="s">
        <v>4342</v>
      </c>
      <c r="G986">
        <v>8</v>
      </c>
      <c r="H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6" t="str">
        <f>Tabla_Consulta_desde_proyectos6[[#This Row],[PRYApath]]&amp;" "&amp;Tabla_Consulta_desde_proyectos6[[#This Row],[Usunombre]]</f>
        <v>/0002/0002 SUSAN LOPEZ AGUILAR</v>
      </c>
    </row>
    <row r="987" spans="1:11" x14ac:dyDescent="0.3">
      <c r="A987" t="s">
        <v>4194</v>
      </c>
      <c r="D987" t="s">
        <v>1086</v>
      </c>
      <c r="E987" t="s">
        <v>228</v>
      </c>
      <c r="F987" t="s">
        <v>4559</v>
      </c>
      <c r="G987">
        <v>8</v>
      </c>
      <c r="H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7" t="str">
        <f>Tabla_Consulta_desde_proyectos6[[#This Row],[PRYApath]]&amp;" "&amp;Tabla_Consulta_desde_proyectos6[[#This Row],[Usunombre]]</f>
        <v>/0002/0002 SUSAN LOPEZ AGUILAR</v>
      </c>
    </row>
    <row r="988" spans="1:11" x14ac:dyDescent="0.3">
      <c r="A988" t="s">
        <v>4194</v>
      </c>
      <c r="D988" t="s">
        <v>1086</v>
      </c>
      <c r="E988" t="s">
        <v>228</v>
      </c>
      <c r="F988" t="s">
        <v>4692</v>
      </c>
      <c r="G988">
        <v>16</v>
      </c>
      <c r="H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8" t="str">
        <f>Tabla_Consulta_desde_proyectos6[[#This Row],[PRYApath]]&amp;" "&amp;Tabla_Consulta_desde_proyectos6[[#This Row],[Usunombre]]</f>
        <v>/0002/0002 SUSAN LOPEZ AGUILAR</v>
      </c>
    </row>
    <row r="989" spans="1:11" x14ac:dyDescent="0.3">
      <c r="A989" t="s">
        <v>4194</v>
      </c>
      <c r="D989" t="s">
        <v>1086</v>
      </c>
      <c r="E989" t="s">
        <v>4188</v>
      </c>
      <c r="F989" t="s">
        <v>4284</v>
      </c>
      <c r="G989">
        <v>8</v>
      </c>
      <c r="H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89" t="str">
        <f>Tabla_Consulta_desde_proyectos6[[#This Row],[PRYApath]]&amp;" "&amp;Tabla_Consulta_desde_proyectos6[[#This Row],[Usunombre]]</f>
        <v>/0002/0002 TATIANA LOPEZ FALLAS</v>
      </c>
    </row>
    <row r="990" spans="1:11" x14ac:dyDescent="0.3">
      <c r="A990" t="s">
        <v>4194</v>
      </c>
      <c r="D990" t="s">
        <v>1086</v>
      </c>
      <c r="E990" t="s">
        <v>4188</v>
      </c>
      <c r="F990" t="s">
        <v>4388</v>
      </c>
      <c r="G990">
        <v>8</v>
      </c>
      <c r="H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0" t="str">
        <f>Tabla_Consulta_desde_proyectos6[[#This Row],[PRYApath]]&amp;" "&amp;Tabla_Consulta_desde_proyectos6[[#This Row],[Usunombre]]</f>
        <v>/0002/0002 TATIANA LOPEZ FALLAS</v>
      </c>
    </row>
    <row r="991" spans="1:11" x14ac:dyDescent="0.3">
      <c r="A991" t="s">
        <v>4194</v>
      </c>
      <c r="D991" t="s">
        <v>1086</v>
      </c>
      <c r="E991" t="s">
        <v>4188</v>
      </c>
      <c r="F991" t="s">
        <v>4434</v>
      </c>
      <c r="G991">
        <v>40</v>
      </c>
      <c r="H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1" t="str">
        <f>Tabla_Consulta_desde_proyectos6[[#This Row],[PRYApath]]&amp;" "&amp;Tabla_Consulta_desde_proyectos6[[#This Row],[Usunombre]]</f>
        <v>/0002/0002 TATIANA LOPEZ FALLAS</v>
      </c>
    </row>
    <row r="992" spans="1:11" x14ac:dyDescent="0.3">
      <c r="A992" t="s">
        <v>4194</v>
      </c>
      <c r="D992" t="s">
        <v>1086</v>
      </c>
      <c r="E992" t="s">
        <v>4188</v>
      </c>
      <c r="F992" t="s">
        <v>4493</v>
      </c>
      <c r="G992">
        <v>8</v>
      </c>
      <c r="H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2" t="str">
        <f>Tabla_Consulta_desde_proyectos6[[#This Row],[PRYApath]]&amp;" "&amp;Tabla_Consulta_desde_proyectos6[[#This Row],[Usunombre]]</f>
        <v>/0002/0002 TATIANA LOPEZ FALLAS</v>
      </c>
    </row>
    <row r="993" spans="1:11" x14ac:dyDescent="0.3">
      <c r="A993" t="s">
        <v>4194</v>
      </c>
      <c r="D993" t="s">
        <v>1086</v>
      </c>
      <c r="E993" t="s">
        <v>4188</v>
      </c>
      <c r="F993" t="s">
        <v>4610</v>
      </c>
      <c r="G993">
        <v>8</v>
      </c>
      <c r="H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3" t="str">
        <f>Tabla_Consulta_desde_proyectos6[[#This Row],[PRYApath]]&amp;" "&amp;Tabla_Consulta_desde_proyectos6[[#This Row],[Usunombre]]</f>
        <v>/0002/0002 TATIANA LOPEZ FALLAS</v>
      </c>
    </row>
    <row r="994" spans="1:11" x14ac:dyDescent="0.3">
      <c r="A994" t="s">
        <v>4194</v>
      </c>
      <c r="D994" t="s">
        <v>1086</v>
      </c>
      <c r="E994" t="s">
        <v>4188</v>
      </c>
      <c r="F994" t="s">
        <v>4692</v>
      </c>
      <c r="G994">
        <v>8</v>
      </c>
      <c r="H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4" t="str">
        <f>Tabla_Consulta_desde_proyectos6[[#This Row],[PRYApath]]&amp;" "&amp;Tabla_Consulta_desde_proyectos6[[#This Row],[Usunombre]]</f>
        <v>/0002/0002 TATIANA LOPEZ FALLAS</v>
      </c>
    </row>
    <row r="995" spans="1:11" x14ac:dyDescent="0.3">
      <c r="A995" t="s">
        <v>4194</v>
      </c>
      <c r="D995" t="s">
        <v>1086</v>
      </c>
      <c r="E995" t="s">
        <v>288</v>
      </c>
      <c r="F995" t="s">
        <v>4258</v>
      </c>
      <c r="G995">
        <v>16</v>
      </c>
      <c r="H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5" t="str">
        <f>Tabla_Consulta_desde_proyectos6[[#This Row],[PRYApath]]&amp;" "&amp;Tabla_Consulta_desde_proyectos6[[#This Row],[Usunombre]]</f>
        <v>/0002/0002 TATIANA SOLIS ZAMORA</v>
      </c>
    </row>
    <row r="996" spans="1:11" x14ac:dyDescent="0.3">
      <c r="A996" t="s">
        <v>4194</v>
      </c>
      <c r="D996" t="s">
        <v>1086</v>
      </c>
      <c r="E996" t="s">
        <v>288</v>
      </c>
      <c r="F996" t="s">
        <v>4284</v>
      </c>
      <c r="G996">
        <v>40</v>
      </c>
      <c r="H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6" t="str">
        <f>Tabla_Consulta_desde_proyectos6[[#This Row],[PRYApath]]&amp;" "&amp;Tabla_Consulta_desde_proyectos6[[#This Row],[Usunombre]]</f>
        <v>/0002/0002 TATIANA SOLIS ZAMORA</v>
      </c>
    </row>
    <row r="997" spans="1:11" x14ac:dyDescent="0.3">
      <c r="A997" t="s">
        <v>4194</v>
      </c>
      <c r="D997" t="s">
        <v>1086</v>
      </c>
      <c r="E997" t="s">
        <v>288</v>
      </c>
      <c r="F997" t="s">
        <v>4388</v>
      </c>
      <c r="G997">
        <v>4</v>
      </c>
      <c r="H9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7" t="str">
        <f>Tabla_Consulta_desde_proyectos6[[#This Row],[PRYApath]]&amp;" "&amp;Tabla_Consulta_desde_proyectos6[[#This Row],[Usunombre]]</f>
        <v>/0002/0002 TATIANA SOLIS ZAMORA</v>
      </c>
    </row>
    <row r="998" spans="1:11" x14ac:dyDescent="0.3">
      <c r="A998" t="s">
        <v>4194</v>
      </c>
      <c r="D998" t="s">
        <v>1086</v>
      </c>
      <c r="E998" t="s">
        <v>288</v>
      </c>
      <c r="F998" t="s">
        <v>4422</v>
      </c>
      <c r="G998">
        <v>32</v>
      </c>
      <c r="H9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8" t="str">
        <f>Tabla_Consulta_desde_proyectos6[[#This Row],[PRYApath]]&amp;" "&amp;Tabla_Consulta_desde_proyectos6[[#This Row],[Usunombre]]</f>
        <v>/0002/0002 TATIANA SOLIS ZAMORA</v>
      </c>
    </row>
    <row r="999" spans="1:11" x14ac:dyDescent="0.3">
      <c r="A999" t="s">
        <v>4194</v>
      </c>
      <c r="D999" t="s">
        <v>1086</v>
      </c>
      <c r="E999" t="s">
        <v>288</v>
      </c>
      <c r="F999" t="s">
        <v>4610</v>
      </c>
      <c r="G999">
        <v>8</v>
      </c>
      <c r="H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999" t="str">
        <f>Tabla_Consulta_desde_proyectos6[[#This Row],[PRYApath]]&amp;" "&amp;Tabla_Consulta_desde_proyectos6[[#This Row],[Usunombre]]</f>
        <v>/0002/0002 TATIANA SOLIS ZAMORA</v>
      </c>
    </row>
    <row r="1000" spans="1:11" x14ac:dyDescent="0.3">
      <c r="A1000" t="s">
        <v>4194</v>
      </c>
      <c r="D1000" t="s">
        <v>1086</v>
      </c>
      <c r="E1000" t="s">
        <v>201</v>
      </c>
      <c r="F1000" t="s">
        <v>4258</v>
      </c>
      <c r="G1000">
        <v>8</v>
      </c>
      <c r="H1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0" t="str">
        <f>Tabla_Consulta_desde_proyectos6[[#This Row],[PRYApath]]&amp;" "&amp;Tabla_Consulta_desde_proyectos6[[#This Row],[Usunombre]]</f>
        <v>/0002/0002 VALERIA MATAMOROS CASTILLO</v>
      </c>
    </row>
    <row r="1001" spans="1:11" x14ac:dyDescent="0.3">
      <c r="A1001" t="s">
        <v>4194</v>
      </c>
      <c r="D1001" t="s">
        <v>1086</v>
      </c>
      <c r="E1001" t="s">
        <v>201</v>
      </c>
      <c r="F1001" t="s">
        <v>4366</v>
      </c>
      <c r="G1001">
        <v>28</v>
      </c>
      <c r="H1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1" t="str">
        <f>Tabla_Consulta_desde_proyectos6[[#This Row],[PRYApath]]&amp;" "&amp;Tabla_Consulta_desde_proyectos6[[#This Row],[Usunombre]]</f>
        <v>/0002/0002 VALERIA MATAMOROS CASTILLO</v>
      </c>
    </row>
    <row r="1002" spans="1:11" x14ac:dyDescent="0.3">
      <c r="A1002" t="s">
        <v>4194</v>
      </c>
      <c r="D1002" t="s">
        <v>1086</v>
      </c>
      <c r="E1002" t="s">
        <v>201</v>
      </c>
      <c r="F1002" t="s">
        <v>4493</v>
      </c>
      <c r="G1002">
        <v>8</v>
      </c>
      <c r="H1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2" t="str">
        <f>Tabla_Consulta_desde_proyectos6[[#This Row],[PRYApath]]&amp;" "&amp;Tabla_Consulta_desde_proyectos6[[#This Row],[Usunombre]]</f>
        <v>/0002/0002 VALERIA MATAMOROS CASTILLO</v>
      </c>
    </row>
    <row r="1003" spans="1:11" x14ac:dyDescent="0.3">
      <c r="A1003" t="s">
        <v>4194</v>
      </c>
      <c r="D1003" t="s">
        <v>1086</v>
      </c>
      <c r="E1003" t="s">
        <v>201</v>
      </c>
      <c r="F1003" t="s">
        <v>4593</v>
      </c>
      <c r="G1003">
        <v>8</v>
      </c>
      <c r="H1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3" t="str">
        <f>Tabla_Consulta_desde_proyectos6[[#This Row],[PRYApath]]&amp;" "&amp;Tabla_Consulta_desde_proyectos6[[#This Row],[Usunombre]]</f>
        <v>/0002/0002 VALERIA MATAMOROS CASTILLO</v>
      </c>
    </row>
    <row r="1004" spans="1:11" x14ac:dyDescent="0.3">
      <c r="A1004" t="s">
        <v>4194</v>
      </c>
      <c r="D1004" t="s">
        <v>1086</v>
      </c>
      <c r="E1004" t="s">
        <v>201</v>
      </c>
      <c r="F1004" t="s">
        <v>4692</v>
      </c>
      <c r="G1004">
        <v>16</v>
      </c>
      <c r="H1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4" t="str">
        <f>Tabla_Consulta_desde_proyectos6[[#This Row],[PRYApath]]&amp;" "&amp;Tabla_Consulta_desde_proyectos6[[#This Row],[Usunombre]]</f>
        <v>/0002/0002 VALERIA MATAMOROS CASTILLO</v>
      </c>
    </row>
    <row r="1005" spans="1:11" x14ac:dyDescent="0.3">
      <c r="A1005" t="s">
        <v>4194</v>
      </c>
      <c r="D1005" t="s">
        <v>1086</v>
      </c>
      <c r="E1005" t="s">
        <v>201</v>
      </c>
      <c r="F1005" t="s">
        <v>4640</v>
      </c>
      <c r="G1005">
        <v>4</v>
      </c>
      <c r="H1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5" t="str">
        <f>Tabla_Consulta_desde_proyectos6[[#This Row],[PRYApath]]&amp;" "&amp;Tabla_Consulta_desde_proyectos6[[#This Row],[Usunombre]]</f>
        <v>/0002/0002 VALERIA MATAMOROS CASTILLO</v>
      </c>
    </row>
    <row r="1006" spans="1:11" x14ac:dyDescent="0.3">
      <c r="A1006" t="s">
        <v>4194</v>
      </c>
      <c r="D1006" t="s">
        <v>1086</v>
      </c>
      <c r="E1006" t="s">
        <v>4040</v>
      </c>
      <c r="F1006" t="s">
        <v>4258</v>
      </c>
      <c r="G1006">
        <v>24</v>
      </c>
      <c r="H1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6" t="str">
        <f>Tabla_Consulta_desde_proyectos6[[#This Row],[PRYApath]]&amp;" "&amp;Tabla_Consulta_desde_proyectos6[[#This Row],[Usunombre]]</f>
        <v>/0002/0002 VALERIA ZUÑIGA ANGULO</v>
      </c>
    </row>
    <row r="1007" spans="1:11" x14ac:dyDescent="0.3">
      <c r="A1007" t="s">
        <v>4194</v>
      </c>
      <c r="D1007" t="s">
        <v>1086</v>
      </c>
      <c r="E1007" t="s">
        <v>4040</v>
      </c>
      <c r="F1007" t="s">
        <v>4284</v>
      </c>
      <c r="G1007">
        <v>8</v>
      </c>
      <c r="H1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7" t="str">
        <f>Tabla_Consulta_desde_proyectos6[[#This Row],[PRYApath]]&amp;" "&amp;Tabla_Consulta_desde_proyectos6[[#This Row],[Usunombre]]</f>
        <v>/0002/0002 VALERIA ZUÑIGA ANGULO</v>
      </c>
    </row>
    <row r="1008" spans="1:11" x14ac:dyDescent="0.3">
      <c r="A1008" t="s">
        <v>4194</v>
      </c>
      <c r="D1008" t="s">
        <v>1086</v>
      </c>
      <c r="E1008" t="s">
        <v>4040</v>
      </c>
      <c r="F1008" t="s">
        <v>4366</v>
      </c>
      <c r="G1008">
        <v>24</v>
      </c>
      <c r="H1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8" t="str">
        <f>Tabla_Consulta_desde_proyectos6[[#This Row],[PRYApath]]&amp;" "&amp;Tabla_Consulta_desde_proyectos6[[#This Row],[Usunombre]]</f>
        <v>/0002/0002 VALERIA ZUÑIGA ANGULO</v>
      </c>
    </row>
    <row r="1009" spans="1:11" x14ac:dyDescent="0.3">
      <c r="A1009" t="s">
        <v>4194</v>
      </c>
      <c r="D1009" t="s">
        <v>1086</v>
      </c>
      <c r="E1009" t="s">
        <v>4040</v>
      </c>
      <c r="F1009" t="s">
        <v>4422</v>
      </c>
      <c r="G1009">
        <v>8</v>
      </c>
      <c r="H1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09" t="str">
        <f>Tabla_Consulta_desde_proyectos6[[#This Row],[PRYApath]]&amp;" "&amp;Tabla_Consulta_desde_proyectos6[[#This Row],[Usunombre]]</f>
        <v>/0002/0002 VALERIA ZUÑIGA ANGULO</v>
      </c>
    </row>
    <row r="1010" spans="1:11" x14ac:dyDescent="0.3">
      <c r="A1010" t="s">
        <v>4194</v>
      </c>
      <c r="D1010" t="s">
        <v>1086</v>
      </c>
      <c r="E1010" t="s">
        <v>4040</v>
      </c>
      <c r="F1010" t="s">
        <v>4692</v>
      </c>
      <c r="G1010">
        <v>48</v>
      </c>
      <c r="H1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0" t="str">
        <f>Tabla_Consulta_desde_proyectos6[[#This Row],[PRYApath]]&amp;" "&amp;Tabla_Consulta_desde_proyectos6[[#This Row],[Usunombre]]</f>
        <v>/0002/0002 VALERIA ZUÑIGA ANGULO</v>
      </c>
    </row>
    <row r="1011" spans="1:11" x14ac:dyDescent="0.3">
      <c r="A1011" t="s">
        <v>4194</v>
      </c>
      <c r="D1011" t="s">
        <v>1086</v>
      </c>
      <c r="E1011" t="s">
        <v>165</v>
      </c>
      <c r="F1011" t="s">
        <v>4284</v>
      </c>
      <c r="G1011">
        <v>8</v>
      </c>
      <c r="H1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1" t="str">
        <f>Tabla_Consulta_desde_proyectos6[[#This Row],[PRYApath]]&amp;" "&amp;Tabla_Consulta_desde_proyectos6[[#This Row],[Usunombre]]</f>
        <v>/0002/0002 VERA ESQUIVEL MONTEALEGRE</v>
      </c>
    </row>
    <row r="1012" spans="1:11" x14ac:dyDescent="0.3">
      <c r="A1012" t="s">
        <v>4194</v>
      </c>
      <c r="D1012" t="s">
        <v>1086</v>
      </c>
      <c r="E1012" t="s">
        <v>165</v>
      </c>
      <c r="F1012" t="s">
        <v>4388</v>
      </c>
      <c r="G1012">
        <v>4</v>
      </c>
      <c r="H1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2" t="str">
        <f>Tabla_Consulta_desde_proyectos6[[#This Row],[PRYApath]]&amp;" "&amp;Tabla_Consulta_desde_proyectos6[[#This Row],[Usunombre]]</f>
        <v>/0002/0002 VERA ESQUIVEL MONTEALEGRE</v>
      </c>
    </row>
    <row r="1013" spans="1:11" x14ac:dyDescent="0.3">
      <c r="A1013" t="s">
        <v>4194</v>
      </c>
      <c r="D1013" t="s">
        <v>1086</v>
      </c>
      <c r="E1013" t="s">
        <v>165</v>
      </c>
      <c r="F1013" t="s">
        <v>4493</v>
      </c>
      <c r="G1013">
        <v>8</v>
      </c>
      <c r="H1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3" t="str">
        <f>Tabla_Consulta_desde_proyectos6[[#This Row],[PRYApath]]&amp;" "&amp;Tabla_Consulta_desde_proyectos6[[#This Row],[Usunombre]]</f>
        <v>/0002/0002 VERA ESQUIVEL MONTEALEGRE</v>
      </c>
    </row>
    <row r="1014" spans="1:11" x14ac:dyDescent="0.3">
      <c r="A1014" t="s">
        <v>4194</v>
      </c>
      <c r="D1014" t="s">
        <v>1086</v>
      </c>
      <c r="E1014" t="s">
        <v>165</v>
      </c>
      <c r="F1014" t="s">
        <v>4559</v>
      </c>
      <c r="G1014">
        <v>28</v>
      </c>
      <c r="H1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4" t="str">
        <f>Tabla_Consulta_desde_proyectos6[[#This Row],[PRYApath]]&amp;" "&amp;Tabla_Consulta_desde_proyectos6[[#This Row],[Usunombre]]</f>
        <v>/0002/0002 VERA ESQUIVEL MONTEALEGRE</v>
      </c>
    </row>
    <row r="1015" spans="1:11" x14ac:dyDescent="0.3">
      <c r="A1015" t="s">
        <v>4194</v>
      </c>
      <c r="D1015" t="s">
        <v>1086</v>
      </c>
      <c r="E1015" t="s">
        <v>165</v>
      </c>
      <c r="F1015" t="s">
        <v>4593</v>
      </c>
      <c r="G1015">
        <v>8</v>
      </c>
      <c r="H1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5" t="str">
        <f>Tabla_Consulta_desde_proyectos6[[#This Row],[PRYApath]]&amp;" "&amp;Tabla_Consulta_desde_proyectos6[[#This Row],[Usunombre]]</f>
        <v>/0002/0002 VERA ESQUIVEL MONTEALEGRE</v>
      </c>
    </row>
    <row r="1016" spans="1:11" x14ac:dyDescent="0.3">
      <c r="A1016" t="s">
        <v>4194</v>
      </c>
      <c r="D1016" t="s">
        <v>1086</v>
      </c>
      <c r="E1016" t="s">
        <v>165</v>
      </c>
      <c r="F1016" t="s">
        <v>4610</v>
      </c>
      <c r="G1016">
        <v>52</v>
      </c>
      <c r="H1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6" t="str">
        <f>Tabla_Consulta_desde_proyectos6[[#This Row],[PRYApath]]&amp;" "&amp;Tabla_Consulta_desde_proyectos6[[#This Row],[Usunombre]]</f>
        <v>/0002/0002 VERA ESQUIVEL MONTEALEGRE</v>
      </c>
    </row>
    <row r="1017" spans="1:11" x14ac:dyDescent="0.3">
      <c r="A1017" t="s">
        <v>4194</v>
      </c>
      <c r="D1017" t="s">
        <v>1086</v>
      </c>
      <c r="E1017" t="s">
        <v>165</v>
      </c>
      <c r="F1017" t="s">
        <v>4692</v>
      </c>
      <c r="G1017">
        <v>8</v>
      </c>
      <c r="H1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7" t="str">
        <f>Tabla_Consulta_desde_proyectos6[[#This Row],[PRYApath]]&amp;" "&amp;Tabla_Consulta_desde_proyectos6[[#This Row],[Usunombre]]</f>
        <v>/0002/0002 VERA ESQUIVEL MONTEALEGRE</v>
      </c>
    </row>
    <row r="1018" spans="1:11" x14ac:dyDescent="0.3">
      <c r="A1018" t="s">
        <v>4194</v>
      </c>
      <c r="D1018" t="s">
        <v>1086</v>
      </c>
      <c r="E1018" t="s">
        <v>3476</v>
      </c>
      <c r="F1018" t="s">
        <v>4258</v>
      </c>
      <c r="G1018">
        <v>16</v>
      </c>
      <c r="H1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8" t="str">
        <f>Tabla_Consulta_desde_proyectos6[[#This Row],[PRYApath]]&amp;" "&amp;Tabla_Consulta_desde_proyectos6[[#This Row],[Usunombre]]</f>
        <v>/0002/0002 VERNY VILLALOBOS PORTUGUEZ</v>
      </c>
    </row>
    <row r="1019" spans="1:11" x14ac:dyDescent="0.3">
      <c r="A1019" t="s">
        <v>4194</v>
      </c>
      <c r="D1019" t="s">
        <v>1086</v>
      </c>
      <c r="E1019" t="s">
        <v>3476</v>
      </c>
      <c r="F1019" t="s">
        <v>4388</v>
      </c>
      <c r="G1019">
        <v>40</v>
      </c>
      <c r="H1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19" t="str">
        <f>Tabla_Consulta_desde_proyectos6[[#This Row],[PRYApath]]&amp;" "&amp;Tabla_Consulta_desde_proyectos6[[#This Row],[Usunombre]]</f>
        <v>/0002/0002 VERNY VILLALOBOS PORTUGUEZ</v>
      </c>
    </row>
    <row r="1020" spans="1:11" x14ac:dyDescent="0.3">
      <c r="A1020" t="s">
        <v>4194</v>
      </c>
      <c r="D1020" t="s">
        <v>1086</v>
      </c>
      <c r="E1020" t="s">
        <v>3476</v>
      </c>
      <c r="F1020" t="s">
        <v>4422</v>
      </c>
      <c r="G1020">
        <v>16</v>
      </c>
      <c r="H1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0" t="str">
        <f>Tabla_Consulta_desde_proyectos6[[#This Row],[PRYApath]]&amp;" "&amp;Tabla_Consulta_desde_proyectos6[[#This Row],[Usunombre]]</f>
        <v>/0002/0002 VERNY VILLALOBOS PORTUGUEZ</v>
      </c>
    </row>
    <row r="1021" spans="1:11" x14ac:dyDescent="0.3">
      <c r="A1021" t="s">
        <v>4194</v>
      </c>
      <c r="D1021" t="s">
        <v>1086</v>
      </c>
      <c r="E1021" t="s">
        <v>3476</v>
      </c>
      <c r="F1021" t="s">
        <v>4434</v>
      </c>
      <c r="G1021">
        <v>16</v>
      </c>
      <c r="H1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1" t="str">
        <f>Tabla_Consulta_desde_proyectos6[[#This Row],[PRYApath]]&amp;" "&amp;Tabla_Consulta_desde_proyectos6[[#This Row],[Usunombre]]</f>
        <v>/0002/0002 VERNY VILLALOBOS PORTUGUEZ</v>
      </c>
    </row>
    <row r="1022" spans="1:11" x14ac:dyDescent="0.3">
      <c r="A1022" t="s">
        <v>4194</v>
      </c>
      <c r="D1022" t="s">
        <v>1086</v>
      </c>
      <c r="E1022" t="s">
        <v>3476</v>
      </c>
      <c r="F1022" t="s">
        <v>4593</v>
      </c>
      <c r="G1022">
        <v>8</v>
      </c>
      <c r="H1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2" t="str">
        <f>Tabla_Consulta_desde_proyectos6[[#This Row],[PRYApath]]&amp;" "&amp;Tabla_Consulta_desde_proyectos6[[#This Row],[Usunombre]]</f>
        <v>/0002/0002 VERNY VILLALOBOS PORTUGUEZ</v>
      </c>
    </row>
    <row r="1023" spans="1:11" x14ac:dyDescent="0.3">
      <c r="A1023" t="s">
        <v>4194</v>
      </c>
      <c r="D1023" t="s">
        <v>1086</v>
      </c>
      <c r="E1023" t="s">
        <v>15</v>
      </c>
      <c r="F1023" t="s">
        <v>4342</v>
      </c>
      <c r="G1023">
        <v>40</v>
      </c>
      <c r="H1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3" t="str">
        <f>Tabla_Consulta_desde_proyectos6[[#This Row],[PRYApath]]&amp;" "&amp;Tabla_Consulta_desde_proyectos6[[#This Row],[Usunombre]]</f>
        <v>/0002/0002 VERONICA VARGAS MORA</v>
      </c>
    </row>
    <row r="1024" spans="1:11" x14ac:dyDescent="0.3">
      <c r="A1024" t="s">
        <v>4194</v>
      </c>
      <c r="D1024" t="s">
        <v>1086</v>
      </c>
      <c r="E1024" t="s">
        <v>15</v>
      </c>
      <c r="F1024" t="s">
        <v>4493</v>
      </c>
      <c r="G1024">
        <v>28</v>
      </c>
      <c r="H1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4" t="str">
        <f>Tabla_Consulta_desde_proyectos6[[#This Row],[PRYApath]]&amp;" "&amp;Tabla_Consulta_desde_proyectos6[[#This Row],[Usunombre]]</f>
        <v>/0002/0002 VERONICA VARGAS MORA</v>
      </c>
    </row>
    <row r="1025" spans="1:11" x14ac:dyDescent="0.3">
      <c r="A1025" t="s">
        <v>4194</v>
      </c>
      <c r="D1025" t="s">
        <v>1086</v>
      </c>
      <c r="E1025" t="s">
        <v>15</v>
      </c>
      <c r="F1025" t="s">
        <v>4559</v>
      </c>
      <c r="G1025">
        <v>8</v>
      </c>
      <c r="H1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5" t="str">
        <f>Tabla_Consulta_desde_proyectos6[[#This Row],[PRYApath]]&amp;" "&amp;Tabla_Consulta_desde_proyectos6[[#This Row],[Usunombre]]</f>
        <v>/0002/0002 VERONICA VARGAS MORA</v>
      </c>
    </row>
    <row r="1026" spans="1:11" x14ac:dyDescent="0.3">
      <c r="A1026" t="s">
        <v>4194</v>
      </c>
      <c r="D1026" t="s">
        <v>1086</v>
      </c>
      <c r="E1026" t="s">
        <v>15</v>
      </c>
      <c r="F1026" t="s">
        <v>4593</v>
      </c>
      <c r="G1026">
        <v>12</v>
      </c>
      <c r="H1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6" t="str">
        <f>Tabla_Consulta_desde_proyectos6[[#This Row],[PRYApath]]&amp;" "&amp;Tabla_Consulta_desde_proyectos6[[#This Row],[Usunombre]]</f>
        <v>/0002/0002 VERONICA VARGAS MORA</v>
      </c>
    </row>
    <row r="1027" spans="1:11" x14ac:dyDescent="0.3">
      <c r="A1027" t="s">
        <v>4194</v>
      </c>
      <c r="D1027" t="s">
        <v>1086</v>
      </c>
      <c r="E1027" t="s">
        <v>4185</v>
      </c>
      <c r="F1027" t="s">
        <v>4258</v>
      </c>
      <c r="G1027">
        <v>16</v>
      </c>
      <c r="H1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7" t="str">
        <f>Tabla_Consulta_desde_proyectos6[[#This Row],[PRYApath]]&amp;" "&amp;Tabla_Consulta_desde_proyectos6[[#This Row],[Usunombre]]</f>
        <v>/0002/0002 VICTOR ANDRES CHAVES DIAZ</v>
      </c>
    </row>
    <row r="1028" spans="1:11" x14ac:dyDescent="0.3">
      <c r="A1028" t="s">
        <v>4194</v>
      </c>
      <c r="D1028" t="s">
        <v>1086</v>
      </c>
      <c r="E1028" t="s">
        <v>24</v>
      </c>
      <c r="F1028" t="s">
        <v>4258</v>
      </c>
      <c r="G1028">
        <v>16</v>
      </c>
      <c r="H1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8" t="str">
        <f>Tabla_Consulta_desde_proyectos6[[#This Row],[PRYApath]]&amp;" "&amp;Tabla_Consulta_desde_proyectos6[[#This Row],[Usunombre]]</f>
        <v>/0002/0002 VICTOR CHAVES MONTERO</v>
      </c>
    </row>
    <row r="1029" spans="1:11" x14ac:dyDescent="0.3">
      <c r="A1029" t="s">
        <v>4194</v>
      </c>
      <c r="D1029" t="s">
        <v>1086</v>
      </c>
      <c r="E1029" t="s">
        <v>24</v>
      </c>
      <c r="F1029" t="s">
        <v>4366</v>
      </c>
      <c r="G1029">
        <v>24</v>
      </c>
      <c r="H1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29" t="str">
        <f>Tabla_Consulta_desde_proyectos6[[#This Row],[PRYApath]]&amp;" "&amp;Tabla_Consulta_desde_proyectos6[[#This Row],[Usunombre]]</f>
        <v>/0002/0002 VICTOR CHAVES MONTERO</v>
      </c>
    </row>
    <row r="1030" spans="1:11" x14ac:dyDescent="0.3">
      <c r="A1030" t="s">
        <v>4194</v>
      </c>
      <c r="D1030" t="s">
        <v>1086</v>
      </c>
      <c r="E1030" t="s">
        <v>24</v>
      </c>
      <c r="F1030" t="s">
        <v>4388</v>
      </c>
      <c r="G1030">
        <v>32</v>
      </c>
      <c r="H1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0" t="str">
        <f>Tabla_Consulta_desde_proyectos6[[#This Row],[PRYApath]]&amp;" "&amp;Tabla_Consulta_desde_proyectos6[[#This Row],[Usunombre]]</f>
        <v>/0002/0002 VICTOR CHAVES MONTERO</v>
      </c>
    </row>
    <row r="1031" spans="1:11" x14ac:dyDescent="0.3">
      <c r="A1031" t="s">
        <v>4194</v>
      </c>
      <c r="D1031" t="s">
        <v>1086</v>
      </c>
      <c r="E1031" t="s">
        <v>24</v>
      </c>
      <c r="F1031" t="s">
        <v>4559</v>
      </c>
      <c r="G1031">
        <v>4</v>
      </c>
      <c r="H1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1" t="str">
        <f>Tabla_Consulta_desde_proyectos6[[#This Row],[PRYApath]]&amp;" "&amp;Tabla_Consulta_desde_proyectos6[[#This Row],[Usunombre]]</f>
        <v>/0002/0002 VICTOR CHAVES MONTERO</v>
      </c>
    </row>
    <row r="1032" spans="1:11" x14ac:dyDescent="0.3">
      <c r="A1032" t="s">
        <v>4194</v>
      </c>
      <c r="D1032" t="s">
        <v>1086</v>
      </c>
      <c r="E1032" t="s">
        <v>24</v>
      </c>
      <c r="F1032" t="s">
        <v>4692</v>
      </c>
      <c r="G1032">
        <v>56</v>
      </c>
      <c r="H1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2" t="str">
        <f>Tabla_Consulta_desde_proyectos6[[#This Row],[PRYApath]]&amp;" "&amp;Tabla_Consulta_desde_proyectos6[[#This Row],[Usunombre]]</f>
        <v>/0002/0002 VICTOR CHAVES MONTERO</v>
      </c>
    </row>
    <row r="1033" spans="1:11" x14ac:dyDescent="0.3">
      <c r="A1033" t="s">
        <v>4194</v>
      </c>
      <c r="D1033" t="s">
        <v>1086</v>
      </c>
      <c r="E1033" t="s">
        <v>946</v>
      </c>
      <c r="F1033" t="s">
        <v>4258</v>
      </c>
      <c r="G1033">
        <v>16</v>
      </c>
      <c r="H1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3" t="str">
        <f>Tabla_Consulta_desde_proyectos6[[#This Row],[PRYApath]]&amp;" "&amp;Tabla_Consulta_desde_proyectos6[[#This Row],[Usunombre]]</f>
        <v>/0002/0002 VICTORIA UREÑA FERNANDEZ</v>
      </c>
    </row>
    <row r="1034" spans="1:11" x14ac:dyDescent="0.3">
      <c r="A1034" t="s">
        <v>4194</v>
      </c>
      <c r="D1034" t="s">
        <v>1086</v>
      </c>
      <c r="E1034" t="s">
        <v>946</v>
      </c>
      <c r="F1034" t="s">
        <v>4366</v>
      </c>
      <c r="G1034">
        <v>8</v>
      </c>
      <c r="H1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4" t="str">
        <f>Tabla_Consulta_desde_proyectos6[[#This Row],[PRYApath]]&amp;" "&amp;Tabla_Consulta_desde_proyectos6[[#This Row],[Usunombre]]</f>
        <v>/0002/0002 VICTORIA UREÑA FERNANDEZ</v>
      </c>
    </row>
    <row r="1035" spans="1:11" x14ac:dyDescent="0.3">
      <c r="A1035" t="s">
        <v>4194</v>
      </c>
      <c r="D1035" t="s">
        <v>1086</v>
      </c>
      <c r="E1035" t="s">
        <v>946</v>
      </c>
      <c r="F1035" t="s">
        <v>4593</v>
      </c>
      <c r="G1035">
        <v>32</v>
      </c>
      <c r="H1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5" t="str">
        <f>Tabla_Consulta_desde_proyectos6[[#This Row],[PRYApath]]&amp;" "&amp;Tabla_Consulta_desde_proyectos6[[#This Row],[Usunombre]]</f>
        <v>/0002/0002 VICTORIA UREÑA FERNANDEZ</v>
      </c>
    </row>
    <row r="1036" spans="1:11" x14ac:dyDescent="0.3">
      <c r="A1036" t="s">
        <v>4194</v>
      </c>
      <c r="D1036" t="s">
        <v>1086</v>
      </c>
      <c r="E1036" t="s">
        <v>946</v>
      </c>
      <c r="F1036" t="s">
        <v>4610</v>
      </c>
      <c r="G1036">
        <v>16</v>
      </c>
      <c r="H1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6" t="str">
        <f>Tabla_Consulta_desde_proyectos6[[#This Row],[PRYApath]]&amp;" "&amp;Tabla_Consulta_desde_proyectos6[[#This Row],[Usunombre]]</f>
        <v>/0002/0002 VICTORIA UREÑA FERNANDEZ</v>
      </c>
    </row>
    <row r="1037" spans="1:11" x14ac:dyDescent="0.3">
      <c r="A1037" t="s">
        <v>4194</v>
      </c>
      <c r="D1037" t="s">
        <v>1086</v>
      </c>
      <c r="E1037" t="s">
        <v>946</v>
      </c>
      <c r="F1037" t="s">
        <v>4692</v>
      </c>
      <c r="G1037">
        <v>24</v>
      </c>
      <c r="H1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7" t="str">
        <f>Tabla_Consulta_desde_proyectos6[[#This Row],[PRYApath]]&amp;" "&amp;Tabla_Consulta_desde_proyectos6[[#This Row],[Usunombre]]</f>
        <v>/0002/0002 VICTORIA UREÑA FERNANDEZ</v>
      </c>
    </row>
    <row r="1038" spans="1:11" x14ac:dyDescent="0.3">
      <c r="A1038" t="s">
        <v>4194</v>
      </c>
      <c r="D1038" t="s">
        <v>1086</v>
      </c>
      <c r="E1038" t="s">
        <v>340</v>
      </c>
      <c r="F1038" t="s">
        <v>4342</v>
      </c>
      <c r="G1038">
        <v>16</v>
      </c>
      <c r="H1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8" t="str">
        <f>Tabla_Consulta_desde_proyectos6[[#This Row],[PRYApath]]&amp;" "&amp;Tabla_Consulta_desde_proyectos6[[#This Row],[Usunombre]]</f>
        <v>/0002/0002 VIVIANA OROZCO FERNANDEZ</v>
      </c>
    </row>
    <row r="1039" spans="1:11" x14ac:dyDescent="0.3">
      <c r="A1039" t="s">
        <v>4194</v>
      </c>
      <c r="D1039" t="s">
        <v>1086</v>
      </c>
      <c r="E1039" t="s">
        <v>340</v>
      </c>
      <c r="F1039" t="s">
        <v>4559</v>
      </c>
      <c r="G1039">
        <v>40</v>
      </c>
      <c r="H1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39" t="str">
        <f>Tabla_Consulta_desde_proyectos6[[#This Row],[PRYApath]]&amp;" "&amp;Tabla_Consulta_desde_proyectos6[[#This Row],[Usunombre]]</f>
        <v>/0002/0002 VIVIANA OROZCO FERNANDEZ</v>
      </c>
    </row>
    <row r="1040" spans="1:11" x14ac:dyDescent="0.3">
      <c r="A1040" t="s">
        <v>4194</v>
      </c>
      <c r="D1040" t="s">
        <v>1086</v>
      </c>
      <c r="E1040" t="s">
        <v>340</v>
      </c>
      <c r="F1040" t="s">
        <v>4692</v>
      </c>
      <c r="G1040">
        <v>8</v>
      </c>
      <c r="H1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0" t="str">
        <f>Tabla_Consulta_desde_proyectos6[[#This Row],[PRYApath]]&amp;" "&amp;Tabla_Consulta_desde_proyectos6[[#This Row],[Usunombre]]</f>
        <v>/0002/0002 VIVIANA OROZCO FERNANDEZ</v>
      </c>
    </row>
    <row r="1041" spans="1:11" x14ac:dyDescent="0.3">
      <c r="A1041" t="s">
        <v>4194</v>
      </c>
      <c r="D1041" t="s">
        <v>1086</v>
      </c>
      <c r="E1041" t="s">
        <v>373</v>
      </c>
      <c r="F1041" t="s">
        <v>4342</v>
      </c>
      <c r="G1041">
        <v>24</v>
      </c>
      <c r="H1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1" t="str">
        <f>Tabla_Consulta_desde_proyectos6[[#This Row],[PRYApath]]&amp;" "&amp;Tabla_Consulta_desde_proyectos6[[#This Row],[Usunombre]]</f>
        <v>/0002/0002 WENCESLAO ROBLES BONILLA</v>
      </c>
    </row>
    <row r="1042" spans="1:11" x14ac:dyDescent="0.3">
      <c r="A1042" t="s">
        <v>4194</v>
      </c>
      <c r="D1042" t="s">
        <v>1086</v>
      </c>
      <c r="E1042" t="s">
        <v>373</v>
      </c>
      <c r="F1042" t="s">
        <v>4388</v>
      </c>
      <c r="G1042">
        <v>24</v>
      </c>
      <c r="H1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2" t="str">
        <f>Tabla_Consulta_desde_proyectos6[[#This Row],[PRYApath]]&amp;" "&amp;Tabla_Consulta_desde_proyectos6[[#This Row],[Usunombre]]</f>
        <v>/0002/0002 WENCESLAO ROBLES BONILLA</v>
      </c>
    </row>
    <row r="1043" spans="1:11" x14ac:dyDescent="0.3">
      <c r="A1043" t="s">
        <v>4194</v>
      </c>
      <c r="D1043" t="s">
        <v>1086</v>
      </c>
      <c r="E1043" t="s">
        <v>373</v>
      </c>
      <c r="F1043" t="s">
        <v>4422</v>
      </c>
      <c r="G1043">
        <v>72</v>
      </c>
      <c r="H1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3" t="str">
        <f>Tabla_Consulta_desde_proyectos6[[#This Row],[PRYApath]]&amp;" "&amp;Tabla_Consulta_desde_proyectos6[[#This Row],[Usunombre]]</f>
        <v>/0002/0002 WENCESLAO ROBLES BONILLA</v>
      </c>
    </row>
    <row r="1044" spans="1:11" x14ac:dyDescent="0.3">
      <c r="A1044" t="s">
        <v>4194</v>
      </c>
      <c r="D1044" t="s">
        <v>1086</v>
      </c>
      <c r="E1044" t="s">
        <v>188</v>
      </c>
      <c r="F1044" t="s">
        <v>4342</v>
      </c>
      <c r="G1044">
        <v>16</v>
      </c>
      <c r="H1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4" t="str">
        <f>Tabla_Consulta_desde_proyectos6[[#This Row],[PRYApath]]&amp;" "&amp;Tabla_Consulta_desde_proyectos6[[#This Row],[Usunombre]]</f>
        <v>/0002/0002 WILLIAM ADRIAN ABARCA LOPEZ</v>
      </c>
    </row>
    <row r="1045" spans="1:11" x14ac:dyDescent="0.3">
      <c r="A1045" t="s">
        <v>4194</v>
      </c>
      <c r="D1045" t="s">
        <v>1086</v>
      </c>
      <c r="E1045" t="s">
        <v>188</v>
      </c>
      <c r="F1045" t="s">
        <v>4388</v>
      </c>
      <c r="G1045">
        <v>4</v>
      </c>
      <c r="H1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5" t="str">
        <f>Tabla_Consulta_desde_proyectos6[[#This Row],[PRYApath]]&amp;" "&amp;Tabla_Consulta_desde_proyectos6[[#This Row],[Usunombre]]</f>
        <v>/0002/0002 WILLIAM ADRIAN ABARCA LOPEZ</v>
      </c>
    </row>
    <row r="1046" spans="1:11" x14ac:dyDescent="0.3">
      <c r="A1046" t="s">
        <v>4194</v>
      </c>
      <c r="D1046" t="s">
        <v>1086</v>
      </c>
      <c r="E1046" t="s">
        <v>188</v>
      </c>
      <c r="F1046" t="s">
        <v>4493</v>
      </c>
      <c r="G1046">
        <v>40</v>
      </c>
      <c r="H1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6" t="str">
        <f>Tabla_Consulta_desde_proyectos6[[#This Row],[PRYApath]]&amp;" "&amp;Tabla_Consulta_desde_proyectos6[[#This Row],[Usunombre]]</f>
        <v>/0002/0002 WILLIAM ADRIAN ABARCA LOPEZ</v>
      </c>
    </row>
    <row r="1047" spans="1:11" x14ac:dyDescent="0.3">
      <c r="A1047" t="s">
        <v>4194</v>
      </c>
      <c r="D1047" t="s">
        <v>1086</v>
      </c>
      <c r="E1047" t="s">
        <v>4113</v>
      </c>
      <c r="F1047" t="s">
        <v>4692</v>
      </c>
      <c r="G1047">
        <v>24</v>
      </c>
      <c r="H1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7" t="str">
        <f>Tabla_Consulta_desde_proyectos6[[#This Row],[PRYApath]]&amp;" "&amp;Tabla_Consulta_desde_proyectos6[[#This Row],[Usunombre]]</f>
        <v>/0002/0002 WILMAR SEQUEIRA GUEVARA</v>
      </c>
    </row>
    <row r="1048" spans="1:11" x14ac:dyDescent="0.3">
      <c r="A1048" t="s">
        <v>4194</v>
      </c>
      <c r="D1048" t="s">
        <v>1086</v>
      </c>
      <c r="E1048" t="s">
        <v>386</v>
      </c>
      <c r="F1048" t="s">
        <v>4258</v>
      </c>
      <c r="G1048">
        <v>56</v>
      </c>
      <c r="H1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8" t="str">
        <f>Tabla_Consulta_desde_proyectos6[[#This Row],[PRYApath]]&amp;" "&amp;Tabla_Consulta_desde_proyectos6[[#This Row],[Usunombre]]</f>
        <v>/0002/0002 WILSON SUSATAMA GRIJALBA</v>
      </c>
    </row>
    <row r="1049" spans="1:11" x14ac:dyDescent="0.3">
      <c r="A1049" t="s">
        <v>4194</v>
      </c>
      <c r="D1049" t="s">
        <v>1086</v>
      </c>
      <c r="E1049" t="s">
        <v>386</v>
      </c>
      <c r="F1049" t="s">
        <v>4559</v>
      </c>
      <c r="G1049">
        <v>64</v>
      </c>
      <c r="H1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49" t="str">
        <f>Tabla_Consulta_desde_proyectos6[[#This Row],[PRYApath]]&amp;" "&amp;Tabla_Consulta_desde_proyectos6[[#This Row],[Usunombre]]</f>
        <v>/0002/0002 WILSON SUSATAMA GRIJALBA</v>
      </c>
    </row>
    <row r="1050" spans="1:11" x14ac:dyDescent="0.3">
      <c r="A1050" t="s">
        <v>4194</v>
      </c>
      <c r="D1050" t="s">
        <v>1086</v>
      </c>
      <c r="E1050" t="s">
        <v>386</v>
      </c>
      <c r="F1050" t="s">
        <v>4692</v>
      </c>
      <c r="G1050">
        <v>4</v>
      </c>
      <c r="H1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0" t="str">
        <f>Tabla_Consulta_desde_proyectos6[[#This Row],[PRYApath]]&amp;" "&amp;Tabla_Consulta_desde_proyectos6[[#This Row],[Usunombre]]</f>
        <v>/0002/0002 WILSON SUSATAMA GRIJALBA</v>
      </c>
    </row>
    <row r="1051" spans="1:11" x14ac:dyDescent="0.3">
      <c r="A1051" t="s">
        <v>4194</v>
      </c>
      <c r="D1051" t="s">
        <v>1086</v>
      </c>
      <c r="E1051" t="s">
        <v>4421</v>
      </c>
      <c r="F1051" t="s">
        <v>4610</v>
      </c>
      <c r="G1051">
        <v>16</v>
      </c>
      <c r="H1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1" t="str">
        <f>Tabla_Consulta_desde_proyectos6[[#This Row],[PRYApath]]&amp;" "&amp;Tabla_Consulta_desde_proyectos6[[#This Row],[Usunombre]]</f>
        <v>/0002/0002 XINIA MARIA ALVARADO RODRIGUEZ</v>
      </c>
    </row>
    <row r="1052" spans="1:11" x14ac:dyDescent="0.3">
      <c r="A1052" t="s">
        <v>4194</v>
      </c>
      <c r="D1052" t="s">
        <v>1086</v>
      </c>
      <c r="E1052" t="s">
        <v>4495</v>
      </c>
      <c r="F1052" t="s">
        <v>4493</v>
      </c>
      <c r="G1052">
        <v>8</v>
      </c>
      <c r="H1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2" t="str">
        <f>Tabla_Consulta_desde_proyectos6[[#This Row],[PRYApath]]&amp;" "&amp;Tabla_Consulta_desde_proyectos6[[#This Row],[Usunombre]]</f>
        <v>/0002/0002 YORDANY NAVARRO HERNANDEZ</v>
      </c>
    </row>
    <row r="1053" spans="1:11" x14ac:dyDescent="0.3">
      <c r="A1053" t="s">
        <v>4194</v>
      </c>
      <c r="D1053" t="s">
        <v>1086</v>
      </c>
      <c r="E1053" t="s">
        <v>4495</v>
      </c>
      <c r="F1053" t="s">
        <v>4559</v>
      </c>
      <c r="G1053">
        <v>24</v>
      </c>
      <c r="H1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3" t="str">
        <f>Tabla_Consulta_desde_proyectos6[[#This Row],[PRYApath]]&amp;" "&amp;Tabla_Consulta_desde_proyectos6[[#This Row],[Usunombre]]</f>
        <v>/0002/0002 YORDANY NAVARRO HERNANDEZ</v>
      </c>
    </row>
    <row r="1054" spans="1:11" x14ac:dyDescent="0.3">
      <c r="A1054" t="s">
        <v>4194</v>
      </c>
      <c r="D1054" t="s">
        <v>1086</v>
      </c>
      <c r="E1054" t="s">
        <v>959</v>
      </c>
      <c r="F1054" t="s">
        <v>4284</v>
      </c>
      <c r="G1054">
        <v>16</v>
      </c>
      <c r="H1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4" t="str">
        <f>Tabla_Consulta_desde_proyectos6[[#This Row],[PRYApath]]&amp;" "&amp;Tabla_Consulta_desde_proyectos6[[#This Row],[Usunombre]]</f>
        <v>/0002/0002 YOSELIN GALLO GUTIERREZ</v>
      </c>
    </row>
    <row r="1055" spans="1:11" x14ac:dyDescent="0.3">
      <c r="A1055" t="s">
        <v>4194</v>
      </c>
      <c r="D1055" t="s">
        <v>1086</v>
      </c>
      <c r="E1055" t="s">
        <v>959</v>
      </c>
      <c r="F1055" t="s">
        <v>4366</v>
      </c>
      <c r="G1055">
        <v>24</v>
      </c>
      <c r="H1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5" t="str">
        <f>Tabla_Consulta_desde_proyectos6[[#This Row],[PRYApath]]&amp;" "&amp;Tabla_Consulta_desde_proyectos6[[#This Row],[Usunombre]]</f>
        <v>/0002/0002 YOSELIN GALLO GUTIERREZ</v>
      </c>
    </row>
    <row r="1056" spans="1:11" x14ac:dyDescent="0.3">
      <c r="A1056" t="s">
        <v>4194</v>
      </c>
      <c r="D1056" t="s">
        <v>1086</v>
      </c>
      <c r="E1056" t="s">
        <v>959</v>
      </c>
      <c r="F1056" t="s">
        <v>4434</v>
      </c>
      <c r="G1056">
        <v>12</v>
      </c>
      <c r="H1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6" t="str">
        <f>Tabla_Consulta_desde_proyectos6[[#This Row],[PRYApath]]&amp;" "&amp;Tabla_Consulta_desde_proyectos6[[#This Row],[Usunombre]]</f>
        <v>/0002/0002 YOSELIN GALLO GUTIERREZ</v>
      </c>
    </row>
    <row r="1057" spans="1:11" x14ac:dyDescent="0.3">
      <c r="A1057" t="s">
        <v>4194</v>
      </c>
      <c r="D1057" t="s">
        <v>1086</v>
      </c>
      <c r="E1057" t="s">
        <v>959</v>
      </c>
      <c r="F1057" t="s">
        <v>4559</v>
      </c>
      <c r="G1057">
        <v>8</v>
      </c>
      <c r="H1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7" t="str">
        <f>Tabla_Consulta_desde_proyectos6[[#This Row],[PRYApath]]&amp;" "&amp;Tabla_Consulta_desde_proyectos6[[#This Row],[Usunombre]]</f>
        <v>/0002/0002 YOSELIN GALLO GUTIERREZ</v>
      </c>
    </row>
    <row r="1058" spans="1:11" x14ac:dyDescent="0.3">
      <c r="A1058" t="s">
        <v>4194</v>
      </c>
      <c r="D1058" t="s">
        <v>1086</v>
      </c>
      <c r="E1058" t="s">
        <v>3488</v>
      </c>
      <c r="F1058" t="s">
        <v>4258</v>
      </c>
      <c r="G1058">
        <v>40</v>
      </c>
      <c r="H1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8" t="str">
        <f>Tabla_Consulta_desde_proyectos6[[#This Row],[PRYApath]]&amp;" "&amp;Tabla_Consulta_desde_proyectos6[[#This Row],[Usunombre]]</f>
        <v>/0002/0002 YOSELIN PAMELA GUEVARA VEGA</v>
      </c>
    </row>
    <row r="1059" spans="1:11" x14ac:dyDescent="0.3">
      <c r="A1059" t="s">
        <v>4194</v>
      </c>
      <c r="D1059" t="s">
        <v>1086</v>
      </c>
      <c r="E1059" t="s">
        <v>3488</v>
      </c>
      <c r="F1059" t="s">
        <v>4284</v>
      </c>
      <c r="G1059">
        <v>4</v>
      </c>
      <c r="H1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59" t="str">
        <f>Tabla_Consulta_desde_proyectos6[[#This Row],[PRYApath]]&amp;" "&amp;Tabla_Consulta_desde_proyectos6[[#This Row],[Usunombre]]</f>
        <v>/0002/0002 YOSELIN PAMELA GUEVARA VEGA</v>
      </c>
    </row>
    <row r="1060" spans="1:11" x14ac:dyDescent="0.3">
      <c r="A1060" t="s">
        <v>4194</v>
      </c>
      <c r="D1060" t="s">
        <v>1086</v>
      </c>
      <c r="E1060" t="s">
        <v>3488</v>
      </c>
      <c r="F1060" t="s">
        <v>4366</v>
      </c>
      <c r="G1060">
        <v>8</v>
      </c>
      <c r="H1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0" t="str">
        <f>Tabla_Consulta_desde_proyectos6[[#This Row],[PRYApath]]&amp;" "&amp;Tabla_Consulta_desde_proyectos6[[#This Row],[Usunombre]]</f>
        <v>/0002/0002 YOSELIN PAMELA GUEVARA VEGA</v>
      </c>
    </row>
    <row r="1061" spans="1:11" x14ac:dyDescent="0.3">
      <c r="A1061" t="s">
        <v>4194</v>
      </c>
      <c r="D1061" t="s">
        <v>1086</v>
      </c>
      <c r="E1061" t="s">
        <v>3488</v>
      </c>
      <c r="F1061" t="s">
        <v>4493</v>
      </c>
      <c r="G1061">
        <v>12</v>
      </c>
      <c r="H1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1" t="str">
        <f>Tabla_Consulta_desde_proyectos6[[#This Row],[PRYApath]]&amp;" "&amp;Tabla_Consulta_desde_proyectos6[[#This Row],[Usunombre]]</f>
        <v>/0002/0002 YOSELIN PAMELA GUEVARA VEGA</v>
      </c>
    </row>
    <row r="1062" spans="1:11" x14ac:dyDescent="0.3">
      <c r="A1062" t="s">
        <v>4194</v>
      </c>
      <c r="D1062" t="s">
        <v>1086</v>
      </c>
      <c r="E1062" t="s">
        <v>3488</v>
      </c>
      <c r="F1062" t="s">
        <v>4610</v>
      </c>
      <c r="G1062">
        <v>8</v>
      </c>
      <c r="H1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2" t="str">
        <f>Tabla_Consulta_desde_proyectos6[[#This Row],[PRYApath]]&amp;" "&amp;Tabla_Consulta_desde_proyectos6[[#This Row],[Usunombre]]</f>
        <v>/0002/0002 YOSELIN PAMELA GUEVARA VEGA</v>
      </c>
    </row>
    <row r="1063" spans="1:11" x14ac:dyDescent="0.3">
      <c r="A1063" t="s">
        <v>4194</v>
      </c>
      <c r="D1063" t="s">
        <v>1086</v>
      </c>
      <c r="E1063" t="s">
        <v>3488</v>
      </c>
      <c r="F1063" t="s">
        <v>4692</v>
      </c>
      <c r="G1063">
        <v>8</v>
      </c>
      <c r="H1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3" t="str">
        <f>Tabla_Consulta_desde_proyectos6[[#This Row],[PRYApath]]&amp;" "&amp;Tabla_Consulta_desde_proyectos6[[#This Row],[Usunombre]]</f>
        <v>/0002/0002 YOSELIN PAMELA GUEVARA VEGA</v>
      </c>
    </row>
    <row r="1064" spans="1:11" x14ac:dyDescent="0.3">
      <c r="A1064" t="s">
        <v>4194</v>
      </c>
      <c r="D1064" t="s">
        <v>1086</v>
      </c>
      <c r="E1064" t="s">
        <v>250</v>
      </c>
      <c r="F1064" t="s">
        <v>4284</v>
      </c>
      <c r="G1064">
        <v>40</v>
      </c>
      <c r="H1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4" t="str">
        <f>Tabla_Consulta_desde_proyectos6[[#This Row],[PRYApath]]&amp;" "&amp;Tabla_Consulta_desde_proyectos6[[#This Row],[Usunombre]]</f>
        <v>/0002/0002 YUNDRI GARCIA NAVARRO</v>
      </c>
    </row>
    <row r="1065" spans="1:11" x14ac:dyDescent="0.3">
      <c r="A1065" t="s">
        <v>4194</v>
      </c>
      <c r="D1065" t="s">
        <v>1086</v>
      </c>
      <c r="E1065" t="s">
        <v>250</v>
      </c>
      <c r="F1065" t="s">
        <v>4593</v>
      </c>
      <c r="G1065">
        <v>8</v>
      </c>
      <c r="H1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5" t="str">
        <f>Tabla_Consulta_desde_proyectos6[[#This Row],[PRYApath]]&amp;" "&amp;Tabla_Consulta_desde_proyectos6[[#This Row],[Usunombre]]</f>
        <v>/0002/0002 YUNDRI GARCIA NAVARRO</v>
      </c>
    </row>
    <row r="1066" spans="1:11" x14ac:dyDescent="0.3">
      <c r="A1066" t="s">
        <v>4194</v>
      </c>
      <c r="D1066" t="s">
        <v>1086</v>
      </c>
      <c r="E1066" t="s">
        <v>250</v>
      </c>
      <c r="F1066" t="s">
        <v>4610</v>
      </c>
      <c r="G1066">
        <v>8</v>
      </c>
      <c r="H1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6" t="str">
        <f>Tabla_Consulta_desde_proyectos6[[#This Row],[PRYApath]]&amp;" "&amp;Tabla_Consulta_desde_proyectos6[[#This Row],[Usunombre]]</f>
        <v>/0002/0002 YUNDRI GARCIA NAVARRO</v>
      </c>
    </row>
    <row r="1067" spans="1:11" x14ac:dyDescent="0.3">
      <c r="A1067" t="s">
        <v>4194</v>
      </c>
      <c r="D1067" t="s">
        <v>1086</v>
      </c>
      <c r="E1067" t="s">
        <v>250</v>
      </c>
      <c r="F1067" t="s">
        <v>4692</v>
      </c>
      <c r="G1067">
        <v>32</v>
      </c>
      <c r="H1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7" t="str">
        <f>Tabla_Consulta_desde_proyectos6[[#This Row],[PRYApath]]&amp;" "&amp;Tabla_Consulta_desde_proyectos6[[#This Row],[Usunombre]]</f>
        <v>/0002/0002 YUNDRI GARCIA NAVARRO</v>
      </c>
    </row>
    <row r="1068" spans="1:11" x14ac:dyDescent="0.3">
      <c r="A1068" t="s">
        <v>4194</v>
      </c>
      <c r="D1068" t="s">
        <v>1086</v>
      </c>
      <c r="E1068" t="s">
        <v>4175</v>
      </c>
      <c r="F1068" t="s">
        <v>4342</v>
      </c>
      <c r="G1068">
        <v>8</v>
      </c>
      <c r="H1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8" t="str">
        <f>Tabla_Consulta_desde_proyectos6[[#This Row],[PRYApath]]&amp;" "&amp;Tabla_Consulta_desde_proyectos6[[#This Row],[Usunombre]]</f>
        <v>/0002/0002 YUSMELY CHACON DE LA HOZ</v>
      </c>
    </row>
    <row r="1069" spans="1:11" x14ac:dyDescent="0.3">
      <c r="A1069" t="s">
        <v>4194</v>
      </c>
      <c r="D1069" t="s">
        <v>1086</v>
      </c>
      <c r="E1069" t="s">
        <v>4175</v>
      </c>
      <c r="F1069" t="s">
        <v>4388</v>
      </c>
      <c r="G1069">
        <v>16</v>
      </c>
      <c r="H1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69" t="str">
        <f>Tabla_Consulta_desde_proyectos6[[#This Row],[PRYApath]]&amp;" "&amp;Tabla_Consulta_desde_proyectos6[[#This Row],[Usunombre]]</f>
        <v>/0002/0002 YUSMELY CHACON DE LA HOZ</v>
      </c>
    </row>
    <row r="1070" spans="1:11" x14ac:dyDescent="0.3">
      <c r="A1070" t="s">
        <v>4194</v>
      </c>
      <c r="D1070" t="s">
        <v>1086</v>
      </c>
      <c r="E1070" t="s">
        <v>4175</v>
      </c>
      <c r="F1070" t="s">
        <v>4559</v>
      </c>
      <c r="G1070">
        <v>8</v>
      </c>
      <c r="H1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0" t="str">
        <f>Tabla_Consulta_desde_proyectos6[[#This Row],[PRYApath]]&amp;" "&amp;Tabla_Consulta_desde_proyectos6[[#This Row],[Usunombre]]</f>
        <v>/0002/0002 YUSMELY CHACON DE LA HOZ</v>
      </c>
    </row>
    <row r="1071" spans="1:11" x14ac:dyDescent="0.3">
      <c r="A1071" t="s">
        <v>4194</v>
      </c>
      <c r="D1071" t="s">
        <v>1086</v>
      </c>
      <c r="E1071" t="s">
        <v>4175</v>
      </c>
      <c r="F1071" t="s">
        <v>4692</v>
      </c>
      <c r="G1071">
        <v>40</v>
      </c>
      <c r="H1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1" t="str">
        <f>Tabla_Consulta_desde_proyectos6[[#This Row],[PRYApath]]&amp;" "&amp;Tabla_Consulta_desde_proyectos6[[#This Row],[Usunombre]]</f>
        <v>/0002/0002 YUSMELY CHACON DE LA HOZ</v>
      </c>
    </row>
    <row r="1072" spans="1:11" x14ac:dyDescent="0.3">
      <c r="A1072" t="s">
        <v>4194</v>
      </c>
      <c r="B1072" t="s">
        <v>3833</v>
      </c>
      <c r="C1072" t="s">
        <v>3836</v>
      </c>
      <c r="D1072" t="s">
        <v>1097</v>
      </c>
      <c r="E1072" t="s">
        <v>60</v>
      </c>
      <c r="F1072" t="s">
        <v>4258</v>
      </c>
      <c r="G1072">
        <v>4</v>
      </c>
      <c r="H1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2" t="str">
        <f>Tabla_Consulta_desde_proyectos6[[#This Row],[PRYApath]]&amp;" "&amp;Tabla_Consulta_desde_proyectos6[[#This Row],[Usunombre]]</f>
        <v>/0002/0004 AARON VARGAS VALVERDE</v>
      </c>
    </row>
    <row r="1073" spans="1:11" x14ac:dyDescent="0.3">
      <c r="A1073" t="s">
        <v>4194</v>
      </c>
      <c r="B1073" t="s">
        <v>3833</v>
      </c>
      <c r="C1073" t="s">
        <v>3834</v>
      </c>
      <c r="D1073" t="s">
        <v>1097</v>
      </c>
      <c r="E1073" t="s">
        <v>60</v>
      </c>
      <c r="F1073" t="s">
        <v>4284</v>
      </c>
      <c r="G1073">
        <v>8</v>
      </c>
      <c r="H1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3" t="str">
        <f>Tabla_Consulta_desde_proyectos6[[#This Row],[PRYApath]]&amp;" "&amp;Tabla_Consulta_desde_proyectos6[[#This Row],[Usunombre]]</f>
        <v>/0002/0004 AARON VARGAS VALVERDE</v>
      </c>
    </row>
    <row r="1074" spans="1:11" x14ac:dyDescent="0.3">
      <c r="A1074" t="s">
        <v>4194</v>
      </c>
      <c r="B1074" t="s">
        <v>3833</v>
      </c>
      <c r="C1074" t="s">
        <v>3842</v>
      </c>
      <c r="D1074" t="s">
        <v>1097</v>
      </c>
      <c r="E1074" t="s">
        <v>3869</v>
      </c>
      <c r="F1074" t="s">
        <v>4284</v>
      </c>
      <c r="G1074">
        <v>2</v>
      </c>
      <c r="H1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4" t="str">
        <f>Tabla_Consulta_desde_proyectos6[[#This Row],[PRYApath]]&amp;" "&amp;Tabla_Consulta_desde_proyectos6[[#This Row],[Usunombre]]</f>
        <v>/0002/0004 ADRIANA ELENA AGUERO OVARES</v>
      </c>
    </row>
    <row r="1075" spans="1:11" x14ac:dyDescent="0.3">
      <c r="A1075" t="s">
        <v>4194</v>
      </c>
      <c r="B1075" t="s">
        <v>3833</v>
      </c>
      <c r="C1075" t="s">
        <v>3835</v>
      </c>
      <c r="D1075" t="s">
        <v>1097</v>
      </c>
      <c r="E1075" t="s">
        <v>3869</v>
      </c>
      <c r="F1075" t="s">
        <v>4366</v>
      </c>
      <c r="G1075">
        <v>1</v>
      </c>
      <c r="H1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5" t="str">
        <f>Tabla_Consulta_desde_proyectos6[[#This Row],[PRYApath]]&amp;" "&amp;Tabla_Consulta_desde_proyectos6[[#This Row],[Usunombre]]</f>
        <v>/0002/0004 ADRIANA ELENA AGUERO OVARES</v>
      </c>
    </row>
    <row r="1076" spans="1:11" x14ac:dyDescent="0.3">
      <c r="A1076" t="s">
        <v>4194</v>
      </c>
      <c r="B1076" t="s">
        <v>3833</v>
      </c>
      <c r="C1076" t="s">
        <v>3835</v>
      </c>
      <c r="D1076" t="s">
        <v>1097</v>
      </c>
      <c r="E1076" t="s">
        <v>3869</v>
      </c>
      <c r="F1076" t="s">
        <v>4388</v>
      </c>
      <c r="G1076">
        <v>1</v>
      </c>
      <c r="H1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6" t="str">
        <f>Tabla_Consulta_desde_proyectos6[[#This Row],[PRYApath]]&amp;" "&amp;Tabla_Consulta_desde_proyectos6[[#This Row],[Usunombre]]</f>
        <v>/0002/0004 ADRIANA ELENA AGUERO OVARES</v>
      </c>
    </row>
    <row r="1077" spans="1:11" x14ac:dyDescent="0.3">
      <c r="A1077" t="s">
        <v>4194</v>
      </c>
      <c r="B1077" t="s">
        <v>3833</v>
      </c>
      <c r="C1077" t="s">
        <v>3835</v>
      </c>
      <c r="D1077" t="s">
        <v>1097</v>
      </c>
      <c r="E1077" t="s">
        <v>3869</v>
      </c>
      <c r="F1077" t="s">
        <v>4422</v>
      </c>
      <c r="G1077">
        <v>1.25</v>
      </c>
      <c r="H1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7" t="str">
        <f>Tabla_Consulta_desde_proyectos6[[#This Row],[PRYApath]]&amp;" "&amp;Tabla_Consulta_desde_proyectos6[[#This Row],[Usunombre]]</f>
        <v>/0002/0004 ADRIANA ELENA AGUERO OVARES</v>
      </c>
    </row>
    <row r="1078" spans="1:11" x14ac:dyDescent="0.3">
      <c r="A1078" t="s">
        <v>4194</v>
      </c>
      <c r="B1078" t="s">
        <v>3833</v>
      </c>
      <c r="C1078" t="s">
        <v>3836</v>
      </c>
      <c r="D1078" t="s">
        <v>1097</v>
      </c>
      <c r="E1078" t="s">
        <v>3869</v>
      </c>
      <c r="F1078" t="s">
        <v>4493</v>
      </c>
      <c r="G1078">
        <v>4.5</v>
      </c>
      <c r="H1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8" t="str">
        <f>Tabla_Consulta_desde_proyectos6[[#This Row],[PRYApath]]&amp;" "&amp;Tabla_Consulta_desde_proyectos6[[#This Row],[Usunombre]]</f>
        <v>/0002/0004 ADRIANA ELENA AGUERO OVARES</v>
      </c>
    </row>
    <row r="1079" spans="1:11" x14ac:dyDescent="0.3">
      <c r="A1079" t="s">
        <v>4194</v>
      </c>
      <c r="B1079" t="s">
        <v>3833</v>
      </c>
      <c r="C1079" t="s">
        <v>3836</v>
      </c>
      <c r="D1079" t="s">
        <v>1097</v>
      </c>
      <c r="E1079" t="s">
        <v>168</v>
      </c>
      <c r="F1079" t="s">
        <v>4434</v>
      </c>
      <c r="G1079">
        <v>3</v>
      </c>
      <c r="H1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79" t="str">
        <f>Tabla_Consulta_desde_proyectos6[[#This Row],[PRYApath]]&amp;" "&amp;Tabla_Consulta_desde_proyectos6[[#This Row],[Usunombre]]</f>
        <v>/0002/0004 ALBERTO SOLANO SOLANO</v>
      </c>
    </row>
    <row r="1080" spans="1:11" x14ac:dyDescent="0.3">
      <c r="A1080" t="s">
        <v>4194</v>
      </c>
      <c r="B1080" t="s">
        <v>3833</v>
      </c>
      <c r="C1080" t="s">
        <v>3840</v>
      </c>
      <c r="D1080" t="s">
        <v>1097</v>
      </c>
      <c r="E1080" t="s">
        <v>4218</v>
      </c>
      <c r="F1080" t="s">
        <v>4388</v>
      </c>
      <c r="G1080">
        <v>8</v>
      </c>
      <c r="H1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0" t="str">
        <f>Tabla_Consulta_desde_proyectos6[[#This Row],[PRYApath]]&amp;" "&amp;Tabla_Consulta_desde_proyectos6[[#This Row],[Usunombre]]</f>
        <v>/0002/0004 ALEJANDRO JOSEPH ARAYA MENDEZ</v>
      </c>
    </row>
    <row r="1081" spans="1:11" x14ac:dyDescent="0.3">
      <c r="A1081" t="s">
        <v>4194</v>
      </c>
      <c r="B1081" t="s">
        <v>3833</v>
      </c>
      <c r="C1081" t="s">
        <v>3836</v>
      </c>
      <c r="D1081" t="s">
        <v>1097</v>
      </c>
      <c r="E1081" t="s">
        <v>65</v>
      </c>
      <c r="F1081" t="s">
        <v>4434</v>
      </c>
      <c r="G1081">
        <v>0.5</v>
      </c>
      <c r="H1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1" t="str">
        <f>Tabla_Consulta_desde_proyectos6[[#This Row],[PRYApath]]&amp;" "&amp;Tabla_Consulta_desde_proyectos6[[#This Row],[Usunombre]]</f>
        <v>/0002/0004 ALFONSO VARGAS CHAVES</v>
      </c>
    </row>
    <row r="1082" spans="1:11" x14ac:dyDescent="0.3">
      <c r="A1082" t="s">
        <v>4194</v>
      </c>
      <c r="B1082" t="s">
        <v>3833</v>
      </c>
      <c r="C1082" t="s">
        <v>3836</v>
      </c>
      <c r="D1082" t="s">
        <v>1097</v>
      </c>
      <c r="E1082" t="s">
        <v>309</v>
      </c>
      <c r="F1082" t="s">
        <v>4284</v>
      </c>
      <c r="G1082">
        <v>2</v>
      </c>
      <c r="H1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2" t="str">
        <f>Tabla_Consulta_desde_proyectos6[[#This Row],[PRYApath]]&amp;" "&amp;Tabla_Consulta_desde_proyectos6[[#This Row],[Usunombre]]</f>
        <v>/0002/0004 ANTHONY ALVAREZ NAVARRO</v>
      </c>
    </row>
    <row r="1083" spans="1:11" x14ac:dyDescent="0.3">
      <c r="A1083" t="s">
        <v>4194</v>
      </c>
      <c r="B1083" t="s">
        <v>3833</v>
      </c>
      <c r="C1083" t="s">
        <v>3836</v>
      </c>
      <c r="D1083" t="s">
        <v>1097</v>
      </c>
      <c r="E1083" t="s">
        <v>309</v>
      </c>
      <c r="F1083" t="s">
        <v>4434</v>
      </c>
      <c r="G1083">
        <v>3</v>
      </c>
      <c r="H1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3" t="str">
        <f>Tabla_Consulta_desde_proyectos6[[#This Row],[PRYApath]]&amp;" "&amp;Tabla_Consulta_desde_proyectos6[[#This Row],[Usunombre]]</f>
        <v>/0002/0004 ANTHONY ALVAREZ NAVARRO</v>
      </c>
    </row>
    <row r="1084" spans="1:11" x14ac:dyDescent="0.3">
      <c r="A1084" t="s">
        <v>4194</v>
      </c>
      <c r="B1084" t="s">
        <v>3833</v>
      </c>
      <c r="C1084" t="s">
        <v>3840</v>
      </c>
      <c r="D1084" t="s">
        <v>1097</v>
      </c>
      <c r="E1084" t="s">
        <v>3814</v>
      </c>
      <c r="F1084" t="s">
        <v>4342</v>
      </c>
      <c r="G1084">
        <v>8</v>
      </c>
      <c r="H1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4" t="str">
        <f>Tabla_Consulta_desde_proyectos6[[#This Row],[PRYApath]]&amp;" "&amp;Tabla_Consulta_desde_proyectos6[[#This Row],[Usunombre]]</f>
        <v>/0002/0004 ANTHONY ESPINOZA SANCHEZ</v>
      </c>
    </row>
    <row r="1085" spans="1:11" x14ac:dyDescent="0.3">
      <c r="A1085" t="s">
        <v>4194</v>
      </c>
      <c r="B1085" t="s">
        <v>3833</v>
      </c>
      <c r="C1085" t="s">
        <v>3840</v>
      </c>
      <c r="D1085" t="s">
        <v>1097</v>
      </c>
      <c r="E1085" t="s">
        <v>3972</v>
      </c>
      <c r="F1085" t="s">
        <v>4342</v>
      </c>
      <c r="G1085">
        <v>8</v>
      </c>
      <c r="H1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5" t="str">
        <f>Tabla_Consulta_desde_proyectos6[[#This Row],[PRYApath]]&amp;" "&amp;Tabla_Consulta_desde_proyectos6[[#This Row],[Usunombre]]</f>
        <v>/0002/0004 AXEL MATUS VARGAS</v>
      </c>
    </row>
    <row r="1086" spans="1:11" x14ac:dyDescent="0.3">
      <c r="A1086" t="s">
        <v>4194</v>
      </c>
      <c r="B1086" t="s">
        <v>3833</v>
      </c>
      <c r="C1086" t="s">
        <v>3836</v>
      </c>
      <c r="D1086" t="s">
        <v>1097</v>
      </c>
      <c r="E1086" t="s">
        <v>133</v>
      </c>
      <c r="F1086" t="s">
        <v>4422</v>
      </c>
      <c r="G1086">
        <v>3.5</v>
      </c>
      <c r="H1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6" t="str">
        <f>Tabla_Consulta_desde_proyectos6[[#This Row],[PRYApath]]&amp;" "&amp;Tabla_Consulta_desde_proyectos6[[#This Row],[Usunombre]]</f>
        <v>/0002/0004 BRANDON BARRANTES ALFARO</v>
      </c>
    </row>
    <row r="1087" spans="1:11" x14ac:dyDescent="0.3">
      <c r="A1087" t="s">
        <v>4194</v>
      </c>
      <c r="B1087" t="s">
        <v>3833</v>
      </c>
      <c r="C1087" t="s">
        <v>3836</v>
      </c>
      <c r="D1087" t="s">
        <v>1097</v>
      </c>
      <c r="E1087" t="s">
        <v>3561</v>
      </c>
      <c r="F1087" t="s">
        <v>4284</v>
      </c>
      <c r="G1087">
        <v>2.5</v>
      </c>
      <c r="H10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7" t="str">
        <f>Tabla_Consulta_desde_proyectos6[[#This Row],[PRYApath]]&amp;" "&amp;Tabla_Consulta_desde_proyectos6[[#This Row],[Usunombre]]</f>
        <v>/0002/0004 CARLOS ALBERTO ELIZONDO MEJIAS</v>
      </c>
    </row>
    <row r="1088" spans="1:11" x14ac:dyDescent="0.3">
      <c r="A1088" t="s">
        <v>4194</v>
      </c>
      <c r="B1088" t="s">
        <v>3833</v>
      </c>
      <c r="C1088" t="s">
        <v>3835</v>
      </c>
      <c r="D1088" t="s">
        <v>1097</v>
      </c>
      <c r="E1088" t="s">
        <v>3561</v>
      </c>
      <c r="F1088" t="s">
        <v>4284</v>
      </c>
      <c r="G1088">
        <v>1</v>
      </c>
      <c r="H1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8" t="str">
        <f>Tabla_Consulta_desde_proyectos6[[#This Row],[PRYApath]]&amp;" "&amp;Tabla_Consulta_desde_proyectos6[[#This Row],[Usunombre]]</f>
        <v>/0002/0004 CARLOS ALBERTO ELIZONDO MEJIAS</v>
      </c>
    </row>
    <row r="1089" spans="1:11" x14ac:dyDescent="0.3">
      <c r="A1089" t="s">
        <v>4194</v>
      </c>
      <c r="B1089" t="s">
        <v>3833</v>
      </c>
      <c r="C1089" t="s">
        <v>3836</v>
      </c>
      <c r="D1089" t="s">
        <v>1097</v>
      </c>
      <c r="E1089" t="s">
        <v>3561</v>
      </c>
      <c r="F1089" t="s">
        <v>4366</v>
      </c>
      <c r="G1089">
        <v>3.5</v>
      </c>
      <c r="H1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89" t="str">
        <f>Tabla_Consulta_desde_proyectos6[[#This Row],[PRYApath]]&amp;" "&amp;Tabla_Consulta_desde_proyectos6[[#This Row],[Usunombre]]</f>
        <v>/0002/0004 CARLOS ALBERTO ELIZONDO MEJIAS</v>
      </c>
    </row>
    <row r="1090" spans="1:11" x14ac:dyDescent="0.3">
      <c r="A1090" t="s">
        <v>4194</v>
      </c>
      <c r="B1090" t="s">
        <v>3833</v>
      </c>
      <c r="C1090" t="s">
        <v>3834</v>
      </c>
      <c r="D1090" t="s">
        <v>1097</v>
      </c>
      <c r="E1090" t="s">
        <v>3561</v>
      </c>
      <c r="F1090" t="s">
        <v>4366</v>
      </c>
      <c r="G1090">
        <v>4</v>
      </c>
      <c r="H1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0" t="str">
        <f>Tabla_Consulta_desde_proyectos6[[#This Row],[PRYApath]]&amp;" "&amp;Tabla_Consulta_desde_proyectos6[[#This Row],[Usunombre]]</f>
        <v>/0002/0004 CARLOS ALBERTO ELIZONDO MEJIAS</v>
      </c>
    </row>
    <row r="1091" spans="1:11" x14ac:dyDescent="0.3">
      <c r="A1091" t="s">
        <v>4194</v>
      </c>
      <c r="B1091" t="s">
        <v>3833</v>
      </c>
      <c r="C1091" t="s">
        <v>3836</v>
      </c>
      <c r="D1091" t="s">
        <v>1097</v>
      </c>
      <c r="E1091" t="s">
        <v>3561</v>
      </c>
      <c r="F1091" t="s">
        <v>4388</v>
      </c>
      <c r="G1091">
        <v>3.5</v>
      </c>
      <c r="H1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1" t="str">
        <f>Tabla_Consulta_desde_proyectos6[[#This Row],[PRYApath]]&amp;" "&amp;Tabla_Consulta_desde_proyectos6[[#This Row],[Usunombre]]</f>
        <v>/0002/0004 CARLOS ALBERTO ELIZONDO MEJIAS</v>
      </c>
    </row>
    <row r="1092" spans="1:11" x14ac:dyDescent="0.3">
      <c r="A1092" t="s">
        <v>4194</v>
      </c>
      <c r="B1092" t="s">
        <v>3833</v>
      </c>
      <c r="C1092" t="s">
        <v>3834</v>
      </c>
      <c r="D1092" t="s">
        <v>1097</v>
      </c>
      <c r="E1092" t="s">
        <v>3561</v>
      </c>
      <c r="F1092" t="s">
        <v>4388</v>
      </c>
      <c r="G1092">
        <v>8</v>
      </c>
      <c r="H1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2" t="str">
        <f>Tabla_Consulta_desde_proyectos6[[#This Row],[PRYApath]]&amp;" "&amp;Tabla_Consulta_desde_proyectos6[[#This Row],[Usunombre]]</f>
        <v>/0002/0004 CARLOS ALBERTO ELIZONDO MEJIAS</v>
      </c>
    </row>
    <row r="1093" spans="1:11" x14ac:dyDescent="0.3">
      <c r="A1093" t="s">
        <v>4194</v>
      </c>
      <c r="B1093" t="s">
        <v>3833</v>
      </c>
      <c r="C1093" t="s">
        <v>3835</v>
      </c>
      <c r="D1093" t="s">
        <v>1097</v>
      </c>
      <c r="E1093" t="s">
        <v>3561</v>
      </c>
      <c r="F1093" t="s">
        <v>4388</v>
      </c>
      <c r="G1093">
        <v>1</v>
      </c>
      <c r="H1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3" t="str">
        <f>Tabla_Consulta_desde_proyectos6[[#This Row],[PRYApath]]&amp;" "&amp;Tabla_Consulta_desde_proyectos6[[#This Row],[Usunombre]]</f>
        <v>/0002/0004 CARLOS ALBERTO ELIZONDO MEJIAS</v>
      </c>
    </row>
    <row r="1094" spans="1:11" x14ac:dyDescent="0.3">
      <c r="A1094" t="s">
        <v>4194</v>
      </c>
      <c r="B1094" t="s">
        <v>3833</v>
      </c>
      <c r="C1094" t="s">
        <v>3836</v>
      </c>
      <c r="D1094" t="s">
        <v>1097</v>
      </c>
      <c r="E1094" t="s">
        <v>3561</v>
      </c>
      <c r="F1094" t="s">
        <v>4422</v>
      </c>
      <c r="G1094">
        <v>1.5</v>
      </c>
      <c r="H10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4" t="str">
        <f>Tabla_Consulta_desde_proyectos6[[#This Row],[PRYApath]]&amp;" "&amp;Tabla_Consulta_desde_proyectos6[[#This Row],[Usunombre]]</f>
        <v>/0002/0004 CARLOS ALBERTO ELIZONDO MEJIAS</v>
      </c>
    </row>
    <row r="1095" spans="1:11" x14ac:dyDescent="0.3">
      <c r="A1095" t="s">
        <v>4194</v>
      </c>
      <c r="B1095" t="s">
        <v>3833</v>
      </c>
      <c r="C1095" t="s">
        <v>3835</v>
      </c>
      <c r="D1095" t="s">
        <v>1097</v>
      </c>
      <c r="E1095" t="s">
        <v>3561</v>
      </c>
      <c r="F1095" t="s">
        <v>4422</v>
      </c>
      <c r="G1095">
        <v>1</v>
      </c>
      <c r="H10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5" t="str">
        <f>Tabla_Consulta_desde_proyectos6[[#This Row],[PRYApath]]&amp;" "&amp;Tabla_Consulta_desde_proyectos6[[#This Row],[Usunombre]]</f>
        <v>/0002/0004 CARLOS ALBERTO ELIZONDO MEJIAS</v>
      </c>
    </row>
    <row r="1096" spans="1:11" x14ac:dyDescent="0.3">
      <c r="A1096" t="s">
        <v>4194</v>
      </c>
      <c r="B1096" t="s">
        <v>3833</v>
      </c>
      <c r="C1096" t="s">
        <v>3834</v>
      </c>
      <c r="D1096" t="s">
        <v>1097</v>
      </c>
      <c r="E1096" t="s">
        <v>3561</v>
      </c>
      <c r="F1096" t="s">
        <v>4434</v>
      </c>
      <c r="G1096">
        <v>2</v>
      </c>
      <c r="H1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6" t="str">
        <f>Tabla_Consulta_desde_proyectos6[[#This Row],[PRYApath]]&amp;" "&amp;Tabla_Consulta_desde_proyectos6[[#This Row],[Usunombre]]</f>
        <v>/0002/0004 CARLOS ALBERTO ELIZONDO MEJIAS</v>
      </c>
    </row>
    <row r="1097" spans="1:11" x14ac:dyDescent="0.3">
      <c r="A1097" t="s">
        <v>4194</v>
      </c>
      <c r="B1097" t="s">
        <v>3833</v>
      </c>
      <c r="C1097" t="s">
        <v>3835</v>
      </c>
      <c r="D1097" t="s">
        <v>1097</v>
      </c>
      <c r="E1097" t="s">
        <v>3561</v>
      </c>
      <c r="F1097" t="s">
        <v>4434</v>
      </c>
      <c r="G1097">
        <v>1</v>
      </c>
      <c r="H10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7" t="str">
        <f>Tabla_Consulta_desde_proyectos6[[#This Row],[PRYApath]]&amp;" "&amp;Tabla_Consulta_desde_proyectos6[[#This Row],[Usunombre]]</f>
        <v>/0002/0004 CARLOS ALBERTO ELIZONDO MEJIAS</v>
      </c>
    </row>
    <row r="1098" spans="1:11" x14ac:dyDescent="0.3">
      <c r="A1098" t="s">
        <v>4194</v>
      </c>
      <c r="B1098" t="s">
        <v>3833</v>
      </c>
      <c r="C1098" t="s">
        <v>3836</v>
      </c>
      <c r="D1098" t="s">
        <v>1097</v>
      </c>
      <c r="E1098" t="s">
        <v>63</v>
      </c>
      <c r="F1098" t="s">
        <v>4388</v>
      </c>
      <c r="G1098">
        <v>3</v>
      </c>
      <c r="H10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8" t="str">
        <f>Tabla_Consulta_desde_proyectos6[[#This Row],[PRYApath]]&amp;" "&amp;Tabla_Consulta_desde_proyectos6[[#This Row],[Usunombre]]</f>
        <v>/0002/0004 CAROL RODRIGUEZ SOLORZANO</v>
      </c>
    </row>
    <row r="1099" spans="1:11" x14ac:dyDescent="0.3">
      <c r="A1099" t="s">
        <v>4194</v>
      </c>
      <c r="B1099" t="s">
        <v>3833</v>
      </c>
      <c r="C1099" t="s">
        <v>3836</v>
      </c>
      <c r="D1099" t="s">
        <v>1097</v>
      </c>
      <c r="E1099" t="s">
        <v>63</v>
      </c>
      <c r="F1099" t="s">
        <v>4434</v>
      </c>
      <c r="G1099">
        <v>3</v>
      </c>
      <c r="H1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099" t="str">
        <f>Tabla_Consulta_desde_proyectos6[[#This Row],[PRYApath]]&amp;" "&amp;Tabla_Consulta_desde_proyectos6[[#This Row],[Usunombre]]</f>
        <v>/0002/0004 CAROL RODRIGUEZ SOLORZANO</v>
      </c>
    </row>
    <row r="1100" spans="1:11" x14ac:dyDescent="0.3">
      <c r="A1100" t="s">
        <v>4194</v>
      </c>
      <c r="B1100" t="s">
        <v>3833</v>
      </c>
      <c r="C1100" t="s">
        <v>3834</v>
      </c>
      <c r="D1100" t="s">
        <v>1097</v>
      </c>
      <c r="E1100" t="s">
        <v>63</v>
      </c>
      <c r="F1100" t="s">
        <v>4434</v>
      </c>
      <c r="G1100">
        <v>8</v>
      </c>
      <c r="H1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0" t="str">
        <f>Tabla_Consulta_desde_proyectos6[[#This Row],[PRYApath]]&amp;" "&amp;Tabla_Consulta_desde_proyectos6[[#This Row],[Usunombre]]</f>
        <v>/0002/0004 CAROL RODRIGUEZ SOLORZANO</v>
      </c>
    </row>
    <row r="1101" spans="1:11" x14ac:dyDescent="0.3">
      <c r="A1101" t="s">
        <v>4194</v>
      </c>
      <c r="B1101" t="s">
        <v>3833</v>
      </c>
      <c r="C1101" t="s">
        <v>3837</v>
      </c>
      <c r="D1101" t="s">
        <v>1097</v>
      </c>
      <c r="E1101" t="s">
        <v>4123</v>
      </c>
      <c r="F1101" t="s">
        <v>4258</v>
      </c>
      <c r="G1101">
        <v>10</v>
      </c>
      <c r="H1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1" t="str">
        <f>Tabla_Consulta_desde_proyectos6[[#This Row],[PRYApath]]&amp;" "&amp;Tabla_Consulta_desde_proyectos6[[#This Row],[Usunombre]]</f>
        <v>/0002/0004 CESAR MATARRITA MATARRITA</v>
      </c>
    </row>
    <row r="1102" spans="1:11" x14ac:dyDescent="0.3">
      <c r="A1102" t="s">
        <v>4194</v>
      </c>
      <c r="B1102" t="s">
        <v>3833</v>
      </c>
      <c r="C1102" t="s">
        <v>3837</v>
      </c>
      <c r="D1102" t="s">
        <v>1097</v>
      </c>
      <c r="E1102" t="s">
        <v>4123</v>
      </c>
      <c r="F1102" t="s">
        <v>4284</v>
      </c>
      <c r="G1102">
        <v>14.5</v>
      </c>
      <c r="H1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2" t="str">
        <f>Tabla_Consulta_desde_proyectos6[[#This Row],[PRYApath]]&amp;" "&amp;Tabla_Consulta_desde_proyectos6[[#This Row],[Usunombre]]</f>
        <v>/0002/0004 CESAR MATARRITA MATARRITA</v>
      </c>
    </row>
    <row r="1103" spans="1:11" x14ac:dyDescent="0.3">
      <c r="A1103" t="s">
        <v>4194</v>
      </c>
      <c r="B1103" t="s">
        <v>3833</v>
      </c>
      <c r="C1103" t="s">
        <v>3837</v>
      </c>
      <c r="D1103" t="s">
        <v>1097</v>
      </c>
      <c r="E1103" t="s">
        <v>4123</v>
      </c>
      <c r="F1103" t="s">
        <v>4388</v>
      </c>
      <c r="G1103">
        <v>1</v>
      </c>
      <c r="H1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3" t="str">
        <f>Tabla_Consulta_desde_proyectos6[[#This Row],[PRYApath]]&amp;" "&amp;Tabla_Consulta_desde_proyectos6[[#This Row],[Usunombre]]</f>
        <v>/0002/0004 CESAR MATARRITA MATARRITA</v>
      </c>
    </row>
    <row r="1104" spans="1:11" x14ac:dyDescent="0.3">
      <c r="A1104" t="s">
        <v>4194</v>
      </c>
      <c r="B1104" t="s">
        <v>3833</v>
      </c>
      <c r="C1104" t="s">
        <v>3836</v>
      </c>
      <c r="D1104" t="s">
        <v>1097</v>
      </c>
      <c r="E1104" t="s">
        <v>193</v>
      </c>
      <c r="F1104" t="s">
        <v>4434</v>
      </c>
      <c r="G1104">
        <v>3</v>
      </c>
      <c r="H1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4" t="str">
        <f>Tabla_Consulta_desde_proyectos6[[#This Row],[PRYApath]]&amp;" "&amp;Tabla_Consulta_desde_proyectos6[[#This Row],[Usunombre]]</f>
        <v>/0002/0004 CLAUDIA JIMENEZ ARAYA</v>
      </c>
    </row>
    <row r="1105" spans="1:11" x14ac:dyDescent="0.3">
      <c r="A1105" t="s">
        <v>4194</v>
      </c>
      <c r="B1105" t="s">
        <v>3833</v>
      </c>
      <c r="C1105" t="s">
        <v>3840</v>
      </c>
      <c r="D1105" t="s">
        <v>1097</v>
      </c>
      <c r="E1105" t="s">
        <v>284</v>
      </c>
      <c r="F1105" t="s">
        <v>4284</v>
      </c>
      <c r="G1105">
        <v>8</v>
      </c>
      <c r="H1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5" t="str">
        <f>Tabla_Consulta_desde_proyectos6[[#This Row],[PRYApath]]&amp;" "&amp;Tabla_Consulta_desde_proyectos6[[#This Row],[Usunombre]]</f>
        <v>/0002/0004 CRISTOBAL FONSECA ROMERO</v>
      </c>
    </row>
    <row r="1106" spans="1:11" x14ac:dyDescent="0.3">
      <c r="A1106" t="s">
        <v>4194</v>
      </c>
      <c r="B1106" t="s">
        <v>3833</v>
      </c>
      <c r="C1106" t="s">
        <v>3837</v>
      </c>
      <c r="D1106" t="s">
        <v>1097</v>
      </c>
      <c r="E1106" t="s">
        <v>4124</v>
      </c>
      <c r="F1106" t="s">
        <v>4258</v>
      </c>
      <c r="G1106">
        <v>1</v>
      </c>
      <c r="H1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6" t="str">
        <f>Tabla_Consulta_desde_proyectos6[[#This Row],[PRYApath]]&amp;" "&amp;Tabla_Consulta_desde_proyectos6[[#This Row],[Usunombre]]</f>
        <v>/0002/0004 CRISTOPHER AVILA CASTILLO</v>
      </c>
    </row>
    <row r="1107" spans="1:11" x14ac:dyDescent="0.3">
      <c r="A1107" t="s">
        <v>4194</v>
      </c>
      <c r="B1107" t="s">
        <v>3833</v>
      </c>
      <c r="C1107" t="s">
        <v>3835</v>
      </c>
      <c r="D1107" t="s">
        <v>1097</v>
      </c>
      <c r="E1107" t="s">
        <v>4124</v>
      </c>
      <c r="F1107" t="s">
        <v>4258</v>
      </c>
      <c r="G1107">
        <v>1</v>
      </c>
      <c r="H1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7" t="str">
        <f>Tabla_Consulta_desde_proyectos6[[#This Row],[PRYApath]]&amp;" "&amp;Tabla_Consulta_desde_proyectos6[[#This Row],[Usunombre]]</f>
        <v>/0002/0004 CRISTOPHER AVILA CASTILLO</v>
      </c>
    </row>
    <row r="1108" spans="1:11" x14ac:dyDescent="0.3">
      <c r="A1108" t="s">
        <v>4194</v>
      </c>
      <c r="B1108" t="s">
        <v>3833</v>
      </c>
      <c r="C1108" t="s">
        <v>3835</v>
      </c>
      <c r="D1108" t="s">
        <v>1097</v>
      </c>
      <c r="E1108" t="s">
        <v>4124</v>
      </c>
      <c r="F1108" t="s">
        <v>4284</v>
      </c>
      <c r="G1108">
        <v>3</v>
      </c>
      <c r="H1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8" t="str">
        <f>Tabla_Consulta_desde_proyectos6[[#This Row],[PRYApath]]&amp;" "&amp;Tabla_Consulta_desde_proyectos6[[#This Row],[Usunombre]]</f>
        <v>/0002/0004 CRISTOPHER AVILA CASTILLO</v>
      </c>
    </row>
    <row r="1109" spans="1:11" x14ac:dyDescent="0.3">
      <c r="A1109" t="s">
        <v>4194</v>
      </c>
      <c r="B1109" t="s">
        <v>3833</v>
      </c>
      <c r="C1109" t="s">
        <v>3835</v>
      </c>
      <c r="D1109" t="s">
        <v>1097</v>
      </c>
      <c r="E1109" t="s">
        <v>4124</v>
      </c>
      <c r="F1109" t="s">
        <v>4342</v>
      </c>
      <c r="G1109">
        <v>1</v>
      </c>
      <c r="H1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09" t="str">
        <f>Tabla_Consulta_desde_proyectos6[[#This Row],[PRYApath]]&amp;" "&amp;Tabla_Consulta_desde_proyectos6[[#This Row],[Usunombre]]</f>
        <v>/0002/0004 CRISTOPHER AVILA CASTILLO</v>
      </c>
    </row>
    <row r="1110" spans="1:11" x14ac:dyDescent="0.3">
      <c r="A1110" t="s">
        <v>4194</v>
      </c>
      <c r="B1110" t="s">
        <v>3833</v>
      </c>
      <c r="C1110" t="s">
        <v>3837</v>
      </c>
      <c r="D1110" t="s">
        <v>1097</v>
      </c>
      <c r="E1110" t="s">
        <v>4124</v>
      </c>
      <c r="F1110" t="s">
        <v>4366</v>
      </c>
      <c r="G1110">
        <v>2</v>
      </c>
      <c r="H1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0" t="str">
        <f>Tabla_Consulta_desde_proyectos6[[#This Row],[PRYApath]]&amp;" "&amp;Tabla_Consulta_desde_proyectos6[[#This Row],[Usunombre]]</f>
        <v>/0002/0004 CRISTOPHER AVILA CASTILLO</v>
      </c>
    </row>
    <row r="1111" spans="1:11" x14ac:dyDescent="0.3">
      <c r="A1111" t="s">
        <v>4194</v>
      </c>
      <c r="B1111" t="s">
        <v>3833</v>
      </c>
      <c r="C1111" t="s">
        <v>3835</v>
      </c>
      <c r="D1111" t="s">
        <v>1097</v>
      </c>
      <c r="E1111" t="s">
        <v>4124</v>
      </c>
      <c r="F1111" t="s">
        <v>4366</v>
      </c>
      <c r="G1111">
        <v>1</v>
      </c>
      <c r="H1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1" t="str">
        <f>Tabla_Consulta_desde_proyectos6[[#This Row],[PRYApath]]&amp;" "&amp;Tabla_Consulta_desde_proyectos6[[#This Row],[Usunombre]]</f>
        <v>/0002/0004 CRISTOPHER AVILA CASTILLO</v>
      </c>
    </row>
    <row r="1112" spans="1:11" x14ac:dyDescent="0.3">
      <c r="A1112" t="s">
        <v>4194</v>
      </c>
      <c r="B1112" t="s">
        <v>3833</v>
      </c>
      <c r="C1112" t="s">
        <v>3835</v>
      </c>
      <c r="D1112" t="s">
        <v>1097</v>
      </c>
      <c r="E1112" t="s">
        <v>4124</v>
      </c>
      <c r="F1112" t="s">
        <v>4388</v>
      </c>
      <c r="G1112">
        <v>1</v>
      </c>
      <c r="H1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2" t="str">
        <f>Tabla_Consulta_desde_proyectos6[[#This Row],[PRYApath]]&amp;" "&amp;Tabla_Consulta_desde_proyectos6[[#This Row],[Usunombre]]</f>
        <v>/0002/0004 CRISTOPHER AVILA CASTILLO</v>
      </c>
    </row>
    <row r="1113" spans="1:11" x14ac:dyDescent="0.3">
      <c r="A1113" t="s">
        <v>4194</v>
      </c>
      <c r="B1113" t="s">
        <v>3833</v>
      </c>
      <c r="C1113" t="s">
        <v>3835</v>
      </c>
      <c r="D1113" t="s">
        <v>1097</v>
      </c>
      <c r="E1113" t="s">
        <v>4124</v>
      </c>
      <c r="F1113" t="s">
        <v>4422</v>
      </c>
      <c r="G1113">
        <v>1</v>
      </c>
      <c r="H1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3" t="str">
        <f>Tabla_Consulta_desde_proyectos6[[#This Row],[PRYApath]]&amp;" "&amp;Tabla_Consulta_desde_proyectos6[[#This Row],[Usunombre]]</f>
        <v>/0002/0004 CRISTOPHER AVILA CASTILLO</v>
      </c>
    </row>
    <row r="1114" spans="1:11" x14ac:dyDescent="0.3">
      <c r="A1114" t="s">
        <v>4194</v>
      </c>
      <c r="B1114" t="s">
        <v>3833</v>
      </c>
      <c r="C1114" t="s">
        <v>3842</v>
      </c>
      <c r="D1114" t="s">
        <v>1097</v>
      </c>
      <c r="E1114" t="s">
        <v>32</v>
      </c>
      <c r="F1114" t="s">
        <v>4388</v>
      </c>
      <c r="G1114">
        <v>8</v>
      </c>
      <c r="H1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4" t="str">
        <f>Tabla_Consulta_desde_proyectos6[[#This Row],[PRYApath]]&amp;" "&amp;Tabla_Consulta_desde_proyectos6[[#This Row],[Usunombre]]</f>
        <v>/0002/0004 DALIA VERONICA WHEATHEY BALLADARES</v>
      </c>
    </row>
    <row r="1115" spans="1:11" x14ac:dyDescent="0.3">
      <c r="A1115" t="s">
        <v>4194</v>
      </c>
      <c r="B1115" t="s">
        <v>3833</v>
      </c>
      <c r="C1115" t="s">
        <v>3834</v>
      </c>
      <c r="D1115" t="s">
        <v>1097</v>
      </c>
      <c r="E1115" t="s">
        <v>271</v>
      </c>
      <c r="F1115" t="s">
        <v>4342</v>
      </c>
      <c r="G1115">
        <v>4</v>
      </c>
      <c r="H1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5" t="str">
        <f>Tabla_Consulta_desde_proyectos6[[#This Row],[PRYApath]]&amp;" "&amp;Tabla_Consulta_desde_proyectos6[[#This Row],[Usunombre]]</f>
        <v>/0002/0004 DANIEL MARGOLIS GORONAS</v>
      </c>
    </row>
    <row r="1116" spans="1:11" x14ac:dyDescent="0.3">
      <c r="A1116" t="s">
        <v>4194</v>
      </c>
      <c r="B1116" t="s">
        <v>3833</v>
      </c>
      <c r="C1116" t="s">
        <v>3836</v>
      </c>
      <c r="D1116" t="s">
        <v>1097</v>
      </c>
      <c r="E1116" t="s">
        <v>223</v>
      </c>
      <c r="F1116" t="s">
        <v>4284</v>
      </c>
      <c r="G1116">
        <v>4</v>
      </c>
      <c r="H1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6" t="str">
        <f>Tabla_Consulta_desde_proyectos6[[#This Row],[PRYApath]]&amp;" "&amp;Tabla_Consulta_desde_proyectos6[[#This Row],[Usunombre]]</f>
        <v>/0002/0004 DAVID NUÑEZ ARAYA</v>
      </c>
    </row>
    <row r="1117" spans="1:11" x14ac:dyDescent="0.3">
      <c r="A1117" t="s">
        <v>4194</v>
      </c>
      <c r="B1117" t="s">
        <v>3833</v>
      </c>
      <c r="C1117" t="s">
        <v>3836</v>
      </c>
      <c r="D1117" t="s">
        <v>1097</v>
      </c>
      <c r="E1117" t="s">
        <v>248</v>
      </c>
      <c r="F1117" t="s">
        <v>4388</v>
      </c>
      <c r="G1117">
        <v>8</v>
      </c>
      <c r="H1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7" t="str">
        <f>Tabla_Consulta_desde_proyectos6[[#This Row],[PRYApath]]&amp;" "&amp;Tabla_Consulta_desde_proyectos6[[#This Row],[Usunombre]]</f>
        <v>/0002/0004 DIEGO VILLALOBOS PAIZ</v>
      </c>
    </row>
    <row r="1118" spans="1:11" x14ac:dyDescent="0.3">
      <c r="A1118" t="s">
        <v>4194</v>
      </c>
      <c r="B1118" t="s">
        <v>3833</v>
      </c>
      <c r="C1118" t="s">
        <v>3840</v>
      </c>
      <c r="D1118" t="s">
        <v>1097</v>
      </c>
      <c r="E1118" t="s">
        <v>249</v>
      </c>
      <c r="F1118" t="s">
        <v>4258</v>
      </c>
      <c r="G1118">
        <v>8</v>
      </c>
      <c r="H1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8" t="str">
        <f>Tabla_Consulta_desde_proyectos6[[#This Row],[PRYApath]]&amp;" "&amp;Tabla_Consulta_desde_proyectos6[[#This Row],[Usunombre]]</f>
        <v>/0002/0004 EDUARDO LOVELL FLORES</v>
      </c>
    </row>
    <row r="1119" spans="1:11" x14ac:dyDescent="0.3">
      <c r="A1119" t="s">
        <v>4194</v>
      </c>
      <c r="B1119" t="s">
        <v>3833</v>
      </c>
      <c r="C1119" t="s">
        <v>3836</v>
      </c>
      <c r="D1119" t="s">
        <v>1097</v>
      </c>
      <c r="E1119" t="s">
        <v>3283</v>
      </c>
      <c r="F1119" t="s">
        <v>4258</v>
      </c>
      <c r="G1119">
        <v>3.5</v>
      </c>
      <c r="H1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19" t="str">
        <f>Tabla_Consulta_desde_proyectos6[[#This Row],[PRYApath]]&amp;" "&amp;Tabla_Consulta_desde_proyectos6[[#This Row],[Usunombre]]</f>
        <v>/0002/0004 EDUARDO SALAS CERDAS</v>
      </c>
    </row>
    <row r="1120" spans="1:11" x14ac:dyDescent="0.3">
      <c r="A1120" t="s">
        <v>4194</v>
      </c>
      <c r="B1120" t="s">
        <v>3833</v>
      </c>
      <c r="C1120" t="s">
        <v>3835</v>
      </c>
      <c r="D1120" t="s">
        <v>1097</v>
      </c>
      <c r="E1120" t="s">
        <v>3283</v>
      </c>
      <c r="F1120" t="s">
        <v>4258</v>
      </c>
      <c r="G1120">
        <v>4</v>
      </c>
      <c r="H1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0" t="str">
        <f>Tabla_Consulta_desde_proyectos6[[#This Row],[PRYApath]]&amp;" "&amp;Tabla_Consulta_desde_proyectos6[[#This Row],[Usunombre]]</f>
        <v>/0002/0004 EDUARDO SALAS CERDAS</v>
      </c>
    </row>
    <row r="1121" spans="1:11" x14ac:dyDescent="0.3">
      <c r="A1121" t="s">
        <v>4194</v>
      </c>
      <c r="B1121" t="s">
        <v>3833</v>
      </c>
      <c r="C1121" t="s">
        <v>3836</v>
      </c>
      <c r="D1121" t="s">
        <v>1097</v>
      </c>
      <c r="E1121" t="s">
        <v>3283</v>
      </c>
      <c r="F1121" t="s">
        <v>4284</v>
      </c>
      <c r="G1121">
        <v>2</v>
      </c>
      <c r="H1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1" t="str">
        <f>Tabla_Consulta_desde_proyectos6[[#This Row],[PRYApath]]&amp;" "&amp;Tabla_Consulta_desde_proyectos6[[#This Row],[Usunombre]]</f>
        <v>/0002/0004 EDUARDO SALAS CERDAS</v>
      </c>
    </row>
    <row r="1122" spans="1:11" x14ac:dyDescent="0.3">
      <c r="A1122" t="s">
        <v>4194</v>
      </c>
      <c r="B1122" t="s">
        <v>3833</v>
      </c>
      <c r="C1122" t="s">
        <v>3835</v>
      </c>
      <c r="D1122" t="s">
        <v>1097</v>
      </c>
      <c r="E1122" t="s">
        <v>3283</v>
      </c>
      <c r="F1122" t="s">
        <v>4284</v>
      </c>
      <c r="G1122">
        <v>2</v>
      </c>
      <c r="H1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2" t="str">
        <f>Tabla_Consulta_desde_proyectos6[[#This Row],[PRYApath]]&amp;" "&amp;Tabla_Consulta_desde_proyectos6[[#This Row],[Usunombre]]</f>
        <v>/0002/0004 EDUARDO SALAS CERDAS</v>
      </c>
    </row>
    <row r="1123" spans="1:11" x14ac:dyDescent="0.3">
      <c r="A1123" t="s">
        <v>4194</v>
      </c>
      <c r="B1123" t="s">
        <v>3833</v>
      </c>
      <c r="C1123" t="s">
        <v>3836</v>
      </c>
      <c r="D1123" t="s">
        <v>1097</v>
      </c>
      <c r="E1123" t="s">
        <v>3283</v>
      </c>
      <c r="F1123" t="s">
        <v>4342</v>
      </c>
      <c r="G1123">
        <v>2</v>
      </c>
      <c r="H1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3" t="str">
        <f>Tabla_Consulta_desde_proyectos6[[#This Row],[PRYApath]]&amp;" "&amp;Tabla_Consulta_desde_proyectos6[[#This Row],[Usunombre]]</f>
        <v>/0002/0004 EDUARDO SALAS CERDAS</v>
      </c>
    </row>
    <row r="1124" spans="1:11" x14ac:dyDescent="0.3">
      <c r="A1124" t="s">
        <v>4194</v>
      </c>
      <c r="B1124" t="s">
        <v>3833</v>
      </c>
      <c r="C1124" t="s">
        <v>3835</v>
      </c>
      <c r="D1124" t="s">
        <v>1097</v>
      </c>
      <c r="E1124" t="s">
        <v>3283</v>
      </c>
      <c r="F1124" t="s">
        <v>4342</v>
      </c>
      <c r="G1124">
        <v>2</v>
      </c>
      <c r="H1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4" t="str">
        <f>Tabla_Consulta_desde_proyectos6[[#This Row],[PRYApath]]&amp;" "&amp;Tabla_Consulta_desde_proyectos6[[#This Row],[Usunombre]]</f>
        <v>/0002/0004 EDUARDO SALAS CERDAS</v>
      </c>
    </row>
    <row r="1125" spans="1:11" x14ac:dyDescent="0.3">
      <c r="A1125" t="s">
        <v>4194</v>
      </c>
      <c r="B1125" t="s">
        <v>3833</v>
      </c>
      <c r="C1125" t="s">
        <v>3835</v>
      </c>
      <c r="D1125" t="s">
        <v>1097</v>
      </c>
      <c r="E1125" t="s">
        <v>3283</v>
      </c>
      <c r="F1125" t="s">
        <v>4366</v>
      </c>
      <c r="G1125">
        <v>2</v>
      </c>
      <c r="H1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5" t="str">
        <f>Tabla_Consulta_desde_proyectos6[[#This Row],[PRYApath]]&amp;" "&amp;Tabla_Consulta_desde_proyectos6[[#This Row],[Usunombre]]</f>
        <v>/0002/0004 EDUARDO SALAS CERDAS</v>
      </c>
    </row>
    <row r="1126" spans="1:11" x14ac:dyDescent="0.3">
      <c r="A1126" t="s">
        <v>4194</v>
      </c>
      <c r="B1126" t="s">
        <v>3833</v>
      </c>
      <c r="C1126" t="s">
        <v>3836</v>
      </c>
      <c r="D1126" t="s">
        <v>1097</v>
      </c>
      <c r="E1126" t="s">
        <v>3283</v>
      </c>
      <c r="F1126" t="s">
        <v>4388</v>
      </c>
      <c r="G1126">
        <v>1</v>
      </c>
      <c r="H1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6" t="str">
        <f>Tabla_Consulta_desde_proyectos6[[#This Row],[PRYApath]]&amp;" "&amp;Tabla_Consulta_desde_proyectos6[[#This Row],[Usunombre]]</f>
        <v>/0002/0004 EDUARDO SALAS CERDAS</v>
      </c>
    </row>
    <row r="1127" spans="1:11" x14ac:dyDescent="0.3">
      <c r="A1127" t="s">
        <v>4194</v>
      </c>
      <c r="B1127" t="s">
        <v>3833</v>
      </c>
      <c r="C1127" t="s">
        <v>3836</v>
      </c>
      <c r="D1127" t="s">
        <v>1097</v>
      </c>
      <c r="E1127" t="s">
        <v>3283</v>
      </c>
      <c r="F1127" t="s">
        <v>4422</v>
      </c>
      <c r="G1127">
        <v>4</v>
      </c>
      <c r="H1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7" t="str">
        <f>Tabla_Consulta_desde_proyectos6[[#This Row],[PRYApath]]&amp;" "&amp;Tabla_Consulta_desde_proyectos6[[#This Row],[Usunombre]]</f>
        <v>/0002/0004 EDUARDO SALAS CERDAS</v>
      </c>
    </row>
    <row r="1128" spans="1:11" x14ac:dyDescent="0.3">
      <c r="A1128" t="s">
        <v>4194</v>
      </c>
      <c r="B1128" t="s">
        <v>3833</v>
      </c>
      <c r="C1128" t="s">
        <v>3835</v>
      </c>
      <c r="D1128" t="s">
        <v>1097</v>
      </c>
      <c r="E1128" t="s">
        <v>3283</v>
      </c>
      <c r="F1128" t="s">
        <v>4422</v>
      </c>
      <c r="G1128">
        <v>1</v>
      </c>
      <c r="H1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8" t="str">
        <f>Tabla_Consulta_desde_proyectos6[[#This Row],[PRYApath]]&amp;" "&amp;Tabla_Consulta_desde_proyectos6[[#This Row],[Usunombre]]</f>
        <v>/0002/0004 EDUARDO SALAS CERDAS</v>
      </c>
    </row>
    <row r="1129" spans="1:11" x14ac:dyDescent="0.3">
      <c r="A1129" t="s">
        <v>4194</v>
      </c>
      <c r="B1129" t="s">
        <v>3833</v>
      </c>
      <c r="C1129" t="s">
        <v>3835</v>
      </c>
      <c r="D1129" t="s">
        <v>1097</v>
      </c>
      <c r="E1129" t="s">
        <v>3283</v>
      </c>
      <c r="F1129" t="s">
        <v>4434</v>
      </c>
      <c r="G1129">
        <v>1</v>
      </c>
      <c r="H1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29" t="str">
        <f>Tabla_Consulta_desde_proyectos6[[#This Row],[PRYApath]]&amp;" "&amp;Tabla_Consulta_desde_proyectos6[[#This Row],[Usunombre]]</f>
        <v>/0002/0004 EDUARDO SALAS CERDAS</v>
      </c>
    </row>
    <row r="1130" spans="1:11" x14ac:dyDescent="0.3">
      <c r="A1130" t="s">
        <v>4194</v>
      </c>
      <c r="B1130" t="s">
        <v>3833</v>
      </c>
      <c r="C1130" t="s">
        <v>3842</v>
      </c>
      <c r="D1130" t="s">
        <v>1097</v>
      </c>
      <c r="E1130" t="s">
        <v>163</v>
      </c>
      <c r="F1130" t="s">
        <v>4258</v>
      </c>
      <c r="G1130">
        <v>4</v>
      </c>
      <c r="H1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0" t="str">
        <f>Tabla_Consulta_desde_proyectos6[[#This Row],[PRYApath]]&amp;" "&amp;Tabla_Consulta_desde_proyectos6[[#This Row],[Usunombre]]</f>
        <v>/0002/0004 EIVI CAMPOS MOLINA</v>
      </c>
    </row>
    <row r="1131" spans="1:11" x14ac:dyDescent="0.3">
      <c r="A1131" t="s">
        <v>4194</v>
      </c>
      <c r="B1131" t="s">
        <v>3833</v>
      </c>
      <c r="C1131" t="s">
        <v>3834</v>
      </c>
      <c r="D1131" t="s">
        <v>1097</v>
      </c>
      <c r="E1131" t="s">
        <v>163</v>
      </c>
      <c r="F1131" t="s">
        <v>4284</v>
      </c>
      <c r="G1131">
        <v>1</v>
      </c>
      <c r="H1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1" t="str">
        <f>Tabla_Consulta_desde_proyectos6[[#This Row],[PRYApath]]&amp;" "&amp;Tabla_Consulta_desde_proyectos6[[#This Row],[Usunombre]]</f>
        <v>/0002/0004 EIVI CAMPOS MOLINA</v>
      </c>
    </row>
    <row r="1132" spans="1:11" x14ac:dyDescent="0.3">
      <c r="A1132" t="s">
        <v>4194</v>
      </c>
      <c r="B1132" t="s">
        <v>3833</v>
      </c>
      <c r="C1132" t="s">
        <v>3836</v>
      </c>
      <c r="D1132" t="s">
        <v>1097</v>
      </c>
      <c r="E1132" t="s">
        <v>163</v>
      </c>
      <c r="F1132" t="s">
        <v>4284</v>
      </c>
      <c r="G1132">
        <v>2.5</v>
      </c>
      <c r="H1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2" t="str">
        <f>Tabla_Consulta_desde_proyectos6[[#This Row],[PRYApath]]&amp;" "&amp;Tabla_Consulta_desde_proyectos6[[#This Row],[Usunombre]]</f>
        <v>/0002/0004 EIVI CAMPOS MOLINA</v>
      </c>
    </row>
    <row r="1133" spans="1:11" x14ac:dyDescent="0.3">
      <c r="A1133" t="s">
        <v>4194</v>
      </c>
      <c r="B1133" t="s">
        <v>3833</v>
      </c>
      <c r="C1133" t="s">
        <v>3834</v>
      </c>
      <c r="D1133" t="s">
        <v>1097</v>
      </c>
      <c r="E1133" t="s">
        <v>163</v>
      </c>
      <c r="F1133" t="s">
        <v>4342</v>
      </c>
      <c r="G1133">
        <v>5</v>
      </c>
      <c r="H1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3" t="str">
        <f>Tabla_Consulta_desde_proyectos6[[#This Row],[PRYApath]]&amp;" "&amp;Tabla_Consulta_desde_proyectos6[[#This Row],[Usunombre]]</f>
        <v>/0002/0004 EIVI CAMPOS MOLINA</v>
      </c>
    </row>
    <row r="1134" spans="1:11" x14ac:dyDescent="0.3">
      <c r="A1134" t="s">
        <v>4194</v>
      </c>
      <c r="B1134" t="s">
        <v>3833</v>
      </c>
      <c r="C1134" t="s">
        <v>3840</v>
      </c>
      <c r="D1134" t="s">
        <v>1097</v>
      </c>
      <c r="E1134" t="s">
        <v>163</v>
      </c>
      <c r="F1134" t="s">
        <v>4342</v>
      </c>
      <c r="G1134">
        <v>24</v>
      </c>
      <c r="H1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4" t="str">
        <f>Tabla_Consulta_desde_proyectos6[[#This Row],[PRYApath]]&amp;" "&amp;Tabla_Consulta_desde_proyectos6[[#This Row],[Usunombre]]</f>
        <v>/0002/0004 EIVI CAMPOS MOLINA</v>
      </c>
    </row>
    <row r="1135" spans="1:11" x14ac:dyDescent="0.3">
      <c r="A1135" t="s">
        <v>4194</v>
      </c>
      <c r="B1135" t="s">
        <v>3833</v>
      </c>
      <c r="C1135" t="s">
        <v>3834</v>
      </c>
      <c r="D1135" t="s">
        <v>1097</v>
      </c>
      <c r="E1135" t="s">
        <v>163</v>
      </c>
      <c r="F1135" t="s">
        <v>4366</v>
      </c>
      <c r="G1135">
        <v>0.5</v>
      </c>
      <c r="H1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5" t="str">
        <f>Tabla_Consulta_desde_proyectos6[[#This Row],[PRYApath]]&amp;" "&amp;Tabla_Consulta_desde_proyectos6[[#This Row],[Usunombre]]</f>
        <v>/0002/0004 EIVI CAMPOS MOLINA</v>
      </c>
    </row>
    <row r="1136" spans="1:11" x14ac:dyDescent="0.3">
      <c r="A1136" t="s">
        <v>4194</v>
      </c>
      <c r="B1136" t="s">
        <v>3833</v>
      </c>
      <c r="C1136" t="s">
        <v>3836</v>
      </c>
      <c r="D1136" t="s">
        <v>1097</v>
      </c>
      <c r="E1136" t="s">
        <v>163</v>
      </c>
      <c r="F1136" t="s">
        <v>4388</v>
      </c>
      <c r="G1136">
        <v>7</v>
      </c>
      <c r="H1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6" t="str">
        <f>Tabla_Consulta_desde_proyectos6[[#This Row],[PRYApath]]&amp;" "&amp;Tabla_Consulta_desde_proyectos6[[#This Row],[Usunombre]]</f>
        <v>/0002/0004 EIVI CAMPOS MOLINA</v>
      </c>
    </row>
    <row r="1137" spans="1:11" x14ac:dyDescent="0.3">
      <c r="A1137" t="s">
        <v>4194</v>
      </c>
      <c r="B1137" t="s">
        <v>3833</v>
      </c>
      <c r="C1137" t="s">
        <v>3835</v>
      </c>
      <c r="D1137" t="s">
        <v>1097</v>
      </c>
      <c r="E1137" t="s">
        <v>163</v>
      </c>
      <c r="F1137" t="s">
        <v>4422</v>
      </c>
      <c r="G1137">
        <v>2</v>
      </c>
      <c r="H1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7" t="str">
        <f>Tabla_Consulta_desde_proyectos6[[#This Row],[PRYApath]]&amp;" "&amp;Tabla_Consulta_desde_proyectos6[[#This Row],[Usunombre]]</f>
        <v>/0002/0004 EIVI CAMPOS MOLINA</v>
      </c>
    </row>
    <row r="1138" spans="1:11" x14ac:dyDescent="0.3">
      <c r="A1138" t="s">
        <v>4194</v>
      </c>
      <c r="B1138" t="s">
        <v>3833</v>
      </c>
      <c r="C1138" t="s">
        <v>3836</v>
      </c>
      <c r="D1138" t="s">
        <v>1097</v>
      </c>
      <c r="E1138" t="s">
        <v>61</v>
      </c>
      <c r="F1138" t="s">
        <v>4284</v>
      </c>
      <c r="G1138">
        <v>1</v>
      </c>
      <c r="H1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8" t="str">
        <f>Tabla_Consulta_desde_proyectos6[[#This Row],[PRYApath]]&amp;" "&amp;Tabla_Consulta_desde_proyectos6[[#This Row],[Usunombre]]</f>
        <v>/0002/0004 ESTEFANIA LEIVA ARRIETA</v>
      </c>
    </row>
    <row r="1139" spans="1:11" x14ac:dyDescent="0.3">
      <c r="A1139" t="s">
        <v>4194</v>
      </c>
      <c r="B1139" t="s">
        <v>3833</v>
      </c>
      <c r="C1139" t="s">
        <v>3834</v>
      </c>
      <c r="D1139" t="s">
        <v>1097</v>
      </c>
      <c r="E1139" t="s">
        <v>61</v>
      </c>
      <c r="F1139" t="s">
        <v>4342</v>
      </c>
      <c r="G1139">
        <v>1</v>
      </c>
      <c r="H1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39" t="str">
        <f>Tabla_Consulta_desde_proyectos6[[#This Row],[PRYApath]]&amp;" "&amp;Tabla_Consulta_desde_proyectos6[[#This Row],[Usunombre]]</f>
        <v>/0002/0004 ESTEFANIA LEIVA ARRIETA</v>
      </c>
    </row>
    <row r="1140" spans="1:11" x14ac:dyDescent="0.3">
      <c r="A1140" t="s">
        <v>4194</v>
      </c>
      <c r="B1140" t="s">
        <v>3833</v>
      </c>
      <c r="C1140" t="s">
        <v>3836</v>
      </c>
      <c r="D1140" t="s">
        <v>1097</v>
      </c>
      <c r="E1140" t="s">
        <v>1004</v>
      </c>
      <c r="F1140" t="s">
        <v>4342</v>
      </c>
      <c r="G1140">
        <v>9</v>
      </c>
      <c r="H1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0" t="str">
        <f>Tabla_Consulta_desde_proyectos6[[#This Row],[PRYApath]]&amp;" "&amp;Tabla_Consulta_desde_proyectos6[[#This Row],[Usunombre]]</f>
        <v>/0002/0004 FABIAN BOLAÑOS MUÑOZ</v>
      </c>
    </row>
    <row r="1141" spans="1:11" x14ac:dyDescent="0.3">
      <c r="A1141" t="s">
        <v>4194</v>
      </c>
      <c r="B1141" t="s">
        <v>3833</v>
      </c>
      <c r="C1141" t="s">
        <v>3836</v>
      </c>
      <c r="D1141" t="s">
        <v>1097</v>
      </c>
      <c r="E1141" t="s">
        <v>1004</v>
      </c>
      <c r="F1141" t="s">
        <v>4434</v>
      </c>
      <c r="G1141">
        <v>8</v>
      </c>
      <c r="H1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1" t="str">
        <f>Tabla_Consulta_desde_proyectos6[[#This Row],[PRYApath]]&amp;" "&amp;Tabla_Consulta_desde_proyectos6[[#This Row],[Usunombre]]</f>
        <v>/0002/0004 FABIAN BOLAÑOS MUÑOZ</v>
      </c>
    </row>
    <row r="1142" spans="1:11" x14ac:dyDescent="0.3">
      <c r="A1142" t="s">
        <v>4194</v>
      </c>
      <c r="B1142" t="s">
        <v>3833</v>
      </c>
      <c r="C1142" t="s">
        <v>3842</v>
      </c>
      <c r="D1142" t="s">
        <v>1097</v>
      </c>
      <c r="E1142" t="s">
        <v>1032</v>
      </c>
      <c r="F1142" t="s">
        <v>4284</v>
      </c>
      <c r="G1142">
        <v>8</v>
      </c>
      <c r="H1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2" t="str">
        <f>Tabla_Consulta_desde_proyectos6[[#This Row],[PRYApath]]&amp;" "&amp;Tabla_Consulta_desde_proyectos6[[#This Row],[Usunombre]]</f>
        <v>/0002/0004 FABIO CORDOBA VARGAS</v>
      </c>
    </row>
    <row r="1143" spans="1:11" x14ac:dyDescent="0.3">
      <c r="A1143" t="s">
        <v>4194</v>
      </c>
      <c r="B1143" t="s">
        <v>3833</v>
      </c>
      <c r="C1143" t="s">
        <v>3834</v>
      </c>
      <c r="D1143" t="s">
        <v>1097</v>
      </c>
      <c r="E1143" t="s">
        <v>962</v>
      </c>
      <c r="F1143" t="s">
        <v>4342</v>
      </c>
      <c r="G1143">
        <v>8</v>
      </c>
      <c r="H1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3" t="str">
        <f>Tabla_Consulta_desde_proyectos6[[#This Row],[PRYApath]]&amp;" "&amp;Tabla_Consulta_desde_proyectos6[[#This Row],[Usunombre]]</f>
        <v>/0002/0004 FERNANDO ARIAS NUÑEZ</v>
      </c>
    </row>
    <row r="1144" spans="1:11" x14ac:dyDescent="0.3">
      <c r="A1144" t="s">
        <v>4194</v>
      </c>
      <c r="B1144" t="s">
        <v>3833</v>
      </c>
      <c r="C1144" t="s">
        <v>3840</v>
      </c>
      <c r="D1144" t="s">
        <v>1097</v>
      </c>
      <c r="E1144" t="s">
        <v>4219</v>
      </c>
      <c r="F1144" t="s">
        <v>4366</v>
      </c>
      <c r="G1144">
        <v>8</v>
      </c>
      <c r="H1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4" t="str">
        <f>Tabla_Consulta_desde_proyectos6[[#This Row],[PRYApath]]&amp;" "&amp;Tabla_Consulta_desde_proyectos6[[#This Row],[Usunombre]]</f>
        <v>/0002/0004 FERNANDO ESQUIVEL ARCE</v>
      </c>
    </row>
    <row r="1145" spans="1:11" x14ac:dyDescent="0.3">
      <c r="A1145" t="s">
        <v>4194</v>
      </c>
      <c r="B1145" t="s">
        <v>3833</v>
      </c>
      <c r="C1145" t="s">
        <v>3840</v>
      </c>
      <c r="D1145" t="s">
        <v>1097</v>
      </c>
      <c r="E1145" t="s">
        <v>4219</v>
      </c>
      <c r="F1145" t="s">
        <v>4388</v>
      </c>
      <c r="G1145">
        <v>16</v>
      </c>
      <c r="H1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5" t="str">
        <f>Tabla_Consulta_desde_proyectos6[[#This Row],[PRYApath]]&amp;" "&amp;Tabla_Consulta_desde_proyectos6[[#This Row],[Usunombre]]</f>
        <v>/0002/0004 FERNANDO ESQUIVEL ARCE</v>
      </c>
    </row>
    <row r="1146" spans="1:11" x14ac:dyDescent="0.3">
      <c r="A1146" t="s">
        <v>4194</v>
      </c>
      <c r="B1146" t="s">
        <v>3833</v>
      </c>
      <c r="C1146" t="s">
        <v>3836</v>
      </c>
      <c r="D1146" t="s">
        <v>1097</v>
      </c>
      <c r="E1146" t="s">
        <v>4219</v>
      </c>
      <c r="F1146" t="s">
        <v>4422</v>
      </c>
      <c r="G1146">
        <v>4</v>
      </c>
      <c r="H1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6" t="str">
        <f>Tabla_Consulta_desde_proyectos6[[#This Row],[PRYApath]]&amp;" "&amp;Tabla_Consulta_desde_proyectos6[[#This Row],[Usunombre]]</f>
        <v>/0002/0004 FERNANDO ESQUIVEL ARCE</v>
      </c>
    </row>
    <row r="1147" spans="1:11" x14ac:dyDescent="0.3">
      <c r="A1147" t="s">
        <v>4194</v>
      </c>
      <c r="B1147" t="s">
        <v>3833</v>
      </c>
      <c r="C1147" t="s">
        <v>3836</v>
      </c>
      <c r="D1147" t="s">
        <v>1097</v>
      </c>
      <c r="E1147" t="s">
        <v>182</v>
      </c>
      <c r="F1147" t="s">
        <v>4258</v>
      </c>
      <c r="G1147">
        <v>2</v>
      </c>
      <c r="H1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7" t="str">
        <f>Tabla_Consulta_desde_proyectos6[[#This Row],[PRYApath]]&amp;" "&amp;Tabla_Consulta_desde_proyectos6[[#This Row],[Usunombre]]</f>
        <v>/0002/0004 GABRIELA ALVARADO SALAS</v>
      </c>
    </row>
    <row r="1148" spans="1:11" x14ac:dyDescent="0.3">
      <c r="A1148" t="s">
        <v>4194</v>
      </c>
      <c r="B1148" t="s">
        <v>3833</v>
      </c>
      <c r="C1148" t="s">
        <v>3836</v>
      </c>
      <c r="D1148" t="s">
        <v>1097</v>
      </c>
      <c r="E1148" t="s">
        <v>182</v>
      </c>
      <c r="F1148" t="s">
        <v>4284</v>
      </c>
      <c r="G1148">
        <v>7</v>
      </c>
      <c r="H1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8" t="str">
        <f>Tabla_Consulta_desde_proyectos6[[#This Row],[PRYApath]]&amp;" "&amp;Tabla_Consulta_desde_proyectos6[[#This Row],[Usunombre]]</f>
        <v>/0002/0004 GABRIELA ALVARADO SALAS</v>
      </c>
    </row>
    <row r="1149" spans="1:11" x14ac:dyDescent="0.3">
      <c r="A1149" t="s">
        <v>4194</v>
      </c>
      <c r="B1149" t="s">
        <v>3833</v>
      </c>
      <c r="C1149" t="s">
        <v>3834</v>
      </c>
      <c r="D1149" t="s">
        <v>1097</v>
      </c>
      <c r="E1149" t="s">
        <v>136</v>
      </c>
      <c r="F1149" t="s">
        <v>4258</v>
      </c>
      <c r="G1149">
        <v>3</v>
      </c>
      <c r="H1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49" t="str">
        <f>Tabla_Consulta_desde_proyectos6[[#This Row],[PRYApath]]&amp;" "&amp;Tabla_Consulta_desde_proyectos6[[#This Row],[Usunombre]]</f>
        <v>/0002/0004 GEHISSON ANDRES GAITAN HERRERA</v>
      </c>
    </row>
    <row r="1150" spans="1:11" x14ac:dyDescent="0.3">
      <c r="A1150" t="s">
        <v>4194</v>
      </c>
      <c r="B1150" t="s">
        <v>3833</v>
      </c>
      <c r="C1150" t="s">
        <v>3840</v>
      </c>
      <c r="D1150" t="s">
        <v>1097</v>
      </c>
      <c r="E1150" t="s">
        <v>136</v>
      </c>
      <c r="F1150" t="s">
        <v>4258</v>
      </c>
      <c r="G1150">
        <v>8</v>
      </c>
      <c r="H1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0" t="str">
        <f>Tabla_Consulta_desde_proyectos6[[#This Row],[PRYApath]]&amp;" "&amp;Tabla_Consulta_desde_proyectos6[[#This Row],[Usunombre]]</f>
        <v>/0002/0004 GEHISSON ANDRES GAITAN HERRERA</v>
      </c>
    </row>
    <row r="1151" spans="1:11" x14ac:dyDescent="0.3">
      <c r="A1151" t="s">
        <v>4194</v>
      </c>
      <c r="B1151" t="s">
        <v>3833</v>
      </c>
      <c r="C1151" t="s">
        <v>3837</v>
      </c>
      <c r="D1151" t="s">
        <v>1097</v>
      </c>
      <c r="E1151" t="s">
        <v>136</v>
      </c>
      <c r="F1151" t="s">
        <v>4284</v>
      </c>
      <c r="G1151">
        <v>2</v>
      </c>
      <c r="H1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1" t="str">
        <f>Tabla_Consulta_desde_proyectos6[[#This Row],[PRYApath]]&amp;" "&amp;Tabla_Consulta_desde_proyectos6[[#This Row],[Usunombre]]</f>
        <v>/0002/0004 GEHISSON ANDRES GAITAN HERRERA</v>
      </c>
    </row>
    <row r="1152" spans="1:11" x14ac:dyDescent="0.3">
      <c r="A1152" t="s">
        <v>4194</v>
      </c>
      <c r="B1152" t="s">
        <v>3833</v>
      </c>
      <c r="C1152" t="s">
        <v>3837</v>
      </c>
      <c r="D1152" t="s">
        <v>1097</v>
      </c>
      <c r="E1152" t="s">
        <v>136</v>
      </c>
      <c r="F1152" t="s">
        <v>4342</v>
      </c>
      <c r="G1152">
        <v>2</v>
      </c>
      <c r="H1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2" t="str">
        <f>Tabla_Consulta_desde_proyectos6[[#This Row],[PRYApath]]&amp;" "&amp;Tabla_Consulta_desde_proyectos6[[#This Row],[Usunombre]]</f>
        <v>/0002/0004 GEHISSON ANDRES GAITAN HERRERA</v>
      </c>
    </row>
    <row r="1153" spans="1:11" x14ac:dyDescent="0.3">
      <c r="A1153" t="s">
        <v>4194</v>
      </c>
      <c r="B1153" t="s">
        <v>3833</v>
      </c>
      <c r="C1153" t="s">
        <v>3837</v>
      </c>
      <c r="D1153" t="s">
        <v>1097</v>
      </c>
      <c r="E1153" t="s">
        <v>136</v>
      </c>
      <c r="F1153" t="s">
        <v>4366</v>
      </c>
      <c r="G1153">
        <v>1</v>
      </c>
      <c r="H1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3" t="str">
        <f>Tabla_Consulta_desde_proyectos6[[#This Row],[PRYApath]]&amp;" "&amp;Tabla_Consulta_desde_proyectos6[[#This Row],[Usunombre]]</f>
        <v>/0002/0004 GEHISSON ANDRES GAITAN HERRERA</v>
      </c>
    </row>
    <row r="1154" spans="1:11" x14ac:dyDescent="0.3">
      <c r="A1154" t="s">
        <v>4194</v>
      </c>
      <c r="B1154" t="s">
        <v>3833</v>
      </c>
      <c r="C1154" t="s">
        <v>3837</v>
      </c>
      <c r="D1154" t="s">
        <v>1097</v>
      </c>
      <c r="E1154" t="s">
        <v>136</v>
      </c>
      <c r="F1154" t="s">
        <v>4388</v>
      </c>
      <c r="G1154">
        <v>8</v>
      </c>
      <c r="H1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4" t="str">
        <f>Tabla_Consulta_desde_proyectos6[[#This Row],[PRYApath]]&amp;" "&amp;Tabla_Consulta_desde_proyectos6[[#This Row],[Usunombre]]</f>
        <v>/0002/0004 GEHISSON ANDRES GAITAN HERRERA</v>
      </c>
    </row>
    <row r="1155" spans="1:11" x14ac:dyDescent="0.3">
      <c r="A1155" t="s">
        <v>4194</v>
      </c>
      <c r="B1155" t="s">
        <v>3833</v>
      </c>
      <c r="C1155" t="s">
        <v>3842</v>
      </c>
      <c r="D1155" t="s">
        <v>1097</v>
      </c>
      <c r="E1155" t="s">
        <v>4214</v>
      </c>
      <c r="F1155" t="s">
        <v>4422</v>
      </c>
      <c r="G1155">
        <v>10</v>
      </c>
      <c r="H1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5" t="str">
        <f>Tabla_Consulta_desde_proyectos6[[#This Row],[PRYApath]]&amp;" "&amp;Tabla_Consulta_desde_proyectos6[[#This Row],[Usunombre]]</f>
        <v>/0002/0004 GERARDO BOLIVAR VARGAS FERNANDEZ</v>
      </c>
    </row>
    <row r="1156" spans="1:11" x14ac:dyDescent="0.3">
      <c r="A1156" t="s">
        <v>4194</v>
      </c>
      <c r="B1156" t="s">
        <v>3833</v>
      </c>
      <c r="C1156" t="s">
        <v>3842</v>
      </c>
      <c r="D1156" t="s">
        <v>1097</v>
      </c>
      <c r="E1156" t="s">
        <v>240</v>
      </c>
      <c r="F1156" t="s">
        <v>4258</v>
      </c>
      <c r="G1156">
        <v>8</v>
      </c>
      <c r="H1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6" t="str">
        <f>Tabla_Consulta_desde_proyectos6[[#This Row],[PRYApath]]&amp;" "&amp;Tabla_Consulta_desde_proyectos6[[#This Row],[Usunombre]]</f>
        <v>/0002/0004 GUSTAVO BUJAN CASTRO</v>
      </c>
    </row>
    <row r="1157" spans="1:11" x14ac:dyDescent="0.3">
      <c r="A1157" t="s">
        <v>4194</v>
      </c>
      <c r="B1157" t="s">
        <v>3833</v>
      </c>
      <c r="C1157" t="s">
        <v>3834</v>
      </c>
      <c r="D1157" t="s">
        <v>1097</v>
      </c>
      <c r="E1157" t="s">
        <v>240</v>
      </c>
      <c r="F1157" t="s">
        <v>4388</v>
      </c>
      <c r="G1157">
        <v>11.5</v>
      </c>
      <c r="H1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7" t="str">
        <f>Tabla_Consulta_desde_proyectos6[[#This Row],[PRYApath]]&amp;" "&amp;Tabla_Consulta_desde_proyectos6[[#This Row],[Usunombre]]</f>
        <v>/0002/0004 GUSTAVO BUJAN CASTRO</v>
      </c>
    </row>
    <row r="1158" spans="1:11" x14ac:dyDescent="0.3">
      <c r="A1158" t="s">
        <v>4194</v>
      </c>
      <c r="B1158" t="s">
        <v>3833</v>
      </c>
      <c r="C1158" t="s">
        <v>3842</v>
      </c>
      <c r="D1158" t="s">
        <v>1097</v>
      </c>
      <c r="E1158" t="s">
        <v>240</v>
      </c>
      <c r="F1158" t="s">
        <v>4434</v>
      </c>
      <c r="G1158">
        <v>4</v>
      </c>
      <c r="H1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8" t="str">
        <f>Tabla_Consulta_desde_proyectos6[[#This Row],[PRYApath]]&amp;" "&amp;Tabla_Consulta_desde_proyectos6[[#This Row],[Usunombre]]</f>
        <v>/0002/0004 GUSTAVO BUJAN CASTRO</v>
      </c>
    </row>
    <row r="1159" spans="1:11" x14ac:dyDescent="0.3">
      <c r="A1159" t="s">
        <v>4194</v>
      </c>
      <c r="B1159" t="s">
        <v>3833</v>
      </c>
      <c r="C1159" t="s">
        <v>3840</v>
      </c>
      <c r="D1159" t="s">
        <v>1097</v>
      </c>
      <c r="E1159" t="s">
        <v>185</v>
      </c>
      <c r="F1159" t="s">
        <v>4284</v>
      </c>
      <c r="G1159">
        <v>24</v>
      </c>
      <c r="H1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59" t="str">
        <f>Tabla_Consulta_desde_proyectos6[[#This Row],[PRYApath]]&amp;" "&amp;Tabla_Consulta_desde_proyectos6[[#This Row],[Usunombre]]</f>
        <v>/0002/0004 GUSTAVO FERNANDEZ JIMENEZ</v>
      </c>
    </row>
    <row r="1160" spans="1:11" x14ac:dyDescent="0.3">
      <c r="A1160" t="s">
        <v>4194</v>
      </c>
      <c r="B1160" t="s">
        <v>3833</v>
      </c>
      <c r="C1160" t="s">
        <v>3836</v>
      </c>
      <c r="D1160" t="s">
        <v>1097</v>
      </c>
      <c r="E1160" t="s">
        <v>281</v>
      </c>
      <c r="F1160" t="s">
        <v>4284</v>
      </c>
      <c r="G1160">
        <v>1</v>
      </c>
      <c r="H1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0" t="str">
        <f>Tabla_Consulta_desde_proyectos6[[#This Row],[PRYApath]]&amp;" "&amp;Tabla_Consulta_desde_proyectos6[[#This Row],[Usunombre]]</f>
        <v>/0002/0004 GUSTAVO GUTIERREZ ALFARO</v>
      </c>
    </row>
    <row r="1161" spans="1:11" x14ac:dyDescent="0.3">
      <c r="A1161" t="s">
        <v>4194</v>
      </c>
      <c r="B1161" t="s">
        <v>3833</v>
      </c>
      <c r="C1161" t="s">
        <v>3836</v>
      </c>
      <c r="D1161" t="s">
        <v>1097</v>
      </c>
      <c r="E1161" t="s">
        <v>281</v>
      </c>
      <c r="F1161" t="s">
        <v>4342</v>
      </c>
      <c r="G1161">
        <v>0.5</v>
      </c>
      <c r="H1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1" t="str">
        <f>Tabla_Consulta_desde_proyectos6[[#This Row],[PRYApath]]&amp;" "&amp;Tabla_Consulta_desde_proyectos6[[#This Row],[Usunombre]]</f>
        <v>/0002/0004 GUSTAVO GUTIERREZ ALFARO</v>
      </c>
    </row>
    <row r="1162" spans="1:11" x14ac:dyDescent="0.3">
      <c r="A1162" t="s">
        <v>4194</v>
      </c>
      <c r="B1162" t="s">
        <v>3833</v>
      </c>
      <c r="C1162" t="s">
        <v>3836</v>
      </c>
      <c r="D1162" t="s">
        <v>1097</v>
      </c>
      <c r="E1162" t="s">
        <v>281</v>
      </c>
      <c r="F1162" t="s">
        <v>4366</v>
      </c>
      <c r="G1162">
        <v>4.5</v>
      </c>
      <c r="H1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2" t="str">
        <f>Tabla_Consulta_desde_proyectos6[[#This Row],[PRYApath]]&amp;" "&amp;Tabla_Consulta_desde_proyectos6[[#This Row],[Usunombre]]</f>
        <v>/0002/0004 GUSTAVO GUTIERREZ ALFARO</v>
      </c>
    </row>
    <row r="1163" spans="1:11" x14ac:dyDescent="0.3">
      <c r="A1163" t="s">
        <v>4194</v>
      </c>
      <c r="B1163" t="s">
        <v>3833</v>
      </c>
      <c r="C1163" t="s">
        <v>3836</v>
      </c>
      <c r="D1163" t="s">
        <v>1097</v>
      </c>
      <c r="E1163" t="s">
        <v>281</v>
      </c>
      <c r="F1163" t="s">
        <v>4388</v>
      </c>
      <c r="G1163">
        <v>11</v>
      </c>
      <c r="H1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3" t="str">
        <f>Tabla_Consulta_desde_proyectos6[[#This Row],[PRYApath]]&amp;" "&amp;Tabla_Consulta_desde_proyectos6[[#This Row],[Usunombre]]</f>
        <v>/0002/0004 GUSTAVO GUTIERREZ ALFARO</v>
      </c>
    </row>
    <row r="1164" spans="1:11" x14ac:dyDescent="0.3">
      <c r="A1164" t="s">
        <v>4194</v>
      </c>
      <c r="B1164" t="s">
        <v>3833</v>
      </c>
      <c r="C1164" t="s">
        <v>3836</v>
      </c>
      <c r="D1164" t="s">
        <v>1097</v>
      </c>
      <c r="E1164" t="s">
        <v>281</v>
      </c>
      <c r="F1164" t="s">
        <v>4422</v>
      </c>
      <c r="G1164">
        <v>17</v>
      </c>
      <c r="H1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4" t="str">
        <f>Tabla_Consulta_desde_proyectos6[[#This Row],[PRYApath]]&amp;" "&amp;Tabla_Consulta_desde_proyectos6[[#This Row],[Usunombre]]</f>
        <v>/0002/0004 GUSTAVO GUTIERREZ ALFARO</v>
      </c>
    </row>
    <row r="1165" spans="1:11" x14ac:dyDescent="0.3">
      <c r="A1165" t="s">
        <v>4194</v>
      </c>
      <c r="B1165" t="s">
        <v>3833</v>
      </c>
      <c r="C1165" t="s">
        <v>3836</v>
      </c>
      <c r="D1165" t="s">
        <v>1097</v>
      </c>
      <c r="E1165" t="s">
        <v>281</v>
      </c>
      <c r="F1165" t="s">
        <v>4434</v>
      </c>
      <c r="G1165">
        <v>28.75</v>
      </c>
      <c r="H1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5" t="str">
        <f>Tabla_Consulta_desde_proyectos6[[#This Row],[PRYApath]]&amp;" "&amp;Tabla_Consulta_desde_proyectos6[[#This Row],[Usunombre]]</f>
        <v>/0002/0004 GUSTAVO GUTIERREZ ALFARO</v>
      </c>
    </row>
    <row r="1166" spans="1:11" x14ac:dyDescent="0.3">
      <c r="A1166" t="s">
        <v>4194</v>
      </c>
      <c r="B1166" t="s">
        <v>3833</v>
      </c>
      <c r="C1166" t="s">
        <v>3836</v>
      </c>
      <c r="D1166" t="s">
        <v>1097</v>
      </c>
      <c r="E1166" t="s">
        <v>281</v>
      </c>
      <c r="F1166" t="s">
        <v>4493</v>
      </c>
      <c r="G1166">
        <v>2.5</v>
      </c>
      <c r="H1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6" t="str">
        <f>Tabla_Consulta_desde_proyectos6[[#This Row],[PRYApath]]&amp;" "&amp;Tabla_Consulta_desde_proyectos6[[#This Row],[Usunombre]]</f>
        <v>/0002/0004 GUSTAVO GUTIERREZ ALFARO</v>
      </c>
    </row>
    <row r="1167" spans="1:11" x14ac:dyDescent="0.3">
      <c r="A1167" t="s">
        <v>4194</v>
      </c>
      <c r="B1167" t="s">
        <v>3833</v>
      </c>
      <c r="C1167" t="s">
        <v>3836</v>
      </c>
      <c r="D1167" t="s">
        <v>1097</v>
      </c>
      <c r="E1167" t="s">
        <v>183</v>
      </c>
      <c r="F1167" t="s">
        <v>4258</v>
      </c>
      <c r="G1167">
        <v>6</v>
      </c>
      <c r="H1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7" t="str">
        <f>Tabla_Consulta_desde_proyectos6[[#This Row],[PRYApath]]&amp;" "&amp;Tabla_Consulta_desde_proyectos6[[#This Row],[Usunombre]]</f>
        <v>/0002/0004 HEYLIN CHAVES HERNANDEZ</v>
      </c>
    </row>
    <row r="1168" spans="1:11" x14ac:dyDescent="0.3">
      <c r="A1168" t="s">
        <v>4194</v>
      </c>
      <c r="B1168" t="s">
        <v>3833</v>
      </c>
      <c r="C1168" t="s">
        <v>3836</v>
      </c>
      <c r="D1168" t="s">
        <v>1097</v>
      </c>
      <c r="E1168" t="s">
        <v>183</v>
      </c>
      <c r="F1168" t="s">
        <v>4284</v>
      </c>
      <c r="G1168">
        <v>4.5</v>
      </c>
      <c r="H1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8" t="str">
        <f>Tabla_Consulta_desde_proyectos6[[#This Row],[PRYApath]]&amp;" "&amp;Tabla_Consulta_desde_proyectos6[[#This Row],[Usunombre]]</f>
        <v>/0002/0004 HEYLIN CHAVES HERNANDEZ</v>
      </c>
    </row>
    <row r="1169" spans="1:11" x14ac:dyDescent="0.3">
      <c r="A1169" t="s">
        <v>4194</v>
      </c>
      <c r="B1169" t="s">
        <v>3833</v>
      </c>
      <c r="C1169" t="s">
        <v>3836</v>
      </c>
      <c r="D1169" t="s">
        <v>1097</v>
      </c>
      <c r="E1169" t="s">
        <v>183</v>
      </c>
      <c r="F1169" t="s">
        <v>4342</v>
      </c>
      <c r="G1169">
        <v>1.5</v>
      </c>
      <c r="H1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69" t="str">
        <f>Tabla_Consulta_desde_proyectos6[[#This Row],[PRYApath]]&amp;" "&amp;Tabla_Consulta_desde_proyectos6[[#This Row],[Usunombre]]</f>
        <v>/0002/0004 HEYLIN CHAVES HERNANDEZ</v>
      </c>
    </row>
    <row r="1170" spans="1:11" x14ac:dyDescent="0.3">
      <c r="A1170" t="s">
        <v>4194</v>
      </c>
      <c r="B1170" t="s">
        <v>3833</v>
      </c>
      <c r="C1170" t="s">
        <v>3834</v>
      </c>
      <c r="D1170" t="s">
        <v>1097</v>
      </c>
      <c r="E1170" t="s">
        <v>183</v>
      </c>
      <c r="F1170" t="s">
        <v>4342</v>
      </c>
      <c r="G1170">
        <v>2</v>
      </c>
      <c r="H1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0" t="str">
        <f>Tabla_Consulta_desde_proyectos6[[#This Row],[PRYApath]]&amp;" "&amp;Tabla_Consulta_desde_proyectos6[[#This Row],[Usunombre]]</f>
        <v>/0002/0004 HEYLIN CHAVES HERNANDEZ</v>
      </c>
    </row>
    <row r="1171" spans="1:11" x14ac:dyDescent="0.3">
      <c r="A1171" t="s">
        <v>4194</v>
      </c>
      <c r="B1171" t="s">
        <v>3833</v>
      </c>
      <c r="C1171" t="s">
        <v>3836</v>
      </c>
      <c r="D1171" t="s">
        <v>1097</v>
      </c>
      <c r="E1171" t="s">
        <v>183</v>
      </c>
      <c r="F1171" t="s">
        <v>4366</v>
      </c>
      <c r="G1171">
        <v>6</v>
      </c>
      <c r="H1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1" t="str">
        <f>Tabla_Consulta_desde_proyectos6[[#This Row],[PRYApath]]&amp;" "&amp;Tabla_Consulta_desde_proyectos6[[#This Row],[Usunombre]]</f>
        <v>/0002/0004 HEYLIN CHAVES HERNANDEZ</v>
      </c>
    </row>
    <row r="1172" spans="1:11" x14ac:dyDescent="0.3">
      <c r="A1172" t="s">
        <v>4194</v>
      </c>
      <c r="B1172" t="s">
        <v>3833</v>
      </c>
      <c r="C1172" t="s">
        <v>3836</v>
      </c>
      <c r="D1172" t="s">
        <v>1097</v>
      </c>
      <c r="E1172" t="s">
        <v>183</v>
      </c>
      <c r="F1172" t="s">
        <v>4388</v>
      </c>
      <c r="G1172">
        <v>10.5</v>
      </c>
      <c r="H1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2" t="str">
        <f>Tabla_Consulta_desde_proyectos6[[#This Row],[PRYApath]]&amp;" "&amp;Tabla_Consulta_desde_proyectos6[[#This Row],[Usunombre]]</f>
        <v>/0002/0004 HEYLIN CHAVES HERNANDEZ</v>
      </c>
    </row>
    <row r="1173" spans="1:11" x14ac:dyDescent="0.3">
      <c r="A1173" t="s">
        <v>4194</v>
      </c>
      <c r="B1173" t="s">
        <v>3833</v>
      </c>
      <c r="C1173" t="s">
        <v>3834</v>
      </c>
      <c r="D1173" t="s">
        <v>1097</v>
      </c>
      <c r="E1173" t="s">
        <v>183</v>
      </c>
      <c r="F1173" t="s">
        <v>4422</v>
      </c>
      <c r="G1173">
        <v>6</v>
      </c>
      <c r="H1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3" t="str">
        <f>Tabla_Consulta_desde_proyectos6[[#This Row],[PRYApath]]&amp;" "&amp;Tabla_Consulta_desde_proyectos6[[#This Row],[Usunombre]]</f>
        <v>/0002/0004 HEYLIN CHAVES HERNANDEZ</v>
      </c>
    </row>
    <row r="1174" spans="1:11" x14ac:dyDescent="0.3">
      <c r="A1174" t="s">
        <v>4194</v>
      </c>
      <c r="B1174" t="s">
        <v>3833</v>
      </c>
      <c r="C1174" t="s">
        <v>3836</v>
      </c>
      <c r="D1174" t="s">
        <v>1097</v>
      </c>
      <c r="E1174" t="s">
        <v>278</v>
      </c>
      <c r="F1174" t="s">
        <v>4388</v>
      </c>
      <c r="G1174">
        <v>0.75</v>
      </c>
      <c r="H1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4" t="str">
        <f>Tabla_Consulta_desde_proyectos6[[#This Row],[PRYApath]]&amp;" "&amp;Tabla_Consulta_desde_proyectos6[[#This Row],[Usunombre]]</f>
        <v>/0002/0004 HUMBERTO GOMEZ CASTAÑEDA</v>
      </c>
    </row>
    <row r="1175" spans="1:11" x14ac:dyDescent="0.3">
      <c r="A1175" t="s">
        <v>4194</v>
      </c>
      <c r="B1175" t="s">
        <v>3833</v>
      </c>
      <c r="C1175" t="s">
        <v>3836</v>
      </c>
      <c r="D1175" t="s">
        <v>1097</v>
      </c>
      <c r="E1175" t="s">
        <v>278</v>
      </c>
      <c r="F1175" t="s">
        <v>4434</v>
      </c>
      <c r="G1175">
        <v>0.5</v>
      </c>
      <c r="H1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5" t="str">
        <f>Tabla_Consulta_desde_proyectos6[[#This Row],[PRYApath]]&amp;" "&amp;Tabla_Consulta_desde_proyectos6[[#This Row],[Usunombre]]</f>
        <v>/0002/0004 HUMBERTO GOMEZ CASTAÑEDA</v>
      </c>
    </row>
    <row r="1176" spans="1:11" x14ac:dyDescent="0.3">
      <c r="A1176" t="s">
        <v>4194</v>
      </c>
      <c r="B1176" t="s">
        <v>3833</v>
      </c>
      <c r="C1176" t="s">
        <v>3836</v>
      </c>
      <c r="D1176" t="s">
        <v>1097</v>
      </c>
      <c r="E1176" t="s">
        <v>278</v>
      </c>
      <c r="F1176" t="s">
        <v>4493</v>
      </c>
      <c r="G1176">
        <v>1.5</v>
      </c>
      <c r="H1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6" t="str">
        <f>Tabla_Consulta_desde_proyectos6[[#This Row],[PRYApath]]&amp;" "&amp;Tabla_Consulta_desde_proyectos6[[#This Row],[Usunombre]]</f>
        <v>/0002/0004 HUMBERTO GOMEZ CASTAÑEDA</v>
      </c>
    </row>
    <row r="1177" spans="1:11" x14ac:dyDescent="0.3">
      <c r="A1177" t="s">
        <v>4194</v>
      </c>
      <c r="B1177" t="s">
        <v>3833</v>
      </c>
      <c r="C1177" t="s">
        <v>3836</v>
      </c>
      <c r="D1177" t="s">
        <v>1097</v>
      </c>
      <c r="E1177" t="s">
        <v>180</v>
      </c>
      <c r="F1177" t="s">
        <v>4258</v>
      </c>
      <c r="G1177">
        <v>6</v>
      </c>
      <c r="H1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7" t="str">
        <f>Tabla_Consulta_desde_proyectos6[[#This Row],[PRYApath]]&amp;" "&amp;Tabla_Consulta_desde_proyectos6[[#This Row],[Usunombre]]</f>
        <v>/0002/0004 IRENE GRANADOS ROJAS</v>
      </c>
    </row>
    <row r="1178" spans="1:11" x14ac:dyDescent="0.3">
      <c r="A1178" t="s">
        <v>4194</v>
      </c>
      <c r="B1178" t="s">
        <v>3833</v>
      </c>
      <c r="C1178" t="s">
        <v>3836</v>
      </c>
      <c r="D1178" t="s">
        <v>1097</v>
      </c>
      <c r="E1178" t="s">
        <v>180</v>
      </c>
      <c r="F1178" t="s">
        <v>4284</v>
      </c>
      <c r="G1178">
        <v>3</v>
      </c>
      <c r="H1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8" t="str">
        <f>Tabla_Consulta_desde_proyectos6[[#This Row],[PRYApath]]&amp;" "&amp;Tabla_Consulta_desde_proyectos6[[#This Row],[Usunombre]]</f>
        <v>/0002/0004 IRENE GRANADOS ROJAS</v>
      </c>
    </row>
    <row r="1179" spans="1:11" x14ac:dyDescent="0.3">
      <c r="A1179" t="s">
        <v>4194</v>
      </c>
      <c r="B1179" t="s">
        <v>3833</v>
      </c>
      <c r="C1179" t="s">
        <v>3836</v>
      </c>
      <c r="D1179" t="s">
        <v>1097</v>
      </c>
      <c r="E1179" t="s">
        <v>180</v>
      </c>
      <c r="F1179" t="s">
        <v>4342</v>
      </c>
      <c r="G1179">
        <v>3</v>
      </c>
      <c r="H1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79" t="str">
        <f>Tabla_Consulta_desde_proyectos6[[#This Row],[PRYApath]]&amp;" "&amp;Tabla_Consulta_desde_proyectos6[[#This Row],[Usunombre]]</f>
        <v>/0002/0004 IRENE GRANADOS ROJAS</v>
      </c>
    </row>
    <row r="1180" spans="1:11" x14ac:dyDescent="0.3">
      <c r="A1180" t="s">
        <v>4194</v>
      </c>
      <c r="B1180" t="s">
        <v>3833</v>
      </c>
      <c r="C1180" t="s">
        <v>3842</v>
      </c>
      <c r="D1180" t="s">
        <v>1097</v>
      </c>
      <c r="E1180" t="s">
        <v>180</v>
      </c>
      <c r="F1180" t="s">
        <v>4366</v>
      </c>
      <c r="G1180">
        <v>3</v>
      </c>
      <c r="H1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0" t="str">
        <f>Tabla_Consulta_desde_proyectos6[[#This Row],[PRYApath]]&amp;" "&amp;Tabla_Consulta_desde_proyectos6[[#This Row],[Usunombre]]</f>
        <v>/0002/0004 IRENE GRANADOS ROJAS</v>
      </c>
    </row>
    <row r="1181" spans="1:11" x14ac:dyDescent="0.3">
      <c r="A1181" t="s">
        <v>4194</v>
      </c>
      <c r="B1181" t="s">
        <v>3833</v>
      </c>
      <c r="C1181" t="s">
        <v>3836</v>
      </c>
      <c r="D1181" t="s">
        <v>1097</v>
      </c>
      <c r="E1181" t="s">
        <v>180</v>
      </c>
      <c r="F1181" t="s">
        <v>4366</v>
      </c>
      <c r="G1181">
        <v>4.5</v>
      </c>
      <c r="H1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1" t="str">
        <f>Tabla_Consulta_desde_proyectos6[[#This Row],[PRYApath]]&amp;" "&amp;Tabla_Consulta_desde_proyectos6[[#This Row],[Usunombre]]</f>
        <v>/0002/0004 IRENE GRANADOS ROJAS</v>
      </c>
    </row>
    <row r="1182" spans="1:11" x14ac:dyDescent="0.3">
      <c r="A1182" t="s">
        <v>4194</v>
      </c>
      <c r="B1182" t="s">
        <v>3833</v>
      </c>
      <c r="C1182" t="s">
        <v>3836</v>
      </c>
      <c r="D1182" t="s">
        <v>1097</v>
      </c>
      <c r="E1182" t="s">
        <v>180</v>
      </c>
      <c r="F1182" t="s">
        <v>4388</v>
      </c>
      <c r="G1182">
        <v>4</v>
      </c>
      <c r="H1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2" t="str">
        <f>Tabla_Consulta_desde_proyectos6[[#This Row],[PRYApath]]&amp;" "&amp;Tabla_Consulta_desde_proyectos6[[#This Row],[Usunombre]]</f>
        <v>/0002/0004 IRENE GRANADOS ROJAS</v>
      </c>
    </row>
    <row r="1183" spans="1:11" x14ac:dyDescent="0.3">
      <c r="A1183" t="s">
        <v>4194</v>
      </c>
      <c r="B1183" t="s">
        <v>3833</v>
      </c>
      <c r="C1183" t="s">
        <v>3836</v>
      </c>
      <c r="D1183" t="s">
        <v>1097</v>
      </c>
      <c r="E1183" t="s">
        <v>180</v>
      </c>
      <c r="F1183" t="s">
        <v>4422</v>
      </c>
      <c r="G1183">
        <v>5</v>
      </c>
      <c r="H1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3" t="str">
        <f>Tabla_Consulta_desde_proyectos6[[#This Row],[PRYApath]]&amp;" "&amp;Tabla_Consulta_desde_proyectos6[[#This Row],[Usunombre]]</f>
        <v>/0002/0004 IRENE GRANADOS ROJAS</v>
      </c>
    </row>
    <row r="1184" spans="1:11" x14ac:dyDescent="0.3">
      <c r="A1184" t="s">
        <v>4194</v>
      </c>
      <c r="B1184" t="s">
        <v>3833</v>
      </c>
      <c r="C1184" t="s">
        <v>3836</v>
      </c>
      <c r="D1184" t="s">
        <v>1097</v>
      </c>
      <c r="E1184" t="s">
        <v>180</v>
      </c>
      <c r="F1184" t="s">
        <v>4434</v>
      </c>
      <c r="G1184">
        <v>3.5</v>
      </c>
      <c r="H1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4" t="str">
        <f>Tabla_Consulta_desde_proyectos6[[#This Row],[PRYApath]]&amp;" "&amp;Tabla_Consulta_desde_proyectos6[[#This Row],[Usunombre]]</f>
        <v>/0002/0004 IRENE GRANADOS ROJAS</v>
      </c>
    </row>
    <row r="1185" spans="1:11" x14ac:dyDescent="0.3">
      <c r="A1185" t="s">
        <v>4194</v>
      </c>
      <c r="B1185" t="s">
        <v>3833</v>
      </c>
      <c r="C1185" t="s">
        <v>3836</v>
      </c>
      <c r="D1185" t="s">
        <v>1097</v>
      </c>
      <c r="E1185" t="s">
        <v>180</v>
      </c>
      <c r="F1185" t="s">
        <v>4493</v>
      </c>
      <c r="G1185">
        <v>2</v>
      </c>
      <c r="H1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5" t="str">
        <f>Tabla_Consulta_desde_proyectos6[[#This Row],[PRYApath]]&amp;" "&amp;Tabla_Consulta_desde_proyectos6[[#This Row],[Usunombre]]</f>
        <v>/0002/0004 IRENE GRANADOS ROJAS</v>
      </c>
    </row>
    <row r="1186" spans="1:11" x14ac:dyDescent="0.3">
      <c r="A1186" t="s">
        <v>4194</v>
      </c>
      <c r="B1186" t="s">
        <v>3833</v>
      </c>
      <c r="C1186" t="s">
        <v>3836</v>
      </c>
      <c r="D1186" t="s">
        <v>1097</v>
      </c>
      <c r="E1186" t="s">
        <v>259</v>
      </c>
      <c r="F1186" t="s">
        <v>4258</v>
      </c>
      <c r="G1186">
        <v>1</v>
      </c>
      <c r="H1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6" t="str">
        <f>Tabla_Consulta_desde_proyectos6[[#This Row],[PRYApath]]&amp;" "&amp;Tabla_Consulta_desde_proyectos6[[#This Row],[Usunombre]]</f>
        <v>/0002/0004 ISAAK ESPINOZA AGUILAR</v>
      </c>
    </row>
    <row r="1187" spans="1:11" x14ac:dyDescent="0.3">
      <c r="A1187" t="s">
        <v>4194</v>
      </c>
      <c r="B1187" t="s">
        <v>3833</v>
      </c>
      <c r="C1187" t="s">
        <v>3835</v>
      </c>
      <c r="D1187" t="s">
        <v>1097</v>
      </c>
      <c r="E1187" t="s">
        <v>259</v>
      </c>
      <c r="F1187" t="s">
        <v>4388</v>
      </c>
      <c r="G1187">
        <v>1</v>
      </c>
      <c r="H1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7" t="str">
        <f>Tabla_Consulta_desde_proyectos6[[#This Row],[PRYApath]]&amp;" "&amp;Tabla_Consulta_desde_proyectos6[[#This Row],[Usunombre]]</f>
        <v>/0002/0004 ISAAK ESPINOZA AGUILAR</v>
      </c>
    </row>
    <row r="1188" spans="1:11" x14ac:dyDescent="0.3">
      <c r="A1188" t="s">
        <v>4194</v>
      </c>
      <c r="B1188" t="s">
        <v>3833</v>
      </c>
      <c r="C1188" t="s">
        <v>3836</v>
      </c>
      <c r="D1188" t="s">
        <v>1097</v>
      </c>
      <c r="E1188" t="s">
        <v>259</v>
      </c>
      <c r="F1188" t="s">
        <v>4422</v>
      </c>
      <c r="G1188">
        <v>1</v>
      </c>
      <c r="H1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8" t="str">
        <f>Tabla_Consulta_desde_proyectos6[[#This Row],[PRYApath]]&amp;" "&amp;Tabla_Consulta_desde_proyectos6[[#This Row],[Usunombre]]</f>
        <v>/0002/0004 ISAAK ESPINOZA AGUILAR</v>
      </c>
    </row>
    <row r="1189" spans="1:11" x14ac:dyDescent="0.3">
      <c r="A1189" t="s">
        <v>4194</v>
      </c>
      <c r="B1189" t="s">
        <v>3833</v>
      </c>
      <c r="C1189" t="s">
        <v>3835</v>
      </c>
      <c r="D1189" t="s">
        <v>1097</v>
      </c>
      <c r="E1189" t="s">
        <v>259</v>
      </c>
      <c r="F1189" t="s">
        <v>4434</v>
      </c>
      <c r="G1189">
        <v>1</v>
      </c>
      <c r="H1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89" t="str">
        <f>Tabla_Consulta_desde_proyectos6[[#This Row],[PRYApath]]&amp;" "&amp;Tabla_Consulta_desde_proyectos6[[#This Row],[Usunombre]]</f>
        <v>/0002/0004 ISAAK ESPINOZA AGUILAR</v>
      </c>
    </row>
    <row r="1190" spans="1:11" x14ac:dyDescent="0.3">
      <c r="A1190" t="s">
        <v>4194</v>
      </c>
      <c r="B1190" t="s">
        <v>3833</v>
      </c>
      <c r="C1190" t="s">
        <v>3840</v>
      </c>
      <c r="D1190" t="s">
        <v>1097</v>
      </c>
      <c r="E1190" t="s">
        <v>4288</v>
      </c>
      <c r="F1190" t="s">
        <v>4422</v>
      </c>
      <c r="G1190">
        <v>8</v>
      </c>
      <c r="H1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0" t="str">
        <f>Tabla_Consulta_desde_proyectos6[[#This Row],[PRYApath]]&amp;" "&amp;Tabla_Consulta_desde_proyectos6[[#This Row],[Usunombre]]</f>
        <v>/0002/0004 ISABEL CRISTINA ELIZONDO MEZA</v>
      </c>
    </row>
    <row r="1191" spans="1:11" x14ac:dyDescent="0.3">
      <c r="A1191" t="s">
        <v>4194</v>
      </c>
      <c r="B1191" t="s">
        <v>3833</v>
      </c>
      <c r="C1191" t="s">
        <v>3834</v>
      </c>
      <c r="D1191" t="s">
        <v>1097</v>
      </c>
      <c r="E1191" t="s">
        <v>198</v>
      </c>
      <c r="F1191" t="s">
        <v>4342</v>
      </c>
      <c r="G1191">
        <v>2</v>
      </c>
      <c r="H1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1" t="str">
        <f>Tabla_Consulta_desde_proyectos6[[#This Row],[PRYApath]]&amp;" "&amp;Tabla_Consulta_desde_proyectos6[[#This Row],[Usunombre]]</f>
        <v>/0002/0004 JASON STEVEN SANDOVAL SALAZAR</v>
      </c>
    </row>
    <row r="1192" spans="1:11" x14ac:dyDescent="0.3">
      <c r="A1192" t="s">
        <v>4194</v>
      </c>
      <c r="B1192" t="s">
        <v>3833</v>
      </c>
      <c r="C1192" t="s">
        <v>3835</v>
      </c>
      <c r="D1192" t="s">
        <v>1097</v>
      </c>
      <c r="E1192" t="s">
        <v>191</v>
      </c>
      <c r="F1192" t="s">
        <v>4258</v>
      </c>
      <c r="G1192">
        <v>1</v>
      </c>
      <c r="H1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2" t="str">
        <f>Tabla_Consulta_desde_proyectos6[[#This Row],[PRYApath]]&amp;" "&amp;Tabla_Consulta_desde_proyectos6[[#This Row],[Usunombre]]</f>
        <v>/0002/0004 JAVIER CASTRO OROZCO</v>
      </c>
    </row>
    <row r="1193" spans="1:11" x14ac:dyDescent="0.3">
      <c r="A1193" t="s">
        <v>4194</v>
      </c>
      <c r="B1193" t="s">
        <v>3833</v>
      </c>
      <c r="C1193" t="s">
        <v>3835</v>
      </c>
      <c r="D1193" t="s">
        <v>1097</v>
      </c>
      <c r="E1193" t="s">
        <v>191</v>
      </c>
      <c r="F1193" t="s">
        <v>4284</v>
      </c>
      <c r="G1193">
        <v>2</v>
      </c>
      <c r="H1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3" t="str">
        <f>Tabla_Consulta_desde_proyectos6[[#This Row],[PRYApath]]&amp;" "&amp;Tabla_Consulta_desde_proyectos6[[#This Row],[Usunombre]]</f>
        <v>/0002/0004 JAVIER CASTRO OROZCO</v>
      </c>
    </row>
    <row r="1194" spans="1:11" x14ac:dyDescent="0.3">
      <c r="A1194" t="s">
        <v>4194</v>
      </c>
      <c r="B1194" t="s">
        <v>3833</v>
      </c>
      <c r="C1194" t="s">
        <v>3835</v>
      </c>
      <c r="D1194" t="s">
        <v>1097</v>
      </c>
      <c r="E1194" t="s">
        <v>191</v>
      </c>
      <c r="F1194" t="s">
        <v>4366</v>
      </c>
      <c r="G1194">
        <v>1</v>
      </c>
      <c r="H1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4" t="str">
        <f>Tabla_Consulta_desde_proyectos6[[#This Row],[PRYApath]]&amp;" "&amp;Tabla_Consulta_desde_proyectos6[[#This Row],[Usunombre]]</f>
        <v>/0002/0004 JAVIER CASTRO OROZCO</v>
      </c>
    </row>
    <row r="1195" spans="1:11" x14ac:dyDescent="0.3">
      <c r="A1195" t="s">
        <v>4194</v>
      </c>
      <c r="B1195" t="s">
        <v>3833</v>
      </c>
      <c r="C1195" t="s">
        <v>3835</v>
      </c>
      <c r="D1195" t="s">
        <v>1097</v>
      </c>
      <c r="E1195" t="s">
        <v>191</v>
      </c>
      <c r="F1195" t="s">
        <v>4422</v>
      </c>
      <c r="G1195">
        <v>1</v>
      </c>
      <c r="H1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5" t="str">
        <f>Tabla_Consulta_desde_proyectos6[[#This Row],[PRYApath]]&amp;" "&amp;Tabla_Consulta_desde_proyectos6[[#This Row],[Usunombre]]</f>
        <v>/0002/0004 JAVIER CASTRO OROZCO</v>
      </c>
    </row>
    <row r="1196" spans="1:11" x14ac:dyDescent="0.3">
      <c r="A1196" t="s">
        <v>4194</v>
      </c>
      <c r="B1196" t="s">
        <v>3833</v>
      </c>
      <c r="C1196" t="s">
        <v>3836</v>
      </c>
      <c r="D1196" t="s">
        <v>1097</v>
      </c>
      <c r="E1196" t="s">
        <v>235</v>
      </c>
      <c r="F1196" t="s">
        <v>4258</v>
      </c>
      <c r="G1196">
        <v>2.5</v>
      </c>
      <c r="H1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6" t="str">
        <f>Tabla_Consulta_desde_proyectos6[[#This Row],[PRYApath]]&amp;" "&amp;Tabla_Consulta_desde_proyectos6[[#This Row],[Usunombre]]</f>
        <v>/0002/0004 JENNER CISAR MONTERO</v>
      </c>
    </row>
    <row r="1197" spans="1:11" x14ac:dyDescent="0.3">
      <c r="A1197" t="s">
        <v>4194</v>
      </c>
      <c r="B1197" t="s">
        <v>3833</v>
      </c>
      <c r="C1197" t="s">
        <v>3836</v>
      </c>
      <c r="D1197" t="s">
        <v>1097</v>
      </c>
      <c r="E1197" t="s">
        <v>235</v>
      </c>
      <c r="F1197" t="s">
        <v>4284</v>
      </c>
      <c r="G1197">
        <v>2</v>
      </c>
      <c r="H1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7" t="str">
        <f>Tabla_Consulta_desde_proyectos6[[#This Row],[PRYApath]]&amp;" "&amp;Tabla_Consulta_desde_proyectos6[[#This Row],[Usunombre]]</f>
        <v>/0002/0004 JENNER CISAR MONTERO</v>
      </c>
    </row>
    <row r="1198" spans="1:11" x14ac:dyDescent="0.3">
      <c r="A1198" t="s">
        <v>4194</v>
      </c>
      <c r="B1198" t="s">
        <v>3833</v>
      </c>
      <c r="C1198" t="s">
        <v>3836</v>
      </c>
      <c r="D1198" t="s">
        <v>1097</v>
      </c>
      <c r="E1198" t="s">
        <v>235</v>
      </c>
      <c r="F1198" t="s">
        <v>4342</v>
      </c>
      <c r="G1198">
        <v>1</v>
      </c>
      <c r="H1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8" t="str">
        <f>Tabla_Consulta_desde_proyectos6[[#This Row],[PRYApath]]&amp;" "&amp;Tabla_Consulta_desde_proyectos6[[#This Row],[Usunombre]]</f>
        <v>/0002/0004 JENNER CISAR MONTERO</v>
      </c>
    </row>
    <row r="1199" spans="1:11" x14ac:dyDescent="0.3">
      <c r="A1199" t="s">
        <v>4194</v>
      </c>
      <c r="B1199" t="s">
        <v>3833</v>
      </c>
      <c r="C1199" t="s">
        <v>3836</v>
      </c>
      <c r="D1199" t="s">
        <v>1097</v>
      </c>
      <c r="E1199" t="s">
        <v>235</v>
      </c>
      <c r="F1199" t="s">
        <v>4366</v>
      </c>
      <c r="G1199">
        <v>1.5</v>
      </c>
      <c r="H1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199" t="str">
        <f>Tabla_Consulta_desde_proyectos6[[#This Row],[PRYApath]]&amp;" "&amp;Tabla_Consulta_desde_proyectos6[[#This Row],[Usunombre]]</f>
        <v>/0002/0004 JENNER CISAR MONTERO</v>
      </c>
    </row>
    <row r="1200" spans="1:11" x14ac:dyDescent="0.3">
      <c r="A1200" t="s">
        <v>4194</v>
      </c>
      <c r="B1200" t="s">
        <v>3833</v>
      </c>
      <c r="C1200" t="s">
        <v>3842</v>
      </c>
      <c r="D1200" t="s">
        <v>1097</v>
      </c>
      <c r="E1200" t="s">
        <v>235</v>
      </c>
      <c r="F1200" t="s">
        <v>4388</v>
      </c>
      <c r="G1200">
        <v>8</v>
      </c>
      <c r="H1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0" t="str">
        <f>Tabla_Consulta_desde_proyectos6[[#This Row],[PRYApath]]&amp;" "&amp;Tabla_Consulta_desde_proyectos6[[#This Row],[Usunombre]]</f>
        <v>/0002/0004 JENNER CISAR MONTERO</v>
      </c>
    </row>
    <row r="1201" spans="1:11" x14ac:dyDescent="0.3">
      <c r="A1201" t="s">
        <v>4194</v>
      </c>
      <c r="B1201" t="s">
        <v>3833</v>
      </c>
      <c r="C1201" t="s">
        <v>3836</v>
      </c>
      <c r="D1201" t="s">
        <v>1097</v>
      </c>
      <c r="E1201" t="s">
        <v>235</v>
      </c>
      <c r="F1201" t="s">
        <v>4422</v>
      </c>
      <c r="G1201">
        <v>2</v>
      </c>
      <c r="H1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1" t="str">
        <f>Tabla_Consulta_desde_proyectos6[[#This Row],[PRYApath]]&amp;" "&amp;Tabla_Consulta_desde_proyectos6[[#This Row],[Usunombre]]</f>
        <v>/0002/0004 JENNER CISAR MONTERO</v>
      </c>
    </row>
    <row r="1202" spans="1:11" x14ac:dyDescent="0.3">
      <c r="A1202" t="s">
        <v>4194</v>
      </c>
      <c r="B1202" t="s">
        <v>3833</v>
      </c>
      <c r="C1202" t="s">
        <v>3836</v>
      </c>
      <c r="D1202" t="s">
        <v>1097</v>
      </c>
      <c r="E1202" t="s">
        <v>257</v>
      </c>
      <c r="F1202" t="s">
        <v>4258</v>
      </c>
      <c r="G1202">
        <v>0.5</v>
      </c>
      <c r="H1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2" t="str">
        <f>Tabla_Consulta_desde_proyectos6[[#This Row],[PRYApath]]&amp;" "&amp;Tabla_Consulta_desde_proyectos6[[#This Row],[Usunombre]]</f>
        <v>/0002/0004 JORGE SEGURA HERNANDEZ</v>
      </c>
    </row>
    <row r="1203" spans="1:11" x14ac:dyDescent="0.3">
      <c r="A1203" t="s">
        <v>4194</v>
      </c>
      <c r="B1203" t="s">
        <v>3833</v>
      </c>
      <c r="C1203" t="s">
        <v>3840</v>
      </c>
      <c r="D1203" t="s">
        <v>1097</v>
      </c>
      <c r="E1203" t="s">
        <v>257</v>
      </c>
      <c r="F1203" t="s">
        <v>4284</v>
      </c>
      <c r="G1203">
        <v>8</v>
      </c>
      <c r="H1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3" t="str">
        <f>Tabla_Consulta_desde_proyectos6[[#This Row],[PRYApath]]&amp;" "&amp;Tabla_Consulta_desde_proyectos6[[#This Row],[Usunombre]]</f>
        <v>/0002/0004 JORGE SEGURA HERNANDEZ</v>
      </c>
    </row>
    <row r="1204" spans="1:11" x14ac:dyDescent="0.3">
      <c r="A1204" t="s">
        <v>4194</v>
      </c>
      <c r="B1204" t="s">
        <v>3833</v>
      </c>
      <c r="C1204" t="s">
        <v>3836</v>
      </c>
      <c r="D1204" t="s">
        <v>1097</v>
      </c>
      <c r="E1204" t="s">
        <v>54</v>
      </c>
      <c r="F1204" t="s">
        <v>4284</v>
      </c>
      <c r="G1204">
        <v>7</v>
      </c>
      <c r="H1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4" t="str">
        <f>Tabla_Consulta_desde_proyectos6[[#This Row],[PRYApath]]&amp;" "&amp;Tabla_Consulta_desde_proyectos6[[#This Row],[Usunombre]]</f>
        <v>/0002/0004 JOSE ANDRES ROJAS GUTIERREZ</v>
      </c>
    </row>
    <row r="1205" spans="1:11" x14ac:dyDescent="0.3">
      <c r="A1205" t="s">
        <v>4194</v>
      </c>
      <c r="B1205" t="s">
        <v>3833</v>
      </c>
      <c r="C1205" t="s">
        <v>3834</v>
      </c>
      <c r="D1205" t="s">
        <v>1097</v>
      </c>
      <c r="E1205" t="s">
        <v>124</v>
      </c>
      <c r="F1205" t="s">
        <v>4258</v>
      </c>
      <c r="G1205">
        <v>8</v>
      </c>
      <c r="H1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5" t="str">
        <f>Tabla_Consulta_desde_proyectos6[[#This Row],[PRYApath]]&amp;" "&amp;Tabla_Consulta_desde_proyectos6[[#This Row],[Usunombre]]</f>
        <v>/0002/0004 JOSE MONTERO ACUÑA</v>
      </c>
    </row>
    <row r="1206" spans="1:11" x14ac:dyDescent="0.3">
      <c r="A1206" t="s">
        <v>4194</v>
      </c>
      <c r="B1206" t="s">
        <v>3833</v>
      </c>
      <c r="C1206" t="s">
        <v>3836</v>
      </c>
      <c r="D1206" t="s">
        <v>1097</v>
      </c>
      <c r="E1206" t="s">
        <v>124</v>
      </c>
      <c r="F1206" t="s">
        <v>4422</v>
      </c>
      <c r="G1206">
        <v>8</v>
      </c>
      <c r="H1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6" t="str">
        <f>Tabla_Consulta_desde_proyectos6[[#This Row],[PRYApath]]&amp;" "&amp;Tabla_Consulta_desde_proyectos6[[#This Row],[Usunombre]]</f>
        <v>/0002/0004 JOSE MONTERO ACUÑA</v>
      </c>
    </row>
    <row r="1207" spans="1:11" x14ac:dyDescent="0.3">
      <c r="A1207" t="s">
        <v>4194</v>
      </c>
      <c r="B1207" t="s">
        <v>3833</v>
      </c>
      <c r="C1207" t="s">
        <v>3842</v>
      </c>
      <c r="D1207" t="s">
        <v>1097</v>
      </c>
      <c r="E1207" t="s">
        <v>124</v>
      </c>
      <c r="F1207" t="s">
        <v>4422</v>
      </c>
      <c r="G1207">
        <v>8</v>
      </c>
      <c r="H1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7" t="str">
        <f>Tabla_Consulta_desde_proyectos6[[#This Row],[PRYApath]]&amp;" "&amp;Tabla_Consulta_desde_proyectos6[[#This Row],[Usunombre]]</f>
        <v>/0002/0004 JOSE MONTERO ACUÑA</v>
      </c>
    </row>
    <row r="1208" spans="1:11" x14ac:dyDescent="0.3">
      <c r="A1208" t="s">
        <v>4194</v>
      </c>
      <c r="B1208" t="s">
        <v>3833</v>
      </c>
      <c r="C1208" t="s">
        <v>3836</v>
      </c>
      <c r="D1208" t="s">
        <v>1097</v>
      </c>
      <c r="E1208" t="s">
        <v>186</v>
      </c>
      <c r="F1208" t="s">
        <v>4366</v>
      </c>
      <c r="G1208">
        <v>2</v>
      </c>
      <c r="H1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8" t="str">
        <f>Tabla_Consulta_desde_proyectos6[[#This Row],[PRYApath]]&amp;" "&amp;Tabla_Consulta_desde_proyectos6[[#This Row],[Usunombre]]</f>
        <v>/0002/0004 JOSE PABLO VILLALOBOS LARA</v>
      </c>
    </row>
    <row r="1209" spans="1:11" x14ac:dyDescent="0.3">
      <c r="A1209" t="s">
        <v>4194</v>
      </c>
      <c r="B1209" t="s">
        <v>3833</v>
      </c>
      <c r="C1209" t="s">
        <v>3835</v>
      </c>
      <c r="D1209" t="s">
        <v>1097</v>
      </c>
      <c r="E1209" t="s">
        <v>14</v>
      </c>
      <c r="F1209" t="s">
        <v>4258</v>
      </c>
      <c r="G1209">
        <v>2</v>
      </c>
      <c r="H1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09" t="str">
        <f>Tabla_Consulta_desde_proyectos6[[#This Row],[PRYApath]]&amp;" "&amp;Tabla_Consulta_desde_proyectos6[[#This Row],[Usunombre]]</f>
        <v>/0002/0004 JOSE QUESADA SOLIS</v>
      </c>
    </row>
    <row r="1210" spans="1:11" x14ac:dyDescent="0.3">
      <c r="A1210" t="s">
        <v>4194</v>
      </c>
      <c r="B1210" t="s">
        <v>3833</v>
      </c>
      <c r="C1210" t="s">
        <v>3836</v>
      </c>
      <c r="D1210" t="s">
        <v>1097</v>
      </c>
      <c r="E1210" t="s">
        <v>14</v>
      </c>
      <c r="F1210" t="s">
        <v>4284</v>
      </c>
      <c r="G1210">
        <v>3</v>
      </c>
      <c r="H1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0" t="str">
        <f>Tabla_Consulta_desde_proyectos6[[#This Row],[PRYApath]]&amp;" "&amp;Tabla_Consulta_desde_proyectos6[[#This Row],[Usunombre]]</f>
        <v>/0002/0004 JOSE QUESADA SOLIS</v>
      </c>
    </row>
    <row r="1211" spans="1:11" x14ac:dyDescent="0.3">
      <c r="A1211" t="s">
        <v>4194</v>
      </c>
      <c r="B1211" t="s">
        <v>3833</v>
      </c>
      <c r="C1211" t="s">
        <v>3835</v>
      </c>
      <c r="D1211" t="s">
        <v>1097</v>
      </c>
      <c r="E1211" t="s">
        <v>14</v>
      </c>
      <c r="F1211" t="s">
        <v>4284</v>
      </c>
      <c r="G1211">
        <v>1</v>
      </c>
      <c r="H1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1" t="str">
        <f>Tabla_Consulta_desde_proyectos6[[#This Row],[PRYApath]]&amp;" "&amp;Tabla_Consulta_desde_proyectos6[[#This Row],[Usunombre]]</f>
        <v>/0002/0004 JOSE QUESADA SOLIS</v>
      </c>
    </row>
    <row r="1212" spans="1:11" x14ac:dyDescent="0.3">
      <c r="A1212" t="s">
        <v>4194</v>
      </c>
      <c r="B1212" t="s">
        <v>3833</v>
      </c>
      <c r="C1212" t="s">
        <v>3835</v>
      </c>
      <c r="D1212" t="s">
        <v>1097</v>
      </c>
      <c r="E1212" t="s">
        <v>14</v>
      </c>
      <c r="F1212" t="s">
        <v>4342</v>
      </c>
      <c r="G1212">
        <v>1</v>
      </c>
      <c r="H1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2" t="str">
        <f>Tabla_Consulta_desde_proyectos6[[#This Row],[PRYApath]]&amp;" "&amp;Tabla_Consulta_desde_proyectos6[[#This Row],[Usunombre]]</f>
        <v>/0002/0004 JOSE QUESADA SOLIS</v>
      </c>
    </row>
    <row r="1213" spans="1:11" x14ac:dyDescent="0.3">
      <c r="A1213" t="s">
        <v>4194</v>
      </c>
      <c r="B1213" t="s">
        <v>3833</v>
      </c>
      <c r="C1213" t="s">
        <v>3835</v>
      </c>
      <c r="D1213" t="s">
        <v>1097</v>
      </c>
      <c r="E1213" t="s">
        <v>14</v>
      </c>
      <c r="F1213" t="s">
        <v>4366</v>
      </c>
      <c r="G1213">
        <v>1</v>
      </c>
      <c r="H1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3" t="str">
        <f>Tabla_Consulta_desde_proyectos6[[#This Row],[PRYApath]]&amp;" "&amp;Tabla_Consulta_desde_proyectos6[[#This Row],[Usunombre]]</f>
        <v>/0002/0004 JOSE QUESADA SOLIS</v>
      </c>
    </row>
    <row r="1214" spans="1:11" x14ac:dyDescent="0.3">
      <c r="A1214" t="s">
        <v>4194</v>
      </c>
      <c r="B1214" t="s">
        <v>3833</v>
      </c>
      <c r="C1214" t="s">
        <v>4071</v>
      </c>
      <c r="D1214" t="s">
        <v>1097</v>
      </c>
      <c r="E1214" t="s">
        <v>14</v>
      </c>
      <c r="F1214" t="s">
        <v>4422</v>
      </c>
      <c r="G1214">
        <v>8</v>
      </c>
      <c r="H1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4" t="str">
        <f>Tabla_Consulta_desde_proyectos6[[#This Row],[PRYApath]]&amp;" "&amp;Tabla_Consulta_desde_proyectos6[[#This Row],[Usunombre]]</f>
        <v>/0002/0004 JOSE QUESADA SOLIS</v>
      </c>
    </row>
    <row r="1215" spans="1:11" x14ac:dyDescent="0.3">
      <c r="A1215" t="s">
        <v>4194</v>
      </c>
      <c r="B1215" t="s">
        <v>3833</v>
      </c>
      <c r="C1215" t="s">
        <v>3835</v>
      </c>
      <c r="D1215" t="s">
        <v>1097</v>
      </c>
      <c r="E1215" t="s">
        <v>14</v>
      </c>
      <c r="F1215" t="s">
        <v>4434</v>
      </c>
      <c r="G1215">
        <v>1</v>
      </c>
      <c r="H1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5" t="str">
        <f>Tabla_Consulta_desde_proyectos6[[#This Row],[PRYApath]]&amp;" "&amp;Tabla_Consulta_desde_proyectos6[[#This Row],[Usunombre]]</f>
        <v>/0002/0004 JOSE QUESADA SOLIS</v>
      </c>
    </row>
    <row r="1216" spans="1:11" x14ac:dyDescent="0.3">
      <c r="A1216" t="s">
        <v>4194</v>
      </c>
      <c r="B1216" t="s">
        <v>3833</v>
      </c>
      <c r="C1216" t="s">
        <v>3836</v>
      </c>
      <c r="D1216" t="s">
        <v>1097</v>
      </c>
      <c r="E1216" t="s">
        <v>4111</v>
      </c>
      <c r="F1216" t="s">
        <v>4366</v>
      </c>
      <c r="G1216">
        <v>4</v>
      </c>
      <c r="H1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6" t="str">
        <f>Tabla_Consulta_desde_proyectos6[[#This Row],[PRYApath]]&amp;" "&amp;Tabla_Consulta_desde_proyectos6[[#This Row],[Usunombre]]</f>
        <v>/0002/0004 JOSETH MUÑOZ MADRIGAL</v>
      </c>
    </row>
    <row r="1217" spans="1:11" x14ac:dyDescent="0.3">
      <c r="A1217" t="s">
        <v>4194</v>
      </c>
      <c r="B1217" t="s">
        <v>3833</v>
      </c>
      <c r="C1217" t="s">
        <v>4072</v>
      </c>
      <c r="D1217" t="s">
        <v>1097</v>
      </c>
      <c r="E1217" t="s">
        <v>943</v>
      </c>
      <c r="F1217" t="s">
        <v>4388</v>
      </c>
      <c r="G1217">
        <v>16</v>
      </c>
      <c r="H1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7" t="str">
        <f>Tabla_Consulta_desde_proyectos6[[#This Row],[PRYApath]]&amp;" "&amp;Tabla_Consulta_desde_proyectos6[[#This Row],[Usunombre]]</f>
        <v>/0002/0004 JOSHUA ARGUELLO CAMPOS</v>
      </c>
    </row>
    <row r="1218" spans="1:11" x14ac:dyDescent="0.3">
      <c r="A1218" t="s">
        <v>4194</v>
      </c>
      <c r="B1218" t="s">
        <v>3833</v>
      </c>
      <c r="C1218" t="s">
        <v>3836</v>
      </c>
      <c r="D1218" t="s">
        <v>1097</v>
      </c>
      <c r="E1218" t="s">
        <v>239</v>
      </c>
      <c r="F1218" t="s">
        <v>4258</v>
      </c>
      <c r="G1218">
        <v>1.5</v>
      </c>
      <c r="H1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8" t="str">
        <f>Tabla_Consulta_desde_proyectos6[[#This Row],[PRYApath]]&amp;" "&amp;Tabla_Consulta_desde_proyectos6[[#This Row],[Usunombre]]</f>
        <v>/0002/0004 JOSUE ROSALES PICADO</v>
      </c>
    </row>
    <row r="1219" spans="1:11" x14ac:dyDescent="0.3">
      <c r="A1219" t="s">
        <v>4194</v>
      </c>
      <c r="B1219" t="s">
        <v>3833</v>
      </c>
      <c r="C1219" t="s">
        <v>3836</v>
      </c>
      <c r="D1219" t="s">
        <v>1097</v>
      </c>
      <c r="E1219" t="s">
        <v>239</v>
      </c>
      <c r="F1219" t="s">
        <v>4284</v>
      </c>
      <c r="G1219">
        <v>2</v>
      </c>
      <c r="H1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19" t="str">
        <f>Tabla_Consulta_desde_proyectos6[[#This Row],[PRYApath]]&amp;" "&amp;Tabla_Consulta_desde_proyectos6[[#This Row],[Usunombre]]</f>
        <v>/0002/0004 JOSUE ROSALES PICADO</v>
      </c>
    </row>
    <row r="1220" spans="1:11" x14ac:dyDescent="0.3">
      <c r="A1220" t="s">
        <v>4194</v>
      </c>
      <c r="B1220" t="s">
        <v>3833</v>
      </c>
      <c r="C1220" t="s">
        <v>3836</v>
      </c>
      <c r="D1220" t="s">
        <v>1097</v>
      </c>
      <c r="E1220" t="s">
        <v>239</v>
      </c>
      <c r="F1220" t="s">
        <v>4366</v>
      </c>
      <c r="G1220">
        <v>4.75</v>
      </c>
      <c r="H1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0" t="str">
        <f>Tabla_Consulta_desde_proyectos6[[#This Row],[PRYApath]]&amp;" "&amp;Tabla_Consulta_desde_proyectos6[[#This Row],[Usunombre]]</f>
        <v>/0002/0004 JOSUE ROSALES PICADO</v>
      </c>
    </row>
    <row r="1221" spans="1:11" x14ac:dyDescent="0.3">
      <c r="A1221" t="s">
        <v>4194</v>
      </c>
      <c r="B1221" t="s">
        <v>3833</v>
      </c>
      <c r="C1221" t="s">
        <v>3836</v>
      </c>
      <c r="D1221" t="s">
        <v>1097</v>
      </c>
      <c r="E1221" t="s">
        <v>239</v>
      </c>
      <c r="F1221" t="s">
        <v>4388</v>
      </c>
      <c r="G1221">
        <v>4</v>
      </c>
      <c r="H1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1" t="str">
        <f>Tabla_Consulta_desde_proyectos6[[#This Row],[PRYApath]]&amp;" "&amp;Tabla_Consulta_desde_proyectos6[[#This Row],[Usunombre]]</f>
        <v>/0002/0004 JOSUE ROSALES PICADO</v>
      </c>
    </row>
    <row r="1222" spans="1:11" x14ac:dyDescent="0.3">
      <c r="A1222" t="s">
        <v>4194</v>
      </c>
      <c r="B1222" t="s">
        <v>3833</v>
      </c>
      <c r="C1222" t="s">
        <v>3836</v>
      </c>
      <c r="D1222" t="s">
        <v>1097</v>
      </c>
      <c r="E1222" t="s">
        <v>52</v>
      </c>
      <c r="F1222" t="s">
        <v>4342</v>
      </c>
      <c r="G1222">
        <v>3.25</v>
      </c>
      <c r="H1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2" t="str">
        <f>Tabla_Consulta_desde_proyectos6[[#This Row],[PRYApath]]&amp;" "&amp;Tabla_Consulta_desde_proyectos6[[#This Row],[Usunombre]]</f>
        <v>/0002/0004 JUAN ANTONIO MORA GARCIA</v>
      </c>
    </row>
    <row r="1223" spans="1:11" x14ac:dyDescent="0.3">
      <c r="A1223" t="s">
        <v>4194</v>
      </c>
      <c r="B1223" t="s">
        <v>3833</v>
      </c>
      <c r="C1223" t="s">
        <v>3836</v>
      </c>
      <c r="D1223" t="s">
        <v>1097</v>
      </c>
      <c r="E1223" t="s">
        <v>52</v>
      </c>
      <c r="F1223" t="s">
        <v>4422</v>
      </c>
      <c r="G1223">
        <v>8</v>
      </c>
      <c r="H1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3" t="str">
        <f>Tabla_Consulta_desde_proyectos6[[#This Row],[PRYApath]]&amp;" "&amp;Tabla_Consulta_desde_proyectos6[[#This Row],[Usunombre]]</f>
        <v>/0002/0004 JUAN ANTONIO MORA GARCIA</v>
      </c>
    </row>
    <row r="1224" spans="1:11" x14ac:dyDescent="0.3">
      <c r="A1224" t="s">
        <v>4194</v>
      </c>
      <c r="B1224" t="s">
        <v>3833</v>
      </c>
      <c r="C1224" t="s">
        <v>3835</v>
      </c>
      <c r="D1224" t="s">
        <v>1097</v>
      </c>
      <c r="E1224" t="s">
        <v>245</v>
      </c>
      <c r="F1224" t="s">
        <v>4388</v>
      </c>
      <c r="G1224">
        <v>1</v>
      </c>
      <c r="H1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4" t="str">
        <f>Tabla_Consulta_desde_proyectos6[[#This Row],[PRYApath]]&amp;" "&amp;Tabla_Consulta_desde_proyectos6[[#This Row],[Usunombre]]</f>
        <v>/0002/0004 JUAN ESTRADA RAMIREZ</v>
      </c>
    </row>
    <row r="1225" spans="1:11" x14ac:dyDescent="0.3">
      <c r="A1225" t="s">
        <v>4194</v>
      </c>
      <c r="B1225" t="s">
        <v>3833</v>
      </c>
      <c r="C1225" t="s">
        <v>3840</v>
      </c>
      <c r="D1225" t="s">
        <v>1097</v>
      </c>
      <c r="E1225" t="s">
        <v>245</v>
      </c>
      <c r="F1225" t="s">
        <v>4388</v>
      </c>
      <c r="G1225">
        <v>8</v>
      </c>
      <c r="H1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5" t="str">
        <f>Tabla_Consulta_desde_proyectos6[[#This Row],[PRYApath]]&amp;" "&amp;Tabla_Consulta_desde_proyectos6[[#This Row],[Usunombre]]</f>
        <v>/0002/0004 JUAN ESTRADA RAMIREZ</v>
      </c>
    </row>
    <row r="1226" spans="1:11" x14ac:dyDescent="0.3">
      <c r="A1226" t="s">
        <v>4194</v>
      </c>
      <c r="B1226" t="s">
        <v>3833</v>
      </c>
      <c r="C1226" t="s">
        <v>3836</v>
      </c>
      <c r="D1226" t="s">
        <v>1097</v>
      </c>
      <c r="E1226" t="s">
        <v>179</v>
      </c>
      <c r="F1226" t="s">
        <v>4342</v>
      </c>
      <c r="G1226">
        <v>2</v>
      </c>
      <c r="H1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6" t="str">
        <f>Tabla_Consulta_desde_proyectos6[[#This Row],[PRYApath]]&amp;" "&amp;Tabla_Consulta_desde_proyectos6[[#This Row],[Usunombre]]</f>
        <v>/0002/0004 KARLA HERRERA ROJAS</v>
      </c>
    </row>
    <row r="1227" spans="1:11" x14ac:dyDescent="0.3">
      <c r="A1227" t="s">
        <v>4194</v>
      </c>
      <c r="B1227" t="s">
        <v>3833</v>
      </c>
      <c r="C1227" t="s">
        <v>3834</v>
      </c>
      <c r="D1227" t="s">
        <v>1097</v>
      </c>
      <c r="E1227" t="s">
        <v>179</v>
      </c>
      <c r="F1227" t="s">
        <v>4366</v>
      </c>
      <c r="G1227">
        <v>0.5</v>
      </c>
      <c r="H1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7" t="str">
        <f>Tabla_Consulta_desde_proyectos6[[#This Row],[PRYApath]]&amp;" "&amp;Tabla_Consulta_desde_proyectos6[[#This Row],[Usunombre]]</f>
        <v>/0002/0004 KARLA HERRERA ROJAS</v>
      </c>
    </row>
    <row r="1228" spans="1:11" x14ac:dyDescent="0.3">
      <c r="A1228" t="s">
        <v>4194</v>
      </c>
      <c r="B1228" t="s">
        <v>3833</v>
      </c>
      <c r="C1228" t="s">
        <v>3842</v>
      </c>
      <c r="D1228" t="s">
        <v>1097</v>
      </c>
      <c r="E1228" t="s">
        <v>179</v>
      </c>
      <c r="F1228" t="s">
        <v>4388</v>
      </c>
      <c r="G1228">
        <v>2.5</v>
      </c>
      <c r="H1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8" t="str">
        <f>Tabla_Consulta_desde_proyectos6[[#This Row],[PRYApath]]&amp;" "&amp;Tabla_Consulta_desde_proyectos6[[#This Row],[Usunombre]]</f>
        <v>/0002/0004 KARLA HERRERA ROJAS</v>
      </c>
    </row>
    <row r="1229" spans="1:11" x14ac:dyDescent="0.3">
      <c r="A1229" t="s">
        <v>4194</v>
      </c>
      <c r="B1229" t="s">
        <v>3833</v>
      </c>
      <c r="C1229" t="s">
        <v>3840</v>
      </c>
      <c r="D1229" t="s">
        <v>1097</v>
      </c>
      <c r="E1229" t="s">
        <v>179</v>
      </c>
      <c r="F1229" t="s">
        <v>4388</v>
      </c>
      <c r="G1229">
        <v>3</v>
      </c>
      <c r="H1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29" t="str">
        <f>Tabla_Consulta_desde_proyectos6[[#This Row],[PRYApath]]&amp;" "&amp;Tabla_Consulta_desde_proyectos6[[#This Row],[Usunombre]]</f>
        <v>/0002/0004 KARLA HERRERA ROJAS</v>
      </c>
    </row>
    <row r="1230" spans="1:11" x14ac:dyDescent="0.3">
      <c r="A1230" t="s">
        <v>4194</v>
      </c>
      <c r="B1230" t="s">
        <v>3833</v>
      </c>
      <c r="C1230" t="s">
        <v>3840</v>
      </c>
      <c r="D1230" t="s">
        <v>1097</v>
      </c>
      <c r="E1230" t="s">
        <v>1044</v>
      </c>
      <c r="F1230" t="s">
        <v>4434</v>
      </c>
      <c r="G1230">
        <v>8</v>
      </c>
      <c r="H1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0" t="str">
        <f>Tabla_Consulta_desde_proyectos6[[#This Row],[PRYApath]]&amp;" "&amp;Tabla_Consulta_desde_proyectos6[[#This Row],[Usunombre]]</f>
        <v>/0002/0004 KARLA MAYORGA BRENES</v>
      </c>
    </row>
    <row r="1231" spans="1:11" x14ac:dyDescent="0.3">
      <c r="A1231" t="s">
        <v>4194</v>
      </c>
      <c r="B1231" t="s">
        <v>3833</v>
      </c>
      <c r="C1231" t="s">
        <v>3834</v>
      </c>
      <c r="D1231" t="s">
        <v>1097</v>
      </c>
      <c r="E1231" t="s">
        <v>190</v>
      </c>
      <c r="F1231" t="s">
        <v>4342</v>
      </c>
      <c r="G1231">
        <v>2</v>
      </c>
      <c r="H1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1" t="str">
        <f>Tabla_Consulta_desde_proyectos6[[#This Row],[PRYApath]]&amp;" "&amp;Tabla_Consulta_desde_proyectos6[[#This Row],[Usunombre]]</f>
        <v>/0002/0004 KAROL MORA CASCANTE</v>
      </c>
    </row>
    <row r="1232" spans="1:11" x14ac:dyDescent="0.3">
      <c r="A1232" t="s">
        <v>4194</v>
      </c>
      <c r="B1232" t="s">
        <v>3833</v>
      </c>
      <c r="C1232" t="s">
        <v>3835</v>
      </c>
      <c r="D1232" t="s">
        <v>1097</v>
      </c>
      <c r="E1232" t="s">
        <v>190</v>
      </c>
      <c r="F1232" t="s">
        <v>4342</v>
      </c>
      <c r="G1232">
        <v>2</v>
      </c>
      <c r="H1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2" t="str">
        <f>Tabla_Consulta_desde_proyectos6[[#This Row],[PRYApath]]&amp;" "&amp;Tabla_Consulta_desde_proyectos6[[#This Row],[Usunombre]]</f>
        <v>/0002/0004 KAROL MORA CASCANTE</v>
      </c>
    </row>
    <row r="1233" spans="1:11" x14ac:dyDescent="0.3">
      <c r="A1233" t="s">
        <v>4194</v>
      </c>
      <c r="B1233" t="s">
        <v>3833</v>
      </c>
      <c r="C1233" t="s">
        <v>3834</v>
      </c>
      <c r="D1233" t="s">
        <v>1097</v>
      </c>
      <c r="E1233" t="s">
        <v>190</v>
      </c>
      <c r="F1233" t="s">
        <v>4366</v>
      </c>
      <c r="G1233">
        <v>2</v>
      </c>
      <c r="H1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3" t="str">
        <f>Tabla_Consulta_desde_proyectos6[[#This Row],[PRYApath]]&amp;" "&amp;Tabla_Consulta_desde_proyectos6[[#This Row],[Usunombre]]</f>
        <v>/0002/0004 KAROL MORA CASCANTE</v>
      </c>
    </row>
    <row r="1234" spans="1:11" x14ac:dyDescent="0.3">
      <c r="A1234" t="s">
        <v>4194</v>
      </c>
      <c r="B1234" t="s">
        <v>3833</v>
      </c>
      <c r="C1234" t="s">
        <v>3835</v>
      </c>
      <c r="D1234" t="s">
        <v>1097</v>
      </c>
      <c r="E1234" t="s">
        <v>190</v>
      </c>
      <c r="F1234" t="s">
        <v>4366</v>
      </c>
      <c r="G1234">
        <v>1</v>
      </c>
      <c r="H1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4" t="str">
        <f>Tabla_Consulta_desde_proyectos6[[#This Row],[PRYApath]]&amp;" "&amp;Tabla_Consulta_desde_proyectos6[[#This Row],[Usunombre]]</f>
        <v>/0002/0004 KAROL MORA CASCANTE</v>
      </c>
    </row>
    <row r="1235" spans="1:11" x14ac:dyDescent="0.3">
      <c r="A1235" t="s">
        <v>4194</v>
      </c>
      <c r="B1235" t="s">
        <v>3833</v>
      </c>
      <c r="C1235" t="s">
        <v>3835</v>
      </c>
      <c r="D1235" t="s">
        <v>1097</v>
      </c>
      <c r="E1235" t="s">
        <v>190</v>
      </c>
      <c r="F1235" t="s">
        <v>4388</v>
      </c>
      <c r="G1235">
        <v>1</v>
      </c>
      <c r="H1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5" t="str">
        <f>Tabla_Consulta_desde_proyectos6[[#This Row],[PRYApath]]&amp;" "&amp;Tabla_Consulta_desde_proyectos6[[#This Row],[Usunombre]]</f>
        <v>/0002/0004 KAROL MORA CASCANTE</v>
      </c>
    </row>
    <row r="1236" spans="1:11" x14ac:dyDescent="0.3">
      <c r="A1236" t="s">
        <v>4194</v>
      </c>
      <c r="B1236" t="s">
        <v>3833</v>
      </c>
      <c r="C1236" t="s">
        <v>3836</v>
      </c>
      <c r="D1236" t="s">
        <v>1097</v>
      </c>
      <c r="E1236" t="s">
        <v>190</v>
      </c>
      <c r="F1236" t="s">
        <v>4422</v>
      </c>
      <c r="G1236">
        <v>2</v>
      </c>
      <c r="H1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6" t="str">
        <f>Tabla_Consulta_desde_proyectos6[[#This Row],[PRYApath]]&amp;" "&amp;Tabla_Consulta_desde_proyectos6[[#This Row],[Usunombre]]</f>
        <v>/0002/0004 KAROL MORA CASCANTE</v>
      </c>
    </row>
    <row r="1237" spans="1:11" x14ac:dyDescent="0.3">
      <c r="A1237" t="s">
        <v>4194</v>
      </c>
      <c r="B1237" t="s">
        <v>3833</v>
      </c>
      <c r="C1237" t="s">
        <v>3836</v>
      </c>
      <c r="D1237" t="s">
        <v>1097</v>
      </c>
      <c r="E1237" t="s">
        <v>190</v>
      </c>
      <c r="F1237" t="s">
        <v>4434</v>
      </c>
      <c r="G1237">
        <v>4.5</v>
      </c>
      <c r="H1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7" t="str">
        <f>Tabla_Consulta_desde_proyectos6[[#This Row],[PRYApath]]&amp;" "&amp;Tabla_Consulta_desde_proyectos6[[#This Row],[Usunombre]]</f>
        <v>/0002/0004 KAROL MORA CASCANTE</v>
      </c>
    </row>
    <row r="1238" spans="1:11" x14ac:dyDescent="0.3">
      <c r="A1238" t="s">
        <v>4194</v>
      </c>
      <c r="B1238" t="s">
        <v>3833</v>
      </c>
      <c r="C1238" t="s">
        <v>3835</v>
      </c>
      <c r="D1238" t="s">
        <v>1097</v>
      </c>
      <c r="E1238" t="s">
        <v>190</v>
      </c>
      <c r="F1238" t="s">
        <v>4434</v>
      </c>
      <c r="G1238">
        <v>2</v>
      </c>
      <c r="H1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8" t="str">
        <f>Tabla_Consulta_desde_proyectos6[[#This Row],[PRYApath]]&amp;" "&amp;Tabla_Consulta_desde_proyectos6[[#This Row],[Usunombre]]</f>
        <v>/0002/0004 KAROL MORA CASCANTE</v>
      </c>
    </row>
    <row r="1239" spans="1:11" x14ac:dyDescent="0.3">
      <c r="A1239" t="s">
        <v>4194</v>
      </c>
      <c r="B1239" t="s">
        <v>3833</v>
      </c>
      <c r="C1239" t="s">
        <v>3836</v>
      </c>
      <c r="D1239" t="s">
        <v>1097</v>
      </c>
      <c r="E1239" t="s">
        <v>190</v>
      </c>
      <c r="F1239" t="s">
        <v>4493</v>
      </c>
      <c r="G1239">
        <v>1.5</v>
      </c>
      <c r="H1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39" t="str">
        <f>Tabla_Consulta_desde_proyectos6[[#This Row],[PRYApath]]&amp;" "&amp;Tabla_Consulta_desde_proyectos6[[#This Row],[Usunombre]]</f>
        <v>/0002/0004 KAROL MORA CASCANTE</v>
      </c>
    </row>
    <row r="1240" spans="1:11" x14ac:dyDescent="0.3">
      <c r="A1240" t="s">
        <v>4194</v>
      </c>
      <c r="B1240" t="s">
        <v>3833</v>
      </c>
      <c r="C1240" t="s">
        <v>3842</v>
      </c>
      <c r="D1240" t="s">
        <v>1097</v>
      </c>
      <c r="E1240" t="s">
        <v>238</v>
      </c>
      <c r="F1240" t="s">
        <v>4388</v>
      </c>
      <c r="G1240">
        <v>4</v>
      </c>
      <c r="H1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0" t="str">
        <f>Tabla_Consulta_desde_proyectos6[[#This Row],[PRYApath]]&amp;" "&amp;Tabla_Consulta_desde_proyectos6[[#This Row],[Usunombre]]</f>
        <v>/0002/0004 KATY RAMIREZ RONDONA</v>
      </c>
    </row>
    <row r="1241" spans="1:11" x14ac:dyDescent="0.3">
      <c r="A1241" t="s">
        <v>4194</v>
      </c>
      <c r="B1241" t="s">
        <v>3833</v>
      </c>
      <c r="C1241" t="s">
        <v>3835</v>
      </c>
      <c r="D1241" t="s">
        <v>1097</v>
      </c>
      <c r="E1241" t="s">
        <v>76</v>
      </c>
      <c r="F1241" t="s">
        <v>4366</v>
      </c>
      <c r="G1241">
        <v>1</v>
      </c>
      <c r="H1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1" t="str">
        <f>Tabla_Consulta_desde_proyectos6[[#This Row],[PRYApath]]&amp;" "&amp;Tabla_Consulta_desde_proyectos6[[#This Row],[Usunombre]]</f>
        <v>/0002/0004 KEREN CAROLINA CHAVES MORALES</v>
      </c>
    </row>
    <row r="1242" spans="1:11" x14ac:dyDescent="0.3">
      <c r="A1242" t="s">
        <v>4194</v>
      </c>
      <c r="B1242" t="s">
        <v>3833</v>
      </c>
      <c r="C1242" t="s">
        <v>3836</v>
      </c>
      <c r="D1242" t="s">
        <v>1097</v>
      </c>
      <c r="E1242" t="s">
        <v>76</v>
      </c>
      <c r="F1242" t="s">
        <v>4388</v>
      </c>
      <c r="G1242">
        <v>1</v>
      </c>
      <c r="H1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2" t="str">
        <f>Tabla_Consulta_desde_proyectos6[[#This Row],[PRYApath]]&amp;" "&amp;Tabla_Consulta_desde_proyectos6[[#This Row],[Usunombre]]</f>
        <v>/0002/0004 KEREN CAROLINA CHAVES MORALES</v>
      </c>
    </row>
    <row r="1243" spans="1:11" x14ac:dyDescent="0.3">
      <c r="A1243" t="s">
        <v>4194</v>
      </c>
      <c r="B1243" t="s">
        <v>3833</v>
      </c>
      <c r="C1243" t="s">
        <v>3835</v>
      </c>
      <c r="D1243" t="s">
        <v>1097</v>
      </c>
      <c r="E1243" t="s">
        <v>76</v>
      </c>
      <c r="F1243" t="s">
        <v>4388</v>
      </c>
      <c r="G1243">
        <v>1</v>
      </c>
      <c r="H1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3" t="str">
        <f>Tabla_Consulta_desde_proyectos6[[#This Row],[PRYApath]]&amp;" "&amp;Tabla_Consulta_desde_proyectos6[[#This Row],[Usunombre]]</f>
        <v>/0002/0004 KEREN CAROLINA CHAVES MORALES</v>
      </c>
    </row>
    <row r="1244" spans="1:11" x14ac:dyDescent="0.3">
      <c r="A1244" t="s">
        <v>4194</v>
      </c>
      <c r="B1244" t="s">
        <v>3833</v>
      </c>
      <c r="C1244" t="s">
        <v>3835</v>
      </c>
      <c r="D1244" t="s">
        <v>1097</v>
      </c>
      <c r="E1244" t="s">
        <v>76</v>
      </c>
      <c r="F1244" t="s">
        <v>4422</v>
      </c>
      <c r="G1244">
        <v>1</v>
      </c>
      <c r="H1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4" t="str">
        <f>Tabla_Consulta_desde_proyectos6[[#This Row],[PRYApath]]&amp;" "&amp;Tabla_Consulta_desde_proyectos6[[#This Row],[Usunombre]]</f>
        <v>/0002/0004 KEREN CAROLINA CHAVES MORALES</v>
      </c>
    </row>
    <row r="1245" spans="1:11" x14ac:dyDescent="0.3">
      <c r="A1245" t="s">
        <v>4194</v>
      </c>
      <c r="B1245" t="s">
        <v>3833</v>
      </c>
      <c r="C1245" t="s">
        <v>3841</v>
      </c>
      <c r="D1245" t="s">
        <v>1097</v>
      </c>
      <c r="E1245" t="s">
        <v>256</v>
      </c>
      <c r="F1245" t="s">
        <v>4366</v>
      </c>
      <c r="G1245">
        <v>24</v>
      </c>
      <c r="H1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5" t="str">
        <f>Tabla_Consulta_desde_proyectos6[[#This Row],[PRYApath]]&amp;" "&amp;Tabla_Consulta_desde_proyectos6[[#This Row],[Usunombre]]</f>
        <v>/0002/0004 KIMBERLY PIEDRA ZUÑIGA</v>
      </c>
    </row>
    <row r="1246" spans="1:11" x14ac:dyDescent="0.3">
      <c r="A1246" t="s">
        <v>4194</v>
      </c>
      <c r="B1246" t="s">
        <v>3833</v>
      </c>
      <c r="C1246" t="s">
        <v>3836</v>
      </c>
      <c r="D1246" t="s">
        <v>1097</v>
      </c>
      <c r="E1246" t="s">
        <v>297</v>
      </c>
      <c r="F1246" t="s">
        <v>4342</v>
      </c>
      <c r="G1246">
        <v>1</v>
      </c>
      <c r="H1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6" t="str">
        <f>Tabla_Consulta_desde_proyectos6[[#This Row],[PRYApath]]&amp;" "&amp;Tabla_Consulta_desde_proyectos6[[#This Row],[Usunombre]]</f>
        <v>/0002/0004 KRISSIA CESPEDES ARGUEDAS</v>
      </c>
    </row>
    <row r="1247" spans="1:11" x14ac:dyDescent="0.3">
      <c r="A1247" t="s">
        <v>4194</v>
      </c>
      <c r="B1247" t="s">
        <v>3833</v>
      </c>
      <c r="C1247" t="s">
        <v>3836</v>
      </c>
      <c r="D1247" t="s">
        <v>1097</v>
      </c>
      <c r="E1247" t="s">
        <v>196</v>
      </c>
      <c r="F1247" t="s">
        <v>4434</v>
      </c>
      <c r="G1247">
        <v>8</v>
      </c>
      <c r="H1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7" t="str">
        <f>Tabla_Consulta_desde_proyectos6[[#This Row],[PRYApath]]&amp;" "&amp;Tabla_Consulta_desde_proyectos6[[#This Row],[Usunombre]]</f>
        <v>/0002/0004 LIZETH OCONITRILLO SANCHEZ</v>
      </c>
    </row>
    <row r="1248" spans="1:11" x14ac:dyDescent="0.3">
      <c r="A1248" t="s">
        <v>4194</v>
      </c>
      <c r="B1248" t="s">
        <v>3833</v>
      </c>
      <c r="C1248" t="s">
        <v>3836</v>
      </c>
      <c r="D1248" t="s">
        <v>1097</v>
      </c>
      <c r="E1248" t="s">
        <v>252</v>
      </c>
      <c r="F1248" t="s">
        <v>4258</v>
      </c>
      <c r="G1248">
        <v>3</v>
      </c>
      <c r="H1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8" t="str">
        <f>Tabla_Consulta_desde_proyectos6[[#This Row],[PRYApath]]&amp;" "&amp;Tabla_Consulta_desde_proyectos6[[#This Row],[Usunombre]]</f>
        <v>/0002/0004 MARCOS SANDOVAL DURAN</v>
      </c>
    </row>
    <row r="1249" spans="1:11" x14ac:dyDescent="0.3">
      <c r="A1249" t="s">
        <v>4194</v>
      </c>
      <c r="B1249" t="s">
        <v>3833</v>
      </c>
      <c r="C1249" t="s">
        <v>3836</v>
      </c>
      <c r="D1249" t="s">
        <v>1097</v>
      </c>
      <c r="E1249" t="s">
        <v>252</v>
      </c>
      <c r="F1249" t="s">
        <v>4284</v>
      </c>
      <c r="G1249">
        <v>1.5</v>
      </c>
      <c r="H1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49" t="str">
        <f>Tabla_Consulta_desde_proyectos6[[#This Row],[PRYApath]]&amp;" "&amp;Tabla_Consulta_desde_proyectos6[[#This Row],[Usunombre]]</f>
        <v>/0002/0004 MARCOS SANDOVAL DURAN</v>
      </c>
    </row>
    <row r="1250" spans="1:11" x14ac:dyDescent="0.3">
      <c r="A1250" t="s">
        <v>4194</v>
      </c>
      <c r="B1250" t="s">
        <v>3833</v>
      </c>
      <c r="C1250" t="s">
        <v>3836</v>
      </c>
      <c r="D1250" t="s">
        <v>1097</v>
      </c>
      <c r="E1250" t="s">
        <v>252</v>
      </c>
      <c r="F1250" t="s">
        <v>4342</v>
      </c>
      <c r="G1250">
        <v>1</v>
      </c>
      <c r="H1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0" t="str">
        <f>Tabla_Consulta_desde_proyectos6[[#This Row],[PRYApath]]&amp;" "&amp;Tabla_Consulta_desde_proyectos6[[#This Row],[Usunombre]]</f>
        <v>/0002/0004 MARCOS SANDOVAL DURAN</v>
      </c>
    </row>
    <row r="1251" spans="1:11" x14ac:dyDescent="0.3">
      <c r="A1251" t="s">
        <v>4194</v>
      </c>
      <c r="B1251" t="s">
        <v>3833</v>
      </c>
      <c r="C1251" t="s">
        <v>3836</v>
      </c>
      <c r="D1251" t="s">
        <v>1097</v>
      </c>
      <c r="E1251" t="s">
        <v>252</v>
      </c>
      <c r="F1251" t="s">
        <v>4434</v>
      </c>
      <c r="G1251">
        <v>1</v>
      </c>
      <c r="H1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1" t="str">
        <f>Tabla_Consulta_desde_proyectos6[[#This Row],[PRYApath]]&amp;" "&amp;Tabla_Consulta_desde_proyectos6[[#This Row],[Usunombre]]</f>
        <v>/0002/0004 MARCOS SANDOVAL DURAN</v>
      </c>
    </row>
    <row r="1252" spans="1:11" x14ac:dyDescent="0.3">
      <c r="A1252" t="s">
        <v>4194</v>
      </c>
      <c r="B1252" t="s">
        <v>3833</v>
      </c>
      <c r="C1252" t="s">
        <v>3840</v>
      </c>
      <c r="D1252" t="s">
        <v>1097</v>
      </c>
      <c r="E1252" t="s">
        <v>4217</v>
      </c>
      <c r="F1252" t="s">
        <v>4388</v>
      </c>
      <c r="G1252">
        <v>8</v>
      </c>
      <c r="H1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2" t="str">
        <f>Tabla_Consulta_desde_proyectos6[[#This Row],[PRYApath]]&amp;" "&amp;Tabla_Consulta_desde_proyectos6[[#This Row],[Usunombre]]</f>
        <v>/0002/0004 MARIA FERNANDA ALVARADO ASTORGA</v>
      </c>
    </row>
    <row r="1253" spans="1:11" x14ac:dyDescent="0.3">
      <c r="A1253" t="s">
        <v>4194</v>
      </c>
      <c r="B1253" t="s">
        <v>3833</v>
      </c>
      <c r="C1253" t="s">
        <v>3835</v>
      </c>
      <c r="D1253" t="s">
        <v>1097</v>
      </c>
      <c r="E1253" t="s">
        <v>187</v>
      </c>
      <c r="F1253" t="s">
        <v>4258</v>
      </c>
      <c r="G1253">
        <v>1</v>
      </c>
      <c r="H1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3" t="str">
        <f>Tabla_Consulta_desde_proyectos6[[#This Row],[PRYApath]]&amp;" "&amp;Tabla_Consulta_desde_proyectos6[[#This Row],[Usunombre]]</f>
        <v>/0002/0004 MARIA JOSE ANGULO GUTIERREZ</v>
      </c>
    </row>
    <row r="1254" spans="1:11" x14ac:dyDescent="0.3">
      <c r="A1254" t="s">
        <v>4194</v>
      </c>
      <c r="B1254" t="s">
        <v>3833</v>
      </c>
      <c r="C1254" t="s">
        <v>3835</v>
      </c>
      <c r="D1254" t="s">
        <v>1097</v>
      </c>
      <c r="E1254" t="s">
        <v>187</v>
      </c>
      <c r="F1254" t="s">
        <v>4388</v>
      </c>
      <c r="G1254">
        <v>1</v>
      </c>
      <c r="H1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4" t="str">
        <f>Tabla_Consulta_desde_proyectos6[[#This Row],[PRYApath]]&amp;" "&amp;Tabla_Consulta_desde_proyectos6[[#This Row],[Usunombre]]</f>
        <v>/0002/0004 MARIA JOSE ANGULO GUTIERREZ</v>
      </c>
    </row>
    <row r="1255" spans="1:11" x14ac:dyDescent="0.3">
      <c r="A1255" t="s">
        <v>4194</v>
      </c>
      <c r="B1255" t="s">
        <v>3833</v>
      </c>
      <c r="C1255" t="s">
        <v>3835</v>
      </c>
      <c r="D1255" t="s">
        <v>1097</v>
      </c>
      <c r="E1255" t="s">
        <v>187</v>
      </c>
      <c r="F1255" t="s">
        <v>4422</v>
      </c>
      <c r="G1255">
        <v>1</v>
      </c>
      <c r="H1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5" t="str">
        <f>Tabla_Consulta_desde_proyectos6[[#This Row],[PRYApath]]&amp;" "&amp;Tabla_Consulta_desde_proyectos6[[#This Row],[Usunombre]]</f>
        <v>/0002/0004 MARIA JOSE ANGULO GUTIERREZ</v>
      </c>
    </row>
    <row r="1256" spans="1:11" x14ac:dyDescent="0.3">
      <c r="A1256" t="s">
        <v>4194</v>
      </c>
      <c r="B1256" t="s">
        <v>3833</v>
      </c>
      <c r="C1256" t="s">
        <v>3835</v>
      </c>
      <c r="D1256" t="s">
        <v>1097</v>
      </c>
      <c r="E1256" t="s">
        <v>187</v>
      </c>
      <c r="F1256" t="s">
        <v>4434</v>
      </c>
      <c r="G1256">
        <v>1</v>
      </c>
      <c r="H1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6" t="str">
        <f>Tabla_Consulta_desde_proyectos6[[#This Row],[PRYApath]]&amp;" "&amp;Tabla_Consulta_desde_proyectos6[[#This Row],[Usunombre]]</f>
        <v>/0002/0004 MARIA JOSE ANGULO GUTIERREZ</v>
      </c>
    </row>
    <row r="1257" spans="1:11" x14ac:dyDescent="0.3">
      <c r="A1257" t="s">
        <v>4194</v>
      </c>
      <c r="B1257" t="s">
        <v>3833</v>
      </c>
      <c r="C1257" t="s">
        <v>3836</v>
      </c>
      <c r="D1257" t="s">
        <v>1097</v>
      </c>
      <c r="E1257" t="s">
        <v>231</v>
      </c>
      <c r="F1257" t="s">
        <v>4284</v>
      </c>
      <c r="G1257">
        <v>1.5</v>
      </c>
      <c r="H1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7" t="str">
        <f>Tabla_Consulta_desde_proyectos6[[#This Row],[PRYApath]]&amp;" "&amp;Tabla_Consulta_desde_proyectos6[[#This Row],[Usunombre]]</f>
        <v>/0002/0004 MARIELA ARCE GARCIA</v>
      </c>
    </row>
    <row r="1258" spans="1:11" x14ac:dyDescent="0.3">
      <c r="A1258" t="s">
        <v>4194</v>
      </c>
      <c r="B1258" t="s">
        <v>3833</v>
      </c>
      <c r="C1258" t="s">
        <v>3836</v>
      </c>
      <c r="D1258" t="s">
        <v>1097</v>
      </c>
      <c r="E1258" t="s">
        <v>253</v>
      </c>
      <c r="F1258" t="s">
        <v>4422</v>
      </c>
      <c r="G1258">
        <v>2</v>
      </c>
      <c r="H1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8" t="str">
        <f>Tabla_Consulta_desde_proyectos6[[#This Row],[PRYApath]]&amp;" "&amp;Tabla_Consulta_desde_proyectos6[[#This Row],[Usunombre]]</f>
        <v>/0002/0004 MARIO ROJAS RODRIGUEZ</v>
      </c>
    </row>
    <row r="1259" spans="1:11" x14ac:dyDescent="0.3">
      <c r="A1259" t="s">
        <v>4194</v>
      </c>
      <c r="B1259" t="s">
        <v>3833</v>
      </c>
      <c r="C1259" t="s">
        <v>3836</v>
      </c>
      <c r="D1259" t="s">
        <v>1097</v>
      </c>
      <c r="E1259" t="s">
        <v>253</v>
      </c>
      <c r="F1259" t="s">
        <v>4434</v>
      </c>
      <c r="G1259">
        <v>3</v>
      </c>
      <c r="H1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59" t="str">
        <f>Tabla_Consulta_desde_proyectos6[[#This Row],[PRYApath]]&amp;" "&amp;Tabla_Consulta_desde_proyectos6[[#This Row],[Usunombre]]</f>
        <v>/0002/0004 MARIO ROJAS RODRIGUEZ</v>
      </c>
    </row>
    <row r="1260" spans="1:11" x14ac:dyDescent="0.3">
      <c r="A1260" t="s">
        <v>4194</v>
      </c>
      <c r="B1260" t="s">
        <v>3833</v>
      </c>
      <c r="C1260" t="s">
        <v>3836</v>
      </c>
      <c r="D1260" t="s">
        <v>1097</v>
      </c>
      <c r="E1260" t="s">
        <v>253</v>
      </c>
      <c r="F1260" t="s">
        <v>4493</v>
      </c>
      <c r="G1260">
        <v>3</v>
      </c>
      <c r="H1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0" t="str">
        <f>Tabla_Consulta_desde_proyectos6[[#This Row],[PRYApath]]&amp;" "&amp;Tabla_Consulta_desde_proyectos6[[#This Row],[Usunombre]]</f>
        <v>/0002/0004 MARIO ROJAS RODRIGUEZ</v>
      </c>
    </row>
    <row r="1261" spans="1:11" x14ac:dyDescent="0.3">
      <c r="A1261" t="s">
        <v>4194</v>
      </c>
      <c r="B1261" t="s">
        <v>3833</v>
      </c>
      <c r="C1261" t="s">
        <v>3839</v>
      </c>
      <c r="D1261" t="s">
        <v>1097</v>
      </c>
      <c r="E1261" t="s">
        <v>4344</v>
      </c>
      <c r="F1261" t="s">
        <v>4342</v>
      </c>
      <c r="G1261">
        <v>11</v>
      </c>
      <c r="H1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1" t="str">
        <f>Tabla_Consulta_desde_proyectos6[[#This Row],[PRYApath]]&amp;" "&amp;Tabla_Consulta_desde_proyectos6[[#This Row],[Usunombre]]</f>
        <v>/0002/0004 MASIEL MARISELA PICADO ARIAS</v>
      </c>
    </row>
    <row r="1262" spans="1:11" x14ac:dyDescent="0.3">
      <c r="A1262" t="s">
        <v>4194</v>
      </c>
      <c r="B1262" t="s">
        <v>3833</v>
      </c>
      <c r="C1262" t="s">
        <v>3839</v>
      </c>
      <c r="D1262" t="s">
        <v>1097</v>
      </c>
      <c r="E1262" t="s">
        <v>4344</v>
      </c>
      <c r="F1262" t="s">
        <v>4366</v>
      </c>
      <c r="G1262">
        <v>19</v>
      </c>
      <c r="H1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2" t="str">
        <f>Tabla_Consulta_desde_proyectos6[[#This Row],[PRYApath]]&amp;" "&amp;Tabla_Consulta_desde_proyectos6[[#This Row],[Usunombre]]</f>
        <v>/0002/0004 MASIEL MARISELA PICADO ARIAS</v>
      </c>
    </row>
    <row r="1263" spans="1:11" x14ac:dyDescent="0.3">
      <c r="A1263" t="s">
        <v>4194</v>
      </c>
      <c r="B1263" t="s">
        <v>3833</v>
      </c>
      <c r="C1263" t="s">
        <v>3834</v>
      </c>
      <c r="D1263" t="s">
        <v>1097</v>
      </c>
      <c r="E1263" t="s">
        <v>4344</v>
      </c>
      <c r="F1263" t="s">
        <v>4388</v>
      </c>
      <c r="G1263">
        <v>2</v>
      </c>
      <c r="H1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3" t="str">
        <f>Tabla_Consulta_desde_proyectos6[[#This Row],[PRYApath]]&amp;" "&amp;Tabla_Consulta_desde_proyectos6[[#This Row],[Usunombre]]</f>
        <v>/0002/0004 MASIEL MARISELA PICADO ARIAS</v>
      </c>
    </row>
    <row r="1264" spans="1:11" x14ac:dyDescent="0.3">
      <c r="A1264" t="s">
        <v>4194</v>
      </c>
      <c r="B1264" t="s">
        <v>3833</v>
      </c>
      <c r="C1264" t="s">
        <v>3839</v>
      </c>
      <c r="D1264" t="s">
        <v>1097</v>
      </c>
      <c r="E1264" t="s">
        <v>4344</v>
      </c>
      <c r="F1264" t="s">
        <v>4388</v>
      </c>
      <c r="G1264">
        <v>21</v>
      </c>
      <c r="H1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4" t="str">
        <f>Tabla_Consulta_desde_proyectos6[[#This Row],[PRYApath]]&amp;" "&amp;Tabla_Consulta_desde_proyectos6[[#This Row],[Usunombre]]</f>
        <v>/0002/0004 MASIEL MARISELA PICADO ARIAS</v>
      </c>
    </row>
    <row r="1265" spans="1:11" x14ac:dyDescent="0.3">
      <c r="A1265" t="s">
        <v>4194</v>
      </c>
      <c r="B1265" t="s">
        <v>3833</v>
      </c>
      <c r="C1265" t="s">
        <v>3836</v>
      </c>
      <c r="D1265" t="s">
        <v>1097</v>
      </c>
      <c r="E1265" t="s">
        <v>4344</v>
      </c>
      <c r="F1265" t="s">
        <v>4422</v>
      </c>
      <c r="G1265">
        <v>2</v>
      </c>
      <c r="H1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5" t="str">
        <f>Tabla_Consulta_desde_proyectos6[[#This Row],[PRYApath]]&amp;" "&amp;Tabla_Consulta_desde_proyectos6[[#This Row],[Usunombre]]</f>
        <v>/0002/0004 MASIEL MARISELA PICADO ARIAS</v>
      </c>
    </row>
    <row r="1266" spans="1:11" x14ac:dyDescent="0.3">
      <c r="A1266" t="s">
        <v>4194</v>
      </c>
      <c r="B1266" t="s">
        <v>3833</v>
      </c>
      <c r="C1266" t="s">
        <v>3839</v>
      </c>
      <c r="D1266" t="s">
        <v>1097</v>
      </c>
      <c r="E1266" t="s">
        <v>4344</v>
      </c>
      <c r="F1266" t="s">
        <v>4422</v>
      </c>
      <c r="G1266">
        <v>21</v>
      </c>
      <c r="H1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6" t="str">
        <f>Tabla_Consulta_desde_proyectos6[[#This Row],[PRYApath]]&amp;" "&amp;Tabla_Consulta_desde_proyectos6[[#This Row],[Usunombre]]</f>
        <v>/0002/0004 MASIEL MARISELA PICADO ARIAS</v>
      </c>
    </row>
    <row r="1267" spans="1:11" x14ac:dyDescent="0.3">
      <c r="A1267" t="s">
        <v>4194</v>
      </c>
      <c r="B1267" t="s">
        <v>3833</v>
      </c>
      <c r="C1267" t="s">
        <v>3839</v>
      </c>
      <c r="D1267" t="s">
        <v>1097</v>
      </c>
      <c r="E1267" t="s">
        <v>4344</v>
      </c>
      <c r="F1267" t="s">
        <v>4434</v>
      </c>
      <c r="G1267">
        <v>22</v>
      </c>
      <c r="H1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7" t="str">
        <f>Tabla_Consulta_desde_proyectos6[[#This Row],[PRYApath]]&amp;" "&amp;Tabla_Consulta_desde_proyectos6[[#This Row],[Usunombre]]</f>
        <v>/0002/0004 MASIEL MARISELA PICADO ARIAS</v>
      </c>
    </row>
    <row r="1268" spans="1:11" x14ac:dyDescent="0.3">
      <c r="A1268" t="s">
        <v>4194</v>
      </c>
      <c r="B1268" t="s">
        <v>3833</v>
      </c>
      <c r="C1268" t="s">
        <v>3839</v>
      </c>
      <c r="D1268" t="s">
        <v>1097</v>
      </c>
      <c r="E1268" t="s">
        <v>4344</v>
      </c>
      <c r="F1268" t="s">
        <v>4493</v>
      </c>
      <c r="G1268">
        <v>1</v>
      </c>
      <c r="H1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8" t="str">
        <f>Tabla_Consulta_desde_proyectos6[[#This Row],[PRYApath]]&amp;" "&amp;Tabla_Consulta_desde_proyectos6[[#This Row],[Usunombre]]</f>
        <v>/0002/0004 MASIEL MARISELA PICADO ARIAS</v>
      </c>
    </row>
    <row r="1269" spans="1:11" x14ac:dyDescent="0.3">
      <c r="A1269" t="s">
        <v>4194</v>
      </c>
      <c r="B1269" t="s">
        <v>3833</v>
      </c>
      <c r="C1269" t="s">
        <v>3836</v>
      </c>
      <c r="D1269" t="s">
        <v>1097</v>
      </c>
      <c r="E1269" t="s">
        <v>4057</v>
      </c>
      <c r="F1269" t="s">
        <v>4284</v>
      </c>
      <c r="G1269">
        <v>2.5</v>
      </c>
      <c r="H1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69" t="str">
        <f>Tabla_Consulta_desde_proyectos6[[#This Row],[PRYApath]]&amp;" "&amp;Tabla_Consulta_desde_proyectos6[[#This Row],[Usunombre]]</f>
        <v>/0002/0004 MELINA CORRALES DELGADO</v>
      </c>
    </row>
    <row r="1270" spans="1:11" x14ac:dyDescent="0.3">
      <c r="A1270" t="s">
        <v>4194</v>
      </c>
      <c r="B1270" t="s">
        <v>3833</v>
      </c>
      <c r="C1270" t="s">
        <v>3836</v>
      </c>
      <c r="D1270" t="s">
        <v>1097</v>
      </c>
      <c r="E1270" t="s">
        <v>58</v>
      </c>
      <c r="F1270" t="s">
        <v>4366</v>
      </c>
      <c r="G1270">
        <v>1</v>
      </c>
      <c r="H1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0" t="str">
        <f>Tabla_Consulta_desde_proyectos6[[#This Row],[PRYApath]]&amp;" "&amp;Tabla_Consulta_desde_proyectos6[[#This Row],[Usunombre]]</f>
        <v>/0002/0004 MELVIN BRENES GOMEZ</v>
      </c>
    </row>
    <row r="1271" spans="1:11" x14ac:dyDescent="0.3">
      <c r="A1271" t="s">
        <v>4194</v>
      </c>
      <c r="B1271" t="s">
        <v>3833</v>
      </c>
      <c r="C1271" t="s">
        <v>3834</v>
      </c>
      <c r="D1271" t="s">
        <v>1097</v>
      </c>
      <c r="E1271" t="s">
        <v>58</v>
      </c>
      <c r="F1271" t="s">
        <v>4366</v>
      </c>
      <c r="G1271">
        <v>2</v>
      </c>
      <c r="H1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1" t="str">
        <f>Tabla_Consulta_desde_proyectos6[[#This Row],[PRYApath]]&amp;" "&amp;Tabla_Consulta_desde_proyectos6[[#This Row],[Usunombre]]</f>
        <v>/0002/0004 MELVIN BRENES GOMEZ</v>
      </c>
    </row>
    <row r="1272" spans="1:11" x14ac:dyDescent="0.3">
      <c r="A1272" t="s">
        <v>4194</v>
      </c>
      <c r="B1272" t="s">
        <v>3833</v>
      </c>
      <c r="C1272" t="s">
        <v>3834</v>
      </c>
      <c r="D1272" t="s">
        <v>1097</v>
      </c>
      <c r="E1272" t="s">
        <v>58</v>
      </c>
      <c r="F1272" t="s">
        <v>4422</v>
      </c>
      <c r="G1272">
        <v>5</v>
      </c>
      <c r="H1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2" t="str">
        <f>Tabla_Consulta_desde_proyectos6[[#This Row],[PRYApath]]&amp;" "&amp;Tabla_Consulta_desde_proyectos6[[#This Row],[Usunombre]]</f>
        <v>/0002/0004 MELVIN BRENES GOMEZ</v>
      </c>
    </row>
    <row r="1273" spans="1:11" x14ac:dyDescent="0.3">
      <c r="A1273" t="s">
        <v>4194</v>
      </c>
      <c r="B1273" t="s">
        <v>3833</v>
      </c>
      <c r="C1273" t="s">
        <v>3836</v>
      </c>
      <c r="D1273" t="s">
        <v>1097</v>
      </c>
      <c r="E1273" t="s">
        <v>10</v>
      </c>
      <c r="F1273" t="s">
        <v>4258</v>
      </c>
      <c r="G1273">
        <v>2</v>
      </c>
      <c r="H1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3" t="str">
        <f>Tabla_Consulta_desde_proyectos6[[#This Row],[PRYApath]]&amp;" "&amp;Tabla_Consulta_desde_proyectos6[[#This Row],[Usunombre]]</f>
        <v>/0002/0004 OSCAR BONILLA CALDERON</v>
      </c>
    </row>
    <row r="1274" spans="1:11" x14ac:dyDescent="0.3">
      <c r="A1274" t="s">
        <v>4194</v>
      </c>
      <c r="B1274" t="s">
        <v>3833</v>
      </c>
      <c r="C1274" t="s">
        <v>3836</v>
      </c>
      <c r="D1274" t="s">
        <v>1097</v>
      </c>
      <c r="E1274" t="s">
        <v>10</v>
      </c>
      <c r="F1274" t="s">
        <v>4366</v>
      </c>
      <c r="G1274">
        <v>2</v>
      </c>
      <c r="H1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4" t="str">
        <f>Tabla_Consulta_desde_proyectos6[[#This Row],[PRYApath]]&amp;" "&amp;Tabla_Consulta_desde_proyectos6[[#This Row],[Usunombre]]</f>
        <v>/0002/0004 OSCAR BONILLA CALDERON</v>
      </c>
    </row>
    <row r="1275" spans="1:11" x14ac:dyDescent="0.3">
      <c r="A1275" t="s">
        <v>4194</v>
      </c>
      <c r="B1275" t="s">
        <v>3833</v>
      </c>
      <c r="C1275" t="s">
        <v>3836</v>
      </c>
      <c r="D1275" t="s">
        <v>1097</v>
      </c>
      <c r="E1275" t="s">
        <v>10</v>
      </c>
      <c r="F1275" t="s">
        <v>4434</v>
      </c>
      <c r="G1275">
        <v>11</v>
      </c>
      <c r="H1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5" t="str">
        <f>Tabla_Consulta_desde_proyectos6[[#This Row],[PRYApath]]&amp;" "&amp;Tabla_Consulta_desde_proyectos6[[#This Row],[Usunombre]]</f>
        <v>/0002/0004 OSCAR BONILLA CALDERON</v>
      </c>
    </row>
    <row r="1276" spans="1:11" x14ac:dyDescent="0.3">
      <c r="A1276" t="s">
        <v>4194</v>
      </c>
      <c r="B1276" t="s">
        <v>3833</v>
      </c>
      <c r="C1276" t="s">
        <v>3836</v>
      </c>
      <c r="D1276" t="s">
        <v>1097</v>
      </c>
      <c r="E1276" t="s">
        <v>126</v>
      </c>
      <c r="F1276" t="s">
        <v>4258</v>
      </c>
      <c r="G1276">
        <v>2</v>
      </c>
      <c r="H1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6" t="str">
        <f>Tabla_Consulta_desde_proyectos6[[#This Row],[PRYApath]]&amp;" "&amp;Tabla_Consulta_desde_proyectos6[[#This Row],[Usunombre]]</f>
        <v>/0002/0004 PAULA CORRALES MARTINEZ</v>
      </c>
    </row>
    <row r="1277" spans="1:11" x14ac:dyDescent="0.3">
      <c r="A1277" t="s">
        <v>4194</v>
      </c>
      <c r="B1277" t="s">
        <v>3833</v>
      </c>
      <c r="C1277" t="s">
        <v>3839</v>
      </c>
      <c r="D1277" t="s">
        <v>1097</v>
      </c>
      <c r="E1277" t="s">
        <v>126</v>
      </c>
      <c r="F1277" t="s">
        <v>4422</v>
      </c>
      <c r="G1277">
        <v>16</v>
      </c>
      <c r="H1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7" t="str">
        <f>Tabla_Consulta_desde_proyectos6[[#This Row],[PRYApath]]&amp;" "&amp;Tabla_Consulta_desde_proyectos6[[#This Row],[Usunombre]]</f>
        <v>/0002/0004 PAULA CORRALES MARTINEZ</v>
      </c>
    </row>
    <row r="1278" spans="1:11" x14ac:dyDescent="0.3">
      <c r="A1278" t="s">
        <v>4194</v>
      </c>
      <c r="B1278" t="s">
        <v>3833</v>
      </c>
      <c r="C1278" t="s">
        <v>3839</v>
      </c>
      <c r="D1278" t="s">
        <v>1097</v>
      </c>
      <c r="E1278" t="s">
        <v>126</v>
      </c>
      <c r="F1278" t="s">
        <v>4434</v>
      </c>
      <c r="G1278">
        <v>22</v>
      </c>
      <c r="H1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8" t="str">
        <f>Tabla_Consulta_desde_proyectos6[[#This Row],[PRYApath]]&amp;" "&amp;Tabla_Consulta_desde_proyectos6[[#This Row],[Usunombre]]</f>
        <v>/0002/0004 PAULA CORRALES MARTINEZ</v>
      </c>
    </row>
    <row r="1279" spans="1:11" x14ac:dyDescent="0.3">
      <c r="A1279" t="s">
        <v>4194</v>
      </c>
      <c r="B1279" t="s">
        <v>3833</v>
      </c>
      <c r="C1279" t="s">
        <v>3839</v>
      </c>
      <c r="D1279" t="s">
        <v>1097</v>
      </c>
      <c r="E1279" t="s">
        <v>126</v>
      </c>
      <c r="F1279" t="s">
        <v>4493</v>
      </c>
      <c r="G1279">
        <v>1</v>
      </c>
      <c r="H1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79" t="str">
        <f>Tabla_Consulta_desde_proyectos6[[#This Row],[PRYApath]]&amp;" "&amp;Tabla_Consulta_desde_proyectos6[[#This Row],[Usunombre]]</f>
        <v>/0002/0004 PAULA CORRALES MARTINEZ</v>
      </c>
    </row>
    <row r="1280" spans="1:11" x14ac:dyDescent="0.3">
      <c r="A1280" t="s">
        <v>4194</v>
      </c>
      <c r="B1280" t="s">
        <v>3833</v>
      </c>
      <c r="C1280" t="s">
        <v>3840</v>
      </c>
      <c r="D1280" t="s">
        <v>1097</v>
      </c>
      <c r="E1280" t="s">
        <v>29</v>
      </c>
      <c r="F1280" t="s">
        <v>4366</v>
      </c>
      <c r="G1280">
        <v>8</v>
      </c>
      <c r="H1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0" t="str">
        <f>Tabla_Consulta_desde_proyectos6[[#This Row],[PRYApath]]&amp;" "&amp;Tabla_Consulta_desde_proyectos6[[#This Row],[Usunombre]]</f>
        <v>/0002/0004 RAFAEL VEGA ALVAREZ</v>
      </c>
    </row>
    <row r="1281" spans="1:11" x14ac:dyDescent="0.3">
      <c r="A1281" t="s">
        <v>4194</v>
      </c>
      <c r="B1281" t="s">
        <v>3833</v>
      </c>
      <c r="C1281" t="s">
        <v>3840</v>
      </c>
      <c r="D1281" t="s">
        <v>1097</v>
      </c>
      <c r="E1281" t="s">
        <v>254</v>
      </c>
      <c r="F1281" t="s">
        <v>4258</v>
      </c>
      <c r="G1281">
        <v>24</v>
      </c>
      <c r="H1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1" t="str">
        <f>Tabla_Consulta_desde_proyectos6[[#This Row],[PRYApath]]&amp;" "&amp;Tabla_Consulta_desde_proyectos6[[#This Row],[Usunombre]]</f>
        <v>/0002/0004 RANDALL SANCHEZ CERDAS</v>
      </c>
    </row>
    <row r="1282" spans="1:11" x14ac:dyDescent="0.3">
      <c r="A1282" t="s">
        <v>4194</v>
      </c>
      <c r="B1282" t="s">
        <v>3833</v>
      </c>
      <c r="C1282" t="s">
        <v>3836</v>
      </c>
      <c r="D1282" t="s">
        <v>1097</v>
      </c>
      <c r="E1282" t="s">
        <v>77</v>
      </c>
      <c r="F1282" t="s">
        <v>4366</v>
      </c>
      <c r="G1282">
        <v>1.25</v>
      </c>
      <c r="H1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2" t="str">
        <f>Tabla_Consulta_desde_proyectos6[[#This Row],[PRYApath]]&amp;" "&amp;Tabla_Consulta_desde_proyectos6[[#This Row],[Usunombre]]</f>
        <v>/0002/0004 REIDY VALENCIA RUBI</v>
      </c>
    </row>
    <row r="1283" spans="1:11" x14ac:dyDescent="0.3">
      <c r="A1283" t="s">
        <v>4194</v>
      </c>
      <c r="B1283" t="s">
        <v>3833</v>
      </c>
      <c r="C1283" t="s">
        <v>3835</v>
      </c>
      <c r="D1283" t="s">
        <v>1097</v>
      </c>
      <c r="E1283" t="s">
        <v>258</v>
      </c>
      <c r="F1283" t="s">
        <v>4258</v>
      </c>
      <c r="G1283">
        <v>1</v>
      </c>
      <c r="H1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3" t="str">
        <f>Tabla_Consulta_desde_proyectos6[[#This Row],[PRYApath]]&amp;" "&amp;Tabla_Consulta_desde_proyectos6[[#This Row],[Usunombre]]</f>
        <v>/0002/0004 RICARDO AGUILAR VARGAS</v>
      </c>
    </row>
    <row r="1284" spans="1:11" x14ac:dyDescent="0.3">
      <c r="A1284" t="s">
        <v>4194</v>
      </c>
      <c r="B1284" t="s">
        <v>3833</v>
      </c>
      <c r="C1284" t="s">
        <v>3835</v>
      </c>
      <c r="D1284" t="s">
        <v>1097</v>
      </c>
      <c r="E1284" t="s">
        <v>258</v>
      </c>
      <c r="F1284" t="s">
        <v>4284</v>
      </c>
      <c r="G1284">
        <v>2</v>
      </c>
      <c r="H1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4" t="str">
        <f>Tabla_Consulta_desde_proyectos6[[#This Row],[PRYApath]]&amp;" "&amp;Tabla_Consulta_desde_proyectos6[[#This Row],[Usunombre]]</f>
        <v>/0002/0004 RICARDO AGUILAR VARGAS</v>
      </c>
    </row>
    <row r="1285" spans="1:11" x14ac:dyDescent="0.3">
      <c r="A1285" t="s">
        <v>4194</v>
      </c>
      <c r="B1285" t="s">
        <v>3833</v>
      </c>
      <c r="C1285" t="s">
        <v>3836</v>
      </c>
      <c r="D1285" t="s">
        <v>1097</v>
      </c>
      <c r="E1285" t="s">
        <v>258</v>
      </c>
      <c r="F1285" t="s">
        <v>4366</v>
      </c>
      <c r="G1285">
        <v>3.5</v>
      </c>
      <c r="H1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5" t="str">
        <f>Tabla_Consulta_desde_proyectos6[[#This Row],[PRYApath]]&amp;" "&amp;Tabla_Consulta_desde_proyectos6[[#This Row],[Usunombre]]</f>
        <v>/0002/0004 RICARDO AGUILAR VARGAS</v>
      </c>
    </row>
    <row r="1286" spans="1:11" x14ac:dyDescent="0.3">
      <c r="A1286" t="s">
        <v>4194</v>
      </c>
      <c r="B1286" t="s">
        <v>3833</v>
      </c>
      <c r="C1286" t="s">
        <v>3835</v>
      </c>
      <c r="D1286" t="s">
        <v>1097</v>
      </c>
      <c r="E1286" t="s">
        <v>258</v>
      </c>
      <c r="F1286" t="s">
        <v>4388</v>
      </c>
      <c r="G1286">
        <v>1</v>
      </c>
      <c r="H1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6" t="str">
        <f>Tabla_Consulta_desde_proyectos6[[#This Row],[PRYApath]]&amp;" "&amp;Tabla_Consulta_desde_proyectos6[[#This Row],[Usunombre]]</f>
        <v>/0002/0004 RICARDO AGUILAR VARGAS</v>
      </c>
    </row>
    <row r="1287" spans="1:11" x14ac:dyDescent="0.3">
      <c r="A1287" t="s">
        <v>4194</v>
      </c>
      <c r="B1287" t="s">
        <v>3833</v>
      </c>
      <c r="C1287" t="s">
        <v>3834</v>
      </c>
      <c r="D1287" t="s">
        <v>1097</v>
      </c>
      <c r="E1287" t="s">
        <v>9</v>
      </c>
      <c r="F1287" t="s">
        <v>4342</v>
      </c>
      <c r="G1287">
        <v>8</v>
      </c>
      <c r="H1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7" t="str">
        <f>Tabla_Consulta_desde_proyectos6[[#This Row],[PRYApath]]&amp;" "&amp;Tabla_Consulta_desde_proyectos6[[#This Row],[Usunombre]]</f>
        <v>/0002/0004 RICARDO BOOM MONTERO</v>
      </c>
    </row>
    <row r="1288" spans="1:11" x14ac:dyDescent="0.3">
      <c r="A1288" t="s">
        <v>4194</v>
      </c>
      <c r="B1288" t="s">
        <v>3833</v>
      </c>
      <c r="C1288" t="s">
        <v>3836</v>
      </c>
      <c r="D1288" t="s">
        <v>1097</v>
      </c>
      <c r="E1288" t="s">
        <v>236</v>
      </c>
      <c r="F1288" t="s">
        <v>4284</v>
      </c>
      <c r="G1288">
        <v>1.5</v>
      </c>
      <c r="H1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8" t="str">
        <f>Tabla_Consulta_desde_proyectos6[[#This Row],[PRYApath]]&amp;" "&amp;Tabla_Consulta_desde_proyectos6[[#This Row],[Usunombre]]</f>
        <v>/0002/0004 ROGER MASIS PANIAGUA</v>
      </c>
    </row>
    <row r="1289" spans="1:11" x14ac:dyDescent="0.3">
      <c r="A1289" t="s">
        <v>4194</v>
      </c>
      <c r="B1289" t="s">
        <v>3833</v>
      </c>
      <c r="C1289" t="s">
        <v>3842</v>
      </c>
      <c r="D1289" t="s">
        <v>1097</v>
      </c>
      <c r="E1289" t="s">
        <v>236</v>
      </c>
      <c r="F1289" t="s">
        <v>4342</v>
      </c>
      <c r="G1289">
        <v>8</v>
      </c>
      <c r="H1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89" t="str">
        <f>Tabla_Consulta_desde_proyectos6[[#This Row],[PRYApath]]&amp;" "&amp;Tabla_Consulta_desde_proyectos6[[#This Row],[Usunombre]]</f>
        <v>/0002/0004 ROGER MASIS PANIAGUA</v>
      </c>
    </row>
    <row r="1290" spans="1:11" x14ac:dyDescent="0.3">
      <c r="A1290" t="s">
        <v>4194</v>
      </c>
      <c r="B1290" t="s">
        <v>3833</v>
      </c>
      <c r="C1290" t="s">
        <v>3836</v>
      </c>
      <c r="D1290" t="s">
        <v>1097</v>
      </c>
      <c r="E1290" t="s">
        <v>236</v>
      </c>
      <c r="F1290" t="s">
        <v>4422</v>
      </c>
      <c r="G1290">
        <v>2.5</v>
      </c>
      <c r="H1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0" t="str">
        <f>Tabla_Consulta_desde_proyectos6[[#This Row],[PRYApath]]&amp;" "&amp;Tabla_Consulta_desde_proyectos6[[#This Row],[Usunombre]]</f>
        <v>/0002/0004 ROGER MASIS PANIAGUA</v>
      </c>
    </row>
    <row r="1291" spans="1:11" x14ac:dyDescent="0.3">
      <c r="A1291" t="s">
        <v>4194</v>
      </c>
      <c r="B1291" t="s">
        <v>3833</v>
      </c>
      <c r="C1291" t="s">
        <v>3836</v>
      </c>
      <c r="D1291" t="s">
        <v>1097</v>
      </c>
      <c r="E1291" t="s">
        <v>121</v>
      </c>
      <c r="F1291" t="s">
        <v>4342</v>
      </c>
      <c r="G1291">
        <v>0.5</v>
      </c>
      <c r="H1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1" t="str">
        <f>Tabla_Consulta_desde_proyectos6[[#This Row],[PRYApath]]&amp;" "&amp;Tabla_Consulta_desde_proyectos6[[#This Row],[Usunombre]]</f>
        <v>/0002/0004 ROSMERY ESPINOZA URBINA</v>
      </c>
    </row>
    <row r="1292" spans="1:11" x14ac:dyDescent="0.3">
      <c r="A1292" t="s">
        <v>4194</v>
      </c>
      <c r="B1292" t="s">
        <v>3833</v>
      </c>
      <c r="C1292" t="s">
        <v>3836</v>
      </c>
      <c r="D1292" t="s">
        <v>1097</v>
      </c>
      <c r="E1292" t="s">
        <v>210</v>
      </c>
      <c r="F1292" t="s">
        <v>4342</v>
      </c>
      <c r="G1292">
        <v>16</v>
      </c>
      <c r="H1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2" t="str">
        <f>Tabla_Consulta_desde_proyectos6[[#This Row],[PRYApath]]&amp;" "&amp;Tabla_Consulta_desde_proyectos6[[#This Row],[Usunombre]]</f>
        <v>/0002/0004 RUTH PALMA GUIDO</v>
      </c>
    </row>
    <row r="1293" spans="1:11" x14ac:dyDescent="0.3">
      <c r="A1293" t="s">
        <v>4194</v>
      </c>
      <c r="B1293" t="s">
        <v>3833</v>
      </c>
      <c r="C1293" t="s">
        <v>3836</v>
      </c>
      <c r="D1293" t="s">
        <v>1097</v>
      </c>
      <c r="E1293" t="s">
        <v>164</v>
      </c>
      <c r="F1293" t="s">
        <v>4342</v>
      </c>
      <c r="G1293">
        <v>0.5</v>
      </c>
      <c r="H1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3" t="str">
        <f>Tabla_Consulta_desde_proyectos6[[#This Row],[PRYApath]]&amp;" "&amp;Tabla_Consulta_desde_proyectos6[[#This Row],[Usunombre]]</f>
        <v>/0002/0004 SELENIA BADILLA ANCHIA</v>
      </c>
    </row>
    <row r="1294" spans="1:11" x14ac:dyDescent="0.3">
      <c r="A1294" t="s">
        <v>4194</v>
      </c>
      <c r="B1294" t="s">
        <v>3833</v>
      </c>
      <c r="C1294" t="s">
        <v>3836</v>
      </c>
      <c r="D1294" t="s">
        <v>1097</v>
      </c>
      <c r="E1294" t="s">
        <v>4105</v>
      </c>
      <c r="F1294" t="s">
        <v>4366</v>
      </c>
      <c r="G1294">
        <v>8</v>
      </c>
      <c r="H1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4" t="str">
        <f>Tabla_Consulta_desde_proyectos6[[#This Row],[PRYApath]]&amp;" "&amp;Tabla_Consulta_desde_proyectos6[[#This Row],[Usunombre]]</f>
        <v>/0002/0004 STEVEN BARBA OBANDO</v>
      </c>
    </row>
    <row r="1295" spans="1:11" x14ac:dyDescent="0.3">
      <c r="A1295" t="s">
        <v>4194</v>
      </c>
      <c r="B1295" t="s">
        <v>3833</v>
      </c>
      <c r="C1295" t="s">
        <v>3836</v>
      </c>
      <c r="D1295" t="s">
        <v>1097</v>
      </c>
      <c r="E1295" t="s">
        <v>228</v>
      </c>
      <c r="F1295" t="s">
        <v>4258</v>
      </c>
      <c r="G1295">
        <v>4</v>
      </c>
      <c r="H1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5" t="str">
        <f>Tabla_Consulta_desde_proyectos6[[#This Row],[PRYApath]]&amp;" "&amp;Tabla_Consulta_desde_proyectos6[[#This Row],[Usunombre]]</f>
        <v>/0002/0004 SUSAN LOPEZ AGUILAR</v>
      </c>
    </row>
    <row r="1296" spans="1:11" x14ac:dyDescent="0.3">
      <c r="A1296" t="s">
        <v>4194</v>
      </c>
      <c r="B1296" t="s">
        <v>3833</v>
      </c>
      <c r="C1296" t="s">
        <v>3836</v>
      </c>
      <c r="D1296" t="s">
        <v>1097</v>
      </c>
      <c r="E1296" t="s">
        <v>228</v>
      </c>
      <c r="F1296" t="s">
        <v>4284</v>
      </c>
      <c r="G1296">
        <v>3</v>
      </c>
      <c r="H1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6" t="str">
        <f>Tabla_Consulta_desde_proyectos6[[#This Row],[PRYApath]]&amp;" "&amp;Tabla_Consulta_desde_proyectos6[[#This Row],[Usunombre]]</f>
        <v>/0002/0004 SUSAN LOPEZ AGUILAR</v>
      </c>
    </row>
    <row r="1297" spans="1:11" x14ac:dyDescent="0.3">
      <c r="A1297" t="s">
        <v>4194</v>
      </c>
      <c r="B1297" t="s">
        <v>3833</v>
      </c>
      <c r="C1297" t="s">
        <v>3836</v>
      </c>
      <c r="D1297" t="s">
        <v>1097</v>
      </c>
      <c r="E1297" t="s">
        <v>228</v>
      </c>
      <c r="F1297" t="s">
        <v>4342</v>
      </c>
      <c r="G1297">
        <v>2</v>
      </c>
      <c r="H1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7" t="str">
        <f>Tabla_Consulta_desde_proyectos6[[#This Row],[PRYApath]]&amp;" "&amp;Tabla_Consulta_desde_proyectos6[[#This Row],[Usunombre]]</f>
        <v>/0002/0004 SUSAN LOPEZ AGUILAR</v>
      </c>
    </row>
    <row r="1298" spans="1:11" x14ac:dyDescent="0.3">
      <c r="A1298" t="s">
        <v>4194</v>
      </c>
      <c r="B1298" t="s">
        <v>3833</v>
      </c>
      <c r="C1298" t="s">
        <v>3842</v>
      </c>
      <c r="D1298" t="s">
        <v>1097</v>
      </c>
      <c r="E1298" t="s">
        <v>288</v>
      </c>
      <c r="F1298" t="s">
        <v>4342</v>
      </c>
      <c r="G1298">
        <v>4</v>
      </c>
      <c r="H1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8" t="str">
        <f>Tabla_Consulta_desde_proyectos6[[#This Row],[PRYApath]]&amp;" "&amp;Tabla_Consulta_desde_proyectos6[[#This Row],[Usunombre]]</f>
        <v>/0002/0004 TATIANA SOLIS ZAMORA</v>
      </c>
    </row>
    <row r="1299" spans="1:11" x14ac:dyDescent="0.3">
      <c r="A1299" t="s">
        <v>4194</v>
      </c>
      <c r="B1299" t="s">
        <v>3833</v>
      </c>
      <c r="C1299" t="s">
        <v>3836</v>
      </c>
      <c r="D1299" t="s">
        <v>1097</v>
      </c>
      <c r="E1299" t="s">
        <v>201</v>
      </c>
      <c r="F1299" t="s">
        <v>4258</v>
      </c>
      <c r="G1299">
        <v>4</v>
      </c>
      <c r="H1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299" t="str">
        <f>Tabla_Consulta_desde_proyectos6[[#This Row],[PRYApath]]&amp;" "&amp;Tabla_Consulta_desde_proyectos6[[#This Row],[Usunombre]]</f>
        <v>/0002/0004 VALERIA MATAMOROS CASTILLO</v>
      </c>
    </row>
    <row r="1300" spans="1:11" x14ac:dyDescent="0.3">
      <c r="A1300" t="s">
        <v>4194</v>
      </c>
      <c r="B1300" t="s">
        <v>3833</v>
      </c>
      <c r="C1300" t="s">
        <v>3836</v>
      </c>
      <c r="D1300" t="s">
        <v>1097</v>
      </c>
      <c r="E1300" t="s">
        <v>201</v>
      </c>
      <c r="F1300" t="s">
        <v>4284</v>
      </c>
      <c r="G1300">
        <v>5.5</v>
      </c>
      <c r="H1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0" t="str">
        <f>Tabla_Consulta_desde_proyectos6[[#This Row],[PRYApath]]&amp;" "&amp;Tabla_Consulta_desde_proyectos6[[#This Row],[Usunombre]]</f>
        <v>/0002/0004 VALERIA MATAMOROS CASTILLO</v>
      </c>
    </row>
    <row r="1301" spans="1:11" x14ac:dyDescent="0.3">
      <c r="A1301" t="s">
        <v>4194</v>
      </c>
      <c r="B1301" t="s">
        <v>3833</v>
      </c>
      <c r="C1301" t="s">
        <v>3836</v>
      </c>
      <c r="D1301" t="s">
        <v>1097</v>
      </c>
      <c r="E1301" t="s">
        <v>201</v>
      </c>
      <c r="F1301" t="s">
        <v>4342</v>
      </c>
      <c r="G1301">
        <v>4</v>
      </c>
      <c r="H1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1" t="str">
        <f>Tabla_Consulta_desde_proyectos6[[#This Row],[PRYApath]]&amp;" "&amp;Tabla_Consulta_desde_proyectos6[[#This Row],[Usunombre]]</f>
        <v>/0002/0004 VALERIA MATAMOROS CASTILLO</v>
      </c>
    </row>
    <row r="1302" spans="1:11" x14ac:dyDescent="0.3">
      <c r="A1302" t="s">
        <v>4194</v>
      </c>
      <c r="B1302" t="s">
        <v>3833</v>
      </c>
      <c r="C1302" t="s">
        <v>3836</v>
      </c>
      <c r="D1302" t="s">
        <v>1097</v>
      </c>
      <c r="E1302" t="s">
        <v>201</v>
      </c>
      <c r="F1302" t="s">
        <v>4388</v>
      </c>
      <c r="G1302">
        <v>4</v>
      </c>
      <c r="H1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2" t="str">
        <f>Tabla_Consulta_desde_proyectos6[[#This Row],[PRYApath]]&amp;" "&amp;Tabla_Consulta_desde_proyectos6[[#This Row],[Usunombre]]</f>
        <v>/0002/0004 VALERIA MATAMOROS CASTILLO</v>
      </c>
    </row>
    <row r="1303" spans="1:11" x14ac:dyDescent="0.3">
      <c r="A1303" t="s">
        <v>4194</v>
      </c>
      <c r="B1303" t="s">
        <v>3833</v>
      </c>
      <c r="C1303" t="s">
        <v>3836</v>
      </c>
      <c r="D1303" t="s">
        <v>1097</v>
      </c>
      <c r="E1303" t="s">
        <v>201</v>
      </c>
      <c r="F1303" t="s">
        <v>4422</v>
      </c>
      <c r="G1303">
        <v>3</v>
      </c>
      <c r="H1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3" t="str">
        <f>Tabla_Consulta_desde_proyectos6[[#This Row],[PRYApath]]&amp;" "&amp;Tabla_Consulta_desde_proyectos6[[#This Row],[Usunombre]]</f>
        <v>/0002/0004 VALERIA MATAMOROS CASTILLO</v>
      </c>
    </row>
    <row r="1304" spans="1:11" x14ac:dyDescent="0.3">
      <c r="A1304" t="s">
        <v>4194</v>
      </c>
      <c r="B1304" t="s">
        <v>3833</v>
      </c>
      <c r="C1304" t="s">
        <v>3834</v>
      </c>
      <c r="D1304" t="s">
        <v>1097</v>
      </c>
      <c r="E1304" t="s">
        <v>15</v>
      </c>
      <c r="F1304" t="s">
        <v>4258</v>
      </c>
      <c r="G1304">
        <v>3</v>
      </c>
      <c r="H1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4" t="str">
        <f>Tabla_Consulta_desde_proyectos6[[#This Row],[PRYApath]]&amp;" "&amp;Tabla_Consulta_desde_proyectos6[[#This Row],[Usunombre]]</f>
        <v>/0002/0004 VERONICA VARGAS MORA</v>
      </c>
    </row>
    <row r="1305" spans="1:11" x14ac:dyDescent="0.3">
      <c r="A1305" t="s">
        <v>4194</v>
      </c>
      <c r="B1305" t="s">
        <v>3833</v>
      </c>
      <c r="C1305" t="s">
        <v>3839</v>
      </c>
      <c r="D1305" t="s">
        <v>1097</v>
      </c>
      <c r="E1305" t="s">
        <v>15</v>
      </c>
      <c r="F1305" t="s">
        <v>4258</v>
      </c>
      <c r="G1305">
        <v>21</v>
      </c>
      <c r="H1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5" t="str">
        <f>Tabla_Consulta_desde_proyectos6[[#This Row],[PRYApath]]&amp;" "&amp;Tabla_Consulta_desde_proyectos6[[#This Row],[Usunombre]]</f>
        <v>/0002/0004 VERONICA VARGAS MORA</v>
      </c>
    </row>
    <row r="1306" spans="1:11" x14ac:dyDescent="0.3">
      <c r="A1306" t="s">
        <v>4194</v>
      </c>
      <c r="B1306" t="s">
        <v>3833</v>
      </c>
      <c r="C1306" t="s">
        <v>3839</v>
      </c>
      <c r="D1306" t="s">
        <v>1097</v>
      </c>
      <c r="E1306" t="s">
        <v>15</v>
      </c>
      <c r="F1306" t="s">
        <v>4284</v>
      </c>
      <c r="G1306">
        <v>18</v>
      </c>
      <c r="H1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6" t="str">
        <f>Tabla_Consulta_desde_proyectos6[[#This Row],[PRYApath]]&amp;" "&amp;Tabla_Consulta_desde_proyectos6[[#This Row],[Usunombre]]</f>
        <v>/0002/0004 VERONICA VARGAS MORA</v>
      </c>
    </row>
    <row r="1307" spans="1:11" x14ac:dyDescent="0.3">
      <c r="A1307" t="s">
        <v>4194</v>
      </c>
      <c r="B1307" t="s">
        <v>3833</v>
      </c>
      <c r="C1307" t="s">
        <v>3834</v>
      </c>
      <c r="D1307" t="s">
        <v>1097</v>
      </c>
      <c r="E1307" t="s">
        <v>15</v>
      </c>
      <c r="F1307" t="s">
        <v>4342</v>
      </c>
      <c r="G1307">
        <v>3</v>
      </c>
      <c r="H1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7" t="str">
        <f>Tabla_Consulta_desde_proyectos6[[#This Row],[PRYApath]]&amp;" "&amp;Tabla_Consulta_desde_proyectos6[[#This Row],[Usunombre]]</f>
        <v>/0002/0004 VERONICA VARGAS MORA</v>
      </c>
    </row>
    <row r="1308" spans="1:11" x14ac:dyDescent="0.3">
      <c r="A1308" t="s">
        <v>4194</v>
      </c>
      <c r="B1308" t="s">
        <v>3833</v>
      </c>
      <c r="C1308" t="s">
        <v>3839</v>
      </c>
      <c r="D1308" t="s">
        <v>1097</v>
      </c>
      <c r="E1308" t="s">
        <v>15</v>
      </c>
      <c r="F1308" t="s">
        <v>4342</v>
      </c>
      <c r="G1308">
        <v>15</v>
      </c>
      <c r="H1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8" t="str">
        <f>Tabla_Consulta_desde_proyectos6[[#This Row],[PRYApath]]&amp;" "&amp;Tabla_Consulta_desde_proyectos6[[#This Row],[Usunombre]]</f>
        <v>/0002/0004 VERONICA VARGAS MORA</v>
      </c>
    </row>
    <row r="1309" spans="1:11" x14ac:dyDescent="0.3">
      <c r="A1309" t="s">
        <v>4194</v>
      </c>
      <c r="B1309" t="s">
        <v>3833</v>
      </c>
      <c r="C1309" t="s">
        <v>3842</v>
      </c>
      <c r="D1309" t="s">
        <v>1097</v>
      </c>
      <c r="E1309" t="s">
        <v>15</v>
      </c>
      <c r="F1309" t="s">
        <v>4366</v>
      </c>
      <c r="G1309">
        <v>1</v>
      </c>
      <c r="H1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09" t="str">
        <f>Tabla_Consulta_desde_proyectos6[[#This Row],[PRYApath]]&amp;" "&amp;Tabla_Consulta_desde_proyectos6[[#This Row],[Usunombre]]</f>
        <v>/0002/0004 VERONICA VARGAS MORA</v>
      </c>
    </row>
    <row r="1310" spans="1:11" x14ac:dyDescent="0.3">
      <c r="A1310" t="s">
        <v>4194</v>
      </c>
      <c r="B1310" t="s">
        <v>3833</v>
      </c>
      <c r="C1310" t="s">
        <v>3839</v>
      </c>
      <c r="D1310" t="s">
        <v>1097</v>
      </c>
      <c r="E1310" t="s">
        <v>15</v>
      </c>
      <c r="F1310" t="s">
        <v>4366</v>
      </c>
      <c r="G1310">
        <v>19</v>
      </c>
      <c r="H1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0" t="str">
        <f>Tabla_Consulta_desde_proyectos6[[#This Row],[PRYApath]]&amp;" "&amp;Tabla_Consulta_desde_proyectos6[[#This Row],[Usunombre]]</f>
        <v>/0002/0004 VERONICA VARGAS MORA</v>
      </c>
    </row>
    <row r="1311" spans="1:11" x14ac:dyDescent="0.3">
      <c r="A1311" t="s">
        <v>4194</v>
      </c>
      <c r="B1311" t="s">
        <v>3833</v>
      </c>
      <c r="C1311" t="s">
        <v>3839</v>
      </c>
      <c r="D1311" t="s">
        <v>1097</v>
      </c>
      <c r="E1311" t="s">
        <v>15</v>
      </c>
      <c r="F1311" t="s">
        <v>4388</v>
      </c>
      <c r="G1311">
        <v>20</v>
      </c>
      <c r="H1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1" t="str">
        <f>Tabla_Consulta_desde_proyectos6[[#This Row],[PRYApath]]&amp;" "&amp;Tabla_Consulta_desde_proyectos6[[#This Row],[Usunombre]]</f>
        <v>/0002/0004 VERONICA VARGAS MORA</v>
      </c>
    </row>
    <row r="1312" spans="1:11" x14ac:dyDescent="0.3">
      <c r="A1312" t="s">
        <v>4194</v>
      </c>
      <c r="B1312" t="s">
        <v>3833</v>
      </c>
      <c r="C1312" t="s">
        <v>3839</v>
      </c>
      <c r="D1312" t="s">
        <v>1097</v>
      </c>
      <c r="E1312" t="s">
        <v>15</v>
      </c>
      <c r="F1312" t="s">
        <v>4422</v>
      </c>
      <c r="G1312">
        <v>21</v>
      </c>
      <c r="H1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2" t="str">
        <f>Tabla_Consulta_desde_proyectos6[[#This Row],[PRYApath]]&amp;" "&amp;Tabla_Consulta_desde_proyectos6[[#This Row],[Usunombre]]</f>
        <v>/0002/0004 VERONICA VARGAS MORA</v>
      </c>
    </row>
    <row r="1313" spans="1:11" x14ac:dyDescent="0.3">
      <c r="A1313" t="s">
        <v>4194</v>
      </c>
      <c r="B1313" t="s">
        <v>3833</v>
      </c>
      <c r="C1313" t="s">
        <v>3834</v>
      </c>
      <c r="D1313" t="s">
        <v>1097</v>
      </c>
      <c r="E1313" t="s">
        <v>15</v>
      </c>
      <c r="F1313" t="s">
        <v>4434</v>
      </c>
      <c r="G1313">
        <v>1</v>
      </c>
      <c r="H1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3" t="str">
        <f>Tabla_Consulta_desde_proyectos6[[#This Row],[PRYApath]]&amp;" "&amp;Tabla_Consulta_desde_proyectos6[[#This Row],[Usunombre]]</f>
        <v>/0002/0004 VERONICA VARGAS MORA</v>
      </c>
    </row>
    <row r="1314" spans="1:11" x14ac:dyDescent="0.3">
      <c r="A1314" t="s">
        <v>4194</v>
      </c>
      <c r="B1314" t="s">
        <v>3833</v>
      </c>
      <c r="C1314" t="s">
        <v>3839</v>
      </c>
      <c r="D1314" t="s">
        <v>1097</v>
      </c>
      <c r="E1314" t="s">
        <v>15</v>
      </c>
      <c r="F1314" t="s">
        <v>4434</v>
      </c>
      <c r="G1314">
        <v>9</v>
      </c>
      <c r="H1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4" t="str">
        <f>Tabla_Consulta_desde_proyectos6[[#This Row],[PRYApath]]&amp;" "&amp;Tabla_Consulta_desde_proyectos6[[#This Row],[Usunombre]]</f>
        <v>/0002/0004 VERONICA VARGAS MORA</v>
      </c>
    </row>
    <row r="1315" spans="1:11" x14ac:dyDescent="0.3">
      <c r="A1315" t="s">
        <v>4194</v>
      </c>
      <c r="B1315" t="s">
        <v>3833</v>
      </c>
      <c r="C1315" t="s">
        <v>3836</v>
      </c>
      <c r="D1315" t="s">
        <v>1097</v>
      </c>
      <c r="E1315" t="s">
        <v>946</v>
      </c>
      <c r="F1315" t="s">
        <v>4434</v>
      </c>
      <c r="G1315">
        <v>1.5</v>
      </c>
      <c r="H1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5" t="str">
        <f>Tabla_Consulta_desde_proyectos6[[#This Row],[PRYApath]]&amp;" "&amp;Tabla_Consulta_desde_proyectos6[[#This Row],[Usunombre]]</f>
        <v>/0002/0004 VICTORIA UREÑA FERNANDEZ</v>
      </c>
    </row>
    <row r="1316" spans="1:11" x14ac:dyDescent="0.3">
      <c r="A1316" t="s">
        <v>4194</v>
      </c>
      <c r="B1316" t="s">
        <v>3833</v>
      </c>
      <c r="C1316" t="s">
        <v>3836</v>
      </c>
      <c r="D1316" t="s">
        <v>1097</v>
      </c>
      <c r="E1316" t="s">
        <v>959</v>
      </c>
      <c r="F1316" t="s">
        <v>4366</v>
      </c>
      <c r="G1316">
        <v>2</v>
      </c>
      <c r="H1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6" t="str">
        <f>Tabla_Consulta_desde_proyectos6[[#This Row],[PRYApath]]&amp;" "&amp;Tabla_Consulta_desde_proyectos6[[#This Row],[Usunombre]]</f>
        <v>/0002/0004 YOSELIN GALLO GUTIERREZ</v>
      </c>
    </row>
    <row r="1317" spans="1:11" x14ac:dyDescent="0.3">
      <c r="A1317" t="s">
        <v>4194</v>
      </c>
      <c r="B1317" t="s">
        <v>3833</v>
      </c>
      <c r="C1317" t="s">
        <v>3836</v>
      </c>
      <c r="D1317" t="s">
        <v>1097</v>
      </c>
      <c r="E1317" t="s">
        <v>959</v>
      </c>
      <c r="F1317" t="s">
        <v>4388</v>
      </c>
      <c r="G1317">
        <v>1</v>
      </c>
      <c r="H1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7" t="str">
        <f>Tabla_Consulta_desde_proyectos6[[#This Row],[PRYApath]]&amp;" "&amp;Tabla_Consulta_desde_proyectos6[[#This Row],[Usunombre]]</f>
        <v>/0002/0004 YOSELIN GALLO GUTIERREZ</v>
      </c>
    </row>
    <row r="1318" spans="1:11" x14ac:dyDescent="0.3">
      <c r="A1318" t="s">
        <v>4194</v>
      </c>
      <c r="B1318" t="s">
        <v>3833</v>
      </c>
      <c r="C1318" t="s">
        <v>3836</v>
      </c>
      <c r="D1318" t="s">
        <v>1097</v>
      </c>
      <c r="E1318" t="s">
        <v>959</v>
      </c>
      <c r="F1318" t="s">
        <v>4422</v>
      </c>
      <c r="G1318">
        <v>0.5</v>
      </c>
      <c r="H1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8" t="str">
        <f>Tabla_Consulta_desde_proyectos6[[#This Row],[PRYApath]]&amp;" "&amp;Tabla_Consulta_desde_proyectos6[[#This Row],[Usunombre]]</f>
        <v>/0002/0004 YOSELIN GALLO GUTIERREZ</v>
      </c>
    </row>
    <row r="1319" spans="1:11" x14ac:dyDescent="0.3">
      <c r="A1319" t="s">
        <v>4194</v>
      </c>
      <c r="B1319" t="s">
        <v>3833</v>
      </c>
      <c r="C1319" t="s">
        <v>3836</v>
      </c>
      <c r="D1319" t="s">
        <v>1097</v>
      </c>
      <c r="E1319" t="s">
        <v>3488</v>
      </c>
      <c r="F1319" t="s">
        <v>4366</v>
      </c>
      <c r="G1319">
        <v>2</v>
      </c>
      <c r="H1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19" t="str">
        <f>Tabla_Consulta_desde_proyectos6[[#This Row],[PRYApath]]&amp;" "&amp;Tabla_Consulta_desde_proyectos6[[#This Row],[Usunombre]]</f>
        <v>/0002/0004 YOSELIN PAMELA GUEVARA VEGA</v>
      </c>
    </row>
    <row r="1320" spans="1:11" x14ac:dyDescent="0.3">
      <c r="A1320" t="s">
        <v>4194</v>
      </c>
      <c r="B1320" t="s">
        <v>3833</v>
      </c>
      <c r="C1320" t="s">
        <v>3836</v>
      </c>
      <c r="D1320" t="s">
        <v>1097</v>
      </c>
      <c r="E1320" t="s">
        <v>3488</v>
      </c>
      <c r="F1320" t="s">
        <v>4434</v>
      </c>
      <c r="G1320">
        <v>4</v>
      </c>
      <c r="H1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0" t="str">
        <f>Tabla_Consulta_desde_proyectos6[[#This Row],[PRYApath]]&amp;" "&amp;Tabla_Consulta_desde_proyectos6[[#This Row],[Usunombre]]</f>
        <v>/0002/0004 YOSELIN PAMELA GUEVARA VEGA</v>
      </c>
    </row>
    <row r="1321" spans="1:11" x14ac:dyDescent="0.3">
      <c r="A1321" t="s">
        <v>4194</v>
      </c>
      <c r="B1321" t="s">
        <v>3844</v>
      </c>
      <c r="C1321" t="s">
        <v>3845</v>
      </c>
      <c r="D1321" t="s">
        <v>1098</v>
      </c>
      <c r="E1321" t="s">
        <v>3869</v>
      </c>
      <c r="F1321" t="s">
        <v>4366</v>
      </c>
      <c r="G1321">
        <v>16</v>
      </c>
      <c r="H13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1" t="str">
        <f>Tabla_Consulta_desde_proyectos6[[#This Row],[PRYApath]]&amp;" "&amp;Tabla_Consulta_desde_proyectos6[[#This Row],[Usunombre]]</f>
        <v>/0002/0006 ADRIANA ELENA AGUERO OVARES</v>
      </c>
    </row>
    <row r="1322" spans="1:11" x14ac:dyDescent="0.3">
      <c r="A1322" t="s">
        <v>4194</v>
      </c>
      <c r="B1322" t="s">
        <v>3844</v>
      </c>
      <c r="C1322" t="s">
        <v>3845</v>
      </c>
      <c r="D1322" t="s">
        <v>1098</v>
      </c>
      <c r="E1322" t="s">
        <v>3869</v>
      </c>
      <c r="F1322" t="s">
        <v>4593</v>
      </c>
      <c r="G1322">
        <v>8</v>
      </c>
      <c r="H1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2" t="str">
        <f>Tabla_Consulta_desde_proyectos6[[#This Row],[PRYApath]]&amp;" "&amp;Tabla_Consulta_desde_proyectos6[[#This Row],[Usunombre]]</f>
        <v>/0002/0006 ADRIANA ELENA AGUERO OVARES</v>
      </c>
    </row>
    <row r="1323" spans="1:11" x14ac:dyDescent="0.3">
      <c r="A1323" t="s">
        <v>4194</v>
      </c>
      <c r="B1323" t="s">
        <v>3844</v>
      </c>
      <c r="C1323" t="s">
        <v>3845</v>
      </c>
      <c r="D1323" t="s">
        <v>1098</v>
      </c>
      <c r="E1323" t="s">
        <v>3869</v>
      </c>
      <c r="F1323" t="s">
        <v>4692</v>
      </c>
      <c r="G1323">
        <v>48</v>
      </c>
      <c r="H1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3" t="str">
        <f>Tabla_Consulta_desde_proyectos6[[#This Row],[PRYApath]]&amp;" "&amp;Tabla_Consulta_desde_proyectos6[[#This Row],[Usunombre]]</f>
        <v>/0002/0006 ADRIANA ELENA AGUERO OVARES</v>
      </c>
    </row>
    <row r="1324" spans="1:11" x14ac:dyDescent="0.3">
      <c r="A1324" t="s">
        <v>4194</v>
      </c>
      <c r="B1324" t="s">
        <v>3844</v>
      </c>
      <c r="C1324" t="s">
        <v>3845</v>
      </c>
      <c r="D1324" t="s">
        <v>1098</v>
      </c>
      <c r="E1324" t="s">
        <v>251</v>
      </c>
      <c r="F1324" t="s">
        <v>4610</v>
      </c>
      <c r="G1324">
        <v>8</v>
      </c>
      <c r="H1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4" t="str">
        <f>Tabla_Consulta_desde_proyectos6[[#This Row],[PRYApath]]&amp;" "&amp;Tabla_Consulta_desde_proyectos6[[#This Row],[Usunombre]]</f>
        <v>/0002/0006 ANDRES ALVAREZ ZUÑIGA</v>
      </c>
    </row>
    <row r="1325" spans="1:11" x14ac:dyDescent="0.3">
      <c r="A1325" t="s">
        <v>4194</v>
      </c>
      <c r="B1325" t="s">
        <v>3844</v>
      </c>
      <c r="C1325" t="s">
        <v>3845</v>
      </c>
      <c r="D1325" t="s">
        <v>1098</v>
      </c>
      <c r="E1325" t="s">
        <v>4125</v>
      </c>
      <c r="F1325" t="s">
        <v>4388</v>
      </c>
      <c r="G1325">
        <v>24</v>
      </c>
      <c r="H1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5" t="str">
        <f>Tabla_Consulta_desde_proyectos6[[#This Row],[PRYApath]]&amp;" "&amp;Tabla_Consulta_desde_proyectos6[[#This Row],[Usunombre]]</f>
        <v>/0002/0006 ANDREY ALBERTO CHACON GUTIERREZ</v>
      </c>
    </row>
    <row r="1326" spans="1:11" x14ac:dyDescent="0.3">
      <c r="A1326" t="s">
        <v>4194</v>
      </c>
      <c r="B1326" t="s">
        <v>3844</v>
      </c>
      <c r="C1326" t="s">
        <v>3845</v>
      </c>
      <c r="D1326" t="s">
        <v>1098</v>
      </c>
      <c r="E1326" t="s">
        <v>246</v>
      </c>
      <c r="F1326" t="s">
        <v>4366</v>
      </c>
      <c r="G1326">
        <v>16</v>
      </c>
      <c r="H1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6" t="str">
        <f>Tabla_Consulta_desde_proyectos6[[#This Row],[PRYApath]]&amp;" "&amp;Tabla_Consulta_desde_proyectos6[[#This Row],[Usunombre]]</f>
        <v>/0002/0006 ANDREY ARIAS VALVERDE</v>
      </c>
    </row>
    <row r="1327" spans="1:11" x14ac:dyDescent="0.3">
      <c r="A1327" t="s">
        <v>4194</v>
      </c>
      <c r="B1327" t="s">
        <v>3844</v>
      </c>
      <c r="C1327" t="s">
        <v>3845</v>
      </c>
      <c r="D1327" t="s">
        <v>1098</v>
      </c>
      <c r="E1327" t="s">
        <v>3972</v>
      </c>
      <c r="F1327" t="s">
        <v>4610</v>
      </c>
      <c r="G1327">
        <v>8</v>
      </c>
      <c r="H1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7" t="str">
        <f>Tabla_Consulta_desde_proyectos6[[#This Row],[PRYApath]]&amp;" "&amp;Tabla_Consulta_desde_proyectos6[[#This Row],[Usunombre]]</f>
        <v>/0002/0006 AXEL MATUS VARGAS</v>
      </c>
    </row>
    <row r="1328" spans="1:11" x14ac:dyDescent="0.3">
      <c r="A1328" t="s">
        <v>4194</v>
      </c>
      <c r="B1328" t="s">
        <v>3844</v>
      </c>
      <c r="C1328" t="s">
        <v>3845</v>
      </c>
      <c r="D1328" t="s">
        <v>1098</v>
      </c>
      <c r="E1328" t="s">
        <v>133</v>
      </c>
      <c r="F1328" t="s">
        <v>4559</v>
      </c>
      <c r="G1328">
        <v>16</v>
      </c>
      <c r="H1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8" t="str">
        <f>Tabla_Consulta_desde_proyectos6[[#This Row],[PRYApath]]&amp;" "&amp;Tabla_Consulta_desde_proyectos6[[#This Row],[Usunombre]]</f>
        <v>/0002/0006 BRANDON BARRANTES ALFARO</v>
      </c>
    </row>
    <row r="1329" spans="1:11" x14ac:dyDescent="0.3">
      <c r="A1329" t="s">
        <v>4194</v>
      </c>
      <c r="B1329" t="s">
        <v>3844</v>
      </c>
      <c r="C1329" t="s">
        <v>3845</v>
      </c>
      <c r="D1329" t="s">
        <v>1098</v>
      </c>
      <c r="E1329" t="s">
        <v>4201</v>
      </c>
      <c r="F1329" t="s">
        <v>4388</v>
      </c>
      <c r="G1329">
        <v>16</v>
      </c>
      <c r="H1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29" t="str">
        <f>Tabla_Consulta_desde_proyectos6[[#This Row],[PRYApath]]&amp;" "&amp;Tabla_Consulta_desde_proyectos6[[#This Row],[Usunombre]]</f>
        <v>/0002/0006 CARLOS ANDRES CARVAJAL MEJIA</v>
      </c>
    </row>
    <row r="1330" spans="1:11" x14ac:dyDescent="0.3">
      <c r="A1330" t="s">
        <v>4194</v>
      </c>
      <c r="B1330" t="s">
        <v>3844</v>
      </c>
      <c r="C1330" t="s">
        <v>3845</v>
      </c>
      <c r="D1330" t="s">
        <v>1098</v>
      </c>
      <c r="E1330" t="s">
        <v>4201</v>
      </c>
      <c r="F1330" t="s">
        <v>4422</v>
      </c>
      <c r="G1330">
        <v>8</v>
      </c>
      <c r="H1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0" t="str">
        <f>Tabla_Consulta_desde_proyectos6[[#This Row],[PRYApath]]&amp;" "&amp;Tabla_Consulta_desde_proyectos6[[#This Row],[Usunombre]]</f>
        <v>/0002/0006 CARLOS ANDRES CARVAJAL MEJIA</v>
      </c>
    </row>
    <row r="1331" spans="1:11" x14ac:dyDescent="0.3">
      <c r="A1331" t="s">
        <v>4194</v>
      </c>
      <c r="B1331" t="s">
        <v>3844</v>
      </c>
      <c r="C1331" t="s">
        <v>3845</v>
      </c>
      <c r="D1331" t="s">
        <v>1098</v>
      </c>
      <c r="E1331" t="s">
        <v>4201</v>
      </c>
      <c r="F1331" t="s">
        <v>4434</v>
      </c>
      <c r="G1331">
        <v>8</v>
      </c>
      <c r="H1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1" t="str">
        <f>Tabla_Consulta_desde_proyectos6[[#This Row],[PRYApath]]&amp;" "&amp;Tabla_Consulta_desde_proyectos6[[#This Row],[Usunombre]]</f>
        <v>/0002/0006 CARLOS ANDRES CARVAJAL MEJIA</v>
      </c>
    </row>
    <row r="1332" spans="1:11" x14ac:dyDescent="0.3">
      <c r="A1332" t="s">
        <v>4194</v>
      </c>
      <c r="B1332" t="s">
        <v>3844</v>
      </c>
      <c r="C1332" t="s">
        <v>3845</v>
      </c>
      <c r="D1332" t="s">
        <v>1098</v>
      </c>
      <c r="E1332" t="s">
        <v>4201</v>
      </c>
      <c r="F1332" t="s">
        <v>4610</v>
      </c>
      <c r="G1332">
        <v>8</v>
      </c>
      <c r="H1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2" t="str">
        <f>Tabla_Consulta_desde_proyectos6[[#This Row],[PRYApath]]&amp;" "&amp;Tabla_Consulta_desde_proyectos6[[#This Row],[Usunombre]]</f>
        <v>/0002/0006 CARLOS ANDRES CARVAJAL MEJIA</v>
      </c>
    </row>
    <row r="1333" spans="1:11" x14ac:dyDescent="0.3">
      <c r="A1333" t="s">
        <v>4194</v>
      </c>
      <c r="B1333" t="s">
        <v>3844</v>
      </c>
      <c r="C1333" t="s">
        <v>3845</v>
      </c>
      <c r="D1333" t="s">
        <v>1098</v>
      </c>
      <c r="E1333" t="s">
        <v>63</v>
      </c>
      <c r="F1333" t="s">
        <v>4692</v>
      </c>
      <c r="G1333">
        <v>16</v>
      </c>
      <c r="H1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3" t="str">
        <f>Tabla_Consulta_desde_proyectos6[[#This Row],[PRYApath]]&amp;" "&amp;Tabla_Consulta_desde_proyectos6[[#This Row],[Usunombre]]</f>
        <v>/0002/0006 CAROL RODRIGUEZ SOLORZANO</v>
      </c>
    </row>
    <row r="1334" spans="1:11" x14ac:dyDescent="0.3">
      <c r="A1334" t="s">
        <v>4194</v>
      </c>
      <c r="B1334" t="s">
        <v>3844</v>
      </c>
      <c r="C1334" t="s">
        <v>3845</v>
      </c>
      <c r="D1334" t="s">
        <v>1098</v>
      </c>
      <c r="E1334" t="s">
        <v>4123</v>
      </c>
      <c r="F1334" t="s">
        <v>4692</v>
      </c>
      <c r="G1334">
        <v>8</v>
      </c>
      <c r="H1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4" t="str">
        <f>Tabla_Consulta_desde_proyectos6[[#This Row],[PRYApath]]&amp;" "&amp;Tabla_Consulta_desde_proyectos6[[#This Row],[Usunombre]]</f>
        <v>/0002/0006 CESAR MATARRITA MATARRITA</v>
      </c>
    </row>
    <row r="1335" spans="1:11" x14ac:dyDescent="0.3">
      <c r="A1335" t="s">
        <v>4194</v>
      </c>
      <c r="B1335" t="s">
        <v>3844</v>
      </c>
      <c r="C1335" t="s">
        <v>3845</v>
      </c>
      <c r="D1335" t="s">
        <v>1098</v>
      </c>
      <c r="E1335" t="s">
        <v>193</v>
      </c>
      <c r="F1335" t="s">
        <v>4593</v>
      </c>
      <c r="G1335">
        <v>8</v>
      </c>
      <c r="H1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5" t="str">
        <f>Tabla_Consulta_desde_proyectos6[[#This Row],[PRYApath]]&amp;" "&amp;Tabla_Consulta_desde_proyectos6[[#This Row],[Usunombre]]</f>
        <v>/0002/0006 CLAUDIA JIMENEZ ARAYA</v>
      </c>
    </row>
    <row r="1336" spans="1:11" x14ac:dyDescent="0.3">
      <c r="A1336" t="s">
        <v>4194</v>
      </c>
      <c r="B1336" t="s">
        <v>3844</v>
      </c>
      <c r="C1336" t="s">
        <v>3845</v>
      </c>
      <c r="D1336" t="s">
        <v>1098</v>
      </c>
      <c r="E1336" t="s">
        <v>4124</v>
      </c>
      <c r="F1336" t="s">
        <v>4258</v>
      </c>
      <c r="G1336">
        <v>16</v>
      </c>
      <c r="H1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6" t="str">
        <f>Tabla_Consulta_desde_proyectos6[[#This Row],[PRYApath]]&amp;" "&amp;Tabla_Consulta_desde_proyectos6[[#This Row],[Usunombre]]</f>
        <v>/0002/0006 CRISTOPHER AVILA CASTILLO</v>
      </c>
    </row>
    <row r="1337" spans="1:11" x14ac:dyDescent="0.3">
      <c r="A1337" t="s">
        <v>4194</v>
      </c>
      <c r="B1337" t="s">
        <v>3844</v>
      </c>
      <c r="C1337" t="s">
        <v>3845</v>
      </c>
      <c r="D1337" t="s">
        <v>1098</v>
      </c>
      <c r="E1337" t="s">
        <v>32</v>
      </c>
      <c r="F1337" t="s">
        <v>4388</v>
      </c>
      <c r="G1337">
        <v>16</v>
      </c>
      <c r="H1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7" t="str">
        <f>Tabla_Consulta_desde_proyectos6[[#This Row],[PRYApath]]&amp;" "&amp;Tabla_Consulta_desde_proyectos6[[#This Row],[Usunombre]]</f>
        <v>/0002/0006 DALIA VERONICA WHEATHEY BALLADARES</v>
      </c>
    </row>
    <row r="1338" spans="1:11" x14ac:dyDescent="0.3">
      <c r="A1338" t="s">
        <v>4194</v>
      </c>
      <c r="B1338" t="s">
        <v>3844</v>
      </c>
      <c r="C1338" t="s">
        <v>3845</v>
      </c>
      <c r="D1338" t="s">
        <v>1098</v>
      </c>
      <c r="E1338" t="s">
        <v>32</v>
      </c>
      <c r="F1338" t="s">
        <v>4422</v>
      </c>
      <c r="G1338">
        <v>48</v>
      </c>
      <c r="H1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8" t="str">
        <f>Tabla_Consulta_desde_proyectos6[[#This Row],[PRYApath]]&amp;" "&amp;Tabla_Consulta_desde_proyectos6[[#This Row],[Usunombre]]</f>
        <v>/0002/0006 DALIA VERONICA WHEATHEY BALLADARES</v>
      </c>
    </row>
    <row r="1339" spans="1:11" x14ac:dyDescent="0.3">
      <c r="A1339" t="s">
        <v>4194</v>
      </c>
      <c r="B1339" t="s">
        <v>3844</v>
      </c>
      <c r="C1339" t="s">
        <v>3845</v>
      </c>
      <c r="D1339" t="s">
        <v>1098</v>
      </c>
      <c r="E1339" t="s">
        <v>32</v>
      </c>
      <c r="F1339" t="s">
        <v>4434</v>
      </c>
      <c r="G1339">
        <v>144</v>
      </c>
      <c r="H1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39" t="str">
        <f>Tabla_Consulta_desde_proyectos6[[#This Row],[PRYApath]]&amp;" "&amp;Tabla_Consulta_desde_proyectos6[[#This Row],[Usunombre]]</f>
        <v>/0002/0006 DALIA VERONICA WHEATHEY BALLADARES</v>
      </c>
    </row>
    <row r="1340" spans="1:11" x14ac:dyDescent="0.3">
      <c r="A1340" t="s">
        <v>4194</v>
      </c>
      <c r="B1340" t="s">
        <v>3844</v>
      </c>
      <c r="C1340" t="s">
        <v>3845</v>
      </c>
      <c r="D1340" t="s">
        <v>1098</v>
      </c>
      <c r="E1340" t="s">
        <v>366</v>
      </c>
      <c r="F1340" t="s">
        <v>4610</v>
      </c>
      <c r="G1340">
        <v>16</v>
      </c>
      <c r="H1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0" t="str">
        <f>Tabla_Consulta_desde_proyectos6[[#This Row],[PRYApath]]&amp;" "&amp;Tabla_Consulta_desde_proyectos6[[#This Row],[Usunombre]]</f>
        <v>/0002/0006 DANIELA CAMACHO BARRANTES</v>
      </c>
    </row>
    <row r="1341" spans="1:11" x14ac:dyDescent="0.3">
      <c r="A1341" t="s">
        <v>4194</v>
      </c>
      <c r="B1341" t="s">
        <v>3844</v>
      </c>
      <c r="C1341" t="s">
        <v>3843</v>
      </c>
      <c r="D1341" t="s">
        <v>1098</v>
      </c>
      <c r="E1341" t="s">
        <v>337</v>
      </c>
      <c r="F1341" t="s">
        <v>4493</v>
      </c>
      <c r="G1341">
        <v>64</v>
      </c>
      <c r="H1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1" t="str">
        <f>Tabla_Consulta_desde_proyectos6[[#This Row],[PRYApath]]&amp;" "&amp;Tabla_Consulta_desde_proyectos6[[#This Row],[Usunombre]]</f>
        <v>/0002/0006 EDDY VALLEJOS GOMEZ</v>
      </c>
    </row>
    <row r="1342" spans="1:11" x14ac:dyDescent="0.3">
      <c r="A1342" t="s">
        <v>4194</v>
      </c>
      <c r="B1342" t="s">
        <v>3844</v>
      </c>
      <c r="C1342" t="s">
        <v>3845</v>
      </c>
      <c r="D1342" t="s">
        <v>1098</v>
      </c>
      <c r="E1342" t="s">
        <v>3283</v>
      </c>
      <c r="F1342" t="s">
        <v>4493</v>
      </c>
      <c r="G1342">
        <v>8</v>
      </c>
      <c r="H1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2" t="str">
        <f>Tabla_Consulta_desde_proyectos6[[#This Row],[PRYApath]]&amp;" "&amp;Tabla_Consulta_desde_proyectos6[[#This Row],[Usunombre]]</f>
        <v>/0002/0006 EDUARDO SALAS CERDAS</v>
      </c>
    </row>
    <row r="1343" spans="1:11" x14ac:dyDescent="0.3">
      <c r="A1343" t="s">
        <v>4194</v>
      </c>
      <c r="B1343" t="s">
        <v>3844</v>
      </c>
      <c r="C1343" t="s">
        <v>3845</v>
      </c>
      <c r="D1343" t="s">
        <v>1098</v>
      </c>
      <c r="E1343" t="s">
        <v>163</v>
      </c>
      <c r="F1343" t="s">
        <v>4342</v>
      </c>
      <c r="G1343">
        <v>8</v>
      </c>
      <c r="H1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3" t="str">
        <f>Tabla_Consulta_desde_proyectos6[[#This Row],[PRYApath]]&amp;" "&amp;Tabla_Consulta_desde_proyectos6[[#This Row],[Usunombre]]</f>
        <v>/0002/0006 EIVI CAMPOS MOLINA</v>
      </c>
    </row>
    <row r="1344" spans="1:11" x14ac:dyDescent="0.3">
      <c r="A1344" t="s">
        <v>4194</v>
      </c>
      <c r="B1344" t="s">
        <v>3844</v>
      </c>
      <c r="C1344" t="s">
        <v>3845</v>
      </c>
      <c r="D1344" t="s">
        <v>1098</v>
      </c>
      <c r="E1344" t="s">
        <v>163</v>
      </c>
      <c r="F1344" t="s">
        <v>4388</v>
      </c>
      <c r="G1344">
        <v>16</v>
      </c>
      <c r="H1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4" t="str">
        <f>Tabla_Consulta_desde_proyectos6[[#This Row],[PRYApath]]&amp;" "&amp;Tabla_Consulta_desde_proyectos6[[#This Row],[Usunombre]]</f>
        <v>/0002/0006 EIVI CAMPOS MOLINA</v>
      </c>
    </row>
    <row r="1345" spans="1:11" x14ac:dyDescent="0.3">
      <c r="A1345" t="s">
        <v>4194</v>
      </c>
      <c r="B1345" t="s">
        <v>3844</v>
      </c>
      <c r="C1345" t="s">
        <v>3845</v>
      </c>
      <c r="D1345" t="s">
        <v>1098</v>
      </c>
      <c r="E1345" t="s">
        <v>163</v>
      </c>
      <c r="F1345" t="s">
        <v>4610</v>
      </c>
      <c r="G1345">
        <v>16</v>
      </c>
      <c r="H1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5" t="str">
        <f>Tabla_Consulta_desde_proyectos6[[#This Row],[PRYApath]]&amp;" "&amp;Tabla_Consulta_desde_proyectos6[[#This Row],[Usunombre]]</f>
        <v>/0002/0006 EIVI CAMPOS MOLINA</v>
      </c>
    </row>
    <row r="1346" spans="1:11" x14ac:dyDescent="0.3">
      <c r="A1346" t="s">
        <v>4194</v>
      </c>
      <c r="B1346" t="s">
        <v>3844</v>
      </c>
      <c r="C1346" t="s">
        <v>3845</v>
      </c>
      <c r="D1346" t="s">
        <v>1098</v>
      </c>
      <c r="E1346" t="s">
        <v>230</v>
      </c>
      <c r="F1346" t="s">
        <v>4593</v>
      </c>
      <c r="G1346">
        <v>8</v>
      </c>
      <c r="H1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6" t="str">
        <f>Tabla_Consulta_desde_proyectos6[[#This Row],[PRYApath]]&amp;" "&amp;Tabla_Consulta_desde_proyectos6[[#This Row],[Usunombre]]</f>
        <v>/0002/0006 ELENA MADRIGAL VEGA</v>
      </c>
    </row>
    <row r="1347" spans="1:11" x14ac:dyDescent="0.3">
      <c r="A1347" t="s">
        <v>4194</v>
      </c>
      <c r="B1347" t="s">
        <v>3844</v>
      </c>
      <c r="C1347" t="s">
        <v>3845</v>
      </c>
      <c r="D1347" t="s">
        <v>1098</v>
      </c>
      <c r="E1347" t="s">
        <v>4343</v>
      </c>
      <c r="F1347" t="s">
        <v>4342</v>
      </c>
      <c r="G1347">
        <v>16</v>
      </c>
      <c r="H1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7" t="str">
        <f>Tabla_Consulta_desde_proyectos6[[#This Row],[PRYApath]]&amp;" "&amp;Tabla_Consulta_desde_proyectos6[[#This Row],[Usunombre]]</f>
        <v>/0002/0006 ESTEBAN BARRANTES MORA</v>
      </c>
    </row>
    <row r="1348" spans="1:11" x14ac:dyDescent="0.3">
      <c r="A1348" t="s">
        <v>4194</v>
      </c>
      <c r="B1348" t="s">
        <v>3844</v>
      </c>
      <c r="C1348" t="s">
        <v>3843</v>
      </c>
      <c r="D1348" t="s">
        <v>1098</v>
      </c>
      <c r="E1348" t="s">
        <v>1004</v>
      </c>
      <c r="F1348" t="s">
        <v>4342</v>
      </c>
      <c r="G1348">
        <v>40</v>
      </c>
      <c r="H1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8" t="str">
        <f>Tabla_Consulta_desde_proyectos6[[#This Row],[PRYApath]]&amp;" "&amp;Tabla_Consulta_desde_proyectos6[[#This Row],[Usunombre]]</f>
        <v>/0002/0006 FABIAN BOLAÑOS MUÑOZ</v>
      </c>
    </row>
    <row r="1349" spans="1:11" x14ac:dyDescent="0.3">
      <c r="A1349" t="s">
        <v>4194</v>
      </c>
      <c r="B1349" t="s">
        <v>3844</v>
      </c>
      <c r="C1349" t="s">
        <v>3843</v>
      </c>
      <c r="D1349" t="s">
        <v>1098</v>
      </c>
      <c r="E1349" t="s">
        <v>1004</v>
      </c>
      <c r="F1349" t="s">
        <v>4366</v>
      </c>
      <c r="G1349">
        <v>24</v>
      </c>
      <c r="H1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49" t="str">
        <f>Tabla_Consulta_desde_proyectos6[[#This Row],[PRYApath]]&amp;" "&amp;Tabla_Consulta_desde_proyectos6[[#This Row],[Usunombre]]</f>
        <v>/0002/0006 FABIAN BOLAÑOS MUÑOZ</v>
      </c>
    </row>
    <row r="1350" spans="1:11" x14ac:dyDescent="0.3">
      <c r="A1350" t="s">
        <v>4194</v>
      </c>
      <c r="B1350" t="s">
        <v>3844</v>
      </c>
      <c r="C1350" t="s">
        <v>3845</v>
      </c>
      <c r="D1350" t="s">
        <v>1098</v>
      </c>
      <c r="E1350" t="s">
        <v>182</v>
      </c>
      <c r="F1350" t="s">
        <v>4258</v>
      </c>
      <c r="G1350">
        <v>88</v>
      </c>
      <c r="H1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0" t="str">
        <f>Tabla_Consulta_desde_proyectos6[[#This Row],[PRYApath]]&amp;" "&amp;Tabla_Consulta_desde_proyectos6[[#This Row],[Usunombre]]</f>
        <v>/0002/0006 GABRIELA ALVARADO SALAS</v>
      </c>
    </row>
    <row r="1351" spans="1:11" x14ac:dyDescent="0.3">
      <c r="A1351" t="s">
        <v>4194</v>
      </c>
      <c r="B1351" t="s">
        <v>3844</v>
      </c>
      <c r="C1351" t="s">
        <v>3838</v>
      </c>
      <c r="D1351" t="s">
        <v>1098</v>
      </c>
      <c r="E1351" t="s">
        <v>182</v>
      </c>
      <c r="F1351" t="s">
        <v>4342</v>
      </c>
      <c r="G1351">
        <v>48</v>
      </c>
      <c r="H1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1" t="str">
        <f>Tabla_Consulta_desde_proyectos6[[#This Row],[PRYApath]]&amp;" "&amp;Tabla_Consulta_desde_proyectos6[[#This Row],[Usunombre]]</f>
        <v>/0002/0006 GABRIELA ALVARADO SALAS</v>
      </c>
    </row>
    <row r="1352" spans="1:11" x14ac:dyDescent="0.3">
      <c r="A1352" t="s">
        <v>4194</v>
      </c>
      <c r="B1352" t="s">
        <v>3844</v>
      </c>
      <c r="C1352" t="s">
        <v>3845</v>
      </c>
      <c r="D1352" t="s">
        <v>1098</v>
      </c>
      <c r="E1352" t="s">
        <v>182</v>
      </c>
      <c r="F1352" t="s">
        <v>4342</v>
      </c>
      <c r="G1352">
        <v>48</v>
      </c>
      <c r="H1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2" t="str">
        <f>Tabla_Consulta_desde_proyectos6[[#This Row],[PRYApath]]&amp;" "&amp;Tabla_Consulta_desde_proyectos6[[#This Row],[Usunombre]]</f>
        <v>/0002/0006 GABRIELA ALVARADO SALAS</v>
      </c>
    </row>
    <row r="1353" spans="1:11" x14ac:dyDescent="0.3">
      <c r="A1353" t="s">
        <v>4194</v>
      </c>
      <c r="B1353" t="s">
        <v>3844</v>
      </c>
      <c r="C1353" t="s">
        <v>3838</v>
      </c>
      <c r="D1353" t="s">
        <v>1098</v>
      </c>
      <c r="E1353" t="s">
        <v>182</v>
      </c>
      <c r="F1353" t="s">
        <v>4366</v>
      </c>
      <c r="G1353">
        <v>152</v>
      </c>
      <c r="H1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3" t="str">
        <f>Tabla_Consulta_desde_proyectos6[[#This Row],[PRYApath]]&amp;" "&amp;Tabla_Consulta_desde_proyectos6[[#This Row],[Usunombre]]</f>
        <v>/0002/0006 GABRIELA ALVARADO SALAS</v>
      </c>
    </row>
    <row r="1354" spans="1:11" x14ac:dyDescent="0.3">
      <c r="A1354" t="s">
        <v>4194</v>
      </c>
      <c r="B1354" t="s">
        <v>3844</v>
      </c>
      <c r="C1354" t="s">
        <v>3838</v>
      </c>
      <c r="D1354" t="s">
        <v>1098</v>
      </c>
      <c r="E1354" t="s">
        <v>182</v>
      </c>
      <c r="F1354" t="s">
        <v>4388</v>
      </c>
      <c r="G1354">
        <v>168</v>
      </c>
      <c r="H1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4" t="str">
        <f>Tabla_Consulta_desde_proyectos6[[#This Row],[PRYApath]]&amp;" "&amp;Tabla_Consulta_desde_proyectos6[[#This Row],[Usunombre]]</f>
        <v>/0002/0006 GABRIELA ALVARADO SALAS</v>
      </c>
    </row>
    <row r="1355" spans="1:11" x14ac:dyDescent="0.3">
      <c r="A1355" t="s">
        <v>4194</v>
      </c>
      <c r="B1355" t="s">
        <v>3844</v>
      </c>
      <c r="C1355" t="s">
        <v>3838</v>
      </c>
      <c r="D1355" t="s">
        <v>1098</v>
      </c>
      <c r="E1355" t="s">
        <v>182</v>
      </c>
      <c r="F1355" t="s">
        <v>4422</v>
      </c>
      <c r="G1355">
        <v>168</v>
      </c>
      <c r="H1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5" t="str">
        <f>Tabla_Consulta_desde_proyectos6[[#This Row],[PRYApath]]&amp;" "&amp;Tabla_Consulta_desde_proyectos6[[#This Row],[Usunombre]]</f>
        <v>/0002/0006 GABRIELA ALVARADO SALAS</v>
      </c>
    </row>
    <row r="1356" spans="1:11" x14ac:dyDescent="0.3">
      <c r="A1356" t="s">
        <v>4194</v>
      </c>
      <c r="B1356" t="s">
        <v>3844</v>
      </c>
      <c r="C1356" t="s">
        <v>3838</v>
      </c>
      <c r="D1356" t="s">
        <v>1098</v>
      </c>
      <c r="E1356" t="s">
        <v>182</v>
      </c>
      <c r="F1356" t="s">
        <v>4434</v>
      </c>
      <c r="G1356">
        <v>176</v>
      </c>
      <c r="H1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6" t="str">
        <f>Tabla_Consulta_desde_proyectos6[[#This Row],[PRYApath]]&amp;" "&amp;Tabla_Consulta_desde_proyectos6[[#This Row],[Usunombre]]</f>
        <v>/0002/0006 GABRIELA ALVARADO SALAS</v>
      </c>
    </row>
    <row r="1357" spans="1:11" x14ac:dyDescent="0.3">
      <c r="A1357" t="s">
        <v>4194</v>
      </c>
      <c r="B1357" t="s">
        <v>3844</v>
      </c>
      <c r="C1357" t="s">
        <v>3838</v>
      </c>
      <c r="D1357" t="s">
        <v>1098</v>
      </c>
      <c r="E1357" t="s">
        <v>182</v>
      </c>
      <c r="F1357" t="s">
        <v>4493</v>
      </c>
      <c r="G1357">
        <v>112</v>
      </c>
      <c r="H1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7" t="str">
        <f>Tabla_Consulta_desde_proyectos6[[#This Row],[PRYApath]]&amp;" "&amp;Tabla_Consulta_desde_proyectos6[[#This Row],[Usunombre]]</f>
        <v>/0002/0006 GABRIELA ALVARADO SALAS</v>
      </c>
    </row>
    <row r="1358" spans="1:11" x14ac:dyDescent="0.3">
      <c r="A1358" t="s">
        <v>4194</v>
      </c>
      <c r="B1358" t="s">
        <v>3844</v>
      </c>
      <c r="C1358" t="s">
        <v>3845</v>
      </c>
      <c r="D1358" t="s">
        <v>1098</v>
      </c>
      <c r="E1358" t="s">
        <v>4214</v>
      </c>
      <c r="F1358" t="s">
        <v>4422</v>
      </c>
      <c r="G1358">
        <v>24</v>
      </c>
      <c r="H1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8" t="str">
        <f>Tabla_Consulta_desde_proyectos6[[#This Row],[PRYApath]]&amp;" "&amp;Tabla_Consulta_desde_proyectos6[[#This Row],[Usunombre]]</f>
        <v>/0002/0006 GERARDO BOLIVAR VARGAS FERNANDEZ</v>
      </c>
    </row>
    <row r="1359" spans="1:11" x14ac:dyDescent="0.3">
      <c r="A1359" t="s">
        <v>4194</v>
      </c>
      <c r="B1359" t="s">
        <v>3844</v>
      </c>
      <c r="C1359" t="s">
        <v>3845</v>
      </c>
      <c r="D1359" t="s">
        <v>1098</v>
      </c>
      <c r="E1359" t="s">
        <v>200</v>
      </c>
      <c r="F1359" t="s">
        <v>4593</v>
      </c>
      <c r="G1359">
        <v>8</v>
      </c>
      <c r="H1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59" t="str">
        <f>Tabla_Consulta_desde_proyectos6[[#This Row],[PRYApath]]&amp;" "&amp;Tabla_Consulta_desde_proyectos6[[#This Row],[Usunombre]]</f>
        <v>/0002/0006 GILBERT JOSUE LOBO GUIDO</v>
      </c>
    </row>
    <row r="1360" spans="1:11" x14ac:dyDescent="0.3">
      <c r="A1360" t="s">
        <v>4194</v>
      </c>
      <c r="B1360" t="s">
        <v>3844</v>
      </c>
      <c r="C1360" t="s">
        <v>3845</v>
      </c>
      <c r="D1360" t="s">
        <v>1098</v>
      </c>
      <c r="E1360" t="s">
        <v>4418</v>
      </c>
      <c r="F1360" t="s">
        <v>4434</v>
      </c>
      <c r="G1360">
        <v>24</v>
      </c>
      <c r="H1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0" t="str">
        <f>Tabla_Consulta_desde_proyectos6[[#This Row],[PRYApath]]&amp;" "&amp;Tabla_Consulta_desde_proyectos6[[#This Row],[Usunombre]]</f>
        <v>/0002/0006 GRETTEL DE LOS ANGELES MORA SOLANO</v>
      </c>
    </row>
    <row r="1361" spans="1:11" x14ac:dyDescent="0.3">
      <c r="A1361" t="s">
        <v>4194</v>
      </c>
      <c r="B1361" t="s">
        <v>3844</v>
      </c>
      <c r="C1361" t="s">
        <v>3845</v>
      </c>
      <c r="D1361" t="s">
        <v>1098</v>
      </c>
      <c r="E1361" t="s">
        <v>4418</v>
      </c>
      <c r="F1361" t="s">
        <v>4692</v>
      </c>
      <c r="G1361">
        <v>24</v>
      </c>
      <c r="H1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1" t="str">
        <f>Tabla_Consulta_desde_proyectos6[[#This Row],[PRYApath]]&amp;" "&amp;Tabla_Consulta_desde_proyectos6[[#This Row],[Usunombre]]</f>
        <v>/0002/0006 GRETTEL DE LOS ANGELES MORA SOLANO</v>
      </c>
    </row>
    <row r="1362" spans="1:11" x14ac:dyDescent="0.3">
      <c r="A1362" t="s">
        <v>4194</v>
      </c>
      <c r="B1362" t="s">
        <v>3844</v>
      </c>
      <c r="C1362" t="s">
        <v>3845</v>
      </c>
      <c r="D1362" t="s">
        <v>1098</v>
      </c>
      <c r="E1362" t="s">
        <v>260</v>
      </c>
      <c r="F1362" t="s">
        <v>4366</v>
      </c>
      <c r="G1362">
        <v>24</v>
      </c>
      <c r="H1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2" t="str">
        <f>Tabla_Consulta_desde_proyectos6[[#This Row],[PRYApath]]&amp;" "&amp;Tabla_Consulta_desde_proyectos6[[#This Row],[Usunombre]]</f>
        <v>/0002/0006 GUSTAVO ARGUELLO ARIAS</v>
      </c>
    </row>
    <row r="1363" spans="1:11" x14ac:dyDescent="0.3">
      <c r="A1363" t="s">
        <v>4194</v>
      </c>
      <c r="B1363" t="s">
        <v>3844</v>
      </c>
      <c r="C1363" t="s">
        <v>3845</v>
      </c>
      <c r="D1363" t="s">
        <v>1098</v>
      </c>
      <c r="E1363" t="s">
        <v>260</v>
      </c>
      <c r="F1363" t="s">
        <v>4388</v>
      </c>
      <c r="G1363">
        <v>136</v>
      </c>
      <c r="H1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3" t="str">
        <f>Tabla_Consulta_desde_proyectos6[[#This Row],[PRYApath]]&amp;" "&amp;Tabla_Consulta_desde_proyectos6[[#This Row],[Usunombre]]</f>
        <v>/0002/0006 GUSTAVO ARGUELLO ARIAS</v>
      </c>
    </row>
    <row r="1364" spans="1:11" x14ac:dyDescent="0.3">
      <c r="A1364" t="s">
        <v>4194</v>
      </c>
      <c r="B1364" t="s">
        <v>3844</v>
      </c>
      <c r="C1364" t="s">
        <v>3845</v>
      </c>
      <c r="D1364" t="s">
        <v>1098</v>
      </c>
      <c r="E1364" t="s">
        <v>443</v>
      </c>
      <c r="F1364" t="s">
        <v>4284</v>
      </c>
      <c r="G1364">
        <v>8</v>
      </c>
      <c r="H1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4" t="str">
        <f>Tabla_Consulta_desde_proyectos6[[#This Row],[PRYApath]]&amp;" "&amp;Tabla_Consulta_desde_proyectos6[[#This Row],[Usunombre]]</f>
        <v>/0002/0006 HUBERT ANDREY ARIAS BADILLA</v>
      </c>
    </row>
    <row r="1365" spans="1:11" x14ac:dyDescent="0.3">
      <c r="A1365" t="s">
        <v>4194</v>
      </c>
      <c r="B1365" t="s">
        <v>3844</v>
      </c>
      <c r="C1365" t="s">
        <v>3845</v>
      </c>
      <c r="D1365" t="s">
        <v>1098</v>
      </c>
      <c r="E1365" t="s">
        <v>180</v>
      </c>
      <c r="F1365" t="s">
        <v>4342</v>
      </c>
      <c r="G1365">
        <v>80</v>
      </c>
      <c r="H1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5" t="str">
        <f>Tabla_Consulta_desde_proyectos6[[#This Row],[PRYApath]]&amp;" "&amp;Tabla_Consulta_desde_proyectos6[[#This Row],[Usunombre]]</f>
        <v>/0002/0006 IRENE GRANADOS ROJAS</v>
      </c>
    </row>
    <row r="1366" spans="1:11" x14ac:dyDescent="0.3">
      <c r="A1366" t="s">
        <v>4194</v>
      </c>
      <c r="B1366" t="s">
        <v>3844</v>
      </c>
      <c r="C1366" t="s">
        <v>3845</v>
      </c>
      <c r="D1366" t="s">
        <v>1098</v>
      </c>
      <c r="E1366" t="s">
        <v>1062</v>
      </c>
      <c r="F1366" t="s">
        <v>4422</v>
      </c>
      <c r="G1366">
        <v>24</v>
      </c>
      <c r="H1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6" t="str">
        <f>Tabla_Consulta_desde_proyectos6[[#This Row],[PRYApath]]&amp;" "&amp;Tabla_Consulta_desde_proyectos6[[#This Row],[Usunombre]]</f>
        <v>/0002/0006 JAZMIN HERRERA ORTEGA</v>
      </c>
    </row>
    <row r="1367" spans="1:11" x14ac:dyDescent="0.3">
      <c r="A1367" t="s">
        <v>4194</v>
      </c>
      <c r="B1367" t="s">
        <v>3844</v>
      </c>
      <c r="C1367" t="s">
        <v>3845</v>
      </c>
      <c r="D1367" t="s">
        <v>1098</v>
      </c>
      <c r="E1367" t="s">
        <v>3468</v>
      </c>
      <c r="F1367" t="s">
        <v>4434</v>
      </c>
      <c r="G1367">
        <v>72</v>
      </c>
      <c r="H1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7" t="str">
        <f>Tabla_Consulta_desde_proyectos6[[#This Row],[PRYApath]]&amp;" "&amp;Tabla_Consulta_desde_proyectos6[[#This Row],[Usunombre]]</f>
        <v>/0002/0006 JEAN CARLO QUESADA ABARCA</v>
      </c>
    </row>
    <row r="1368" spans="1:11" x14ac:dyDescent="0.3">
      <c r="A1368" t="s">
        <v>4194</v>
      </c>
      <c r="B1368" t="s">
        <v>3844</v>
      </c>
      <c r="C1368" t="s">
        <v>3845</v>
      </c>
      <c r="D1368" t="s">
        <v>1098</v>
      </c>
      <c r="E1368" t="s">
        <v>3468</v>
      </c>
      <c r="F1368" t="s">
        <v>4493</v>
      </c>
      <c r="G1368">
        <v>80</v>
      </c>
      <c r="H1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8" t="str">
        <f>Tabla_Consulta_desde_proyectos6[[#This Row],[PRYApath]]&amp;" "&amp;Tabla_Consulta_desde_proyectos6[[#This Row],[Usunombre]]</f>
        <v>/0002/0006 JEAN CARLO QUESADA ABARCA</v>
      </c>
    </row>
    <row r="1369" spans="1:11" x14ac:dyDescent="0.3">
      <c r="A1369" t="s">
        <v>4194</v>
      </c>
      <c r="B1369" t="s">
        <v>3844</v>
      </c>
      <c r="C1369" t="s">
        <v>3845</v>
      </c>
      <c r="D1369" t="s">
        <v>1098</v>
      </c>
      <c r="E1369" t="s">
        <v>3468</v>
      </c>
      <c r="F1369" t="s">
        <v>4610</v>
      </c>
      <c r="G1369">
        <v>16</v>
      </c>
      <c r="H1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69" t="str">
        <f>Tabla_Consulta_desde_proyectos6[[#This Row],[PRYApath]]&amp;" "&amp;Tabla_Consulta_desde_proyectos6[[#This Row],[Usunombre]]</f>
        <v>/0002/0006 JEAN CARLO QUESADA ABARCA</v>
      </c>
    </row>
    <row r="1370" spans="1:11" x14ac:dyDescent="0.3">
      <c r="A1370" t="s">
        <v>4194</v>
      </c>
      <c r="B1370" t="s">
        <v>3844</v>
      </c>
      <c r="C1370" t="s">
        <v>3845</v>
      </c>
      <c r="D1370" t="s">
        <v>1098</v>
      </c>
      <c r="E1370" t="s">
        <v>235</v>
      </c>
      <c r="F1370" t="s">
        <v>4422</v>
      </c>
      <c r="G1370">
        <v>16</v>
      </c>
      <c r="H1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0" t="str">
        <f>Tabla_Consulta_desde_proyectos6[[#This Row],[PRYApath]]&amp;" "&amp;Tabla_Consulta_desde_proyectos6[[#This Row],[Usunombre]]</f>
        <v>/0002/0006 JENNER CISAR MONTERO</v>
      </c>
    </row>
    <row r="1371" spans="1:11" x14ac:dyDescent="0.3">
      <c r="A1371" t="s">
        <v>4194</v>
      </c>
      <c r="B1371" t="s">
        <v>3844</v>
      </c>
      <c r="C1371" t="s">
        <v>3845</v>
      </c>
      <c r="D1371" t="s">
        <v>1098</v>
      </c>
      <c r="E1371" t="s">
        <v>4192</v>
      </c>
      <c r="F1371" t="s">
        <v>4258</v>
      </c>
      <c r="G1371">
        <v>16</v>
      </c>
      <c r="H1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1" t="str">
        <f>Tabla_Consulta_desde_proyectos6[[#This Row],[PRYApath]]&amp;" "&amp;Tabla_Consulta_desde_proyectos6[[#This Row],[Usunombre]]</f>
        <v>/0002/0006 JEREMY NAIBETH JIMENEZ ARAYA</v>
      </c>
    </row>
    <row r="1372" spans="1:11" x14ac:dyDescent="0.3">
      <c r="A1372" t="s">
        <v>4194</v>
      </c>
      <c r="B1372" t="s">
        <v>3844</v>
      </c>
      <c r="C1372" t="s">
        <v>3845</v>
      </c>
      <c r="D1372" t="s">
        <v>1098</v>
      </c>
      <c r="E1372" t="s">
        <v>54</v>
      </c>
      <c r="F1372" t="s">
        <v>4258</v>
      </c>
      <c r="G1372">
        <v>40</v>
      </c>
      <c r="H1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2" t="str">
        <f>Tabla_Consulta_desde_proyectos6[[#This Row],[PRYApath]]&amp;" "&amp;Tabla_Consulta_desde_proyectos6[[#This Row],[Usunombre]]</f>
        <v>/0002/0006 JOSE ANDRES ROJAS GUTIERREZ</v>
      </c>
    </row>
    <row r="1373" spans="1:11" x14ac:dyDescent="0.3">
      <c r="A1373" t="s">
        <v>4194</v>
      </c>
      <c r="B1373" t="s">
        <v>3844</v>
      </c>
      <c r="C1373" t="s">
        <v>3845</v>
      </c>
      <c r="D1373" t="s">
        <v>1098</v>
      </c>
      <c r="E1373" t="s">
        <v>54</v>
      </c>
      <c r="F1373" t="s">
        <v>4422</v>
      </c>
      <c r="G1373">
        <v>16</v>
      </c>
      <c r="H1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3" t="str">
        <f>Tabla_Consulta_desde_proyectos6[[#This Row],[PRYApath]]&amp;" "&amp;Tabla_Consulta_desde_proyectos6[[#This Row],[Usunombre]]</f>
        <v>/0002/0006 JOSE ANDRES ROJAS GUTIERREZ</v>
      </c>
    </row>
    <row r="1374" spans="1:11" x14ac:dyDescent="0.3">
      <c r="A1374" t="s">
        <v>4194</v>
      </c>
      <c r="B1374" t="s">
        <v>3844</v>
      </c>
      <c r="C1374" t="s">
        <v>3845</v>
      </c>
      <c r="D1374" t="s">
        <v>1098</v>
      </c>
      <c r="E1374" t="s">
        <v>54</v>
      </c>
      <c r="F1374" t="s">
        <v>4434</v>
      </c>
      <c r="G1374">
        <v>24</v>
      </c>
      <c r="H1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4" t="str">
        <f>Tabla_Consulta_desde_proyectos6[[#This Row],[PRYApath]]&amp;" "&amp;Tabla_Consulta_desde_proyectos6[[#This Row],[Usunombre]]</f>
        <v>/0002/0006 JOSE ANDRES ROJAS GUTIERREZ</v>
      </c>
    </row>
    <row r="1375" spans="1:11" x14ac:dyDescent="0.3">
      <c r="A1375" t="s">
        <v>4194</v>
      </c>
      <c r="B1375" t="s">
        <v>3844</v>
      </c>
      <c r="C1375" t="s">
        <v>3845</v>
      </c>
      <c r="D1375" t="s">
        <v>1098</v>
      </c>
      <c r="E1375" t="s">
        <v>316</v>
      </c>
      <c r="F1375" t="s">
        <v>4284</v>
      </c>
      <c r="G1375">
        <v>24</v>
      </c>
      <c r="H1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5" t="str">
        <f>Tabla_Consulta_desde_proyectos6[[#This Row],[PRYApath]]&amp;" "&amp;Tabla_Consulta_desde_proyectos6[[#This Row],[Usunombre]]</f>
        <v>/0002/0006 JOSSELINE DANIELA GUEVARA VEGA</v>
      </c>
    </row>
    <row r="1376" spans="1:11" x14ac:dyDescent="0.3">
      <c r="A1376" t="s">
        <v>4194</v>
      </c>
      <c r="B1376" t="s">
        <v>3844</v>
      </c>
      <c r="C1376" t="s">
        <v>3845</v>
      </c>
      <c r="D1376" t="s">
        <v>1098</v>
      </c>
      <c r="E1376" t="s">
        <v>239</v>
      </c>
      <c r="F1376" t="s">
        <v>4610</v>
      </c>
      <c r="G1376">
        <v>24</v>
      </c>
      <c r="H1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6" t="str">
        <f>Tabla_Consulta_desde_proyectos6[[#This Row],[PRYApath]]&amp;" "&amp;Tabla_Consulta_desde_proyectos6[[#This Row],[Usunombre]]</f>
        <v>/0002/0006 JOSUE ROSALES PICADO</v>
      </c>
    </row>
    <row r="1377" spans="1:11" x14ac:dyDescent="0.3">
      <c r="A1377" t="s">
        <v>4194</v>
      </c>
      <c r="B1377" t="s">
        <v>3844</v>
      </c>
      <c r="C1377" t="s">
        <v>3845</v>
      </c>
      <c r="D1377" t="s">
        <v>1098</v>
      </c>
      <c r="E1377" t="s">
        <v>263</v>
      </c>
      <c r="F1377" t="s">
        <v>4493</v>
      </c>
      <c r="G1377">
        <v>16</v>
      </c>
      <c r="H1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7" t="str">
        <f>Tabla_Consulta_desde_proyectos6[[#This Row],[PRYApath]]&amp;" "&amp;Tabla_Consulta_desde_proyectos6[[#This Row],[Usunombre]]</f>
        <v>/0002/0006 JUAN PABLO ABARCA DURAN</v>
      </c>
    </row>
    <row r="1378" spans="1:11" x14ac:dyDescent="0.3">
      <c r="A1378" t="s">
        <v>4194</v>
      </c>
      <c r="B1378" t="s">
        <v>3844</v>
      </c>
      <c r="C1378" t="s">
        <v>3845</v>
      </c>
      <c r="D1378" t="s">
        <v>1098</v>
      </c>
      <c r="E1378" t="s">
        <v>1061</v>
      </c>
      <c r="F1378" t="s">
        <v>4559</v>
      </c>
      <c r="G1378">
        <v>80</v>
      </c>
      <c r="H1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8" t="str">
        <f>Tabla_Consulta_desde_proyectos6[[#This Row],[PRYApath]]&amp;" "&amp;Tabla_Consulta_desde_proyectos6[[#This Row],[Usunombre]]</f>
        <v>/0002/0006 MARIA ISABEL SEGURA HERNANDEZ</v>
      </c>
    </row>
    <row r="1379" spans="1:11" x14ac:dyDescent="0.3">
      <c r="A1379" t="s">
        <v>4194</v>
      </c>
      <c r="B1379" t="s">
        <v>3844</v>
      </c>
      <c r="C1379" t="s">
        <v>3845</v>
      </c>
      <c r="D1379" t="s">
        <v>1098</v>
      </c>
      <c r="E1379" t="s">
        <v>231</v>
      </c>
      <c r="F1379" t="s">
        <v>4342</v>
      </c>
      <c r="G1379">
        <v>9</v>
      </c>
      <c r="H1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79" t="str">
        <f>Tabla_Consulta_desde_proyectos6[[#This Row],[PRYApath]]&amp;" "&amp;Tabla_Consulta_desde_proyectos6[[#This Row],[Usunombre]]</f>
        <v>/0002/0006 MARIELA ARCE GARCIA</v>
      </c>
    </row>
    <row r="1380" spans="1:11" x14ac:dyDescent="0.3">
      <c r="A1380" t="s">
        <v>4194</v>
      </c>
      <c r="B1380" t="s">
        <v>3844</v>
      </c>
      <c r="C1380" t="s">
        <v>3845</v>
      </c>
      <c r="D1380" t="s">
        <v>1098</v>
      </c>
      <c r="E1380" t="s">
        <v>70</v>
      </c>
      <c r="F1380" t="s">
        <v>4388</v>
      </c>
      <c r="G1380">
        <v>8</v>
      </c>
      <c r="H1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0" t="str">
        <f>Tabla_Consulta_desde_proyectos6[[#This Row],[PRYApath]]&amp;" "&amp;Tabla_Consulta_desde_proyectos6[[#This Row],[Usunombre]]</f>
        <v>/0002/0006 MARIELA GUTIERREZ HIDALGO</v>
      </c>
    </row>
    <row r="1381" spans="1:11" x14ac:dyDescent="0.3">
      <c r="A1381" t="s">
        <v>4194</v>
      </c>
      <c r="B1381" t="s">
        <v>3844</v>
      </c>
      <c r="C1381" t="s">
        <v>3845</v>
      </c>
      <c r="D1381" t="s">
        <v>1098</v>
      </c>
      <c r="E1381" t="s">
        <v>70</v>
      </c>
      <c r="F1381" t="s">
        <v>4422</v>
      </c>
      <c r="G1381">
        <v>16</v>
      </c>
      <c r="H1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1" t="str">
        <f>Tabla_Consulta_desde_proyectos6[[#This Row],[PRYApath]]&amp;" "&amp;Tabla_Consulta_desde_proyectos6[[#This Row],[Usunombre]]</f>
        <v>/0002/0006 MARIELA GUTIERREZ HIDALGO</v>
      </c>
    </row>
    <row r="1382" spans="1:11" x14ac:dyDescent="0.3">
      <c r="A1382" t="s">
        <v>4194</v>
      </c>
      <c r="B1382" t="s">
        <v>3844</v>
      </c>
      <c r="C1382" t="s">
        <v>3845</v>
      </c>
      <c r="D1382" t="s">
        <v>1098</v>
      </c>
      <c r="E1382" t="s">
        <v>70</v>
      </c>
      <c r="F1382" t="s">
        <v>4434</v>
      </c>
      <c r="G1382">
        <v>16</v>
      </c>
      <c r="H1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2" t="str">
        <f>Tabla_Consulta_desde_proyectos6[[#This Row],[PRYApath]]&amp;" "&amp;Tabla_Consulta_desde_proyectos6[[#This Row],[Usunombre]]</f>
        <v>/0002/0006 MARIELA GUTIERREZ HIDALGO</v>
      </c>
    </row>
    <row r="1383" spans="1:11" x14ac:dyDescent="0.3">
      <c r="A1383" t="s">
        <v>4194</v>
      </c>
      <c r="B1383" t="s">
        <v>3844</v>
      </c>
      <c r="C1383" t="s">
        <v>4145</v>
      </c>
      <c r="D1383" t="s">
        <v>1098</v>
      </c>
      <c r="E1383" t="s">
        <v>70</v>
      </c>
      <c r="F1383" t="s">
        <v>4559</v>
      </c>
      <c r="G1383">
        <v>32</v>
      </c>
      <c r="H1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3" t="str">
        <f>Tabla_Consulta_desde_proyectos6[[#This Row],[PRYApath]]&amp;" "&amp;Tabla_Consulta_desde_proyectos6[[#This Row],[Usunombre]]</f>
        <v>/0002/0006 MARIELA GUTIERREZ HIDALGO</v>
      </c>
    </row>
    <row r="1384" spans="1:11" x14ac:dyDescent="0.3">
      <c r="A1384" t="s">
        <v>4194</v>
      </c>
      <c r="B1384" t="s">
        <v>3844</v>
      </c>
      <c r="C1384" t="s">
        <v>3845</v>
      </c>
      <c r="D1384" t="s">
        <v>1098</v>
      </c>
      <c r="E1384" t="s">
        <v>70</v>
      </c>
      <c r="F1384" t="s">
        <v>4692</v>
      </c>
      <c r="G1384">
        <v>8</v>
      </c>
      <c r="H1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4" t="str">
        <f>Tabla_Consulta_desde_proyectos6[[#This Row],[PRYApath]]&amp;" "&amp;Tabla_Consulta_desde_proyectos6[[#This Row],[Usunombre]]</f>
        <v>/0002/0006 MARIELA GUTIERREZ HIDALGO</v>
      </c>
    </row>
    <row r="1385" spans="1:11" x14ac:dyDescent="0.3">
      <c r="A1385" t="s">
        <v>4194</v>
      </c>
      <c r="B1385" t="s">
        <v>3844</v>
      </c>
      <c r="C1385" t="s">
        <v>3845</v>
      </c>
      <c r="D1385" t="s">
        <v>1098</v>
      </c>
      <c r="E1385" t="s">
        <v>4370</v>
      </c>
      <c r="F1385" t="s">
        <v>4434</v>
      </c>
      <c r="G1385">
        <v>8</v>
      </c>
      <c r="H1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5" t="str">
        <f>Tabla_Consulta_desde_proyectos6[[#This Row],[PRYApath]]&amp;" "&amp;Tabla_Consulta_desde_proyectos6[[#This Row],[Usunombre]]</f>
        <v>/0002/0006 MARIO ISAAC MADRIGAL MORA</v>
      </c>
    </row>
    <row r="1386" spans="1:11" x14ac:dyDescent="0.3">
      <c r="A1386" t="s">
        <v>4194</v>
      </c>
      <c r="B1386" t="s">
        <v>3844</v>
      </c>
      <c r="C1386" t="s">
        <v>3845</v>
      </c>
      <c r="D1386" t="s">
        <v>1098</v>
      </c>
      <c r="E1386" t="s">
        <v>4370</v>
      </c>
      <c r="F1386" t="s">
        <v>4493</v>
      </c>
      <c r="G1386">
        <v>8</v>
      </c>
      <c r="H1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6" t="str">
        <f>Tabla_Consulta_desde_proyectos6[[#This Row],[PRYApath]]&amp;" "&amp;Tabla_Consulta_desde_proyectos6[[#This Row],[Usunombre]]</f>
        <v>/0002/0006 MARIO ISAAC MADRIGAL MORA</v>
      </c>
    </row>
    <row r="1387" spans="1:11" x14ac:dyDescent="0.3">
      <c r="A1387" t="s">
        <v>4194</v>
      </c>
      <c r="B1387" t="s">
        <v>3844</v>
      </c>
      <c r="C1387" t="s">
        <v>3845</v>
      </c>
      <c r="D1387" t="s">
        <v>1098</v>
      </c>
      <c r="E1387" t="s">
        <v>253</v>
      </c>
      <c r="F1387" t="s">
        <v>4692</v>
      </c>
      <c r="G1387">
        <v>8</v>
      </c>
      <c r="H1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7" t="str">
        <f>Tabla_Consulta_desde_proyectos6[[#This Row],[PRYApath]]&amp;" "&amp;Tabla_Consulta_desde_proyectos6[[#This Row],[Usunombre]]</f>
        <v>/0002/0006 MARIO ROJAS RODRIGUEZ</v>
      </c>
    </row>
    <row r="1388" spans="1:11" x14ac:dyDescent="0.3">
      <c r="A1388" t="s">
        <v>4194</v>
      </c>
      <c r="B1388" t="s">
        <v>3844</v>
      </c>
      <c r="C1388" t="s">
        <v>3845</v>
      </c>
      <c r="D1388" t="s">
        <v>1098</v>
      </c>
      <c r="E1388" t="s">
        <v>4084</v>
      </c>
      <c r="F1388" t="s">
        <v>4610</v>
      </c>
      <c r="G1388">
        <v>16</v>
      </c>
      <c r="H1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8" t="str">
        <f>Tabla_Consulta_desde_proyectos6[[#This Row],[PRYApath]]&amp;" "&amp;Tabla_Consulta_desde_proyectos6[[#This Row],[Usunombre]]</f>
        <v>/0002/0006 MASIEL ROJAS LOPEZ</v>
      </c>
    </row>
    <row r="1389" spans="1:11" x14ac:dyDescent="0.3">
      <c r="A1389" t="s">
        <v>4194</v>
      </c>
      <c r="B1389" t="s">
        <v>3844</v>
      </c>
      <c r="C1389" t="s">
        <v>3845</v>
      </c>
      <c r="D1389" t="s">
        <v>1098</v>
      </c>
      <c r="E1389" t="s">
        <v>220</v>
      </c>
      <c r="F1389" t="s">
        <v>4434</v>
      </c>
      <c r="G1389">
        <v>24</v>
      </c>
      <c r="H1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89" t="str">
        <f>Tabla_Consulta_desde_proyectos6[[#This Row],[PRYApath]]&amp;" "&amp;Tabla_Consulta_desde_proyectos6[[#This Row],[Usunombre]]</f>
        <v>/0002/0006 MATIAS LUTZ</v>
      </c>
    </row>
    <row r="1390" spans="1:11" x14ac:dyDescent="0.3">
      <c r="A1390" t="s">
        <v>4194</v>
      </c>
      <c r="B1390" t="s">
        <v>3844</v>
      </c>
      <c r="C1390" t="s">
        <v>3845</v>
      </c>
      <c r="D1390" t="s">
        <v>1098</v>
      </c>
      <c r="E1390" t="s">
        <v>184</v>
      </c>
      <c r="F1390" t="s">
        <v>4610</v>
      </c>
      <c r="G1390">
        <v>8</v>
      </c>
      <c r="H1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0" t="str">
        <f>Tabla_Consulta_desde_proyectos6[[#This Row],[PRYApath]]&amp;" "&amp;Tabla_Consulta_desde_proyectos6[[#This Row],[Usunombre]]</f>
        <v>/0002/0006 MERIBETH BRENES QUESADA</v>
      </c>
    </row>
    <row r="1391" spans="1:11" x14ac:dyDescent="0.3">
      <c r="A1391" t="s">
        <v>4194</v>
      </c>
      <c r="B1391" t="s">
        <v>3844</v>
      </c>
      <c r="C1391" t="s">
        <v>3845</v>
      </c>
      <c r="D1391" t="s">
        <v>1098</v>
      </c>
      <c r="E1391" t="s">
        <v>440</v>
      </c>
      <c r="F1391" t="s">
        <v>4422</v>
      </c>
      <c r="G1391">
        <v>8</v>
      </c>
      <c r="H1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1" t="str">
        <f>Tabla_Consulta_desde_proyectos6[[#This Row],[PRYApath]]&amp;" "&amp;Tabla_Consulta_desde_proyectos6[[#This Row],[Usunombre]]</f>
        <v>/0002/0006 MICHAEL PALMA SALAZAR</v>
      </c>
    </row>
    <row r="1392" spans="1:11" x14ac:dyDescent="0.3">
      <c r="A1392" t="s">
        <v>4194</v>
      </c>
      <c r="B1392" t="s">
        <v>3844</v>
      </c>
      <c r="C1392" t="s">
        <v>3845</v>
      </c>
      <c r="D1392" t="s">
        <v>1098</v>
      </c>
      <c r="E1392" t="s">
        <v>440</v>
      </c>
      <c r="F1392" t="s">
        <v>4559</v>
      </c>
      <c r="G1392">
        <v>16</v>
      </c>
      <c r="H1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2" t="str">
        <f>Tabla_Consulta_desde_proyectos6[[#This Row],[PRYApath]]&amp;" "&amp;Tabla_Consulta_desde_proyectos6[[#This Row],[Usunombre]]</f>
        <v>/0002/0006 MICHAEL PALMA SALAZAR</v>
      </c>
    </row>
    <row r="1393" spans="1:11" x14ac:dyDescent="0.3">
      <c r="A1393" t="s">
        <v>4194</v>
      </c>
      <c r="B1393" t="s">
        <v>3844</v>
      </c>
      <c r="C1393" t="s">
        <v>3845</v>
      </c>
      <c r="D1393" t="s">
        <v>1098</v>
      </c>
      <c r="E1393" t="s">
        <v>440</v>
      </c>
      <c r="F1393" t="s">
        <v>4593</v>
      </c>
      <c r="G1393">
        <v>16</v>
      </c>
      <c r="H1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3" t="str">
        <f>Tabla_Consulta_desde_proyectos6[[#This Row],[PRYApath]]&amp;" "&amp;Tabla_Consulta_desde_proyectos6[[#This Row],[Usunombre]]</f>
        <v>/0002/0006 MICHAEL PALMA SALAZAR</v>
      </c>
    </row>
    <row r="1394" spans="1:11" x14ac:dyDescent="0.3">
      <c r="A1394" t="s">
        <v>4194</v>
      </c>
      <c r="B1394" t="s">
        <v>3844</v>
      </c>
      <c r="C1394" t="s">
        <v>3845</v>
      </c>
      <c r="D1394" t="s">
        <v>1098</v>
      </c>
      <c r="E1394" t="s">
        <v>440</v>
      </c>
      <c r="F1394" t="s">
        <v>4692</v>
      </c>
      <c r="G1394">
        <v>8</v>
      </c>
      <c r="H1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4" t="str">
        <f>Tabla_Consulta_desde_proyectos6[[#This Row],[PRYApath]]&amp;" "&amp;Tabla_Consulta_desde_proyectos6[[#This Row],[Usunombre]]</f>
        <v>/0002/0006 MICHAEL PALMA SALAZAR</v>
      </c>
    </row>
    <row r="1395" spans="1:11" x14ac:dyDescent="0.3">
      <c r="A1395" t="s">
        <v>4194</v>
      </c>
      <c r="B1395" t="s">
        <v>3844</v>
      </c>
      <c r="C1395" t="s">
        <v>3838</v>
      </c>
      <c r="D1395" t="s">
        <v>1098</v>
      </c>
      <c r="E1395" t="s">
        <v>126</v>
      </c>
      <c r="F1395" t="s">
        <v>4284</v>
      </c>
      <c r="G1395">
        <v>144</v>
      </c>
      <c r="H1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5" t="str">
        <f>Tabla_Consulta_desde_proyectos6[[#This Row],[PRYApath]]&amp;" "&amp;Tabla_Consulta_desde_proyectos6[[#This Row],[Usunombre]]</f>
        <v>/0002/0006 PAULA CORRALES MARTINEZ</v>
      </c>
    </row>
    <row r="1396" spans="1:11" x14ac:dyDescent="0.3">
      <c r="A1396" t="s">
        <v>4194</v>
      </c>
      <c r="B1396" t="s">
        <v>3844</v>
      </c>
      <c r="C1396" t="s">
        <v>3838</v>
      </c>
      <c r="D1396" t="s">
        <v>1098</v>
      </c>
      <c r="E1396" t="s">
        <v>126</v>
      </c>
      <c r="F1396" t="s">
        <v>4342</v>
      </c>
      <c r="G1396">
        <v>168</v>
      </c>
      <c r="H1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6" t="str">
        <f>Tabla_Consulta_desde_proyectos6[[#This Row],[PRYApath]]&amp;" "&amp;Tabla_Consulta_desde_proyectos6[[#This Row],[Usunombre]]</f>
        <v>/0002/0006 PAULA CORRALES MARTINEZ</v>
      </c>
    </row>
    <row r="1397" spans="1:11" x14ac:dyDescent="0.3">
      <c r="A1397" t="s">
        <v>4194</v>
      </c>
      <c r="B1397" t="s">
        <v>3844</v>
      </c>
      <c r="C1397" t="s">
        <v>3838</v>
      </c>
      <c r="D1397" t="s">
        <v>1098</v>
      </c>
      <c r="E1397" t="s">
        <v>126</v>
      </c>
      <c r="F1397" t="s">
        <v>4366</v>
      </c>
      <c r="G1397">
        <v>152</v>
      </c>
      <c r="H1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7" t="str">
        <f>Tabla_Consulta_desde_proyectos6[[#This Row],[PRYApath]]&amp;" "&amp;Tabla_Consulta_desde_proyectos6[[#This Row],[Usunombre]]</f>
        <v>/0002/0006 PAULA CORRALES MARTINEZ</v>
      </c>
    </row>
    <row r="1398" spans="1:11" x14ac:dyDescent="0.3">
      <c r="A1398" t="s">
        <v>4194</v>
      </c>
      <c r="B1398" t="s">
        <v>3844</v>
      </c>
      <c r="C1398" t="s">
        <v>3838</v>
      </c>
      <c r="D1398" t="s">
        <v>1098</v>
      </c>
      <c r="E1398" t="s">
        <v>126</v>
      </c>
      <c r="F1398" t="s">
        <v>4388</v>
      </c>
      <c r="G1398">
        <v>160</v>
      </c>
      <c r="H1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8" t="str">
        <f>Tabla_Consulta_desde_proyectos6[[#This Row],[PRYApath]]&amp;" "&amp;Tabla_Consulta_desde_proyectos6[[#This Row],[Usunombre]]</f>
        <v>/0002/0006 PAULA CORRALES MARTINEZ</v>
      </c>
    </row>
    <row r="1399" spans="1:11" x14ac:dyDescent="0.3">
      <c r="A1399" t="s">
        <v>4194</v>
      </c>
      <c r="B1399" t="s">
        <v>3844</v>
      </c>
      <c r="C1399" t="s">
        <v>3845</v>
      </c>
      <c r="D1399" t="s">
        <v>1098</v>
      </c>
      <c r="E1399" t="s">
        <v>126</v>
      </c>
      <c r="F1399" t="s">
        <v>4388</v>
      </c>
      <c r="G1399">
        <v>8</v>
      </c>
      <c r="H1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399" t="str">
        <f>Tabla_Consulta_desde_proyectos6[[#This Row],[PRYApath]]&amp;" "&amp;Tabla_Consulta_desde_proyectos6[[#This Row],[Usunombre]]</f>
        <v>/0002/0006 PAULA CORRALES MARTINEZ</v>
      </c>
    </row>
    <row r="1400" spans="1:11" x14ac:dyDescent="0.3">
      <c r="A1400" t="s">
        <v>4194</v>
      </c>
      <c r="B1400" t="s">
        <v>3844</v>
      </c>
      <c r="C1400" t="s">
        <v>3838</v>
      </c>
      <c r="D1400" t="s">
        <v>1098</v>
      </c>
      <c r="E1400" t="s">
        <v>126</v>
      </c>
      <c r="F1400" t="s">
        <v>4422</v>
      </c>
      <c r="G1400">
        <v>24</v>
      </c>
      <c r="H1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0" t="str">
        <f>Tabla_Consulta_desde_proyectos6[[#This Row],[PRYApath]]&amp;" "&amp;Tabla_Consulta_desde_proyectos6[[#This Row],[Usunombre]]</f>
        <v>/0002/0006 PAULA CORRALES MARTINEZ</v>
      </c>
    </row>
    <row r="1401" spans="1:11" x14ac:dyDescent="0.3">
      <c r="A1401" t="s">
        <v>4194</v>
      </c>
      <c r="B1401" t="s">
        <v>3844</v>
      </c>
      <c r="C1401" t="s">
        <v>4087</v>
      </c>
      <c r="D1401" t="s">
        <v>1098</v>
      </c>
      <c r="E1401" t="s">
        <v>3174</v>
      </c>
      <c r="F1401" t="s">
        <v>4366</v>
      </c>
      <c r="G1401">
        <v>16</v>
      </c>
      <c r="H1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1" t="str">
        <f>Tabla_Consulta_desde_proyectos6[[#This Row],[PRYApath]]&amp;" "&amp;Tabla_Consulta_desde_proyectos6[[#This Row],[Usunombre]]</f>
        <v>/0002/0006 RANDALL BONILLA CRUZ</v>
      </c>
    </row>
    <row r="1402" spans="1:11" x14ac:dyDescent="0.3">
      <c r="A1402" t="s">
        <v>4194</v>
      </c>
      <c r="B1402" t="s">
        <v>3844</v>
      </c>
      <c r="C1402" t="s">
        <v>3845</v>
      </c>
      <c r="D1402" t="s">
        <v>1098</v>
      </c>
      <c r="E1402" t="s">
        <v>77</v>
      </c>
      <c r="F1402" t="s">
        <v>4258</v>
      </c>
      <c r="G1402">
        <v>16</v>
      </c>
      <c r="H1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2" t="str">
        <f>Tabla_Consulta_desde_proyectos6[[#This Row],[PRYApath]]&amp;" "&amp;Tabla_Consulta_desde_proyectos6[[#This Row],[Usunombre]]</f>
        <v>/0002/0006 REIDY VALENCIA RUBI</v>
      </c>
    </row>
    <row r="1403" spans="1:11" x14ac:dyDescent="0.3">
      <c r="A1403" t="s">
        <v>4194</v>
      </c>
      <c r="B1403" t="s">
        <v>3844</v>
      </c>
      <c r="C1403" t="s">
        <v>3845</v>
      </c>
      <c r="D1403" t="s">
        <v>1098</v>
      </c>
      <c r="E1403" t="s">
        <v>50</v>
      </c>
      <c r="F1403" t="s">
        <v>4422</v>
      </c>
      <c r="G1403">
        <v>8</v>
      </c>
      <c r="H1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3" t="str">
        <f>Tabla_Consulta_desde_proyectos6[[#This Row],[PRYApath]]&amp;" "&amp;Tabla_Consulta_desde_proyectos6[[#This Row],[Usunombre]]</f>
        <v>/0002/0006 ROGER GARCIA FERNANDEZ</v>
      </c>
    </row>
    <row r="1404" spans="1:11" x14ac:dyDescent="0.3">
      <c r="A1404" t="s">
        <v>4194</v>
      </c>
      <c r="B1404" t="s">
        <v>3844</v>
      </c>
      <c r="C1404" t="s">
        <v>3838</v>
      </c>
      <c r="D1404" t="s">
        <v>1098</v>
      </c>
      <c r="E1404" t="s">
        <v>228</v>
      </c>
      <c r="F1404" t="s">
        <v>4388</v>
      </c>
      <c r="G1404">
        <v>160</v>
      </c>
      <c r="H1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4" t="str">
        <f>Tabla_Consulta_desde_proyectos6[[#This Row],[PRYApath]]&amp;" "&amp;Tabla_Consulta_desde_proyectos6[[#This Row],[Usunombre]]</f>
        <v>/0002/0006 SUSAN LOPEZ AGUILAR</v>
      </c>
    </row>
    <row r="1405" spans="1:11" x14ac:dyDescent="0.3">
      <c r="A1405" t="s">
        <v>4194</v>
      </c>
      <c r="B1405" t="s">
        <v>3844</v>
      </c>
      <c r="C1405" t="s">
        <v>3838</v>
      </c>
      <c r="D1405" t="s">
        <v>1098</v>
      </c>
      <c r="E1405" t="s">
        <v>228</v>
      </c>
      <c r="F1405" t="s">
        <v>4422</v>
      </c>
      <c r="G1405">
        <v>168</v>
      </c>
      <c r="H1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5" t="str">
        <f>Tabla_Consulta_desde_proyectos6[[#This Row],[PRYApath]]&amp;" "&amp;Tabla_Consulta_desde_proyectos6[[#This Row],[Usunombre]]</f>
        <v>/0002/0006 SUSAN LOPEZ AGUILAR</v>
      </c>
    </row>
    <row r="1406" spans="1:11" x14ac:dyDescent="0.3">
      <c r="A1406" t="s">
        <v>4194</v>
      </c>
      <c r="B1406" t="s">
        <v>3844</v>
      </c>
      <c r="C1406" t="s">
        <v>3838</v>
      </c>
      <c r="D1406" t="s">
        <v>1098</v>
      </c>
      <c r="E1406" t="s">
        <v>228</v>
      </c>
      <c r="F1406" t="s">
        <v>4434</v>
      </c>
      <c r="G1406">
        <v>176</v>
      </c>
      <c r="H1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6" t="str">
        <f>Tabla_Consulta_desde_proyectos6[[#This Row],[PRYApath]]&amp;" "&amp;Tabla_Consulta_desde_proyectos6[[#This Row],[Usunombre]]</f>
        <v>/0002/0006 SUSAN LOPEZ AGUILAR</v>
      </c>
    </row>
    <row r="1407" spans="1:11" x14ac:dyDescent="0.3">
      <c r="A1407" t="s">
        <v>4194</v>
      </c>
      <c r="B1407" t="s">
        <v>3844</v>
      </c>
      <c r="C1407" t="s">
        <v>3838</v>
      </c>
      <c r="D1407" t="s">
        <v>1098</v>
      </c>
      <c r="E1407" t="s">
        <v>228</v>
      </c>
      <c r="F1407" t="s">
        <v>4493</v>
      </c>
      <c r="G1407">
        <v>160</v>
      </c>
      <c r="H1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7" t="str">
        <f>Tabla_Consulta_desde_proyectos6[[#This Row],[PRYApath]]&amp;" "&amp;Tabla_Consulta_desde_proyectos6[[#This Row],[Usunombre]]</f>
        <v>/0002/0006 SUSAN LOPEZ AGUILAR</v>
      </c>
    </row>
    <row r="1408" spans="1:11" x14ac:dyDescent="0.3">
      <c r="A1408" t="s">
        <v>4194</v>
      </c>
      <c r="B1408" t="s">
        <v>3844</v>
      </c>
      <c r="C1408" t="s">
        <v>3838</v>
      </c>
      <c r="D1408" t="s">
        <v>1098</v>
      </c>
      <c r="E1408" t="s">
        <v>228</v>
      </c>
      <c r="F1408" t="s">
        <v>4559</v>
      </c>
      <c r="G1408">
        <v>32</v>
      </c>
      <c r="H1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8" t="str">
        <f>Tabla_Consulta_desde_proyectos6[[#This Row],[PRYApath]]&amp;" "&amp;Tabla_Consulta_desde_proyectos6[[#This Row],[Usunombre]]</f>
        <v>/0002/0006 SUSAN LOPEZ AGUILAR</v>
      </c>
    </row>
    <row r="1409" spans="1:11" x14ac:dyDescent="0.3">
      <c r="A1409" t="s">
        <v>4194</v>
      </c>
      <c r="B1409" t="s">
        <v>3844</v>
      </c>
      <c r="C1409" t="s">
        <v>3845</v>
      </c>
      <c r="D1409" t="s">
        <v>1098</v>
      </c>
      <c r="E1409" t="s">
        <v>4188</v>
      </c>
      <c r="F1409" t="s">
        <v>4434</v>
      </c>
      <c r="G1409">
        <v>16</v>
      </c>
      <c r="H1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09" t="str">
        <f>Tabla_Consulta_desde_proyectos6[[#This Row],[PRYApath]]&amp;" "&amp;Tabla_Consulta_desde_proyectos6[[#This Row],[Usunombre]]</f>
        <v>/0002/0006 TATIANA LOPEZ FALLAS</v>
      </c>
    </row>
    <row r="1410" spans="1:11" x14ac:dyDescent="0.3">
      <c r="A1410" t="s">
        <v>4194</v>
      </c>
      <c r="B1410" t="s">
        <v>3844</v>
      </c>
      <c r="C1410" t="s">
        <v>3845</v>
      </c>
      <c r="D1410" t="s">
        <v>1098</v>
      </c>
      <c r="E1410" t="s">
        <v>288</v>
      </c>
      <c r="F1410" t="s">
        <v>4593</v>
      </c>
      <c r="G1410">
        <v>8</v>
      </c>
      <c r="H1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0" t="str">
        <f>Tabla_Consulta_desde_proyectos6[[#This Row],[PRYApath]]&amp;" "&amp;Tabla_Consulta_desde_proyectos6[[#This Row],[Usunombre]]</f>
        <v>/0002/0006 TATIANA SOLIS ZAMORA</v>
      </c>
    </row>
    <row r="1411" spans="1:11" x14ac:dyDescent="0.3">
      <c r="A1411" t="s">
        <v>4194</v>
      </c>
      <c r="B1411" t="s">
        <v>3844</v>
      </c>
      <c r="C1411" t="s">
        <v>3845</v>
      </c>
      <c r="D1411" t="s">
        <v>1098</v>
      </c>
      <c r="E1411" t="s">
        <v>288</v>
      </c>
      <c r="F1411" t="s">
        <v>4610</v>
      </c>
      <c r="G1411">
        <v>24</v>
      </c>
      <c r="H1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1" t="str">
        <f>Tabla_Consulta_desde_proyectos6[[#This Row],[PRYApath]]&amp;" "&amp;Tabla_Consulta_desde_proyectos6[[#This Row],[Usunombre]]</f>
        <v>/0002/0006 TATIANA SOLIS ZAMORA</v>
      </c>
    </row>
    <row r="1412" spans="1:11" x14ac:dyDescent="0.3">
      <c r="A1412" t="s">
        <v>4194</v>
      </c>
      <c r="B1412" t="s">
        <v>3844</v>
      </c>
      <c r="C1412" t="s">
        <v>4145</v>
      </c>
      <c r="D1412" t="s">
        <v>1098</v>
      </c>
      <c r="E1412" t="s">
        <v>340</v>
      </c>
      <c r="F1412" t="s">
        <v>4366</v>
      </c>
      <c r="G1412">
        <v>40</v>
      </c>
      <c r="H1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2" t="str">
        <f>Tabla_Consulta_desde_proyectos6[[#This Row],[PRYApath]]&amp;" "&amp;Tabla_Consulta_desde_proyectos6[[#This Row],[Usunombre]]</f>
        <v>/0002/0006 VIVIANA OROZCO FERNANDEZ</v>
      </c>
    </row>
    <row r="1413" spans="1:11" x14ac:dyDescent="0.3">
      <c r="A1413" t="s">
        <v>4194</v>
      </c>
      <c r="D1413" t="s">
        <v>1099</v>
      </c>
      <c r="E1413" t="s">
        <v>238</v>
      </c>
      <c r="F1413" t="s">
        <v>4258</v>
      </c>
      <c r="G1413">
        <v>0.5</v>
      </c>
      <c r="H1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3" t="str">
        <f>Tabla_Consulta_desde_proyectos6[[#This Row],[PRYApath]]&amp;" "&amp;Tabla_Consulta_desde_proyectos6[[#This Row],[Usunombre]]</f>
        <v>/0002/0008 KATY RAMIREZ RONDONA</v>
      </c>
    </row>
    <row r="1414" spans="1:11" x14ac:dyDescent="0.3">
      <c r="A1414" t="s">
        <v>4194</v>
      </c>
      <c r="D1414" t="s">
        <v>1099</v>
      </c>
      <c r="E1414" t="s">
        <v>238</v>
      </c>
      <c r="F1414" t="s">
        <v>4284</v>
      </c>
      <c r="G1414">
        <v>7.5</v>
      </c>
      <c r="H1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4" t="str">
        <f>Tabla_Consulta_desde_proyectos6[[#This Row],[PRYApath]]&amp;" "&amp;Tabla_Consulta_desde_proyectos6[[#This Row],[Usunombre]]</f>
        <v>/0002/0008 KATY RAMIREZ RONDONA</v>
      </c>
    </row>
    <row r="1415" spans="1:11" x14ac:dyDescent="0.3">
      <c r="A1415" t="s">
        <v>4194</v>
      </c>
      <c r="D1415" t="s">
        <v>1099</v>
      </c>
      <c r="E1415" t="s">
        <v>238</v>
      </c>
      <c r="F1415" t="s">
        <v>4342</v>
      </c>
      <c r="G1415">
        <v>4</v>
      </c>
      <c r="H1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5" t="str">
        <f>Tabla_Consulta_desde_proyectos6[[#This Row],[PRYApath]]&amp;" "&amp;Tabla_Consulta_desde_proyectos6[[#This Row],[Usunombre]]</f>
        <v>/0002/0008 KATY RAMIREZ RONDONA</v>
      </c>
    </row>
    <row r="1416" spans="1:11" x14ac:dyDescent="0.3">
      <c r="A1416" t="s">
        <v>4194</v>
      </c>
      <c r="D1416" t="s">
        <v>1099</v>
      </c>
      <c r="E1416" t="s">
        <v>238</v>
      </c>
      <c r="F1416" t="s">
        <v>4366</v>
      </c>
      <c r="G1416">
        <v>1</v>
      </c>
      <c r="H1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6" t="str">
        <f>Tabla_Consulta_desde_proyectos6[[#This Row],[PRYApath]]&amp;" "&amp;Tabla_Consulta_desde_proyectos6[[#This Row],[Usunombre]]</f>
        <v>/0002/0008 KATY RAMIREZ RONDONA</v>
      </c>
    </row>
    <row r="1417" spans="1:11" x14ac:dyDescent="0.3">
      <c r="A1417" t="s">
        <v>4194</v>
      </c>
      <c r="D1417" t="s">
        <v>1099</v>
      </c>
      <c r="E1417" t="s">
        <v>238</v>
      </c>
      <c r="F1417" t="s">
        <v>4388</v>
      </c>
      <c r="G1417">
        <v>1</v>
      </c>
      <c r="H1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7" t="str">
        <f>Tabla_Consulta_desde_proyectos6[[#This Row],[PRYApath]]&amp;" "&amp;Tabla_Consulta_desde_proyectos6[[#This Row],[Usunombre]]</f>
        <v>/0002/0008 KATY RAMIREZ RONDONA</v>
      </c>
    </row>
    <row r="1418" spans="1:11" x14ac:dyDescent="0.3">
      <c r="A1418" t="s">
        <v>4194</v>
      </c>
      <c r="D1418" t="s">
        <v>1099</v>
      </c>
      <c r="E1418" t="s">
        <v>238</v>
      </c>
      <c r="F1418" t="s">
        <v>4422</v>
      </c>
      <c r="G1418">
        <v>2</v>
      </c>
      <c r="H1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8" t="str">
        <f>Tabla_Consulta_desde_proyectos6[[#This Row],[PRYApath]]&amp;" "&amp;Tabla_Consulta_desde_proyectos6[[#This Row],[Usunombre]]</f>
        <v>/0002/0008 KATY RAMIREZ RONDONA</v>
      </c>
    </row>
    <row r="1419" spans="1:11" x14ac:dyDescent="0.3">
      <c r="A1419" t="s">
        <v>4194</v>
      </c>
      <c r="D1419" t="s">
        <v>1099</v>
      </c>
      <c r="E1419" t="s">
        <v>238</v>
      </c>
      <c r="F1419" t="s">
        <v>4434</v>
      </c>
      <c r="G1419">
        <v>2</v>
      </c>
      <c r="H1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19" t="str">
        <f>Tabla_Consulta_desde_proyectos6[[#This Row],[PRYApath]]&amp;" "&amp;Tabla_Consulta_desde_proyectos6[[#This Row],[Usunombre]]</f>
        <v>/0002/0008 KATY RAMIREZ RONDONA</v>
      </c>
    </row>
    <row r="1420" spans="1:11" x14ac:dyDescent="0.3">
      <c r="A1420" t="s">
        <v>4194</v>
      </c>
      <c r="D1420" t="s">
        <v>1099</v>
      </c>
      <c r="E1420" t="s">
        <v>238</v>
      </c>
      <c r="F1420" t="s">
        <v>4559</v>
      </c>
      <c r="G1420">
        <v>4</v>
      </c>
      <c r="H1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0" t="str">
        <f>Tabla_Consulta_desde_proyectos6[[#This Row],[PRYApath]]&amp;" "&amp;Tabla_Consulta_desde_proyectos6[[#This Row],[Usunombre]]</f>
        <v>/0002/0008 KATY RAMIREZ RONDONA</v>
      </c>
    </row>
    <row r="1421" spans="1:11" x14ac:dyDescent="0.3">
      <c r="A1421" t="s">
        <v>4194</v>
      </c>
      <c r="D1421" t="s">
        <v>1099</v>
      </c>
      <c r="E1421" t="s">
        <v>238</v>
      </c>
      <c r="F1421" t="s">
        <v>4692</v>
      </c>
      <c r="G1421">
        <v>12</v>
      </c>
      <c r="H1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1" t="str">
        <f>Tabla_Consulta_desde_proyectos6[[#This Row],[PRYApath]]&amp;" "&amp;Tabla_Consulta_desde_proyectos6[[#This Row],[Usunombre]]</f>
        <v>/0002/0008 KATY RAMIREZ RONDONA</v>
      </c>
    </row>
    <row r="1422" spans="1:11" x14ac:dyDescent="0.3">
      <c r="A1422" t="s">
        <v>4194</v>
      </c>
      <c r="D1422" t="s">
        <v>1099</v>
      </c>
      <c r="E1422" t="s">
        <v>15</v>
      </c>
      <c r="F1422" t="s">
        <v>4258</v>
      </c>
      <c r="G1422">
        <v>4</v>
      </c>
      <c r="H1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2" t="str">
        <f>Tabla_Consulta_desde_proyectos6[[#This Row],[PRYApath]]&amp;" "&amp;Tabla_Consulta_desde_proyectos6[[#This Row],[Usunombre]]</f>
        <v>/0002/0008 VERONICA VARGAS MORA</v>
      </c>
    </row>
    <row r="1423" spans="1:11" x14ac:dyDescent="0.3">
      <c r="A1423" t="s">
        <v>4194</v>
      </c>
      <c r="D1423" t="s">
        <v>1099</v>
      </c>
      <c r="E1423" t="s">
        <v>15</v>
      </c>
      <c r="F1423" t="s">
        <v>4284</v>
      </c>
      <c r="G1423">
        <v>5.5</v>
      </c>
      <c r="H1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3" t="str">
        <f>Tabla_Consulta_desde_proyectos6[[#This Row],[PRYApath]]&amp;" "&amp;Tabla_Consulta_desde_proyectos6[[#This Row],[Usunombre]]</f>
        <v>/0002/0008 VERONICA VARGAS MORA</v>
      </c>
    </row>
    <row r="1424" spans="1:11" x14ac:dyDescent="0.3">
      <c r="A1424" t="s">
        <v>4194</v>
      </c>
      <c r="D1424" t="s">
        <v>1099</v>
      </c>
      <c r="E1424" t="s">
        <v>15</v>
      </c>
      <c r="F1424" t="s">
        <v>4342</v>
      </c>
      <c r="G1424">
        <v>9.5</v>
      </c>
      <c r="H1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4" t="str">
        <f>Tabla_Consulta_desde_proyectos6[[#This Row],[PRYApath]]&amp;" "&amp;Tabla_Consulta_desde_proyectos6[[#This Row],[Usunombre]]</f>
        <v>/0002/0008 VERONICA VARGAS MORA</v>
      </c>
    </row>
    <row r="1425" spans="1:11" x14ac:dyDescent="0.3">
      <c r="A1425" t="s">
        <v>4194</v>
      </c>
      <c r="D1425" t="s">
        <v>1099</v>
      </c>
      <c r="E1425" t="s">
        <v>15</v>
      </c>
      <c r="F1425" t="s">
        <v>4366</v>
      </c>
      <c r="G1425">
        <v>0.75</v>
      </c>
      <c r="H1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5" t="str">
        <f>Tabla_Consulta_desde_proyectos6[[#This Row],[PRYApath]]&amp;" "&amp;Tabla_Consulta_desde_proyectos6[[#This Row],[Usunombre]]</f>
        <v>/0002/0008 VERONICA VARGAS MORA</v>
      </c>
    </row>
    <row r="1426" spans="1:11" x14ac:dyDescent="0.3">
      <c r="A1426" t="s">
        <v>4194</v>
      </c>
      <c r="D1426" t="s">
        <v>1099</v>
      </c>
      <c r="E1426" t="s">
        <v>15</v>
      </c>
      <c r="F1426" t="s">
        <v>4422</v>
      </c>
      <c r="G1426">
        <v>1.5</v>
      </c>
      <c r="H1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6" t="str">
        <f>Tabla_Consulta_desde_proyectos6[[#This Row],[PRYApath]]&amp;" "&amp;Tabla_Consulta_desde_proyectos6[[#This Row],[Usunombre]]</f>
        <v>/0002/0008 VERONICA VARGAS MORA</v>
      </c>
    </row>
    <row r="1427" spans="1:11" x14ac:dyDescent="0.3">
      <c r="A1427" t="s">
        <v>4194</v>
      </c>
      <c r="D1427" t="s">
        <v>1099</v>
      </c>
      <c r="E1427" t="s">
        <v>15</v>
      </c>
      <c r="F1427" t="s">
        <v>4434</v>
      </c>
      <c r="G1427">
        <v>1.75</v>
      </c>
      <c r="H1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7" t="str">
        <f>Tabla_Consulta_desde_proyectos6[[#This Row],[PRYApath]]&amp;" "&amp;Tabla_Consulta_desde_proyectos6[[#This Row],[Usunombre]]</f>
        <v>/0002/0008 VERONICA VARGAS MORA</v>
      </c>
    </row>
    <row r="1428" spans="1:11" x14ac:dyDescent="0.3">
      <c r="A1428" t="s">
        <v>4194</v>
      </c>
      <c r="D1428" t="s">
        <v>1100</v>
      </c>
      <c r="E1428" t="s">
        <v>286</v>
      </c>
      <c r="F1428" t="s">
        <v>4258</v>
      </c>
      <c r="G1428">
        <v>8.25</v>
      </c>
      <c r="H14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8" t="str">
        <f>Tabla_Consulta_desde_proyectos6[[#This Row],[PRYApath]]&amp;" "&amp;Tabla_Consulta_desde_proyectos6[[#This Row],[Usunombre]]</f>
        <v>/0002/0010 ALFONSO FUENTES RODRIGUEZ</v>
      </c>
    </row>
    <row r="1429" spans="1:11" x14ac:dyDescent="0.3">
      <c r="A1429" t="s">
        <v>4194</v>
      </c>
      <c r="D1429" t="s">
        <v>1100</v>
      </c>
      <c r="E1429" t="s">
        <v>4578</v>
      </c>
      <c r="F1429" t="s">
        <v>4593</v>
      </c>
      <c r="G1429">
        <v>0.5</v>
      </c>
      <c r="H1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29" t="str">
        <f>Tabla_Consulta_desde_proyectos6[[#This Row],[PRYApath]]&amp;" "&amp;Tabla_Consulta_desde_proyectos6[[#This Row],[Usunombre]]</f>
        <v>/0002/0010 ANDREY ALONSO PALACIOS ALVAREZ</v>
      </c>
    </row>
    <row r="1430" spans="1:11" x14ac:dyDescent="0.3">
      <c r="A1430" t="s">
        <v>4194</v>
      </c>
      <c r="D1430" t="s">
        <v>1100</v>
      </c>
      <c r="E1430" t="s">
        <v>223</v>
      </c>
      <c r="F1430" t="s">
        <v>4559</v>
      </c>
      <c r="G1430">
        <v>6</v>
      </c>
      <c r="H1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0" t="str">
        <f>Tabla_Consulta_desde_proyectos6[[#This Row],[PRYApath]]&amp;" "&amp;Tabla_Consulta_desde_proyectos6[[#This Row],[Usunombre]]</f>
        <v>/0002/0010 DAVID NUÑEZ ARAYA</v>
      </c>
    </row>
    <row r="1431" spans="1:11" x14ac:dyDescent="0.3">
      <c r="A1431" t="s">
        <v>4194</v>
      </c>
      <c r="D1431" t="s">
        <v>1100</v>
      </c>
      <c r="E1431" t="s">
        <v>4497</v>
      </c>
      <c r="F1431" t="s">
        <v>4493</v>
      </c>
      <c r="G1431">
        <v>4</v>
      </c>
      <c r="H1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1" t="str">
        <f>Tabla_Consulta_desde_proyectos6[[#This Row],[PRYApath]]&amp;" "&amp;Tabla_Consulta_desde_proyectos6[[#This Row],[Usunombre]]</f>
        <v>/0002/0010 DILAN DAMIAN HERNANDEZ ULATE</v>
      </c>
    </row>
    <row r="1432" spans="1:11" x14ac:dyDescent="0.3">
      <c r="A1432" t="s">
        <v>4194</v>
      </c>
      <c r="D1432" t="s">
        <v>1100</v>
      </c>
      <c r="E1432" t="s">
        <v>119</v>
      </c>
      <c r="F1432" t="s">
        <v>4258</v>
      </c>
      <c r="G1432">
        <v>6</v>
      </c>
      <c r="H1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2" t="str">
        <f>Tabla_Consulta_desde_proyectos6[[#This Row],[PRYApath]]&amp;" "&amp;Tabla_Consulta_desde_proyectos6[[#This Row],[Usunombre]]</f>
        <v>/0002/0010 EMANUEL ALFARO CARVAJAL</v>
      </c>
    </row>
    <row r="1433" spans="1:11" x14ac:dyDescent="0.3">
      <c r="A1433" t="s">
        <v>4194</v>
      </c>
      <c r="D1433" t="s">
        <v>1100</v>
      </c>
      <c r="E1433" t="s">
        <v>4343</v>
      </c>
      <c r="F1433" t="s">
        <v>4342</v>
      </c>
      <c r="G1433">
        <v>2</v>
      </c>
      <c r="H1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3" t="str">
        <f>Tabla_Consulta_desde_proyectos6[[#This Row],[PRYApath]]&amp;" "&amp;Tabla_Consulta_desde_proyectos6[[#This Row],[Usunombre]]</f>
        <v>/0002/0010 ESTEBAN BARRANTES MORA</v>
      </c>
    </row>
    <row r="1434" spans="1:11" x14ac:dyDescent="0.3">
      <c r="A1434" t="s">
        <v>4194</v>
      </c>
      <c r="D1434" t="s">
        <v>1100</v>
      </c>
      <c r="E1434" t="s">
        <v>4219</v>
      </c>
      <c r="F1434" t="s">
        <v>4593</v>
      </c>
      <c r="G1434">
        <v>2.5</v>
      </c>
      <c r="H1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4" t="str">
        <f>Tabla_Consulta_desde_proyectos6[[#This Row],[PRYApath]]&amp;" "&amp;Tabla_Consulta_desde_proyectos6[[#This Row],[Usunombre]]</f>
        <v>/0002/0010 FERNANDO ESQUIVEL ARCE</v>
      </c>
    </row>
    <row r="1435" spans="1:11" x14ac:dyDescent="0.3">
      <c r="A1435" t="s">
        <v>4194</v>
      </c>
      <c r="D1435" t="s">
        <v>1100</v>
      </c>
      <c r="E1435" t="s">
        <v>180</v>
      </c>
      <c r="F1435" t="s">
        <v>4493</v>
      </c>
      <c r="G1435">
        <v>13</v>
      </c>
      <c r="H1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5" t="str">
        <f>Tabla_Consulta_desde_proyectos6[[#This Row],[PRYApath]]&amp;" "&amp;Tabla_Consulta_desde_proyectos6[[#This Row],[Usunombre]]</f>
        <v>/0002/0010 IRENE GRANADOS ROJAS</v>
      </c>
    </row>
    <row r="1436" spans="1:11" x14ac:dyDescent="0.3">
      <c r="A1436" t="s">
        <v>4194</v>
      </c>
      <c r="D1436" t="s">
        <v>1100</v>
      </c>
      <c r="E1436" t="s">
        <v>180</v>
      </c>
      <c r="F1436" t="s">
        <v>4559</v>
      </c>
      <c r="G1436">
        <v>1.5</v>
      </c>
      <c r="H1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6" t="str">
        <f>Tabla_Consulta_desde_proyectos6[[#This Row],[PRYApath]]&amp;" "&amp;Tabla_Consulta_desde_proyectos6[[#This Row],[Usunombre]]</f>
        <v>/0002/0010 IRENE GRANADOS ROJAS</v>
      </c>
    </row>
    <row r="1437" spans="1:11" x14ac:dyDescent="0.3">
      <c r="A1437" t="s">
        <v>4194</v>
      </c>
      <c r="D1437" t="s">
        <v>1100</v>
      </c>
      <c r="E1437" t="s">
        <v>180</v>
      </c>
      <c r="F1437" t="s">
        <v>4610</v>
      </c>
      <c r="G1437">
        <v>1</v>
      </c>
      <c r="H1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7" t="str">
        <f>Tabla_Consulta_desde_proyectos6[[#This Row],[PRYApath]]&amp;" "&amp;Tabla_Consulta_desde_proyectos6[[#This Row],[Usunombre]]</f>
        <v>/0002/0010 IRENE GRANADOS ROJAS</v>
      </c>
    </row>
    <row r="1438" spans="1:11" x14ac:dyDescent="0.3">
      <c r="A1438" t="s">
        <v>4194</v>
      </c>
      <c r="D1438" t="s">
        <v>1100</v>
      </c>
      <c r="E1438" t="s">
        <v>180</v>
      </c>
      <c r="F1438" t="s">
        <v>4692</v>
      </c>
      <c r="G1438">
        <v>1.5</v>
      </c>
      <c r="H1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8" t="str">
        <f>Tabla_Consulta_desde_proyectos6[[#This Row],[PRYApath]]&amp;" "&amp;Tabla_Consulta_desde_proyectos6[[#This Row],[Usunombre]]</f>
        <v>/0002/0010 IRENE GRANADOS ROJAS</v>
      </c>
    </row>
    <row r="1439" spans="1:11" x14ac:dyDescent="0.3">
      <c r="A1439" t="s">
        <v>4194</v>
      </c>
      <c r="D1439" t="s">
        <v>1100</v>
      </c>
      <c r="E1439" t="s">
        <v>4289</v>
      </c>
      <c r="F1439" t="s">
        <v>4366</v>
      </c>
      <c r="G1439">
        <v>7</v>
      </c>
      <c r="H1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39" t="str">
        <f>Tabla_Consulta_desde_proyectos6[[#This Row],[PRYApath]]&amp;" "&amp;Tabla_Consulta_desde_proyectos6[[#This Row],[Usunombre]]</f>
        <v>/0002/0010 JIMENA URIARTE WANG</v>
      </c>
    </row>
    <row r="1440" spans="1:11" x14ac:dyDescent="0.3">
      <c r="A1440" t="s">
        <v>4194</v>
      </c>
      <c r="D1440" t="s">
        <v>1100</v>
      </c>
      <c r="E1440" t="s">
        <v>4289</v>
      </c>
      <c r="F1440" t="s">
        <v>4388</v>
      </c>
      <c r="G1440">
        <v>2</v>
      </c>
      <c r="H1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0" t="str">
        <f>Tabla_Consulta_desde_proyectos6[[#This Row],[PRYApath]]&amp;" "&amp;Tabla_Consulta_desde_proyectos6[[#This Row],[Usunombre]]</f>
        <v>/0002/0010 JIMENA URIARTE WANG</v>
      </c>
    </row>
    <row r="1441" spans="1:11" x14ac:dyDescent="0.3">
      <c r="A1441" t="s">
        <v>4194</v>
      </c>
      <c r="D1441" t="s">
        <v>1100</v>
      </c>
      <c r="E1441" t="s">
        <v>186</v>
      </c>
      <c r="F1441" t="s">
        <v>4422</v>
      </c>
      <c r="G1441">
        <v>10</v>
      </c>
      <c r="H1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1" t="str">
        <f>Tabla_Consulta_desde_proyectos6[[#This Row],[PRYApath]]&amp;" "&amp;Tabla_Consulta_desde_proyectos6[[#This Row],[Usunombre]]</f>
        <v>/0002/0010 JOSE PABLO VILLALOBOS LARA</v>
      </c>
    </row>
    <row r="1442" spans="1:11" x14ac:dyDescent="0.3">
      <c r="A1442" t="s">
        <v>4194</v>
      </c>
      <c r="D1442" t="s">
        <v>1100</v>
      </c>
      <c r="E1442" t="s">
        <v>356</v>
      </c>
      <c r="F1442" t="s">
        <v>4284</v>
      </c>
      <c r="G1442">
        <v>4</v>
      </c>
      <c r="H14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2" t="str">
        <f>Tabla_Consulta_desde_proyectos6[[#This Row],[PRYApath]]&amp;" "&amp;Tabla_Consulta_desde_proyectos6[[#This Row],[Usunombre]]</f>
        <v>/0002/0010 JOSUE VARGAS ALVAREZ</v>
      </c>
    </row>
    <row r="1443" spans="1:11" x14ac:dyDescent="0.3">
      <c r="A1443" t="s">
        <v>4194</v>
      </c>
      <c r="D1443" t="s">
        <v>1100</v>
      </c>
      <c r="E1443" t="s">
        <v>179</v>
      </c>
      <c r="F1443" t="s">
        <v>4493</v>
      </c>
      <c r="G1443">
        <v>3</v>
      </c>
      <c r="H1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3" t="str">
        <f>Tabla_Consulta_desde_proyectos6[[#This Row],[PRYApath]]&amp;" "&amp;Tabla_Consulta_desde_proyectos6[[#This Row],[Usunombre]]</f>
        <v>/0002/0010 KARLA HERRERA ROJAS</v>
      </c>
    </row>
    <row r="1444" spans="1:11" x14ac:dyDescent="0.3">
      <c r="A1444" t="s">
        <v>4194</v>
      </c>
      <c r="D1444" t="s">
        <v>1100</v>
      </c>
      <c r="E1444" t="s">
        <v>179</v>
      </c>
      <c r="F1444" t="s">
        <v>4559</v>
      </c>
      <c r="G1444">
        <v>3</v>
      </c>
      <c r="H1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4" t="str">
        <f>Tabla_Consulta_desde_proyectos6[[#This Row],[PRYApath]]&amp;" "&amp;Tabla_Consulta_desde_proyectos6[[#This Row],[Usunombre]]</f>
        <v>/0002/0010 KARLA HERRERA ROJAS</v>
      </c>
    </row>
    <row r="1445" spans="1:11" x14ac:dyDescent="0.3">
      <c r="A1445" t="s">
        <v>4194</v>
      </c>
      <c r="D1445" t="s">
        <v>1100</v>
      </c>
      <c r="E1445" t="s">
        <v>238</v>
      </c>
      <c r="F1445" t="s">
        <v>4593</v>
      </c>
      <c r="G1445">
        <v>3</v>
      </c>
      <c r="H1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5" t="str">
        <f>Tabla_Consulta_desde_proyectos6[[#This Row],[PRYApath]]&amp;" "&amp;Tabla_Consulta_desde_proyectos6[[#This Row],[Usunombre]]</f>
        <v>/0002/0010 KATY RAMIREZ RONDONA</v>
      </c>
    </row>
    <row r="1446" spans="1:11" x14ac:dyDescent="0.3">
      <c r="A1446" t="s">
        <v>4194</v>
      </c>
      <c r="D1446" t="s">
        <v>1100</v>
      </c>
      <c r="E1446" t="s">
        <v>1049</v>
      </c>
      <c r="F1446" t="s">
        <v>4366</v>
      </c>
      <c r="G1446">
        <v>1.5</v>
      </c>
      <c r="H1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6" t="str">
        <f>Tabla_Consulta_desde_proyectos6[[#This Row],[PRYApath]]&amp;" "&amp;Tabla_Consulta_desde_proyectos6[[#This Row],[Usunombre]]</f>
        <v>/0002/0010 MAIKOL GARCIA ALVARADO</v>
      </c>
    </row>
    <row r="1447" spans="1:11" x14ac:dyDescent="0.3">
      <c r="A1447" t="s">
        <v>4194</v>
      </c>
      <c r="D1447" t="s">
        <v>1100</v>
      </c>
      <c r="E1447" t="s">
        <v>1049</v>
      </c>
      <c r="F1447" t="s">
        <v>4559</v>
      </c>
      <c r="G1447">
        <v>4</v>
      </c>
      <c r="H1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7" t="str">
        <f>Tabla_Consulta_desde_proyectos6[[#This Row],[PRYApath]]&amp;" "&amp;Tabla_Consulta_desde_proyectos6[[#This Row],[Usunombre]]</f>
        <v>/0002/0010 MAIKOL GARCIA ALVARADO</v>
      </c>
    </row>
    <row r="1448" spans="1:11" x14ac:dyDescent="0.3">
      <c r="A1448" t="s">
        <v>4194</v>
      </c>
      <c r="D1448" t="s">
        <v>1100</v>
      </c>
      <c r="E1448" t="s">
        <v>1049</v>
      </c>
      <c r="F1448" t="s">
        <v>4593</v>
      </c>
      <c r="G1448">
        <v>2</v>
      </c>
      <c r="H1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8" t="str">
        <f>Tabla_Consulta_desde_proyectos6[[#This Row],[PRYApath]]&amp;" "&amp;Tabla_Consulta_desde_proyectos6[[#This Row],[Usunombre]]</f>
        <v>/0002/0010 MAIKOL GARCIA ALVARADO</v>
      </c>
    </row>
    <row r="1449" spans="1:11" x14ac:dyDescent="0.3">
      <c r="A1449" t="s">
        <v>4194</v>
      </c>
      <c r="D1449" t="s">
        <v>1100</v>
      </c>
      <c r="E1449" t="s">
        <v>187</v>
      </c>
      <c r="F1449" t="s">
        <v>4434</v>
      </c>
      <c r="G1449">
        <v>4</v>
      </c>
      <c r="H1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49" t="str">
        <f>Tabla_Consulta_desde_proyectos6[[#This Row],[PRYApath]]&amp;" "&amp;Tabla_Consulta_desde_proyectos6[[#This Row],[Usunombre]]</f>
        <v>/0002/0010 MARIA JOSE ANGULO GUTIERREZ</v>
      </c>
    </row>
    <row r="1450" spans="1:11" x14ac:dyDescent="0.3">
      <c r="A1450" t="s">
        <v>4194</v>
      </c>
      <c r="D1450" t="s">
        <v>1100</v>
      </c>
      <c r="E1450" t="s">
        <v>184</v>
      </c>
      <c r="F1450" t="s">
        <v>4593</v>
      </c>
      <c r="G1450">
        <v>1</v>
      </c>
      <c r="H1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0" t="str">
        <f>Tabla_Consulta_desde_proyectos6[[#This Row],[PRYApath]]&amp;" "&amp;Tabla_Consulta_desde_proyectos6[[#This Row],[Usunombre]]</f>
        <v>/0002/0010 MERIBETH BRENES QUESADA</v>
      </c>
    </row>
    <row r="1451" spans="1:11" x14ac:dyDescent="0.3">
      <c r="A1451" t="s">
        <v>4194</v>
      </c>
      <c r="D1451" t="s">
        <v>1100</v>
      </c>
      <c r="E1451" t="s">
        <v>29</v>
      </c>
      <c r="F1451" t="s">
        <v>4258</v>
      </c>
      <c r="G1451">
        <v>9.75</v>
      </c>
      <c r="H1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1" t="str">
        <f>Tabla_Consulta_desde_proyectos6[[#This Row],[PRYApath]]&amp;" "&amp;Tabla_Consulta_desde_proyectos6[[#This Row],[Usunombre]]</f>
        <v>/0002/0010 RAFAEL VEGA ALVAREZ</v>
      </c>
    </row>
    <row r="1452" spans="1:11" x14ac:dyDescent="0.3">
      <c r="A1452" t="s">
        <v>4194</v>
      </c>
      <c r="D1452" t="s">
        <v>1100</v>
      </c>
      <c r="E1452" t="s">
        <v>181</v>
      </c>
      <c r="F1452" t="s">
        <v>4610</v>
      </c>
      <c r="G1452">
        <v>2</v>
      </c>
      <c r="H1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2" t="str">
        <f>Tabla_Consulta_desde_proyectos6[[#This Row],[PRYApath]]&amp;" "&amp;Tabla_Consulta_desde_proyectos6[[#This Row],[Usunombre]]</f>
        <v>/0002/0010 RICARDO HERRERA CHAVES</v>
      </c>
    </row>
    <row r="1453" spans="1:11" x14ac:dyDescent="0.3">
      <c r="A1453" t="s">
        <v>4194</v>
      </c>
      <c r="D1453" t="s">
        <v>1100</v>
      </c>
      <c r="E1453" t="s">
        <v>121</v>
      </c>
      <c r="F1453" t="s">
        <v>4258</v>
      </c>
      <c r="G1453">
        <v>7.5</v>
      </c>
      <c r="H1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3" t="str">
        <f>Tabla_Consulta_desde_proyectos6[[#This Row],[PRYApath]]&amp;" "&amp;Tabla_Consulta_desde_proyectos6[[#This Row],[Usunombre]]</f>
        <v>/0002/0010 ROSMERY ESPINOZA URBINA</v>
      </c>
    </row>
    <row r="1454" spans="1:11" x14ac:dyDescent="0.3">
      <c r="A1454" t="s">
        <v>4194</v>
      </c>
      <c r="D1454" t="s">
        <v>1100</v>
      </c>
      <c r="E1454" t="s">
        <v>121</v>
      </c>
      <c r="F1454" t="s">
        <v>4366</v>
      </c>
      <c r="G1454">
        <v>0.5</v>
      </c>
      <c r="H1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4" t="str">
        <f>Tabla_Consulta_desde_proyectos6[[#This Row],[PRYApath]]&amp;" "&amp;Tabla_Consulta_desde_proyectos6[[#This Row],[Usunombre]]</f>
        <v>/0002/0010 ROSMERY ESPINOZA URBINA</v>
      </c>
    </row>
    <row r="1455" spans="1:11" x14ac:dyDescent="0.3">
      <c r="A1455" t="s">
        <v>4194</v>
      </c>
      <c r="D1455" t="s">
        <v>1100</v>
      </c>
      <c r="E1455" t="s">
        <v>164</v>
      </c>
      <c r="F1455" t="s">
        <v>4342</v>
      </c>
      <c r="G1455">
        <v>0.5</v>
      </c>
      <c r="H1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5" t="str">
        <f>Tabla_Consulta_desde_proyectos6[[#This Row],[PRYApath]]&amp;" "&amp;Tabla_Consulta_desde_proyectos6[[#This Row],[Usunombre]]</f>
        <v>/0002/0010 SELENIA BADILLA ANCHIA</v>
      </c>
    </row>
    <row r="1456" spans="1:11" x14ac:dyDescent="0.3">
      <c r="A1456" t="s">
        <v>4194</v>
      </c>
      <c r="D1456" t="s">
        <v>1100</v>
      </c>
      <c r="E1456" t="s">
        <v>164</v>
      </c>
      <c r="F1456" t="s">
        <v>4366</v>
      </c>
      <c r="G1456">
        <v>1.75</v>
      </c>
      <c r="H1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6" t="str">
        <f>Tabla_Consulta_desde_proyectos6[[#This Row],[PRYApath]]&amp;" "&amp;Tabla_Consulta_desde_proyectos6[[#This Row],[Usunombre]]</f>
        <v>/0002/0010 SELENIA BADILLA ANCHIA</v>
      </c>
    </row>
    <row r="1457" spans="1:11" x14ac:dyDescent="0.3">
      <c r="A1457" t="s">
        <v>4194</v>
      </c>
      <c r="D1457" t="s">
        <v>1100</v>
      </c>
      <c r="E1457" t="s">
        <v>164</v>
      </c>
      <c r="F1457" t="s">
        <v>4692</v>
      </c>
      <c r="G1457">
        <v>1</v>
      </c>
      <c r="H1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7" t="str">
        <f>Tabla_Consulta_desde_proyectos6[[#This Row],[PRYApath]]&amp;" "&amp;Tabla_Consulta_desde_proyectos6[[#This Row],[Usunombre]]</f>
        <v>/0002/0010 SELENIA BADILLA ANCHIA</v>
      </c>
    </row>
    <row r="1458" spans="1:11" x14ac:dyDescent="0.3">
      <c r="A1458" t="s">
        <v>4194</v>
      </c>
      <c r="D1458" t="s">
        <v>1100</v>
      </c>
      <c r="E1458" t="s">
        <v>944</v>
      </c>
      <c r="F1458" t="s">
        <v>4434</v>
      </c>
      <c r="G1458">
        <v>6</v>
      </c>
      <c r="H1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8" t="str">
        <f>Tabla_Consulta_desde_proyectos6[[#This Row],[PRYApath]]&amp;" "&amp;Tabla_Consulta_desde_proyectos6[[#This Row],[Usunombre]]</f>
        <v>/0002/0010 STEPHANIE ROJAS ALFARO</v>
      </c>
    </row>
    <row r="1459" spans="1:11" x14ac:dyDescent="0.3">
      <c r="A1459" t="s">
        <v>4194</v>
      </c>
      <c r="D1459" t="s">
        <v>3576</v>
      </c>
      <c r="E1459" t="s">
        <v>286</v>
      </c>
      <c r="F1459" t="s">
        <v>4342</v>
      </c>
      <c r="G1459">
        <v>3</v>
      </c>
      <c r="H1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59" t="str">
        <f>Tabla_Consulta_desde_proyectos6[[#This Row],[PRYApath]]&amp;" "&amp;Tabla_Consulta_desde_proyectos6[[#This Row],[Usunombre]]</f>
        <v>/0002/0012 ALFONSO FUENTES RODRIGUEZ</v>
      </c>
    </row>
    <row r="1460" spans="1:11" x14ac:dyDescent="0.3">
      <c r="A1460" t="s">
        <v>4194</v>
      </c>
      <c r="D1460" t="s">
        <v>3576</v>
      </c>
      <c r="E1460" t="s">
        <v>65</v>
      </c>
      <c r="F1460" t="s">
        <v>4342</v>
      </c>
      <c r="G1460">
        <v>3.5</v>
      </c>
      <c r="H1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0" t="str">
        <f>Tabla_Consulta_desde_proyectos6[[#This Row],[PRYApath]]&amp;" "&amp;Tabla_Consulta_desde_proyectos6[[#This Row],[Usunombre]]</f>
        <v>/0002/0012 ALFONSO VARGAS CHAVES</v>
      </c>
    </row>
    <row r="1461" spans="1:11" x14ac:dyDescent="0.3">
      <c r="A1461" t="s">
        <v>4194</v>
      </c>
      <c r="D1461" t="s">
        <v>3576</v>
      </c>
      <c r="E1461" t="s">
        <v>65</v>
      </c>
      <c r="F1461" t="s">
        <v>4559</v>
      </c>
      <c r="G1461">
        <v>1</v>
      </c>
      <c r="H1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1" t="str">
        <f>Tabla_Consulta_desde_proyectos6[[#This Row],[PRYApath]]&amp;" "&amp;Tabla_Consulta_desde_proyectos6[[#This Row],[Usunombre]]</f>
        <v>/0002/0012 ALFONSO VARGAS CHAVES</v>
      </c>
    </row>
    <row r="1462" spans="1:11" x14ac:dyDescent="0.3">
      <c r="A1462" t="s">
        <v>4194</v>
      </c>
      <c r="D1462" t="s">
        <v>3576</v>
      </c>
      <c r="E1462" t="s">
        <v>65</v>
      </c>
      <c r="F1462" t="s">
        <v>4692</v>
      </c>
      <c r="G1462">
        <v>0.25</v>
      </c>
      <c r="H1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2" t="str">
        <f>Tabla_Consulta_desde_proyectos6[[#This Row],[PRYApath]]&amp;" "&amp;Tabla_Consulta_desde_proyectos6[[#This Row],[Usunombre]]</f>
        <v>/0002/0012 ALFONSO VARGAS CHAVES</v>
      </c>
    </row>
    <row r="1463" spans="1:11" x14ac:dyDescent="0.3">
      <c r="A1463" t="s">
        <v>4194</v>
      </c>
      <c r="D1463" t="s">
        <v>3576</v>
      </c>
      <c r="E1463" t="s">
        <v>4578</v>
      </c>
      <c r="F1463" t="s">
        <v>4593</v>
      </c>
      <c r="G1463">
        <v>10</v>
      </c>
      <c r="H1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3" t="str">
        <f>Tabla_Consulta_desde_proyectos6[[#This Row],[PRYApath]]&amp;" "&amp;Tabla_Consulta_desde_proyectos6[[#This Row],[Usunombre]]</f>
        <v>/0002/0012 ANDREY ALONSO PALACIOS ALVAREZ</v>
      </c>
    </row>
    <row r="1464" spans="1:11" x14ac:dyDescent="0.3">
      <c r="A1464" t="s">
        <v>4194</v>
      </c>
      <c r="D1464" t="s">
        <v>3576</v>
      </c>
      <c r="E1464" t="s">
        <v>246</v>
      </c>
      <c r="F1464" t="s">
        <v>4559</v>
      </c>
      <c r="G1464">
        <v>1</v>
      </c>
      <c r="H1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4" t="str">
        <f>Tabla_Consulta_desde_proyectos6[[#This Row],[PRYApath]]&amp;" "&amp;Tabla_Consulta_desde_proyectos6[[#This Row],[Usunombre]]</f>
        <v>/0002/0012 ANDREY ARIAS VALVERDE</v>
      </c>
    </row>
    <row r="1465" spans="1:11" x14ac:dyDescent="0.3">
      <c r="A1465" t="s">
        <v>4194</v>
      </c>
      <c r="D1465" t="s">
        <v>3576</v>
      </c>
      <c r="E1465" t="s">
        <v>4435</v>
      </c>
      <c r="F1465" t="s">
        <v>4434</v>
      </c>
      <c r="G1465">
        <v>8</v>
      </c>
      <c r="H1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5" t="str">
        <f>Tabla_Consulta_desde_proyectos6[[#This Row],[PRYApath]]&amp;" "&amp;Tabla_Consulta_desde_proyectos6[[#This Row],[Usunombre]]</f>
        <v>/0002/0012 ANGEL DE JESUS QUESADA JIMENEZ</v>
      </c>
    </row>
    <row r="1466" spans="1:11" x14ac:dyDescent="0.3">
      <c r="A1466" t="s">
        <v>4194</v>
      </c>
      <c r="D1466" t="s">
        <v>3576</v>
      </c>
      <c r="E1466" t="s">
        <v>4435</v>
      </c>
      <c r="F1466" t="s">
        <v>4692</v>
      </c>
      <c r="G1466">
        <v>0.5</v>
      </c>
      <c r="H1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6" t="str">
        <f>Tabla_Consulta_desde_proyectos6[[#This Row],[PRYApath]]&amp;" "&amp;Tabla_Consulta_desde_proyectos6[[#This Row],[Usunombre]]</f>
        <v>/0002/0012 ANGEL DE JESUS QUESADA JIMENEZ</v>
      </c>
    </row>
    <row r="1467" spans="1:11" x14ac:dyDescent="0.3">
      <c r="A1467" t="s">
        <v>4194</v>
      </c>
      <c r="D1467" t="s">
        <v>3576</v>
      </c>
      <c r="E1467" t="s">
        <v>309</v>
      </c>
      <c r="F1467" t="s">
        <v>4342</v>
      </c>
      <c r="G1467">
        <v>2</v>
      </c>
      <c r="H1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7" t="str">
        <f>Tabla_Consulta_desde_proyectos6[[#This Row],[PRYApath]]&amp;" "&amp;Tabla_Consulta_desde_proyectos6[[#This Row],[Usunombre]]</f>
        <v>/0002/0012 ANTHONY ALVAREZ NAVARRO</v>
      </c>
    </row>
    <row r="1468" spans="1:11" x14ac:dyDescent="0.3">
      <c r="A1468" t="s">
        <v>4194</v>
      </c>
      <c r="D1468" t="s">
        <v>3576</v>
      </c>
      <c r="E1468" t="s">
        <v>309</v>
      </c>
      <c r="F1468" t="s">
        <v>4559</v>
      </c>
      <c r="G1468">
        <v>1</v>
      </c>
      <c r="H1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8" t="str">
        <f>Tabla_Consulta_desde_proyectos6[[#This Row],[PRYApath]]&amp;" "&amp;Tabla_Consulta_desde_proyectos6[[#This Row],[Usunombre]]</f>
        <v>/0002/0012 ANTHONY ALVAREZ NAVARRO</v>
      </c>
    </row>
    <row r="1469" spans="1:11" x14ac:dyDescent="0.3">
      <c r="A1469" t="s">
        <v>4194</v>
      </c>
      <c r="D1469" t="s">
        <v>3576</v>
      </c>
      <c r="E1469" t="s">
        <v>243</v>
      </c>
      <c r="F1469" t="s">
        <v>4342</v>
      </c>
      <c r="G1469">
        <v>3</v>
      </c>
      <c r="H1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69" t="str">
        <f>Tabla_Consulta_desde_proyectos6[[#This Row],[PRYApath]]&amp;" "&amp;Tabla_Consulta_desde_proyectos6[[#This Row],[Usunombre]]</f>
        <v>/0002/0012 ANTHONY ROJAS ALFARO</v>
      </c>
    </row>
    <row r="1470" spans="1:11" x14ac:dyDescent="0.3">
      <c r="A1470" t="s">
        <v>4194</v>
      </c>
      <c r="D1470" t="s">
        <v>3576</v>
      </c>
      <c r="E1470" t="s">
        <v>3462</v>
      </c>
      <c r="F1470" t="s">
        <v>4342</v>
      </c>
      <c r="G1470">
        <v>3</v>
      </c>
      <c r="H1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0" t="str">
        <f>Tabla_Consulta_desde_proyectos6[[#This Row],[PRYApath]]&amp;" "&amp;Tabla_Consulta_desde_proyectos6[[#This Row],[Usunombre]]</f>
        <v>/0002/0012 ARIEL ACUÑA LEIVA</v>
      </c>
    </row>
    <row r="1471" spans="1:11" x14ac:dyDescent="0.3">
      <c r="A1471" t="s">
        <v>4194</v>
      </c>
      <c r="D1471" t="s">
        <v>3576</v>
      </c>
      <c r="E1471" t="s">
        <v>219</v>
      </c>
      <c r="F1471" t="s">
        <v>4559</v>
      </c>
      <c r="G1471">
        <v>1</v>
      </c>
      <c r="H1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1" t="str">
        <f>Tabla_Consulta_desde_proyectos6[[#This Row],[PRYApath]]&amp;" "&amp;Tabla_Consulta_desde_proyectos6[[#This Row],[Usunombre]]</f>
        <v>/0002/0012 ARQUM BEG</v>
      </c>
    </row>
    <row r="1472" spans="1:11" x14ac:dyDescent="0.3">
      <c r="A1472" t="s">
        <v>4194</v>
      </c>
      <c r="D1472" t="s">
        <v>3576</v>
      </c>
      <c r="E1472" t="s">
        <v>3959</v>
      </c>
      <c r="F1472" t="s">
        <v>4342</v>
      </c>
      <c r="G1472">
        <v>3</v>
      </c>
      <c r="H1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2" t="str">
        <f>Tabla_Consulta_desde_proyectos6[[#This Row],[PRYApath]]&amp;" "&amp;Tabla_Consulta_desde_proyectos6[[#This Row],[Usunombre]]</f>
        <v>/0002/0012 BAYRON VARGAS CHAVES</v>
      </c>
    </row>
    <row r="1473" spans="1:11" x14ac:dyDescent="0.3">
      <c r="A1473" t="s">
        <v>4194</v>
      </c>
      <c r="D1473" t="s">
        <v>3576</v>
      </c>
      <c r="E1473" t="s">
        <v>3561</v>
      </c>
      <c r="F1473" t="s">
        <v>4258</v>
      </c>
      <c r="G1473">
        <v>1</v>
      </c>
      <c r="H1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3" t="str">
        <f>Tabla_Consulta_desde_proyectos6[[#This Row],[PRYApath]]&amp;" "&amp;Tabla_Consulta_desde_proyectos6[[#This Row],[Usunombre]]</f>
        <v>/0002/0012 CARLOS ALBERTO ELIZONDO MEJIAS</v>
      </c>
    </row>
    <row r="1474" spans="1:11" x14ac:dyDescent="0.3">
      <c r="A1474" t="s">
        <v>4194</v>
      </c>
      <c r="D1474" t="s">
        <v>3576</v>
      </c>
      <c r="E1474" t="s">
        <v>3561</v>
      </c>
      <c r="F1474" t="s">
        <v>4284</v>
      </c>
      <c r="G1474">
        <v>1.5</v>
      </c>
      <c r="H1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4" t="str">
        <f>Tabla_Consulta_desde_proyectos6[[#This Row],[PRYApath]]&amp;" "&amp;Tabla_Consulta_desde_proyectos6[[#This Row],[Usunombre]]</f>
        <v>/0002/0012 CARLOS ALBERTO ELIZONDO MEJIAS</v>
      </c>
    </row>
    <row r="1475" spans="1:11" x14ac:dyDescent="0.3">
      <c r="A1475" t="s">
        <v>4194</v>
      </c>
      <c r="D1475" t="s">
        <v>3576</v>
      </c>
      <c r="E1475" t="s">
        <v>3561</v>
      </c>
      <c r="F1475" t="s">
        <v>4610</v>
      </c>
      <c r="G1475">
        <v>3</v>
      </c>
      <c r="H1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5" t="str">
        <f>Tabla_Consulta_desde_proyectos6[[#This Row],[PRYApath]]&amp;" "&amp;Tabla_Consulta_desde_proyectos6[[#This Row],[Usunombre]]</f>
        <v>/0002/0012 CARLOS ALBERTO ELIZONDO MEJIAS</v>
      </c>
    </row>
    <row r="1476" spans="1:11" x14ac:dyDescent="0.3">
      <c r="A1476" t="s">
        <v>4194</v>
      </c>
      <c r="D1476" t="s">
        <v>3576</v>
      </c>
      <c r="E1476" t="s">
        <v>4371</v>
      </c>
      <c r="F1476" t="s">
        <v>4559</v>
      </c>
      <c r="G1476">
        <v>3</v>
      </c>
      <c r="H1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6" t="str">
        <f>Tabla_Consulta_desde_proyectos6[[#This Row],[PRYApath]]&amp;" "&amp;Tabla_Consulta_desde_proyectos6[[#This Row],[Usunombre]]</f>
        <v>/0002/0012 CAROLINA MIRAULT MATAMOROS</v>
      </c>
    </row>
    <row r="1477" spans="1:11" x14ac:dyDescent="0.3">
      <c r="A1477" t="s">
        <v>4194</v>
      </c>
      <c r="D1477" t="s">
        <v>3576</v>
      </c>
      <c r="E1477" t="s">
        <v>271</v>
      </c>
      <c r="F1477" t="s">
        <v>4342</v>
      </c>
      <c r="G1477">
        <v>3</v>
      </c>
      <c r="H1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7" t="str">
        <f>Tabla_Consulta_desde_proyectos6[[#This Row],[PRYApath]]&amp;" "&amp;Tabla_Consulta_desde_proyectos6[[#This Row],[Usunombre]]</f>
        <v>/0002/0012 DANIEL MARGOLIS GORONAS</v>
      </c>
    </row>
    <row r="1478" spans="1:11" x14ac:dyDescent="0.3">
      <c r="A1478" t="s">
        <v>4194</v>
      </c>
      <c r="D1478" t="s">
        <v>3576</v>
      </c>
      <c r="E1478" t="s">
        <v>271</v>
      </c>
      <c r="F1478" t="s">
        <v>4493</v>
      </c>
      <c r="G1478">
        <v>5</v>
      </c>
      <c r="H1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8" t="str">
        <f>Tabla_Consulta_desde_proyectos6[[#This Row],[PRYApath]]&amp;" "&amp;Tabla_Consulta_desde_proyectos6[[#This Row],[Usunombre]]</f>
        <v>/0002/0012 DANIEL MARGOLIS GORONAS</v>
      </c>
    </row>
    <row r="1479" spans="1:11" x14ac:dyDescent="0.3">
      <c r="A1479" t="s">
        <v>4194</v>
      </c>
      <c r="D1479" t="s">
        <v>3576</v>
      </c>
      <c r="E1479" t="s">
        <v>3467</v>
      </c>
      <c r="F1479" t="s">
        <v>4342</v>
      </c>
      <c r="G1479">
        <v>3</v>
      </c>
      <c r="H1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79" t="str">
        <f>Tabla_Consulta_desde_proyectos6[[#This Row],[PRYApath]]&amp;" "&amp;Tabla_Consulta_desde_proyectos6[[#This Row],[Usunombre]]</f>
        <v>/0002/0012 DANIEL SANDOVAL PEREIRA</v>
      </c>
    </row>
    <row r="1480" spans="1:11" x14ac:dyDescent="0.3">
      <c r="A1480" t="s">
        <v>4194</v>
      </c>
      <c r="D1480" t="s">
        <v>3576</v>
      </c>
      <c r="E1480" t="s">
        <v>223</v>
      </c>
      <c r="F1480" t="s">
        <v>4388</v>
      </c>
      <c r="G1480">
        <v>1</v>
      </c>
      <c r="H1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0" t="str">
        <f>Tabla_Consulta_desde_proyectos6[[#This Row],[PRYApath]]&amp;" "&amp;Tabla_Consulta_desde_proyectos6[[#This Row],[Usunombre]]</f>
        <v>/0002/0012 DAVID NUÑEZ ARAYA</v>
      </c>
    </row>
    <row r="1481" spans="1:11" x14ac:dyDescent="0.3">
      <c r="A1481" t="s">
        <v>4194</v>
      </c>
      <c r="D1481" t="s">
        <v>3576</v>
      </c>
      <c r="E1481" t="s">
        <v>232</v>
      </c>
      <c r="F1481" t="s">
        <v>4342</v>
      </c>
      <c r="G1481">
        <v>2</v>
      </c>
      <c r="H1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1" t="str">
        <f>Tabla_Consulta_desde_proyectos6[[#This Row],[PRYApath]]&amp;" "&amp;Tabla_Consulta_desde_proyectos6[[#This Row],[Usunombre]]</f>
        <v>/0002/0012 DIANA ARIAS QUESADA</v>
      </c>
    </row>
    <row r="1482" spans="1:11" x14ac:dyDescent="0.3">
      <c r="A1482" t="s">
        <v>4194</v>
      </c>
      <c r="D1482" t="s">
        <v>3576</v>
      </c>
      <c r="E1482" t="s">
        <v>3958</v>
      </c>
      <c r="F1482" t="s">
        <v>4342</v>
      </c>
      <c r="G1482">
        <v>1</v>
      </c>
      <c r="H1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2" t="str">
        <f>Tabla_Consulta_desde_proyectos6[[#This Row],[PRYApath]]&amp;" "&amp;Tabla_Consulta_desde_proyectos6[[#This Row],[Usunombre]]</f>
        <v>/0002/0012 DIANA LUNA PACHECO</v>
      </c>
    </row>
    <row r="1483" spans="1:11" x14ac:dyDescent="0.3">
      <c r="A1483" t="s">
        <v>4194</v>
      </c>
      <c r="D1483" t="s">
        <v>3576</v>
      </c>
      <c r="E1483" t="s">
        <v>3958</v>
      </c>
      <c r="F1483" t="s">
        <v>4366</v>
      </c>
      <c r="G1483">
        <v>10.25</v>
      </c>
      <c r="H1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3" t="str">
        <f>Tabla_Consulta_desde_proyectos6[[#This Row],[PRYApath]]&amp;" "&amp;Tabla_Consulta_desde_proyectos6[[#This Row],[Usunombre]]</f>
        <v>/0002/0012 DIANA LUNA PACHECO</v>
      </c>
    </row>
    <row r="1484" spans="1:11" x14ac:dyDescent="0.3">
      <c r="A1484" t="s">
        <v>4194</v>
      </c>
      <c r="D1484" t="s">
        <v>3576</v>
      </c>
      <c r="E1484" t="s">
        <v>378</v>
      </c>
      <c r="F1484" t="s">
        <v>4342</v>
      </c>
      <c r="G1484">
        <v>3</v>
      </c>
      <c r="H1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4" t="str">
        <f>Tabla_Consulta_desde_proyectos6[[#This Row],[PRYApath]]&amp;" "&amp;Tabla_Consulta_desde_proyectos6[[#This Row],[Usunombre]]</f>
        <v>/0002/0012 DIEGO ARMANDO VIDAL MENDEZ</v>
      </c>
    </row>
    <row r="1485" spans="1:11" x14ac:dyDescent="0.3">
      <c r="A1485" t="s">
        <v>4194</v>
      </c>
      <c r="D1485" t="s">
        <v>3576</v>
      </c>
      <c r="E1485" t="s">
        <v>4497</v>
      </c>
      <c r="F1485" t="s">
        <v>4493</v>
      </c>
      <c r="G1485">
        <v>4</v>
      </c>
      <c r="H1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5" t="str">
        <f>Tabla_Consulta_desde_proyectos6[[#This Row],[PRYApath]]&amp;" "&amp;Tabla_Consulta_desde_proyectos6[[#This Row],[Usunombre]]</f>
        <v>/0002/0012 DILAN DAMIAN HERNANDEZ ULATE</v>
      </c>
    </row>
    <row r="1486" spans="1:11" x14ac:dyDescent="0.3">
      <c r="A1486" t="s">
        <v>4194</v>
      </c>
      <c r="D1486" t="s">
        <v>3576</v>
      </c>
      <c r="E1486" t="s">
        <v>4497</v>
      </c>
      <c r="F1486" t="s">
        <v>4593</v>
      </c>
      <c r="G1486">
        <v>0.5</v>
      </c>
      <c r="H1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6" t="str">
        <f>Tabla_Consulta_desde_proyectos6[[#This Row],[PRYApath]]&amp;" "&amp;Tabla_Consulta_desde_proyectos6[[#This Row],[Usunombre]]</f>
        <v>/0002/0012 DILAN DAMIAN HERNANDEZ ULATE</v>
      </c>
    </row>
    <row r="1487" spans="1:11" x14ac:dyDescent="0.3">
      <c r="A1487" t="s">
        <v>4194</v>
      </c>
      <c r="D1487" t="s">
        <v>3576</v>
      </c>
      <c r="E1487" t="s">
        <v>4497</v>
      </c>
      <c r="F1487" t="s">
        <v>4692</v>
      </c>
      <c r="G1487">
        <v>1</v>
      </c>
      <c r="H1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7" t="str">
        <f>Tabla_Consulta_desde_proyectos6[[#This Row],[PRYApath]]&amp;" "&amp;Tabla_Consulta_desde_proyectos6[[#This Row],[Usunombre]]</f>
        <v>/0002/0012 DILAN DAMIAN HERNANDEZ ULATE</v>
      </c>
    </row>
    <row r="1488" spans="1:11" x14ac:dyDescent="0.3">
      <c r="A1488" t="s">
        <v>4194</v>
      </c>
      <c r="D1488" t="s">
        <v>3576</v>
      </c>
      <c r="E1488" t="s">
        <v>249</v>
      </c>
      <c r="F1488" t="s">
        <v>4342</v>
      </c>
      <c r="G1488">
        <v>3</v>
      </c>
      <c r="H1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8" t="str">
        <f>Tabla_Consulta_desde_proyectos6[[#This Row],[PRYApath]]&amp;" "&amp;Tabla_Consulta_desde_proyectos6[[#This Row],[Usunombre]]</f>
        <v>/0002/0012 EDUARDO LOVELL FLORES</v>
      </c>
    </row>
    <row r="1489" spans="1:11" x14ac:dyDescent="0.3">
      <c r="A1489" t="s">
        <v>4194</v>
      </c>
      <c r="D1489" t="s">
        <v>3576</v>
      </c>
      <c r="E1489" t="s">
        <v>262</v>
      </c>
      <c r="F1489" t="s">
        <v>4559</v>
      </c>
      <c r="G1489">
        <v>1</v>
      </c>
      <c r="H1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89" t="str">
        <f>Tabla_Consulta_desde_proyectos6[[#This Row],[PRYApath]]&amp;" "&amp;Tabla_Consulta_desde_proyectos6[[#This Row],[Usunombre]]</f>
        <v>/0002/0012 ELIER CORTES BALTODANO</v>
      </c>
    </row>
    <row r="1490" spans="1:11" x14ac:dyDescent="0.3">
      <c r="A1490" t="s">
        <v>4194</v>
      </c>
      <c r="D1490" t="s">
        <v>3576</v>
      </c>
      <c r="E1490" t="s">
        <v>119</v>
      </c>
      <c r="F1490" t="s">
        <v>4342</v>
      </c>
      <c r="G1490">
        <v>4</v>
      </c>
      <c r="H1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0" t="str">
        <f>Tabla_Consulta_desde_proyectos6[[#This Row],[PRYApath]]&amp;" "&amp;Tabla_Consulta_desde_proyectos6[[#This Row],[Usunombre]]</f>
        <v>/0002/0012 EMANUEL ALFARO CARVAJAL</v>
      </c>
    </row>
    <row r="1491" spans="1:11" x14ac:dyDescent="0.3">
      <c r="A1491" t="s">
        <v>4194</v>
      </c>
      <c r="D1491" t="s">
        <v>3576</v>
      </c>
      <c r="E1491" t="s">
        <v>4287</v>
      </c>
      <c r="F1491" t="s">
        <v>4342</v>
      </c>
      <c r="G1491">
        <v>4</v>
      </c>
      <c r="H1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1" t="str">
        <f>Tabla_Consulta_desde_proyectos6[[#This Row],[PRYApath]]&amp;" "&amp;Tabla_Consulta_desde_proyectos6[[#This Row],[Usunombre]]</f>
        <v>/0002/0012 EMILY JAZMIN CASCANTE MORA</v>
      </c>
    </row>
    <row r="1492" spans="1:11" x14ac:dyDescent="0.3">
      <c r="A1492" t="s">
        <v>4194</v>
      </c>
      <c r="D1492" t="s">
        <v>3576</v>
      </c>
      <c r="E1492" t="s">
        <v>4621</v>
      </c>
      <c r="F1492" t="s">
        <v>4692</v>
      </c>
      <c r="G1492">
        <v>5</v>
      </c>
      <c r="H1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2" t="str">
        <f>Tabla_Consulta_desde_proyectos6[[#This Row],[PRYApath]]&amp;" "&amp;Tabla_Consulta_desde_proyectos6[[#This Row],[Usunombre]]</f>
        <v>/0002/0012 ERVIN JOSE RODRIGUEZ VILLANUEVA</v>
      </c>
    </row>
    <row r="1493" spans="1:11" x14ac:dyDescent="0.3">
      <c r="A1493" t="s">
        <v>4194</v>
      </c>
      <c r="D1493" t="s">
        <v>3576</v>
      </c>
      <c r="E1493" t="s">
        <v>4343</v>
      </c>
      <c r="F1493" t="s">
        <v>4342</v>
      </c>
      <c r="G1493">
        <v>0.5</v>
      </c>
      <c r="H1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3" t="str">
        <f>Tabla_Consulta_desde_proyectos6[[#This Row],[PRYApath]]&amp;" "&amp;Tabla_Consulta_desde_proyectos6[[#This Row],[Usunombre]]</f>
        <v>/0002/0012 ESTEBAN BARRANTES MORA</v>
      </c>
    </row>
    <row r="1494" spans="1:11" x14ac:dyDescent="0.3">
      <c r="A1494" t="s">
        <v>4194</v>
      </c>
      <c r="D1494" t="s">
        <v>3576</v>
      </c>
      <c r="E1494" t="s">
        <v>313</v>
      </c>
      <c r="F1494" t="s">
        <v>4342</v>
      </c>
      <c r="G1494">
        <v>3</v>
      </c>
      <c r="H1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4" t="str">
        <f>Tabla_Consulta_desde_proyectos6[[#This Row],[PRYApath]]&amp;" "&amp;Tabla_Consulta_desde_proyectos6[[#This Row],[Usunombre]]</f>
        <v>/0002/0012 ESTEBAN BOGANTES HIDALGO</v>
      </c>
    </row>
    <row r="1495" spans="1:11" x14ac:dyDescent="0.3">
      <c r="A1495" t="s">
        <v>4194</v>
      </c>
      <c r="D1495" t="s">
        <v>3576</v>
      </c>
      <c r="E1495" t="s">
        <v>136</v>
      </c>
      <c r="F1495" t="s">
        <v>4342</v>
      </c>
      <c r="G1495">
        <v>1</v>
      </c>
      <c r="H1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5" t="str">
        <f>Tabla_Consulta_desde_proyectos6[[#This Row],[PRYApath]]&amp;" "&amp;Tabla_Consulta_desde_proyectos6[[#This Row],[Usunombre]]</f>
        <v>/0002/0012 GEHISSON ANDRES GAITAN HERRERA</v>
      </c>
    </row>
    <row r="1496" spans="1:11" x14ac:dyDescent="0.3">
      <c r="A1496" t="s">
        <v>4194</v>
      </c>
      <c r="D1496" t="s">
        <v>3576</v>
      </c>
      <c r="E1496" t="s">
        <v>4214</v>
      </c>
      <c r="F1496" t="s">
        <v>4258</v>
      </c>
      <c r="G1496">
        <v>3</v>
      </c>
      <c r="H1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6" t="str">
        <f>Tabla_Consulta_desde_proyectos6[[#This Row],[PRYApath]]&amp;" "&amp;Tabla_Consulta_desde_proyectos6[[#This Row],[Usunombre]]</f>
        <v>/0002/0012 GERARDO BOLIVAR VARGAS FERNANDEZ</v>
      </c>
    </row>
    <row r="1497" spans="1:11" x14ac:dyDescent="0.3">
      <c r="A1497" t="s">
        <v>4194</v>
      </c>
      <c r="D1497" t="s">
        <v>3576</v>
      </c>
      <c r="E1497" t="s">
        <v>240</v>
      </c>
      <c r="F1497" t="s">
        <v>4366</v>
      </c>
      <c r="G1497">
        <v>8</v>
      </c>
      <c r="H1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7" t="str">
        <f>Tabla_Consulta_desde_proyectos6[[#This Row],[PRYApath]]&amp;" "&amp;Tabla_Consulta_desde_proyectos6[[#This Row],[Usunombre]]</f>
        <v>/0002/0012 GUSTAVO BUJAN CASTRO</v>
      </c>
    </row>
    <row r="1498" spans="1:11" x14ac:dyDescent="0.3">
      <c r="A1498" t="s">
        <v>4194</v>
      </c>
      <c r="D1498" t="s">
        <v>3576</v>
      </c>
      <c r="E1498" t="s">
        <v>281</v>
      </c>
      <c r="F1498" t="s">
        <v>4258</v>
      </c>
      <c r="G1498">
        <v>0.25</v>
      </c>
      <c r="H1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8" t="str">
        <f>Tabla_Consulta_desde_proyectos6[[#This Row],[PRYApath]]&amp;" "&amp;Tabla_Consulta_desde_proyectos6[[#This Row],[Usunombre]]</f>
        <v>/0002/0012 GUSTAVO GUTIERREZ ALFARO</v>
      </c>
    </row>
    <row r="1499" spans="1:11" x14ac:dyDescent="0.3">
      <c r="A1499" t="s">
        <v>4194</v>
      </c>
      <c r="D1499" t="s">
        <v>3576</v>
      </c>
      <c r="E1499" t="s">
        <v>281</v>
      </c>
      <c r="F1499" t="s">
        <v>4559</v>
      </c>
      <c r="G1499">
        <v>1.5</v>
      </c>
      <c r="H1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499" t="str">
        <f>Tabla_Consulta_desde_proyectos6[[#This Row],[PRYApath]]&amp;" "&amp;Tabla_Consulta_desde_proyectos6[[#This Row],[Usunombre]]</f>
        <v>/0002/0012 GUSTAVO GUTIERREZ ALFARO</v>
      </c>
    </row>
    <row r="1500" spans="1:11" x14ac:dyDescent="0.3">
      <c r="A1500" t="s">
        <v>4194</v>
      </c>
      <c r="D1500" t="s">
        <v>3576</v>
      </c>
      <c r="E1500" t="s">
        <v>3974</v>
      </c>
      <c r="F1500" t="s">
        <v>4342</v>
      </c>
      <c r="G1500">
        <v>1</v>
      </c>
      <c r="H1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0" t="str">
        <f>Tabla_Consulta_desde_proyectos6[[#This Row],[PRYApath]]&amp;" "&amp;Tabla_Consulta_desde_proyectos6[[#This Row],[Usunombre]]</f>
        <v>/0002/0012 HELEN AZARIA NAVARRO BARAHONA</v>
      </c>
    </row>
    <row r="1501" spans="1:11" x14ac:dyDescent="0.3">
      <c r="A1501" t="s">
        <v>4194</v>
      </c>
      <c r="D1501" t="s">
        <v>3576</v>
      </c>
      <c r="E1501" t="s">
        <v>183</v>
      </c>
      <c r="F1501" t="s">
        <v>4692</v>
      </c>
      <c r="G1501">
        <v>0.5</v>
      </c>
      <c r="H1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1" t="str">
        <f>Tabla_Consulta_desde_proyectos6[[#This Row],[PRYApath]]&amp;" "&amp;Tabla_Consulta_desde_proyectos6[[#This Row],[Usunombre]]</f>
        <v>/0002/0012 HEYLIN CHAVES HERNANDEZ</v>
      </c>
    </row>
    <row r="1502" spans="1:11" x14ac:dyDescent="0.3">
      <c r="A1502" t="s">
        <v>4194</v>
      </c>
      <c r="D1502" t="s">
        <v>3576</v>
      </c>
      <c r="E1502" t="s">
        <v>180</v>
      </c>
      <c r="F1502" t="s">
        <v>4593</v>
      </c>
      <c r="G1502">
        <v>1</v>
      </c>
      <c r="H1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2" t="str">
        <f>Tabla_Consulta_desde_proyectos6[[#This Row],[PRYApath]]&amp;" "&amp;Tabla_Consulta_desde_proyectos6[[#This Row],[Usunombre]]</f>
        <v>/0002/0012 IRENE GRANADOS ROJAS</v>
      </c>
    </row>
    <row r="1503" spans="1:11" x14ac:dyDescent="0.3">
      <c r="A1503" t="s">
        <v>4194</v>
      </c>
      <c r="D1503" t="s">
        <v>3576</v>
      </c>
      <c r="E1503" t="s">
        <v>180</v>
      </c>
      <c r="F1503" t="s">
        <v>4610</v>
      </c>
      <c r="G1503">
        <v>0.5</v>
      </c>
      <c r="H1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3" t="str">
        <f>Tabla_Consulta_desde_proyectos6[[#This Row],[PRYApath]]&amp;" "&amp;Tabla_Consulta_desde_proyectos6[[#This Row],[Usunombre]]</f>
        <v>/0002/0012 IRENE GRANADOS ROJAS</v>
      </c>
    </row>
    <row r="1504" spans="1:11" x14ac:dyDescent="0.3">
      <c r="A1504" t="s">
        <v>4194</v>
      </c>
      <c r="D1504" t="s">
        <v>3576</v>
      </c>
      <c r="E1504" t="s">
        <v>259</v>
      </c>
      <c r="F1504" t="s">
        <v>4559</v>
      </c>
      <c r="G1504">
        <v>3</v>
      </c>
      <c r="H1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4" t="str">
        <f>Tabla_Consulta_desde_proyectos6[[#This Row],[PRYApath]]&amp;" "&amp;Tabla_Consulta_desde_proyectos6[[#This Row],[Usunombre]]</f>
        <v>/0002/0012 ISAAK ESPINOZA AGUILAR</v>
      </c>
    </row>
    <row r="1505" spans="1:11" x14ac:dyDescent="0.3">
      <c r="A1505" t="s">
        <v>4194</v>
      </c>
      <c r="D1505" t="s">
        <v>3576</v>
      </c>
      <c r="E1505" t="s">
        <v>259</v>
      </c>
      <c r="F1505" t="s">
        <v>4593</v>
      </c>
      <c r="G1505">
        <v>1</v>
      </c>
      <c r="H1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5" t="str">
        <f>Tabla_Consulta_desde_proyectos6[[#This Row],[PRYApath]]&amp;" "&amp;Tabla_Consulta_desde_proyectos6[[#This Row],[Usunombre]]</f>
        <v>/0002/0012 ISAAK ESPINOZA AGUILAR</v>
      </c>
    </row>
    <row r="1506" spans="1:11" x14ac:dyDescent="0.3">
      <c r="A1506" t="s">
        <v>4194</v>
      </c>
      <c r="D1506" t="s">
        <v>3576</v>
      </c>
      <c r="E1506" t="s">
        <v>235</v>
      </c>
      <c r="F1506" t="s">
        <v>4342</v>
      </c>
      <c r="G1506">
        <v>3</v>
      </c>
      <c r="H1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6" t="str">
        <f>Tabla_Consulta_desde_proyectos6[[#This Row],[PRYApath]]&amp;" "&amp;Tabla_Consulta_desde_proyectos6[[#This Row],[Usunombre]]</f>
        <v>/0002/0012 JENNER CISAR MONTERO</v>
      </c>
    </row>
    <row r="1507" spans="1:11" x14ac:dyDescent="0.3">
      <c r="A1507" t="s">
        <v>4194</v>
      </c>
      <c r="D1507" t="s">
        <v>3576</v>
      </c>
      <c r="E1507" t="s">
        <v>4643</v>
      </c>
      <c r="F1507" t="s">
        <v>4692</v>
      </c>
      <c r="G1507">
        <v>8</v>
      </c>
      <c r="H1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7" t="str">
        <f>Tabla_Consulta_desde_proyectos6[[#This Row],[PRYApath]]&amp;" "&amp;Tabla_Consulta_desde_proyectos6[[#This Row],[Usunombre]]</f>
        <v>/0002/0012 JIMENA JIMENEZ ALFARO</v>
      </c>
    </row>
    <row r="1508" spans="1:11" x14ac:dyDescent="0.3">
      <c r="A1508" t="s">
        <v>4194</v>
      </c>
      <c r="D1508" t="s">
        <v>3576</v>
      </c>
      <c r="E1508" t="s">
        <v>267</v>
      </c>
      <c r="F1508" t="s">
        <v>4366</v>
      </c>
      <c r="G1508">
        <v>8</v>
      </c>
      <c r="H1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8" t="str">
        <f>Tabla_Consulta_desde_proyectos6[[#This Row],[PRYApath]]&amp;" "&amp;Tabla_Consulta_desde_proyectos6[[#This Row],[Usunombre]]</f>
        <v>/0002/0012 JORGE ARRIETA NAVARRETE</v>
      </c>
    </row>
    <row r="1509" spans="1:11" x14ac:dyDescent="0.3">
      <c r="A1509" t="s">
        <v>4194</v>
      </c>
      <c r="D1509" t="s">
        <v>3576</v>
      </c>
      <c r="E1509" t="s">
        <v>257</v>
      </c>
      <c r="F1509" t="s">
        <v>4342</v>
      </c>
      <c r="G1509">
        <v>1</v>
      </c>
      <c r="H1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09" t="str">
        <f>Tabla_Consulta_desde_proyectos6[[#This Row],[PRYApath]]&amp;" "&amp;Tabla_Consulta_desde_proyectos6[[#This Row],[Usunombre]]</f>
        <v>/0002/0012 JORGE SEGURA HERNANDEZ</v>
      </c>
    </row>
    <row r="1510" spans="1:11" x14ac:dyDescent="0.3">
      <c r="A1510" t="s">
        <v>4194</v>
      </c>
      <c r="D1510" t="s">
        <v>3576</v>
      </c>
      <c r="E1510" t="s">
        <v>294</v>
      </c>
      <c r="F1510" t="s">
        <v>4559</v>
      </c>
      <c r="G1510">
        <v>1</v>
      </c>
      <c r="H1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0" t="str">
        <f>Tabla_Consulta_desde_proyectos6[[#This Row],[PRYApath]]&amp;" "&amp;Tabla_Consulta_desde_proyectos6[[#This Row],[Usunombre]]</f>
        <v>/0002/0012 JOSE DANIEL CHINCHILLA CERDAS</v>
      </c>
    </row>
    <row r="1511" spans="1:11" x14ac:dyDescent="0.3">
      <c r="A1511" t="s">
        <v>4194</v>
      </c>
      <c r="D1511" t="s">
        <v>3576</v>
      </c>
      <c r="E1511" t="s">
        <v>274</v>
      </c>
      <c r="F1511" t="s">
        <v>4342</v>
      </c>
      <c r="G1511">
        <v>3.25</v>
      </c>
      <c r="H1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1" t="str">
        <f>Tabla_Consulta_desde_proyectos6[[#This Row],[PRYApath]]&amp;" "&amp;Tabla_Consulta_desde_proyectos6[[#This Row],[Usunombre]]</f>
        <v>/0002/0012 JOSE DANIEL SUAREZ ARCE</v>
      </c>
    </row>
    <row r="1512" spans="1:11" x14ac:dyDescent="0.3">
      <c r="A1512" t="s">
        <v>4194</v>
      </c>
      <c r="D1512" t="s">
        <v>3576</v>
      </c>
      <c r="E1512" t="s">
        <v>1050</v>
      </c>
      <c r="F1512" t="s">
        <v>4258</v>
      </c>
      <c r="G1512">
        <v>4</v>
      </c>
      <c r="H1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2" t="str">
        <f>Tabla_Consulta_desde_proyectos6[[#This Row],[PRYApath]]&amp;" "&amp;Tabla_Consulta_desde_proyectos6[[#This Row],[Usunombre]]</f>
        <v>/0002/0012 JOSE OCONITRILLO SANCHEZ</v>
      </c>
    </row>
    <row r="1513" spans="1:11" x14ac:dyDescent="0.3">
      <c r="A1513" t="s">
        <v>4194</v>
      </c>
      <c r="D1513" t="s">
        <v>3576</v>
      </c>
      <c r="E1513" t="s">
        <v>14</v>
      </c>
      <c r="F1513" t="s">
        <v>4493</v>
      </c>
      <c r="G1513">
        <v>4</v>
      </c>
      <c r="H1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3" t="str">
        <f>Tabla_Consulta_desde_proyectos6[[#This Row],[PRYApath]]&amp;" "&amp;Tabla_Consulta_desde_proyectos6[[#This Row],[Usunombre]]</f>
        <v>/0002/0012 JOSE QUESADA SOLIS</v>
      </c>
    </row>
    <row r="1514" spans="1:11" x14ac:dyDescent="0.3">
      <c r="A1514" t="s">
        <v>4194</v>
      </c>
      <c r="D1514" t="s">
        <v>3576</v>
      </c>
      <c r="E1514" t="s">
        <v>14</v>
      </c>
      <c r="F1514" t="s">
        <v>4559</v>
      </c>
      <c r="G1514">
        <v>1</v>
      </c>
      <c r="H1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4" t="str">
        <f>Tabla_Consulta_desde_proyectos6[[#This Row],[PRYApath]]&amp;" "&amp;Tabla_Consulta_desde_proyectos6[[#This Row],[Usunombre]]</f>
        <v>/0002/0012 JOSE QUESADA SOLIS</v>
      </c>
    </row>
    <row r="1515" spans="1:11" x14ac:dyDescent="0.3">
      <c r="A1515" t="s">
        <v>4194</v>
      </c>
      <c r="D1515" t="s">
        <v>3576</v>
      </c>
      <c r="E1515" t="s">
        <v>14</v>
      </c>
      <c r="F1515" t="s">
        <v>4610</v>
      </c>
      <c r="G1515">
        <v>2</v>
      </c>
      <c r="H1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5" t="str">
        <f>Tabla_Consulta_desde_proyectos6[[#This Row],[PRYApath]]&amp;" "&amp;Tabla_Consulta_desde_proyectos6[[#This Row],[Usunombre]]</f>
        <v>/0002/0012 JOSE QUESADA SOLIS</v>
      </c>
    </row>
    <row r="1516" spans="1:11" x14ac:dyDescent="0.3">
      <c r="A1516" t="s">
        <v>4194</v>
      </c>
      <c r="D1516" t="s">
        <v>3576</v>
      </c>
      <c r="E1516" t="s">
        <v>224</v>
      </c>
      <c r="F1516" t="s">
        <v>4559</v>
      </c>
      <c r="G1516">
        <v>1</v>
      </c>
      <c r="H1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6" t="str">
        <f>Tabla_Consulta_desde_proyectos6[[#This Row],[PRYApath]]&amp;" "&amp;Tabla_Consulta_desde_proyectos6[[#This Row],[Usunombre]]</f>
        <v>/0002/0012 JOSE TAIPE BARRETO</v>
      </c>
    </row>
    <row r="1517" spans="1:11" x14ac:dyDescent="0.3">
      <c r="A1517" t="s">
        <v>4194</v>
      </c>
      <c r="D1517" t="s">
        <v>3576</v>
      </c>
      <c r="E1517" t="s">
        <v>3960</v>
      </c>
      <c r="F1517" t="s">
        <v>4342</v>
      </c>
      <c r="G1517">
        <v>4</v>
      </c>
      <c r="H1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7" t="str">
        <f>Tabla_Consulta_desde_proyectos6[[#This Row],[PRYApath]]&amp;" "&amp;Tabla_Consulta_desde_proyectos6[[#This Row],[Usunombre]]</f>
        <v>/0002/0012 JOSUE BLANCO MURILLO</v>
      </c>
    </row>
    <row r="1518" spans="1:11" x14ac:dyDescent="0.3">
      <c r="A1518" t="s">
        <v>4194</v>
      </c>
      <c r="D1518" t="s">
        <v>3576</v>
      </c>
      <c r="E1518" t="s">
        <v>239</v>
      </c>
      <c r="F1518" t="s">
        <v>4342</v>
      </c>
      <c r="G1518">
        <v>2</v>
      </c>
      <c r="H1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8" t="str">
        <f>Tabla_Consulta_desde_proyectos6[[#This Row],[PRYApath]]&amp;" "&amp;Tabla_Consulta_desde_proyectos6[[#This Row],[Usunombre]]</f>
        <v>/0002/0012 JOSUE ROSALES PICADO</v>
      </c>
    </row>
    <row r="1519" spans="1:11" x14ac:dyDescent="0.3">
      <c r="A1519" t="s">
        <v>4194</v>
      </c>
      <c r="D1519" t="s">
        <v>3576</v>
      </c>
      <c r="E1519" t="s">
        <v>239</v>
      </c>
      <c r="F1519" t="s">
        <v>4593</v>
      </c>
      <c r="G1519">
        <v>2</v>
      </c>
      <c r="H1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19" t="str">
        <f>Tabla_Consulta_desde_proyectos6[[#This Row],[PRYApath]]&amp;" "&amp;Tabla_Consulta_desde_proyectos6[[#This Row],[Usunombre]]</f>
        <v>/0002/0012 JOSUE ROSALES PICADO</v>
      </c>
    </row>
    <row r="1520" spans="1:11" x14ac:dyDescent="0.3">
      <c r="A1520" t="s">
        <v>4194</v>
      </c>
      <c r="D1520" t="s">
        <v>3576</v>
      </c>
      <c r="E1520" t="s">
        <v>52</v>
      </c>
      <c r="F1520" t="s">
        <v>4692</v>
      </c>
      <c r="G1520">
        <v>8</v>
      </c>
      <c r="H1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0" t="str">
        <f>Tabla_Consulta_desde_proyectos6[[#This Row],[PRYApath]]&amp;" "&amp;Tabla_Consulta_desde_proyectos6[[#This Row],[Usunombre]]</f>
        <v>/0002/0012 JUAN ANTONIO MORA GARCIA</v>
      </c>
    </row>
    <row r="1521" spans="1:11" x14ac:dyDescent="0.3">
      <c r="A1521" t="s">
        <v>4194</v>
      </c>
      <c r="D1521" t="s">
        <v>3576</v>
      </c>
      <c r="E1521" t="s">
        <v>245</v>
      </c>
      <c r="F1521" t="s">
        <v>4342</v>
      </c>
      <c r="G1521">
        <v>3.5</v>
      </c>
      <c r="H1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1" t="str">
        <f>Tabla_Consulta_desde_proyectos6[[#This Row],[PRYApath]]&amp;" "&amp;Tabla_Consulta_desde_proyectos6[[#This Row],[Usunombre]]</f>
        <v>/0002/0012 JUAN ESTRADA RAMIREZ</v>
      </c>
    </row>
    <row r="1522" spans="1:11" x14ac:dyDescent="0.3">
      <c r="A1522" t="s">
        <v>4194</v>
      </c>
      <c r="D1522" t="s">
        <v>3576</v>
      </c>
      <c r="E1522" t="s">
        <v>190</v>
      </c>
      <c r="F1522" t="s">
        <v>4422</v>
      </c>
      <c r="G1522">
        <v>0.5</v>
      </c>
      <c r="H1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2" t="str">
        <f>Tabla_Consulta_desde_proyectos6[[#This Row],[PRYApath]]&amp;" "&amp;Tabla_Consulta_desde_proyectos6[[#This Row],[Usunombre]]</f>
        <v>/0002/0012 KAROL MORA CASCANTE</v>
      </c>
    </row>
    <row r="1523" spans="1:11" x14ac:dyDescent="0.3">
      <c r="A1523" t="s">
        <v>4194</v>
      </c>
      <c r="D1523" t="s">
        <v>3576</v>
      </c>
      <c r="E1523" t="s">
        <v>190</v>
      </c>
      <c r="F1523" t="s">
        <v>4559</v>
      </c>
      <c r="G1523">
        <v>1</v>
      </c>
      <c r="H1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3" t="str">
        <f>Tabla_Consulta_desde_proyectos6[[#This Row],[PRYApath]]&amp;" "&amp;Tabla_Consulta_desde_proyectos6[[#This Row],[Usunombre]]</f>
        <v>/0002/0012 KAROL MORA CASCANTE</v>
      </c>
    </row>
    <row r="1524" spans="1:11" x14ac:dyDescent="0.3">
      <c r="A1524" t="s">
        <v>4194</v>
      </c>
      <c r="D1524" t="s">
        <v>3576</v>
      </c>
      <c r="E1524" t="s">
        <v>190</v>
      </c>
      <c r="F1524" t="s">
        <v>4593</v>
      </c>
      <c r="G1524">
        <v>0.75</v>
      </c>
      <c r="H1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4" t="str">
        <f>Tabla_Consulta_desde_proyectos6[[#This Row],[PRYApath]]&amp;" "&amp;Tabla_Consulta_desde_proyectos6[[#This Row],[Usunombre]]</f>
        <v>/0002/0012 KAROL MORA CASCANTE</v>
      </c>
    </row>
    <row r="1525" spans="1:11" x14ac:dyDescent="0.3">
      <c r="A1525" t="s">
        <v>4194</v>
      </c>
      <c r="D1525" t="s">
        <v>3576</v>
      </c>
      <c r="E1525" t="s">
        <v>190</v>
      </c>
      <c r="F1525" t="s">
        <v>4610</v>
      </c>
      <c r="G1525">
        <v>0.75</v>
      </c>
      <c r="H1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5" t="str">
        <f>Tabla_Consulta_desde_proyectos6[[#This Row],[PRYApath]]&amp;" "&amp;Tabla_Consulta_desde_proyectos6[[#This Row],[Usunombre]]</f>
        <v>/0002/0012 KAROL MORA CASCANTE</v>
      </c>
    </row>
    <row r="1526" spans="1:11" x14ac:dyDescent="0.3">
      <c r="A1526" t="s">
        <v>4194</v>
      </c>
      <c r="D1526" t="s">
        <v>3576</v>
      </c>
      <c r="E1526" t="s">
        <v>190</v>
      </c>
      <c r="F1526" t="s">
        <v>4692</v>
      </c>
      <c r="G1526">
        <v>1</v>
      </c>
      <c r="H1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6" t="str">
        <f>Tabla_Consulta_desde_proyectos6[[#This Row],[PRYApath]]&amp;" "&amp;Tabla_Consulta_desde_proyectos6[[#This Row],[Usunombre]]</f>
        <v>/0002/0012 KAROL MORA CASCANTE</v>
      </c>
    </row>
    <row r="1527" spans="1:11" x14ac:dyDescent="0.3">
      <c r="A1527" t="s">
        <v>4194</v>
      </c>
      <c r="D1527" t="s">
        <v>3576</v>
      </c>
      <c r="E1527" t="s">
        <v>4595</v>
      </c>
      <c r="F1527" t="s">
        <v>4593</v>
      </c>
      <c r="G1527">
        <v>6.5</v>
      </c>
      <c r="H1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7" t="str">
        <f>Tabla_Consulta_desde_proyectos6[[#This Row],[PRYApath]]&amp;" "&amp;Tabla_Consulta_desde_proyectos6[[#This Row],[Usunombre]]</f>
        <v>/0002/0012 KENNETH YOSTIN NAVARRO PEREZ</v>
      </c>
    </row>
    <row r="1528" spans="1:11" x14ac:dyDescent="0.3">
      <c r="A1528" t="s">
        <v>4194</v>
      </c>
      <c r="D1528" t="s">
        <v>3576</v>
      </c>
      <c r="E1528" t="s">
        <v>76</v>
      </c>
      <c r="F1528" t="s">
        <v>4342</v>
      </c>
      <c r="G1528">
        <v>3.5</v>
      </c>
      <c r="H1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8" t="str">
        <f>Tabla_Consulta_desde_proyectos6[[#This Row],[PRYApath]]&amp;" "&amp;Tabla_Consulta_desde_proyectos6[[#This Row],[Usunombre]]</f>
        <v>/0002/0012 KEREN CAROLINA CHAVES MORALES</v>
      </c>
    </row>
    <row r="1529" spans="1:11" x14ac:dyDescent="0.3">
      <c r="A1529" t="s">
        <v>4194</v>
      </c>
      <c r="D1529" t="s">
        <v>3576</v>
      </c>
      <c r="E1529" t="s">
        <v>4400</v>
      </c>
      <c r="F1529" t="s">
        <v>4422</v>
      </c>
      <c r="G1529">
        <v>8</v>
      </c>
      <c r="H1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29" t="str">
        <f>Tabla_Consulta_desde_proyectos6[[#This Row],[PRYApath]]&amp;" "&amp;Tabla_Consulta_desde_proyectos6[[#This Row],[Usunombre]]</f>
        <v>/0002/0012 KEVIN JAVIER ARAYA GRANADOS</v>
      </c>
    </row>
    <row r="1530" spans="1:11" x14ac:dyDescent="0.3">
      <c r="A1530" t="s">
        <v>4194</v>
      </c>
      <c r="D1530" t="s">
        <v>3576</v>
      </c>
      <c r="E1530" t="s">
        <v>4266</v>
      </c>
      <c r="F1530" t="s">
        <v>4284</v>
      </c>
      <c r="G1530">
        <v>6</v>
      </c>
      <c r="H1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0" t="str">
        <f>Tabla_Consulta_desde_proyectos6[[#This Row],[PRYApath]]&amp;" "&amp;Tabla_Consulta_desde_proyectos6[[#This Row],[Usunombre]]</f>
        <v>/0002/0012 KEVIN LUIS MEZA CASTILLO</v>
      </c>
    </row>
    <row r="1531" spans="1:11" x14ac:dyDescent="0.3">
      <c r="A1531" t="s">
        <v>4194</v>
      </c>
      <c r="D1531" t="s">
        <v>3576</v>
      </c>
      <c r="E1531" t="s">
        <v>297</v>
      </c>
      <c r="F1531" t="s">
        <v>4434</v>
      </c>
      <c r="G1531">
        <v>0.5</v>
      </c>
      <c r="H1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1" t="str">
        <f>Tabla_Consulta_desde_proyectos6[[#This Row],[PRYApath]]&amp;" "&amp;Tabla_Consulta_desde_proyectos6[[#This Row],[Usunombre]]</f>
        <v>/0002/0012 KRISSIA CESPEDES ARGUEDAS</v>
      </c>
    </row>
    <row r="1532" spans="1:11" x14ac:dyDescent="0.3">
      <c r="A1532" t="s">
        <v>4194</v>
      </c>
      <c r="D1532" t="s">
        <v>3576</v>
      </c>
      <c r="E1532" t="s">
        <v>297</v>
      </c>
      <c r="F1532" t="s">
        <v>4593</v>
      </c>
      <c r="G1532">
        <v>0.5</v>
      </c>
      <c r="H1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2" t="str">
        <f>Tabla_Consulta_desde_proyectos6[[#This Row],[PRYApath]]&amp;" "&amp;Tabla_Consulta_desde_proyectos6[[#This Row],[Usunombre]]</f>
        <v>/0002/0012 KRISSIA CESPEDES ARGUEDAS</v>
      </c>
    </row>
    <row r="1533" spans="1:11" x14ac:dyDescent="0.3">
      <c r="A1533" t="s">
        <v>4194</v>
      </c>
      <c r="D1533" t="s">
        <v>3576</v>
      </c>
      <c r="E1533" t="s">
        <v>297</v>
      </c>
      <c r="F1533" t="s">
        <v>4610</v>
      </c>
      <c r="G1533">
        <v>0.5</v>
      </c>
      <c r="H1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3" t="str">
        <f>Tabla_Consulta_desde_proyectos6[[#This Row],[PRYApath]]&amp;" "&amp;Tabla_Consulta_desde_proyectos6[[#This Row],[Usunombre]]</f>
        <v>/0002/0012 KRISSIA CESPEDES ARGUEDAS</v>
      </c>
    </row>
    <row r="1534" spans="1:11" x14ac:dyDescent="0.3">
      <c r="A1534" t="s">
        <v>4194</v>
      </c>
      <c r="D1534" t="s">
        <v>3576</v>
      </c>
      <c r="E1534" t="s">
        <v>128</v>
      </c>
      <c r="F1534" t="s">
        <v>4559</v>
      </c>
      <c r="G1534">
        <v>1</v>
      </c>
      <c r="H1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4" t="str">
        <f>Tabla_Consulta_desde_proyectos6[[#This Row],[PRYApath]]&amp;" "&amp;Tabla_Consulta_desde_proyectos6[[#This Row],[Usunombre]]</f>
        <v>/0002/0012 LUIS FERNANDO CHAVARRIA CAMACHO</v>
      </c>
    </row>
    <row r="1535" spans="1:11" x14ac:dyDescent="0.3">
      <c r="A1535" t="s">
        <v>4194</v>
      </c>
      <c r="D1535" t="s">
        <v>3576</v>
      </c>
      <c r="E1535" t="s">
        <v>4496</v>
      </c>
      <c r="F1535" t="s">
        <v>4493</v>
      </c>
      <c r="G1535">
        <v>12</v>
      </c>
      <c r="H1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5" t="str">
        <f>Tabla_Consulta_desde_proyectos6[[#This Row],[PRYApath]]&amp;" "&amp;Tabla_Consulta_desde_proyectos6[[#This Row],[Usunombre]]</f>
        <v>/0002/0012 MARCO ALEJANDRO MORA PICADO</v>
      </c>
    </row>
    <row r="1536" spans="1:11" x14ac:dyDescent="0.3">
      <c r="A1536" t="s">
        <v>4194</v>
      </c>
      <c r="D1536" t="s">
        <v>3576</v>
      </c>
      <c r="E1536" t="s">
        <v>299</v>
      </c>
      <c r="F1536" t="s">
        <v>4284</v>
      </c>
      <c r="G1536">
        <v>9</v>
      </c>
      <c r="H1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6" t="str">
        <f>Tabla_Consulta_desde_proyectos6[[#This Row],[PRYApath]]&amp;" "&amp;Tabla_Consulta_desde_proyectos6[[#This Row],[Usunombre]]</f>
        <v>/0002/0012 MARCO ANTONIO ALPIZAR RODRIGUEZ</v>
      </c>
    </row>
    <row r="1537" spans="1:11" x14ac:dyDescent="0.3">
      <c r="A1537" t="s">
        <v>4194</v>
      </c>
      <c r="D1537" t="s">
        <v>3576</v>
      </c>
      <c r="E1537" t="s">
        <v>252</v>
      </c>
      <c r="F1537" t="s">
        <v>4342</v>
      </c>
      <c r="G1537">
        <v>3</v>
      </c>
      <c r="H1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7" t="str">
        <f>Tabla_Consulta_desde_proyectos6[[#This Row],[PRYApath]]&amp;" "&amp;Tabla_Consulta_desde_proyectos6[[#This Row],[Usunombre]]</f>
        <v>/0002/0012 MARCOS SANDOVAL DURAN</v>
      </c>
    </row>
    <row r="1538" spans="1:11" x14ac:dyDescent="0.3">
      <c r="A1538" t="s">
        <v>4194</v>
      </c>
      <c r="D1538" t="s">
        <v>3576</v>
      </c>
      <c r="E1538" t="s">
        <v>252</v>
      </c>
      <c r="F1538" t="s">
        <v>4493</v>
      </c>
      <c r="G1538">
        <v>0.25</v>
      </c>
      <c r="H1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8" t="str">
        <f>Tabla_Consulta_desde_proyectos6[[#This Row],[PRYApath]]&amp;" "&amp;Tabla_Consulta_desde_proyectos6[[#This Row],[Usunombre]]</f>
        <v>/0002/0012 MARCOS SANDOVAL DURAN</v>
      </c>
    </row>
    <row r="1539" spans="1:11" x14ac:dyDescent="0.3">
      <c r="A1539" t="s">
        <v>4194</v>
      </c>
      <c r="D1539" t="s">
        <v>3576</v>
      </c>
      <c r="E1539" t="s">
        <v>152</v>
      </c>
      <c r="F1539" t="s">
        <v>4559</v>
      </c>
      <c r="G1539">
        <v>1</v>
      </c>
      <c r="H1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39" t="str">
        <f>Tabla_Consulta_desde_proyectos6[[#This Row],[PRYApath]]&amp;" "&amp;Tabla_Consulta_desde_proyectos6[[#This Row],[Usunombre]]</f>
        <v>/0002/0012 MARIA FERNANDA ARAYA ARGUEDAS</v>
      </c>
    </row>
    <row r="1540" spans="1:11" x14ac:dyDescent="0.3">
      <c r="A1540" t="s">
        <v>4194</v>
      </c>
      <c r="D1540" t="s">
        <v>3576</v>
      </c>
      <c r="E1540" t="s">
        <v>4290</v>
      </c>
      <c r="F1540" t="s">
        <v>4342</v>
      </c>
      <c r="G1540">
        <v>4</v>
      </c>
      <c r="H1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0" t="str">
        <f>Tabla_Consulta_desde_proyectos6[[#This Row],[PRYApath]]&amp;" "&amp;Tabla_Consulta_desde_proyectos6[[#This Row],[Usunombre]]</f>
        <v>/0002/0012 MARIA FERNANDA URIARTE WANG</v>
      </c>
    </row>
    <row r="1541" spans="1:11" x14ac:dyDescent="0.3">
      <c r="A1541" t="s">
        <v>4194</v>
      </c>
      <c r="D1541" t="s">
        <v>3576</v>
      </c>
      <c r="E1541" t="s">
        <v>253</v>
      </c>
      <c r="F1541" t="s">
        <v>4342</v>
      </c>
      <c r="G1541">
        <v>3</v>
      </c>
      <c r="H15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1" t="str">
        <f>Tabla_Consulta_desde_proyectos6[[#This Row],[PRYApath]]&amp;" "&amp;Tabla_Consulta_desde_proyectos6[[#This Row],[Usunombre]]</f>
        <v>/0002/0012 MARIO ROJAS RODRIGUEZ</v>
      </c>
    </row>
    <row r="1542" spans="1:11" x14ac:dyDescent="0.3">
      <c r="A1542" t="s">
        <v>4194</v>
      </c>
      <c r="D1542" t="s">
        <v>3576</v>
      </c>
      <c r="E1542" t="s">
        <v>4498</v>
      </c>
      <c r="F1542" t="s">
        <v>4493</v>
      </c>
      <c r="G1542">
        <v>2</v>
      </c>
      <c r="H1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2" t="str">
        <f>Tabla_Consulta_desde_proyectos6[[#This Row],[PRYApath]]&amp;" "&amp;Tabla_Consulta_desde_proyectos6[[#This Row],[Usunombre]]</f>
        <v>/0002/0012 MARVIN GAMALIEL RODRIGUEZ VARGAS</v>
      </c>
    </row>
    <row r="1543" spans="1:11" x14ac:dyDescent="0.3">
      <c r="A1543" t="s">
        <v>4194</v>
      </c>
      <c r="D1543" t="s">
        <v>3576</v>
      </c>
      <c r="E1543" t="s">
        <v>220</v>
      </c>
      <c r="F1543" t="s">
        <v>4493</v>
      </c>
      <c r="G1543">
        <v>1</v>
      </c>
      <c r="H1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3" t="str">
        <f>Tabla_Consulta_desde_proyectos6[[#This Row],[PRYApath]]&amp;" "&amp;Tabla_Consulta_desde_proyectos6[[#This Row],[Usunombre]]</f>
        <v>/0002/0012 MATIAS LUTZ</v>
      </c>
    </row>
    <row r="1544" spans="1:11" x14ac:dyDescent="0.3">
      <c r="A1544" t="s">
        <v>4194</v>
      </c>
      <c r="D1544" t="s">
        <v>3576</v>
      </c>
      <c r="E1544" t="s">
        <v>220</v>
      </c>
      <c r="F1544" t="s">
        <v>4559</v>
      </c>
      <c r="G1544">
        <v>1.5</v>
      </c>
      <c r="H1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4" t="str">
        <f>Tabla_Consulta_desde_proyectos6[[#This Row],[PRYApath]]&amp;" "&amp;Tabla_Consulta_desde_proyectos6[[#This Row],[Usunombre]]</f>
        <v>/0002/0012 MATIAS LUTZ</v>
      </c>
    </row>
    <row r="1545" spans="1:11" x14ac:dyDescent="0.3">
      <c r="A1545" t="s">
        <v>4194</v>
      </c>
      <c r="D1545" t="s">
        <v>3576</v>
      </c>
      <c r="E1545" t="s">
        <v>58</v>
      </c>
      <c r="F1545" t="s">
        <v>4342</v>
      </c>
      <c r="G1545">
        <v>5.5</v>
      </c>
      <c r="H1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5" t="str">
        <f>Tabla_Consulta_desde_proyectos6[[#This Row],[PRYApath]]&amp;" "&amp;Tabla_Consulta_desde_proyectos6[[#This Row],[Usunombre]]</f>
        <v>/0002/0012 MELVIN BRENES GOMEZ</v>
      </c>
    </row>
    <row r="1546" spans="1:11" x14ac:dyDescent="0.3">
      <c r="A1546" t="s">
        <v>4194</v>
      </c>
      <c r="D1546" t="s">
        <v>3576</v>
      </c>
      <c r="E1546" t="s">
        <v>58</v>
      </c>
      <c r="F1546" t="s">
        <v>4559</v>
      </c>
      <c r="G1546">
        <v>2</v>
      </c>
      <c r="H1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6" t="str">
        <f>Tabla_Consulta_desde_proyectos6[[#This Row],[PRYApath]]&amp;" "&amp;Tabla_Consulta_desde_proyectos6[[#This Row],[Usunombre]]</f>
        <v>/0002/0012 MELVIN BRENES GOMEZ</v>
      </c>
    </row>
    <row r="1547" spans="1:11" x14ac:dyDescent="0.3">
      <c r="A1547" t="s">
        <v>4194</v>
      </c>
      <c r="D1547" t="s">
        <v>3576</v>
      </c>
      <c r="E1547" t="s">
        <v>58</v>
      </c>
      <c r="F1547" t="s">
        <v>4593</v>
      </c>
      <c r="G1547">
        <v>3</v>
      </c>
      <c r="H1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7" t="str">
        <f>Tabla_Consulta_desde_proyectos6[[#This Row],[PRYApath]]&amp;" "&amp;Tabla_Consulta_desde_proyectos6[[#This Row],[Usunombre]]</f>
        <v>/0002/0012 MELVIN BRENES GOMEZ</v>
      </c>
    </row>
    <row r="1548" spans="1:11" x14ac:dyDescent="0.3">
      <c r="A1548" t="s">
        <v>4194</v>
      </c>
      <c r="D1548" t="s">
        <v>3576</v>
      </c>
      <c r="E1548" t="s">
        <v>21</v>
      </c>
      <c r="F1548" t="s">
        <v>4258</v>
      </c>
      <c r="G1548">
        <v>1</v>
      </c>
      <c r="H1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8" t="str">
        <f>Tabla_Consulta_desde_proyectos6[[#This Row],[PRYApath]]&amp;" "&amp;Tabla_Consulta_desde_proyectos6[[#This Row],[Usunombre]]</f>
        <v>/0002/0012 MONSERRATH MOLINA SANCHEZ</v>
      </c>
    </row>
    <row r="1549" spans="1:11" x14ac:dyDescent="0.3">
      <c r="A1549" t="s">
        <v>4194</v>
      </c>
      <c r="D1549" t="s">
        <v>3576</v>
      </c>
      <c r="E1549" t="s">
        <v>4494</v>
      </c>
      <c r="F1549" t="s">
        <v>4493</v>
      </c>
      <c r="G1549">
        <v>5</v>
      </c>
      <c r="H1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49" t="str">
        <f>Tabla_Consulta_desde_proyectos6[[#This Row],[PRYApath]]&amp;" "&amp;Tabla_Consulta_desde_proyectos6[[#This Row],[Usunombre]]</f>
        <v>/0002/0012 NOELIA MONTIEL CASTRO</v>
      </c>
    </row>
    <row r="1550" spans="1:11" x14ac:dyDescent="0.3">
      <c r="A1550" t="s">
        <v>4194</v>
      </c>
      <c r="D1550" t="s">
        <v>3576</v>
      </c>
      <c r="E1550" t="s">
        <v>10</v>
      </c>
      <c r="F1550" t="s">
        <v>4559</v>
      </c>
      <c r="G1550">
        <v>3.5</v>
      </c>
      <c r="H15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0" t="str">
        <f>Tabla_Consulta_desde_proyectos6[[#This Row],[PRYApath]]&amp;" "&amp;Tabla_Consulta_desde_proyectos6[[#This Row],[Usunombre]]</f>
        <v>/0002/0012 OSCAR BONILLA CALDERON</v>
      </c>
    </row>
    <row r="1551" spans="1:11" x14ac:dyDescent="0.3">
      <c r="A1551" t="s">
        <v>4194</v>
      </c>
      <c r="D1551" t="s">
        <v>3576</v>
      </c>
      <c r="E1551" t="s">
        <v>126</v>
      </c>
      <c r="F1551" t="s">
        <v>4258</v>
      </c>
      <c r="G1551">
        <v>0.5</v>
      </c>
      <c r="H1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1" t="str">
        <f>Tabla_Consulta_desde_proyectos6[[#This Row],[PRYApath]]&amp;" "&amp;Tabla_Consulta_desde_proyectos6[[#This Row],[Usunombre]]</f>
        <v>/0002/0012 PAULA CORRALES MARTINEZ</v>
      </c>
    </row>
    <row r="1552" spans="1:11" x14ac:dyDescent="0.3">
      <c r="A1552" t="s">
        <v>4194</v>
      </c>
      <c r="D1552" t="s">
        <v>3576</v>
      </c>
      <c r="E1552" t="s">
        <v>389</v>
      </c>
      <c r="F1552" t="s">
        <v>4593</v>
      </c>
      <c r="G1552">
        <v>1.5</v>
      </c>
      <c r="H1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2" t="str">
        <f>Tabla_Consulta_desde_proyectos6[[#This Row],[PRYApath]]&amp;" "&amp;Tabla_Consulta_desde_proyectos6[[#This Row],[Usunombre]]</f>
        <v>/0002/0012 PEDRO MUÑOZ CARVAJAL</v>
      </c>
    </row>
    <row r="1553" spans="1:11" x14ac:dyDescent="0.3">
      <c r="A1553" t="s">
        <v>4194</v>
      </c>
      <c r="D1553" t="s">
        <v>3576</v>
      </c>
      <c r="E1553" t="s">
        <v>389</v>
      </c>
      <c r="F1553" t="s">
        <v>4610</v>
      </c>
      <c r="G1553">
        <v>5</v>
      </c>
      <c r="H1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3" t="str">
        <f>Tabla_Consulta_desde_proyectos6[[#This Row],[PRYApath]]&amp;" "&amp;Tabla_Consulta_desde_proyectos6[[#This Row],[Usunombre]]</f>
        <v>/0002/0012 PEDRO MUÑOZ CARVAJAL</v>
      </c>
    </row>
    <row r="1554" spans="1:11" x14ac:dyDescent="0.3">
      <c r="A1554" t="s">
        <v>4194</v>
      </c>
      <c r="D1554" t="s">
        <v>3576</v>
      </c>
      <c r="E1554" t="s">
        <v>254</v>
      </c>
      <c r="F1554" t="s">
        <v>4284</v>
      </c>
      <c r="G1554">
        <v>1</v>
      </c>
      <c r="H1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4" t="str">
        <f>Tabla_Consulta_desde_proyectos6[[#This Row],[PRYApath]]&amp;" "&amp;Tabla_Consulta_desde_proyectos6[[#This Row],[Usunombre]]</f>
        <v>/0002/0012 RANDALL SANCHEZ CERDAS</v>
      </c>
    </row>
    <row r="1555" spans="1:11" x14ac:dyDescent="0.3">
      <c r="A1555" t="s">
        <v>4194</v>
      </c>
      <c r="D1555" t="s">
        <v>3576</v>
      </c>
      <c r="E1555" t="s">
        <v>254</v>
      </c>
      <c r="F1555" t="s">
        <v>4559</v>
      </c>
      <c r="G1555">
        <v>1.5</v>
      </c>
      <c r="H1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5" t="str">
        <f>Tabla_Consulta_desde_proyectos6[[#This Row],[PRYApath]]&amp;" "&amp;Tabla_Consulta_desde_proyectos6[[#This Row],[Usunombre]]</f>
        <v>/0002/0012 RANDALL SANCHEZ CERDAS</v>
      </c>
    </row>
    <row r="1556" spans="1:11" x14ac:dyDescent="0.3">
      <c r="A1556" t="s">
        <v>4194</v>
      </c>
      <c r="D1556" t="s">
        <v>3576</v>
      </c>
      <c r="E1556" t="s">
        <v>181</v>
      </c>
      <c r="F1556" t="s">
        <v>4258</v>
      </c>
      <c r="G1556">
        <v>0.5</v>
      </c>
      <c r="H1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6" t="str">
        <f>Tabla_Consulta_desde_proyectos6[[#This Row],[PRYApath]]&amp;" "&amp;Tabla_Consulta_desde_proyectos6[[#This Row],[Usunombre]]</f>
        <v>/0002/0012 RICARDO HERRERA CHAVES</v>
      </c>
    </row>
    <row r="1557" spans="1:11" x14ac:dyDescent="0.3">
      <c r="A1557" t="s">
        <v>4194</v>
      </c>
      <c r="D1557" t="s">
        <v>3576</v>
      </c>
      <c r="E1557" t="s">
        <v>181</v>
      </c>
      <c r="F1557" t="s">
        <v>4342</v>
      </c>
      <c r="G1557">
        <v>0.5</v>
      </c>
      <c r="H1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7" t="str">
        <f>Tabla_Consulta_desde_proyectos6[[#This Row],[PRYApath]]&amp;" "&amp;Tabla_Consulta_desde_proyectos6[[#This Row],[Usunombre]]</f>
        <v>/0002/0012 RICARDO HERRERA CHAVES</v>
      </c>
    </row>
    <row r="1558" spans="1:11" x14ac:dyDescent="0.3">
      <c r="A1558" t="s">
        <v>4194</v>
      </c>
      <c r="D1558" t="s">
        <v>3576</v>
      </c>
      <c r="E1558" t="s">
        <v>311</v>
      </c>
      <c r="F1558" t="s">
        <v>4559</v>
      </c>
      <c r="G1558">
        <v>1</v>
      </c>
      <c r="H1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8" t="str">
        <f>Tabla_Consulta_desde_proyectos6[[#This Row],[PRYApath]]&amp;" "&amp;Tabla_Consulta_desde_proyectos6[[#This Row],[Usunombre]]</f>
        <v>/0002/0012 SEBASTIAN MONTES VARGAS</v>
      </c>
    </row>
    <row r="1559" spans="1:11" x14ac:dyDescent="0.3">
      <c r="A1559" t="s">
        <v>4194</v>
      </c>
      <c r="D1559" t="s">
        <v>3576</v>
      </c>
      <c r="E1559" t="s">
        <v>24</v>
      </c>
      <c r="F1559" t="s">
        <v>4342</v>
      </c>
      <c r="G1559">
        <v>1</v>
      </c>
      <c r="H1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59" t="str">
        <f>Tabla_Consulta_desde_proyectos6[[#This Row],[PRYApath]]&amp;" "&amp;Tabla_Consulta_desde_proyectos6[[#This Row],[Usunombre]]</f>
        <v>/0002/0012 VICTOR CHAVES MONTERO</v>
      </c>
    </row>
    <row r="1560" spans="1:11" x14ac:dyDescent="0.3">
      <c r="A1560" t="s">
        <v>4194</v>
      </c>
      <c r="D1560" t="s">
        <v>3577</v>
      </c>
      <c r="E1560" t="s">
        <v>220</v>
      </c>
      <c r="F1560" t="s">
        <v>4258</v>
      </c>
      <c r="G1560">
        <v>3.5</v>
      </c>
      <c r="H1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0" t="str">
        <f>Tabla_Consulta_desde_proyectos6[[#This Row],[PRYApath]]&amp;" "&amp;Tabla_Consulta_desde_proyectos6[[#This Row],[Usunombre]]</f>
        <v>/0002/0016 MATIAS LUTZ</v>
      </c>
    </row>
    <row r="1561" spans="1:11" x14ac:dyDescent="0.3">
      <c r="A1561" t="s">
        <v>4194</v>
      </c>
      <c r="B1561" t="s">
        <v>4088</v>
      </c>
      <c r="C1561" t="s">
        <v>4349</v>
      </c>
      <c r="D1561" t="s">
        <v>3594</v>
      </c>
      <c r="E1561" t="s">
        <v>168</v>
      </c>
      <c r="F1561" t="s">
        <v>4342</v>
      </c>
      <c r="G1561">
        <v>2</v>
      </c>
      <c r="H1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1" t="str">
        <f>Tabla_Consulta_desde_proyectos6[[#This Row],[PRYApath]]&amp;" "&amp;Tabla_Consulta_desde_proyectos6[[#This Row],[Usunombre]]</f>
        <v>/0004/0002/0004 ALBERTO SOLANO SOLANO</v>
      </c>
    </row>
    <row r="1562" spans="1:11" x14ac:dyDescent="0.3">
      <c r="A1562" t="s">
        <v>4194</v>
      </c>
      <c r="B1562" t="s">
        <v>4088</v>
      </c>
      <c r="C1562" t="s">
        <v>4117</v>
      </c>
      <c r="D1562" t="s">
        <v>3594</v>
      </c>
      <c r="E1562" t="s">
        <v>65</v>
      </c>
      <c r="F1562" t="s">
        <v>4434</v>
      </c>
      <c r="G1562">
        <v>3.25</v>
      </c>
      <c r="H1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2" t="str">
        <f>Tabla_Consulta_desde_proyectos6[[#This Row],[PRYApath]]&amp;" "&amp;Tabla_Consulta_desde_proyectos6[[#This Row],[Usunombre]]</f>
        <v>/0004/0002/0004 ALFONSO VARGAS CHAVES</v>
      </c>
    </row>
    <row r="1563" spans="1:11" x14ac:dyDescent="0.3">
      <c r="A1563" t="s">
        <v>4194</v>
      </c>
      <c r="B1563" t="s">
        <v>4088</v>
      </c>
      <c r="C1563" t="s">
        <v>4117</v>
      </c>
      <c r="D1563" t="s">
        <v>3594</v>
      </c>
      <c r="E1563" t="s">
        <v>65</v>
      </c>
      <c r="F1563" t="s">
        <v>4493</v>
      </c>
      <c r="G1563">
        <v>1.75</v>
      </c>
      <c r="H1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3" t="str">
        <f>Tabla_Consulta_desde_proyectos6[[#This Row],[PRYApath]]&amp;" "&amp;Tabla_Consulta_desde_proyectos6[[#This Row],[Usunombre]]</f>
        <v>/0004/0002/0004 ALFONSO VARGAS CHAVES</v>
      </c>
    </row>
    <row r="1564" spans="1:11" x14ac:dyDescent="0.3">
      <c r="A1564" t="s">
        <v>4194</v>
      </c>
      <c r="B1564" t="s">
        <v>4088</v>
      </c>
      <c r="C1564" t="s">
        <v>4221</v>
      </c>
      <c r="D1564" t="s">
        <v>3594</v>
      </c>
      <c r="E1564" t="s">
        <v>4186</v>
      </c>
      <c r="F1564" t="s">
        <v>4258</v>
      </c>
      <c r="G1564">
        <v>4</v>
      </c>
      <c r="H1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4" t="str">
        <f>Tabla_Consulta_desde_proyectos6[[#This Row],[PRYApath]]&amp;" "&amp;Tabla_Consulta_desde_proyectos6[[#This Row],[Usunombre]]</f>
        <v>/0004/0002/0004 ANUARD LUNA MALTEZ</v>
      </c>
    </row>
    <row r="1565" spans="1:11" x14ac:dyDescent="0.3">
      <c r="A1565" t="s">
        <v>4194</v>
      </c>
      <c r="B1565" t="s">
        <v>4088</v>
      </c>
      <c r="C1565" t="s">
        <v>4089</v>
      </c>
      <c r="D1565" t="s">
        <v>3594</v>
      </c>
      <c r="E1565" t="s">
        <v>4186</v>
      </c>
      <c r="F1565" t="s">
        <v>4258</v>
      </c>
      <c r="G1565">
        <v>124</v>
      </c>
      <c r="H1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5" t="str">
        <f>Tabla_Consulta_desde_proyectos6[[#This Row],[PRYApath]]&amp;" "&amp;Tabla_Consulta_desde_proyectos6[[#This Row],[Usunombre]]</f>
        <v>/0004/0002/0004 ANUARD LUNA MALTEZ</v>
      </c>
    </row>
    <row r="1566" spans="1:11" x14ac:dyDescent="0.3">
      <c r="A1566" t="s">
        <v>4194</v>
      </c>
      <c r="B1566" t="s">
        <v>4088</v>
      </c>
      <c r="C1566" t="s">
        <v>4410</v>
      </c>
      <c r="D1566" t="s">
        <v>3594</v>
      </c>
      <c r="E1566" t="s">
        <v>4371</v>
      </c>
      <c r="F1566" t="s">
        <v>4366</v>
      </c>
      <c r="G1566">
        <v>8</v>
      </c>
      <c r="H1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6" t="str">
        <f>Tabla_Consulta_desde_proyectos6[[#This Row],[PRYApath]]&amp;" "&amp;Tabla_Consulta_desde_proyectos6[[#This Row],[Usunombre]]</f>
        <v>/0004/0002/0004 CAROLINA MIRAULT MATAMOROS</v>
      </c>
    </row>
    <row r="1567" spans="1:11" x14ac:dyDescent="0.3">
      <c r="A1567" t="s">
        <v>4194</v>
      </c>
      <c r="B1567" t="s">
        <v>4088</v>
      </c>
      <c r="C1567" t="s">
        <v>4350</v>
      </c>
      <c r="D1567" t="s">
        <v>3594</v>
      </c>
      <c r="E1567" t="s">
        <v>284</v>
      </c>
      <c r="F1567" t="s">
        <v>4342</v>
      </c>
      <c r="G1567">
        <v>2</v>
      </c>
      <c r="H1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7" t="str">
        <f>Tabla_Consulta_desde_proyectos6[[#This Row],[PRYApath]]&amp;" "&amp;Tabla_Consulta_desde_proyectos6[[#This Row],[Usunombre]]</f>
        <v>/0004/0002/0004 CRISTOBAL FONSECA ROMERO</v>
      </c>
    </row>
    <row r="1568" spans="1:11" x14ac:dyDescent="0.3">
      <c r="A1568" t="s">
        <v>4194</v>
      </c>
      <c r="B1568" t="s">
        <v>4088</v>
      </c>
      <c r="C1568" t="s">
        <v>4349</v>
      </c>
      <c r="D1568" t="s">
        <v>3594</v>
      </c>
      <c r="E1568" t="s">
        <v>4124</v>
      </c>
      <c r="F1568" t="s">
        <v>4342</v>
      </c>
      <c r="G1568">
        <v>3</v>
      </c>
      <c r="H1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8" t="str">
        <f>Tabla_Consulta_desde_proyectos6[[#This Row],[PRYApath]]&amp;" "&amp;Tabla_Consulta_desde_proyectos6[[#This Row],[Usunombre]]</f>
        <v>/0004/0002/0004 CRISTOPHER AVILA CASTILLO</v>
      </c>
    </row>
    <row r="1569" spans="1:11" x14ac:dyDescent="0.3">
      <c r="A1569" t="s">
        <v>4194</v>
      </c>
      <c r="B1569" t="s">
        <v>4088</v>
      </c>
      <c r="C1569" t="s">
        <v>4089</v>
      </c>
      <c r="D1569" t="s">
        <v>3594</v>
      </c>
      <c r="E1569" t="s">
        <v>4187</v>
      </c>
      <c r="F1569" t="s">
        <v>4258</v>
      </c>
      <c r="G1569">
        <v>116</v>
      </c>
      <c r="H1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69" t="str">
        <f>Tabla_Consulta_desde_proyectos6[[#This Row],[PRYApath]]&amp;" "&amp;Tabla_Consulta_desde_proyectos6[[#This Row],[Usunombre]]</f>
        <v>/0004/0002/0004 DANIEL SUAREZ ARIAS</v>
      </c>
    </row>
    <row r="1570" spans="1:11" x14ac:dyDescent="0.3">
      <c r="A1570" t="s">
        <v>4194</v>
      </c>
      <c r="B1570" t="s">
        <v>4088</v>
      </c>
      <c r="C1570" t="s">
        <v>4349</v>
      </c>
      <c r="D1570" t="s">
        <v>3594</v>
      </c>
      <c r="E1570" t="s">
        <v>262</v>
      </c>
      <c r="F1570" t="s">
        <v>4342</v>
      </c>
      <c r="G1570">
        <v>3</v>
      </c>
      <c r="H1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0" t="str">
        <f>Tabla_Consulta_desde_proyectos6[[#This Row],[PRYApath]]&amp;" "&amp;Tabla_Consulta_desde_proyectos6[[#This Row],[Usunombre]]</f>
        <v>/0004/0002/0004 ELIER CORTES BALTODANO</v>
      </c>
    </row>
    <row r="1571" spans="1:11" x14ac:dyDescent="0.3">
      <c r="A1571" t="s">
        <v>4194</v>
      </c>
      <c r="B1571" t="s">
        <v>4088</v>
      </c>
      <c r="C1571" t="s">
        <v>4221</v>
      </c>
      <c r="D1571" t="s">
        <v>3594</v>
      </c>
      <c r="E1571" t="s">
        <v>4287</v>
      </c>
      <c r="F1571" t="s">
        <v>4388</v>
      </c>
      <c r="G1571">
        <v>2</v>
      </c>
      <c r="H1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1" t="str">
        <f>Tabla_Consulta_desde_proyectos6[[#This Row],[PRYApath]]&amp;" "&amp;Tabla_Consulta_desde_proyectos6[[#This Row],[Usunombre]]</f>
        <v>/0004/0002/0004 EMILY JAZMIN CASCANTE MORA</v>
      </c>
    </row>
    <row r="1572" spans="1:11" x14ac:dyDescent="0.3">
      <c r="A1572" t="s">
        <v>4194</v>
      </c>
      <c r="B1572" t="s">
        <v>4088</v>
      </c>
      <c r="C1572" t="s">
        <v>4117</v>
      </c>
      <c r="D1572" t="s">
        <v>3594</v>
      </c>
      <c r="E1572" t="s">
        <v>4287</v>
      </c>
      <c r="F1572" t="s">
        <v>4388</v>
      </c>
      <c r="G1572">
        <v>6</v>
      </c>
      <c r="H1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2" t="str">
        <f>Tabla_Consulta_desde_proyectos6[[#This Row],[PRYApath]]&amp;" "&amp;Tabla_Consulta_desde_proyectos6[[#This Row],[Usunombre]]</f>
        <v>/0004/0002/0004 EMILY JAZMIN CASCANTE MORA</v>
      </c>
    </row>
    <row r="1573" spans="1:11" x14ac:dyDescent="0.3">
      <c r="A1573" t="s">
        <v>4194</v>
      </c>
      <c r="B1573" t="s">
        <v>4088</v>
      </c>
      <c r="C1573" t="s">
        <v>4220</v>
      </c>
      <c r="D1573" t="s">
        <v>3594</v>
      </c>
      <c r="E1573" t="s">
        <v>4287</v>
      </c>
      <c r="F1573" t="s">
        <v>4493</v>
      </c>
      <c r="G1573">
        <v>14</v>
      </c>
      <c r="H1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3" t="str">
        <f>Tabla_Consulta_desde_proyectos6[[#This Row],[PRYApath]]&amp;" "&amp;Tabla_Consulta_desde_proyectos6[[#This Row],[Usunombre]]</f>
        <v>/0004/0002/0004 EMILY JAZMIN CASCANTE MORA</v>
      </c>
    </row>
    <row r="1574" spans="1:11" x14ac:dyDescent="0.3">
      <c r="A1574" t="s">
        <v>4194</v>
      </c>
      <c r="B1574" t="s">
        <v>4088</v>
      </c>
      <c r="C1574" t="s">
        <v>4117</v>
      </c>
      <c r="D1574" t="s">
        <v>3594</v>
      </c>
      <c r="E1574" t="s">
        <v>4343</v>
      </c>
      <c r="F1574" t="s">
        <v>4342</v>
      </c>
      <c r="G1574">
        <v>8</v>
      </c>
      <c r="H1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4" t="str">
        <f>Tabla_Consulta_desde_proyectos6[[#This Row],[PRYApath]]&amp;" "&amp;Tabla_Consulta_desde_proyectos6[[#This Row],[Usunombre]]</f>
        <v>/0004/0002/0004 ESTEBAN BARRANTES MORA</v>
      </c>
    </row>
    <row r="1575" spans="1:11" x14ac:dyDescent="0.3">
      <c r="A1575" t="s">
        <v>4194</v>
      </c>
      <c r="B1575" t="s">
        <v>4088</v>
      </c>
      <c r="C1575" t="s">
        <v>4349</v>
      </c>
      <c r="D1575" t="s">
        <v>3594</v>
      </c>
      <c r="E1575" t="s">
        <v>61</v>
      </c>
      <c r="F1575" t="s">
        <v>4342</v>
      </c>
      <c r="G1575">
        <v>4</v>
      </c>
      <c r="H1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5" t="str">
        <f>Tabla_Consulta_desde_proyectos6[[#This Row],[PRYApath]]&amp;" "&amp;Tabla_Consulta_desde_proyectos6[[#This Row],[Usunombre]]</f>
        <v>/0004/0002/0004 ESTEFANIA LEIVA ARRIETA</v>
      </c>
    </row>
    <row r="1576" spans="1:11" x14ac:dyDescent="0.3">
      <c r="A1576" t="s">
        <v>4194</v>
      </c>
      <c r="B1576" t="s">
        <v>4088</v>
      </c>
      <c r="C1576" t="s">
        <v>4117</v>
      </c>
      <c r="D1576" t="s">
        <v>3594</v>
      </c>
      <c r="E1576" t="s">
        <v>244</v>
      </c>
      <c r="F1576" t="s">
        <v>4434</v>
      </c>
      <c r="G1576">
        <v>24</v>
      </c>
      <c r="H1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6" t="str">
        <f>Tabla_Consulta_desde_proyectos6[[#This Row],[PRYApath]]&amp;" "&amp;Tabla_Consulta_desde_proyectos6[[#This Row],[Usunombre]]</f>
        <v>/0004/0002/0004 FABIAN MONGE SANCHEZ</v>
      </c>
    </row>
    <row r="1577" spans="1:11" x14ac:dyDescent="0.3">
      <c r="A1577" t="s">
        <v>4194</v>
      </c>
      <c r="B1577" t="s">
        <v>4088</v>
      </c>
      <c r="C1577" t="s">
        <v>4491</v>
      </c>
      <c r="D1577" t="s">
        <v>3594</v>
      </c>
      <c r="E1577" t="s">
        <v>244</v>
      </c>
      <c r="F1577" t="s">
        <v>4434</v>
      </c>
      <c r="G1577">
        <v>7.25</v>
      </c>
      <c r="H1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7" t="str">
        <f>Tabla_Consulta_desde_proyectos6[[#This Row],[PRYApath]]&amp;" "&amp;Tabla_Consulta_desde_proyectos6[[#This Row],[Usunombre]]</f>
        <v>/0004/0002/0004 FABIAN MONGE SANCHEZ</v>
      </c>
    </row>
    <row r="1578" spans="1:11" x14ac:dyDescent="0.3">
      <c r="A1578" t="s">
        <v>4194</v>
      </c>
      <c r="B1578" t="s">
        <v>4088</v>
      </c>
      <c r="C1578" t="s">
        <v>4349</v>
      </c>
      <c r="D1578" t="s">
        <v>3594</v>
      </c>
      <c r="E1578" t="s">
        <v>1032</v>
      </c>
      <c r="F1578" t="s">
        <v>4342</v>
      </c>
      <c r="G1578">
        <v>3</v>
      </c>
      <c r="H1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8" t="str">
        <f>Tabla_Consulta_desde_proyectos6[[#This Row],[PRYApath]]&amp;" "&amp;Tabla_Consulta_desde_proyectos6[[#This Row],[Usunombre]]</f>
        <v>/0004/0002/0004 FABIO CORDOBA VARGAS</v>
      </c>
    </row>
    <row r="1579" spans="1:11" x14ac:dyDescent="0.3">
      <c r="A1579" t="s">
        <v>4194</v>
      </c>
      <c r="B1579" t="s">
        <v>4088</v>
      </c>
      <c r="C1579" t="s">
        <v>4349</v>
      </c>
      <c r="D1579" t="s">
        <v>3594</v>
      </c>
      <c r="E1579" t="s">
        <v>4214</v>
      </c>
      <c r="F1579" t="s">
        <v>4342</v>
      </c>
      <c r="G1579">
        <v>3</v>
      </c>
      <c r="H1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79" t="str">
        <f>Tabla_Consulta_desde_proyectos6[[#This Row],[PRYApath]]&amp;" "&amp;Tabla_Consulta_desde_proyectos6[[#This Row],[Usunombre]]</f>
        <v>/0004/0002/0004 GERARDO BOLIVAR VARGAS FERNANDEZ</v>
      </c>
    </row>
    <row r="1580" spans="1:11" x14ac:dyDescent="0.3">
      <c r="A1580" t="s">
        <v>4194</v>
      </c>
      <c r="B1580" t="s">
        <v>4088</v>
      </c>
      <c r="C1580" t="s">
        <v>4349</v>
      </c>
      <c r="D1580" t="s">
        <v>3594</v>
      </c>
      <c r="E1580" t="s">
        <v>200</v>
      </c>
      <c r="F1580" t="s">
        <v>4342</v>
      </c>
      <c r="G1580">
        <v>3</v>
      </c>
      <c r="H1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0" t="str">
        <f>Tabla_Consulta_desde_proyectos6[[#This Row],[PRYApath]]&amp;" "&amp;Tabla_Consulta_desde_proyectos6[[#This Row],[Usunombre]]</f>
        <v>/0004/0002/0004 GILBERT JOSUE LOBO GUIDO</v>
      </c>
    </row>
    <row r="1581" spans="1:11" x14ac:dyDescent="0.3">
      <c r="A1581" t="s">
        <v>4194</v>
      </c>
      <c r="B1581" t="s">
        <v>4088</v>
      </c>
      <c r="C1581" t="s">
        <v>4117</v>
      </c>
      <c r="D1581" t="s">
        <v>3594</v>
      </c>
      <c r="E1581" t="s">
        <v>3974</v>
      </c>
      <c r="F1581" t="s">
        <v>4366</v>
      </c>
      <c r="G1581">
        <v>2</v>
      </c>
      <c r="H1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1" t="str">
        <f>Tabla_Consulta_desde_proyectos6[[#This Row],[PRYApath]]&amp;" "&amp;Tabla_Consulta_desde_proyectos6[[#This Row],[Usunombre]]</f>
        <v>/0004/0002/0004 HELEN AZARIA NAVARRO BARAHONA</v>
      </c>
    </row>
    <row r="1582" spans="1:11" x14ac:dyDescent="0.3">
      <c r="A1582" t="s">
        <v>4194</v>
      </c>
      <c r="B1582" t="s">
        <v>4088</v>
      </c>
      <c r="C1582" t="s">
        <v>4220</v>
      </c>
      <c r="D1582" t="s">
        <v>3594</v>
      </c>
      <c r="E1582" t="s">
        <v>3974</v>
      </c>
      <c r="F1582" t="s">
        <v>4388</v>
      </c>
      <c r="G1582">
        <v>2</v>
      </c>
      <c r="H1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2" t="str">
        <f>Tabla_Consulta_desde_proyectos6[[#This Row],[PRYApath]]&amp;" "&amp;Tabla_Consulta_desde_proyectos6[[#This Row],[Usunombre]]</f>
        <v>/0004/0002/0004 HELEN AZARIA NAVARRO BARAHONA</v>
      </c>
    </row>
    <row r="1583" spans="1:11" x14ac:dyDescent="0.3">
      <c r="A1583" t="s">
        <v>4194</v>
      </c>
      <c r="B1583" t="s">
        <v>4088</v>
      </c>
      <c r="C1583" t="s">
        <v>4089</v>
      </c>
      <c r="D1583" t="s">
        <v>3594</v>
      </c>
      <c r="E1583" t="s">
        <v>4288</v>
      </c>
      <c r="F1583" t="s">
        <v>4493</v>
      </c>
      <c r="G1583">
        <v>2</v>
      </c>
      <c r="H1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3" t="str">
        <f>Tabla_Consulta_desde_proyectos6[[#This Row],[PRYApath]]&amp;" "&amp;Tabla_Consulta_desde_proyectos6[[#This Row],[Usunombre]]</f>
        <v>/0004/0002/0004 ISABEL CRISTINA ELIZONDO MEZA</v>
      </c>
    </row>
    <row r="1584" spans="1:11" x14ac:dyDescent="0.3">
      <c r="A1584" t="s">
        <v>4194</v>
      </c>
      <c r="B1584" t="s">
        <v>4088</v>
      </c>
      <c r="C1584" t="s">
        <v>4349</v>
      </c>
      <c r="D1584" t="s">
        <v>3594</v>
      </c>
      <c r="E1584" t="s">
        <v>198</v>
      </c>
      <c r="F1584" t="s">
        <v>4342</v>
      </c>
      <c r="G1584">
        <v>3</v>
      </c>
      <c r="H1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4" t="str">
        <f>Tabla_Consulta_desde_proyectos6[[#This Row],[PRYApath]]&amp;" "&amp;Tabla_Consulta_desde_proyectos6[[#This Row],[Usunombre]]</f>
        <v>/0004/0002/0004 JASON STEVEN SANDOVAL SALAZAR</v>
      </c>
    </row>
    <row r="1585" spans="1:11" x14ac:dyDescent="0.3">
      <c r="A1585" t="s">
        <v>4194</v>
      </c>
      <c r="B1585" t="s">
        <v>4088</v>
      </c>
      <c r="C1585" t="s">
        <v>4117</v>
      </c>
      <c r="D1585" t="s">
        <v>3594</v>
      </c>
      <c r="E1585" t="s">
        <v>3463</v>
      </c>
      <c r="F1585" t="s">
        <v>4388</v>
      </c>
      <c r="G1585">
        <v>60</v>
      </c>
      <c r="H1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5" t="str">
        <f>Tabla_Consulta_desde_proyectos6[[#This Row],[PRYApath]]&amp;" "&amp;Tabla_Consulta_desde_proyectos6[[#This Row],[Usunombre]]</f>
        <v>/0004/0002/0004 JOSE BRENES MURILLO</v>
      </c>
    </row>
    <row r="1586" spans="1:11" x14ac:dyDescent="0.3">
      <c r="A1586" t="s">
        <v>4194</v>
      </c>
      <c r="B1586" t="s">
        <v>4088</v>
      </c>
      <c r="C1586" t="s">
        <v>4117</v>
      </c>
      <c r="D1586" t="s">
        <v>3594</v>
      </c>
      <c r="E1586" t="s">
        <v>1050</v>
      </c>
      <c r="F1586" t="s">
        <v>4388</v>
      </c>
      <c r="G1586">
        <v>20</v>
      </c>
      <c r="H1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6" t="str">
        <f>Tabla_Consulta_desde_proyectos6[[#This Row],[PRYApath]]&amp;" "&amp;Tabla_Consulta_desde_proyectos6[[#This Row],[Usunombre]]</f>
        <v>/0004/0002/0004 JOSE OCONITRILLO SANCHEZ</v>
      </c>
    </row>
    <row r="1587" spans="1:11" x14ac:dyDescent="0.3">
      <c r="A1587" t="s">
        <v>4194</v>
      </c>
      <c r="B1587" t="s">
        <v>4088</v>
      </c>
      <c r="C1587" t="s">
        <v>4117</v>
      </c>
      <c r="D1587" t="s">
        <v>3594</v>
      </c>
      <c r="E1587" t="s">
        <v>1050</v>
      </c>
      <c r="F1587" t="s">
        <v>4422</v>
      </c>
      <c r="G1587">
        <v>4</v>
      </c>
      <c r="H1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7" t="str">
        <f>Tabla_Consulta_desde_proyectos6[[#This Row],[PRYApath]]&amp;" "&amp;Tabla_Consulta_desde_proyectos6[[#This Row],[Usunombre]]</f>
        <v>/0004/0002/0004 JOSE OCONITRILLO SANCHEZ</v>
      </c>
    </row>
    <row r="1588" spans="1:11" x14ac:dyDescent="0.3">
      <c r="A1588" t="s">
        <v>4194</v>
      </c>
      <c r="B1588" t="s">
        <v>4088</v>
      </c>
      <c r="C1588" t="s">
        <v>4117</v>
      </c>
      <c r="D1588" t="s">
        <v>3594</v>
      </c>
      <c r="E1588" t="s">
        <v>1050</v>
      </c>
      <c r="F1588" t="s">
        <v>4493</v>
      </c>
      <c r="G1588">
        <v>2</v>
      </c>
      <c r="H1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8" t="str">
        <f>Tabla_Consulta_desde_proyectos6[[#This Row],[PRYApath]]&amp;" "&amp;Tabla_Consulta_desde_proyectos6[[#This Row],[Usunombre]]</f>
        <v>/0004/0002/0004 JOSE OCONITRILLO SANCHEZ</v>
      </c>
    </row>
    <row r="1589" spans="1:11" x14ac:dyDescent="0.3">
      <c r="A1589" t="s">
        <v>4194</v>
      </c>
      <c r="B1589" t="s">
        <v>4088</v>
      </c>
      <c r="C1589" t="s">
        <v>4089</v>
      </c>
      <c r="D1589" t="s">
        <v>3594</v>
      </c>
      <c r="E1589" t="s">
        <v>52</v>
      </c>
      <c r="F1589" t="s">
        <v>4342</v>
      </c>
      <c r="G1589">
        <v>26</v>
      </c>
      <c r="H15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89" t="str">
        <f>Tabla_Consulta_desde_proyectos6[[#This Row],[PRYApath]]&amp;" "&amp;Tabla_Consulta_desde_proyectos6[[#This Row],[Usunombre]]</f>
        <v>/0004/0002/0004 JUAN ANTONIO MORA GARCIA</v>
      </c>
    </row>
    <row r="1590" spans="1:11" x14ac:dyDescent="0.3">
      <c r="A1590" t="s">
        <v>4194</v>
      </c>
      <c r="B1590" t="s">
        <v>4088</v>
      </c>
      <c r="C1590" t="s">
        <v>4349</v>
      </c>
      <c r="D1590" t="s">
        <v>3594</v>
      </c>
      <c r="E1590" t="s">
        <v>1044</v>
      </c>
      <c r="F1590" t="s">
        <v>4342</v>
      </c>
      <c r="G1590">
        <v>2</v>
      </c>
      <c r="H1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0" t="str">
        <f>Tabla_Consulta_desde_proyectos6[[#This Row],[PRYApath]]&amp;" "&amp;Tabla_Consulta_desde_proyectos6[[#This Row],[Usunombre]]</f>
        <v>/0004/0002/0004 KARLA MAYORGA BRENES</v>
      </c>
    </row>
    <row r="1591" spans="1:11" x14ac:dyDescent="0.3">
      <c r="A1591" t="s">
        <v>4194</v>
      </c>
      <c r="B1591" t="s">
        <v>4088</v>
      </c>
      <c r="C1591" t="s">
        <v>4349</v>
      </c>
      <c r="D1591" t="s">
        <v>3594</v>
      </c>
      <c r="E1591" t="s">
        <v>275</v>
      </c>
      <c r="F1591" t="s">
        <v>4342</v>
      </c>
      <c r="G1591">
        <v>3</v>
      </c>
      <c r="H1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1" t="str">
        <f>Tabla_Consulta_desde_proyectos6[[#This Row],[PRYApath]]&amp;" "&amp;Tabla_Consulta_desde_proyectos6[[#This Row],[Usunombre]]</f>
        <v>/0004/0002/0004 KEVIN FERNANDEZ BONILLA</v>
      </c>
    </row>
    <row r="1592" spans="1:11" x14ac:dyDescent="0.3">
      <c r="A1592" t="s">
        <v>4194</v>
      </c>
      <c r="B1592" t="s">
        <v>4088</v>
      </c>
      <c r="C1592" t="s">
        <v>4349</v>
      </c>
      <c r="D1592" t="s">
        <v>3594</v>
      </c>
      <c r="E1592" t="s">
        <v>256</v>
      </c>
      <c r="F1592" t="s">
        <v>4342</v>
      </c>
      <c r="G1592">
        <v>3</v>
      </c>
      <c r="H1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2" t="str">
        <f>Tabla_Consulta_desde_proyectos6[[#This Row],[PRYApath]]&amp;" "&amp;Tabla_Consulta_desde_proyectos6[[#This Row],[Usunombre]]</f>
        <v>/0004/0002/0004 KIMBERLY PIEDRA ZUÑIGA</v>
      </c>
    </row>
    <row r="1593" spans="1:11" x14ac:dyDescent="0.3">
      <c r="A1593" t="s">
        <v>4194</v>
      </c>
      <c r="B1593" t="s">
        <v>4088</v>
      </c>
      <c r="C1593" t="s">
        <v>4221</v>
      </c>
      <c r="D1593" t="s">
        <v>3594</v>
      </c>
      <c r="E1593" t="s">
        <v>4191</v>
      </c>
      <c r="F1593" t="s">
        <v>4258</v>
      </c>
      <c r="G1593">
        <v>8</v>
      </c>
      <c r="H1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3" t="str">
        <f>Tabla_Consulta_desde_proyectos6[[#This Row],[PRYApath]]&amp;" "&amp;Tabla_Consulta_desde_proyectos6[[#This Row],[Usunombre]]</f>
        <v>/0004/0002/0004 KRISLEY ELIZONDO GUTIERREZ</v>
      </c>
    </row>
    <row r="1594" spans="1:11" x14ac:dyDescent="0.3">
      <c r="A1594" t="s">
        <v>4194</v>
      </c>
      <c r="B1594" t="s">
        <v>4088</v>
      </c>
      <c r="C1594" t="s">
        <v>4089</v>
      </c>
      <c r="D1594" t="s">
        <v>3594</v>
      </c>
      <c r="E1594" t="s">
        <v>4191</v>
      </c>
      <c r="F1594" t="s">
        <v>4258</v>
      </c>
      <c r="G1594">
        <v>121.5</v>
      </c>
      <c r="H1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4" t="str">
        <f>Tabla_Consulta_desde_proyectos6[[#This Row],[PRYApath]]&amp;" "&amp;Tabla_Consulta_desde_proyectos6[[#This Row],[Usunombre]]</f>
        <v>/0004/0002/0004 KRISLEY ELIZONDO GUTIERREZ</v>
      </c>
    </row>
    <row r="1595" spans="1:11" x14ac:dyDescent="0.3">
      <c r="A1595" t="s">
        <v>4194</v>
      </c>
      <c r="B1595" t="s">
        <v>4088</v>
      </c>
      <c r="C1595" t="s">
        <v>4117</v>
      </c>
      <c r="D1595" t="s">
        <v>3594</v>
      </c>
      <c r="E1595" t="s">
        <v>196</v>
      </c>
      <c r="F1595" t="s">
        <v>4388</v>
      </c>
      <c r="G1595">
        <v>32</v>
      </c>
      <c r="H1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5" t="str">
        <f>Tabla_Consulta_desde_proyectos6[[#This Row],[PRYApath]]&amp;" "&amp;Tabla_Consulta_desde_proyectos6[[#This Row],[Usunombre]]</f>
        <v>/0004/0002/0004 LIZETH OCONITRILLO SANCHEZ</v>
      </c>
    </row>
    <row r="1596" spans="1:11" x14ac:dyDescent="0.3">
      <c r="A1596" t="s">
        <v>4194</v>
      </c>
      <c r="B1596" t="s">
        <v>4088</v>
      </c>
      <c r="C1596" t="s">
        <v>4221</v>
      </c>
      <c r="D1596" t="s">
        <v>3594</v>
      </c>
      <c r="E1596" t="s">
        <v>196</v>
      </c>
      <c r="F1596" t="s">
        <v>4388</v>
      </c>
      <c r="G1596">
        <v>88</v>
      </c>
      <c r="H1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6" t="str">
        <f>Tabla_Consulta_desde_proyectos6[[#This Row],[PRYApath]]&amp;" "&amp;Tabla_Consulta_desde_proyectos6[[#This Row],[Usunombre]]</f>
        <v>/0004/0002/0004 LIZETH OCONITRILLO SANCHEZ</v>
      </c>
    </row>
    <row r="1597" spans="1:11" x14ac:dyDescent="0.3">
      <c r="A1597" t="s">
        <v>4194</v>
      </c>
      <c r="B1597" t="s">
        <v>4088</v>
      </c>
      <c r="C1597" t="s">
        <v>4221</v>
      </c>
      <c r="D1597" t="s">
        <v>3594</v>
      </c>
      <c r="E1597" t="s">
        <v>196</v>
      </c>
      <c r="F1597" t="s">
        <v>4493</v>
      </c>
      <c r="G1597">
        <v>12</v>
      </c>
      <c r="H1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7" t="str">
        <f>Tabla_Consulta_desde_proyectos6[[#This Row],[PRYApath]]&amp;" "&amp;Tabla_Consulta_desde_proyectos6[[#This Row],[Usunombre]]</f>
        <v>/0004/0002/0004 LIZETH OCONITRILLO SANCHEZ</v>
      </c>
    </row>
    <row r="1598" spans="1:11" x14ac:dyDescent="0.3">
      <c r="A1598" t="s">
        <v>4194</v>
      </c>
      <c r="B1598" t="s">
        <v>4088</v>
      </c>
      <c r="C1598" t="s">
        <v>4221</v>
      </c>
      <c r="D1598" t="s">
        <v>3594</v>
      </c>
      <c r="E1598" t="s">
        <v>4391</v>
      </c>
      <c r="F1598" t="s">
        <v>4388</v>
      </c>
      <c r="G1598">
        <v>8</v>
      </c>
      <c r="H1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8" t="str">
        <f>Tabla_Consulta_desde_proyectos6[[#This Row],[PRYApath]]&amp;" "&amp;Tabla_Consulta_desde_proyectos6[[#This Row],[Usunombre]]</f>
        <v>/0004/0002/0004 LUCIANA DE LOS ANGELES SOLANO VARGAS</v>
      </c>
    </row>
    <row r="1599" spans="1:11" x14ac:dyDescent="0.3">
      <c r="A1599" t="s">
        <v>4194</v>
      </c>
      <c r="B1599" t="s">
        <v>4088</v>
      </c>
      <c r="C1599" t="s">
        <v>4089</v>
      </c>
      <c r="D1599" t="s">
        <v>3594</v>
      </c>
      <c r="E1599" t="s">
        <v>4391</v>
      </c>
      <c r="F1599" t="s">
        <v>4388</v>
      </c>
      <c r="G1599">
        <v>112</v>
      </c>
      <c r="H1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599" t="str">
        <f>Tabla_Consulta_desde_proyectos6[[#This Row],[PRYApath]]&amp;" "&amp;Tabla_Consulta_desde_proyectos6[[#This Row],[Usunombre]]</f>
        <v>/0004/0002/0004 LUCIANA DE LOS ANGELES SOLANO VARGAS</v>
      </c>
    </row>
    <row r="1600" spans="1:11" x14ac:dyDescent="0.3">
      <c r="A1600" t="s">
        <v>4194</v>
      </c>
      <c r="B1600" t="s">
        <v>4088</v>
      </c>
      <c r="C1600" t="s">
        <v>4117</v>
      </c>
      <c r="D1600" t="s">
        <v>3594</v>
      </c>
      <c r="E1600" t="s">
        <v>4217</v>
      </c>
      <c r="F1600" t="s">
        <v>4422</v>
      </c>
      <c r="G1600">
        <v>8</v>
      </c>
      <c r="H1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0" t="str">
        <f>Tabla_Consulta_desde_proyectos6[[#This Row],[PRYApath]]&amp;" "&amp;Tabla_Consulta_desde_proyectos6[[#This Row],[Usunombre]]</f>
        <v>/0004/0002/0004 MARIA FERNANDA ALVARADO ASTORGA</v>
      </c>
    </row>
    <row r="1601" spans="1:11" x14ac:dyDescent="0.3">
      <c r="A1601" t="s">
        <v>4194</v>
      </c>
      <c r="B1601" t="s">
        <v>4088</v>
      </c>
      <c r="C1601" t="s">
        <v>4349</v>
      </c>
      <c r="D1601" t="s">
        <v>3594</v>
      </c>
      <c r="E1601" t="s">
        <v>187</v>
      </c>
      <c r="F1601" t="s">
        <v>4342</v>
      </c>
      <c r="G1601">
        <v>3</v>
      </c>
      <c r="H1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1" t="str">
        <f>Tabla_Consulta_desde_proyectos6[[#This Row],[PRYApath]]&amp;" "&amp;Tabla_Consulta_desde_proyectos6[[#This Row],[Usunombre]]</f>
        <v>/0004/0002/0004 MARIA JOSE ANGULO GUTIERREZ</v>
      </c>
    </row>
    <row r="1602" spans="1:11" x14ac:dyDescent="0.3">
      <c r="A1602" t="s">
        <v>4194</v>
      </c>
      <c r="B1602" t="s">
        <v>4088</v>
      </c>
      <c r="C1602" t="s">
        <v>4349</v>
      </c>
      <c r="D1602" t="s">
        <v>3594</v>
      </c>
      <c r="E1602" t="s">
        <v>1033</v>
      </c>
      <c r="F1602" t="s">
        <v>4342</v>
      </c>
      <c r="G1602">
        <v>3</v>
      </c>
      <c r="H1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2" t="str">
        <f>Tabla_Consulta_desde_proyectos6[[#This Row],[PRYApath]]&amp;" "&amp;Tabla_Consulta_desde_proyectos6[[#This Row],[Usunombre]]</f>
        <v>/0004/0002/0004 MARIA SALAS MATHESSON</v>
      </c>
    </row>
    <row r="1603" spans="1:11" x14ac:dyDescent="0.3">
      <c r="A1603" t="s">
        <v>4194</v>
      </c>
      <c r="B1603" t="s">
        <v>4088</v>
      </c>
      <c r="C1603" t="s">
        <v>4349</v>
      </c>
      <c r="D1603" t="s">
        <v>3594</v>
      </c>
      <c r="E1603" t="s">
        <v>307</v>
      </c>
      <c r="F1603" t="s">
        <v>4342</v>
      </c>
      <c r="G1603">
        <v>3</v>
      </c>
      <c r="H1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3" t="str">
        <f>Tabla_Consulta_desde_proyectos6[[#This Row],[PRYApath]]&amp;" "&amp;Tabla_Consulta_desde_proyectos6[[#This Row],[Usunombre]]</f>
        <v>/0004/0002/0004 NANDY VILLEGAS MOREIRA</v>
      </c>
    </row>
    <row r="1604" spans="1:11" x14ac:dyDescent="0.3">
      <c r="A1604" t="s">
        <v>4194</v>
      </c>
      <c r="B1604" t="s">
        <v>4088</v>
      </c>
      <c r="C1604" t="s">
        <v>4349</v>
      </c>
      <c r="D1604" t="s">
        <v>3594</v>
      </c>
      <c r="E1604" t="s">
        <v>1035</v>
      </c>
      <c r="F1604" t="s">
        <v>4342</v>
      </c>
      <c r="G1604">
        <v>3</v>
      </c>
      <c r="H1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4" t="str">
        <f>Tabla_Consulta_desde_proyectos6[[#This Row],[PRYApath]]&amp;" "&amp;Tabla_Consulta_desde_proyectos6[[#This Row],[Usunombre]]</f>
        <v>/0004/0002/0004 PRISCILLA VILLARREAL MUÑOZ</v>
      </c>
    </row>
    <row r="1605" spans="1:11" x14ac:dyDescent="0.3">
      <c r="A1605" t="s">
        <v>4194</v>
      </c>
      <c r="B1605" t="s">
        <v>4088</v>
      </c>
      <c r="C1605" t="s">
        <v>4349</v>
      </c>
      <c r="D1605" t="s">
        <v>3594</v>
      </c>
      <c r="E1605" t="s">
        <v>254</v>
      </c>
      <c r="F1605" t="s">
        <v>4342</v>
      </c>
      <c r="G1605">
        <v>4</v>
      </c>
      <c r="H1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5" t="str">
        <f>Tabla_Consulta_desde_proyectos6[[#This Row],[PRYApath]]&amp;" "&amp;Tabla_Consulta_desde_proyectos6[[#This Row],[Usunombre]]</f>
        <v>/0004/0002/0004 RANDALL SANCHEZ CERDAS</v>
      </c>
    </row>
    <row r="1606" spans="1:11" x14ac:dyDescent="0.3">
      <c r="A1606" t="s">
        <v>4194</v>
      </c>
      <c r="B1606" t="s">
        <v>4088</v>
      </c>
      <c r="C1606" t="s">
        <v>4349</v>
      </c>
      <c r="D1606" t="s">
        <v>3594</v>
      </c>
      <c r="E1606" t="s">
        <v>236</v>
      </c>
      <c r="F1606" t="s">
        <v>4342</v>
      </c>
      <c r="G1606">
        <v>3</v>
      </c>
      <c r="H1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6" t="str">
        <f>Tabla_Consulta_desde_proyectos6[[#This Row],[PRYApath]]&amp;" "&amp;Tabla_Consulta_desde_proyectos6[[#This Row],[Usunombre]]</f>
        <v>/0004/0002/0004 ROGER MASIS PANIAGUA</v>
      </c>
    </row>
    <row r="1607" spans="1:11" x14ac:dyDescent="0.3">
      <c r="A1607" t="s">
        <v>4194</v>
      </c>
      <c r="B1607" t="s">
        <v>4088</v>
      </c>
      <c r="C1607" t="s">
        <v>4349</v>
      </c>
      <c r="D1607" t="s">
        <v>3594</v>
      </c>
      <c r="E1607" t="s">
        <v>300</v>
      </c>
      <c r="F1607" t="s">
        <v>4342</v>
      </c>
      <c r="G1607">
        <v>3</v>
      </c>
      <c r="H1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7" t="str">
        <f>Tabla_Consulta_desde_proyectos6[[#This Row],[PRYApath]]&amp;" "&amp;Tabla_Consulta_desde_proyectos6[[#This Row],[Usunombre]]</f>
        <v>/0004/0002/0004 SABRINA ANDREA VILLALOBOS ARIAS</v>
      </c>
    </row>
    <row r="1608" spans="1:11" x14ac:dyDescent="0.3">
      <c r="A1608" t="s">
        <v>4194</v>
      </c>
      <c r="B1608" t="s">
        <v>4088</v>
      </c>
      <c r="C1608" t="s">
        <v>4349</v>
      </c>
      <c r="D1608" t="s">
        <v>3594</v>
      </c>
      <c r="E1608" t="s">
        <v>164</v>
      </c>
      <c r="F1608" t="s">
        <v>4342</v>
      </c>
      <c r="G1608">
        <v>3</v>
      </c>
      <c r="H1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8" t="str">
        <f>Tabla_Consulta_desde_proyectos6[[#This Row],[PRYApath]]&amp;" "&amp;Tabla_Consulta_desde_proyectos6[[#This Row],[Usunombre]]</f>
        <v>/0004/0002/0004 SELENIA BADILLA ANCHIA</v>
      </c>
    </row>
    <row r="1609" spans="1:11" x14ac:dyDescent="0.3">
      <c r="A1609" t="s">
        <v>4194</v>
      </c>
      <c r="B1609" t="s">
        <v>4088</v>
      </c>
      <c r="C1609" t="s">
        <v>4349</v>
      </c>
      <c r="D1609" t="s">
        <v>3594</v>
      </c>
      <c r="E1609" t="s">
        <v>24</v>
      </c>
      <c r="F1609" t="s">
        <v>4342</v>
      </c>
      <c r="G1609">
        <v>3</v>
      </c>
      <c r="H1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09" t="str">
        <f>Tabla_Consulta_desde_proyectos6[[#This Row],[PRYApath]]&amp;" "&amp;Tabla_Consulta_desde_proyectos6[[#This Row],[Usunombre]]</f>
        <v>/0004/0002/0004 VICTOR CHAVES MONTERO</v>
      </c>
    </row>
    <row r="1610" spans="1:11" x14ac:dyDescent="0.3">
      <c r="A1610" t="s">
        <v>4194</v>
      </c>
      <c r="B1610" t="s">
        <v>4088</v>
      </c>
      <c r="C1610" t="s">
        <v>4349</v>
      </c>
      <c r="D1610" t="s">
        <v>3594</v>
      </c>
      <c r="E1610" t="s">
        <v>250</v>
      </c>
      <c r="F1610" t="s">
        <v>4342</v>
      </c>
      <c r="G1610">
        <v>3</v>
      </c>
      <c r="H1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0" t="str">
        <f>Tabla_Consulta_desde_proyectos6[[#This Row],[PRYApath]]&amp;" "&amp;Tabla_Consulta_desde_proyectos6[[#This Row],[Usunombre]]</f>
        <v>/0004/0002/0004 YUNDRI GARCIA NAVARRO</v>
      </c>
    </row>
    <row r="1611" spans="1:11" x14ac:dyDescent="0.3">
      <c r="A1611" t="s">
        <v>4194</v>
      </c>
      <c r="B1611" t="s">
        <v>4168</v>
      </c>
      <c r="C1611" t="s">
        <v>4260</v>
      </c>
      <c r="D1611" t="s">
        <v>3595</v>
      </c>
      <c r="E1611" t="s">
        <v>286</v>
      </c>
      <c r="F1611" t="s">
        <v>4258</v>
      </c>
      <c r="G1611">
        <v>9.25</v>
      </c>
      <c r="H1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1" t="str">
        <f>Tabla_Consulta_desde_proyectos6[[#This Row],[PRYApath]]&amp;" "&amp;Tabla_Consulta_desde_proyectos6[[#This Row],[Usunombre]]</f>
        <v>/0004/0002/0006 ALFONSO FUENTES RODRIGUEZ</v>
      </c>
    </row>
    <row r="1612" spans="1:11" x14ac:dyDescent="0.3">
      <c r="A1612" t="s">
        <v>4194</v>
      </c>
      <c r="B1612" t="s">
        <v>4168</v>
      </c>
      <c r="C1612" t="s">
        <v>4261</v>
      </c>
      <c r="D1612" t="s">
        <v>3595</v>
      </c>
      <c r="E1612" t="s">
        <v>286</v>
      </c>
      <c r="F1612" t="s">
        <v>4258</v>
      </c>
      <c r="G1612">
        <v>0.5</v>
      </c>
      <c r="H1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2" t="str">
        <f>Tabla_Consulta_desde_proyectos6[[#This Row],[PRYApath]]&amp;" "&amp;Tabla_Consulta_desde_proyectos6[[#This Row],[Usunombre]]</f>
        <v>/0004/0002/0006 ALFONSO FUENTES RODRIGUEZ</v>
      </c>
    </row>
    <row r="1613" spans="1:11" x14ac:dyDescent="0.3">
      <c r="A1613" t="s">
        <v>4194</v>
      </c>
      <c r="B1613" t="s">
        <v>4168</v>
      </c>
      <c r="C1613" t="s">
        <v>4260</v>
      </c>
      <c r="D1613" t="s">
        <v>3595</v>
      </c>
      <c r="E1613" t="s">
        <v>286</v>
      </c>
      <c r="F1613" t="s">
        <v>4342</v>
      </c>
      <c r="G1613">
        <v>16.75</v>
      </c>
      <c r="H1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3" t="str">
        <f>Tabla_Consulta_desde_proyectos6[[#This Row],[PRYApath]]&amp;" "&amp;Tabla_Consulta_desde_proyectos6[[#This Row],[Usunombre]]</f>
        <v>/0004/0002/0006 ALFONSO FUENTES RODRIGUEZ</v>
      </c>
    </row>
    <row r="1614" spans="1:11" x14ac:dyDescent="0.3">
      <c r="A1614" t="s">
        <v>4194</v>
      </c>
      <c r="B1614" t="s">
        <v>4168</v>
      </c>
      <c r="C1614" t="s">
        <v>4260</v>
      </c>
      <c r="D1614" t="s">
        <v>3595</v>
      </c>
      <c r="E1614" t="s">
        <v>286</v>
      </c>
      <c r="F1614" t="s">
        <v>4366</v>
      </c>
      <c r="G1614">
        <v>15.75</v>
      </c>
      <c r="H1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4" t="str">
        <f>Tabla_Consulta_desde_proyectos6[[#This Row],[PRYApath]]&amp;" "&amp;Tabla_Consulta_desde_proyectos6[[#This Row],[Usunombre]]</f>
        <v>/0004/0002/0006 ALFONSO FUENTES RODRIGUEZ</v>
      </c>
    </row>
    <row r="1615" spans="1:11" x14ac:dyDescent="0.3">
      <c r="A1615" t="s">
        <v>4194</v>
      </c>
      <c r="B1615" t="s">
        <v>4168</v>
      </c>
      <c r="C1615" t="s">
        <v>4221</v>
      </c>
      <c r="D1615" t="s">
        <v>3595</v>
      </c>
      <c r="E1615" t="s">
        <v>286</v>
      </c>
      <c r="F1615" t="s">
        <v>4388</v>
      </c>
      <c r="G1615">
        <v>3</v>
      </c>
      <c r="H1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5" t="str">
        <f>Tabla_Consulta_desde_proyectos6[[#This Row],[PRYApath]]&amp;" "&amp;Tabla_Consulta_desde_proyectos6[[#This Row],[Usunombre]]</f>
        <v>/0004/0002/0006 ALFONSO FUENTES RODRIGUEZ</v>
      </c>
    </row>
    <row r="1616" spans="1:11" x14ac:dyDescent="0.3">
      <c r="A1616" t="s">
        <v>4194</v>
      </c>
      <c r="B1616" t="s">
        <v>4168</v>
      </c>
      <c r="C1616" t="s">
        <v>4260</v>
      </c>
      <c r="D1616" t="s">
        <v>3595</v>
      </c>
      <c r="E1616" t="s">
        <v>286</v>
      </c>
      <c r="F1616" t="s">
        <v>4388</v>
      </c>
      <c r="G1616">
        <v>15</v>
      </c>
      <c r="H1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6" t="str">
        <f>Tabla_Consulta_desde_proyectos6[[#This Row],[PRYApath]]&amp;" "&amp;Tabla_Consulta_desde_proyectos6[[#This Row],[Usunombre]]</f>
        <v>/0004/0002/0006 ALFONSO FUENTES RODRIGUEZ</v>
      </c>
    </row>
    <row r="1617" spans="1:11" x14ac:dyDescent="0.3">
      <c r="A1617" t="s">
        <v>4194</v>
      </c>
      <c r="B1617" t="s">
        <v>4168</v>
      </c>
      <c r="C1617" t="s">
        <v>4411</v>
      </c>
      <c r="D1617" t="s">
        <v>3595</v>
      </c>
      <c r="E1617" t="s">
        <v>286</v>
      </c>
      <c r="F1617" t="s">
        <v>4388</v>
      </c>
      <c r="G1617">
        <v>0.5</v>
      </c>
      <c r="H1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7" t="str">
        <f>Tabla_Consulta_desde_proyectos6[[#This Row],[PRYApath]]&amp;" "&amp;Tabla_Consulta_desde_proyectos6[[#This Row],[Usunombre]]</f>
        <v>/0004/0002/0006 ALFONSO FUENTES RODRIGUEZ</v>
      </c>
    </row>
    <row r="1618" spans="1:11" x14ac:dyDescent="0.3">
      <c r="A1618" t="s">
        <v>4194</v>
      </c>
      <c r="B1618" t="s">
        <v>4168</v>
      </c>
      <c r="C1618" t="s">
        <v>4412</v>
      </c>
      <c r="D1618" t="s">
        <v>3595</v>
      </c>
      <c r="E1618" t="s">
        <v>286</v>
      </c>
      <c r="F1618" t="s">
        <v>4388</v>
      </c>
      <c r="G1618">
        <v>3.5</v>
      </c>
      <c r="H1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8" t="str">
        <f>Tabla_Consulta_desde_proyectos6[[#This Row],[PRYApath]]&amp;" "&amp;Tabla_Consulta_desde_proyectos6[[#This Row],[Usunombre]]</f>
        <v>/0004/0002/0006 ALFONSO FUENTES RODRIGUEZ</v>
      </c>
    </row>
    <row r="1619" spans="1:11" x14ac:dyDescent="0.3">
      <c r="A1619" t="s">
        <v>4194</v>
      </c>
      <c r="B1619" t="s">
        <v>4168</v>
      </c>
      <c r="C1619" t="s">
        <v>4413</v>
      </c>
      <c r="D1619" t="s">
        <v>3595</v>
      </c>
      <c r="E1619" t="s">
        <v>286</v>
      </c>
      <c r="F1619" t="s">
        <v>4388</v>
      </c>
      <c r="G1619">
        <v>11.75</v>
      </c>
      <c r="H1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19" t="str">
        <f>Tabla_Consulta_desde_proyectos6[[#This Row],[PRYApath]]&amp;" "&amp;Tabla_Consulta_desde_proyectos6[[#This Row],[Usunombre]]</f>
        <v>/0004/0002/0006 ALFONSO FUENTES RODRIGUEZ</v>
      </c>
    </row>
    <row r="1620" spans="1:11" x14ac:dyDescent="0.3">
      <c r="A1620" t="s">
        <v>4194</v>
      </c>
      <c r="B1620" t="s">
        <v>4168</v>
      </c>
      <c r="C1620" t="s">
        <v>4260</v>
      </c>
      <c r="D1620" t="s">
        <v>3595</v>
      </c>
      <c r="E1620" t="s">
        <v>286</v>
      </c>
      <c r="F1620" t="s">
        <v>4422</v>
      </c>
      <c r="G1620">
        <v>7</v>
      </c>
      <c r="H1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0" t="str">
        <f>Tabla_Consulta_desde_proyectos6[[#This Row],[PRYApath]]&amp;" "&amp;Tabla_Consulta_desde_proyectos6[[#This Row],[Usunombre]]</f>
        <v>/0004/0002/0006 ALFONSO FUENTES RODRIGUEZ</v>
      </c>
    </row>
    <row r="1621" spans="1:11" x14ac:dyDescent="0.3">
      <c r="A1621" t="s">
        <v>4194</v>
      </c>
      <c r="B1621" t="s">
        <v>4168</v>
      </c>
      <c r="C1621" t="s">
        <v>4261</v>
      </c>
      <c r="D1621" t="s">
        <v>3595</v>
      </c>
      <c r="E1621" t="s">
        <v>65</v>
      </c>
      <c r="F1621" t="s">
        <v>4258</v>
      </c>
      <c r="G1621">
        <v>3</v>
      </c>
      <c r="H1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1" t="str">
        <f>Tabla_Consulta_desde_proyectos6[[#This Row],[PRYApath]]&amp;" "&amp;Tabla_Consulta_desde_proyectos6[[#This Row],[Usunombre]]</f>
        <v>/0004/0002/0006 ALFONSO VARGAS CHAVES</v>
      </c>
    </row>
    <row r="1622" spans="1:11" x14ac:dyDescent="0.3">
      <c r="A1622" t="s">
        <v>4194</v>
      </c>
      <c r="B1622" t="s">
        <v>4168</v>
      </c>
      <c r="C1622" t="s">
        <v>4260</v>
      </c>
      <c r="D1622" t="s">
        <v>3595</v>
      </c>
      <c r="E1622" t="s">
        <v>65</v>
      </c>
      <c r="F1622" t="s">
        <v>4342</v>
      </c>
      <c r="G1622">
        <v>3</v>
      </c>
      <c r="H1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2" t="str">
        <f>Tabla_Consulta_desde_proyectos6[[#This Row],[PRYApath]]&amp;" "&amp;Tabla_Consulta_desde_proyectos6[[#This Row],[Usunombre]]</f>
        <v>/0004/0002/0006 ALFONSO VARGAS CHAVES</v>
      </c>
    </row>
    <row r="1623" spans="1:11" x14ac:dyDescent="0.3">
      <c r="A1623" t="s">
        <v>4194</v>
      </c>
      <c r="B1623" t="s">
        <v>4168</v>
      </c>
      <c r="C1623" t="s">
        <v>4260</v>
      </c>
      <c r="D1623" t="s">
        <v>3595</v>
      </c>
      <c r="E1623" t="s">
        <v>65</v>
      </c>
      <c r="F1623" t="s">
        <v>4366</v>
      </c>
      <c r="G1623">
        <v>5.25</v>
      </c>
      <c r="H1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3" t="str">
        <f>Tabla_Consulta_desde_proyectos6[[#This Row],[PRYApath]]&amp;" "&amp;Tabla_Consulta_desde_proyectos6[[#This Row],[Usunombre]]</f>
        <v>/0004/0002/0006 ALFONSO VARGAS CHAVES</v>
      </c>
    </row>
    <row r="1624" spans="1:11" x14ac:dyDescent="0.3">
      <c r="A1624" t="s">
        <v>4194</v>
      </c>
      <c r="B1624" t="s">
        <v>4168</v>
      </c>
      <c r="C1624" t="s">
        <v>4260</v>
      </c>
      <c r="D1624" t="s">
        <v>3595</v>
      </c>
      <c r="E1624" t="s">
        <v>65</v>
      </c>
      <c r="F1624" t="s">
        <v>4388</v>
      </c>
      <c r="G1624">
        <v>0.75</v>
      </c>
      <c r="H1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4" t="str">
        <f>Tabla_Consulta_desde_proyectos6[[#This Row],[PRYApath]]&amp;" "&amp;Tabla_Consulta_desde_proyectos6[[#This Row],[Usunombre]]</f>
        <v>/0004/0002/0006 ALFONSO VARGAS CHAVES</v>
      </c>
    </row>
    <row r="1625" spans="1:11" x14ac:dyDescent="0.3">
      <c r="A1625" t="s">
        <v>4194</v>
      </c>
      <c r="B1625" t="s">
        <v>4168</v>
      </c>
      <c r="C1625" t="s">
        <v>4693</v>
      </c>
      <c r="D1625" t="s">
        <v>3595</v>
      </c>
      <c r="E1625" t="s">
        <v>65</v>
      </c>
      <c r="F1625" t="s">
        <v>4692</v>
      </c>
      <c r="G1625">
        <v>4.5</v>
      </c>
      <c r="H1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5" t="str">
        <f>Tabla_Consulta_desde_proyectos6[[#This Row],[PRYApath]]&amp;" "&amp;Tabla_Consulta_desde_proyectos6[[#This Row],[Usunombre]]</f>
        <v>/0004/0002/0006 ALFONSO VARGAS CHAVES</v>
      </c>
    </row>
    <row r="1626" spans="1:11" x14ac:dyDescent="0.3">
      <c r="A1626" t="s">
        <v>4194</v>
      </c>
      <c r="B1626" t="s">
        <v>4168</v>
      </c>
      <c r="C1626" t="s">
        <v>4426</v>
      </c>
      <c r="D1626" t="s">
        <v>3595</v>
      </c>
      <c r="E1626" t="s">
        <v>133</v>
      </c>
      <c r="F1626" t="s">
        <v>4422</v>
      </c>
      <c r="G1626">
        <v>76</v>
      </c>
      <c r="H1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6" t="str">
        <f>Tabla_Consulta_desde_proyectos6[[#This Row],[PRYApath]]&amp;" "&amp;Tabla_Consulta_desde_proyectos6[[#This Row],[Usunombre]]</f>
        <v>/0004/0002/0006 BRANDON BARRANTES ALFARO</v>
      </c>
    </row>
    <row r="1627" spans="1:11" x14ac:dyDescent="0.3">
      <c r="A1627" t="s">
        <v>4194</v>
      </c>
      <c r="B1627" t="s">
        <v>4168</v>
      </c>
      <c r="C1627" t="s">
        <v>4426</v>
      </c>
      <c r="D1627" t="s">
        <v>3595</v>
      </c>
      <c r="E1627" t="s">
        <v>133</v>
      </c>
      <c r="F1627" t="s">
        <v>4434</v>
      </c>
      <c r="G1627">
        <v>69.5</v>
      </c>
      <c r="H1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7" t="str">
        <f>Tabla_Consulta_desde_proyectos6[[#This Row],[PRYApath]]&amp;" "&amp;Tabla_Consulta_desde_proyectos6[[#This Row],[Usunombre]]</f>
        <v>/0004/0002/0006 BRANDON BARRANTES ALFARO</v>
      </c>
    </row>
    <row r="1628" spans="1:11" x14ac:dyDescent="0.3">
      <c r="A1628" t="s">
        <v>4194</v>
      </c>
      <c r="B1628" t="s">
        <v>4168</v>
      </c>
      <c r="C1628" t="s">
        <v>4426</v>
      </c>
      <c r="D1628" t="s">
        <v>3595</v>
      </c>
      <c r="E1628" t="s">
        <v>133</v>
      </c>
      <c r="F1628" t="s">
        <v>4593</v>
      </c>
      <c r="G1628">
        <v>11.25</v>
      </c>
      <c r="H1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8" t="str">
        <f>Tabla_Consulta_desde_proyectos6[[#This Row],[PRYApath]]&amp;" "&amp;Tabla_Consulta_desde_proyectos6[[#This Row],[Usunombre]]</f>
        <v>/0004/0002/0006 BRANDON BARRANTES ALFARO</v>
      </c>
    </row>
    <row r="1629" spans="1:11" x14ac:dyDescent="0.3">
      <c r="A1629" t="s">
        <v>4194</v>
      </c>
      <c r="B1629" t="s">
        <v>4168</v>
      </c>
      <c r="C1629" t="s">
        <v>4426</v>
      </c>
      <c r="D1629" t="s">
        <v>3595</v>
      </c>
      <c r="E1629" t="s">
        <v>133</v>
      </c>
      <c r="F1629" t="s">
        <v>4692</v>
      </c>
      <c r="G1629">
        <v>10.75</v>
      </c>
      <c r="H1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29" t="str">
        <f>Tabla_Consulta_desde_proyectos6[[#This Row],[PRYApath]]&amp;" "&amp;Tabla_Consulta_desde_proyectos6[[#This Row],[Usunombre]]</f>
        <v>/0004/0002/0006 BRANDON BARRANTES ALFARO</v>
      </c>
    </row>
    <row r="1630" spans="1:11" x14ac:dyDescent="0.3">
      <c r="A1630" t="s">
        <v>4194</v>
      </c>
      <c r="B1630" t="s">
        <v>4168</v>
      </c>
      <c r="C1630" t="s">
        <v>4261</v>
      </c>
      <c r="D1630" t="s">
        <v>3595</v>
      </c>
      <c r="E1630" t="s">
        <v>262</v>
      </c>
      <c r="F1630" t="s">
        <v>4258</v>
      </c>
      <c r="G1630">
        <v>1</v>
      </c>
      <c r="H1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0" t="str">
        <f>Tabla_Consulta_desde_proyectos6[[#This Row],[PRYApath]]&amp;" "&amp;Tabla_Consulta_desde_proyectos6[[#This Row],[Usunombre]]</f>
        <v>/0004/0002/0006 ELIER CORTES BALTODANO</v>
      </c>
    </row>
    <row r="1631" spans="1:11" x14ac:dyDescent="0.3">
      <c r="A1631" t="s">
        <v>4194</v>
      </c>
      <c r="B1631" t="s">
        <v>4168</v>
      </c>
      <c r="C1631" t="s">
        <v>4260</v>
      </c>
      <c r="D1631" t="s">
        <v>3595</v>
      </c>
      <c r="E1631" t="s">
        <v>262</v>
      </c>
      <c r="F1631" t="s">
        <v>4284</v>
      </c>
      <c r="G1631">
        <v>1</v>
      </c>
      <c r="H1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1" t="str">
        <f>Tabla_Consulta_desde_proyectos6[[#This Row],[PRYApath]]&amp;" "&amp;Tabla_Consulta_desde_proyectos6[[#This Row],[Usunombre]]</f>
        <v>/0004/0002/0006 ELIER CORTES BALTODANO</v>
      </c>
    </row>
    <row r="1632" spans="1:11" x14ac:dyDescent="0.3">
      <c r="A1632" t="s">
        <v>4194</v>
      </c>
      <c r="B1632" t="s">
        <v>4168</v>
      </c>
      <c r="C1632" t="s">
        <v>4260</v>
      </c>
      <c r="D1632" t="s">
        <v>3595</v>
      </c>
      <c r="E1632" t="s">
        <v>262</v>
      </c>
      <c r="F1632" t="s">
        <v>4342</v>
      </c>
      <c r="G1632">
        <v>12.75</v>
      </c>
      <c r="H1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2" t="str">
        <f>Tabla_Consulta_desde_proyectos6[[#This Row],[PRYApath]]&amp;" "&amp;Tabla_Consulta_desde_proyectos6[[#This Row],[Usunombre]]</f>
        <v>/0004/0002/0006 ELIER CORTES BALTODANO</v>
      </c>
    </row>
    <row r="1633" spans="1:11" x14ac:dyDescent="0.3">
      <c r="A1633" t="s">
        <v>4194</v>
      </c>
      <c r="B1633" t="s">
        <v>4168</v>
      </c>
      <c r="C1633" t="s">
        <v>4260</v>
      </c>
      <c r="D1633" t="s">
        <v>3595</v>
      </c>
      <c r="E1633" t="s">
        <v>262</v>
      </c>
      <c r="F1633" t="s">
        <v>4366</v>
      </c>
      <c r="G1633">
        <v>6.5</v>
      </c>
      <c r="H1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3" t="str">
        <f>Tabla_Consulta_desde_proyectos6[[#This Row],[PRYApath]]&amp;" "&amp;Tabla_Consulta_desde_proyectos6[[#This Row],[Usunombre]]</f>
        <v>/0004/0002/0006 ELIER CORTES BALTODANO</v>
      </c>
    </row>
    <row r="1634" spans="1:11" x14ac:dyDescent="0.3">
      <c r="A1634" t="s">
        <v>4194</v>
      </c>
      <c r="B1634" t="s">
        <v>4168</v>
      </c>
      <c r="C1634" t="s">
        <v>4260</v>
      </c>
      <c r="D1634" t="s">
        <v>3595</v>
      </c>
      <c r="E1634" t="s">
        <v>262</v>
      </c>
      <c r="F1634" t="s">
        <v>4388</v>
      </c>
      <c r="G1634">
        <v>2.5</v>
      </c>
      <c r="H1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4" t="str">
        <f>Tabla_Consulta_desde_proyectos6[[#This Row],[PRYApath]]&amp;" "&amp;Tabla_Consulta_desde_proyectos6[[#This Row],[Usunombre]]</f>
        <v>/0004/0002/0006 ELIER CORTES BALTODANO</v>
      </c>
    </row>
    <row r="1635" spans="1:11" x14ac:dyDescent="0.3">
      <c r="A1635" t="s">
        <v>4194</v>
      </c>
      <c r="B1635" t="s">
        <v>4168</v>
      </c>
      <c r="C1635" t="s">
        <v>4414</v>
      </c>
      <c r="D1635" t="s">
        <v>3595</v>
      </c>
      <c r="E1635" t="s">
        <v>262</v>
      </c>
      <c r="F1635" t="s">
        <v>4388</v>
      </c>
      <c r="G1635">
        <v>9.5</v>
      </c>
      <c r="H1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5" t="str">
        <f>Tabla_Consulta_desde_proyectos6[[#This Row],[PRYApath]]&amp;" "&amp;Tabla_Consulta_desde_proyectos6[[#This Row],[Usunombre]]</f>
        <v>/0004/0002/0006 ELIER CORTES BALTODANO</v>
      </c>
    </row>
    <row r="1636" spans="1:11" x14ac:dyDescent="0.3">
      <c r="A1636" t="s">
        <v>4194</v>
      </c>
      <c r="B1636" t="s">
        <v>4168</v>
      </c>
      <c r="C1636" t="s">
        <v>4260</v>
      </c>
      <c r="D1636" t="s">
        <v>3595</v>
      </c>
      <c r="E1636" t="s">
        <v>262</v>
      </c>
      <c r="F1636" t="s">
        <v>4422</v>
      </c>
      <c r="G1636">
        <v>31.25</v>
      </c>
      <c r="H1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6" t="str">
        <f>Tabla_Consulta_desde_proyectos6[[#This Row],[PRYApath]]&amp;" "&amp;Tabla_Consulta_desde_proyectos6[[#This Row],[Usunombre]]</f>
        <v>/0004/0002/0006 ELIER CORTES BALTODANO</v>
      </c>
    </row>
    <row r="1637" spans="1:11" x14ac:dyDescent="0.3">
      <c r="A1637" t="s">
        <v>4194</v>
      </c>
      <c r="B1637" t="s">
        <v>4168</v>
      </c>
      <c r="C1637" t="s">
        <v>4260</v>
      </c>
      <c r="D1637" t="s">
        <v>3595</v>
      </c>
      <c r="E1637" t="s">
        <v>262</v>
      </c>
      <c r="F1637" t="s">
        <v>4434</v>
      </c>
      <c r="G1637">
        <v>26.25</v>
      </c>
      <c r="H1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7" t="str">
        <f>Tabla_Consulta_desde_proyectos6[[#This Row],[PRYApath]]&amp;" "&amp;Tabla_Consulta_desde_proyectos6[[#This Row],[Usunombre]]</f>
        <v>/0004/0002/0006 ELIER CORTES BALTODANO</v>
      </c>
    </row>
    <row r="1638" spans="1:11" x14ac:dyDescent="0.3">
      <c r="A1638" t="s">
        <v>4194</v>
      </c>
      <c r="B1638" t="s">
        <v>4168</v>
      </c>
      <c r="C1638" t="s">
        <v>4260</v>
      </c>
      <c r="D1638" t="s">
        <v>3595</v>
      </c>
      <c r="E1638" t="s">
        <v>262</v>
      </c>
      <c r="F1638" t="s">
        <v>4493</v>
      </c>
      <c r="G1638">
        <v>10</v>
      </c>
      <c r="H1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8" t="str">
        <f>Tabla_Consulta_desde_proyectos6[[#This Row],[PRYApath]]&amp;" "&amp;Tabla_Consulta_desde_proyectos6[[#This Row],[Usunombre]]</f>
        <v>/0004/0002/0006 ELIER CORTES BALTODANO</v>
      </c>
    </row>
    <row r="1639" spans="1:11" x14ac:dyDescent="0.3">
      <c r="A1639" t="s">
        <v>4194</v>
      </c>
      <c r="B1639" t="s">
        <v>4168</v>
      </c>
      <c r="C1639" t="s">
        <v>4260</v>
      </c>
      <c r="D1639" t="s">
        <v>3595</v>
      </c>
      <c r="E1639" t="s">
        <v>262</v>
      </c>
      <c r="F1639" t="s">
        <v>4559</v>
      </c>
      <c r="G1639">
        <v>6.25</v>
      </c>
      <c r="H1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39" t="str">
        <f>Tabla_Consulta_desde_proyectos6[[#This Row],[PRYApath]]&amp;" "&amp;Tabla_Consulta_desde_proyectos6[[#This Row],[Usunombre]]</f>
        <v>/0004/0002/0006 ELIER CORTES BALTODANO</v>
      </c>
    </row>
    <row r="1640" spans="1:11" x14ac:dyDescent="0.3">
      <c r="A1640" t="s">
        <v>4194</v>
      </c>
      <c r="B1640" t="s">
        <v>4168</v>
      </c>
      <c r="C1640" t="s">
        <v>4260</v>
      </c>
      <c r="D1640" t="s">
        <v>3595</v>
      </c>
      <c r="E1640" t="s">
        <v>262</v>
      </c>
      <c r="F1640" t="s">
        <v>4593</v>
      </c>
      <c r="G1640">
        <v>13.75</v>
      </c>
      <c r="H1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0" t="str">
        <f>Tabla_Consulta_desde_proyectos6[[#This Row],[PRYApath]]&amp;" "&amp;Tabla_Consulta_desde_proyectos6[[#This Row],[Usunombre]]</f>
        <v>/0004/0002/0006 ELIER CORTES BALTODANO</v>
      </c>
    </row>
    <row r="1641" spans="1:11" x14ac:dyDescent="0.3">
      <c r="A1641" t="s">
        <v>4194</v>
      </c>
      <c r="B1641" t="s">
        <v>4168</v>
      </c>
      <c r="C1641" t="s">
        <v>4221</v>
      </c>
      <c r="D1641" t="s">
        <v>3595</v>
      </c>
      <c r="E1641" t="s">
        <v>4268</v>
      </c>
      <c r="F1641" t="s">
        <v>4284</v>
      </c>
      <c r="G1641">
        <v>8</v>
      </c>
      <c r="H1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1" t="str">
        <f>Tabla_Consulta_desde_proyectos6[[#This Row],[PRYApath]]&amp;" "&amp;Tabla_Consulta_desde_proyectos6[[#This Row],[Usunombre]]</f>
        <v>/0004/0002/0006 GENDERSON WAINER BARBOZA GRANADOS</v>
      </c>
    </row>
    <row r="1642" spans="1:11" x14ac:dyDescent="0.3">
      <c r="A1642" t="s">
        <v>4194</v>
      </c>
      <c r="B1642" t="s">
        <v>4168</v>
      </c>
      <c r="C1642" t="s">
        <v>4260</v>
      </c>
      <c r="D1642" t="s">
        <v>3595</v>
      </c>
      <c r="E1642" t="s">
        <v>4268</v>
      </c>
      <c r="F1642" t="s">
        <v>4284</v>
      </c>
      <c r="G1642">
        <v>96</v>
      </c>
      <c r="H1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2" t="str">
        <f>Tabla_Consulta_desde_proyectos6[[#This Row],[PRYApath]]&amp;" "&amp;Tabla_Consulta_desde_proyectos6[[#This Row],[Usunombre]]</f>
        <v>/0004/0002/0006 GENDERSON WAINER BARBOZA GRANADOS</v>
      </c>
    </row>
    <row r="1643" spans="1:11" x14ac:dyDescent="0.3">
      <c r="A1643" t="s">
        <v>4194</v>
      </c>
      <c r="B1643" t="s">
        <v>4168</v>
      </c>
      <c r="C1643" t="s">
        <v>4261</v>
      </c>
      <c r="D1643" t="s">
        <v>3595</v>
      </c>
      <c r="E1643" t="s">
        <v>4268</v>
      </c>
      <c r="F1643" t="s">
        <v>4284</v>
      </c>
      <c r="G1643">
        <v>8</v>
      </c>
      <c r="H1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3" t="str">
        <f>Tabla_Consulta_desde_proyectos6[[#This Row],[PRYApath]]&amp;" "&amp;Tabla_Consulta_desde_proyectos6[[#This Row],[Usunombre]]</f>
        <v>/0004/0002/0006 GENDERSON WAINER BARBOZA GRANADOS</v>
      </c>
    </row>
    <row r="1644" spans="1:11" x14ac:dyDescent="0.3">
      <c r="A1644" t="s">
        <v>4194</v>
      </c>
      <c r="B1644" t="s">
        <v>4168</v>
      </c>
      <c r="C1644" t="s">
        <v>4260</v>
      </c>
      <c r="D1644" t="s">
        <v>3595</v>
      </c>
      <c r="E1644" t="s">
        <v>4268</v>
      </c>
      <c r="F1644" t="s">
        <v>4342</v>
      </c>
      <c r="G1644">
        <v>64</v>
      </c>
      <c r="H1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4" t="str">
        <f>Tabla_Consulta_desde_proyectos6[[#This Row],[PRYApath]]&amp;" "&amp;Tabla_Consulta_desde_proyectos6[[#This Row],[Usunombre]]</f>
        <v>/0004/0002/0006 GENDERSON WAINER BARBOZA GRANADOS</v>
      </c>
    </row>
    <row r="1645" spans="1:11" x14ac:dyDescent="0.3">
      <c r="A1645" t="s">
        <v>4194</v>
      </c>
      <c r="B1645" t="s">
        <v>4168</v>
      </c>
      <c r="C1645" t="s">
        <v>4260</v>
      </c>
      <c r="D1645" t="s">
        <v>3595</v>
      </c>
      <c r="E1645" t="s">
        <v>4214</v>
      </c>
      <c r="F1645" t="s">
        <v>4342</v>
      </c>
      <c r="G1645">
        <v>18.5</v>
      </c>
      <c r="H1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5" t="str">
        <f>Tabla_Consulta_desde_proyectos6[[#This Row],[PRYApath]]&amp;" "&amp;Tabla_Consulta_desde_proyectos6[[#This Row],[Usunombre]]</f>
        <v>/0004/0002/0006 GERARDO BOLIVAR VARGAS FERNANDEZ</v>
      </c>
    </row>
    <row r="1646" spans="1:11" x14ac:dyDescent="0.3">
      <c r="A1646" t="s">
        <v>4194</v>
      </c>
      <c r="B1646" t="s">
        <v>4168</v>
      </c>
      <c r="C1646" t="s">
        <v>4260</v>
      </c>
      <c r="D1646" t="s">
        <v>3595</v>
      </c>
      <c r="E1646" t="s">
        <v>4214</v>
      </c>
      <c r="F1646" t="s">
        <v>4366</v>
      </c>
      <c r="G1646">
        <v>3</v>
      </c>
      <c r="H1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6" t="str">
        <f>Tabla_Consulta_desde_proyectos6[[#This Row],[PRYApath]]&amp;" "&amp;Tabla_Consulta_desde_proyectos6[[#This Row],[Usunombre]]</f>
        <v>/0004/0002/0006 GERARDO BOLIVAR VARGAS FERNANDEZ</v>
      </c>
    </row>
    <row r="1647" spans="1:11" x14ac:dyDescent="0.3">
      <c r="A1647" t="s">
        <v>4194</v>
      </c>
      <c r="B1647" t="s">
        <v>4168</v>
      </c>
      <c r="C1647" t="s">
        <v>4260</v>
      </c>
      <c r="D1647" t="s">
        <v>3595</v>
      </c>
      <c r="E1647" t="s">
        <v>4214</v>
      </c>
      <c r="F1647" t="s">
        <v>4388</v>
      </c>
      <c r="G1647">
        <v>18.2</v>
      </c>
      <c r="H1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7" t="str">
        <f>Tabla_Consulta_desde_proyectos6[[#This Row],[PRYApath]]&amp;" "&amp;Tabla_Consulta_desde_proyectos6[[#This Row],[Usunombre]]</f>
        <v>/0004/0002/0006 GERARDO BOLIVAR VARGAS FERNANDEZ</v>
      </c>
    </row>
    <row r="1648" spans="1:11" x14ac:dyDescent="0.3">
      <c r="A1648" t="s">
        <v>4194</v>
      </c>
      <c r="B1648" t="s">
        <v>4168</v>
      </c>
      <c r="C1648" t="s">
        <v>4260</v>
      </c>
      <c r="D1648" t="s">
        <v>3595</v>
      </c>
      <c r="E1648" t="s">
        <v>4214</v>
      </c>
      <c r="F1648" t="s">
        <v>4422</v>
      </c>
      <c r="G1648">
        <v>3</v>
      </c>
      <c r="H1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8" t="str">
        <f>Tabla_Consulta_desde_proyectos6[[#This Row],[PRYApath]]&amp;" "&amp;Tabla_Consulta_desde_proyectos6[[#This Row],[Usunombre]]</f>
        <v>/0004/0002/0006 GERARDO BOLIVAR VARGAS FERNANDEZ</v>
      </c>
    </row>
    <row r="1649" spans="1:11" x14ac:dyDescent="0.3">
      <c r="A1649" t="s">
        <v>4194</v>
      </c>
      <c r="B1649" t="s">
        <v>4168</v>
      </c>
      <c r="C1649" t="s">
        <v>4260</v>
      </c>
      <c r="D1649" t="s">
        <v>3595</v>
      </c>
      <c r="E1649" t="s">
        <v>4214</v>
      </c>
      <c r="F1649" t="s">
        <v>4434</v>
      </c>
      <c r="G1649">
        <v>24.9</v>
      </c>
      <c r="H1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49" t="str">
        <f>Tabla_Consulta_desde_proyectos6[[#This Row],[PRYApath]]&amp;" "&amp;Tabla_Consulta_desde_proyectos6[[#This Row],[Usunombre]]</f>
        <v>/0004/0002/0006 GERARDO BOLIVAR VARGAS FERNANDEZ</v>
      </c>
    </row>
    <row r="1650" spans="1:11" x14ac:dyDescent="0.3">
      <c r="A1650" t="s">
        <v>4194</v>
      </c>
      <c r="B1650" t="s">
        <v>4168</v>
      </c>
      <c r="C1650" t="s">
        <v>4261</v>
      </c>
      <c r="D1650" t="s">
        <v>3595</v>
      </c>
      <c r="E1650" t="s">
        <v>4214</v>
      </c>
      <c r="F1650" t="s">
        <v>4434</v>
      </c>
      <c r="G1650">
        <v>1</v>
      </c>
      <c r="H1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0" t="str">
        <f>Tabla_Consulta_desde_proyectos6[[#This Row],[PRYApath]]&amp;" "&amp;Tabla_Consulta_desde_proyectos6[[#This Row],[Usunombre]]</f>
        <v>/0004/0002/0006 GERARDO BOLIVAR VARGAS FERNANDEZ</v>
      </c>
    </row>
    <row r="1651" spans="1:11" x14ac:dyDescent="0.3">
      <c r="A1651" t="s">
        <v>4194</v>
      </c>
      <c r="B1651" t="s">
        <v>4168</v>
      </c>
      <c r="C1651" t="s">
        <v>4260</v>
      </c>
      <c r="D1651" t="s">
        <v>3595</v>
      </c>
      <c r="E1651" t="s">
        <v>4214</v>
      </c>
      <c r="F1651" t="s">
        <v>4493</v>
      </c>
      <c r="G1651">
        <v>34.6</v>
      </c>
      <c r="H1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1" t="str">
        <f>Tabla_Consulta_desde_proyectos6[[#This Row],[PRYApath]]&amp;" "&amp;Tabla_Consulta_desde_proyectos6[[#This Row],[Usunombre]]</f>
        <v>/0004/0002/0006 GERARDO BOLIVAR VARGAS FERNANDEZ</v>
      </c>
    </row>
    <row r="1652" spans="1:11" x14ac:dyDescent="0.3">
      <c r="A1652" t="s">
        <v>4194</v>
      </c>
      <c r="B1652" t="s">
        <v>4168</v>
      </c>
      <c r="C1652" t="s">
        <v>4261</v>
      </c>
      <c r="D1652" t="s">
        <v>3595</v>
      </c>
      <c r="E1652" t="s">
        <v>4214</v>
      </c>
      <c r="F1652" t="s">
        <v>4692</v>
      </c>
      <c r="G1652">
        <v>6.5</v>
      </c>
      <c r="H1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2" t="str">
        <f>Tabla_Consulta_desde_proyectos6[[#This Row],[PRYApath]]&amp;" "&amp;Tabla_Consulta_desde_proyectos6[[#This Row],[Usunombre]]</f>
        <v>/0004/0002/0006 GERARDO BOLIVAR VARGAS FERNANDEZ</v>
      </c>
    </row>
    <row r="1653" spans="1:11" x14ac:dyDescent="0.3">
      <c r="A1653" t="s">
        <v>4194</v>
      </c>
      <c r="B1653" t="s">
        <v>4168</v>
      </c>
      <c r="C1653" t="s">
        <v>4693</v>
      </c>
      <c r="D1653" t="s">
        <v>3595</v>
      </c>
      <c r="E1653" t="s">
        <v>4214</v>
      </c>
      <c r="F1653" t="s">
        <v>4692</v>
      </c>
      <c r="G1653">
        <v>5.5</v>
      </c>
      <c r="H1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3" t="str">
        <f>Tabla_Consulta_desde_proyectos6[[#This Row],[PRYApath]]&amp;" "&amp;Tabla_Consulta_desde_proyectos6[[#This Row],[Usunombre]]</f>
        <v>/0004/0002/0006 GERARDO BOLIVAR VARGAS FERNANDEZ</v>
      </c>
    </row>
    <row r="1654" spans="1:11" x14ac:dyDescent="0.3">
      <c r="A1654" t="s">
        <v>4194</v>
      </c>
      <c r="B1654" t="s">
        <v>4168</v>
      </c>
      <c r="C1654" t="s">
        <v>4169</v>
      </c>
      <c r="D1654" t="s">
        <v>3595</v>
      </c>
      <c r="E1654" t="s">
        <v>3974</v>
      </c>
      <c r="F1654" t="s">
        <v>4258</v>
      </c>
      <c r="G1654">
        <v>8</v>
      </c>
      <c r="H1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4" t="str">
        <f>Tabla_Consulta_desde_proyectos6[[#This Row],[PRYApath]]&amp;" "&amp;Tabla_Consulta_desde_proyectos6[[#This Row],[Usunombre]]</f>
        <v>/0004/0002/0006 HELEN AZARIA NAVARRO BARAHONA</v>
      </c>
    </row>
    <row r="1655" spans="1:11" x14ac:dyDescent="0.3">
      <c r="A1655" t="s">
        <v>4194</v>
      </c>
      <c r="B1655" t="s">
        <v>4168</v>
      </c>
      <c r="C1655" t="s">
        <v>4260</v>
      </c>
      <c r="D1655" t="s">
        <v>3595</v>
      </c>
      <c r="E1655" t="s">
        <v>3974</v>
      </c>
      <c r="F1655" t="s">
        <v>4342</v>
      </c>
      <c r="G1655">
        <v>17</v>
      </c>
      <c r="H1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5" t="str">
        <f>Tabla_Consulta_desde_proyectos6[[#This Row],[PRYApath]]&amp;" "&amp;Tabla_Consulta_desde_proyectos6[[#This Row],[Usunombre]]</f>
        <v>/0004/0002/0006 HELEN AZARIA NAVARRO BARAHONA</v>
      </c>
    </row>
    <row r="1656" spans="1:11" x14ac:dyDescent="0.3">
      <c r="A1656" t="s">
        <v>4194</v>
      </c>
      <c r="B1656" t="s">
        <v>4168</v>
      </c>
      <c r="C1656" t="s">
        <v>4260</v>
      </c>
      <c r="D1656" t="s">
        <v>3595</v>
      </c>
      <c r="E1656" t="s">
        <v>3974</v>
      </c>
      <c r="F1656" t="s">
        <v>4366</v>
      </c>
      <c r="G1656">
        <v>22.5</v>
      </c>
      <c r="H1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6" t="str">
        <f>Tabla_Consulta_desde_proyectos6[[#This Row],[PRYApath]]&amp;" "&amp;Tabla_Consulta_desde_proyectos6[[#This Row],[Usunombre]]</f>
        <v>/0004/0002/0006 HELEN AZARIA NAVARRO BARAHONA</v>
      </c>
    </row>
    <row r="1657" spans="1:11" x14ac:dyDescent="0.3">
      <c r="A1657" t="s">
        <v>4194</v>
      </c>
      <c r="B1657" t="s">
        <v>4168</v>
      </c>
      <c r="C1657" t="s">
        <v>4261</v>
      </c>
      <c r="D1657" t="s">
        <v>3595</v>
      </c>
      <c r="E1657" t="s">
        <v>3974</v>
      </c>
      <c r="F1657" t="s">
        <v>4366</v>
      </c>
      <c r="G1657">
        <v>1.5</v>
      </c>
      <c r="H1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7" t="str">
        <f>Tabla_Consulta_desde_proyectos6[[#This Row],[PRYApath]]&amp;" "&amp;Tabla_Consulta_desde_proyectos6[[#This Row],[Usunombre]]</f>
        <v>/0004/0002/0006 HELEN AZARIA NAVARRO BARAHONA</v>
      </c>
    </row>
    <row r="1658" spans="1:11" x14ac:dyDescent="0.3">
      <c r="A1658" t="s">
        <v>4194</v>
      </c>
      <c r="B1658" t="s">
        <v>4168</v>
      </c>
      <c r="C1658" t="s">
        <v>4169</v>
      </c>
      <c r="D1658" t="s">
        <v>3595</v>
      </c>
      <c r="E1658" t="s">
        <v>3974</v>
      </c>
      <c r="F1658" t="s">
        <v>4366</v>
      </c>
      <c r="G1658">
        <v>3.5</v>
      </c>
      <c r="H1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8" t="str">
        <f>Tabla_Consulta_desde_proyectos6[[#This Row],[PRYApath]]&amp;" "&amp;Tabla_Consulta_desde_proyectos6[[#This Row],[Usunombre]]</f>
        <v>/0004/0002/0006 HELEN AZARIA NAVARRO BARAHONA</v>
      </c>
    </row>
    <row r="1659" spans="1:11" x14ac:dyDescent="0.3">
      <c r="A1659" t="s">
        <v>4194</v>
      </c>
      <c r="B1659" t="s">
        <v>4168</v>
      </c>
      <c r="C1659" t="s">
        <v>4260</v>
      </c>
      <c r="D1659" t="s">
        <v>3595</v>
      </c>
      <c r="E1659" t="s">
        <v>3974</v>
      </c>
      <c r="F1659" t="s">
        <v>4388</v>
      </c>
      <c r="G1659">
        <v>1</v>
      </c>
      <c r="H1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59" t="str">
        <f>Tabla_Consulta_desde_proyectos6[[#This Row],[PRYApath]]&amp;" "&amp;Tabla_Consulta_desde_proyectos6[[#This Row],[Usunombre]]</f>
        <v>/0004/0002/0006 HELEN AZARIA NAVARRO BARAHONA</v>
      </c>
    </row>
    <row r="1660" spans="1:11" x14ac:dyDescent="0.3">
      <c r="A1660" t="s">
        <v>4194</v>
      </c>
      <c r="B1660" t="s">
        <v>4168</v>
      </c>
      <c r="C1660" t="s">
        <v>4415</v>
      </c>
      <c r="D1660" t="s">
        <v>3595</v>
      </c>
      <c r="E1660" t="s">
        <v>3974</v>
      </c>
      <c r="F1660" t="s">
        <v>4388</v>
      </c>
      <c r="G1660">
        <v>8</v>
      </c>
      <c r="H1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0" t="str">
        <f>Tabla_Consulta_desde_proyectos6[[#This Row],[PRYApath]]&amp;" "&amp;Tabla_Consulta_desde_proyectos6[[#This Row],[Usunombre]]</f>
        <v>/0004/0002/0006 HELEN AZARIA NAVARRO BARAHONA</v>
      </c>
    </row>
    <row r="1661" spans="1:11" x14ac:dyDescent="0.3">
      <c r="A1661" t="s">
        <v>4194</v>
      </c>
      <c r="B1661" t="s">
        <v>4168</v>
      </c>
      <c r="C1661" t="s">
        <v>4260</v>
      </c>
      <c r="D1661" t="s">
        <v>3595</v>
      </c>
      <c r="E1661" t="s">
        <v>3974</v>
      </c>
      <c r="F1661" t="s">
        <v>4434</v>
      </c>
      <c r="G1661">
        <v>1</v>
      </c>
      <c r="H1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1" t="str">
        <f>Tabla_Consulta_desde_proyectos6[[#This Row],[PRYApath]]&amp;" "&amp;Tabla_Consulta_desde_proyectos6[[#This Row],[Usunombre]]</f>
        <v>/0004/0002/0006 HELEN AZARIA NAVARRO BARAHONA</v>
      </c>
    </row>
    <row r="1662" spans="1:11" x14ac:dyDescent="0.3">
      <c r="A1662" t="s">
        <v>4194</v>
      </c>
      <c r="B1662" t="s">
        <v>4168</v>
      </c>
      <c r="C1662" t="s">
        <v>4492</v>
      </c>
      <c r="D1662" t="s">
        <v>3595</v>
      </c>
      <c r="E1662" t="s">
        <v>3974</v>
      </c>
      <c r="F1662" t="s">
        <v>4434</v>
      </c>
      <c r="G1662">
        <v>6.5</v>
      </c>
      <c r="H1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2" t="str">
        <f>Tabla_Consulta_desde_proyectos6[[#This Row],[PRYApath]]&amp;" "&amp;Tabla_Consulta_desde_proyectos6[[#This Row],[Usunombre]]</f>
        <v>/0004/0002/0006 HELEN AZARIA NAVARRO BARAHONA</v>
      </c>
    </row>
    <row r="1663" spans="1:11" x14ac:dyDescent="0.3">
      <c r="A1663" t="s">
        <v>4194</v>
      </c>
      <c r="B1663" t="s">
        <v>4168</v>
      </c>
      <c r="C1663" t="s">
        <v>4169</v>
      </c>
      <c r="D1663" t="s">
        <v>3595</v>
      </c>
      <c r="E1663" t="s">
        <v>3974</v>
      </c>
      <c r="F1663" t="s">
        <v>4434</v>
      </c>
      <c r="G1663">
        <v>0.5</v>
      </c>
      <c r="H1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3" t="str">
        <f>Tabla_Consulta_desde_proyectos6[[#This Row],[PRYApath]]&amp;" "&amp;Tabla_Consulta_desde_proyectos6[[#This Row],[Usunombre]]</f>
        <v>/0004/0002/0006 HELEN AZARIA NAVARRO BARAHONA</v>
      </c>
    </row>
    <row r="1664" spans="1:11" x14ac:dyDescent="0.3">
      <c r="A1664" t="s">
        <v>4194</v>
      </c>
      <c r="B1664" t="s">
        <v>4168</v>
      </c>
      <c r="C1664" t="s">
        <v>4260</v>
      </c>
      <c r="D1664" t="s">
        <v>3595</v>
      </c>
      <c r="E1664" t="s">
        <v>4217</v>
      </c>
      <c r="F1664" t="s">
        <v>4258</v>
      </c>
      <c r="G1664">
        <v>32</v>
      </c>
      <c r="H1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4" t="str">
        <f>Tabla_Consulta_desde_proyectos6[[#This Row],[PRYApath]]&amp;" "&amp;Tabla_Consulta_desde_proyectos6[[#This Row],[Usunombre]]</f>
        <v>/0004/0002/0006 MARIA FERNANDA ALVARADO ASTORGA</v>
      </c>
    </row>
    <row r="1665" spans="1:11" x14ac:dyDescent="0.3">
      <c r="A1665" t="s">
        <v>4194</v>
      </c>
      <c r="B1665" t="s">
        <v>4168</v>
      </c>
      <c r="C1665" t="s">
        <v>4260</v>
      </c>
      <c r="D1665" t="s">
        <v>3595</v>
      </c>
      <c r="E1665" t="s">
        <v>4217</v>
      </c>
      <c r="F1665" t="s">
        <v>4284</v>
      </c>
      <c r="G1665">
        <v>40</v>
      </c>
      <c r="H1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5" t="str">
        <f>Tabla_Consulta_desde_proyectos6[[#This Row],[PRYApath]]&amp;" "&amp;Tabla_Consulta_desde_proyectos6[[#This Row],[Usunombre]]</f>
        <v>/0004/0002/0006 MARIA FERNANDA ALVARADO ASTORGA</v>
      </c>
    </row>
    <row r="1666" spans="1:11" x14ac:dyDescent="0.3">
      <c r="A1666" t="s">
        <v>4194</v>
      </c>
      <c r="B1666" t="s">
        <v>4168</v>
      </c>
      <c r="C1666" t="s">
        <v>4260</v>
      </c>
      <c r="D1666" t="s">
        <v>3595</v>
      </c>
      <c r="E1666" t="s">
        <v>231</v>
      </c>
      <c r="F1666" t="s">
        <v>4258</v>
      </c>
      <c r="G1666">
        <v>2</v>
      </c>
      <c r="H1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6" t="str">
        <f>Tabla_Consulta_desde_proyectos6[[#This Row],[PRYApath]]&amp;" "&amp;Tabla_Consulta_desde_proyectos6[[#This Row],[Usunombre]]</f>
        <v>/0004/0002/0006 MARIELA ARCE GARCIA</v>
      </c>
    </row>
    <row r="1667" spans="1:11" x14ac:dyDescent="0.3">
      <c r="A1667" t="s">
        <v>4194</v>
      </c>
      <c r="B1667" t="s">
        <v>4168</v>
      </c>
      <c r="C1667" t="s">
        <v>4260</v>
      </c>
      <c r="D1667" t="s">
        <v>3595</v>
      </c>
      <c r="E1667" t="s">
        <v>231</v>
      </c>
      <c r="F1667" t="s">
        <v>4284</v>
      </c>
      <c r="G1667">
        <v>4.5</v>
      </c>
      <c r="H1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7" t="str">
        <f>Tabla_Consulta_desde_proyectos6[[#This Row],[PRYApath]]&amp;" "&amp;Tabla_Consulta_desde_proyectos6[[#This Row],[Usunombre]]</f>
        <v>/0004/0002/0006 MARIELA ARCE GARCIA</v>
      </c>
    </row>
    <row r="1668" spans="1:11" x14ac:dyDescent="0.3">
      <c r="A1668" t="s">
        <v>4194</v>
      </c>
      <c r="B1668" t="s">
        <v>4168</v>
      </c>
      <c r="C1668" t="s">
        <v>4260</v>
      </c>
      <c r="D1668" t="s">
        <v>3595</v>
      </c>
      <c r="E1668" t="s">
        <v>231</v>
      </c>
      <c r="F1668" t="s">
        <v>4366</v>
      </c>
      <c r="G1668">
        <v>6.25</v>
      </c>
      <c r="H1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8" t="str">
        <f>Tabla_Consulta_desde_proyectos6[[#This Row],[PRYApath]]&amp;" "&amp;Tabla_Consulta_desde_proyectos6[[#This Row],[Usunombre]]</f>
        <v>/0004/0002/0006 MARIELA ARCE GARCIA</v>
      </c>
    </row>
    <row r="1669" spans="1:11" x14ac:dyDescent="0.3">
      <c r="A1669" t="s">
        <v>4194</v>
      </c>
      <c r="B1669" t="s">
        <v>4168</v>
      </c>
      <c r="C1669" t="s">
        <v>4260</v>
      </c>
      <c r="D1669" t="s">
        <v>3595</v>
      </c>
      <c r="E1669" t="s">
        <v>231</v>
      </c>
      <c r="F1669" t="s">
        <v>4388</v>
      </c>
      <c r="G1669">
        <v>2</v>
      </c>
      <c r="H1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69" t="str">
        <f>Tabla_Consulta_desde_proyectos6[[#This Row],[PRYApath]]&amp;" "&amp;Tabla_Consulta_desde_proyectos6[[#This Row],[Usunombre]]</f>
        <v>/0004/0002/0006 MARIELA ARCE GARCIA</v>
      </c>
    </row>
    <row r="1670" spans="1:11" x14ac:dyDescent="0.3">
      <c r="A1670" t="s">
        <v>4194</v>
      </c>
      <c r="B1670" t="s">
        <v>4168</v>
      </c>
      <c r="C1670" t="s">
        <v>4416</v>
      </c>
      <c r="D1670" t="s">
        <v>3595</v>
      </c>
      <c r="E1670" t="s">
        <v>231</v>
      </c>
      <c r="F1670" t="s">
        <v>4388</v>
      </c>
      <c r="G1670">
        <v>1</v>
      </c>
      <c r="H1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0" t="str">
        <f>Tabla_Consulta_desde_proyectos6[[#This Row],[PRYApath]]&amp;" "&amp;Tabla_Consulta_desde_proyectos6[[#This Row],[Usunombre]]</f>
        <v>/0004/0002/0006 MARIELA ARCE GARCIA</v>
      </c>
    </row>
    <row r="1671" spans="1:11" x14ac:dyDescent="0.3">
      <c r="A1671" t="s">
        <v>4194</v>
      </c>
      <c r="B1671" t="s">
        <v>4168</v>
      </c>
      <c r="C1671" t="s">
        <v>4412</v>
      </c>
      <c r="D1671" t="s">
        <v>3595</v>
      </c>
      <c r="E1671" t="s">
        <v>231</v>
      </c>
      <c r="F1671" t="s">
        <v>4388</v>
      </c>
      <c r="G1671">
        <v>5.5</v>
      </c>
      <c r="H1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1" t="str">
        <f>Tabla_Consulta_desde_proyectos6[[#This Row],[PRYApath]]&amp;" "&amp;Tabla_Consulta_desde_proyectos6[[#This Row],[Usunombre]]</f>
        <v>/0004/0002/0006 MARIELA ARCE GARCIA</v>
      </c>
    </row>
    <row r="1672" spans="1:11" x14ac:dyDescent="0.3">
      <c r="A1672" t="s">
        <v>4194</v>
      </c>
      <c r="B1672" t="s">
        <v>4168</v>
      </c>
      <c r="C1672" t="s">
        <v>4416</v>
      </c>
      <c r="D1672" t="s">
        <v>3595</v>
      </c>
      <c r="E1672" t="s">
        <v>231</v>
      </c>
      <c r="F1672" t="s">
        <v>4422</v>
      </c>
      <c r="G1672">
        <v>1</v>
      </c>
      <c r="H1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2" t="str">
        <f>Tabla_Consulta_desde_proyectos6[[#This Row],[PRYApath]]&amp;" "&amp;Tabla_Consulta_desde_proyectos6[[#This Row],[Usunombre]]</f>
        <v>/0004/0002/0006 MARIELA ARCE GARCIA</v>
      </c>
    </row>
    <row r="1673" spans="1:11" x14ac:dyDescent="0.3">
      <c r="A1673" t="s">
        <v>4194</v>
      </c>
      <c r="B1673" t="s">
        <v>4168</v>
      </c>
      <c r="C1673" t="s">
        <v>4417</v>
      </c>
      <c r="D1673" t="s">
        <v>3595</v>
      </c>
      <c r="E1673" t="s">
        <v>10</v>
      </c>
      <c r="F1673" t="s">
        <v>4388</v>
      </c>
      <c r="G1673">
        <v>44.5</v>
      </c>
      <c r="H1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3" t="str">
        <f>Tabla_Consulta_desde_proyectos6[[#This Row],[PRYApath]]&amp;" "&amp;Tabla_Consulta_desde_proyectos6[[#This Row],[Usunombre]]</f>
        <v>/0004/0002/0006 OSCAR BONILLA CALDERON</v>
      </c>
    </row>
    <row r="1674" spans="1:11" x14ac:dyDescent="0.3">
      <c r="A1674" t="s">
        <v>4194</v>
      </c>
      <c r="B1674" t="s">
        <v>4168</v>
      </c>
      <c r="C1674" t="s">
        <v>4260</v>
      </c>
      <c r="D1674" t="s">
        <v>3595</v>
      </c>
      <c r="E1674" t="s">
        <v>10</v>
      </c>
      <c r="F1674" t="s">
        <v>4493</v>
      </c>
      <c r="G1674">
        <v>24</v>
      </c>
      <c r="H1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4" t="str">
        <f>Tabla_Consulta_desde_proyectos6[[#This Row],[PRYApath]]&amp;" "&amp;Tabla_Consulta_desde_proyectos6[[#This Row],[Usunombre]]</f>
        <v>/0004/0002/0006 OSCAR BONILLA CALDERON</v>
      </c>
    </row>
    <row r="1675" spans="1:11" x14ac:dyDescent="0.3">
      <c r="A1675" t="s">
        <v>4194</v>
      </c>
      <c r="B1675" t="s">
        <v>4168</v>
      </c>
      <c r="C1675" t="s">
        <v>4260</v>
      </c>
      <c r="D1675" t="s">
        <v>3595</v>
      </c>
      <c r="E1675" t="s">
        <v>10</v>
      </c>
      <c r="F1675" t="s">
        <v>4559</v>
      </c>
      <c r="G1675">
        <v>7</v>
      </c>
      <c r="H1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5" t="str">
        <f>Tabla_Consulta_desde_proyectos6[[#This Row],[PRYApath]]&amp;" "&amp;Tabla_Consulta_desde_proyectos6[[#This Row],[Usunombre]]</f>
        <v>/0004/0002/0006 OSCAR BONILLA CALDERON</v>
      </c>
    </row>
    <row r="1676" spans="1:11" x14ac:dyDescent="0.3">
      <c r="A1676" t="s">
        <v>4194</v>
      </c>
      <c r="B1676" t="s">
        <v>4168</v>
      </c>
      <c r="C1676" t="s">
        <v>4415</v>
      </c>
      <c r="D1676" t="s">
        <v>3595</v>
      </c>
      <c r="E1676" t="s">
        <v>10</v>
      </c>
      <c r="F1676" t="s">
        <v>4559</v>
      </c>
      <c r="G1676">
        <v>48.5</v>
      </c>
      <c r="H1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6" t="str">
        <f>Tabla_Consulta_desde_proyectos6[[#This Row],[PRYApath]]&amp;" "&amp;Tabla_Consulta_desde_proyectos6[[#This Row],[Usunombre]]</f>
        <v>/0004/0002/0006 OSCAR BONILLA CALDERON</v>
      </c>
    </row>
    <row r="1677" spans="1:11" x14ac:dyDescent="0.3">
      <c r="A1677" t="s">
        <v>4194</v>
      </c>
      <c r="B1677" t="s">
        <v>4168</v>
      </c>
      <c r="C1677" t="s">
        <v>4415</v>
      </c>
      <c r="D1677" t="s">
        <v>3595</v>
      </c>
      <c r="E1677" t="s">
        <v>10</v>
      </c>
      <c r="F1677" t="s">
        <v>4593</v>
      </c>
      <c r="G1677">
        <v>3</v>
      </c>
      <c r="H1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7" t="str">
        <f>Tabla_Consulta_desde_proyectos6[[#This Row],[PRYApath]]&amp;" "&amp;Tabla_Consulta_desde_proyectos6[[#This Row],[Usunombre]]</f>
        <v>/0004/0002/0006 OSCAR BONILLA CALDERON</v>
      </c>
    </row>
    <row r="1678" spans="1:11" x14ac:dyDescent="0.3">
      <c r="A1678" t="s">
        <v>4194</v>
      </c>
      <c r="B1678" t="s">
        <v>4168</v>
      </c>
      <c r="C1678" t="s">
        <v>4693</v>
      </c>
      <c r="D1678" t="s">
        <v>3595</v>
      </c>
      <c r="E1678" t="s">
        <v>10</v>
      </c>
      <c r="F1678" t="s">
        <v>4692</v>
      </c>
      <c r="G1678">
        <v>3</v>
      </c>
      <c r="H1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8" t="str">
        <f>Tabla_Consulta_desde_proyectos6[[#This Row],[PRYApath]]&amp;" "&amp;Tabla_Consulta_desde_proyectos6[[#This Row],[Usunombre]]</f>
        <v>/0004/0002/0006 OSCAR BONILLA CALDERON</v>
      </c>
    </row>
    <row r="1679" spans="1:11" x14ac:dyDescent="0.3">
      <c r="A1679" t="s">
        <v>4194</v>
      </c>
      <c r="B1679" t="s">
        <v>4168</v>
      </c>
      <c r="C1679" t="s">
        <v>4261</v>
      </c>
      <c r="D1679" t="s">
        <v>3595</v>
      </c>
      <c r="E1679" t="s">
        <v>29</v>
      </c>
      <c r="F1679" t="s">
        <v>4258</v>
      </c>
      <c r="G1679">
        <v>6.75</v>
      </c>
      <c r="H1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79" t="str">
        <f>Tabla_Consulta_desde_proyectos6[[#This Row],[PRYApath]]&amp;" "&amp;Tabla_Consulta_desde_proyectos6[[#This Row],[Usunombre]]</f>
        <v>/0004/0002/0006 RAFAEL VEGA ALVAREZ</v>
      </c>
    </row>
    <row r="1680" spans="1:11" x14ac:dyDescent="0.3">
      <c r="A1680" t="s">
        <v>4194</v>
      </c>
      <c r="B1680" t="s">
        <v>4168</v>
      </c>
      <c r="C1680" t="s">
        <v>4260</v>
      </c>
      <c r="D1680" t="s">
        <v>3595</v>
      </c>
      <c r="E1680" t="s">
        <v>29</v>
      </c>
      <c r="F1680" t="s">
        <v>4342</v>
      </c>
      <c r="G1680">
        <v>4.75</v>
      </c>
      <c r="H1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0" t="str">
        <f>Tabla_Consulta_desde_proyectos6[[#This Row],[PRYApath]]&amp;" "&amp;Tabla_Consulta_desde_proyectos6[[#This Row],[Usunombre]]</f>
        <v>/0004/0002/0006 RAFAEL VEGA ALVAREZ</v>
      </c>
    </row>
    <row r="1681" spans="1:11" x14ac:dyDescent="0.3">
      <c r="A1681" t="s">
        <v>4194</v>
      </c>
      <c r="B1681" t="s">
        <v>4168</v>
      </c>
      <c r="C1681" t="s">
        <v>4260</v>
      </c>
      <c r="D1681" t="s">
        <v>3595</v>
      </c>
      <c r="E1681" t="s">
        <v>29</v>
      </c>
      <c r="F1681" t="s">
        <v>4366</v>
      </c>
      <c r="G1681">
        <v>5.5</v>
      </c>
      <c r="H1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1" t="str">
        <f>Tabla_Consulta_desde_proyectos6[[#This Row],[PRYApath]]&amp;" "&amp;Tabla_Consulta_desde_proyectos6[[#This Row],[Usunombre]]</f>
        <v>/0004/0002/0006 RAFAEL VEGA ALVAREZ</v>
      </c>
    </row>
    <row r="1682" spans="1:11" x14ac:dyDescent="0.3">
      <c r="A1682" t="s">
        <v>4194</v>
      </c>
      <c r="B1682" t="s">
        <v>4168</v>
      </c>
      <c r="C1682" t="s">
        <v>4260</v>
      </c>
      <c r="D1682" t="s">
        <v>3595</v>
      </c>
      <c r="E1682" t="s">
        <v>29</v>
      </c>
      <c r="F1682" t="s">
        <v>4388</v>
      </c>
      <c r="G1682">
        <v>0.5</v>
      </c>
      <c r="H1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2" t="str">
        <f>Tabla_Consulta_desde_proyectos6[[#This Row],[PRYApath]]&amp;" "&amp;Tabla_Consulta_desde_proyectos6[[#This Row],[Usunombre]]</f>
        <v>/0004/0002/0006 RAFAEL VEGA ALVAREZ</v>
      </c>
    </row>
    <row r="1683" spans="1:11" x14ac:dyDescent="0.3">
      <c r="A1683" t="s">
        <v>4194</v>
      </c>
      <c r="B1683" t="s">
        <v>4168</v>
      </c>
      <c r="C1683" t="s">
        <v>4412</v>
      </c>
      <c r="D1683" t="s">
        <v>3595</v>
      </c>
      <c r="E1683" t="s">
        <v>29</v>
      </c>
      <c r="F1683" t="s">
        <v>4388</v>
      </c>
      <c r="G1683">
        <v>13.25</v>
      </c>
      <c r="H1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3" t="str">
        <f>Tabla_Consulta_desde_proyectos6[[#This Row],[PRYApath]]&amp;" "&amp;Tabla_Consulta_desde_proyectos6[[#This Row],[Usunombre]]</f>
        <v>/0004/0002/0006 RAFAEL VEGA ALVAREZ</v>
      </c>
    </row>
    <row r="1684" spans="1:11" x14ac:dyDescent="0.3">
      <c r="A1684" t="s">
        <v>4194</v>
      </c>
      <c r="D1684" t="s">
        <v>3875</v>
      </c>
      <c r="E1684" t="s">
        <v>3556</v>
      </c>
      <c r="F1684" t="s">
        <v>4388</v>
      </c>
      <c r="G1684">
        <v>88</v>
      </c>
      <c r="H1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4" t="str">
        <f>Tabla_Consulta_desde_proyectos6[[#This Row],[PRYApath]]&amp;" "&amp;Tabla_Consulta_desde_proyectos6[[#This Row],[Usunombre]]</f>
        <v>/0004/0004/0002 ARTURO GONZALEZ REYES</v>
      </c>
    </row>
    <row r="1685" spans="1:11" x14ac:dyDescent="0.3">
      <c r="A1685" t="s">
        <v>4194</v>
      </c>
      <c r="D1685" t="s">
        <v>3875</v>
      </c>
      <c r="E1685" t="s">
        <v>3556</v>
      </c>
      <c r="F1685" t="s">
        <v>4422</v>
      </c>
      <c r="G1685">
        <v>16</v>
      </c>
      <c r="H1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5" t="str">
        <f>Tabla_Consulta_desde_proyectos6[[#This Row],[PRYApath]]&amp;" "&amp;Tabla_Consulta_desde_proyectos6[[#This Row],[Usunombre]]</f>
        <v>/0004/0004/0002 ARTURO GONZALEZ REYES</v>
      </c>
    </row>
    <row r="1686" spans="1:11" x14ac:dyDescent="0.3">
      <c r="A1686" t="s">
        <v>4194</v>
      </c>
      <c r="D1686" t="s">
        <v>3875</v>
      </c>
      <c r="E1686" t="s">
        <v>3556</v>
      </c>
      <c r="F1686" t="s">
        <v>4434</v>
      </c>
      <c r="G1686">
        <v>34</v>
      </c>
      <c r="H1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6" t="str">
        <f>Tabla_Consulta_desde_proyectos6[[#This Row],[PRYApath]]&amp;" "&amp;Tabla_Consulta_desde_proyectos6[[#This Row],[Usunombre]]</f>
        <v>/0004/0004/0002 ARTURO GONZALEZ REYES</v>
      </c>
    </row>
    <row r="1687" spans="1:11" x14ac:dyDescent="0.3">
      <c r="A1687" t="s">
        <v>4194</v>
      </c>
      <c r="D1687" t="s">
        <v>3875</v>
      </c>
      <c r="E1687" t="s">
        <v>3556</v>
      </c>
      <c r="F1687" t="s">
        <v>4593</v>
      </c>
      <c r="G1687">
        <v>16</v>
      </c>
      <c r="H1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7" t="str">
        <f>Tabla_Consulta_desde_proyectos6[[#This Row],[PRYApath]]&amp;" "&amp;Tabla_Consulta_desde_proyectos6[[#This Row],[Usunombre]]</f>
        <v>/0004/0004/0002 ARTURO GONZALEZ REYES</v>
      </c>
    </row>
    <row r="1688" spans="1:11" x14ac:dyDescent="0.3">
      <c r="A1688" t="s">
        <v>4194</v>
      </c>
      <c r="D1688" t="s">
        <v>3875</v>
      </c>
      <c r="E1688" t="s">
        <v>959</v>
      </c>
      <c r="F1688" t="s">
        <v>4388</v>
      </c>
      <c r="G1688">
        <v>72.75</v>
      </c>
      <c r="H1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8" t="str">
        <f>Tabla_Consulta_desde_proyectos6[[#This Row],[PRYApath]]&amp;" "&amp;Tabla_Consulta_desde_proyectos6[[#This Row],[Usunombre]]</f>
        <v>/0004/0004/0002 YOSELIN GALLO GUTIERREZ</v>
      </c>
    </row>
    <row r="1689" spans="1:11" x14ac:dyDescent="0.3">
      <c r="A1689" t="s">
        <v>4194</v>
      </c>
      <c r="D1689" t="s">
        <v>3875</v>
      </c>
      <c r="E1689" t="s">
        <v>959</v>
      </c>
      <c r="F1689" t="s">
        <v>4422</v>
      </c>
      <c r="G1689">
        <v>26</v>
      </c>
      <c r="H1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89" t="str">
        <f>Tabla_Consulta_desde_proyectos6[[#This Row],[PRYApath]]&amp;" "&amp;Tabla_Consulta_desde_proyectos6[[#This Row],[Usunombre]]</f>
        <v>/0004/0004/0002 YOSELIN GALLO GUTIERREZ</v>
      </c>
    </row>
    <row r="1690" spans="1:11" x14ac:dyDescent="0.3">
      <c r="A1690" t="s">
        <v>4194</v>
      </c>
      <c r="D1690" t="s">
        <v>3876</v>
      </c>
      <c r="E1690" t="s">
        <v>262</v>
      </c>
      <c r="F1690" t="s">
        <v>4559</v>
      </c>
      <c r="G1690">
        <v>6.75</v>
      </c>
      <c r="H1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0" t="str">
        <f>Tabla_Consulta_desde_proyectos6[[#This Row],[PRYApath]]&amp;" "&amp;Tabla_Consulta_desde_proyectos6[[#This Row],[Usunombre]]</f>
        <v>/0004/0004/0004 ELIER CORTES BALTODANO</v>
      </c>
    </row>
    <row r="1691" spans="1:11" x14ac:dyDescent="0.3">
      <c r="A1691" t="s">
        <v>4194</v>
      </c>
      <c r="D1691" t="s">
        <v>3876</v>
      </c>
      <c r="E1691" t="s">
        <v>4214</v>
      </c>
      <c r="F1691" t="s">
        <v>4559</v>
      </c>
      <c r="G1691">
        <v>5.2</v>
      </c>
      <c r="H1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1" t="str">
        <f>Tabla_Consulta_desde_proyectos6[[#This Row],[PRYApath]]&amp;" "&amp;Tabla_Consulta_desde_proyectos6[[#This Row],[Usunombre]]</f>
        <v>/0004/0004/0004 GERARDO BOLIVAR VARGAS FERNANDEZ</v>
      </c>
    </row>
    <row r="1692" spans="1:11" x14ac:dyDescent="0.3">
      <c r="A1692" t="s">
        <v>4194</v>
      </c>
      <c r="D1692" t="s">
        <v>3876</v>
      </c>
      <c r="E1692" t="s">
        <v>288</v>
      </c>
      <c r="F1692" t="s">
        <v>4559</v>
      </c>
      <c r="G1692">
        <v>4</v>
      </c>
      <c r="H1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2" t="str">
        <f>Tabla_Consulta_desde_proyectos6[[#This Row],[PRYApath]]&amp;" "&amp;Tabla_Consulta_desde_proyectos6[[#This Row],[Usunombre]]</f>
        <v>/0004/0004/0004 TATIANA SOLIS ZAMORA</v>
      </c>
    </row>
    <row r="1693" spans="1:11" x14ac:dyDescent="0.3">
      <c r="A1693" t="s">
        <v>4194</v>
      </c>
      <c r="D1693" t="s">
        <v>1096</v>
      </c>
      <c r="E1693" t="s">
        <v>4218</v>
      </c>
      <c r="F1693" t="s">
        <v>4258</v>
      </c>
      <c r="G1693">
        <v>10.5</v>
      </c>
      <c r="H1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3" t="str">
        <f>Tabla_Consulta_desde_proyectos6[[#This Row],[PRYApath]]&amp;" "&amp;Tabla_Consulta_desde_proyectos6[[#This Row],[Usunombre]]</f>
        <v>/0006/0002 ALEJANDRO JOSEPH ARAYA MENDEZ</v>
      </c>
    </row>
    <row r="1694" spans="1:11" x14ac:dyDescent="0.3">
      <c r="A1694" t="s">
        <v>4194</v>
      </c>
      <c r="D1694" t="s">
        <v>1096</v>
      </c>
      <c r="E1694" t="s">
        <v>4578</v>
      </c>
      <c r="F1694" t="s">
        <v>4593</v>
      </c>
      <c r="G1694">
        <v>8.5</v>
      </c>
      <c r="H1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4" t="str">
        <f>Tabla_Consulta_desde_proyectos6[[#This Row],[PRYApath]]&amp;" "&amp;Tabla_Consulta_desde_proyectos6[[#This Row],[Usunombre]]</f>
        <v>/0006/0002 ANDREY ALONSO PALACIOS ALVAREZ</v>
      </c>
    </row>
    <row r="1695" spans="1:11" x14ac:dyDescent="0.3">
      <c r="A1695" t="s">
        <v>4194</v>
      </c>
      <c r="D1695" t="s">
        <v>1096</v>
      </c>
      <c r="E1695" t="s">
        <v>4435</v>
      </c>
      <c r="F1695" t="s">
        <v>4434</v>
      </c>
      <c r="G1695">
        <v>10</v>
      </c>
      <c r="H1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5" t="str">
        <f>Tabla_Consulta_desde_proyectos6[[#This Row],[PRYApath]]&amp;" "&amp;Tabla_Consulta_desde_proyectos6[[#This Row],[Usunombre]]</f>
        <v>/0006/0002 ANGEL DE JESUS QUESADA JIMENEZ</v>
      </c>
    </row>
    <row r="1696" spans="1:11" x14ac:dyDescent="0.3">
      <c r="A1696" t="s">
        <v>4194</v>
      </c>
      <c r="D1696" t="s">
        <v>1096</v>
      </c>
      <c r="E1696" t="s">
        <v>4645</v>
      </c>
      <c r="F1696" t="s">
        <v>4692</v>
      </c>
      <c r="G1696">
        <v>12</v>
      </c>
      <c r="H1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6" t="str">
        <f>Tabla_Consulta_desde_proyectos6[[#This Row],[PRYApath]]&amp;" "&amp;Tabla_Consulta_desde_proyectos6[[#This Row],[Usunombre]]</f>
        <v>/0006/0002 BRAYAN STANLEY ROSALES PEREZ</v>
      </c>
    </row>
    <row r="1697" spans="1:11" x14ac:dyDescent="0.3">
      <c r="A1697" t="s">
        <v>4194</v>
      </c>
      <c r="D1697" t="s">
        <v>1096</v>
      </c>
      <c r="E1697" t="s">
        <v>4187</v>
      </c>
      <c r="F1697" t="s">
        <v>4258</v>
      </c>
      <c r="G1697">
        <v>4</v>
      </c>
      <c r="H1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7" t="str">
        <f>Tabla_Consulta_desde_proyectos6[[#This Row],[PRYApath]]&amp;" "&amp;Tabla_Consulta_desde_proyectos6[[#This Row],[Usunombre]]</f>
        <v>/0006/0002 DANIEL SUAREZ ARIAS</v>
      </c>
    </row>
    <row r="1698" spans="1:11" x14ac:dyDescent="0.3">
      <c r="A1698" t="s">
        <v>4194</v>
      </c>
      <c r="D1698" t="s">
        <v>1096</v>
      </c>
      <c r="E1698" t="s">
        <v>4611</v>
      </c>
      <c r="F1698" t="s">
        <v>4610</v>
      </c>
      <c r="G1698">
        <v>28</v>
      </c>
      <c r="H1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8" t="str">
        <f>Tabla_Consulta_desde_proyectos6[[#This Row],[PRYApath]]&amp;" "&amp;Tabla_Consulta_desde_proyectos6[[#This Row],[Usunombre]]</f>
        <v>/0006/0002 DANIELA CASTRO UREÑA</v>
      </c>
    </row>
    <row r="1699" spans="1:11" x14ac:dyDescent="0.3">
      <c r="A1699" t="s">
        <v>4194</v>
      </c>
      <c r="D1699" t="s">
        <v>1096</v>
      </c>
      <c r="E1699" t="s">
        <v>4497</v>
      </c>
      <c r="F1699" t="s">
        <v>4493</v>
      </c>
      <c r="G1699">
        <v>4</v>
      </c>
      <c r="H1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699" t="str">
        <f>Tabla_Consulta_desde_proyectos6[[#This Row],[PRYApath]]&amp;" "&amp;Tabla_Consulta_desde_proyectos6[[#This Row],[Usunombre]]</f>
        <v>/0006/0002 DILAN DAMIAN HERNANDEZ ULATE</v>
      </c>
    </row>
    <row r="1700" spans="1:11" x14ac:dyDescent="0.3">
      <c r="A1700" t="s">
        <v>4194</v>
      </c>
      <c r="D1700" t="s">
        <v>1096</v>
      </c>
      <c r="E1700" t="s">
        <v>4287</v>
      </c>
      <c r="F1700" t="s">
        <v>4342</v>
      </c>
      <c r="G1700">
        <v>8</v>
      </c>
      <c r="H1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0" t="str">
        <f>Tabla_Consulta_desde_proyectos6[[#This Row],[PRYApath]]&amp;" "&amp;Tabla_Consulta_desde_proyectos6[[#This Row],[Usunombre]]</f>
        <v>/0006/0002 EMILY JAZMIN CASCANTE MORA</v>
      </c>
    </row>
    <row r="1701" spans="1:11" x14ac:dyDescent="0.3">
      <c r="A1701" t="s">
        <v>4194</v>
      </c>
      <c r="D1701" t="s">
        <v>1096</v>
      </c>
      <c r="E1701" t="s">
        <v>4621</v>
      </c>
      <c r="F1701" t="s">
        <v>4692</v>
      </c>
      <c r="G1701">
        <v>4</v>
      </c>
      <c r="H1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1" t="str">
        <f>Tabla_Consulta_desde_proyectos6[[#This Row],[PRYApath]]&amp;" "&amp;Tabla_Consulta_desde_proyectos6[[#This Row],[Usunombre]]</f>
        <v>/0006/0002 ERVIN JOSE RODRIGUEZ VILLANUEVA</v>
      </c>
    </row>
    <row r="1702" spans="1:11" x14ac:dyDescent="0.3">
      <c r="A1702" t="s">
        <v>4194</v>
      </c>
      <c r="D1702" t="s">
        <v>1096</v>
      </c>
      <c r="E1702" t="s">
        <v>4343</v>
      </c>
      <c r="F1702" t="s">
        <v>4342</v>
      </c>
      <c r="G1702">
        <v>17</v>
      </c>
      <c r="H1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2" t="str">
        <f>Tabla_Consulta_desde_proyectos6[[#This Row],[PRYApath]]&amp;" "&amp;Tabla_Consulta_desde_proyectos6[[#This Row],[Usunombre]]</f>
        <v>/0006/0002 ESTEBAN BARRANTES MORA</v>
      </c>
    </row>
    <row r="1703" spans="1:11" x14ac:dyDescent="0.3">
      <c r="A1703" t="s">
        <v>4194</v>
      </c>
      <c r="D1703" t="s">
        <v>1096</v>
      </c>
      <c r="E1703" t="s">
        <v>4561</v>
      </c>
      <c r="F1703" t="s">
        <v>4559</v>
      </c>
      <c r="G1703">
        <v>11</v>
      </c>
      <c r="H1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3" t="str">
        <f>Tabla_Consulta_desde_proyectos6[[#This Row],[PRYApath]]&amp;" "&amp;Tabla_Consulta_desde_proyectos6[[#This Row],[Usunombre]]</f>
        <v>/0006/0002 FABIAN ANDRES CHINCHILLA BLANCO</v>
      </c>
    </row>
    <row r="1704" spans="1:11" x14ac:dyDescent="0.3">
      <c r="A1704" t="s">
        <v>4194</v>
      </c>
      <c r="D1704" t="s">
        <v>1096</v>
      </c>
      <c r="E1704" t="s">
        <v>4561</v>
      </c>
      <c r="F1704" t="s">
        <v>4593</v>
      </c>
      <c r="G1704">
        <v>22</v>
      </c>
      <c r="H1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4" t="str">
        <f>Tabla_Consulta_desde_proyectos6[[#This Row],[PRYApath]]&amp;" "&amp;Tabla_Consulta_desde_proyectos6[[#This Row],[Usunombre]]</f>
        <v>/0006/0002 FABIAN ANDRES CHINCHILLA BLANCO</v>
      </c>
    </row>
    <row r="1705" spans="1:11" x14ac:dyDescent="0.3">
      <c r="A1705" t="s">
        <v>4194</v>
      </c>
      <c r="D1705" t="s">
        <v>1096</v>
      </c>
      <c r="E1705" t="s">
        <v>4219</v>
      </c>
      <c r="F1705" t="s">
        <v>4258</v>
      </c>
      <c r="G1705">
        <v>10.75</v>
      </c>
      <c r="H1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5" t="str">
        <f>Tabla_Consulta_desde_proyectos6[[#This Row],[PRYApath]]&amp;" "&amp;Tabla_Consulta_desde_proyectos6[[#This Row],[Usunombre]]</f>
        <v>/0006/0002 FERNANDO ESQUIVEL ARCE</v>
      </c>
    </row>
    <row r="1706" spans="1:11" x14ac:dyDescent="0.3">
      <c r="A1706" t="s">
        <v>4194</v>
      </c>
      <c r="D1706" t="s">
        <v>1096</v>
      </c>
      <c r="E1706" t="s">
        <v>4268</v>
      </c>
      <c r="F1706" t="s">
        <v>4284</v>
      </c>
      <c r="G1706">
        <v>8</v>
      </c>
      <c r="H1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6" t="str">
        <f>Tabla_Consulta_desde_proyectos6[[#This Row],[PRYApath]]&amp;" "&amp;Tabla_Consulta_desde_proyectos6[[#This Row],[Usunombre]]</f>
        <v>/0006/0002 GENDERSON WAINER BARBOZA GRANADOS</v>
      </c>
    </row>
    <row r="1707" spans="1:11" x14ac:dyDescent="0.3">
      <c r="A1707" t="s">
        <v>4194</v>
      </c>
      <c r="D1707" t="s">
        <v>1096</v>
      </c>
      <c r="E1707" t="s">
        <v>4214</v>
      </c>
      <c r="F1707" t="s">
        <v>4258</v>
      </c>
      <c r="G1707">
        <v>3.5</v>
      </c>
      <c r="H1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7" t="str">
        <f>Tabla_Consulta_desde_proyectos6[[#This Row],[PRYApath]]&amp;" "&amp;Tabla_Consulta_desde_proyectos6[[#This Row],[Usunombre]]</f>
        <v>/0006/0002 GERARDO BOLIVAR VARGAS FERNANDEZ</v>
      </c>
    </row>
    <row r="1708" spans="1:11" x14ac:dyDescent="0.3">
      <c r="A1708" t="s">
        <v>4194</v>
      </c>
      <c r="D1708" t="s">
        <v>1096</v>
      </c>
      <c r="E1708" t="s">
        <v>4288</v>
      </c>
      <c r="F1708" t="s">
        <v>4342</v>
      </c>
      <c r="G1708">
        <v>6</v>
      </c>
      <c r="H1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8" t="str">
        <f>Tabla_Consulta_desde_proyectos6[[#This Row],[PRYApath]]&amp;" "&amp;Tabla_Consulta_desde_proyectos6[[#This Row],[Usunombre]]</f>
        <v>/0006/0002 ISABEL CRISTINA ELIZONDO MEZA</v>
      </c>
    </row>
    <row r="1709" spans="1:11" x14ac:dyDescent="0.3">
      <c r="A1709" t="s">
        <v>4194</v>
      </c>
      <c r="D1709" t="s">
        <v>1096</v>
      </c>
      <c r="E1709" t="s">
        <v>4643</v>
      </c>
      <c r="F1709" t="s">
        <v>4692</v>
      </c>
      <c r="G1709">
        <v>3</v>
      </c>
      <c r="H1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09" t="str">
        <f>Tabla_Consulta_desde_proyectos6[[#This Row],[PRYApath]]&amp;" "&amp;Tabla_Consulta_desde_proyectos6[[#This Row],[Usunombre]]</f>
        <v>/0006/0002 JIMENA JIMENEZ ALFARO</v>
      </c>
    </row>
    <row r="1710" spans="1:11" x14ac:dyDescent="0.3">
      <c r="A1710" t="s">
        <v>4194</v>
      </c>
      <c r="D1710" t="s">
        <v>1096</v>
      </c>
      <c r="E1710" t="s">
        <v>4289</v>
      </c>
      <c r="F1710" t="s">
        <v>4342</v>
      </c>
      <c r="G1710">
        <v>6</v>
      </c>
      <c r="H1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0" t="str">
        <f>Tabla_Consulta_desde_proyectos6[[#This Row],[PRYApath]]&amp;" "&amp;Tabla_Consulta_desde_proyectos6[[#This Row],[Usunombre]]</f>
        <v>/0006/0002 JIMENA URIARTE WANG</v>
      </c>
    </row>
    <row r="1711" spans="1:11" x14ac:dyDescent="0.3">
      <c r="A1711" t="s">
        <v>4194</v>
      </c>
      <c r="D1711" t="s">
        <v>1096</v>
      </c>
      <c r="E1711" t="s">
        <v>4369</v>
      </c>
      <c r="F1711" t="s">
        <v>4366</v>
      </c>
      <c r="G1711">
        <v>8</v>
      </c>
      <c r="H1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1" t="str">
        <f>Tabla_Consulta_desde_proyectos6[[#This Row],[PRYApath]]&amp;" "&amp;Tabla_Consulta_desde_proyectos6[[#This Row],[Usunombre]]</f>
        <v>/0006/0002 JOHN JAIRO ALVAREZ ULATE</v>
      </c>
    </row>
    <row r="1712" spans="1:11" x14ac:dyDescent="0.3">
      <c r="A1712" t="s">
        <v>4194</v>
      </c>
      <c r="D1712" t="s">
        <v>1096</v>
      </c>
      <c r="E1712" t="s">
        <v>4595</v>
      </c>
      <c r="F1712" t="s">
        <v>4593</v>
      </c>
      <c r="G1712">
        <v>1.5</v>
      </c>
      <c r="H1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2" t="str">
        <f>Tabla_Consulta_desde_proyectos6[[#This Row],[PRYApath]]&amp;" "&amp;Tabla_Consulta_desde_proyectos6[[#This Row],[Usunombre]]</f>
        <v>/0006/0002 KENNETH YOSTIN NAVARRO PEREZ</v>
      </c>
    </row>
    <row r="1713" spans="1:11" x14ac:dyDescent="0.3">
      <c r="A1713" t="s">
        <v>4194</v>
      </c>
      <c r="D1713" t="s">
        <v>1096</v>
      </c>
      <c r="E1713" t="s">
        <v>4612</v>
      </c>
      <c r="F1713" t="s">
        <v>4610</v>
      </c>
      <c r="G1713">
        <v>8</v>
      </c>
      <c r="H1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3" t="str">
        <f>Tabla_Consulta_desde_proyectos6[[#This Row],[PRYApath]]&amp;" "&amp;Tabla_Consulta_desde_proyectos6[[#This Row],[Usunombre]]</f>
        <v>/0006/0002 KERLIN FERNANDA CRUZ BLAS</v>
      </c>
    </row>
    <row r="1714" spans="1:11" x14ac:dyDescent="0.3">
      <c r="A1714" t="s">
        <v>4194</v>
      </c>
      <c r="D1714" t="s">
        <v>1096</v>
      </c>
      <c r="E1714" t="s">
        <v>4400</v>
      </c>
      <c r="F1714" t="s">
        <v>4422</v>
      </c>
      <c r="G1714">
        <v>5</v>
      </c>
      <c r="H1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4" t="str">
        <f>Tabla_Consulta_desde_proyectos6[[#This Row],[PRYApath]]&amp;" "&amp;Tabla_Consulta_desde_proyectos6[[#This Row],[Usunombre]]</f>
        <v>/0006/0002 KEVIN JAVIER ARAYA GRANADOS</v>
      </c>
    </row>
    <row r="1715" spans="1:11" x14ac:dyDescent="0.3">
      <c r="A1715" t="s">
        <v>4194</v>
      </c>
      <c r="D1715" t="s">
        <v>1096</v>
      </c>
      <c r="E1715" t="s">
        <v>4594</v>
      </c>
      <c r="F1715" t="s">
        <v>4593</v>
      </c>
      <c r="G1715">
        <v>8</v>
      </c>
      <c r="H1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5" t="str">
        <f>Tabla_Consulta_desde_proyectos6[[#This Row],[PRYApath]]&amp;" "&amp;Tabla_Consulta_desde_proyectos6[[#This Row],[Usunombre]]</f>
        <v>/0006/0002 KISLEV BITIA ALEMAN FUNES</v>
      </c>
    </row>
    <row r="1716" spans="1:11" x14ac:dyDescent="0.3">
      <c r="A1716" t="s">
        <v>4194</v>
      </c>
      <c r="D1716" t="s">
        <v>1096</v>
      </c>
      <c r="E1716" t="s">
        <v>4617</v>
      </c>
      <c r="F1716" t="s">
        <v>4692</v>
      </c>
      <c r="G1716">
        <v>16</v>
      </c>
      <c r="H1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6" t="str">
        <f>Tabla_Consulta_desde_proyectos6[[#This Row],[PRYApath]]&amp;" "&amp;Tabla_Consulta_desde_proyectos6[[#This Row],[Usunombre]]</f>
        <v>/0006/0002 LAURA REBECA CORDOBA FERNANDEZ</v>
      </c>
    </row>
    <row r="1717" spans="1:11" x14ac:dyDescent="0.3">
      <c r="A1717" t="s">
        <v>4194</v>
      </c>
      <c r="D1717" t="s">
        <v>1096</v>
      </c>
      <c r="E1717" t="s">
        <v>4267</v>
      </c>
      <c r="F1717" t="s">
        <v>4284</v>
      </c>
      <c r="G1717">
        <v>8</v>
      </c>
      <c r="H1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7" t="str">
        <f>Tabla_Consulta_desde_proyectos6[[#This Row],[PRYApath]]&amp;" "&amp;Tabla_Consulta_desde_proyectos6[[#This Row],[Usunombre]]</f>
        <v>/0006/0002 MARCIA VARGAS MONGE</v>
      </c>
    </row>
    <row r="1718" spans="1:11" x14ac:dyDescent="0.3">
      <c r="A1718" t="s">
        <v>4194</v>
      </c>
      <c r="D1718" t="s">
        <v>1096</v>
      </c>
      <c r="E1718" t="s">
        <v>4496</v>
      </c>
      <c r="F1718" t="s">
        <v>4493</v>
      </c>
      <c r="G1718">
        <v>4</v>
      </c>
      <c r="H1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8" t="str">
        <f>Tabla_Consulta_desde_proyectos6[[#This Row],[PRYApath]]&amp;" "&amp;Tabla_Consulta_desde_proyectos6[[#This Row],[Usunombre]]</f>
        <v>/0006/0002 MARCO ALEJANDRO MORA PICADO</v>
      </c>
    </row>
    <row r="1719" spans="1:11" x14ac:dyDescent="0.3">
      <c r="A1719" t="s">
        <v>4194</v>
      </c>
      <c r="D1719" t="s">
        <v>1096</v>
      </c>
      <c r="E1719" t="s">
        <v>4217</v>
      </c>
      <c r="F1719" t="s">
        <v>4258</v>
      </c>
      <c r="G1719">
        <v>8</v>
      </c>
      <c r="H1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19" t="str">
        <f>Tabla_Consulta_desde_proyectos6[[#This Row],[PRYApath]]&amp;" "&amp;Tabla_Consulta_desde_proyectos6[[#This Row],[Usunombre]]</f>
        <v>/0006/0002 MARIA FERNANDA ALVARADO ASTORGA</v>
      </c>
    </row>
    <row r="1720" spans="1:11" x14ac:dyDescent="0.3">
      <c r="A1720" t="s">
        <v>4194</v>
      </c>
      <c r="D1720" t="s">
        <v>1096</v>
      </c>
      <c r="E1720" t="s">
        <v>4370</v>
      </c>
      <c r="F1720" t="s">
        <v>4366</v>
      </c>
      <c r="G1720">
        <v>8</v>
      </c>
      <c r="H1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0" t="str">
        <f>Tabla_Consulta_desde_proyectos6[[#This Row],[PRYApath]]&amp;" "&amp;Tabla_Consulta_desde_proyectos6[[#This Row],[Usunombre]]</f>
        <v>/0006/0002 MARIO ISAAC MADRIGAL MORA</v>
      </c>
    </row>
    <row r="1721" spans="1:11" x14ac:dyDescent="0.3">
      <c r="A1721" t="s">
        <v>4194</v>
      </c>
      <c r="D1721" t="s">
        <v>1096</v>
      </c>
      <c r="E1721" t="s">
        <v>4498</v>
      </c>
      <c r="F1721" t="s">
        <v>4493</v>
      </c>
      <c r="G1721">
        <v>22</v>
      </c>
      <c r="H1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1" t="str">
        <f>Tabla_Consulta_desde_proyectos6[[#This Row],[PRYApath]]&amp;" "&amp;Tabla_Consulta_desde_proyectos6[[#This Row],[Usunombre]]</f>
        <v>/0006/0002 MARVIN GAMALIEL RODRIGUEZ VARGAS</v>
      </c>
    </row>
    <row r="1722" spans="1:11" x14ac:dyDescent="0.3">
      <c r="A1722" t="s">
        <v>4194</v>
      </c>
      <c r="D1722" t="s">
        <v>1096</v>
      </c>
      <c r="E1722" t="s">
        <v>4498</v>
      </c>
      <c r="F1722" t="s">
        <v>4559</v>
      </c>
      <c r="G1722">
        <v>12</v>
      </c>
      <c r="H1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2" t="str">
        <f>Tabla_Consulta_desde_proyectos6[[#This Row],[PRYApath]]&amp;" "&amp;Tabla_Consulta_desde_proyectos6[[#This Row],[Usunombre]]</f>
        <v>/0006/0002 MARVIN GAMALIEL RODRIGUEZ VARGAS</v>
      </c>
    </row>
    <row r="1723" spans="1:11" x14ac:dyDescent="0.3">
      <c r="A1723" t="s">
        <v>4194</v>
      </c>
      <c r="D1723" t="s">
        <v>1096</v>
      </c>
      <c r="E1723" t="s">
        <v>4613</v>
      </c>
      <c r="F1723" t="s">
        <v>4610</v>
      </c>
      <c r="G1723">
        <v>8</v>
      </c>
      <c r="H1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3" t="str">
        <f>Tabla_Consulta_desde_proyectos6[[#This Row],[PRYApath]]&amp;" "&amp;Tabla_Consulta_desde_proyectos6[[#This Row],[Usunombre]]</f>
        <v>/0006/0002 NIGEL JAREED OCAMPO HERNANDEZ</v>
      </c>
    </row>
    <row r="1724" spans="1:11" x14ac:dyDescent="0.3">
      <c r="A1724" t="s">
        <v>4194</v>
      </c>
      <c r="D1724" t="s">
        <v>1096</v>
      </c>
      <c r="E1724" t="s">
        <v>4494</v>
      </c>
      <c r="F1724" t="s">
        <v>4493</v>
      </c>
      <c r="G1724">
        <v>13</v>
      </c>
      <c r="H1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4" t="str">
        <f>Tabla_Consulta_desde_proyectos6[[#This Row],[PRYApath]]&amp;" "&amp;Tabla_Consulta_desde_proyectos6[[#This Row],[Usunombre]]</f>
        <v>/0006/0002 NOELIA MONTIEL CASTRO</v>
      </c>
    </row>
    <row r="1725" spans="1:11" x14ac:dyDescent="0.3">
      <c r="A1725" t="s">
        <v>4194</v>
      </c>
      <c r="D1725" t="s">
        <v>1096</v>
      </c>
      <c r="E1725" t="s">
        <v>4494</v>
      </c>
      <c r="F1725" t="s">
        <v>4559</v>
      </c>
      <c r="G1725">
        <v>43</v>
      </c>
      <c r="H1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5" t="str">
        <f>Tabla_Consulta_desde_proyectos6[[#This Row],[PRYApath]]&amp;" "&amp;Tabla_Consulta_desde_proyectos6[[#This Row],[Usunombre]]</f>
        <v>/0006/0002 NOELIA MONTIEL CASTRO</v>
      </c>
    </row>
    <row r="1726" spans="1:11" x14ac:dyDescent="0.3">
      <c r="A1726" t="s">
        <v>4194</v>
      </c>
      <c r="D1726" t="s">
        <v>1096</v>
      </c>
      <c r="E1726" t="s">
        <v>4494</v>
      </c>
      <c r="F1726" t="s">
        <v>4593</v>
      </c>
      <c r="G1726">
        <v>44</v>
      </c>
      <c r="H1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6" t="str">
        <f>Tabla_Consulta_desde_proyectos6[[#This Row],[PRYApath]]&amp;" "&amp;Tabla_Consulta_desde_proyectos6[[#This Row],[Usunombre]]</f>
        <v>/0006/0002 NOELIA MONTIEL CASTRO</v>
      </c>
    </row>
    <row r="1727" spans="1:11" x14ac:dyDescent="0.3">
      <c r="A1727" t="s">
        <v>4194</v>
      </c>
      <c r="D1727" t="s">
        <v>1096</v>
      </c>
      <c r="E1727" t="s">
        <v>4494</v>
      </c>
      <c r="F1727" t="s">
        <v>4610</v>
      </c>
      <c r="G1727">
        <v>26</v>
      </c>
      <c r="H1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7" t="str">
        <f>Tabla_Consulta_desde_proyectos6[[#This Row],[PRYApath]]&amp;" "&amp;Tabla_Consulta_desde_proyectos6[[#This Row],[Usunombre]]</f>
        <v>/0006/0002 NOELIA MONTIEL CASTRO</v>
      </c>
    </row>
    <row r="1728" spans="1:11" x14ac:dyDescent="0.3">
      <c r="A1728" t="s">
        <v>4194</v>
      </c>
      <c r="D1728" t="s">
        <v>1096</v>
      </c>
      <c r="E1728" t="s">
        <v>4494</v>
      </c>
      <c r="F1728" t="s">
        <v>4692</v>
      </c>
      <c r="G1728">
        <v>28</v>
      </c>
      <c r="H1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8" t="str">
        <f>Tabla_Consulta_desde_proyectos6[[#This Row],[PRYApath]]&amp;" "&amp;Tabla_Consulta_desde_proyectos6[[#This Row],[Usunombre]]</f>
        <v>/0006/0002 NOELIA MONTIEL CASTRO</v>
      </c>
    </row>
    <row r="1729" spans="1:11" x14ac:dyDescent="0.3">
      <c r="A1729" t="s">
        <v>4194</v>
      </c>
      <c r="D1729" t="s">
        <v>1096</v>
      </c>
      <c r="E1729" t="s">
        <v>4560</v>
      </c>
      <c r="F1729" t="s">
        <v>4559</v>
      </c>
      <c r="G1729">
        <v>8</v>
      </c>
      <c r="H1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29" t="str">
        <f>Tabla_Consulta_desde_proyectos6[[#This Row],[PRYApath]]&amp;" "&amp;Tabla_Consulta_desde_proyectos6[[#This Row],[Usunombre]]</f>
        <v>/0006/0002 RENATO ANDREY MAINIERI SAENZ</v>
      </c>
    </row>
    <row r="1730" spans="1:11" x14ac:dyDescent="0.3">
      <c r="A1730" t="s">
        <v>4194</v>
      </c>
      <c r="D1730" t="s">
        <v>1096</v>
      </c>
      <c r="E1730" t="s">
        <v>4368</v>
      </c>
      <c r="F1730" t="s">
        <v>4366</v>
      </c>
      <c r="G1730">
        <v>8</v>
      </c>
      <c r="H1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0" t="str">
        <f>Tabla_Consulta_desde_proyectos6[[#This Row],[PRYApath]]&amp;" "&amp;Tabla_Consulta_desde_proyectos6[[#This Row],[Usunombre]]</f>
        <v>/0006/0002 SHERLYN MORA DELGADO</v>
      </c>
    </row>
    <row r="1731" spans="1:11" x14ac:dyDescent="0.3">
      <c r="A1731" t="s">
        <v>4194</v>
      </c>
      <c r="D1731" t="s">
        <v>1096</v>
      </c>
      <c r="E1731" t="s">
        <v>4495</v>
      </c>
      <c r="F1731" t="s">
        <v>4493</v>
      </c>
      <c r="G1731">
        <v>8</v>
      </c>
      <c r="H1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1" t="str">
        <f>Tabla_Consulta_desde_proyectos6[[#This Row],[PRYApath]]&amp;" "&amp;Tabla_Consulta_desde_proyectos6[[#This Row],[Usunombre]]</f>
        <v>/0006/0002 YORDANY NAVARRO HERNANDEZ</v>
      </c>
    </row>
    <row r="1732" spans="1:11" x14ac:dyDescent="0.3">
      <c r="A1732" t="s">
        <v>4194</v>
      </c>
      <c r="D1732" t="s">
        <v>3515</v>
      </c>
      <c r="E1732" t="s">
        <v>4218</v>
      </c>
      <c r="F1732" t="s">
        <v>4258</v>
      </c>
      <c r="G1732">
        <v>71.25</v>
      </c>
      <c r="H1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2" t="str">
        <f>Tabla_Consulta_desde_proyectos6[[#This Row],[PRYApath]]&amp;" "&amp;Tabla_Consulta_desde_proyectos6[[#This Row],[Usunombre]]</f>
        <v>/0006/0004 ALEJANDRO JOSEPH ARAYA MENDEZ</v>
      </c>
    </row>
    <row r="1733" spans="1:11" x14ac:dyDescent="0.3">
      <c r="A1733" t="s">
        <v>4194</v>
      </c>
      <c r="D1733" t="s">
        <v>3515</v>
      </c>
      <c r="E1733" t="s">
        <v>4578</v>
      </c>
      <c r="F1733" t="s">
        <v>4593</v>
      </c>
      <c r="G1733">
        <v>17</v>
      </c>
      <c r="H1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3" t="str">
        <f>Tabla_Consulta_desde_proyectos6[[#This Row],[PRYApath]]&amp;" "&amp;Tabla_Consulta_desde_proyectos6[[#This Row],[Usunombre]]</f>
        <v>/0006/0004 ANDREY ALONSO PALACIOS ALVAREZ</v>
      </c>
    </row>
    <row r="1734" spans="1:11" x14ac:dyDescent="0.3">
      <c r="A1734" t="s">
        <v>4194</v>
      </c>
      <c r="D1734" t="s">
        <v>3515</v>
      </c>
      <c r="E1734" t="s">
        <v>4578</v>
      </c>
      <c r="F1734" t="s">
        <v>4610</v>
      </c>
      <c r="G1734">
        <v>8</v>
      </c>
      <c r="H1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4" t="str">
        <f>Tabla_Consulta_desde_proyectos6[[#This Row],[PRYApath]]&amp;" "&amp;Tabla_Consulta_desde_proyectos6[[#This Row],[Usunombre]]</f>
        <v>/0006/0004 ANDREY ALONSO PALACIOS ALVAREZ</v>
      </c>
    </row>
    <row r="1735" spans="1:11" x14ac:dyDescent="0.3">
      <c r="A1735" t="s">
        <v>4194</v>
      </c>
      <c r="D1735" t="s">
        <v>3515</v>
      </c>
      <c r="E1735" t="s">
        <v>4435</v>
      </c>
      <c r="F1735" t="s">
        <v>4434</v>
      </c>
      <c r="G1735">
        <v>7.25</v>
      </c>
      <c r="H1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5" t="str">
        <f>Tabla_Consulta_desde_proyectos6[[#This Row],[PRYApath]]&amp;" "&amp;Tabla_Consulta_desde_proyectos6[[#This Row],[Usunombre]]</f>
        <v>/0006/0004 ANGEL DE JESUS QUESADA JIMENEZ</v>
      </c>
    </row>
    <row r="1736" spans="1:11" x14ac:dyDescent="0.3">
      <c r="A1736" t="s">
        <v>4194</v>
      </c>
      <c r="D1736" t="s">
        <v>3515</v>
      </c>
      <c r="E1736" t="s">
        <v>4611</v>
      </c>
      <c r="F1736" t="s">
        <v>4610</v>
      </c>
      <c r="G1736">
        <v>22</v>
      </c>
      <c r="H1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6" t="str">
        <f>Tabla_Consulta_desde_proyectos6[[#This Row],[PRYApath]]&amp;" "&amp;Tabla_Consulta_desde_proyectos6[[#This Row],[Usunombre]]</f>
        <v>/0006/0004 DANIELA CASTRO UREÑA</v>
      </c>
    </row>
    <row r="1737" spans="1:11" x14ac:dyDescent="0.3">
      <c r="A1737" t="s">
        <v>4194</v>
      </c>
      <c r="D1737" t="s">
        <v>3515</v>
      </c>
      <c r="E1737" t="s">
        <v>223</v>
      </c>
      <c r="F1737" t="s">
        <v>4593</v>
      </c>
      <c r="G1737">
        <v>1</v>
      </c>
      <c r="H1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7" t="str">
        <f>Tabla_Consulta_desde_proyectos6[[#This Row],[PRYApath]]&amp;" "&amp;Tabla_Consulta_desde_proyectos6[[#This Row],[Usunombre]]</f>
        <v>/0006/0004 DAVID NUÑEZ ARAYA</v>
      </c>
    </row>
    <row r="1738" spans="1:11" x14ac:dyDescent="0.3">
      <c r="A1738" t="s">
        <v>4194</v>
      </c>
      <c r="D1738" t="s">
        <v>3515</v>
      </c>
      <c r="E1738" t="s">
        <v>4497</v>
      </c>
      <c r="F1738" t="s">
        <v>4493</v>
      </c>
      <c r="G1738">
        <v>8</v>
      </c>
      <c r="H1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8" t="str">
        <f>Tabla_Consulta_desde_proyectos6[[#This Row],[PRYApath]]&amp;" "&amp;Tabla_Consulta_desde_proyectos6[[#This Row],[Usunombre]]</f>
        <v>/0006/0004 DILAN DAMIAN HERNANDEZ ULATE</v>
      </c>
    </row>
    <row r="1739" spans="1:11" x14ac:dyDescent="0.3">
      <c r="A1739" t="s">
        <v>4194</v>
      </c>
      <c r="D1739" t="s">
        <v>3515</v>
      </c>
      <c r="E1739" t="s">
        <v>4287</v>
      </c>
      <c r="F1739" t="s">
        <v>4342</v>
      </c>
      <c r="G1739">
        <v>4</v>
      </c>
      <c r="H1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39" t="str">
        <f>Tabla_Consulta_desde_proyectos6[[#This Row],[PRYApath]]&amp;" "&amp;Tabla_Consulta_desde_proyectos6[[#This Row],[Usunombre]]</f>
        <v>/0006/0004 EMILY JAZMIN CASCANTE MORA</v>
      </c>
    </row>
    <row r="1740" spans="1:11" x14ac:dyDescent="0.3">
      <c r="A1740" t="s">
        <v>4194</v>
      </c>
      <c r="D1740" t="s">
        <v>3515</v>
      </c>
      <c r="E1740" t="s">
        <v>4621</v>
      </c>
      <c r="F1740" t="s">
        <v>4692</v>
      </c>
      <c r="G1740">
        <v>23</v>
      </c>
      <c r="H1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0" t="str">
        <f>Tabla_Consulta_desde_proyectos6[[#This Row],[PRYApath]]&amp;" "&amp;Tabla_Consulta_desde_proyectos6[[#This Row],[Usunombre]]</f>
        <v>/0006/0004 ERVIN JOSE RODRIGUEZ VILLANUEVA</v>
      </c>
    </row>
    <row r="1741" spans="1:11" x14ac:dyDescent="0.3">
      <c r="A1741" t="s">
        <v>4194</v>
      </c>
      <c r="D1741" t="s">
        <v>3515</v>
      </c>
      <c r="E1741" t="s">
        <v>4343</v>
      </c>
      <c r="F1741" t="s">
        <v>4342</v>
      </c>
      <c r="G1741">
        <v>1.5</v>
      </c>
      <c r="H1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1" t="str">
        <f>Tabla_Consulta_desde_proyectos6[[#This Row],[PRYApath]]&amp;" "&amp;Tabla_Consulta_desde_proyectos6[[#This Row],[Usunombre]]</f>
        <v>/0006/0004 ESTEBAN BARRANTES MORA</v>
      </c>
    </row>
    <row r="1742" spans="1:11" x14ac:dyDescent="0.3">
      <c r="A1742" t="s">
        <v>4194</v>
      </c>
      <c r="D1742" t="s">
        <v>3515</v>
      </c>
      <c r="E1742" t="s">
        <v>4219</v>
      </c>
      <c r="F1742" t="s">
        <v>4258</v>
      </c>
      <c r="G1742">
        <v>24.25</v>
      </c>
      <c r="H1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2" t="str">
        <f>Tabla_Consulta_desde_proyectos6[[#This Row],[PRYApath]]&amp;" "&amp;Tabla_Consulta_desde_proyectos6[[#This Row],[Usunombre]]</f>
        <v>/0006/0004 FERNANDO ESQUIVEL ARCE</v>
      </c>
    </row>
    <row r="1743" spans="1:11" x14ac:dyDescent="0.3">
      <c r="A1743" t="s">
        <v>4194</v>
      </c>
      <c r="D1743" t="s">
        <v>3515</v>
      </c>
      <c r="E1743" t="s">
        <v>4214</v>
      </c>
      <c r="F1743" t="s">
        <v>4284</v>
      </c>
      <c r="G1743">
        <v>4</v>
      </c>
      <c r="H1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3" t="str">
        <f>Tabla_Consulta_desde_proyectos6[[#This Row],[PRYApath]]&amp;" "&amp;Tabla_Consulta_desde_proyectos6[[#This Row],[Usunombre]]</f>
        <v>/0006/0004 GERARDO BOLIVAR VARGAS FERNANDEZ</v>
      </c>
    </row>
    <row r="1744" spans="1:11" x14ac:dyDescent="0.3">
      <c r="A1744" t="s">
        <v>4194</v>
      </c>
      <c r="D1744" t="s">
        <v>3515</v>
      </c>
      <c r="E1744" t="s">
        <v>4389</v>
      </c>
      <c r="F1744" t="s">
        <v>4692</v>
      </c>
      <c r="G1744">
        <v>28</v>
      </c>
      <c r="H1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4" t="str">
        <f>Tabla_Consulta_desde_proyectos6[[#This Row],[PRYApath]]&amp;" "&amp;Tabla_Consulta_desde_proyectos6[[#This Row],[Usunombre]]</f>
        <v>/0006/0004 GUSTAVO ADOLFO MATA GRANADOS</v>
      </c>
    </row>
    <row r="1745" spans="1:11" x14ac:dyDescent="0.3">
      <c r="A1745" t="s">
        <v>4194</v>
      </c>
      <c r="D1745" t="s">
        <v>3515</v>
      </c>
      <c r="E1745" t="s">
        <v>4288</v>
      </c>
      <c r="F1745" t="s">
        <v>4342</v>
      </c>
      <c r="G1745">
        <v>5</v>
      </c>
      <c r="H1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5" t="str">
        <f>Tabla_Consulta_desde_proyectos6[[#This Row],[PRYApath]]&amp;" "&amp;Tabla_Consulta_desde_proyectos6[[#This Row],[Usunombre]]</f>
        <v>/0006/0004 ISABEL CRISTINA ELIZONDO MEZA</v>
      </c>
    </row>
    <row r="1746" spans="1:11" x14ac:dyDescent="0.3">
      <c r="A1746" t="s">
        <v>4194</v>
      </c>
      <c r="D1746" t="s">
        <v>3515</v>
      </c>
      <c r="E1746" t="s">
        <v>4643</v>
      </c>
      <c r="F1746" t="s">
        <v>4692</v>
      </c>
      <c r="G1746">
        <v>26</v>
      </c>
      <c r="H1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6" t="str">
        <f>Tabla_Consulta_desde_proyectos6[[#This Row],[PRYApath]]&amp;" "&amp;Tabla_Consulta_desde_proyectos6[[#This Row],[Usunombre]]</f>
        <v>/0006/0004 JIMENA JIMENEZ ALFARO</v>
      </c>
    </row>
    <row r="1747" spans="1:11" x14ac:dyDescent="0.3">
      <c r="A1747" t="s">
        <v>4194</v>
      </c>
      <c r="D1747" t="s">
        <v>3515</v>
      </c>
      <c r="E1747" t="s">
        <v>4289</v>
      </c>
      <c r="F1747" t="s">
        <v>4342</v>
      </c>
      <c r="G1747">
        <v>13</v>
      </c>
      <c r="H1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7" t="str">
        <f>Tabla_Consulta_desde_proyectos6[[#This Row],[PRYApath]]&amp;" "&amp;Tabla_Consulta_desde_proyectos6[[#This Row],[Usunombre]]</f>
        <v>/0006/0004 JIMENA URIARTE WANG</v>
      </c>
    </row>
    <row r="1748" spans="1:11" x14ac:dyDescent="0.3">
      <c r="A1748" t="s">
        <v>4194</v>
      </c>
      <c r="D1748" t="s">
        <v>3515</v>
      </c>
      <c r="E1748" t="s">
        <v>4618</v>
      </c>
      <c r="F1748" t="s">
        <v>4692</v>
      </c>
      <c r="G1748">
        <v>26.25</v>
      </c>
      <c r="H1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8" t="str">
        <f>Tabla_Consulta_desde_proyectos6[[#This Row],[PRYApath]]&amp;" "&amp;Tabla_Consulta_desde_proyectos6[[#This Row],[Usunombre]]</f>
        <v>/0006/0004 JULIAN ANTONIO CASTRO GOMEZ</v>
      </c>
    </row>
    <row r="1749" spans="1:11" x14ac:dyDescent="0.3">
      <c r="A1749" t="s">
        <v>4194</v>
      </c>
      <c r="D1749" t="s">
        <v>3515</v>
      </c>
      <c r="E1749" t="s">
        <v>4400</v>
      </c>
      <c r="F1749" t="s">
        <v>4422</v>
      </c>
      <c r="G1749">
        <v>30</v>
      </c>
      <c r="H1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49" t="str">
        <f>Tabla_Consulta_desde_proyectos6[[#This Row],[PRYApath]]&amp;" "&amp;Tabla_Consulta_desde_proyectos6[[#This Row],[Usunombre]]</f>
        <v>/0006/0004 KEVIN JAVIER ARAYA GRANADOS</v>
      </c>
    </row>
    <row r="1750" spans="1:11" x14ac:dyDescent="0.3">
      <c r="A1750" t="s">
        <v>4194</v>
      </c>
      <c r="D1750" t="s">
        <v>3515</v>
      </c>
      <c r="E1750" t="s">
        <v>4496</v>
      </c>
      <c r="F1750" t="s">
        <v>4493</v>
      </c>
      <c r="G1750">
        <v>6</v>
      </c>
      <c r="H17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0" t="str">
        <f>Tabla_Consulta_desde_proyectos6[[#This Row],[PRYApath]]&amp;" "&amp;Tabla_Consulta_desde_proyectos6[[#This Row],[Usunombre]]</f>
        <v>/0006/0004 MARCO ALEJANDRO MORA PICADO</v>
      </c>
    </row>
    <row r="1751" spans="1:11" x14ac:dyDescent="0.3">
      <c r="A1751" t="s">
        <v>4194</v>
      </c>
      <c r="D1751" t="s">
        <v>3515</v>
      </c>
      <c r="E1751" t="s">
        <v>4290</v>
      </c>
      <c r="F1751" t="s">
        <v>4342</v>
      </c>
      <c r="G1751">
        <v>8.5</v>
      </c>
      <c r="H1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1" t="str">
        <f>Tabla_Consulta_desde_proyectos6[[#This Row],[PRYApath]]&amp;" "&amp;Tabla_Consulta_desde_proyectos6[[#This Row],[Usunombre]]</f>
        <v>/0006/0004 MARIA FERNANDA URIARTE WANG</v>
      </c>
    </row>
    <row r="1752" spans="1:11" x14ac:dyDescent="0.3">
      <c r="A1752" t="s">
        <v>4194</v>
      </c>
      <c r="D1752" t="s">
        <v>3515</v>
      </c>
      <c r="E1752" t="s">
        <v>4370</v>
      </c>
      <c r="F1752" t="s">
        <v>4388</v>
      </c>
      <c r="G1752">
        <v>4</v>
      </c>
      <c r="H1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2" t="str">
        <f>Tabla_Consulta_desde_proyectos6[[#This Row],[PRYApath]]&amp;" "&amp;Tabla_Consulta_desde_proyectos6[[#This Row],[Usunombre]]</f>
        <v>/0006/0004 MARIO ISAAC MADRIGAL MORA</v>
      </c>
    </row>
    <row r="1753" spans="1:11" x14ac:dyDescent="0.3">
      <c r="A1753" t="s">
        <v>4194</v>
      </c>
      <c r="D1753" t="s">
        <v>3515</v>
      </c>
      <c r="E1753" t="s">
        <v>4498</v>
      </c>
      <c r="F1753" t="s">
        <v>4493</v>
      </c>
      <c r="G1753">
        <v>21</v>
      </c>
      <c r="H1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3" t="str">
        <f>Tabla_Consulta_desde_proyectos6[[#This Row],[PRYApath]]&amp;" "&amp;Tabla_Consulta_desde_proyectos6[[#This Row],[Usunombre]]</f>
        <v>/0006/0004 MARVIN GAMALIEL RODRIGUEZ VARGAS</v>
      </c>
    </row>
    <row r="1754" spans="1:11" x14ac:dyDescent="0.3">
      <c r="A1754" t="s">
        <v>4194</v>
      </c>
      <c r="D1754" t="s">
        <v>3515</v>
      </c>
      <c r="E1754" t="s">
        <v>4498</v>
      </c>
      <c r="F1754" t="s">
        <v>4559</v>
      </c>
      <c r="G1754">
        <v>40</v>
      </c>
      <c r="H1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4" t="str">
        <f>Tabla_Consulta_desde_proyectos6[[#This Row],[PRYApath]]&amp;" "&amp;Tabla_Consulta_desde_proyectos6[[#This Row],[Usunombre]]</f>
        <v>/0006/0004 MARVIN GAMALIEL RODRIGUEZ VARGAS</v>
      </c>
    </row>
    <row r="1755" spans="1:11" x14ac:dyDescent="0.3">
      <c r="A1755" t="s">
        <v>4194</v>
      </c>
      <c r="D1755" t="s">
        <v>3515</v>
      </c>
      <c r="E1755" t="s">
        <v>4498</v>
      </c>
      <c r="F1755" t="s">
        <v>4593</v>
      </c>
      <c r="G1755">
        <v>4</v>
      </c>
      <c r="H1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5" t="str">
        <f>Tabla_Consulta_desde_proyectos6[[#This Row],[PRYApath]]&amp;" "&amp;Tabla_Consulta_desde_proyectos6[[#This Row],[Usunombre]]</f>
        <v>/0006/0004 MARVIN GAMALIEL RODRIGUEZ VARGAS</v>
      </c>
    </row>
    <row r="1756" spans="1:11" x14ac:dyDescent="0.3">
      <c r="A1756" t="s">
        <v>4194</v>
      </c>
      <c r="D1756" t="s">
        <v>3515</v>
      </c>
      <c r="E1756" t="s">
        <v>4344</v>
      </c>
      <c r="F1756" t="s">
        <v>4434</v>
      </c>
      <c r="G1756">
        <v>13</v>
      </c>
      <c r="H1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6" t="str">
        <f>Tabla_Consulta_desde_proyectos6[[#This Row],[PRYApath]]&amp;" "&amp;Tabla_Consulta_desde_proyectos6[[#This Row],[Usunombre]]</f>
        <v>/0006/0004 MASIEL MARISELA PICADO ARIAS</v>
      </c>
    </row>
    <row r="1757" spans="1:11" x14ac:dyDescent="0.3">
      <c r="A1757" t="s">
        <v>4194</v>
      </c>
      <c r="D1757" t="s">
        <v>3515</v>
      </c>
      <c r="E1757" t="s">
        <v>4494</v>
      </c>
      <c r="F1757" t="s">
        <v>4493</v>
      </c>
      <c r="G1757">
        <v>19</v>
      </c>
      <c r="H1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7" t="str">
        <f>Tabla_Consulta_desde_proyectos6[[#This Row],[PRYApath]]&amp;" "&amp;Tabla_Consulta_desde_proyectos6[[#This Row],[Usunombre]]</f>
        <v>/0006/0004 NOELIA MONTIEL CASTRO</v>
      </c>
    </row>
    <row r="1758" spans="1:11" x14ac:dyDescent="0.3">
      <c r="A1758" t="s">
        <v>4194</v>
      </c>
      <c r="D1758" t="s">
        <v>3515</v>
      </c>
      <c r="E1758" t="s">
        <v>4494</v>
      </c>
      <c r="F1758" t="s">
        <v>4559</v>
      </c>
      <c r="G1758">
        <v>24</v>
      </c>
      <c r="H1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8" t="str">
        <f>Tabla_Consulta_desde_proyectos6[[#This Row],[PRYApath]]&amp;" "&amp;Tabla_Consulta_desde_proyectos6[[#This Row],[Usunombre]]</f>
        <v>/0006/0004 NOELIA MONTIEL CASTRO</v>
      </c>
    </row>
    <row r="1759" spans="1:11" x14ac:dyDescent="0.3">
      <c r="A1759" t="s">
        <v>4194</v>
      </c>
      <c r="D1759" t="s">
        <v>3515</v>
      </c>
      <c r="E1759" t="s">
        <v>4494</v>
      </c>
      <c r="F1759" t="s">
        <v>4593</v>
      </c>
      <c r="G1759">
        <v>15</v>
      </c>
      <c r="H1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59" t="str">
        <f>Tabla_Consulta_desde_proyectos6[[#This Row],[PRYApath]]&amp;" "&amp;Tabla_Consulta_desde_proyectos6[[#This Row],[Usunombre]]</f>
        <v>/0006/0004 NOELIA MONTIEL CASTRO</v>
      </c>
    </row>
    <row r="1760" spans="1:11" x14ac:dyDescent="0.3">
      <c r="A1760" t="s">
        <v>4194</v>
      </c>
      <c r="D1760" t="s">
        <v>3515</v>
      </c>
      <c r="E1760" t="s">
        <v>4494</v>
      </c>
      <c r="F1760" t="s">
        <v>4610</v>
      </c>
      <c r="G1760">
        <v>24</v>
      </c>
      <c r="H1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0" t="str">
        <f>Tabla_Consulta_desde_proyectos6[[#This Row],[PRYApath]]&amp;" "&amp;Tabla_Consulta_desde_proyectos6[[#This Row],[Usunombre]]</f>
        <v>/0006/0004 NOELIA MONTIEL CASTRO</v>
      </c>
    </row>
    <row r="1761" spans="1:11" x14ac:dyDescent="0.3">
      <c r="A1761" t="s">
        <v>4194</v>
      </c>
      <c r="D1761" t="s">
        <v>3515</v>
      </c>
      <c r="E1761" t="s">
        <v>4494</v>
      </c>
      <c r="F1761" t="s">
        <v>4692</v>
      </c>
      <c r="G1761">
        <v>21</v>
      </c>
      <c r="H1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1" t="str">
        <f>Tabla_Consulta_desde_proyectos6[[#This Row],[PRYApath]]&amp;" "&amp;Tabla_Consulta_desde_proyectos6[[#This Row],[Usunombre]]</f>
        <v>/0006/0004 NOELIA MONTIEL CASTRO</v>
      </c>
    </row>
    <row r="1762" spans="1:11" x14ac:dyDescent="0.3">
      <c r="A1762" t="s">
        <v>4194</v>
      </c>
      <c r="D1762" t="s">
        <v>3515</v>
      </c>
      <c r="E1762" t="s">
        <v>4560</v>
      </c>
      <c r="F1762" t="s">
        <v>4559</v>
      </c>
      <c r="G1762">
        <v>8</v>
      </c>
      <c r="H1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2" t="str">
        <f>Tabla_Consulta_desde_proyectos6[[#This Row],[PRYApath]]&amp;" "&amp;Tabla_Consulta_desde_proyectos6[[#This Row],[Usunombre]]</f>
        <v>/0006/0004 RENATO ANDREY MAINIERI SAENZ</v>
      </c>
    </row>
    <row r="1763" spans="1:11" x14ac:dyDescent="0.3">
      <c r="A1763" t="s">
        <v>4194</v>
      </c>
      <c r="D1763" t="s">
        <v>3515</v>
      </c>
      <c r="E1763" t="s">
        <v>4495</v>
      </c>
      <c r="F1763" t="s">
        <v>4493</v>
      </c>
      <c r="G1763">
        <v>8</v>
      </c>
      <c r="H1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3" t="str">
        <f>Tabla_Consulta_desde_proyectos6[[#This Row],[PRYApath]]&amp;" "&amp;Tabla_Consulta_desde_proyectos6[[#This Row],[Usunombre]]</f>
        <v>/0006/0004 YORDANY NAVARRO HERNANDEZ</v>
      </c>
    </row>
    <row r="1764" spans="1:11" x14ac:dyDescent="0.3">
      <c r="A1764" t="s">
        <v>4194</v>
      </c>
      <c r="D1764" t="s">
        <v>3516</v>
      </c>
      <c r="E1764" t="s">
        <v>4578</v>
      </c>
      <c r="F1764" t="s">
        <v>4593</v>
      </c>
      <c r="G1764">
        <v>27</v>
      </c>
      <c r="H1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4" t="str">
        <f>Tabla_Consulta_desde_proyectos6[[#This Row],[PRYApath]]&amp;" "&amp;Tabla_Consulta_desde_proyectos6[[#This Row],[Usunombre]]</f>
        <v>/0006/0006 ANDREY ALONSO PALACIOS ALVAREZ</v>
      </c>
    </row>
    <row r="1765" spans="1:11" x14ac:dyDescent="0.3">
      <c r="A1765" t="s">
        <v>4194</v>
      </c>
      <c r="D1765" t="s">
        <v>3516</v>
      </c>
      <c r="E1765" t="s">
        <v>4578</v>
      </c>
      <c r="F1765" t="s">
        <v>4610</v>
      </c>
      <c r="G1765">
        <v>16</v>
      </c>
      <c r="H1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5" t="str">
        <f>Tabla_Consulta_desde_proyectos6[[#This Row],[PRYApath]]&amp;" "&amp;Tabla_Consulta_desde_proyectos6[[#This Row],[Usunombre]]</f>
        <v>/0006/0006 ANDREY ALONSO PALACIOS ALVAREZ</v>
      </c>
    </row>
    <row r="1766" spans="1:11" x14ac:dyDescent="0.3">
      <c r="A1766" t="s">
        <v>4194</v>
      </c>
      <c r="D1766" t="s">
        <v>3516</v>
      </c>
      <c r="E1766" t="s">
        <v>4435</v>
      </c>
      <c r="F1766" t="s">
        <v>4434</v>
      </c>
      <c r="G1766">
        <v>3</v>
      </c>
      <c r="H1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6" t="str">
        <f>Tabla_Consulta_desde_proyectos6[[#This Row],[PRYApath]]&amp;" "&amp;Tabla_Consulta_desde_proyectos6[[#This Row],[Usunombre]]</f>
        <v>/0006/0006 ANGEL DE JESUS QUESADA JIMENEZ</v>
      </c>
    </row>
    <row r="1767" spans="1:11" x14ac:dyDescent="0.3">
      <c r="A1767" t="s">
        <v>4194</v>
      </c>
      <c r="D1767" t="s">
        <v>3516</v>
      </c>
      <c r="E1767" t="s">
        <v>4645</v>
      </c>
      <c r="F1767" t="s">
        <v>4692</v>
      </c>
      <c r="G1767">
        <v>16</v>
      </c>
      <c r="H1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7" t="str">
        <f>Tabla_Consulta_desde_proyectos6[[#This Row],[PRYApath]]&amp;" "&amp;Tabla_Consulta_desde_proyectos6[[#This Row],[Usunombre]]</f>
        <v>/0006/0006 BRAYAN STANLEY ROSALES PEREZ</v>
      </c>
    </row>
    <row r="1768" spans="1:11" x14ac:dyDescent="0.3">
      <c r="A1768" t="s">
        <v>4194</v>
      </c>
      <c r="D1768" t="s">
        <v>3516</v>
      </c>
      <c r="E1768" t="s">
        <v>4371</v>
      </c>
      <c r="F1768" t="s">
        <v>4366</v>
      </c>
      <c r="G1768">
        <v>2</v>
      </c>
      <c r="H1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8" t="str">
        <f>Tabla_Consulta_desde_proyectos6[[#This Row],[PRYApath]]&amp;" "&amp;Tabla_Consulta_desde_proyectos6[[#This Row],[Usunombre]]</f>
        <v>/0006/0006 CAROLINA MIRAULT MATAMOROS</v>
      </c>
    </row>
    <row r="1769" spans="1:11" x14ac:dyDescent="0.3">
      <c r="A1769" t="s">
        <v>4194</v>
      </c>
      <c r="D1769" t="s">
        <v>3516</v>
      </c>
      <c r="E1769" t="s">
        <v>4371</v>
      </c>
      <c r="F1769" t="s">
        <v>4388</v>
      </c>
      <c r="G1769">
        <v>2</v>
      </c>
      <c r="H1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69" t="str">
        <f>Tabla_Consulta_desde_proyectos6[[#This Row],[PRYApath]]&amp;" "&amp;Tabla_Consulta_desde_proyectos6[[#This Row],[Usunombre]]</f>
        <v>/0006/0006 CAROLINA MIRAULT MATAMOROS</v>
      </c>
    </row>
    <row r="1770" spans="1:11" x14ac:dyDescent="0.3">
      <c r="A1770" t="s">
        <v>4194</v>
      </c>
      <c r="D1770" t="s">
        <v>3516</v>
      </c>
      <c r="E1770" t="s">
        <v>4371</v>
      </c>
      <c r="F1770" t="s">
        <v>4422</v>
      </c>
      <c r="G1770">
        <v>8</v>
      </c>
      <c r="H1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0" t="str">
        <f>Tabla_Consulta_desde_proyectos6[[#This Row],[PRYApath]]&amp;" "&amp;Tabla_Consulta_desde_proyectos6[[#This Row],[Usunombre]]</f>
        <v>/0006/0006 CAROLINA MIRAULT MATAMOROS</v>
      </c>
    </row>
    <row r="1771" spans="1:11" x14ac:dyDescent="0.3">
      <c r="A1771" t="s">
        <v>4194</v>
      </c>
      <c r="D1771" t="s">
        <v>3516</v>
      </c>
      <c r="E1771" t="s">
        <v>4371</v>
      </c>
      <c r="F1771" t="s">
        <v>4434</v>
      </c>
      <c r="G1771">
        <v>4</v>
      </c>
      <c r="H1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1" t="str">
        <f>Tabla_Consulta_desde_proyectos6[[#This Row],[PRYApath]]&amp;" "&amp;Tabla_Consulta_desde_proyectos6[[#This Row],[Usunombre]]</f>
        <v>/0006/0006 CAROLINA MIRAULT MATAMOROS</v>
      </c>
    </row>
    <row r="1772" spans="1:11" x14ac:dyDescent="0.3">
      <c r="A1772" t="s">
        <v>4194</v>
      </c>
      <c r="D1772" t="s">
        <v>3516</v>
      </c>
      <c r="E1772" t="s">
        <v>193</v>
      </c>
      <c r="F1772" t="s">
        <v>4422</v>
      </c>
      <c r="G1772">
        <v>6</v>
      </c>
      <c r="H1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2" t="str">
        <f>Tabla_Consulta_desde_proyectos6[[#This Row],[PRYApath]]&amp;" "&amp;Tabla_Consulta_desde_proyectos6[[#This Row],[Usunombre]]</f>
        <v>/0006/0006 CLAUDIA JIMENEZ ARAYA</v>
      </c>
    </row>
    <row r="1773" spans="1:11" x14ac:dyDescent="0.3">
      <c r="A1773" t="s">
        <v>4194</v>
      </c>
      <c r="D1773" t="s">
        <v>3516</v>
      </c>
      <c r="E1773" t="s">
        <v>4611</v>
      </c>
      <c r="F1773" t="s">
        <v>4610</v>
      </c>
      <c r="G1773">
        <v>3</v>
      </c>
      <c r="H1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3" t="str">
        <f>Tabla_Consulta_desde_proyectos6[[#This Row],[PRYApath]]&amp;" "&amp;Tabla_Consulta_desde_proyectos6[[#This Row],[Usunombre]]</f>
        <v>/0006/0006 DANIELA CASTRO UREÑA</v>
      </c>
    </row>
    <row r="1774" spans="1:11" x14ac:dyDescent="0.3">
      <c r="A1774" t="s">
        <v>4194</v>
      </c>
      <c r="D1774" t="s">
        <v>3516</v>
      </c>
      <c r="E1774" t="s">
        <v>4611</v>
      </c>
      <c r="F1774" t="s">
        <v>4692</v>
      </c>
      <c r="G1774">
        <v>2</v>
      </c>
      <c r="H1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4" t="str">
        <f>Tabla_Consulta_desde_proyectos6[[#This Row],[PRYApath]]&amp;" "&amp;Tabla_Consulta_desde_proyectos6[[#This Row],[Usunombre]]</f>
        <v>/0006/0006 DANIELA CASTRO UREÑA</v>
      </c>
    </row>
    <row r="1775" spans="1:11" x14ac:dyDescent="0.3">
      <c r="A1775" t="s">
        <v>4194</v>
      </c>
      <c r="D1775" t="s">
        <v>3516</v>
      </c>
      <c r="E1775" t="s">
        <v>223</v>
      </c>
      <c r="F1775" t="s">
        <v>4388</v>
      </c>
      <c r="G1775">
        <v>6</v>
      </c>
      <c r="H1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5" t="str">
        <f>Tabla_Consulta_desde_proyectos6[[#This Row],[PRYApath]]&amp;" "&amp;Tabla_Consulta_desde_proyectos6[[#This Row],[Usunombre]]</f>
        <v>/0006/0006 DAVID NUÑEZ ARAYA</v>
      </c>
    </row>
    <row r="1776" spans="1:11" x14ac:dyDescent="0.3">
      <c r="A1776" t="s">
        <v>4194</v>
      </c>
      <c r="D1776" t="s">
        <v>3516</v>
      </c>
      <c r="E1776" t="s">
        <v>223</v>
      </c>
      <c r="F1776" t="s">
        <v>4422</v>
      </c>
      <c r="G1776">
        <v>9</v>
      </c>
      <c r="H1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6" t="str">
        <f>Tabla_Consulta_desde_proyectos6[[#This Row],[PRYApath]]&amp;" "&amp;Tabla_Consulta_desde_proyectos6[[#This Row],[Usunombre]]</f>
        <v>/0006/0006 DAVID NUÑEZ ARAYA</v>
      </c>
    </row>
    <row r="1777" spans="1:11" x14ac:dyDescent="0.3">
      <c r="A1777" t="s">
        <v>4194</v>
      </c>
      <c r="D1777" t="s">
        <v>3516</v>
      </c>
      <c r="E1777" t="s">
        <v>223</v>
      </c>
      <c r="F1777" t="s">
        <v>4434</v>
      </c>
      <c r="G1777">
        <v>4</v>
      </c>
      <c r="H1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7" t="str">
        <f>Tabla_Consulta_desde_proyectos6[[#This Row],[PRYApath]]&amp;" "&amp;Tabla_Consulta_desde_proyectos6[[#This Row],[Usunombre]]</f>
        <v>/0006/0006 DAVID NUÑEZ ARAYA</v>
      </c>
    </row>
    <row r="1778" spans="1:11" x14ac:dyDescent="0.3">
      <c r="A1778" t="s">
        <v>4194</v>
      </c>
      <c r="D1778" t="s">
        <v>3516</v>
      </c>
      <c r="E1778" t="s">
        <v>223</v>
      </c>
      <c r="F1778" t="s">
        <v>4493</v>
      </c>
      <c r="G1778">
        <v>2</v>
      </c>
      <c r="H1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8" t="str">
        <f>Tabla_Consulta_desde_proyectos6[[#This Row],[PRYApath]]&amp;" "&amp;Tabla_Consulta_desde_proyectos6[[#This Row],[Usunombre]]</f>
        <v>/0006/0006 DAVID NUÑEZ ARAYA</v>
      </c>
    </row>
    <row r="1779" spans="1:11" x14ac:dyDescent="0.3">
      <c r="A1779" t="s">
        <v>4194</v>
      </c>
      <c r="D1779" t="s">
        <v>3516</v>
      </c>
      <c r="E1779" t="s">
        <v>223</v>
      </c>
      <c r="F1779" t="s">
        <v>4593</v>
      </c>
      <c r="G1779">
        <v>1</v>
      </c>
      <c r="H1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79" t="str">
        <f>Tabla_Consulta_desde_proyectos6[[#This Row],[PRYApath]]&amp;" "&amp;Tabla_Consulta_desde_proyectos6[[#This Row],[Usunombre]]</f>
        <v>/0006/0006 DAVID NUÑEZ ARAYA</v>
      </c>
    </row>
    <row r="1780" spans="1:11" x14ac:dyDescent="0.3">
      <c r="A1780" t="s">
        <v>4194</v>
      </c>
      <c r="D1780" t="s">
        <v>3516</v>
      </c>
      <c r="E1780" t="s">
        <v>4497</v>
      </c>
      <c r="F1780" t="s">
        <v>4493</v>
      </c>
      <c r="G1780">
        <v>4</v>
      </c>
      <c r="H1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0" t="str">
        <f>Tabla_Consulta_desde_proyectos6[[#This Row],[PRYApath]]&amp;" "&amp;Tabla_Consulta_desde_proyectos6[[#This Row],[Usunombre]]</f>
        <v>/0006/0006 DILAN DAMIAN HERNANDEZ ULATE</v>
      </c>
    </row>
    <row r="1781" spans="1:11" x14ac:dyDescent="0.3">
      <c r="A1781" t="s">
        <v>4194</v>
      </c>
      <c r="D1781" t="s">
        <v>3516</v>
      </c>
      <c r="E1781" t="s">
        <v>4287</v>
      </c>
      <c r="F1781" t="s">
        <v>4342</v>
      </c>
      <c r="G1781">
        <v>16</v>
      </c>
      <c r="H1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1" t="str">
        <f>Tabla_Consulta_desde_proyectos6[[#This Row],[PRYApath]]&amp;" "&amp;Tabla_Consulta_desde_proyectos6[[#This Row],[Usunombre]]</f>
        <v>/0006/0006 EMILY JAZMIN CASCANTE MORA</v>
      </c>
    </row>
    <row r="1782" spans="1:11" x14ac:dyDescent="0.3">
      <c r="A1782" t="s">
        <v>4194</v>
      </c>
      <c r="D1782" t="s">
        <v>3516</v>
      </c>
      <c r="E1782" t="s">
        <v>4621</v>
      </c>
      <c r="F1782" t="s">
        <v>4692</v>
      </c>
      <c r="G1782">
        <v>10</v>
      </c>
      <c r="H1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2" t="str">
        <f>Tabla_Consulta_desde_proyectos6[[#This Row],[PRYApath]]&amp;" "&amp;Tabla_Consulta_desde_proyectos6[[#This Row],[Usunombre]]</f>
        <v>/0006/0006 ERVIN JOSE RODRIGUEZ VILLANUEVA</v>
      </c>
    </row>
    <row r="1783" spans="1:11" x14ac:dyDescent="0.3">
      <c r="A1783" t="s">
        <v>4194</v>
      </c>
      <c r="D1783" t="s">
        <v>3516</v>
      </c>
      <c r="E1783" t="s">
        <v>4561</v>
      </c>
      <c r="F1783" t="s">
        <v>4559</v>
      </c>
      <c r="G1783">
        <v>5</v>
      </c>
      <c r="H1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3" t="str">
        <f>Tabla_Consulta_desde_proyectos6[[#This Row],[PRYApath]]&amp;" "&amp;Tabla_Consulta_desde_proyectos6[[#This Row],[Usunombre]]</f>
        <v>/0006/0006 FABIAN ANDRES CHINCHILLA BLANCO</v>
      </c>
    </row>
    <row r="1784" spans="1:11" x14ac:dyDescent="0.3">
      <c r="A1784" t="s">
        <v>4194</v>
      </c>
      <c r="D1784" t="s">
        <v>3516</v>
      </c>
      <c r="E1784" t="s">
        <v>4561</v>
      </c>
      <c r="F1784" t="s">
        <v>4593</v>
      </c>
      <c r="G1784">
        <v>106</v>
      </c>
      <c r="H1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4" t="str">
        <f>Tabla_Consulta_desde_proyectos6[[#This Row],[PRYApath]]&amp;" "&amp;Tabla_Consulta_desde_proyectos6[[#This Row],[Usunombre]]</f>
        <v>/0006/0006 FABIAN ANDRES CHINCHILLA BLANCO</v>
      </c>
    </row>
    <row r="1785" spans="1:11" x14ac:dyDescent="0.3">
      <c r="A1785" t="s">
        <v>4194</v>
      </c>
      <c r="D1785" t="s">
        <v>3516</v>
      </c>
      <c r="E1785" t="s">
        <v>4219</v>
      </c>
      <c r="F1785" t="s">
        <v>4258</v>
      </c>
      <c r="G1785">
        <v>3.25</v>
      </c>
      <c r="H1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5" t="str">
        <f>Tabla_Consulta_desde_proyectos6[[#This Row],[PRYApath]]&amp;" "&amp;Tabla_Consulta_desde_proyectos6[[#This Row],[Usunombre]]</f>
        <v>/0006/0006 FERNANDO ESQUIVEL ARCE</v>
      </c>
    </row>
    <row r="1786" spans="1:11" x14ac:dyDescent="0.3">
      <c r="A1786" t="s">
        <v>4194</v>
      </c>
      <c r="D1786" t="s">
        <v>3516</v>
      </c>
      <c r="E1786" t="s">
        <v>4214</v>
      </c>
      <c r="F1786" t="s">
        <v>4258</v>
      </c>
      <c r="G1786">
        <v>37</v>
      </c>
      <c r="H1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6" t="str">
        <f>Tabla_Consulta_desde_proyectos6[[#This Row],[PRYApath]]&amp;" "&amp;Tabla_Consulta_desde_proyectos6[[#This Row],[Usunombre]]</f>
        <v>/0006/0006 GERARDO BOLIVAR VARGAS FERNANDEZ</v>
      </c>
    </row>
    <row r="1787" spans="1:11" x14ac:dyDescent="0.3">
      <c r="A1787" t="s">
        <v>4194</v>
      </c>
      <c r="D1787" t="s">
        <v>3516</v>
      </c>
      <c r="E1787" t="s">
        <v>4214</v>
      </c>
      <c r="F1787" t="s">
        <v>4284</v>
      </c>
      <c r="G1787">
        <v>58</v>
      </c>
      <c r="H17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7" t="str">
        <f>Tabla_Consulta_desde_proyectos6[[#This Row],[PRYApath]]&amp;" "&amp;Tabla_Consulta_desde_proyectos6[[#This Row],[Usunombre]]</f>
        <v>/0006/0006 GERARDO BOLIVAR VARGAS FERNANDEZ</v>
      </c>
    </row>
    <row r="1788" spans="1:11" x14ac:dyDescent="0.3">
      <c r="A1788" t="s">
        <v>4194</v>
      </c>
      <c r="D1788" t="s">
        <v>3516</v>
      </c>
      <c r="E1788" t="s">
        <v>4389</v>
      </c>
      <c r="F1788" t="s">
        <v>4388</v>
      </c>
      <c r="G1788">
        <v>64</v>
      </c>
      <c r="H17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8" t="str">
        <f>Tabla_Consulta_desde_proyectos6[[#This Row],[PRYApath]]&amp;" "&amp;Tabla_Consulta_desde_proyectos6[[#This Row],[Usunombre]]</f>
        <v>/0006/0006 GUSTAVO ADOLFO MATA GRANADOS</v>
      </c>
    </row>
    <row r="1789" spans="1:11" x14ac:dyDescent="0.3">
      <c r="A1789" t="s">
        <v>4194</v>
      </c>
      <c r="D1789" t="s">
        <v>3516</v>
      </c>
      <c r="E1789" t="s">
        <v>4389</v>
      </c>
      <c r="F1789" t="s">
        <v>4422</v>
      </c>
      <c r="G1789">
        <v>167</v>
      </c>
      <c r="H1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89" t="str">
        <f>Tabla_Consulta_desde_proyectos6[[#This Row],[PRYApath]]&amp;" "&amp;Tabla_Consulta_desde_proyectos6[[#This Row],[Usunombre]]</f>
        <v>/0006/0006 GUSTAVO ADOLFO MATA GRANADOS</v>
      </c>
    </row>
    <row r="1790" spans="1:11" x14ac:dyDescent="0.3">
      <c r="A1790" t="s">
        <v>4194</v>
      </c>
      <c r="D1790" t="s">
        <v>3516</v>
      </c>
      <c r="E1790" t="s">
        <v>4389</v>
      </c>
      <c r="F1790" t="s">
        <v>4434</v>
      </c>
      <c r="G1790">
        <v>176</v>
      </c>
      <c r="H1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0" t="str">
        <f>Tabla_Consulta_desde_proyectos6[[#This Row],[PRYApath]]&amp;" "&amp;Tabla_Consulta_desde_proyectos6[[#This Row],[Usunombre]]</f>
        <v>/0006/0006 GUSTAVO ADOLFO MATA GRANADOS</v>
      </c>
    </row>
    <row r="1791" spans="1:11" x14ac:dyDescent="0.3">
      <c r="A1791" t="s">
        <v>4194</v>
      </c>
      <c r="D1791" t="s">
        <v>3516</v>
      </c>
      <c r="E1791" t="s">
        <v>4389</v>
      </c>
      <c r="F1791" t="s">
        <v>4493</v>
      </c>
      <c r="G1791">
        <v>155</v>
      </c>
      <c r="H1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1" t="str">
        <f>Tabla_Consulta_desde_proyectos6[[#This Row],[PRYApath]]&amp;" "&amp;Tabla_Consulta_desde_proyectos6[[#This Row],[Usunombre]]</f>
        <v>/0006/0006 GUSTAVO ADOLFO MATA GRANADOS</v>
      </c>
    </row>
    <row r="1792" spans="1:11" x14ac:dyDescent="0.3">
      <c r="A1792" t="s">
        <v>4194</v>
      </c>
      <c r="D1792" t="s">
        <v>3516</v>
      </c>
      <c r="E1792" t="s">
        <v>4389</v>
      </c>
      <c r="F1792" t="s">
        <v>4559</v>
      </c>
      <c r="G1792">
        <v>145</v>
      </c>
      <c r="H1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2" t="str">
        <f>Tabla_Consulta_desde_proyectos6[[#This Row],[PRYApath]]&amp;" "&amp;Tabla_Consulta_desde_proyectos6[[#This Row],[Usunombre]]</f>
        <v>/0006/0006 GUSTAVO ADOLFO MATA GRANADOS</v>
      </c>
    </row>
    <row r="1793" spans="1:11" x14ac:dyDescent="0.3">
      <c r="A1793" t="s">
        <v>4194</v>
      </c>
      <c r="D1793" t="s">
        <v>3516</v>
      </c>
      <c r="E1793" t="s">
        <v>4389</v>
      </c>
      <c r="F1793" t="s">
        <v>4593</v>
      </c>
      <c r="G1793">
        <v>172</v>
      </c>
      <c r="H1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3" t="str">
        <f>Tabla_Consulta_desde_proyectos6[[#This Row],[PRYApath]]&amp;" "&amp;Tabla_Consulta_desde_proyectos6[[#This Row],[Usunombre]]</f>
        <v>/0006/0006 GUSTAVO ADOLFO MATA GRANADOS</v>
      </c>
    </row>
    <row r="1794" spans="1:11" x14ac:dyDescent="0.3">
      <c r="A1794" t="s">
        <v>4194</v>
      </c>
      <c r="D1794" t="s">
        <v>3516</v>
      </c>
      <c r="E1794" t="s">
        <v>4389</v>
      </c>
      <c r="F1794" t="s">
        <v>4610</v>
      </c>
      <c r="G1794">
        <v>87</v>
      </c>
      <c r="H1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4" t="str">
        <f>Tabla_Consulta_desde_proyectos6[[#This Row],[PRYApath]]&amp;" "&amp;Tabla_Consulta_desde_proyectos6[[#This Row],[Usunombre]]</f>
        <v>/0006/0006 GUSTAVO ADOLFO MATA GRANADOS</v>
      </c>
    </row>
    <row r="1795" spans="1:11" x14ac:dyDescent="0.3">
      <c r="A1795" t="s">
        <v>4194</v>
      </c>
      <c r="D1795" t="s">
        <v>3516</v>
      </c>
      <c r="E1795" t="s">
        <v>4389</v>
      </c>
      <c r="F1795" t="s">
        <v>4692</v>
      </c>
      <c r="G1795">
        <v>8</v>
      </c>
      <c r="H1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5" t="str">
        <f>Tabla_Consulta_desde_proyectos6[[#This Row],[PRYApath]]&amp;" "&amp;Tabla_Consulta_desde_proyectos6[[#This Row],[Usunombre]]</f>
        <v>/0006/0006 GUSTAVO ADOLFO MATA GRANADOS</v>
      </c>
    </row>
    <row r="1796" spans="1:11" x14ac:dyDescent="0.3">
      <c r="A1796" t="s">
        <v>4194</v>
      </c>
      <c r="D1796" t="s">
        <v>3516</v>
      </c>
      <c r="E1796" t="s">
        <v>183</v>
      </c>
      <c r="F1796" t="s">
        <v>4366</v>
      </c>
      <c r="G1796">
        <v>18.5</v>
      </c>
      <c r="H1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6" t="str">
        <f>Tabla_Consulta_desde_proyectos6[[#This Row],[PRYApath]]&amp;" "&amp;Tabla_Consulta_desde_proyectos6[[#This Row],[Usunombre]]</f>
        <v>/0006/0006 HEYLIN CHAVES HERNANDEZ</v>
      </c>
    </row>
    <row r="1797" spans="1:11" x14ac:dyDescent="0.3">
      <c r="A1797" t="s">
        <v>4194</v>
      </c>
      <c r="D1797" t="s">
        <v>3516</v>
      </c>
      <c r="E1797" t="s">
        <v>183</v>
      </c>
      <c r="F1797" t="s">
        <v>4388</v>
      </c>
      <c r="G1797">
        <v>25.5</v>
      </c>
      <c r="H1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7" t="str">
        <f>Tabla_Consulta_desde_proyectos6[[#This Row],[PRYApath]]&amp;" "&amp;Tabla_Consulta_desde_proyectos6[[#This Row],[Usunombre]]</f>
        <v>/0006/0006 HEYLIN CHAVES HERNANDEZ</v>
      </c>
    </row>
    <row r="1798" spans="1:11" x14ac:dyDescent="0.3">
      <c r="A1798" t="s">
        <v>4194</v>
      </c>
      <c r="D1798" t="s">
        <v>3516</v>
      </c>
      <c r="E1798" t="s">
        <v>183</v>
      </c>
      <c r="F1798" t="s">
        <v>4422</v>
      </c>
      <c r="G1798">
        <v>10.5</v>
      </c>
      <c r="H1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8" t="str">
        <f>Tabla_Consulta_desde_proyectos6[[#This Row],[PRYApath]]&amp;" "&amp;Tabla_Consulta_desde_proyectos6[[#This Row],[Usunombre]]</f>
        <v>/0006/0006 HEYLIN CHAVES HERNANDEZ</v>
      </c>
    </row>
    <row r="1799" spans="1:11" x14ac:dyDescent="0.3">
      <c r="A1799" t="s">
        <v>4194</v>
      </c>
      <c r="D1799" t="s">
        <v>3516</v>
      </c>
      <c r="E1799" t="s">
        <v>4643</v>
      </c>
      <c r="F1799" t="s">
        <v>4692</v>
      </c>
      <c r="G1799">
        <v>3</v>
      </c>
      <c r="H1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799" t="str">
        <f>Tabla_Consulta_desde_proyectos6[[#This Row],[PRYApath]]&amp;" "&amp;Tabla_Consulta_desde_proyectos6[[#This Row],[Usunombre]]</f>
        <v>/0006/0006 JIMENA JIMENEZ ALFARO</v>
      </c>
    </row>
    <row r="1800" spans="1:11" x14ac:dyDescent="0.3">
      <c r="A1800" t="s">
        <v>4194</v>
      </c>
      <c r="D1800" t="s">
        <v>3516</v>
      </c>
      <c r="E1800" t="s">
        <v>4289</v>
      </c>
      <c r="F1800" t="s">
        <v>4342</v>
      </c>
      <c r="G1800">
        <v>10</v>
      </c>
      <c r="H1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0" t="str">
        <f>Tabla_Consulta_desde_proyectos6[[#This Row],[PRYApath]]&amp;" "&amp;Tabla_Consulta_desde_proyectos6[[#This Row],[Usunombre]]</f>
        <v>/0006/0006 JIMENA URIARTE WANG</v>
      </c>
    </row>
    <row r="1801" spans="1:11" x14ac:dyDescent="0.3">
      <c r="A1801" t="s">
        <v>4194</v>
      </c>
      <c r="D1801" t="s">
        <v>3516</v>
      </c>
      <c r="E1801" t="s">
        <v>4369</v>
      </c>
      <c r="F1801" t="s">
        <v>4366</v>
      </c>
      <c r="G1801">
        <v>8</v>
      </c>
      <c r="H1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1" t="str">
        <f>Tabla_Consulta_desde_proyectos6[[#This Row],[PRYApath]]&amp;" "&amp;Tabla_Consulta_desde_proyectos6[[#This Row],[Usunombre]]</f>
        <v>/0006/0006 JOHN JAIRO ALVAREZ ULATE</v>
      </c>
    </row>
    <row r="1802" spans="1:11" x14ac:dyDescent="0.3">
      <c r="A1802" t="s">
        <v>4194</v>
      </c>
      <c r="D1802" t="s">
        <v>3516</v>
      </c>
      <c r="E1802" t="s">
        <v>4618</v>
      </c>
      <c r="F1802" t="s">
        <v>4692</v>
      </c>
      <c r="G1802">
        <v>13</v>
      </c>
      <c r="H1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2" t="str">
        <f>Tabla_Consulta_desde_proyectos6[[#This Row],[PRYApath]]&amp;" "&amp;Tabla_Consulta_desde_proyectos6[[#This Row],[Usunombre]]</f>
        <v>/0006/0006 JULIAN ANTONIO CASTRO GOMEZ</v>
      </c>
    </row>
    <row r="1803" spans="1:11" x14ac:dyDescent="0.3">
      <c r="A1803" t="s">
        <v>4194</v>
      </c>
      <c r="D1803" t="s">
        <v>3516</v>
      </c>
      <c r="E1803" t="s">
        <v>4390</v>
      </c>
      <c r="F1803" t="s">
        <v>4388</v>
      </c>
      <c r="G1803">
        <v>64</v>
      </c>
      <c r="H1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3" t="str">
        <f>Tabla_Consulta_desde_proyectos6[[#This Row],[PRYApath]]&amp;" "&amp;Tabla_Consulta_desde_proyectos6[[#This Row],[Usunombre]]</f>
        <v>/0006/0006 KATHERIN VANESSA FONSECA ESQUIVEL</v>
      </c>
    </row>
    <row r="1804" spans="1:11" x14ac:dyDescent="0.3">
      <c r="A1804" t="s">
        <v>4194</v>
      </c>
      <c r="D1804" t="s">
        <v>3516</v>
      </c>
      <c r="E1804" t="s">
        <v>4390</v>
      </c>
      <c r="F1804" t="s">
        <v>4422</v>
      </c>
      <c r="G1804">
        <v>167</v>
      </c>
      <c r="H1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4" t="str">
        <f>Tabla_Consulta_desde_proyectos6[[#This Row],[PRYApath]]&amp;" "&amp;Tabla_Consulta_desde_proyectos6[[#This Row],[Usunombre]]</f>
        <v>/0006/0006 KATHERIN VANESSA FONSECA ESQUIVEL</v>
      </c>
    </row>
    <row r="1805" spans="1:11" x14ac:dyDescent="0.3">
      <c r="A1805" t="s">
        <v>4194</v>
      </c>
      <c r="D1805" t="s">
        <v>3516</v>
      </c>
      <c r="E1805" t="s">
        <v>4390</v>
      </c>
      <c r="F1805" t="s">
        <v>4434</v>
      </c>
      <c r="G1805">
        <v>176</v>
      </c>
      <c r="H1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5" t="str">
        <f>Tabla_Consulta_desde_proyectos6[[#This Row],[PRYApath]]&amp;" "&amp;Tabla_Consulta_desde_proyectos6[[#This Row],[Usunombre]]</f>
        <v>/0006/0006 KATHERIN VANESSA FONSECA ESQUIVEL</v>
      </c>
    </row>
    <row r="1806" spans="1:11" x14ac:dyDescent="0.3">
      <c r="A1806" t="s">
        <v>4194</v>
      </c>
      <c r="D1806" t="s">
        <v>3516</v>
      </c>
      <c r="E1806" t="s">
        <v>4390</v>
      </c>
      <c r="F1806" t="s">
        <v>4493</v>
      </c>
      <c r="G1806">
        <v>155</v>
      </c>
      <c r="H1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6" t="str">
        <f>Tabla_Consulta_desde_proyectos6[[#This Row],[PRYApath]]&amp;" "&amp;Tabla_Consulta_desde_proyectos6[[#This Row],[Usunombre]]</f>
        <v>/0006/0006 KATHERIN VANESSA FONSECA ESQUIVEL</v>
      </c>
    </row>
    <row r="1807" spans="1:11" x14ac:dyDescent="0.3">
      <c r="A1807" t="s">
        <v>4194</v>
      </c>
      <c r="D1807" t="s">
        <v>3516</v>
      </c>
      <c r="E1807" t="s">
        <v>4390</v>
      </c>
      <c r="F1807" t="s">
        <v>4559</v>
      </c>
      <c r="G1807">
        <v>143</v>
      </c>
      <c r="H1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7" t="str">
        <f>Tabla_Consulta_desde_proyectos6[[#This Row],[PRYApath]]&amp;" "&amp;Tabla_Consulta_desde_proyectos6[[#This Row],[Usunombre]]</f>
        <v>/0006/0006 KATHERIN VANESSA FONSECA ESQUIVEL</v>
      </c>
    </row>
    <row r="1808" spans="1:11" x14ac:dyDescent="0.3">
      <c r="A1808" t="s">
        <v>4194</v>
      </c>
      <c r="D1808" t="s">
        <v>3516</v>
      </c>
      <c r="E1808" t="s">
        <v>4390</v>
      </c>
      <c r="F1808" t="s">
        <v>4593</v>
      </c>
      <c r="G1808">
        <v>177</v>
      </c>
      <c r="H1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8" t="str">
        <f>Tabla_Consulta_desde_proyectos6[[#This Row],[PRYApath]]&amp;" "&amp;Tabla_Consulta_desde_proyectos6[[#This Row],[Usunombre]]</f>
        <v>/0006/0006 KATHERIN VANESSA FONSECA ESQUIVEL</v>
      </c>
    </row>
    <row r="1809" spans="1:11" x14ac:dyDescent="0.3">
      <c r="A1809" t="s">
        <v>4194</v>
      </c>
      <c r="D1809" t="s">
        <v>3516</v>
      </c>
      <c r="E1809" t="s">
        <v>4390</v>
      </c>
      <c r="F1809" t="s">
        <v>4610</v>
      </c>
      <c r="G1809">
        <v>77</v>
      </c>
      <c r="H1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09" t="str">
        <f>Tabla_Consulta_desde_proyectos6[[#This Row],[PRYApath]]&amp;" "&amp;Tabla_Consulta_desde_proyectos6[[#This Row],[Usunombre]]</f>
        <v>/0006/0006 KATHERIN VANESSA FONSECA ESQUIVEL</v>
      </c>
    </row>
    <row r="1810" spans="1:11" x14ac:dyDescent="0.3">
      <c r="A1810" t="s">
        <v>4194</v>
      </c>
      <c r="D1810" t="s">
        <v>3516</v>
      </c>
      <c r="E1810" t="s">
        <v>4390</v>
      </c>
      <c r="F1810" t="s">
        <v>4692</v>
      </c>
      <c r="G1810">
        <v>2</v>
      </c>
      <c r="H1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0" t="str">
        <f>Tabla_Consulta_desde_proyectos6[[#This Row],[PRYApath]]&amp;" "&amp;Tabla_Consulta_desde_proyectos6[[#This Row],[Usunombre]]</f>
        <v>/0006/0006 KATHERIN VANESSA FONSECA ESQUIVEL</v>
      </c>
    </row>
    <row r="1811" spans="1:11" x14ac:dyDescent="0.3">
      <c r="A1811" t="s">
        <v>4194</v>
      </c>
      <c r="D1811" t="s">
        <v>3516</v>
      </c>
      <c r="E1811" t="s">
        <v>4595</v>
      </c>
      <c r="F1811" t="s">
        <v>4593</v>
      </c>
      <c r="G1811">
        <v>16</v>
      </c>
      <c r="H1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1" t="str">
        <f>Tabla_Consulta_desde_proyectos6[[#This Row],[PRYApath]]&amp;" "&amp;Tabla_Consulta_desde_proyectos6[[#This Row],[Usunombre]]</f>
        <v>/0006/0006 KENNETH YOSTIN NAVARRO PEREZ</v>
      </c>
    </row>
    <row r="1812" spans="1:11" x14ac:dyDescent="0.3">
      <c r="A1812" t="s">
        <v>4194</v>
      </c>
      <c r="D1812" t="s">
        <v>3516</v>
      </c>
      <c r="E1812" t="s">
        <v>4400</v>
      </c>
      <c r="F1812" t="s">
        <v>4422</v>
      </c>
      <c r="G1812">
        <v>93</v>
      </c>
      <c r="H1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2" t="str">
        <f>Tabla_Consulta_desde_proyectos6[[#This Row],[PRYApath]]&amp;" "&amp;Tabla_Consulta_desde_proyectos6[[#This Row],[Usunombre]]</f>
        <v>/0006/0006 KEVIN JAVIER ARAYA GRANADOS</v>
      </c>
    </row>
    <row r="1813" spans="1:11" x14ac:dyDescent="0.3">
      <c r="A1813" t="s">
        <v>4194</v>
      </c>
      <c r="D1813" t="s">
        <v>3516</v>
      </c>
      <c r="E1813" t="s">
        <v>4400</v>
      </c>
      <c r="F1813" t="s">
        <v>4434</v>
      </c>
      <c r="G1813">
        <v>6</v>
      </c>
      <c r="H1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3" t="str">
        <f>Tabla_Consulta_desde_proyectos6[[#This Row],[PRYApath]]&amp;" "&amp;Tabla_Consulta_desde_proyectos6[[#This Row],[Usunombre]]</f>
        <v>/0006/0006 KEVIN JAVIER ARAYA GRANADOS</v>
      </c>
    </row>
    <row r="1814" spans="1:11" x14ac:dyDescent="0.3">
      <c r="A1814" t="s">
        <v>4194</v>
      </c>
      <c r="D1814" t="s">
        <v>3516</v>
      </c>
      <c r="E1814" t="s">
        <v>4266</v>
      </c>
      <c r="F1814" t="s">
        <v>4284</v>
      </c>
      <c r="G1814">
        <v>26</v>
      </c>
      <c r="H1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4" t="str">
        <f>Tabla_Consulta_desde_proyectos6[[#This Row],[PRYApath]]&amp;" "&amp;Tabla_Consulta_desde_proyectos6[[#This Row],[Usunombre]]</f>
        <v>/0006/0006 KEVIN LUIS MEZA CASTILLO</v>
      </c>
    </row>
    <row r="1815" spans="1:11" x14ac:dyDescent="0.3">
      <c r="A1815" t="s">
        <v>4194</v>
      </c>
      <c r="D1815" t="s">
        <v>3516</v>
      </c>
      <c r="E1815" t="s">
        <v>4594</v>
      </c>
      <c r="F1815" t="s">
        <v>4593</v>
      </c>
      <c r="G1815">
        <v>72</v>
      </c>
      <c r="H1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5" t="str">
        <f>Tabla_Consulta_desde_proyectos6[[#This Row],[PRYApath]]&amp;" "&amp;Tabla_Consulta_desde_proyectos6[[#This Row],[Usunombre]]</f>
        <v>/0006/0006 KISLEV BITIA ALEMAN FUNES</v>
      </c>
    </row>
    <row r="1816" spans="1:11" x14ac:dyDescent="0.3">
      <c r="A1816" t="s">
        <v>4194</v>
      </c>
      <c r="D1816" t="s">
        <v>3516</v>
      </c>
      <c r="E1816" t="s">
        <v>4617</v>
      </c>
      <c r="F1816" t="s">
        <v>4692</v>
      </c>
      <c r="G1816">
        <v>12</v>
      </c>
      <c r="H1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6" t="str">
        <f>Tabla_Consulta_desde_proyectos6[[#This Row],[PRYApath]]&amp;" "&amp;Tabla_Consulta_desde_proyectos6[[#This Row],[Usunombre]]</f>
        <v>/0006/0006 LAURA REBECA CORDOBA FERNANDEZ</v>
      </c>
    </row>
    <row r="1817" spans="1:11" x14ac:dyDescent="0.3">
      <c r="A1817" t="s">
        <v>4194</v>
      </c>
      <c r="D1817" t="s">
        <v>3516</v>
      </c>
      <c r="E1817" t="s">
        <v>4391</v>
      </c>
      <c r="F1817" t="s">
        <v>4434</v>
      </c>
      <c r="G1817">
        <v>79</v>
      </c>
      <c r="H1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7" t="str">
        <f>Tabla_Consulta_desde_proyectos6[[#This Row],[PRYApath]]&amp;" "&amp;Tabla_Consulta_desde_proyectos6[[#This Row],[Usunombre]]</f>
        <v>/0006/0006 LUCIANA DE LOS ANGELES SOLANO VARGAS</v>
      </c>
    </row>
    <row r="1818" spans="1:11" x14ac:dyDescent="0.3">
      <c r="A1818" t="s">
        <v>4194</v>
      </c>
      <c r="D1818" t="s">
        <v>3516</v>
      </c>
      <c r="E1818" t="s">
        <v>4391</v>
      </c>
      <c r="F1818" t="s">
        <v>4493</v>
      </c>
      <c r="G1818">
        <v>123</v>
      </c>
      <c r="H1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8" t="str">
        <f>Tabla_Consulta_desde_proyectos6[[#This Row],[PRYApath]]&amp;" "&amp;Tabla_Consulta_desde_proyectos6[[#This Row],[Usunombre]]</f>
        <v>/0006/0006 LUCIANA DE LOS ANGELES SOLANO VARGAS</v>
      </c>
    </row>
    <row r="1819" spans="1:11" x14ac:dyDescent="0.3">
      <c r="A1819" t="s">
        <v>4194</v>
      </c>
      <c r="D1819" t="s">
        <v>3516</v>
      </c>
      <c r="E1819" t="s">
        <v>4391</v>
      </c>
      <c r="F1819" t="s">
        <v>4559</v>
      </c>
      <c r="G1819">
        <v>56</v>
      </c>
      <c r="H1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19" t="str">
        <f>Tabla_Consulta_desde_proyectos6[[#This Row],[PRYApath]]&amp;" "&amp;Tabla_Consulta_desde_proyectos6[[#This Row],[Usunombre]]</f>
        <v>/0006/0006 LUCIANA DE LOS ANGELES SOLANO VARGAS</v>
      </c>
    </row>
    <row r="1820" spans="1:11" x14ac:dyDescent="0.3">
      <c r="A1820" t="s">
        <v>4194</v>
      </c>
      <c r="D1820" t="s">
        <v>3516</v>
      </c>
      <c r="E1820" t="s">
        <v>1049</v>
      </c>
      <c r="F1820" t="s">
        <v>4422</v>
      </c>
      <c r="G1820">
        <v>3</v>
      </c>
      <c r="H1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0" t="str">
        <f>Tabla_Consulta_desde_proyectos6[[#This Row],[PRYApath]]&amp;" "&amp;Tabla_Consulta_desde_proyectos6[[#This Row],[Usunombre]]</f>
        <v>/0006/0006 MAIKOL GARCIA ALVARADO</v>
      </c>
    </row>
    <row r="1821" spans="1:11" x14ac:dyDescent="0.3">
      <c r="A1821" t="s">
        <v>4194</v>
      </c>
      <c r="D1821" t="s">
        <v>3516</v>
      </c>
      <c r="E1821" t="s">
        <v>1049</v>
      </c>
      <c r="F1821" t="s">
        <v>4493</v>
      </c>
      <c r="G1821">
        <v>5</v>
      </c>
      <c r="H1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1" t="str">
        <f>Tabla_Consulta_desde_proyectos6[[#This Row],[PRYApath]]&amp;" "&amp;Tabla_Consulta_desde_proyectos6[[#This Row],[Usunombre]]</f>
        <v>/0006/0006 MAIKOL GARCIA ALVARADO</v>
      </c>
    </row>
    <row r="1822" spans="1:11" x14ac:dyDescent="0.3">
      <c r="A1822" t="s">
        <v>4194</v>
      </c>
      <c r="D1822" t="s">
        <v>3516</v>
      </c>
      <c r="E1822" t="s">
        <v>1049</v>
      </c>
      <c r="F1822" t="s">
        <v>4559</v>
      </c>
      <c r="G1822">
        <v>2</v>
      </c>
      <c r="H1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2" t="str">
        <f>Tabla_Consulta_desde_proyectos6[[#This Row],[PRYApath]]&amp;" "&amp;Tabla_Consulta_desde_proyectos6[[#This Row],[Usunombre]]</f>
        <v>/0006/0006 MAIKOL GARCIA ALVARADO</v>
      </c>
    </row>
    <row r="1823" spans="1:11" x14ac:dyDescent="0.3">
      <c r="A1823" t="s">
        <v>4194</v>
      </c>
      <c r="D1823" t="s">
        <v>3516</v>
      </c>
      <c r="E1823" t="s">
        <v>4496</v>
      </c>
      <c r="F1823" t="s">
        <v>4493</v>
      </c>
      <c r="G1823">
        <v>2</v>
      </c>
      <c r="H1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3" t="str">
        <f>Tabla_Consulta_desde_proyectos6[[#This Row],[PRYApath]]&amp;" "&amp;Tabla_Consulta_desde_proyectos6[[#This Row],[Usunombre]]</f>
        <v>/0006/0006 MARCO ALEJANDRO MORA PICADO</v>
      </c>
    </row>
    <row r="1824" spans="1:11" x14ac:dyDescent="0.3">
      <c r="A1824" t="s">
        <v>4194</v>
      </c>
      <c r="D1824" t="s">
        <v>3516</v>
      </c>
      <c r="E1824" t="s">
        <v>4217</v>
      </c>
      <c r="F1824" t="s">
        <v>4258</v>
      </c>
      <c r="G1824">
        <v>8</v>
      </c>
      <c r="H1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4" t="str">
        <f>Tabla_Consulta_desde_proyectos6[[#This Row],[PRYApath]]&amp;" "&amp;Tabla_Consulta_desde_proyectos6[[#This Row],[Usunombre]]</f>
        <v>/0006/0006 MARIA FERNANDA ALVARADO ASTORGA</v>
      </c>
    </row>
    <row r="1825" spans="1:11" x14ac:dyDescent="0.3">
      <c r="A1825" t="s">
        <v>4194</v>
      </c>
      <c r="D1825" t="s">
        <v>3516</v>
      </c>
      <c r="E1825" t="s">
        <v>4290</v>
      </c>
      <c r="F1825" t="s">
        <v>4342</v>
      </c>
      <c r="G1825">
        <v>18</v>
      </c>
      <c r="H1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5" t="str">
        <f>Tabla_Consulta_desde_proyectos6[[#This Row],[PRYApath]]&amp;" "&amp;Tabla_Consulta_desde_proyectos6[[#This Row],[Usunombre]]</f>
        <v>/0006/0006 MARIA FERNANDA URIARTE WANG</v>
      </c>
    </row>
    <row r="1826" spans="1:11" x14ac:dyDescent="0.3">
      <c r="A1826" t="s">
        <v>4194</v>
      </c>
      <c r="D1826" t="s">
        <v>3516</v>
      </c>
      <c r="E1826" t="s">
        <v>4370</v>
      </c>
      <c r="F1826" t="s">
        <v>4366</v>
      </c>
      <c r="G1826">
        <v>20</v>
      </c>
      <c r="H1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6" t="str">
        <f>Tabla_Consulta_desde_proyectos6[[#This Row],[PRYApath]]&amp;" "&amp;Tabla_Consulta_desde_proyectos6[[#This Row],[Usunombre]]</f>
        <v>/0006/0006 MARIO ISAAC MADRIGAL MORA</v>
      </c>
    </row>
    <row r="1827" spans="1:11" x14ac:dyDescent="0.3">
      <c r="A1827" t="s">
        <v>4194</v>
      </c>
      <c r="D1827" t="s">
        <v>3516</v>
      </c>
      <c r="E1827" t="s">
        <v>4498</v>
      </c>
      <c r="F1827" t="s">
        <v>4493</v>
      </c>
      <c r="G1827">
        <v>11</v>
      </c>
      <c r="H1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7" t="str">
        <f>Tabla_Consulta_desde_proyectos6[[#This Row],[PRYApath]]&amp;" "&amp;Tabla_Consulta_desde_proyectos6[[#This Row],[Usunombre]]</f>
        <v>/0006/0006 MARVIN GAMALIEL RODRIGUEZ VARGAS</v>
      </c>
    </row>
    <row r="1828" spans="1:11" x14ac:dyDescent="0.3">
      <c r="A1828" t="s">
        <v>4194</v>
      </c>
      <c r="D1828" t="s">
        <v>3516</v>
      </c>
      <c r="E1828" t="s">
        <v>4498</v>
      </c>
      <c r="F1828" t="s">
        <v>4559</v>
      </c>
      <c r="G1828">
        <v>8</v>
      </c>
      <c r="H1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8" t="str">
        <f>Tabla_Consulta_desde_proyectos6[[#This Row],[PRYApath]]&amp;" "&amp;Tabla_Consulta_desde_proyectos6[[#This Row],[Usunombre]]</f>
        <v>/0006/0006 MARVIN GAMALIEL RODRIGUEZ VARGAS</v>
      </c>
    </row>
    <row r="1829" spans="1:11" x14ac:dyDescent="0.3">
      <c r="A1829" t="s">
        <v>4194</v>
      </c>
      <c r="D1829" t="s">
        <v>3516</v>
      </c>
      <c r="E1829" t="s">
        <v>4498</v>
      </c>
      <c r="F1829" t="s">
        <v>4593</v>
      </c>
      <c r="G1829">
        <v>32</v>
      </c>
      <c r="H18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29" t="str">
        <f>Tabla_Consulta_desde_proyectos6[[#This Row],[PRYApath]]&amp;" "&amp;Tabla_Consulta_desde_proyectos6[[#This Row],[Usunombre]]</f>
        <v>/0006/0006 MARVIN GAMALIEL RODRIGUEZ VARGAS</v>
      </c>
    </row>
    <row r="1830" spans="1:11" x14ac:dyDescent="0.3">
      <c r="A1830" t="s">
        <v>4194</v>
      </c>
      <c r="D1830" t="s">
        <v>3516</v>
      </c>
      <c r="E1830" t="s">
        <v>4498</v>
      </c>
      <c r="F1830" t="s">
        <v>4610</v>
      </c>
      <c r="G1830">
        <v>2</v>
      </c>
      <c r="H1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0" t="str">
        <f>Tabla_Consulta_desde_proyectos6[[#This Row],[PRYApath]]&amp;" "&amp;Tabla_Consulta_desde_proyectos6[[#This Row],[Usunombre]]</f>
        <v>/0006/0006 MARVIN GAMALIEL RODRIGUEZ VARGAS</v>
      </c>
    </row>
    <row r="1831" spans="1:11" x14ac:dyDescent="0.3">
      <c r="A1831" t="s">
        <v>4194</v>
      </c>
      <c r="D1831" t="s">
        <v>3516</v>
      </c>
      <c r="E1831" t="s">
        <v>4344</v>
      </c>
      <c r="F1831" t="s">
        <v>4342</v>
      </c>
      <c r="G1831">
        <v>40</v>
      </c>
      <c r="H1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1" t="str">
        <f>Tabla_Consulta_desde_proyectos6[[#This Row],[PRYApath]]&amp;" "&amp;Tabla_Consulta_desde_proyectos6[[#This Row],[Usunombre]]</f>
        <v>/0006/0006 MASIEL MARISELA PICADO ARIAS</v>
      </c>
    </row>
    <row r="1832" spans="1:11" x14ac:dyDescent="0.3">
      <c r="A1832" t="s">
        <v>4194</v>
      </c>
      <c r="D1832" t="s">
        <v>3516</v>
      </c>
      <c r="E1832" t="s">
        <v>4344</v>
      </c>
      <c r="F1832" t="s">
        <v>4366</v>
      </c>
      <c r="G1832">
        <v>24</v>
      </c>
      <c r="H1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2" t="str">
        <f>Tabla_Consulta_desde_proyectos6[[#This Row],[PRYApath]]&amp;" "&amp;Tabla_Consulta_desde_proyectos6[[#This Row],[Usunombre]]</f>
        <v>/0006/0006 MASIEL MARISELA PICADO ARIAS</v>
      </c>
    </row>
    <row r="1833" spans="1:11" x14ac:dyDescent="0.3">
      <c r="A1833" t="s">
        <v>4194</v>
      </c>
      <c r="D1833" t="s">
        <v>3516</v>
      </c>
      <c r="E1833" t="s">
        <v>4344</v>
      </c>
      <c r="F1833" t="s">
        <v>4388</v>
      </c>
      <c r="G1833">
        <v>40.5</v>
      </c>
      <c r="H1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3" t="str">
        <f>Tabla_Consulta_desde_proyectos6[[#This Row],[PRYApath]]&amp;" "&amp;Tabla_Consulta_desde_proyectos6[[#This Row],[Usunombre]]</f>
        <v>/0006/0006 MASIEL MARISELA PICADO ARIAS</v>
      </c>
    </row>
    <row r="1834" spans="1:11" x14ac:dyDescent="0.3">
      <c r="A1834" t="s">
        <v>4194</v>
      </c>
      <c r="D1834" t="s">
        <v>3516</v>
      </c>
      <c r="E1834" t="s">
        <v>4344</v>
      </c>
      <c r="F1834" t="s">
        <v>4422</v>
      </c>
      <c r="G1834">
        <v>41</v>
      </c>
      <c r="H1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4" t="str">
        <f>Tabla_Consulta_desde_proyectos6[[#This Row],[PRYApath]]&amp;" "&amp;Tabla_Consulta_desde_proyectos6[[#This Row],[Usunombre]]</f>
        <v>/0006/0006 MASIEL MARISELA PICADO ARIAS</v>
      </c>
    </row>
    <row r="1835" spans="1:11" x14ac:dyDescent="0.3">
      <c r="A1835" t="s">
        <v>4194</v>
      </c>
      <c r="D1835" t="s">
        <v>3516</v>
      </c>
      <c r="E1835" t="s">
        <v>4344</v>
      </c>
      <c r="F1835" t="s">
        <v>4434</v>
      </c>
      <c r="G1835">
        <v>14</v>
      </c>
      <c r="H1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5" t="str">
        <f>Tabla_Consulta_desde_proyectos6[[#This Row],[PRYApath]]&amp;" "&amp;Tabla_Consulta_desde_proyectos6[[#This Row],[Usunombre]]</f>
        <v>/0006/0006 MASIEL MARISELA PICADO ARIAS</v>
      </c>
    </row>
    <row r="1836" spans="1:11" x14ac:dyDescent="0.3">
      <c r="A1836" t="s">
        <v>4194</v>
      </c>
      <c r="D1836" t="s">
        <v>3516</v>
      </c>
      <c r="E1836" t="s">
        <v>21</v>
      </c>
      <c r="F1836" t="s">
        <v>4422</v>
      </c>
      <c r="G1836">
        <v>3</v>
      </c>
      <c r="H1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6" t="str">
        <f>Tabla_Consulta_desde_proyectos6[[#This Row],[PRYApath]]&amp;" "&amp;Tabla_Consulta_desde_proyectos6[[#This Row],[Usunombre]]</f>
        <v>/0006/0006 MONSERRATH MOLINA SANCHEZ</v>
      </c>
    </row>
    <row r="1837" spans="1:11" x14ac:dyDescent="0.3">
      <c r="A1837" t="s">
        <v>4194</v>
      </c>
      <c r="D1837" t="s">
        <v>3516</v>
      </c>
      <c r="E1837" t="s">
        <v>4494</v>
      </c>
      <c r="F1837" t="s">
        <v>4493</v>
      </c>
      <c r="G1837">
        <v>13</v>
      </c>
      <c r="H1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7" t="str">
        <f>Tabla_Consulta_desde_proyectos6[[#This Row],[PRYApath]]&amp;" "&amp;Tabla_Consulta_desde_proyectos6[[#This Row],[Usunombre]]</f>
        <v>/0006/0006 NOELIA MONTIEL CASTRO</v>
      </c>
    </row>
    <row r="1838" spans="1:11" x14ac:dyDescent="0.3">
      <c r="A1838" t="s">
        <v>4194</v>
      </c>
      <c r="D1838" t="s">
        <v>3516</v>
      </c>
      <c r="E1838" t="s">
        <v>4494</v>
      </c>
      <c r="F1838" t="s">
        <v>4559</v>
      </c>
      <c r="G1838">
        <v>5</v>
      </c>
      <c r="H1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8" t="str">
        <f>Tabla_Consulta_desde_proyectos6[[#This Row],[PRYApath]]&amp;" "&amp;Tabla_Consulta_desde_proyectos6[[#This Row],[Usunombre]]</f>
        <v>/0006/0006 NOELIA MONTIEL CASTRO</v>
      </c>
    </row>
    <row r="1839" spans="1:11" x14ac:dyDescent="0.3">
      <c r="A1839" t="s">
        <v>4194</v>
      </c>
      <c r="D1839" t="s">
        <v>3516</v>
      </c>
      <c r="E1839" t="s">
        <v>4494</v>
      </c>
      <c r="F1839" t="s">
        <v>4610</v>
      </c>
      <c r="G1839">
        <v>24</v>
      </c>
      <c r="H1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39" t="str">
        <f>Tabla_Consulta_desde_proyectos6[[#This Row],[PRYApath]]&amp;" "&amp;Tabla_Consulta_desde_proyectos6[[#This Row],[Usunombre]]</f>
        <v>/0006/0006 NOELIA MONTIEL CASTRO</v>
      </c>
    </row>
    <row r="1840" spans="1:11" x14ac:dyDescent="0.3">
      <c r="A1840" t="s">
        <v>4194</v>
      </c>
      <c r="D1840" t="s">
        <v>3516</v>
      </c>
      <c r="E1840" t="s">
        <v>4368</v>
      </c>
      <c r="F1840" t="s">
        <v>4366</v>
      </c>
      <c r="G1840">
        <v>80</v>
      </c>
      <c r="H1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0" t="str">
        <f>Tabla_Consulta_desde_proyectos6[[#This Row],[PRYApath]]&amp;" "&amp;Tabla_Consulta_desde_proyectos6[[#This Row],[Usunombre]]</f>
        <v>/0006/0006 SHERLYN MORA DELGADO</v>
      </c>
    </row>
    <row r="1841" spans="1:11" x14ac:dyDescent="0.3">
      <c r="A1841" t="s">
        <v>4194</v>
      </c>
      <c r="D1841" t="s">
        <v>3516</v>
      </c>
      <c r="E1841" t="s">
        <v>4368</v>
      </c>
      <c r="F1841" t="s">
        <v>4388</v>
      </c>
      <c r="G1841">
        <v>132</v>
      </c>
      <c r="H1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1" t="str">
        <f>Tabla_Consulta_desde_proyectos6[[#This Row],[PRYApath]]&amp;" "&amp;Tabla_Consulta_desde_proyectos6[[#This Row],[Usunombre]]</f>
        <v>/0006/0006 SHERLYN MORA DELGADO</v>
      </c>
    </row>
    <row r="1842" spans="1:11" x14ac:dyDescent="0.3">
      <c r="A1842" t="s">
        <v>4194</v>
      </c>
      <c r="D1842" t="s">
        <v>3516</v>
      </c>
      <c r="E1842" t="s">
        <v>4368</v>
      </c>
      <c r="F1842" t="s">
        <v>4422</v>
      </c>
      <c r="G1842">
        <v>28</v>
      </c>
      <c r="H1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2" t="str">
        <f>Tabla_Consulta_desde_proyectos6[[#This Row],[PRYApath]]&amp;" "&amp;Tabla_Consulta_desde_proyectos6[[#This Row],[Usunombre]]</f>
        <v>/0006/0006 SHERLYN MORA DELGADO</v>
      </c>
    </row>
    <row r="1843" spans="1:11" x14ac:dyDescent="0.3">
      <c r="A1843" t="s">
        <v>4194</v>
      </c>
      <c r="D1843" t="s">
        <v>3516</v>
      </c>
      <c r="E1843" t="s">
        <v>4495</v>
      </c>
      <c r="F1843" t="s">
        <v>4493</v>
      </c>
      <c r="G1843">
        <v>8</v>
      </c>
      <c r="H1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3" t="str">
        <f>Tabla_Consulta_desde_proyectos6[[#This Row],[PRYApath]]&amp;" "&amp;Tabla_Consulta_desde_proyectos6[[#This Row],[Usunombre]]</f>
        <v>/0006/0006 YORDANY NAVARRO HERNANDEZ</v>
      </c>
    </row>
    <row r="1844" spans="1:11" x14ac:dyDescent="0.3">
      <c r="A1844" t="s">
        <v>4194</v>
      </c>
      <c r="D1844" t="s">
        <v>3517</v>
      </c>
      <c r="E1844" t="s">
        <v>4645</v>
      </c>
      <c r="F1844" t="s">
        <v>4692</v>
      </c>
      <c r="G1844">
        <v>28</v>
      </c>
      <c r="H1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4" t="str">
        <f>Tabla_Consulta_desde_proyectos6[[#This Row],[PRYApath]]&amp;" "&amp;Tabla_Consulta_desde_proyectos6[[#This Row],[Usunombre]]</f>
        <v>/0006/0008 BRAYAN STANLEY ROSALES PEREZ</v>
      </c>
    </row>
    <row r="1845" spans="1:11" x14ac:dyDescent="0.3">
      <c r="A1845" t="s">
        <v>4194</v>
      </c>
      <c r="D1845" t="s">
        <v>3517</v>
      </c>
      <c r="E1845" t="s">
        <v>4371</v>
      </c>
      <c r="F1845" t="s">
        <v>4366</v>
      </c>
      <c r="G1845">
        <v>14</v>
      </c>
      <c r="H1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5" t="str">
        <f>Tabla_Consulta_desde_proyectos6[[#This Row],[PRYApath]]&amp;" "&amp;Tabla_Consulta_desde_proyectos6[[#This Row],[Usunombre]]</f>
        <v>/0006/0008 CAROLINA MIRAULT MATAMOROS</v>
      </c>
    </row>
    <row r="1846" spans="1:11" x14ac:dyDescent="0.3">
      <c r="A1846" t="s">
        <v>4194</v>
      </c>
      <c r="D1846" t="s">
        <v>3517</v>
      </c>
      <c r="E1846" t="s">
        <v>4371</v>
      </c>
      <c r="F1846" t="s">
        <v>4388</v>
      </c>
      <c r="G1846">
        <v>83</v>
      </c>
      <c r="H1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6" t="str">
        <f>Tabla_Consulta_desde_proyectos6[[#This Row],[PRYApath]]&amp;" "&amp;Tabla_Consulta_desde_proyectos6[[#This Row],[Usunombre]]</f>
        <v>/0006/0008 CAROLINA MIRAULT MATAMOROS</v>
      </c>
    </row>
    <row r="1847" spans="1:11" x14ac:dyDescent="0.3">
      <c r="A1847" t="s">
        <v>4194</v>
      </c>
      <c r="D1847" t="s">
        <v>3517</v>
      </c>
      <c r="E1847" t="s">
        <v>4371</v>
      </c>
      <c r="F1847" t="s">
        <v>4422</v>
      </c>
      <c r="G1847">
        <v>77</v>
      </c>
      <c r="H1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7" t="str">
        <f>Tabla_Consulta_desde_proyectos6[[#This Row],[PRYApath]]&amp;" "&amp;Tabla_Consulta_desde_proyectos6[[#This Row],[Usunombre]]</f>
        <v>/0006/0008 CAROLINA MIRAULT MATAMOROS</v>
      </c>
    </row>
    <row r="1848" spans="1:11" x14ac:dyDescent="0.3">
      <c r="A1848" t="s">
        <v>4194</v>
      </c>
      <c r="D1848" t="s">
        <v>3517</v>
      </c>
      <c r="E1848" t="s">
        <v>4371</v>
      </c>
      <c r="F1848" t="s">
        <v>4434</v>
      </c>
      <c r="G1848">
        <v>16</v>
      </c>
      <c r="H1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8" t="str">
        <f>Tabla_Consulta_desde_proyectos6[[#This Row],[PRYApath]]&amp;" "&amp;Tabla_Consulta_desde_proyectos6[[#This Row],[Usunombre]]</f>
        <v>/0006/0008 CAROLINA MIRAULT MATAMOROS</v>
      </c>
    </row>
    <row r="1849" spans="1:11" x14ac:dyDescent="0.3">
      <c r="A1849" t="s">
        <v>4194</v>
      </c>
      <c r="D1849" t="s">
        <v>3517</v>
      </c>
      <c r="E1849" t="s">
        <v>4497</v>
      </c>
      <c r="F1849" t="s">
        <v>4493</v>
      </c>
      <c r="G1849">
        <v>4</v>
      </c>
      <c r="H1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49" t="str">
        <f>Tabla_Consulta_desde_proyectos6[[#This Row],[PRYApath]]&amp;" "&amp;Tabla_Consulta_desde_proyectos6[[#This Row],[Usunombre]]</f>
        <v>/0006/0008 DILAN DAMIAN HERNANDEZ ULATE</v>
      </c>
    </row>
    <row r="1850" spans="1:11" x14ac:dyDescent="0.3">
      <c r="A1850" t="s">
        <v>4194</v>
      </c>
      <c r="D1850" t="s">
        <v>3517</v>
      </c>
      <c r="E1850" t="s">
        <v>4214</v>
      </c>
      <c r="F1850" t="s">
        <v>4258</v>
      </c>
      <c r="G1850">
        <v>11</v>
      </c>
      <c r="H1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0" t="str">
        <f>Tabla_Consulta_desde_proyectos6[[#This Row],[PRYApath]]&amp;" "&amp;Tabla_Consulta_desde_proyectos6[[#This Row],[Usunombre]]</f>
        <v>/0006/0008 GERARDO BOLIVAR VARGAS FERNANDEZ</v>
      </c>
    </row>
    <row r="1851" spans="1:11" x14ac:dyDescent="0.3">
      <c r="A1851" t="s">
        <v>4194</v>
      </c>
      <c r="D1851" t="s">
        <v>3517</v>
      </c>
      <c r="E1851" t="s">
        <v>4389</v>
      </c>
      <c r="F1851" t="s">
        <v>4692</v>
      </c>
      <c r="G1851">
        <v>16</v>
      </c>
      <c r="H1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1" t="str">
        <f>Tabla_Consulta_desde_proyectos6[[#This Row],[PRYApath]]&amp;" "&amp;Tabla_Consulta_desde_proyectos6[[#This Row],[Usunombre]]</f>
        <v>/0006/0008 GUSTAVO ADOLFO MATA GRANADOS</v>
      </c>
    </row>
    <row r="1852" spans="1:11" x14ac:dyDescent="0.3">
      <c r="A1852" t="s">
        <v>4194</v>
      </c>
      <c r="D1852" t="s">
        <v>3517</v>
      </c>
      <c r="E1852" t="s">
        <v>4289</v>
      </c>
      <c r="F1852" t="s">
        <v>4342</v>
      </c>
      <c r="G1852">
        <v>9</v>
      </c>
      <c r="H1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2" t="str">
        <f>Tabla_Consulta_desde_proyectos6[[#This Row],[PRYApath]]&amp;" "&amp;Tabla_Consulta_desde_proyectos6[[#This Row],[Usunombre]]</f>
        <v>/0006/0008 JIMENA URIARTE WANG</v>
      </c>
    </row>
    <row r="1853" spans="1:11" x14ac:dyDescent="0.3">
      <c r="A1853" t="s">
        <v>4194</v>
      </c>
      <c r="D1853" t="s">
        <v>3517</v>
      </c>
      <c r="E1853" t="s">
        <v>4369</v>
      </c>
      <c r="F1853" t="s">
        <v>4366</v>
      </c>
      <c r="G1853">
        <v>72</v>
      </c>
      <c r="H1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3" t="str">
        <f>Tabla_Consulta_desde_proyectos6[[#This Row],[PRYApath]]&amp;" "&amp;Tabla_Consulta_desde_proyectos6[[#This Row],[Usunombre]]</f>
        <v>/0006/0008 JOHN JAIRO ALVAREZ ULATE</v>
      </c>
    </row>
    <row r="1854" spans="1:11" x14ac:dyDescent="0.3">
      <c r="A1854" t="s">
        <v>4194</v>
      </c>
      <c r="D1854" t="s">
        <v>3517</v>
      </c>
      <c r="E1854" t="s">
        <v>4369</v>
      </c>
      <c r="F1854" t="s">
        <v>4388</v>
      </c>
      <c r="G1854">
        <v>134</v>
      </c>
      <c r="H1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4" t="str">
        <f>Tabla_Consulta_desde_proyectos6[[#This Row],[PRYApath]]&amp;" "&amp;Tabla_Consulta_desde_proyectos6[[#This Row],[Usunombre]]</f>
        <v>/0006/0008 JOHN JAIRO ALVAREZ ULATE</v>
      </c>
    </row>
    <row r="1855" spans="1:11" x14ac:dyDescent="0.3">
      <c r="A1855" t="s">
        <v>4194</v>
      </c>
      <c r="D1855" t="s">
        <v>3517</v>
      </c>
      <c r="E1855" t="s">
        <v>4369</v>
      </c>
      <c r="F1855" t="s">
        <v>4422</v>
      </c>
      <c r="G1855">
        <v>104.5</v>
      </c>
      <c r="H1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5" t="str">
        <f>Tabla_Consulta_desde_proyectos6[[#This Row],[PRYApath]]&amp;" "&amp;Tabla_Consulta_desde_proyectos6[[#This Row],[Usunombre]]</f>
        <v>/0006/0008 JOHN JAIRO ALVAREZ ULATE</v>
      </c>
    </row>
    <row r="1856" spans="1:11" x14ac:dyDescent="0.3">
      <c r="A1856" t="s">
        <v>4194</v>
      </c>
      <c r="D1856" t="s">
        <v>3517</v>
      </c>
      <c r="E1856" t="s">
        <v>190</v>
      </c>
      <c r="F1856" t="s">
        <v>4422</v>
      </c>
      <c r="G1856">
        <v>9.5</v>
      </c>
      <c r="H1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6" t="str">
        <f>Tabla_Consulta_desde_proyectos6[[#This Row],[PRYApath]]&amp;" "&amp;Tabla_Consulta_desde_proyectos6[[#This Row],[Usunombre]]</f>
        <v>/0006/0008 KAROL MORA CASCANTE</v>
      </c>
    </row>
    <row r="1857" spans="1:11" x14ac:dyDescent="0.3">
      <c r="A1857" t="s">
        <v>4194</v>
      </c>
      <c r="D1857" t="s">
        <v>3517</v>
      </c>
      <c r="E1857" t="s">
        <v>190</v>
      </c>
      <c r="F1857" t="s">
        <v>4434</v>
      </c>
      <c r="G1857">
        <v>0.5</v>
      </c>
      <c r="H1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7" t="str">
        <f>Tabla_Consulta_desde_proyectos6[[#This Row],[PRYApath]]&amp;" "&amp;Tabla_Consulta_desde_proyectos6[[#This Row],[Usunombre]]</f>
        <v>/0006/0008 KAROL MORA CASCANTE</v>
      </c>
    </row>
    <row r="1858" spans="1:11" x14ac:dyDescent="0.3">
      <c r="A1858" t="s">
        <v>4194</v>
      </c>
      <c r="D1858" t="s">
        <v>3517</v>
      </c>
      <c r="E1858" t="s">
        <v>4612</v>
      </c>
      <c r="F1858" t="s">
        <v>4610</v>
      </c>
      <c r="G1858">
        <v>72</v>
      </c>
      <c r="H1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8" t="str">
        <f>Tabla_Consulta_desde_proyectos6[[#This Row],[PRYApath]]&amp;" "&amp;Tabla_Consulta_desde_proyectos6[[#This Row],[Usunombre]]</f>
        <v>/0006/0008 KERLIN FERNANDA CRUZ BLAS</v>
      </c>
    </row>
    <row r="1859" spans="1:11" x14ac:dyDescent="0.3">
      <c r="A1859" t="s">
        <v>4194</v>
      </c>
      <c r="D1859" t="s">
        <v>3517</v>
      </c>
      <c r="E1859" t="s">
        <v>4612</v>
      </c>
      <c r="F1859" t="s">
        <v>4692</v>
      </c>
      <c r="G1859">
        <v>168</v>
      </c>
      <c r="H1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59" t="str">
        <f>Tabla_Consulta_desde_proyectos6[[#This Row],[PRYApath]]&amp;" "&amp;Tabla_Consulta_desde_proyectos6[[#This Row],[Usunombre]]</f>
        <v>/0006/0008 KERLIN FERNANDA CRUZ BLAS</v>
      </c>
    </row>
    <row r="1860" spans="1:11" x14ac:dyDescent="0.3">
      <c r="A1860" t="s">
        <v>4194</v>
      </c>
      <c r="D1860" t="s">
        <v>3517</v>
      </c>
      <c r="E1860" t="s">
        <v>4400</v>
      </c>
      <c r="F1860" t="s">
        <v>4422</v>
      </c>
      <c r="G1860">
        <v>16</v>
      </c>
      <c r="H1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0" t="str">
        <f>Tabla_Consulta_desde_proyectos6[[#This Row],[PRYApath]]&amp;" "&amp;Tabla_Consulta_desde_proyectos6[[#This Row],[Usunombre]]</f>
        <v>/0006/0008 KEVIN JAVIER ARAYA GRANADOS</v>
      </c>
    </row>
    <row r="1861" spans="1:11" x14ac:dyDescent="0.3">
      <c r="A1861" t="s">
        <v>4194</v>
      </c>
      <c r="D1861" t="s">
        <v>3517</v>
      </c>
      <c r="E1861" t="s">
        <v>4400</v>
      </c>
      <c r="F1861" t="s">
        <v>4434</v>
      </c>
      <c r="G1861">
        <v>105</v>
      </c>
      <c r="H1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1" t="str">
        <f>Tabla_Consulta_desde_proyectos6[[#This Row],[PRYApath]]&amp;" "&amp;Tabla_Consulta_desde_proyectos6[[#This Row],[Usunombre]]</f>
        <v>/0006/0008 KEVIN JAVIER ARAYA GRANADOS</v>
      </c>
    </row>
    <row r="1862" spans="1:11" x14ac:dyDescent="0.3">
      <c r="A1862" t="s">
        <v>4194</v>
      </c>
      <c r="D1862" t="s">
        <v>3517</v>
      </c>
      <c r="E1862" t="s">
        <v>4400</v>
      </c>
      <c r="F1862" t="s">
        <v>4493</v>
      </c>
      <c r="G1862">
        <v>26</v>
      </c>
      <c r="H1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2" t="str">
        <f>Tabla_Consulta_desde_proyectos6[[#This Row],[PRYApath]]&amp;" "&amp;Tabla_Consulta_desde_proyectos6[[#This Row],[Usunombre]]</f>
        <v>/0006/0008 KEVIN JAVIER ARAYA GRANADOS</v>
      </c>
    </row>
    <row r="1863" spans="1:11" x14ac:dyDescent="0.3">
      <c r="A1863" t="s">
        <v>4194</v>
      </c>
      <c r="D1863" t="s">
        <v>3517</v>
      </c>
      <c r="E1863" t="s">
        <v>4217</v>
      </c>
      <c r="F1863" t="s">
        <v>4258</v>
      </c>
      <c r="G1863">
        <v>8</v>
      </c>
      <c r="H1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3" t="str">
        <f>Tabla_Consulta_desde_proyectos6[[#This Row],[PRYApath]]&amp;" "&amp;Tabla_Consulta_desde_proyectos6[[#This Row],[Usunombre]]</f>
        <v>/0006/0008 MARIA FERNANDA ALVARADO ASTORGA</v>
      </c>
    </row>
    <row r="1864" spans="1:11" x14ac:dyDescent="0.3">
      <c r="A1864" t="s">
        <v>4194</v>
      </c>
      <c r="D1864" t="s">
        <v>3517</v>
      </c>
      <c r="E1864" t="s">
        <v>4370</v>
      </c>
      <c r="F1864" t="s">
        <v>4366</v>
      </c>
      <c r="G1864">
        <v>36</v>
      </c>
      <c r="H1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4" t="str">
        <f>Tabla_Consulta_desde_proyectos6[[#This Row],[PRYApath]]&amp;" "&amp;Tabla_Consulta_desde_proyectos6[[#This Row],[Usunombre]]</f>
        <v>/0006/0008 MARIO ISAAC MADRIGAL MORA</v>
      </c>
    </row>
    <row r="1865" spans="1:11" x14ac:dyDescent="0.3">
      <c r="A1865" t="s">
        <v>4194</v>
      </c>
      <c r="D1865" t="s">
        <v>3517</v>
      </c>
      <c r="E1865" t="s">
        <v>4370</v>
      </c>
      <c r="F1865" t="s">
        <v>4388</v>
      </c>
      <c r="G1865">
        <v>76</v>
      </c>
      <c r="H1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5" t="str">
        <f>Tabla_Consulta_desde_proyectos6[[#This Row],[PRYApath]]&amp;" "&amp;Tabla_Consulta_desde_proyectos6[[#This Row],[Usunombre]]</f>
        <v>/0006/0008 MARIO ISAAC MADRIGAL MORA</v>
      </c>
    </row>
    <row r="1866" spans="1:11" x14ac:dyDescent="0.3">
      <c r="A1866" t="s">
        <v>4194</v>
      </c>
      <c r="D1866" t="s">
        <v>3517</v>
      </c>
      <c r="E1866" t="s">
        <v>4370</v>
      </c>
      <c r="F1866" t="s">
        <v>4422</v>
      </c>
      <c r="G1866">
        <v>24</v>
      </c>
      <c r="H1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6" t="str">
        <f>Tabla_Consulta_desde_proyectos6[[#This Row],[PRYApath]]&amp;" "&amp;Tabla_Consulta_desde_proyectos6[[#This Row],[Usunombre]]</f>
        <v>/0006/0008 MARIO ISAAC MADRIGAL MORA</v>
      </c>
    </row>
    <row r="1867" spans="1:11" x14ac:dyDescent="0.3">
      <c r="A1867" t="s">
        <v>4194</v>
      </c>
      <c r="D1867" t="s">
        <v>3517</v>
      </c>
      <c r="E1867" t="s">
        <v>4498</v>
      </c>
      <c r="F1867" t="s">
        <v>4493</v>
      </c>
      <c r="G1867">
        <v>8</v>
      </c>
      <c r="H1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7" t="str">
        <f>Tabla_Consulta_desde_proyectos6[[#This Row],[PRYApath]]&amp;" "&amp;Tabla_Consulta_desde_proyectos6[[#This Row],[Usunombre]]</f>
        <v>/0006/0008 MARVIN GAMALIEL RODRIGUEZ VARGAS</v>
      </c>
    </row>
    <row r="1868" spans="1:11" x14ac:dyDescent="0.3">
      <c r="A1868" t="s">
        <v>4194</v>
      </c>
      <c r="D1868" t="s">
        <v>3517</v>
      </c>
      <c r="E1868" t="s">
        <v>4498</v>
      </c>
      <c r="F1868" t="s">
        <v>4559</v>
      </c>
      <c r="G1868">
        <v>2</v>
      </c>
      <c r="H1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8" t="str">
        <f>Tabla_Consulta_desde_proyectos6[[#This Row],[PRYApath]]&amp;" "&amp;Tabla_Consulta_desde_proyectos6[[#This Row],[Usunombre]]</f>
        <v>/0006/0008 MARVIN GAMALIEL RODRIGUEZ VARGAS</v>
      </c>
    </row>
    <row r="1869" spans="1:11" x14ac:dyDescent="0.3">
      <c r="A1869" t="s">
        <v>4194</v>
      </c>
      <c r="D1869" t="s">
        <v>3517</v>
      </c>
      <c r="E1869" t="s">
        <v>4498</v>
      </c>
      <c r="F1869" t="s">
        <v>4593</v>
      </c>
      <c r="G1869">
        <v>18</v>
      </c>
      <c r="H1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69" t="str">
        <f>Tabla_Consulta_desde_proyectos6[[#This Row],[PRYApath]]&amp;" "&amp;Tabla_Consulta_desde_proyectos6[[#This Row],[Usunombre]]</f>
        <v>/0006/0008 MARVIN GAMALIEL RODRIGUEZ VARGAS</v>
      </c>
    </row>
    <row r="1870" spans="1:11" x14ac:dyDescent="0.3">
      <c r="A1870" t="s">
        <v>4194</v>
      </c>
      <c r="D1870" t="s">
        <v>3517</v>
      </c>
      <c r="E1870" t="s">
        <v>4498</v>
      </c>
      <c r="F1870" t="s">
        <v>4610</v>
      </c>
      <c r="G1870">
        <v>3</v>
      </c>
      <c r="H1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0" t="str">
        <f>Tabla_Consulta_desde_proyectos6[[#This Row],[PRYApath]]&amp;" "&amp;Tabla_Consulta_desde_proyectos6[[#This Row],[Usunombre]]</f>
        <v>/0006/0008 MARVIN GAMALIEL RODRIGUEZ VARGAS</v>
      </c>
    </row>
    <row r="1871" spans="1:11" x14ac:dyDescent="0.3">
      <c r="A1871" t="s">
        <v>4194</v>
      </c>
      <c r="D1871" t="s">
        <v>3517</v>
      </c>
      <c r="E1871" t="s">
        <v>4344</v>
      </c>
      <c r="F1871" t="s">
        <v>4342</v>
      </c>
      <c r="G1871">
        <v>30</v>
      </c>
      <c r="H1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1" t="str">
        <f>Tabla_Consulta_desde_proyectos6[[#This Row],[PRYApath]]&amp;" "&amp;Tabla_Consulta_desde_proyectos6[[#This Row],[Usunombre]]</f>
        <v>/0006/0008 MASIEL MARISELA PICADO ARIAS</v>
      </c>
    </row>
    <row r="1872" spans="1:11" x14ac:dyDescent="0.3">
      <c r="A1872" t="s">
        <v>4194</v>
      </c>
      <c r="D1872" t="s">
        <v>3517</v>
      </c>
      <c r="E1872" t="s">
        <v>4344</v>
      </c>
      <c r="F1872" t="s">
        <v>4366</v>
      </c>
      <c r="G1872">
        <v>21</v>
      </c>
      <c r="H1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2" t="str">
        <f>Tabla_Consulta_desde_proyectos6[[#This Row],[PRYApath]]&amp;" "&amp;Tabla_Consulta_desde_proyectos6[[#This Row],[Usunombre]]</f>
        <v>/0006/0008 MASIEL MARISELA PICADO ARIAS</v>
      </c>
    </row>
    <row r="1873" spans="1:11" x14ac:dyDescent="0.3">
      <c r="A1873" t="s">
        <v>4194</v>
      </c>
      <c r="D1873" t="s">
        <v>3517</v>
      </c>
      <c r="E1873" t="s">
        <v>4344</v>
      </c>
      <c r="F1873" t="s">
        <v>4388</v>
      </c>
      <c r="G1873">
        <v>15</v>
      </c>
      <c r="H1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3" t="str">
        <f>Tabla_Consulta_desde_proyectos6[[#This Row],[PRYApath]]&amp;" "&amp;Tabla_Consulta_desde_proyectos6[[#This Row],[Usunombre]]</f>
        <v>/0006/0008 MASIEL MARISELA PICADO ARIAS</v>
      </c>
    </row>
    <row r="1874" spans="1:11" x14ac:dyDescent="0.3">
      <c r="A1874" t="s">
        <v>4194</v>
      </c>
      <c r="D1874" t="s">
        <v>3517</v>
      </c>
      <c r="E1874" t="s">
        <v>4344</v>
      </c>
      <c r="F1874" t="s">
        <v>4422</v>
      </c>
      <c r="G1874">
        <v>4</v>
      </c>
      <c r="H1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4" t="str">
        <f>Tabla_Consulta_desde_proyectos6[[#This Row],[PRYApath]]&amp;" "&amp;Tabla_Consulta_desde_proyectos6[[#This Row],[Usunombre]]</f>
        <v>/0006/0008 MASIEL MARISELA PICADO ARIAS</v>
      </c>
    </row>
    <row r="1875" spans="1:11" x14ac:dyDescent="0.3">
      <c r="A1875" t="s">
        <v>4194</v>
      </c>
      <c r="D1875" t="s">
        <v>3517</v>
      </c>
      <c r="E1875" t="s">
        <v>4613</v>
      </c>
      <c r="F1875" t="s">
        <v>4610</v>
      </c>
      <c r="G1875">
        <v>72</v>
      </c>
      <c r="H1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5" t="str">
        <f>Tabla_Consulta_desde_proyectos6[[#This Row],[PRYApath]]&amp;" "&amp;Tabla_Consulta_desde_proyectos6[[#This Row],[Usunombre]]</f>
        <v>/0006/0008 NIGEL JAREED OCAMPO HERNANDEZ</v>
      </c>
    </row>
    <row r="1876" spans="1:11" x14ac:dyDescent="0.3">
      <c r="A1876" t="s">
        <v>4194</v>
      </c>
      <c r="D1876" t="s">
        <v>3517</v>
      </c>
      <c r="E1876" t="s">
        <v>4613</v>
      </c>
      <c r="F1876" t="s">
        <v>4692</v>
      </c>
      <c r="G1876">
        <v>168</v>
      </c>
      <c r="H1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6" t="str">
        <f>Tabla_Consulta_desde_proyectos6[[#This Row],[PRYApath]]&amp;" "&amp;Tabla_Consulta_desde_proyectos6[[#This Row],[Usunombre]]</f>
        <v>/0006/0008 NIGEL JAREED OCAMPO HERNANDEZ</v>
      </c>
    </row>
    <row r="1877" spans="1:11" x14ac:dyDescent="0.3">
      <c r="A1877" t="s">
        <v>4194</v>
      </c>
      <c r="D1877" t="s">
        <v>3517</v>
      </c>
      <c r="E1877" t="s">
        <v>4494</v>
      </c>
      <c r="F1877" t="s">
        <v>4493</v>
      </c>
      <c r="G1877">
        <v>12</v>
      </c>
      <c r="H1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7" t="str">
        <f>Tabla_Consulta_desde_proyectos6[[#This Row],[PRYApath]]&amp;" "&amp;Tabla_Consulta_desde_proyectos6[[#This Row],[Usunombre]]</f>
        <v>/0006/0008 NOELIA MONTIEL CASTRO</v>
      </c>
    </row>
    <row r="1878" spans="1:11" x14ac:dyDescent="0.3">
      <c r="A1878" t="s">
        <v>4194</v>
      </c>
      <c r="D1878" t="s">
        <v>3517</v>
      </c>
      <c r="E1878" t="s">
        <v>4494</v>
      </c>
      <c r="F1878" t="s">
        <v>4559</v>
      </c>
      <c r="G1878">
        <v>8</v>
      </c>
      <c r="H1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8" t="str">
        <f>Tabla_Consulta_desde_proyectos6[[#This Row],[PRYApath]]&amp;" "&amp;Tabla_Consulta_desde_proyectos6[[#This Row],[Usunombre]]</f>
        <v>/0006/0008 NOELIA MONTIEL CASTRO</v>
      </c>
    </row>
    <row r="1879" spans="1:11" x14ac:dyDescent="0.3">
      <c r="A1879" t="s">
        <v>4194</v>
      </c>
      <c r="D1879" t="s">
        <v>3517</v>
      </c>
      <c r="E1879" t="s">
        <v>4494</v>
      </c>
      <c r="F1879" t="s">
        <v>4610</v>
      </c>
      <c r="G1879">
        <v>3</v>
      </c>
      <c r="H1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79" t="str">
        <f>Tabla_Consulta_desde_proyectos6[[#This Row],[PRYApath]]&amp;" "&amp;Tabla_Consulta_desde_proyectos6[[#This Row],[Usunombre]]</f>
        <v>/0006/0008 NOELIA MONTIEL CASTRO</v>
      </c>
    </row>
    <row r="1880" spans="1:11" x14ac:dyDescent="0.3">
      <c r="A1880" t="s">
        <v>4644</v>
      </c>
      <c r="D1880" t="s">
        <v>1099</v>
      </c>
      <c r="E1880" t="s">
        <v>238</v>
      </c>
      <c r="F1880" t="s">
        <v>4640</v>
      </c>
      <c r="G1880">
        <v>1</v>
      </c>
      <c r="H1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0" t="str">
        <f>Tabla_Consulta_desde_proyectos6[[#This Row],[PRYApath]]&amp;" "&amp;Tabla_Consulta_desde_proyectos6[[#This Row],[Usunombre]]</f>
        <v>/0002/0008 KATY RAMIREZ RONDONA</v>
      </c>
    </row>
    <row r="1881" spans="1:11" x14ac:dyDescent="0.3">
      <c r="A1881" t="s">
        <v>4644</v>
      </c>
      <c r="D1881" t="s">
        <v>1099</v>
      </c>
      <c r="E1881" t="s">
        <v>238</v>
      </c>
      <c r="F1881" t="s">
        <v>8381</v>
      </c>
      <c r="G1881">
        <v>1</v>
      </c>
      <c r="H188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1" t="str">
        <f>Tabla_Consulta_desde_proyectos6[[#This Row],[PRYApath]]&amp;" "&amp;Tabla_Consulta_desde_proyectos6[[#This Row],[Usunombre]]</f>
        <v>/0002/0008 KATY RAMIREZ RONDONA</v>
      </c>
    </row>
    <row r="1882" spans="1:11" x14ac:dyDescent="0.3">
      <c r="A1882" t="s">
        <v>4644</v>
      </c>
      <c r="D1882" t="s">
        <v>1100</v>
      </c>
      <c r="E1882" t="s">
        <v>180</v>
      </c>
      <c r="F1882" t="s">
        <v>8381</v>
      </c>
      <c r="G1882">
        <v>1</v>
      </c>
      <c r="H188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2" t="str">
        <f>Tabla_Consulta_desde_proyectos6[[#This Row],[PRYApath]]&amp;" "&amp;Tabla_Consulta_desde_proyectos6[[#This Row],[Usunombre]]</f>
        <v>/0002/0010 IRENE GRANADOS ROJAS</v>
      </c>
    </row>
    <row r="1883" spans="1:11" x14ac:dyDescent="0.3">
      <c r="A1883" t="s">
        <v>4644</v>
      </c>
      <c r="D1883" t="s">
        <v>1100</v>
      </c>
      <c r="E1883" t="s">
        <v>179</v>
      </c>
      <c r="F1883" t="s">
        <v>4640</v>
      </c>
      <c r="G1883">
        <v>2</v>
      </c>
      <c r="H1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3" t="str">
        <f>Tabla_Consulta_desde_proyectos6[[#This Row],[PRYApath]]&amp;" "&amp;Tabla_Consulta_desde_proyectos6[[#This Row],[Usunombre]]</f>
        <v>/0002/0010 KARLA HERRERA ROJAS</v>
      </c>
    </row>
    <row r="1884" spans="1:11" x14ac:dyDescent="0.3">
      <c r="A1884" t="s">
        <v>4644</v>
      </c>
      <c r="D1884" t="s">
        <v>1100</v>
      </c>
      <c r="E1884" t="s">
        <v>55</v>
      </c>
      <c r="F1884" t="s">
        <v>4640</v>
      </c>
      <c r="G1884">
        <v>12</v>
      </c>
      <c r="H1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4" t="str">
        <f>Tabla_Consulta_desde_proyectos6[[#This Row],[PRYApath]]&amp;" "&amp;Tabla_Consulta_desde_proyectos6[[#This Row],[Usunombre]]</f>
        <v>/0002/0010 LUIS ENRIQUE JIMENEZ SANCHO</v>
      </c>
    </row>
    <row r="1885" spans="1:11" x14ac:dyDescent="0.3">
      <c r="A1885" t="s">
        <v>4644</v>
      </c>
      <c r="D1885" t="s">
        <v>1100</v>
      </c>
      <c r="E1885" t="s">
        <v>197</v>
      </c>
      <c r="F1885" t="s">
        <v>8381</v>
      </c>
      <c r="G1885">
        <v>6</v>
      </c>
      <c r="H188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5" t="str">
        <f>Tabla_Consulta_desde_proyectos6[[#This Row],[PRYApath]]&amp;" "&amp;Tabla_Consulta_desde_proyectos6[[#This Row],[Usunombre]]</f>
        <v>/0002/0010 MEYLIN ALEJANDRA ZUÑIGA NUÑEZ</v>
      </c>
    </row>
    <row r="1886" spans="1:11" x14ac:dyDescent="0.3">
      <c r="A1886" t="s">
        <v>4644</v>
      </c>
      <c r="D1886" t="s">
        <v>1100</v>
      </c>
      <c r="E1886" t="s">
        <v>291</v>
      </c>
      <c r="F1886" t="s">
        <v>8381</v>
      </c>
      <c r="G1886">
        <v>2.5</v>
      </c>
      <c r="H188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6" t="str">
        <f>Tabla_Consulta_desde_proyectos6[[#This Row],[PRYApath]]&amp;" "&amp;Tabla_Consulta_desde_proyectos6[[#This Row],[Usunombre]]</f>
        <v>/0002/0010 MOISES BARRANTES VILLALOBOS</v>
      </c>
    </row>
    <row r="1887" spans="1:11" x14ac:dyDescent="0.3">
      <c r="A1887" t="s">
        <v>4644</v>
      </c>
      <c r="D1887" t="s">
        <v>1100</v>
      </c>
      <c r="E1887" t="s">
        <v>126</v>
      </c>
      <c r="F1887" t="s">
        <v>8381</v>
      </c>
      <c r="G1887">
        <v>1</v>
      </c>
      <c r="H188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7" t="str">
        <f>Tabla_Consulta_desde_proyectos6[[#This Row],[PRYApath]]&amp;" "&amp;Tabla_Consulta_desde_proyectos6[[#This Row],[Usunombre]]</f>
        <v>/0002/0010 PAULA CORRALES MARTINEZ</v>
      </c>
    </row>
    <row r="1888" spans="1:11" x14ac:dyDescent="0.3">
      <c r="A1888" t="s">
        <v>4644</v>
      </c>
      <c r="D1888" t="s">
        <v>1100</v>
      </c>
      <c r="E1888" t="s">
        <v>181</v>
      </c>
      <c r="F1888" t="s">
        <v>4640</v>
      </c>
      <c r="G1888">
        <v>1</v>
      </c>
      <c r="H1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8" t="str">
        <f>Tabla_Consulta_desde_proyectos6[[#This Row],[PRYApath]]&amp;" "&amp;Tabla_Consulta_desde_proyectos6[[#This Row],[Usunombre]]</f>
        <v>/0002/0010 RICARDO HERRERA CHAVES</v>
      </c>
    </row>
    <row r="1889" spans="1:11" x14ac:dyDescent="0.3">
      <c r="A1889" t="s">
        <v>4644</v>
      </c>
      <c r="D1889" t="s">
        <v>3576</v>
      </c>
      <c r="E1889" t="s">
        <v>4647</v>
      </c>
      <c r="F1889" t="s">
        <v>4640</v>
      </c>
      <c r="G1889">
        <v>11</v>
      </c>
      <c r="H1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89" t="str">
        <f>Tabla_Consulta_desde_proyectos6[[#This Row],[PRYApath]]&amp;" "&amp;Tabla_Consulta_desde_proyectos6[[#This Row],[Usunombre]]</f>
        <v>/0002/0012 ALEXANDER DE JESUS BRENES GARITA</v>
      </c>
    </row>
    <row r="1890" spans="1:11" x14ac:dyDescent="0.3">
      <c r="A1890" t="s">
        <v>4644</v>
      </c>
      <c r="D1890" t="s">
        <v>3576</v>
      </c>
      <c r="E1890" t="s">
        <v>3561</v>
      </c>
      <c r="F1890" t="s">
        <v>4692</v>
      </c>
      <c r="G1890">
        <v>2</v>
      </c>
      <c r="H1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0" t="str">
        <f>Tabla_Consulta_desde_proyectos6[[#This Row],[PRYApath]]&amp;" "&amp;Tabla_Consulta_desde_proyectos6[[#This Row],[Usunombre]]</f>
        <v>/0002/0012 CARLOS ALBERTO ELIZONDO MEJIAS</v>
      </c>
    </row>
    <row r="1891" spans="1:11" x14ac:dyDescent="0.3">
      <c r="A1891" t="s">
        <v>4644</v>
      </c>
      <c r="D1891" t="s">
        <v>3576</v>
      </c>
      <c r="E1891" t="s">
        <v>271</v>
      </c>
      <c r="F1891" t="s">
        <v>4640</v>
      </c>
      <c r="G1891">
        <v>5</v>
      </c>
      <c r="H1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1" t="str">
        <f>Tabla_Consulta_desde_proyectos6[[#This Row],[PRYApath]]&amp;" "&amp;Tabla_Consulta_desde_proyectos6[[#This Row],[Usunombre]]</f>
        <v>/0002/0012 DANIEL MARGOLIS GORONAS</v>
      </c>
    </row>
    <row r="1892" spans="1:11" x14ac:dyDescent="0.3">
      <c r="A1892" t="s">
        <v>4644</v>
      </c>
      <c r="D1892" t="s">
        <v>3576</v>
      </c>
      <c r="E1892" t="s">
        <v>271</v>
      </c>
      <c r="F1892" t="s">
        <v>8381</v>
      </c>
      <c r="G1892">
        <v>1</v>
      </c>
      <c r="H189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2" t="str">
        <f>Tabla_Consulta_desde_proyectos6[[#This Row],[PRYApath]]&amp;" "&amp;Tabla_Consulta_desde_proyectos6[[#This Row],[Usunombre]]</f>
        <v>/0002/0012 DANIEL MARGOLIS GORONAS</v>
      </c>
    </row>
    <row r="1893" spans="1:11" x14ac:dyDescent="0.3">
      <c r="A1893" t="s">
        <v>4644</v>
      </c>
      <c r="D1893" t="s">
        <v>3576</v>
      </c>
      <c r="E1893" t="s">
        <v>223</v>
      </c>
      <c r="F1893" t="s">
        <v>4640</v>
      </c>
      <c r="G1893">
        <v>16</v>
      </c>
      <c r="H1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3" t="str">
        <f>Tabla_Consulta_desde_proyectos6[[#This Row],[PRYApath]]&amp;" "&amp;Tabla_Consulta_desde_proyectos6[[#This Row],[Usunombre]]</f>
        <v>/0002/0012 DAVID NUÑEZ ARAYA</v>
      </c>
    </row>
    <row r="1894" spans="1:11" x14ac:dyDescent="0.3">
      <c r="A1894" t="s">
        <v>4644</v>
      </c>
      <c r="D1894" t="s">
        <v>3576</v>
      </c>
      <c r="E1894" t="s">
        <v>200</v>
      </c>
      <c r="F1894" t="s">
        <v>4640</v>
      </c>
      <c r="G1894">
        <v>2</v>
      </c>
      <c r="H1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4" t="str">
        <f>Tabla_Consulta_desde_proyectos6[[#This Row],[PRYApath]]&amp;" "&amp;Tabla_Consulta_desde_proyectos6[[#This Row],[Usunombre]]</f>
        <v>/0002/0012 GILBERT JOSUE LOBO GUIDO</v>
      </c>
    </row>
    <row r="1895" spans="1:11" x14ac:dyDescent="0.3">
      <c r="A1895" t="s">
        <v>4644</v>
      </c>
      <c r="D1895" t="s">
        <v>3576</v>
      </c>
      <c r="E1895" t="s">
        <v>191</v>
      </c>
      <c r="F1895" t="s">
        <v>8381</v>
      </c>
      <c r="G1895">
        <v>0.5</v>
      </c>
      <c r="H189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5" t="str">
        <f>Tabla_Consulta_desde_proyectos6[[#This Row],[PRYApath]]&amp;" "&amp;Tabla_Consulta_desde_proyectos6[[#This Row],[Usunombre]]</f>
        <v>/0002/0012 JAVIER CASTRO OROZCO</v>
      </c>
    </row>
    <row r="1896" spans="1:11" x14ac:dyDescent="0.3">
      <c r="A1896" t="s">
        <v>4644</v>
      </c>
      <c r="D1896" t="s">
        <v>3576</v>
      </c>
      <c r="E1896" t="s">
        <v>14</v>
      </c>
      <c r="F1896" t="s">
        <v>4640</v>
      </c>
      <c r="G1896">
        <v>4</v>
      </c>
      <c r="H1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6" t="str">
        <f>Tabla_Consulta_desde_proyectos6[[#This Row],[PRYApath]]&amp;" "&amp;Tabla_Consulta_desde_proyectos6[[#This Row],[Usunombre]]</f>
        <v>/0002/0012 JOSE QUESADA SOLIS</v>
      </c>
    </row>
    <row r="1897" spans="1:11" x14ac:dyDescent="0.3">
      <c r="A1897" t="s">
        <v>4644</v>
      </c>
      <c r="D1897" t="s">
        <v>3576</v>
      </c>
      <c r="E1897" t="s">
        <v>52</v>
      </c>
      <c r="F1897" t="s">
        <v>4640</v>
      </c>
      <c r="G1897">
        <v>4</v>
      </c>
      <c r="H1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7" t="str">
        <f>Tabla_Consulta_desde_proyectos6[[#This Row],[PRYApath]]&amp;" "&amp;Tabla_Consulta_desde_proyectos6[[#This Row],[Usunombre]]</f>
        <v>/0002/0012 JUAN ANTONIO MORA GARCIA</v>
      </c>
    </row>
    <row r="1898" spans="1:11" x14ac:dyDescent="0.3">
      <c r="A1898" t="s">
        <v>4644</v>
      </c>
      <c r="D1898" t="s">
        <v>3576</v>
      </c>
      <c r="E1898" t="s">
        <v>273</v>
      </c>
      <c r="F1898" t="s">
        <v>8381</v>
      </c>
      <c r="G1898">
        <v>4</v>
      </c>
      <c r="H18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8" t="str">
        <f>Tabla_Consulta_desde_proyectos6[[#This Row],[PRYApath]]&amp;" "&amp;Tabla_Consulta_desde_proyectos6[[#This Row],[Usunombre]]</f>
        <v>/0002/0012 KENDALL DURAN BARRANTES</v>
      </c>
    </row>
    <row r="1899" spans="1:11" x14ac:dyDescent="0.3">
      <c r="A1899" t="s">
        <v>4644</v>
      </c>
      <c r="D1899" t="s">
        <v>3576</v>
      </c>
      <c r="E1899" t="s">
        <v>297</v>
      </c>
      <c r="F1899" t="s">
        <v>8381</v>
      </c>
      <c r="G1899">
        <v>1</v>
      </c>
      <c r="H189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899" t="str">
        <f>Tabla_Consulta_desde_proyectos6[[#This Row],[PRYApath]]&amp;" "&amp;Tabla_Consulta_desde_proyectos6[[#This Row],[Usunombre]]</f>
        <v>/0002/0012 KRISSIA CESPEDES ARGUEDAS</v>
      </c>
    </row>
    <row r="1900" spans="1:11" x14ac:dyDescent="0.3">
      <c r="A1900" t="s">
        <v>4644</v>
      </c>
      <c r="D1900" t="s">
        <v>3576</v>
      </c>
      <c r="E1900" t="s">
        <v>4617</v>
      </c>
      <c r="F1900" t="s">
        <v>4640</v>
      </c>
      <c r="G1900">
        <v>4.5</v>
      </c>
      <c r="H1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0" t="str">
        <f>Tabla_Consulta_desde_proyectos6[[#This Row],[PRYApath]]&amp;" "&amp;Tabla_Consulta_desde_proyectos6[[#This Row],[Usunombre]]</f>
        <v>/0002/0012 LAURA REBECA CORDOBA FERNANDEZ</v>
      </c>
    </row>
    <row r="1901" spans="1:11" x14ac:dyDescent="0.3">
      <c r="A1901" t="s">
        <v>4644</v>
      </c>
      <c r="D1901" t="s">
        <v>3576</v>
      </c>
      <c r="E1901" t="s">
        <v>4646</v>
      </c>
      <c r="F1901" t="s">
        <v>4640</v>
      </c>
      <c r="G1901">
        <v>8</v>
      </c>
      <c r="H1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1" t="str">
        <f>Tabla_Consulta_desde_proyectos6[[#This Row],[PRYApath]]&amp;" "&amp;Tabla_Consulta_desde_proyectos6[[#This Row],[Usunombre]]</f>
        <v>/0002/0012 NOYLIN MARIA CARMONA GUADAMUZ</v>
      </c>
    </row>
    <row r="1902" spans="1:11" x14ac:dyDescent="0.3">
      <c r="A1902" t="s">
        <v>4644</v>
      </c>
      <c r="D1902" t="s">
        <v>3576</v>
      </c>
      <c r="E1902" t="s">
        <v>10</v>
      </c>
      <c r="F1902" t="s">
        <v>8381</v>
      </c>
      <c r="G1902">
        <v>5</v>
      </c>
      <c r="H190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2" t="str">
        <f>Tabla_Consulta_desde_proyectos6[[#This Row],[PRYApath]]&amp;" "&amp;Tabla_Consulta_desde_proyectos6[[#This Row],[Usunombre]]</f>
        <v>/0002/0012 OSCAR BONILLA CALDERON</v>
      </c>
    </row>
    <row r="1903" spans="1:11" x14ac:dyDescent="0.3">
      <c r="A1903" t="s">
        <v>4644</v>
      </c>
      <c r="D1903" t="s">
        <v>3576</v>
      </c>
      <c r="E1903" t="s">
        <v>389</v>
      </c>
      <c r="F1903" t="s">
        <v>4640</v>
      </c>
      <c r="G1903">
        <v>2</v>
      </c>
      <c r="H1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3" t="str">
        <f>Tabla_Consulta_desde_proyectos6[[#This Row],[PRYApath]]&amp;" "&amp;Tabla_Consulta_desde_proyectos6[[#This Row],[Usunombre]]</f>
        <v>/0002/0012 PEDRO MUÑOZ CARVAJAL</v>
      </c>
    </row>
    <row r="1904" spans="1:11" x14ac:dyDescent="0.3">
      <c r="A1904" t="s">
        <v>4644</v>
      </c>
      <c r="D1904" t="s">
        <v>3576</v>
      </c>
      <c r="E1904" t="s">
        <v>181</v>
      </c>
      <c r="F1904" t="s">
        <v>4640</v>
      </c>
      <c r="G1904">
        <v>6</v>
      </c>
      <c r="H1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4" t="str">
        <f>Tabla_Consulta_desde_proyectos6[[#This Row],[PRYApath]]&amp;" "&amp;Tabla_Consulta_desde_proyectos6[[#This Row],[Usunombre]]</f>
        <v>/0002/0012 RICARDO HERRERA CHAVES</v>
      </c>
    </row>
    <row r="1905" spans="1:11" x14ac:dyDescent="0.3">
      <c r="A1905" t="s">
        <v>4644</v>
      </c>
      <c r="B1905" t="s">
        <v>4168</v>
      </c>
      <c r="C1905" t="s">
        <v>4261</v>
      </c>
      <c r="D1905" t="s">
        <v>3595</v>
      </c>
      <c r="E1905" t="s">
        <v>10</v>
      </c>
      <c r="F1905" t="s">
        <v>4640</v>
      </c>
      <c r="G1905">
        <v>27.5</v>
      </c>
      <c r="H1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5" t="str">
        <f>Tabla_Consulta_desde_proyectos6[[#This Row],[PRYApath]]&amp;" "&amp;Tabla_Consulta_desde_proyectos6[[#This Row],[Usunombre]]</f>
        <v>/0004/0002/0006 OSCAR BONILLA CALDERON</v>
      </c>
    </row>
    <row r="1906" spans="1:11" x14ac:dyDescent="0.3">
      <c r="A1906" t="s">
        <v>4644</v>
      </c>
      <c r="D1906" t="s">
        <v>1096</v>
      </c>
      <c r="E1906" t="s">
        <v>4647</v>
      </c>
      <c r="F1906" t="s">
        <v>4640</v>
      </c>
      <c r="G1906">
        <v>22</v>
      </c>
      <c r="H1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6" t="str">
        <f>Tabla_Consulta_desde_proyectos6[[#This Row],[PRYApath]]&amp;" "&amp;Tabla_Consulta_desde_proyectos6[[#This Row],[Usunombre]]</f>
        <v>/0006/0002 ALEXANDER DE JESUS BRENES GARITA</v>
      </c>
    </row>
    <row r="1907" spans="1:11" x14ac:dyDescent="0.3">
      <c r="A1907" t="s">
        <v>4644</v>
      </c>
      <c r="D1907" t="s">
        <v>1096</v>
      </c>
      <c r="E1907" t="s">
        <v>8372</v>
      </c>
      <c r="F1907" t="s">
        <v>8381</v>
      </c>
      <c r="G1907">
        <v>7</v>
      </c>
      <c r="H1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7" t="str">
        <f>Tabla_Consulta_desde_proyectos6[[#This Row],[PRYApath]]&amp;" "&amp;Tabla_Consulta_desde_proyectos6[[#This Row],[Usunombre]]</f>
        <v>/0006/0002 GENESIS MARIA ROSALES BARRANTES</v>
      </c>
    </row>
    <row r="1908" spans="1:11" x14ac:dyDescent="0.3">
      <c r="A1908" t="s">
        <v>4644</v>
      </c>
      <c r="D1908" t="s">
        <v>1096</v>
      </c>
      <c r="E1908" t="s">
        <v>8382</v>
      </c>
      <c r="F1908" t="s">
        <v>8381</v>
      </c>
      <c r="G1908">
        <v>5.5</v>
      </c>
      <c r="H1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8" t="str">
        <f>Tabla_Consulta_desde_proyectos6[[#This Row],[PRYApath]]&amp;" "&amp;Tabla_Consulta_desde_proyectos6[[#This Row],[Usunombre]]</f>
        <v>/0006/0002 JOHAN JOSUE VARGAS QUESADA</v>
      </c>
    </row>
    <row r="1909" spans="1:11" x14ac:dyDescent="0.3">
      <c r="A1909" t="s">
        <v>4644</v>
      </c>
      <c r="D1909" t="s">
        <v>1096</v>
      </c>
      <c r="E1909" t="s">
        <v>8377</v>
      </c>
      <c r="F1909" t="s">
        <v>8381</v>
      </c>
      <c r="G1909">
        <v>13.5</v>
      </c>
      <c r="H1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09" t="str">
        <f>Tabla_Consulta_desde_proyectos6[[#This Row],[PRYApath]]&amp;" "&amp;Tabla_Consulta_desde_proyectos6[[#This Row],[Usunombre]]</f>
        <v>/0006/0002 JUAN CARLOS ARCE CRUZ</v>
      </c>
    </row>
    <row r="1910" spans="1:11" x14ac:dyDescent="0.3">
      <c r="A1910" t="s">
        <v>4644</v>
      </c>
      <c r="D1910" t="s">
        <v>1096</v>
      </c>
      <c r="E1910" t="s">
        <v>8371</v>
      </c>
      <c r="F1910" t="s">
        <v>8381</v>
      </c>
      <c r="G1910">
        <v>8</v>
      </c>
      <c r="H1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0" t="str">
        <f>Tabla_Consulta_desde_proyectos6[[#This Row],[PRYApath]]&amp;" "&amp;Tabla_Consulta_desde_proyectos6[[#This Row],[Usunombre]]</f>
        <v>/0006/0002 KENDALL DAVID FALLAS MENA</v>
      </c>
    </row>
    <row r="1911" spans="1:11" x14ac:dyDescent="0.3">
      <c r="A1911" t="s">
        <v>4644</v>
      </c>
      <c r="D1911" t="s">
        <v>1096</v>
      </c>
      <c r="E1911" t="s">
        <v>8368</v>
      </c>
      <c r="F1911" t="s">
        <v>8381</v>
      </c>
      <c r="G1911">
        <v>8</v>
      </c>
      <c r="H1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1" t="str">
        <f>Tabla_Consulta_desde_proyectos6[[#This Row],[PRYApath]]&amp;" "&amp;Tabla_Consulta_desde_proyectos6[[#This Row],[Usunombre]]</f>
        <v>/0006/0002 KEVIN EMILIO ARAYA CASTILLO</v>
      </c>
    </row>
    <row r="1912" spans="1:11" x14ac:dyDescent="0.3">
      <c r="A1912" t="s">
        <v>4644</v>
      </c>
      <c r="D1912" t="s">
        <v>1096</v>
      </c>
      <c r="E1912" t="s">
        <v>4682</v>
      </c>
      <c r="F1912" t="s">
        <v>8381</v>
      </c>
      <c r="G1912">
        <v>2</v>
      </c>
      <c r="H1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2" t="str">
        <f>Tabla_Consulta_desde_proyectos6[[#This Row],[PRYApath]]&amp;" "&amp;Tabla_Consulta_desde_proyectos6[[#This Row],[Usunombre]]</f>
        <v>/0006/0002 LUIS DIEGO ORIAS AGUILAR</v>
      </c>
    </row>
    <row r="1913" spans="1:11" x14ac:dyDescent="0.3">
      <c r="A1913" t="s">
        <v>4644</v>
      </c>
      <c r="D1913" t="s">
        <v>1096</v>
      </c>
      <c r="E1913" t="s">
        <v>4705</v>
      </c>
      <c r="F1913" t="s">
        <v>8381</v>
      </c>
      <c r="G1913">
        <v>8</v>
      </c>
      <c r="H1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3" t="str">
        <f>Tabla_Consulta_desde_proyectos6[[#This Row],[PRYApath]]&amp;" "&amp;Tabla_Consulta_desde_proyectos6[[#This Row],[Usunombre]]</f>
        <v>/0006/0002 MELANNIE ARGUEDAS DELGADO</v>
      </c>
    </row>
    <row r="1914" spans="1:11" x14ac:dyDescent="0.3">
      <c r="A1914" t="s">
        <v>4644</v>
      </c>
      <c r="D1914" t="s">
        <v>1096</v>
      </c>
      <c r="E1914" t="s">
        <v>4646</v>
      </c>
      <c r="F1914" t="s">
        <v>4640</v>
      </c>
      <c r="G1914">
        <v>12</v>
      </c>
      <c r="H1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4" t="str">
        <f>Tabla_Consulta_desde_proyectos6[[#This Row],[PRYApath]]&amp;" "&amp;Tabla_Consulta_desde_proyectos6[[#This Row],[Usunombre]]</f>
        <v>/0006/0002 NOYLIN MARIA CARMONA GUADAMUZ</v>
      </c>
    </row>
    <row r="1915" spans="1:11" x14ac:dyDescent="0.3">
      <c r="A1915" t="s">
        <v>4644</v>
      </c>
      <c r="D1915" t="s">
        <v>3515</v>
      </c>
      <c r="E1915" t="s">
        <v>4647</v>
      </c>
      <c r="F1915" t="s">
        <v>4640</v>
      </c>
      <c r="G1915">
        <v>43</v>
      </c>
      <c r="H1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5" t="str">
        <f>Tabla_Consulta_desde_proyectos6[[#This Row],[PRYApath]]&amp;" "&amp;Tabla_Consulta_desde_proyectos6[[#This Row],[Usunombre]]</f>
        <v>/0006/0004 ALEXANDER DE JESUS BRENES GARITA</v>
      </c>
    </row>
    <row r="1916" spans="1:11" x14ac:dyDescent="0.3">
      <c r="A1916" t="s">
        <v>4644</v>
      </c>
      <c r="D1916" t="s">
        <v>3515</v>
      </c>
      <c r="E1916" t="s">
        <v>8372</v>
      </c>
      <c r="F1916" t="s">
        <v>8381</v>
      </c>
      <c r="G1916">
        <v>16</v>
      </c>
      <c r="H1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6" t="str">
        <f>Tabla_Consulta_desde_proyectos6[[#This Row],[PRYApath]]&amp;" "&amp;Tabla_Consulta_desde_proyectos6[[#This Row],[Usunombre]]</f>
        <v>/0006/0004 GENESIS MARIA ROSALES BARRANTES</v>
      </c>
    </row>
    <row r="1917" spans="1:11" x14ac:dyDescent="0.3">
      <c r="A1917" t="s">
        <v>4644</v>
      </c>
      <c r="D1917" t="s">
        <v>3515</v>
      </c>
      <c r="E1917" t="s">
        <v>4389</v>
      </c>
      <c r="F1917" t="s">
        <v>4640</v>
      </c>
      <c r="G1917">
        <v>15</v>
      </c>
      <c r="H1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7" t="str">
        <f>Tabla_Consulta_desde_proyectos6[[#This Row],[PRYApath]]&amp;" "&amp;Tabla_Consulta_desde_proyectos6[[#This Row],[Usunombre]]</f>
        <v>/0006/0004 GUSTAVO ADOLFO MATA GRANADOS</v>
      </c>
    </row>
    <row r="1918" spans="1:11" x14ac:dyDescent="0.3">
      <c r="A1918" t="s">
        <v>4644</v>
      </c>
      <c r="D1918" t="s">
        <v>3515</v>
      </c>
      <c r="E1918" t="s">
        <v>8377</v>
      </c>
      <c r="F1918" t="s">
        <v>8381</v>
      </c>
      <c r="G1918">
        <v>9</v>
      </c>
      <c r="H1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8" t="str">
        <f>Tabla_Consulta_desde_proyectos6[[#This Row],[PRYApath]]&amp;" "&amp;Tabla_Consulta_desde_proyectos6[[#This Row],[Usunombre]]</f>
        <v>/0006/0004 JUAN CARLOS ARCE CRUZ</v>
      </c>
    </row>
    <row r="1919" spans="1:11" x14ac:dyDescent="0.3">
      <c r="A1919" t="s">
        <v>4644</v>
      </c>
      <c r="D1919" t="s">
        <v>3515</v>
      </c>
      <c r="E1919" t="s">
        <v>8371</v>
      </c>
      <c r="F1919" t="s">
        <v>8381</v>
      </c>
      <c r="G1919">
        <v>87</v>
      </c>
      <c r="H1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19" t="str">
        <f>Tabla_Consulta_desde_proyectos6[[#This Row],[PRYApath]]&amp;" "&amp;Tabla_Consulta_desde_proyectos6[[#This Row],[Usunombre]]</f>
        <v>/0006/0004 KENDALL DAVID FALLAS MENA</v>
      </c>
    </row>
    <row r="1920" spans="1:11" x14ac:dyDescent="0.3">
      <c r="A1920" t="s">
        <v>4644</v>
      </c>
      <c r="D1920" t="s">
        <v>3515</v>
      </c>
      <c r="E1920" t="s">
        <v>4682</v>
      </c>
      <c r="F1920" t="s">
        <v>8381</v>
      </c>
      <c r="G1920">
        <v>7</v>
      </c>
      <c r="H1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0" t="str">
        <f>Tabla_Consulta_desde_proyectos6[[#This Row],[PRYApath]]&amp;" "&amp;Tabla_Consulta_desde_proyectos6[[#This Row],[Usunombre]]</f>
        <v>/0006/0004 LUIS DIEGO ORIAS AGUILAR</v>
      </c>
    </row>
    <row r="1921" spans="1:11" x14ac:dyDescent="0.3">
      <c r="A1921" t="s">
        <v>4644</v>
      </c>
      <c r="D1921" t="s">
        <v>3515</v>
      </c>
      <c r="E1921" t="s">
        <v>1049</v>
      </c>
      <c r="F1921" t="s">
        <v>8381</v>
      </c>
      <c r="G1921">
        <v>2</v>
      </c>
      <c r="H192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1" t="str">
        <f>Tabla_Consulta_desde_proyectos6[[#This Row],[PRYApath]]&amp;" "&amp;Tabla_Consulta_desde_proyectos6[[#This Row],[Usunombre]]</f>
        <v>/0006/0004 MAIKOL GARCIA ALVARADO</v>
      </c>
    </row>
    <row r="1922" spans="1:11" x14ac:dyDescent="0.3">
      <c r="A1922" t="s">
        <v>4644</v>
      </c>
      <c r="D1922" t="s">
        <v>3515</v>
      </c>
      <c r="E1922" t="s">
        <v>4705</v>
      </c>
      <c r="F1922" t="s">
        <v>8381</v>
      </c>
      <c r="G1922">
        <v>32</v>
      </c>
      <c r="H1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2" t="str">
        <f>Tabla_Consulta_desde_proyectos6[[#This Row],[PRYApath]]&amp;" "&amp;Tabla_Consulta_desde_proyectos6[[#This Row],[Usunombre]]</f>
        <v>/0006/0004 MELANNIE ARGUEDAS DELGADO</v>
      </c>
    </row>
    <row r="1923" spans="1:11" x14ac:dyDescent="0.3">
      <c r="A1923" t="s">
        <v>4644</v>
      </c>
      <c r="D1923" t="s">
        <v>3515</v>
      </c>
      <c r="E1923" t="s">
        <v>4646</v>
      </c>
      <c r="F1923" t="s">
        <v>4640</v>
      </c>
      <c r="G1923">
        <v>2</v>
      </c>
      <c r="H1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3" t="str">
        <f>Tabla_Consulta_desde_proyectos6[[#This Row],[PRYApath]]&amp;" "&amp;Tabla_Consulta_desde_proyectos6[[#This Row],[Usunombre]]</f>
        <v>/0006/0004 NOYLIN MARIA CARMONA GUADAMUZ</v>
      </c>
    </row>
    <row r="1924" spans="1:11" x14ac:dyDescent="0.3">
      <c r="A1924" t="s">
        <v>4644</v>
      </c>
      <c r="D1924" t="s">
        <v>3516</v>
      </c>
      <c r="E1924" t="s">
        <v>4647</v>
      </c>
      <c r="F1924" t="s">
        <v>4640</v>
      </c>
      <c r="G1924">
        <v>4</v>
      </c>
      <c r="H1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4" t="str">
        <f>Tabla_Consulta_desde_proyectos6[[#This Row],[PRYApath]]&amp;" "&amp;Tabla_Consulta_desde_proyectos6[[#This Row],[Usunombre]]</f>
        <v>/0006/0006 ALEXANDER DE JESUS BRENES GARITA</v>
      </c>
    </row>
    <row r="1925" spans="1:11" x14ac:dyDescent="0.3">
      <c r="A1925" t="s">
        <v>4644</v>
      </c>
      <c r="D1925" t="s">
        <v>3516</v>
      </c>
      <c r="E1925" t="s">
        <v>4645</v>
      </c>
      <c r="F1925" t="s">
        <v>4640</v>
      </c>
      <c r="G1925">
        <v>50</v>
      </c>
      <c r="H1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5" t="str">
        <f>Tabla_Consulta_desde_proyectos6[[#This Row],[PRYApath]]&amp;" "&amp;Tabla_Consulta_desde_proyectos6[[#This Row],[Usunombre]]</f>
        <v>/0006/0006 BRAYAN STANLEY ROSALES PEREZ</v>
      </c>
    </row>
    <row r="1926" spans="1:11" x14ac:dyDescent="0.3">
      <c r="A1926" t="s">
        <v>4644</v>
      </c>
      <c r="D1926" t="s">
        <v>3516</v>
      </c>
      <c r="E1926" t="s">
        <v>193</v>
      </c>
      <c r="F1926" t="s">
        <v>4640</v>
      </c>
      <c r="G1926">
        <v>1</v>
      </c>
      <c r="H1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6" t="str">
        <f>Tabla_Consulta_desde_proyectos6[[#This Row],[PRYApath]]&amp;" "&amp;Tabla_Consulta_desde_proyectos6[[#This Row],[Usunombre]]</f>
        <v>/0006/0006 CLAUDIA JIMENEZ ARAYA</v>
      </c>
    </row>
    <row r="1927" spans="1:11" x14ac:dyDescent="0.3">
      <c r="A1927" t="s">
        <v>4644</v>
      </c>
      <c r="D1927" t="s">
        <v>3516</v>
      </c>
      <c r="E1927" t="s">
        <v>223</v>
      </c>
      <c r="F1927" t="s">
        <v>8381</v>
      </c>
      <c r="G1927">
        <v>16</v>
      </c>
      <c r="H192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7" t="str">
        <f>Tabla_Consulta_desde_proyectos6[[#This Row],[PRYApath]]&amp;" "&amp;Tabla_Consulta_desde_proyectos6[[#This Row],[Usunombre]]</f>
        <v>/0006/0006 DAVID NUÑEZ ARAYA</v>
      </c>
    </row>
    <row r="1928" spans="1:11" x14ac:dyDescent="0.3">
      <c r="A1928" t="s">
        <v>4644</v>
      </c>
      <c r="D1928" t="s">
        <v>3516</v>
      </c>
      <c r="E1928" t="s">
        <v>8372</v>
      </c>
      <c r="F1928" t="s">
        <v>8381</v>
      </c>
      <c r="G1928">
        <v>56</v>
      </c>
      <c r="H1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8" t="str">
        <f>Tabla_Consulta_desde_proyectos6[[#This Row],[PRYApath]]&amp;" "&amp;Tabla_Consulta_desde_proyectos6[[#This Row],[Usunombre]]</f>
        <v>/0006/0006 GENESIS MARIA ROSALES BARRANTES</v>
      </c>
    </row>
    <row r="1929" spans="1:11" x14ac:dyDescent="0.3">
      <c r="A1929" t="s">
        <v>4644</v>
      </c>
      <c r="D1929" t="s">
        <v>3516</v>
      </c>
      <c r="E1929" t="s">
        <v>200</v>
      </c>
      <c r="F1929" t="s">
        <v>8381</v>
      </c>
      <c r="G1929">
        <v>17.5</v>
      </c>
      <c r="H192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29" t="str">
        <f>Tabla_Consulta_desde_proyectos6[[#This Row],[PRYApath]]&amp;" "&amp;Tabla_Consulta_desde_proyectos6[[#This Row],[Usunombre]]</f>
        <v>/0006/0006 GILBERT JOSUE LOBO GUIDO</v>
      </c>
    </row>
    <row r="1930" spans="1:11" x14ac:dyDescent="0.3">
      <c r="A1930" t="s">
        <v>4644</v>
      </c>
      <c r="D1930" t="s">
        <v>3516</v>
      </c>
      <c r="E1930" t="s">
        <v>183</v>
      </c>
      <c r="F1930" t="s">
        <v>8381</v>
      </c>
      <c r="G1930">
        <v>9.5</v>
      </c>
      <c r="H193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0" t="str">
        <f>Tabla_Consulta_desde_proyectos6[[#This Row],[PRYApath]]&amp;" "&amp;Tabla_Consulta_desde_proyectos6[[#This Row],[Usunombre]]</f>
        <v>/0006/0006 HEYLIN CHAVES HERNANDEZ</v>
      </c>
    </row>
    <row r="1931" spans="1:11" x14ac:dyDescent="0.3">
      <c r="A1931" t="s">
        <v>4644</v>
      </c>
      <c r="D1931" t="s">
        <v>3516</v>
      </c>
      <c r="E1931" t="s">
        <v>8382</v>
      </c>
      <c r="F1931" t="s">
        <v>8381</v>
      </c>
      <c r="G1931">
        <v>40</v>
      </c>
      <c r="H1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1" t="str">
        <f>Tabla_Consulta_desde_proyectos6[[#This Row],[PRYApath]]&amp;" "&amp;Tabla_Consulta_desde_proyectos6[[#This Row],[Usunombre]]</f>
        <v>/0006/0006 JOHAN JOSUE VARGAS QUESADA</v>
      </c>
    </row>
    <row r="1932" spans="1:11" x14ac:dyDescent="0.3">
      <c r="A1932" t="s">
        <v>4644</v>
      </c>
      <c r="D1932" t="s">
        <v>3516</v>
      </c>
      <c r="E1932" t="s">
        <v>8377</v>
      </c>
      <c r="F1932" t="s">
        <v>8381</v>
      </c>
      <c r="G1932">
        <v>15.5</v>
      </c>
      <c r="H1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2" t="str">
        <f>Tabla_Consulta_desde_proyectos6[[#This Row],[PRYApath]]&amp;" "&amp;Tabla_Consulta_desde_proyectos6[[#This Row],[Usunombre]]</f>
        <v>/0006/0006 JUAN CARLOS ARCE CRUZ</v>
      </c>
    </row>
    <row r="1933" spans="1:11" x14ac:dyDescent="0.3">
      <c r="A1933" t="s">
        <v>4644</v>
      </c>
      <c r="D1933" t="s">
        <v>3516</v>
      </c>
      <c r="E1933" t="s">
        <v>4390</v>
      </c>
      <c r="F1933" t="s">
        <v>4640</v>
      </c>
      <c r="G1933">
        <v>63</v>
      </c>
      <c r="H1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3" t="str">
        <f>Tabla_Consulta_desde_proyectos6[[#This Row],[PRYApath]]&amp;" "&amp;Tabla_Consulta_desde_proyectos6[[#This Row],[Usunombre]]</f>
        <v>/0006/0006 KATHERIN VANESSA FONSECA ESQUIVEL</v>
      </c>
    </row>
    <row r="1934" spans="1:11" x14ac:dyDescent="0.3">
      <c r="A1934" t="s">
        <v>4644</v>
      </c>
      <c r="D1934" t="s">
        <v>3516</v>
      </c>
      <c r="E1934" t="s">
        <v>8371</v>
      </c>
      <c r="F1934" t="s">
        <v>8381</v>
      </c>
      <c r="G1934">
        <v>12</v>
      </c>
      <c r="H1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4" t="str">
        <f>Tabla_Consulta_desde_proyectos6[[#This Row],[PRYApath]]&amp;" "&amp;Tabla_Consulta_desde_proyectos6[[#This Row],[Usunombre]]</f>
        <v>/0006/0006 KENDALL DAVID FALLAS MENA</v>
      </c>
    </row>
    <row r="1935" spans="1:11" x14ac:dyDescent="0.3">
      <c r="A1935" t="s">
        <v>4644</v>
      </c>
      <c r="D1935" t="s">
        <v>3516</v>
      </c>
      <c r="E1935" t="s">
        <v>4682</v>
      </c>
      <c r="F1935" t="s">
        <v>8381</v>
      </c>
      <c r="G1935">
        <v>134</v>
      </c>
      <c r="H1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5" t="str">
        <f>Tabla_Consulta_desde_proyectos6[[#This Row],[PRYApath]]&amp;" "&amp;Tabla_Consulta_desde_proyectos6[[#This Row],[Usunombre]]</f>
        <v>/0006/0006 LUIS DIEGO ORIAS AGUILAR</v>
      </c>
    </row>
    <row r="1936" spans="1:11" x14ac:dyDescent="0.3">
      <c r="A1936" t="s">
        <v>4644</v>
      </c>
      <c r="D1936" t="s">
        <v>3516</v>
      </c>
      <c r="E1936" t="s">
        <v>187</v>
      </c>
      <c r="F1936" t="s">
        <v>4640</v>
      </c>
      <c r="G1936">
        <v>41</v>
      </c>
      <c r="H1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6" t="str">
        <f>Tabla_Consulta_desde_proyectos6[[#This Row],[PRYApath]]&amp;" "&amp;Tabla_Consulta_desde_proyectos6[[#This Row],[Usunombre]]</f>
        <v>/0006/0006 MARIA JOSE ANGULO GUTIERREZ</v>
      </c>
    </row>
    <row r="1937" spans="1:11" x14ac:dyDescent="0.3">
      <c r="A1937" t="s">
        <v>4644</v>
      </c>
      <c r="D1937" t="s">
        <v>3516</v>
      </c>
      <c r="E1937" t="s">
        <v>187</v>
      </c>
      <c r="F1937" t="s">
        <v>8381</v>
      </c>
      <c r="G1937">
        <v>1</v>
      </c>
      <c r="H193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7" t="str">
        <f>Tabla_Consulta_desde_proyectos6[[#This Row],[PRYApath]]&amp;" "&amp;Tabla_Consulta_desde_proyectos6[[#This Row],[Usunombre]]</f>
        <v>/0006/0006 MARIA JOSE ANGULO GUTIERREZ</v>
      </c>
    </row>
    <row r="1938" spans="1:11" x14ac:dyDescent="0.3">
      <c r="A1938" t="s">
        <v>4644</v>
      </c>
      <c r="D1938" t="s">
        <v>3516</v>
      </c>
      <c r="E1938" t="s">
        <v>4705</v>
      </c>
      <c r="F1938" t="s">
        <v>8381</v>
      </c>
      <c r="G1938">
        <v>71</v>
      </c>
      <c r="H1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8" t="str">
        <f>Tabla_Consulta_desde_proyectos6[[#This Row],[PRYApath]]&amp;" "&amp;Tabla_Consulta_desde_proyectos6[[#This Row],[Usunombre]]</f>
        <v>/0006/0006 MELANNIE ARGUEDAS DELGADO</v>
      </c>
    </row>
    <row r="1939" spans="1:11" x14ac:dyDescent="0.3">
      <c r="A1939" t="s">
        <v>4644</v>
      </c>
      <c r="D1939" t="s">
        <v>3516</v>
      </c>
      <c r="E1939" t="s">
        <v>4613</v>
      </c>
      <c r="F1939" t="s">
        <v>4640</v>
      </c>
      <c r="G1939">
        <v>32</v>
      </c>
      <c r="H1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39" t="str">
        <f>Tabla_Consulta_desde_proyectos6[[#This Row],[PRYApath]]&amp;" "&amp;Tabla_Consulta_desde_proyectos6[[#This Row],[Usunombre]]</f>
        <v>/0006/0006 NIGEL JAREED OCAMPO HERNANDEZ</v>
      </c>
    </row>
    <row r="1940" spans="1:11" x14ac:dyDescent="0.3">
      <c r="A1940" t="s">
        <v>4644</v>
      </c>
      <c r="D1940" t="s">
        <v>3516</v>
      </c>
      <c r="E1940" t="s">
        <v>4646</v>
      </c>
      <c r="F1940" t="s">
        <v>4640</v>
      </c>
      <c r="G1940">
        <v>3</v>
      </c>
      <c r="H1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0" t="str">
        <f>Tabla_Consulta_desde_proyectos6[[#This Row],[PRYApath]]&amp;" "&amp;Tabla_Consulta_desde_proyectos6[[#This Row],[Usunombre]]</f>
        <v>/0006/0006 NOYLIN MARIA CARMONA GUADAMUZ</v>
      </c>
    </row>
    <row r="1941" spans="1:11" x14ac:dyDescent="0.3">
      <c r="A1941" t="s">
        <v>4644</v>
      </c>
      <c r="D1941" t="s">
        <v>3517</v>
      </c>
      <c r="E1941" t="s">
        <v>4389</v>
      </c>
      <c r="F1941" t="s">
        <v>4640</v>
      </c>
      <c r="G1941">
        <v>38</v>
      </c>
      <c r="H1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1" t="str">
        <f>Tabla_Consulta_desde_proyectos6[[#This Row],[PRYApath]]&amp;" "&amp;Tabla_Consulta_desde_proyectos6[[#This Row],[Usunombre]]</f>
        <v>/0006/0008 GUSTAVO ADOLFO MATA GRANADOS</v>
      </c>
    </row>
    <row r="1942" spans="1:11" x14ac:dyDescent="0.3">
      <c r="A1942" t="s">
        <v>4644</v>
      </c>
      <c r="D1942" t="s">
        <v>3517</v>
      </c>
      <c r="E1942" t="s">
        <v>8377</v>
      </c>
      <c r="F1942" t="s">
        <v>8381</v>
      </c>
      <c r="G1942">
        <v>2</v>
      </c>
      <c r="H1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2" t="str">
        <f>Tabla_Consulta_desde_proyectos6[[#This Row],[PRYApath]]&amp;" "&amp;Tabla_Consulta_desde_proyectos6[[#This Row],[Usunombre]]</f>
        <v>/0006/0008 JUAN CARLOS ARCE CRUZ</v>
      </c>
    </row>
    <row r="1943" spans="1:11" x14ac:dyDescent="0.3">
      <c r="A1943" t="s">
        <v>4644</v>
      </c>
      <c r="D1943" t="s">
        <v>3517</v>
      </c>
      <c r="E1943" t="s">
        <v>8371</v>
      </c>
      <c r="F1943" t="s">
        <v>8381</v>
      </c>
      <c r="G1943">
        <v>12</v>
      </c>
      <c r="H1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3" t="str">
        <f>Tabla_Consulta_desde_proyectos6[[#This Row],[PRYApath]]&amp;" "&amp;Tabla_Consulta_desde_proyectos6[[#This Row],[Usunombre]]</f>
        <v>/0006/0008 KENDALL DAVID FALLAS MENA</v>
      </c>
    </row>
    <row r="1944" spans="1:11" x14ac:dyDescent="0.3">
      <c r="A1944" t="s">
        <v>4644</v>
      </c>
      <c r="D1944" t="s">
        <v>3517</v>
      </c>
      <c r="E1944" t="s">
        <v>4612</v>
      </c>
      <c r="F1944" t="s">
        <v>4640</v>
      </c>
      <c r="G1944">
        <v>96</v>
      </c>
      <c r="H1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4" t="str">
        <f>Tabla_Consulta_desde_proyectos6[[#This Row],[PRYApath]]&amp;" "&amp;Tabla_Consulta_desde_proyectos6[[#This Row],[Usunombre]]</f>
        <v>/0006/0008 KERLIN FERNANDA CRUZ BLAS</v>
      </c>
    </row>
    <row r="1945" spans="1:11" x14ac:dyDescent="0.3">
      <c r="A1945" t="s">
        <v>4644</v>
      </c>
      <c r="D1945" t="s">
        <v>3517</v>
      </c>
      <c r="E1945" t="s">
        <v>4682</v>
      </c>
      <c r="F1945" t="s">
        <v>8381</v>
      </c>
      <c r="G1945">
        <v>16</v>
      </c>
      <c r="H1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5" t="str">
        <f>Tabla_Consulta_desde_proyectos6[[#This Row],[PRYApath]]&amp;" "&amp;Tabla_Consulta_desde_proyectos6[[#This Row],[Usunombre]]</f>
        <v>/0006/0008 LUIS DIEGO ORIAS AGUILAR</v>
      </c>
    </row>
    <row r="1946" spans="1:11" x14ac:dyDescent="0.3">
      <c r="A1946" t="s">
        <v>4644</v>
      </c>
      <c r="D1946" t="s">
        <v>3517</v>
      </c>
      <c r="E1946" t="s">
        <v>4705</v>
      </c>
      <c r="F1946" t="s">
        <v>8381</v>
      </c>
      <c r="G1946">
        <v>49</v>
      </c>
      <c r="H1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6" t="str">
        <f>Tabla_Consulta_desde_proyectos6[[#This Row],[PRYApath]]&amp;" "&amp;Tabla_Consulta_desde_proyectos6[[#This Row],[Usunombre]]</f>
        <v>/0006/0008 MELANNIE ARGUEDAS DELGADO</v>
      </c>
    </row>
    <row r="1947" spans="1:11" x14ac:dyDescent="0.3">
      <c r="A1947" t="s">
        <v>4644</v>
      </c>
      <c r="D1947" t="s">
        <v>3517</v>
      </c>
      <c r="E1947" t="s">
        <v>4613</v>
      </c>
      <c r="F1947" t="s">
        <v>4640</v>
      </c>
      <c r="G1947">
        <v>108</v>
      </c>
      <c r="H1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7" t="str">
        <f>Tabla_Consulta_desde_proyectos6[[#This Row],[PRYApath]]&amp;" "&amp;Tabla_Consulta_desde_proyectos6[[#This Row],[Usunombre]]</f>
        <v>/0006/0008 NIGEL JAREED OCAMPO HERNANDEZ</v>
      </c>
    </row>
    <row r="1948" spans="1:11" x14ac:dyDescent="0.3">
      <c r="A1948" t="s">
        <v>4644</v>
      </c>
      <c r="D1948" t="s">
        <v>3517</v>
      </c>
      <c r="E1948" t="s">
        <v>4646</v>
      </c>
      <c r="F1948" t="s">
        <v>4640</v>
      </c>
      <c r="G1948">
        <v>55</v>
      </c>
      <c r="H1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8" t="str">
        <f>Tabla_Consulta_desde_proyectos6[[#This Row],[PRYApath]]&amp;" "&amp;Tabla_Consulta_desde_proyectos6[[#This Row],[Usunombre]]</f>
        <v>/0006/0008 NOYLIN MARIA CARMONA GUADAMUZ</v>
      </c>
    </row>
    <row r="1949" spans="1:11" x14ac:dyDescent="0.3">
      <c r="A1949" t="s">
        <v>4644</v>
      </c>
      <c r="D1949" t="s">
        <v>3517</v>
      </c>
      <c r="E1949" t="s">
        <v>4646</v>
      </c>
      <c r="F1949" t="s">
        <v>8381</v>
      </c>
      <c r="G1949">
        <v>160</v>
      </c>
      <c r="H1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49" t="str">
        <f>Tabla_Consulta_desde_proyectos6[[#This Row],[PRYApath]]&amp;" "&amp;Tabla_Consulta_desde_proyectos6[[#This Row],[Usunombre]]</f>
        <v>/0006/0008 NOYLIN MARIA CARMONA GUADAMUZ</v>
      </c>
    </row>
    <row r="1950" spans="1:11" x14ac:dyDescent="0.3">
      <c r="A1950" t="s">
        <v>4648</v>
      </c>
      <c r="D1950" t="s">
        <v>4926</v>
      </c>
      <c r="E1950" t="s">
        <v>59</v>
      </c>
      <c r="F1950" t="s">
        <v>8381</v>
      </c>
      <c r="G1950">
        <v>1</v>
      </c>
      <c r="H195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0" t="str">
        <f>Tabla_Consulta_desde_proyectos6[[#This Row],[PRYApath]]&amp;" "&amp;Tabla_Consulta_desde_proyectos6[[#This Row],[Usunombre]]</f>
        <v>/0002/0002/0004 ALVARO CHAVES SABORIO</v>
      </c>
    </row>
    <row r="1951" spans="1:11" x14ac:dyDescent="0.3">
      <c r="A1951" t="s">
        <v>4648</v>
      </c>
      <c r="D1951" t="s">
        <v>4926</v>
      </c>
      <c r="E1951" t="s">
        <v>3972</v>
      </c>
      <c r="F1951" t="s">
        <v>8381</v>
      </c>
      <c r="G1951">
        <v>4</v>
      </c>
      <c r="H1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1" t="str">
        <f>Tabla_Consulta_desde_proyectos6[[#This Row],[PRYApath]]&amp;" "&amp;Tabla_Consulta_desde_proyectos6[[#This Row],[Usunombre]]</f>
        <v>/0002/0002/0004 AXEL MATUS VARGAS</v>
      </c>
    </row>
    <row r="1952" spans="1:11" x14ac:dyDescent="0.3">
      <c r="A1952" t="s">
        <v>4648</v>
      </c>
      <c r="D1952" t="s">
        <v>4708</v>
      </c>
      <c r="E1952" t="s">
        <v>4122</v>
      </c>
      <c r="F1952" t="s">
        <v>4284</v>
      </c>
      <c r="G1952">
        <v>2</v>
      </c>
      <c r="H1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2" t="str">
        <f>Tabla_Consulta_desde_proyectos6[[#This Row],[PRYApath]]&amp;" "&amp;Tabla_Consulta_desde_proyectos6[[#This Row],[Usunombre]]</f>
        <v>/0002/0002/0008 EVANS ANDRES CAMPOS SOLIS</v>
      </c>
    </row>
    <row r="1953" spans="1:11" x14ac:dyDescent="0.3">
      <c r="A1953" t="s">
        <v>4648</v>
      </c>
      <c r="B1953" t="s">
        <v>4709</v>
      </c>
      <c r="C1953" t="s">
        <v>4710</v>
      </c>
      <c r="D1953" t="s">
        <v>4711</v>
      </c>
      <c r="E1953" t="s">
        <v>63</v>
      </c>
      <c r="F1953" t="s">
        <v>4258</v>
      </c>
      <c r="G1953">
        <v>18.5</v>
      </c>
      <c r="H1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3" t="str">
        <f>Tabla_Consulta_desde_proyectos6[[#This Row],[PRYApath]]&amp;" "&amp;Tabla_Consulta_desde_proyectos6[[#This Row],[Usunombre]]</f>
        <v>/0100/0002 CAROL RODRIGUEZ SOLORZANO</v>
      </c>
    </row>
    <row r="1954" spans="1:11" x14ac:dyDescent="0.3">
      <c r="A1954" t="s">
        <v>4648</v>
      </c>
      <c r="B1954" t="s">
        <v>4709</v>
      </c>
      <c r="C1954" t="s">
        <v>4710</v>
      </c>
      <c r="D1954" t="s">
        <v>4711</v>
      </c>
      <c r="E1954" t="s">
        <v>63</v>
      </c>
      <c r="F1954" t="s">
        <v>4284</v>
      </c>
      <c r="G1954">
        <v>41</v>
      </c>
      <c r="H1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4" t="str">
        <f>Tabla_Consulta_desde_proyectos6[[#This Row],[PRYApath]]&amp;" "&amp;Tabla_Consulta_desde_proyectos6[[#This Row],[Usunombre]]</f>
        <v>/0100/0002 CAROL RODRIGUEZ SOLORZANO</v>
      </c>
    </row>
    <row r="1955" spans="1:11" x14ac:dyDescent="0.3">
      <c r="A1955" t="s">
        <v>4648</v>
      </c>
      <c r="B1955" t="s">
        <v>4709</v>
      </c>
      <c r="C1955" t="s">
        <v>4710</v>
      </c>
      <c r="D1955" t="s">
        <v>4711</v>
      </c>
      <c r="E1955" t="s">
        <v>63</v>
      </c>
      <c r="F1955" t="s">
        <v>4342</v>
      </c>
      <c r="G1955">
        <v>2.5</v>
      </c>
      <c r="H1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5" t="str">
        <f>Tabla_Consulta_desde_proyectos6[[#This Row],[PRYApath]]&amp;" "&amp;Tabla_Consulta_desde_proyectos6[[#This Row],[Usunombre]]</f>
        <v>/0100/0002 CAROL RODRIGUEZ SOLORZANO</v>
      </c>
    </row>
    <row r="1956" spans="1:11" x14ac:dyDescent="0.3">
      <c r="A1956" t="s">
        <v>4648</v>
      </c>
      <c r="B1956" t="s">
        <v>4709</v>
      </c>
      <c r="C1956" t="s">
        <v>4710</v>
      </c>
      <c r="D1956" t="s">
        <v>4711</v>
      </c>
      <c r="E1956" t="s">
        <v>63</v>
      </c>
      <c r="F1956" t="s">
        <v>4366</v>
      </c>
      <c r="G1956">
        <v>10</v>
      </c>
      <c r="H1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6" t="str">
        <f>Tabla_Consulta_desde_proyectos6[[#This Row],[PRYApath]]&amp;" "&amp;Tabla_Consulta_desde_proyectos6[[#This Row],[Usunombre]]</f>
        <v>/0100/0002 CAROL RODRIGUEZ SOLORZANO</v>
      </c>
    </row>
    <row r="1957" spans="1:11" x14ac:dyDescent="0.3">
      <c r="A1957" t="s">
        <v>4648</v>
      </c>
      <c r="B1957" t="s">
        <v>4709</v>
      </c>
      <c r="C1957" t="s">
        <v>4710</v>
      </c>
      <c r="D1957" t="s">
        <v>4711</v>
      </c>
      <c r="E1957" t="s">
        <v>63</v>
      </c>
      <c r="F1957" t="s">
        <v>4388</v>
      </c>
      <c r="G1957">
        <v>2.5</v>
      </c>
      <c r="H1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7" t="str">
        <f>Tabla_Consulta_desde_proyectos6[[#This Row],[PRYApath]]&amp;" "&amp;Tabla_Consulta_desde_proyectos6[[#This Row],[Usunombre]]</f>
        <v>/0100/0002 CAROL RODRIGUEZ SOLORZANO</v>
      </c>
    </row>
    <row r="1958" spans="1:11" x14ac:dyDescent="0.3">
      <c r="A1958" t="s">
        <v>4648</v>
      </c>
      <c r="B1958" t="s">
        <v>4709</v>
      </c>
      <c r="C1958" t="s">
        <v>4710</v>
      </c>
      <c r="D1958" t="s">
        <v>4712</v>
      </c>
      <c r="E1958" t="s">
        <v>63</v>
      </c>
      <c r="F1958" t="s">
        <v>4258</v>
      </c>
      <c r="G1958">
        <v>2</v>
      </c>
      <c r="H1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8" t="str">
        <f>Tabla_Consulta_desde_proyectos6[[#This Row],[PRYApath]]&amp;" "&amp;Tabla_Consulta_desde_proyectos6[[#This Row],[Usunombre]]</f>
        <v>/0100/0006 CAROL RODRIGUEZ SOLORZANO</v>
      </c>
    </row>
    <row r="1959" spans="1:11" x14ac:dyDescent="0.3">
      <c r="A1959" t="s">
        <v>4648</v>
      </c>
      <c r="B1959" t="s">
        <v>4709</v>
      </c>
      <c r="C1959" t="s">
        <v>4710</v>
      </c>
      <c r="D1959" t="s">
        <v>4712</v>
      </c>
      <c r="E1959" t="s">
        <v>63</v>
      </c>
      <c r="F1959" t="s">
        <v>4388</v>
      </c>
      <c r="G1959">
        <v>5</v>
      </c>
      <c r="H1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59" t="str">
        <f>Tabla_Consulta_desde_proyectos6[[#This Row],[PRYApath]]&amp;" "&amp;Tabla_Consulta_desde_proyectos6[[#This Row],[Usunombre]]</f>
        <v>/0100/0006 CAROL RODRIGUEZ SOLORZANO</v>
      </c>
    </row>
    <row r="1960" spans="1:11" x14ac:dyDescent="0.3">
      <c r="A1960" t="s">
        <v>4648</v>
      </c>
      <c r="B1960" t="s">
        <v>4709</v>
      </c>
      <c r="C1960" t="s">
        <v>4713</v>
      </c>
      <c r="D1960" t="s">
        <v>4712</v>
      </c>
      <c r="E1960" t="s">
        <v>63</v>
      </c>
      <c r="F1960" t="s">
        <v>4593</v>
      </c>
      <c r="G1960">
        <v>2</v>
      </c>
      <c r="H1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0" t="str">
        <f>Tabla_Consulta_desde_proyectos6[[#This Row],[PRYApath]]&amp;" "&amp;Tabla_Consulta_desde_proyectos6[[#This Row],[Usunombre]]</f>
        <v>/0100/0006 CAROL RODRIGUEZ SOLORZANO</v>
      </c>
    </row>
    <row r="1961" spans="1:11" x14ac:dyDescent="0.3">
      <c r="A1961" t="s">
        <v>4648</v>
      </c>
      <c r="B1961" t="s">
        <v>4709</v>
      </c>
      <c r="C1961" t="s">
        <v>4710</v>
      </c>
      <c r="D1961" t="s">
        <v>4712</v>
      </c>
      <c r="E1961" t="s">
        <v>63</v>
      </c>
      <c r="F1961" t="s">
        <v>4593</v>
      </c>
      <c r="G1961">
        <v>13.5</v>
      </c>
      <c r="H1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1" t="str">
        <f>Tabla_Consulta_desde_proyectos6[[#This Row],[PRYApath]]&amp;" "&amp;Tabla_Consulta_desde_proyectos6[[#This Row],[Usunombre]]</f>
        <v>/0100/0006 CAROL RODRIGUEZ SOLORZANO</v>
      </c>
    </row>
    <row r="1962" spans="1:11" x14ac:dyDescent="0.3">
      <c r="A1962" t="s">
        <v>4648</v>
      </c>
      <c r="B1962" t="s">
        <v>4709</v>
      </c>
      <c r="C1962" t="s">
        <v>4710</v>
      </c>
      <c r="D1962" t="s">
        <v>4714</v>
      </c>
      <c r="E1962" t="s">
        <v>63</v>
      </c>
      <c r="F1962" t="s">
        <v>4493</v>
      </c>
      <c r="G1962">
        <v>4</v>
      </c>
      <c r="H1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2" t="str">
        <f>Tabla_Consulta_desde_proyectos6[[#This Row],[PRYApath]]&amp;" "&amp;Tabla_Consulta_desde_proyectos6[[#This Row],[Usunombre]]</f>
        <v>/0100/0008 CAROL RODRIGUEZ SOLORZANO</v>
      </c>
    </row>
    <row r="1963" spans="1:11" x14ac:dyDescent="0.3">
      <c r="A1963" t="s">
        <v>4648</v>
      </c>
      <c r="B1963" t="s">
        <v>4709</v>
      </c>
      <c r="C1963" t="s">
        <v>4713</v>
      </c>
      <c r="D1963" t="s">
        <v>4714</v>
      </c>
      <c r="E1963" t="s">
        <v>63</v>
      </c>
      <c r="F1963" t="s">
        <v>4593</v>
      </c>
      <c r="G1963">
        <v>2</v>
      </c>
      <c r="H1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3" t="str">
        <f>Tabla_Consulta_desde_proyectos6[[#This Row],[PRYApath]]&amp;" "&amp;Tabla_Consulta_desde_proyectos6[[#This Row],[Usunombre]]</f>
        <v>/0100/0008 CAROL RODRIGUEZ SOLORZANO</v>
      </c>
    </row>
    <row r="1964" spans="1:11" x14ac:dyDescent="0.3">
      <c r="A1964" t="s">
        <v>4648</v>
      </c>
      <c r="B1964" t="s">
        <v>4709</v>
      </c>
      <c r="C1964" t="s">
        <v>4710</v>
      </c>
      <c r="D1964" t="s">
        <v>4714</v>
      </c>
      <c r="E1964" t="s">
        <v>63</v>
      </c>
      <c r="F1964" t="s">
        <v>4593</v>
      </c>
      <c r="G1964">
        <v>2</v>
      </c>
      <c r="H1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4" t="str">
        <f>Tabla_Consulta_desde_proyectos6[[#This Row],[PRYApath]]&amp;" "&amp;Tabla_Consulta_desde_proyectos6[[#This Row],[Usunombre]]</f>
        <v>/0100/0008 CAROL RODRIGUEZ SOLORZANO</v>
      </c>
    </row>
    <row r="1965" spans="1:11" x14ac:dyDescent="0.3">
      <c r="A1965" t="s">
        <v>4648</v>
      </c>
      <c r="B1965" t="s">
        <v>4709</v>
      </c>
      <c r="C1965" t="s">
        <v>4710</v>
      </c>
      <c r="D1965" t="s">
        <v>4715</v>
      </c>
      <c r="E1965" t="s">
        <v>63</v>
      </c>
      <c r="F1965" t="s">
        <v>4593</v>
      </c>
      <c r="G1965">
        <v>1</v>
      </c>
      <c r="H1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5" t="str">
        <f>Tabla_Consulta_desde_proyectos6[[#This Row],[PRYApath]]&amp;" "&amp;Tabla_Consulta_desde_proyectos6[[#This Row],[Usunombre]]</f>
        <v>/0100/0012 CAROL RODRIGUEZ SOLORZANO</v>
      </c>
    </row>
    <row r="1966" spans="1:11" x14ac:dyDescent="0.3">
      <c r="A1966" t="s">
        <v>4648</v>
      </c>
      <c r="B1966" t="s">
        <v>4709</v>
      </c>
      <c r="C1966" t="s">
        <v>4710</v>
      </c>
      <c r="D1966" t="s">
        <v>4715</v>
      </c>
      <c r="E1966" t="s">
        <v>63</v>
      </c>
      <c r="F1966" t="s">
        <v>4610</v>
      </c>
      <c r="G1966">
        <v>25</v>
      </c>
      <c r="H1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6" t="str">
        <f>Tabla_Consulta_desde_proyectos6[[#This Row],[PRYApath]]&amp;" "&amp;Tabla_Consulta_desde_proyectos6[[#This Row],[Usunombre]]</f>
        <v>/0100/0012 CAROL RODRIGUEZ SOLORZANO</v>
      </c>
    </row>
    <row r="1967" spans="1:11" x14ac:dyDescent="0.3">
      <c r="A1967" t="s">
        <v>4648</v>
      </c>
      <c r="B1967" t="s">
        <v>4709</v>
      </c>
      <c r="C1967" t="s">
        <v>4710</v>
      </c>
      <c r="D1967" t="s">
        <v>4716</v>
      </c>
      <c r="E1967" t="s">
        <v>63</v>
      </c>
      <c r="F1967" t="s">
        <v>4284</v>
      </c>
      <c r="G1967">
        <v>2</v>
      </c>
      <c r="H1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7" t="str">
        <f>Tabla_Consulta_desde_proyectos6[[#This Row],[PRYApath]]&amp;" "&amp;Tabla_Consulta_desde_proyectos6[[#This Row],[Usunombre]]</f>
        <v>/0100/0018 CAROL RODRIGUEZ SOLORZANO</v>
      </c>
    </row>
    <row r="1968" spans="1:11" x14ac:dyDescent="0.3">
      <c r="A1968" t="s">
        <v>4648</v>
      </c>
      <c r="B1968" t="s">
        <v>4709</v>
      </c>
      <c r="C1968" t="s">
        <v>4717</v>
      </c>
      <c r="D1968" t="s">
        <v>4718</v>
      </c>
      <c r="E1968" t="s">
        <v>54</v>
      </c>
      <c r="F1968" t="s">
        <v>4258</v>
      </c>
      <c r="G1968">
        <v>1.8</v>
      </c>
      <c r="H1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8" t="str">
        <f>Tabla_Consulta_desde_proyectos6[[#This Row],[PRYApath]]&amp;" "&amp;Tabla_Consulta_desde_proyectos6[[#This Row],[Usunombre]]</f>
        <v>/0102/0002 JOSE ANDRES ROJAS GUTIERREZ</v>
      </c>
    </row>
    <row r="1969" spans="1:11" x14ac:dyDescent="0.3">
      <c r="A1969" t="s">
        <v>4648</v>
      </c>
      <c r="B1969" t="s">
        <v>4709</v>
      </c>
      <c r="C1969" t="s">
        <v>4717</v>
      </c>
      <c r="D1969" t="s">
        <v>4718</v>
      </c>
      <c r="E1969" t="s">
        <v>54</v>
      </c>
      <c r="F1969" t="s">
        <v>4284</v>
      </c>
      <c r="G1969">
        <v>0.75</v>
      </c>
      <c r="H1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69" t="str">
        <f>Tabla_Consulta_desde_proyectos6[[#This Row],[PRYApath]]&amp;" "&amp;Tabla_Consulta_desde_proyectos6[[#This Row],[Usunombre]]</f>
        <v>/0102/0002 JOSE ANDRES ROJAS GUTIERREZ</v>
      </c>
    </row>
    <row r="1970" spans="1:11" x14ac:dyDescent="0.3">
      <c r="A1970" t="s">
        <v>4648</v>
      </c>
      <c r="B1970" t="s">
        <v>4709</v>
      </c>
      <c r="C1970" t="s">
        <v>4717</v>
      </c>
      <c r="D1970" t="s">
        <v>4718</v>
      </c>
      <c r="E1970" t="s">
        <v>54</v>
      </c>
      <c r="F1970" t="s">
        <v>4342</v>
      </c>
      <c r="G1970">
        <v>1.8</v>
      </c>
      <c r="H1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0" t="str">
        <f>Tabla_Consulta_desde_proyectos6[[#This Row],[PRYApath]]&amp;" "&amp;Tabla_Consulta_desde_proyectos6[[#This Row],[Usunombre]]</f>
        <v>/0102/0002 JOSE ANDRES ROJAS GUTIERREZ</v>
      </c>
    </row>
    <row r="1971" spans="1:11" x14ac:dyDescent="0.3">
      <c r="A1971" t="s">
        <v>4648</v>
      </c>
      <c r="B1971" t="s">
        <v>4709</v>
      </c>
      <c r="C1971" t="s">
        <v>4717</v>
      </c>
      <c r="D1971" t="s">
        <v>4718</v>
      </c>
      <c r="E1971" t="s">
        <v>54</v>
      </c>
      <c r="F1971" t="s">
        <v>4366</v>
      </c>
      <c r="G1971">
        <v>1.35</v>
      </c>
      <c r="H1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1" t="str">
        <f>Tabla_Consulta_desde_proyectos6[[#This Row],[PRYApath]]&amp;" "&amp;Tabla_Consulta_desde_proyectos6[[#This Row],[Usunombre]]</f>
        <v>/0102/0002 JOSE ANDRES ROJAS GUTIERREZ</v>
      </c>
    </row>
    <row r="1972" spans="1:11" x14ac:dyDescent="0.3">
      <c r="A1972" t="s">
        <v>4648</v>
      </c>
      <c r="B1972" t="s">
        <v>4709</v>
      </c>
      <c r="C1972" t="s">
        <v>4719</v>
      </c>
      <c r="D1972" t="s">
        <v>4718</v>
      </c>
      <c r="E1972" t="s">
        <v>54</v>
      </c>
      <c r="F1972" t="s">
        <v>4388</v>
      </c>
      <c r="G1972">
        <v>0.15</v>
      </c>
      <c r="H1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2" t="str">
        <f>Tabla_Consulta_desde_proyectos6[[#This Row],[PRYApath]]&amp;" "&amp;Tabla_Consulta_desde_proyectos6[[#This Row],[Usunombre]]</f>
        <v>/0102/0002 JOSE ANDRES ROJAS GUTIERREZ</v>
      </c>
    </row>
    <row r="1973" spans="1:11" x14ac:dyDescent="0.3">
      <c r="A1973" t="s">
        <v>4648</v>
      </c>
      <c r="B1973" t="s">
        <v>4709</v>
      </c>
      <c r="C1973" t="s">
        <v>4720</v>
      </c>
      <c r="D1973" t="s">
        <v>4718</v>
      </c>
      <c r="E1973" t="s">
        <v>54</v>
      </c>
      <c r="F1973" t="s">
        <v>4388</v>
      </c>
      <c r="G1973">
        <v>0.3</v>
      </c>
      <c r="H1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3" t="str">
        <f>Tabla_Consulta_desde_proyectos6[[#This Row],[PRYApath]]&amp;" "&amp;Tabla_Consulta_desde_proyectos6[[#This Row],[Usunombre]]</f>
        <v>/0102/0002 JOSE ANDRES ROJAS GUTIERREZ</v>
      </c>
    </row>
    <row r="1974" spans="1:11" x14ac:dyDescent="0.3">
      <c r="A1974" t="s">
        <v>4648</v>
      </c>
      <c r="B1974" t="s">
        <v>4709</v>
      </c>
      <c r="C1974" t="s">
        <v>4721</v>
      </c>
      <c r="D1974" t="s">
        <v>4718</v>
      </c>
      <c r="E1974" t="s">
        <v>54</v>
      </c>
      <c r="F1974" t="s">
        <v>4388</v>
      </c>
      <c r="G1974">
        <v>0.45</v>
      </c>
      <c r="H1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4" t="str">
        <f>Tabla_Consulta_desde_proyectos6[[#This Row],[PRYApath]]&amp;" "&amp;Tabla_Consulta_desde_proyectos6[[#This Row],[Usunombre]]</f>
        <v>/0102/0002 JOSE ANDRES ROJAS GUTIERREZ</v>
      </c>
    </row>
    <row r="1975" spans="1:11" x14ac:dyDescent="0.3">
      <c r="A1975" t="s">
        <v>4648</v>
      </c>
      <c r="B1975" t="s">
        <v>4709</v>
      </c>
      <c r="C1975" t="s">
        <v>4717</v>
      </c>
      <c r="D1975" t="s">
        <v>4718</v>
      </c>
      <c r="E1975" t="s">
        <v>54</v>
      </c>
      <c r="F1975" t="s">
        <v>4422</v>
      </c>
      <c r="G1975">
        <v>0.3</v>
      </c>
      <c r="H1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5" t="str">
        <f>Tabla_Consulta_desde_proyectos6[[#This Row],[PRYApath]]&amp;" "&amp;Tabla_Consulta_desde_proyectos6[[#This Row],[Usunombre]]</f>
        <v>/0102/0002 JOSE ANDRES ROJAS GUTIERREZ</v>
      </c>
    </row>
    <row r="1976" spans="1:11" x14ac:dyDescent="0.3">
      <c r="A1976" t="s">
        <v>4648</v>
      </c>
      <c r="B1976" t="s">
        <v>4709</v>
      </c>
      <c r="C1976" t="s">
        <v>4721</v>
      </c>
      <c r="D1976" t="s">
        <v>4718</v>
      </c>
      <c r="E1976" t="s">
        <v>54</v>
      </c>
      <c r="F1976" t="s">
        <v>4422</v>
      </c>
      <c r="G1976">
        <v>0.75</v>
      </c>
      <c r="H1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6" t="str">
        <f>Tabla_Consulta_desde_proyectos6[[#This Row],[PRYApath]]&amp;" "&amp;Tabla_Consulta_desde_proyectos6[[#This Row],[Usunombre]]</f>
        <v>/0102/0002 JOSE ANDRES ROJAS GUTIERREZ</v>
      </c>
    </row>
    <row r="1977" spans="1:11" x14ac:dyDescent="0.3">
      <c r="A1977" t="s">
        <v>4648</v>
      </c>
      <c r="B1977" t="s">
        <v>4709</v>
      </c>
      <c r="C1977" t="s">
        <v>4719</v>
      </c>
      <c r="D1977" t="s">
        <v>4718</v>
      </c>
      <c r="E1977" t="s">
        <v>54</v>
      </c>
      <c r="F1977" t="s">
        <v>4422</v>
      </c>
      <c r="G1977">
        <v>0.75</v>
      </c>
      <c r="H1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7" t="str">
        <f>Tabla_Consulta_desde_proyectos6[[#This Row],[PRYApath]]&amp;" "&amp;Tabla_Consulta_desde_proyectos6[[#This Row],[Usunombre]]</f>
        <v>/0102/0002 JOSE ANDRES ROJAS GUTIERREZ</v>
      </c>
    </row>
    <row r="1978" spans="1:11" x14ac:dyDescent="0.3">
      <c r="A1978" t="s">
        <v>4648</v>
      </c>
      <c r="B1978" t="s">
        <v>4709</v>
      </c>
      <c r="C1978" t="s">
        <v>4722</v>
      </c>
      <c r="D1978" t="s">
        <v>4718</v>
      </c>
      <c r="E1978" t="s">
        <v>50</v>
      </c>
      <c r="F1978" t="s">
        <v>4258</v>
      </c>
      <c r="G1978">
        <v>1</v>
      </c>
      <c r="H1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8" t="str">
        <f>Tabla_Consulta_desde_proyectos6[[#This Row],[PRYApath]]&amp;" "&amp;Tabla_Consulta_desde_proyectos6[[#This Row],[Usunombre]]</f>
        <v>/0102/0002 ROGER GARCIA FERNANDEZ</v>
      </c>
    </row>
    <row r="1979" spans="1:11" x14ac:dyDescent="0.3">
      <c r="A1979" t="s">
        <v>4648</v>
      </c>
      <c r="B1979" t="s">
        <v>4709</v>
      </c>
      <c r="C1979" t="s">
        <v>4723</v>
      </c>
      <c r="D1979" t="s">
        <v>4718</v>
      </c>
      <c r="E1979" t="s">
        <v>50</v>
      </c>
      <c r="F1979" t="s">
        <v>4388</v>
      </c>
      <c r="G1979">
        <v>0.25</v>
      </c>
      <c r="H1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79" t="str">
        <f>Tabla_Consulta_desde_proyectos6[[#This Row],[PRYApath]]&amp;" "&amp;Tabla_Consulta_desde_proyectos6[[#This Row],[Usunombre]]</f>
        <v>/0102/0002 ROGER GARCIA FERNANDEZ</v>
      </c>
    </row>
    <row r="1980" spans="1:11" x14ac:dyDescent="0.3">
      <c r="A1980" t="s">
        <v>4648</v>
      </c>
      <c r="B1980" t="s">
        <v>4709</v>
      </c>
      <c r="C1980" t="s">
        <v>4724</v>
      </c>
      <c r="D1980" t="s">
        <v>4718</v>
      </c>
      <c r="E1980" t="s">
        <v>50</v>
      </c>
      <c r="F1980" t="s">
        <v>4388</v>
      </c>
      <c r="G1980">
        <v>0.25</v>
      </c>
      <c r="H1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0" t="str">
        <f>Tabla_Consulta_desde_proyectos6[[#This Row],[PRYApath]]&amp;" "&amp;Tabla_Consulta_desde_proyectos6[[#This Row],[Usunombre]]</f>
        <v>/0102/0002 ROGER GARCIA FERNANDEZ</v>
      </c>
    </row>
    <row r="1981" spans="1:11" x14ac:dyDescent="0.3">
      <c r="A1981" t="s">
        <v>4648</v>
      </c>
      <c r="B1981" t="s">
        <v>4709</v>
      </c>
      <c r="C1981" t="s">
        <v>4725</v>
      </c>
      <c r="D1981" t="s">
        <v>4718</v>
      </c>
      <c r="E1981" t="s">
        <v>50</v>
      </c>
      <c r="F1981" t="s">
        <v>4388</v>
      </c>
      <c r="G1981">
        <v>0.5</v>
      </c>
      <c r="H1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1" t="str">
        <f>Tabla_Consulta_desde_proyectos6[[#This Row],[PRYApath]]&amp;" "&amp;Tabla_Consulta_desde_proyectos6[[#This Row],[Usunombre]]</f>
        <v>/0102/0002 ROGER GARCIA FERNANDEZ</v>
      </c>
    </row>
    <row r="1982" spans="1:11" x14ac:dyDescent="0.3">
      <c r="A1982" t="s">
        <v>4648</v>
      </c>
      <c r="B1982" t="s">
        <v>4709</v>
      </c>
      <c r="C1982" t="s">
        <v>4726</v>
      </c>
      <c r="D1982" t="s">
        <v>4718</v>
      </c>
      <c r="E1982" t="s">
        <v>50</v>
      </c>
      <c r="F1982" t="s">
        <v>4388</v>
      </c>
      <c r="G1982">
        <v>1</v>
      </c>
      <c r="H1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2" t="str">
        <f>Tabla_Consulta_desde_proyectos6[[#This Row],[PRYApath]]&amp;" "&amp;Tabla_Consulta_desde_proyectos6[[#This Row],[Usunombre]]</f>
        <v>/0102/0002 ROGER GARCIA FERNANDEZ</v>
      </c>
    </row>
    <row r="1983" spans="1:11" x14ac:dyDescent="0.3">
      <c r="A1983" t="s">
        <v>4648</v>
      </c>
      <c r="B1983" t="s">
        <v>4709</v>
      </c>
      <c r="C1983" t="s">
        <v>4725</v>
      </c>
      <c r="D1983" t="s">
        <v>4718</v>
      </c>
      <c r="E1983" t="s">
        <v>50</v>
      </c>
      <c r="F1983" t="s">
        <v>4422</v>
      </c>
      <c r="G1983">
        <v>0.5</v>
      </c>
      <c r="H1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3" t="str">
        <f>Tabla_Consulta_desde_proyectos6[[#This Row],[PRYApath]]&amp;" "&amp;Tabla_Consulta_desde_proyectos6[[#This Row],[Usunombre]]</f>
        <v>/0102/0002 ROGER GARCIA FERNANDEZ</v>
      </c>
    </row>
    <row r="1984" spans="1:11" x14ac:dyDescent="0.3">
      <c r="A1984" t="s">
        <v>4648</v>
      </c>
      <c r="B1984" t="s">
        <v>4709</v>
      </c>
      <c r="C1984" t="s">
        <v>4723</v>
      </c>
      <c r="D1984" t="s">
        <v>4718</v>
      </c>
      <c r="E1984" t="s">
        <v>50</v>
      </c>
      <c r="F1984" t="s">
        <v>4422</v>
      </c>
      <c r="G1984">
        <v>2.25</v>
      </c>
      <c r="H1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4" t="str">
        <f>Tabla_Consulta_desde_proyectos6[[#This Row],[PRYApath]]&amp;" "&amp;Tabla_Consulta_desde_proyectos6[[#This Row],[Usunombre]]</f>
        <v>/0102/0002 ROGER GARCIA FERNANDEZ</v>
      </c>
    </row>
    <row r="1985" spans="1:11" x14ac:dyDescent="0.3">
      <c r="A1985" t="s">
        <v>4648</v>
      </c>
      <c r="B1985" t="s">
        <v>4709</v>
      </c>
      <c r="C1985" t="s">
        <v>4727</v>
      </c>
      <c r="D1985" t="s">
        <v>4718</v>
      </c>
      <c r="E1985" t="s">
        <v>50</v>
      </c>
      <c r="F1985" t="s">
        <v>4434</v>
      </c>
      <c r="G1985">
        <v>0.25</v>
      </c>
      <c r="H1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5" t="str">
        <f>Tabla_Consulta_desde_proyectos6[[#This Row],[PRYApath]]&amp;" "&amp;Tabla_Consulta_desde_proyectos6[[#This Row],[Usunombre]]</f>
        <v>/0102/0002 ROGER GARCIA FERNANDEZ</v>
      </c>
    </row>
    <row r="1986" spans="1:11" x14ac:dyDescent="0.3">
      <c r="A1986" t="s">
        <v>4648</v>
      </c>
      <c r="B1986" t="s">
        <v>4709</v>
      </c>
      <c r="C1986" t="s">
        <v>4728</v>
      </c>
      <c r="D1986" t="s">
        <v>4729</v>
      </c>
      <c r="E1986" t="s">
        <v>1017</v>
      </c>
      <c r="F1986" t="s">
        <v>4559</v>
      </c>
      <c r="G1986">
        <v>8</v>
      </c>
      <c r="H1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6" t="str">
        <f>Tabla_Consulta_desde_proyectos6[[#This Row],[PRYApath]]&amp;" "&amp;Tabla_Consulta_desde_proyectos6[[#This Row],[Usunombre]]</f>
        <v>/0102/0006/0002 EDGAR CAMPOS RIVERA</v>
      </c>
    </row>
    <row r="1987" spans="1:11" x14ac:dyDescent="0.3">
      <c r="A1987" t="s">
        <v>4648</v>
      </c>
      <c r="B1987" t="s">
        <v>4709</v>
      </c>
      <c r="C1987" t="s">
        <v>4730</v>
      </c>
      <c r="D1987" t="s">
        <v>4729</v>
      </c>
      <c r="E1987" t="s">
        <v>10</v>
      </c>
      <c r="F1987" t="s">
        <v>4258</v>
      </c>
      <c r="G1987">
        <v>3</v>
      </c>
      <c r="H1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7" t="str">
        <f>Tabla_Consulta_desde_proyectos6[[#This Row],[PRYApath]]&amp;" "&amp;Tabla_Consulta_desde_proyectos6[[#This Row],[Usunombre]]</f>
        <v>/0102/0006/0002 OSCAR BONILLA CALDERON</v>
      </c>
    </row>
    <row r="1988" spans="1:11" x14ac:dyDescent="0.3">
      <c r="A1988" t="s">
        <v>4648</v>
      </c>
      <c r="B1988" t="s">
        <v>4709</v>
      </c>
      <c r="C1988" t="s">
        <v>4731</v>
      </c>
      <c r="D1988" t="s">
        <v>4732</v>
      </c>
      <c r="E1988" t="s">
        <v>3972</v>
      </c>
      <c r="F1988" t="s">
        <v>4388</v>
      </c>
      <c r="G1988">
        <v>8</v>
      </c>
      <c r="H1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8" t="str">
        <f>Tabla_Consulta_desde_proyectos6[[#This Row],[PRYApath]]&amp;" "&amp;Tabla_Consulta_desde_proyectos6[[#This Row],[Usunombre]]</f>
        <v>/0102/0008/0002 AXEL MATUS VARGAS</v>
      </c>
    </row>
    <row r="1989" spans="1:11" x14ac:dyDescent="0.3">
      <c r="A1989" t="s">
        <v>4648</v>
      </c>
      <c r="B1989" t="s">
        <v>4709</v>
      </c>
      <c r="C1989" t="s">
        <v>4733</v>
      </c>
      <c r="D1989" t="s">
        <v>4732</v>
      </c>
      <c r="E1989" t="s">
        <v>3972</v>
      </c>
      <c r="F1989" t="s">
        <v>4388</v>
      </c>
      <c r="G1989">
        <v>31</v>
      </c>
      <c r="H1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89" t="str">
        <f>Tabla_Consulta_desde_proyectos6[[#This Row],[PRYApath]]&amp;" "&amp;Tabla_Consulta_desde_proyectos6[[#This Row],[Usunombre]]</f>
        <v>/0102/0008/0002 AXEL MATUS VARGAS</v>
      </c>
    </row>
    <row r="1990" spans="1:11" x14ac:dyDescent="0.3">
      <c r="A1990" t="s">
        <v>4648</v>
      </c>
      <c r="B1990" t="s">
        <v>4709</v>
      </c>
      <c r="C1990" t="s">
        <v>4734</v>
      </c>
      <c r="D1990" t="s">
        <v>4732</v>
      </c>
      <c r="E1990" t="s">
        <v>3972</v>
      </c>
      <c r="F1990" t="s">
        <v>4388</v>
      </c>
      <c r="G1990">
        <v>32</v>
      </c>
      <c r="H1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0" t="str">
        <f>Tabla_Consulta_desde_proyectos6[[#This Row],[PRYApath]]&amp;" "&amp;Tabla_Consulta_desde_proyectos6[[#This Row],[Usunombre]]</f>
        <v>/0102/0008/0002 AXEL MATUS VARGAS</v>
      </c>
    </row>
    <row r="1991" spans="1:11" x14ac:dyDescent="0.3">
      <c r="A1991" t="s">
        <v>4648</v>
      </c>
      <c r="B1991" t="s">
        <v>4709</v>
      </c>
      <c r="C1991" t="s">
        <v>4735</v>
      </c>
      <c r="D1991" t="s">
        <v>4732</v>
      </c>
      <c r="E1991" t="s">
        <v>3972</v>
      </c>
      <c r="F1991" t="s">
        <v>4422</v>
      </c>
      <c r="G1991">
        <v>19</v>
      </c>
      <c r="H1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1" t="str">
        <f>Tabla_Consulta_desde_proyectos6[[#This Row],[PRYApath]]&amp;" "&amp;Tabla_Consulta_desde_proyectos6[[#This Row],[Usunombre]]</f>
        <v>/0102/0008/0002 AXEL MATUS VARGAS</v>
      </c>
    </row>
    <row r="1992" spans="1:11" x14ac:dyDescent="0.3">
      <c r="A1992" t="s">
        <v>4648</v>
      </c>
      <c r="B1992" t="s">
        <v>4709</v>
      </c>
      <c r="C1992" t="s">
        <v>4736</v>
      </c>
      <c r="D1992" t="s">
        <v>4732</v>
      </c>
      <c r="E1992" t="s">
        <v>3972</v>
      </c>
      <c r="F1992" t="s">
        <v>4422</v>
      </c>
      <c r="G1992">
        <v>54</v>
      </c>
      <c r="H1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2" t="str">
        <f>Tabla_Consulta_desde_proyectos6[[#This Row],[PRYApath]]&amp;" "&amp;Tabla_Consulta_desde_proyectos6[[#This Row],[Usunombre]]</f>
        <v>/0102/0008/0002 AXEL MATUS VARGAS</v>
      </c>
    </row>
    <row r="1993" spans="1:11" x14ac:dyDescent="0.3">
      <c r="A1993" t="s">
        <v>4648</v>
      </c>
      <c r="B1993" t="s">
        <v>4709</v>
      </c>
      <c r="C1993" t="s">
        <v>4737</v>
      </c>
      <c r="D1993" t="s">
        <v>4732</v>
      </c>
      <c r="E1993" t="s">
        <v>3972</v>
      </c>
      <c r="F1993" t="s">
        <v>4559</v>
      </c>
      <c r="G1993">
        <v>8</v>
      </c>
      <c r="H1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3" t="str">
        <f>Tabla_Consulta_desde_proyectos6[[#This Row],[PRYApath]]&amp;" "&amp;Tabla_Consulta_desde_proyectos6[[#This Row],[Usunombre]]</f>
        <v>/0102/0008/0002 AXEL MATUS VARGAS</v>
      </c>
    </row>
    <row r="1994" spans="1:11" x14ac:dyDescent="0.3">
      <c r="A1994" t="s">
        <v>4648</v>
      </c>
      <c r="B1994" t="s">
        <v>4709</v>
      </c>
      <c r="C1994" t="s">
        <v>4737</v>
      </c>
      <c r="D1994" t="s">
        <v>4732</v>
      </c>
      <c r="E1994" t="s">
        <v>3972</v>
      </c>
      <c r="F1994" t="s">
        <v>4593</v>
      </c>
      <c r="G1994">
        <v>56</v>
      </c>
      <c r="H1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4" t="str">
        <f>Tabla_Consulta_desde_proyectos6[[#This Row],[PRYApath]]&amp;" "&amp;Tabla_Consulta_desde_proyectos6[[#This Row],[Usunombre]]</f>
        <v>/0102/0008/0002 AXEL MATUS VARGAS</v>
      </c>
    </row>
    <row r="1995" spans="1:11" x14ac:dyDescent="0.3">
      <c r="A1995" t="s">
        <v>4648</v>
      </c>
      <c r="B1995" t="s">
        <v>4709</v>
      </c>
      <c r="C1995" t="s">
        <v>326</v>
      </c>
      <c r="D1995" t="s">
        <v>4732</v>
      </c>
      <c r="E1995" t="s">
        <v>3972</v>
      </c>
      <c r="F1995" t="s">
        <v>4610</v>
      </c>
      <c r="G1995">
        <v>2</v>
      </c>
      <c r="H1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5" t="str">
        <f>Tabla_Consulta_desde_proyectos6[[#This Row],[PRYApath]]&amp;" "&amp;Tabla_Consulta_desde_proyectos6[[#This Row],[Usunombre]]</f>
        <v>/0102/0008/0002 AXEL MATUS VARGAS</v>
      </c>
    </row>
    <row r="1996" spans="1:11" x14ac:dyDescent="0.3">
      <c r="A1996" t="s">
        <v>4648</v>
      </c>
      <c r="B1996" t="s">
        <v>4709</v>
      </c>
      <c r="C1996" t="s">
        <v>4737</v>
      </c>
      <c r="D1996" t="s">
        <v>4732</v>
      </c>
      <c r="E1996" t="s">
        <v>3972</v>
      </c>
      <c r="F1996" t="s">
        <v>4610</v>
      </c>
      <c r="G1996">
        <v>5</v>
      </c>
      <c r="H1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6" t="str">
        <f>Tabla_Consulta_desde_proyectos6[[#This Row],[PRYApath]]&amp;" "&amp;Tabla_Consulta_desde_proyectos6[[#This Row],[Usunombre]]</f>
        <v>/0102/0008/0002 AXEL MATUS VARGAS</v>
      </c>
    </row>
    <row r="1997" spans="1:11" x14ac:dyDescent="0.3">
      <c r="A1997" t="s">
        <v>4648</v>
      </c>
      <c r="B1997" t="s">
        <v>4709</v>
      </c>
      <c r="C1997" t="s">
        <v>4736</v>
      </c>
      <c r="D1997" t="s">
        <v>4732</v>
      </c>
      <c r="E1997" t="s">
        <v>3972</v>
      </c>
      <c r="F1997" t="s">
        <v>4692</v>
      </c>
      <c r="G1997">
        <v>4</v>
      </c>
      <c r="H19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7" t="str">
        <f>Tabla_Consulta_desde_proyectos6[[#This Row],[PRYApath]]&amp;" "&amp;Tabla_Consulta_desde_proyectos6[[#This Row],[Usunombre]]</f>
        <v>/0102/0008/0002 AXEL MATUS VARGAS</v>
      </c>
    </row>
    <row r="1998" spans="1:11" x14ac:dyDescent="0.3">
      <c r="A1998" t="s">
        <v>4648</v>
      </c>
      <c r="B1998" t="s">
        <v>4709</v>
      </c>
      <c r="C1998" t="s">
        <v>4738</v>
      </c>
      <c r="D1998" t="s">
        <v>4732</v>
      </c>
      <c r="E1998" t="s">
        <v>3972</v>
      </c>
      <c r="F1998" t="s">
        <v>4692</v>
      </c>
      <c r="G1998">
        <v>16</v>
      </c>
      <c r="H19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8" t="str">
        <f>Tabla_Consulta_desde_proyectos6[[#This Row],[PRYApath]]&amp;" "&amp;Tabla_Consulta_desde_proyectos6[[#This Row],[Usunombre]]</f>
        <v>/0102/0008/0002 AXEL MATUS VARGAS</v>
      </c>
    </row>
    <row r="1999" spans="1:11" x14ac:dyDescent="0.3">
      <c r="A1999" t="s">
        <v>4648</v>
      </c>
      <c r="B1999" t="s">
        <v>4709</v>
      </c>
      <c r="C1999" t="s">
        <v>4739</v>
      </c>
      <c r="D1999" t="s">
        <v>4732</v>
      </c>
      <c r="E1999" t="s">
        <v>3972</v>
      </c>
      <c r="F1999" t="s">
        <v>4640</v>
      </c>
      <c r="G1999">
        <v>24</v>
      </c>
      <c r="H1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1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1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1999" t="str">
        <f>Tabla_Consulta_desde_proyectos6[[#This Row],[PRYApath]]&amp;" "&amp;Tabla_Consulta_desde_proyectos6[[#This Row],[Usunombre]]</f>
        <v>/0102/0008/0002 AXEL MATUS VARGAS</v>
      </c>
    </row>
    <row r="2000" spans="1:11" x14ac:dyDescent="0.3">
      <c r="A2000" t="s">
        <v>4648</v>
      </c>
      <c r="B2000" t="s">
        <v>4709</v>
      </c>
      <c r="C2000" t="s">
        <v>4740</v>
      </c>
      <c r="D2000" t="s">
        <v>4732</v>
      </c>
      <c r="E2000" t="s">
        <v>1017</v>
      </c>
      <c r="F2000" t="s">
        <v>4258</v>
      </c>
      <c r="G2000">
        <v>8</v>
      </c>
      <c r="H2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0" t="str">
        <f>Tabla_Consulta_desde_proyectos6[[#This Row],[PRYApath]]&amp;" "&amp;Tabla_Consulta_desde_proyectos6[[#This Row],[Usunombre]]</f>
        <v>/0102/0008/0002 EDGAR CAMPOS RIVERA</v>
      </c>
    </row>
    <row r="2001" spans="1:11" x14ac:dyDescent="0.3">
      <c r="A2001" t="s">
        <v>4648</v>
      </c>
      <c r="B2001" t="s">
        <v>4709</v>
      </c>
      <c r="C2001" t="s">
        <v>4741</v>
      </c>
      <c r="D2001" t="s">
        <v>4732</v>
      </c>
      <c r="E2001" t="s">
        <v>1017</v>
      </c>
      <c r="F2001" t="s">
        <v>4258</v>
      </c>
      <c r="G2001">
        <v>8</v>
      </c>
      <c r="H2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1" t="str">
        <f>Tabla_Consulta_desde_proyectos6[[#This Row],[PRYApath]]&amp;" "&amp;Tabla_Consulta_desde_proyectos6[[#This Row],[Usunombre]]</f>
        <v>/0102/0008/0002 EDGAR CAMPOS RIVERA</v>
      </c>
    </row>
    <row r="2002" spans="1:11" x14ac:dyDescent="0.3">
      <c r="A2002" t="s">
        <v>4648</v>
      </c>
      <c r="B2002" t="s">
        <v>4709</v>
      </c>
      <c r="C2002" t="s">
        <v>4742</v>
      </c>
      <c r="D2002" t="s">
        <v>4732</v>
      </c>
      <c r="E2002" t="s">
        <v>1017</v>
      </c>
      <c r="F2002" t="s">
        <v>4258</v>
      </c>
      <c r="G2002">
        <v>18</v>
      </c>
      <c r="H2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2" t="str">
        <f>Tabla_Consulta_desde_proyectos6[[#This Row],[PRYApath]]&amp;" "&amp;Tabla_Consulta_desde_proyectos6[[#This Row],[Usunombre]]</f>
        <v>/0102/0008/0002 EDGAR CAMPOS RIVERA</v>
      </c>
    </row>
    <row r="2003" spans="1:11" x14ac:dyDescent="0.3">
      <c r="A2003" t="s">
        <v>4648</v>
      </c>
      <c r="B2003" t="s">
        <v>4709</v>
      </c>
      <c r="C2003" t="s">
        <v>4728</v>
      </c>
      <c r="D2003" t="s">
        <v>4732</v>
      </c>
      <c r="E2003" t="s">
        <v>1017</v>
      </c>
      <c r="F2003" t="s">
        <v>4342</v>
      </c>
      <c r="G2003">
        <v>4</v>
      </c>
      <c r="H2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3" t="str">
        <f>Tabla_Consulta_desde_proyectos6[[#This Row],[PRYApath]]&amp;" "&amp;Tabla_Consulta_desde_proyectos6[[#This Row],[Usunombre]]</f>
        <v>/0102/0008/0002 EDGAR CAMPOS RIVERA</v>
      </c>
    </row>
    <row r="2004" spans="1:11" x14ac:dyDescent="0.3">
      <c r="A2004" t="s">
        <v>4648</v>
      </c>
      <c r="B2004" t="s">
        <v>4709</v>
      </c>
      <c r="C2004" t="s">
        <v>4736</v>
      </c>
      <c r="D2004" t="s">
        <v>4732</v>
      </c>
      <c r="E2004" t="s">
        <v>1017</v>
      </c>
      <c r="F2004" t="s">
        <v>4342</v>
      </c>
      <c r="G2004">
        <v>24</v>
      </c>
      <c r="H2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4" t="str">
        <f>Tabla_Consulta_desde_proyectos6[[#This Row],[PRYApath]]&amp;" "&amp;Tabla_Consulta_desde_proyectos6[[#This Row],[Usunombre]]</f>
        <v>/0102/0008/0002 EDGAR CAMPOS RIVERA</v>
      </c>
    </row>
    <row r="2005" spans="1:11" x14ac:dyDescent="0.3">
      <c r="A2005" t="s">
        <v>4648</v>
      </c>
      <c r="B2005" t="s">
        <v>4709</v>
      </c>
      <c r="C2005" t="s">
        <v>4728</v>
      </c>
      <c r="D2005" t="s">
        <v>4732</v>
      </c>
      <c r="E2005" t="s">
        <v>1017</v>
      </c>
      <c r="F2005" t="s">
        <v>4422</v>
      </c>
      <c r="G2005">
        <v>8</v>
      </c>
      <c r="H2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5" t="str">
        <f>Tabla_Consulta_desde_proyectos6[[#This Row],[PRYApath]]&amp;" "&amp;Tabla_Consulta_desde_proyectos6[[#This Row],[Usunombre]]</f>
        <v>/0102/0008/0002 EDGAR CAMPOS RIVERA</v>
      </c>
    </row>
    <row r="2006" spans="1:11" x14ac:dyDescent="0.3">
      <c r="A2006" t="s">
        <v>4648</v>
      </c>
      <c r="B2006" t="s">
        <v>4709</v>
      </c>
      <c r="C2006" t="s">
        <v>4736</v>
      </c>
      <c r="D2006" t="s">
        <v>4732</v>
      </c>
      <c r="E2006" t="s">
        <v>1017</v>
      </c>
      <c r="F2006" t="s">
        <v>4422</v>
      </c>
      <c r="G2006">
        <v>100</v>
      </c>
      <c r="H2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6" t="str">
        <f>Tabla_Consulta_desde_proyectos6[[#This Row],[PRYApath]]&amp;" "&amp;Tabla_Consulta_desde_proyectos6[[#This Row],[Usunombre]]</f>
        <v>/0102/0008/0002 EDGAR CAMPOS RIVERA</v>
      </c>
    </row>
    <row r="2007" spans="1:11" x14ac:dyDescent="0.3">
      <c r="A2007" t="s">
        <v>4648</v>
      </c>
      <c r="B2007" t="s">
        <v>4709</v>
      </c>
      <c r="C2007" t="s">
        <v>4728</v>
      </c>
      <c r="D2007" t="s">
        <v>4732</v>
      </c>
      <c r="E2007" t="s">
        <v>1017</v>
      </c>
      <c r="F2007" t="s">
        <v>4434</v>
      </c>
      <c r="G2007">
        <v>112</v>
      </c>
      <c r="H2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7" t="str">
        <f>Tabla_Consulta_desde_proyectos6[[#This Row],[PRYApath]]&amp;" "&amp;Tabla_Consulta_desde_proyectos6[[#This Row],[Usunombre]]</f>
        <v>/0102/0008/0002 EDGAR CAMPOS RIVERA</v>
      </c>
    </row>
    <row r="2008" spans="1:11" x14ac:dyDescent="0.3">
      <c r="A2008" t="s">
        <v>4648</v>
      </c>
      <c r="B2008" t="s">
        <v>4709</v>
      </c>
      <c r="C2008" t="s">
        <v>4736</v>
      </c>
      <c r="D2008" t="s">
        <v>4732</v>
      </c>
      <c r="E2008" t="s">
        <v>1017</v>
      </c>
      <c r="F2008" t="s">
        <v>4434</v>
      </c>
      <c r="G2008">
        <v>24</v>
      </c>
      <c r="H2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8" t="str">
        <f>Tabla_Consulta_desde_proyectos6[[#This Row],[PRYApath]]&amp;" "&amp;Tabla_Consulta_desde_proyectos6[[#This Row],[Usunombre]]</f>
        <v>/0102/0008/0002 EDGAR CAMPOS RIVERA</v>
      </c>
    </row>
    <row r="2009" spans="1:11" x14ac:dyDescent="0.3">
      <c r="A2009" t="s">
        <v>4648</v>
      </c>
      <c r="B2009" t="s">
        <v>4709</v>
      </c>
      <c r="C2009" t="s">
        <v>4728</v>
      </c>
      <c r="D2009" t="s">
        <v>4732</v>
      </c>
      <c r="E2009" t="s">
        <v>1017</v>
      </c>
      <c r="F2009" t="s">
        <v>4493</v>
      </c>
      <c r="G2009">
        <v>124</v>
      </c>
      <c r="H2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09" t="str">
        <f>Tabla_Consulta_desde_proyectos6[[#This Row],[PRYApath]]&amp;" "&amp;Tabla_Consulta_desde_proyectos6[[#This Row],[Usunombre]]</f>
        <v>/0102/0008/0002 EDGAR CAMPOS RIVERA</v>
      </c>
    </row>
    <row r="2010" spans="1:11" x14ac:dyDescent="0.3">
      <c r="A2010" t="s">
        <v>4648</v>
      </c>
      <c r="B2010" t="s">
        <v>4709</v>
      </c>
      <c r="C2010" t="s">
        <v>4728</v>
      </c>
      <c r="D2010" t="s">
        <v>4732</v>
      </c>
      <c r="E2010" t="s">
        <v>1017</v>
      </c>
      <c r="F2010" t="s">
        <v>4559</v>
      </c>
      <c r="G2010">
        <v>134</v>
      </c>
      <c r="H2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0" t="str">
        <f>Tabla_Consulta_desde_proyectos6[[#This Row],[PRYApath]]&amp;" "&amp;Tabla_Consulta_desde_proyectos6[[#This Row],[Usunombre]]</f>
        <v>/0102/0008/0002 EDGAR CAMPOS RIVERA</v>
      </c>
    </row>
    <row r="2011" spans="1:11" x14ac:dyDescent="0.3">
      <c r="A2011" t="s">
        <v>4648</v>
      </c>
      <c r="B2011" t="s">
        <v>4709</v>
      </c>
      <c r="C2011" t="s">
        <v>4728</v>
      </c>
      <c r="D2011" t="s">
        <v>4732</v>
      </c>
      <c r="E2011" t="s">
        <v>1017</v>
      </c>
      <c r="F2011" t="s">
        <v>4593</v>
      </c>
      <c r="G2011">
        <v>167</v>
      </c>
      <c r="H2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1" t="str">
        <f>Tabla_Consulta_desde_proyectos6[[#This Row],[PRYApath]]&amp;" "&amp;Tabla_Consulta_desde_proyectos6[[#This Row],[Usunombre]]</f>
        <v>/0102/0008/0002 EDGAR CAMPOS RIVERA</v>
      </c>
    </row>
    <row r="2012" spans="1:11" x14ac:dyDescent="0.3">
      <c r="A2012" t="s">
        <v>4648</v>
      </c>
      <c r="B2012" t="s">
        <v>4709</v>
      </c>
      <c r="C2012" t="s">
        <v>4728</v>
      </c>
      <c r="D2012" t="s">
        <v>4732</v>
      </c>
      <c r="E2012" t="s">
        <v>1017</v>
      </c>
      <c r="F2012" t="s">
        <v>4610</v>
      </c>
      <c r="G2012">
        <v>144</v>
      </c>
      <c r="H2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2" t="str">
        <f>Tabla_Consulta_desde_proyectos6[[#This Row],[PRYApath]]&amp;" "&amp;Tabla_Consulta_desde_proyectos6[[#This Row],[Usunombre]]</f>
        <v>/0102/0008/0002 EDGAR CAMPOS RIVERA</v>
      </c>
    </row>
    <row r="2013" spans="1:11" x14ac:dyDescent="0.3">
      <c r="A2013" t="s">
        <v>4648</v>
      </c>
      <c r="B2013" t="s">
        <v>4709</v>
      </c>
      <c r="C2013" t="s">
        <v>4743</v>
      </c>
      <c r="D2013" t="s">
        <v>4732</v>
      </c>
      <c r="E2013" t="s">
        <v>1017</v>
      </c>
      <c r="F2013" t="s">
        <v>4610</v>
      </c>
      <c r="G2013">
        <v>8</v>
      </c>
      <c r="H2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3" t="str">
        <f>Tabla_Consulta_desde_proyectos6[[#This Row],[PRYApath]]&amp;" "&amp;Tabla_Consulta_desde_proyectos6[[#This Row],[Usunombre]]</f>
        <v>/0102/0008/0002 EDGAR CAMPOS RIVERA</v>
      </c>
    </row>
    <row r="2014" spans="1:11" x14ac:dyDescent="0.3">
      <c r="A2014" t="s">
        <v>4648</v>
      </c>
      <c r="B2014" t="s">
        <v>4709</v>
      </c>
      <c r="C2014" t="s">
        <v>4744</v>
      </c>
      <c r="D2014" t="s">
        <v>4732</v>
      </c>
      <c r="E2014" t="s">
        <v>1017</v>
      </c>
      <c r="F2014" t="s">
        <v>4610</v>
      </c>
      <c r="G2014">
        <v>8</v>
      </c>
      <c r="H2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4" t="str">
        <f>Tabla_Consulta_desde_proyectos6[[#This Row],[PRYApath]]&amp;" "&amp;Tabla_Consulta_desde_proyectos6[[#This Row],[Usunombre]]</f>
        <v>/0102/0008/0002 EDGAR CAMPOS RIVERA</v>
      </c>
    </row>
    <row r="2015" spans="1:11" x14ac:dyDescent="0.3">
      <c r="A2015" t="s">
        <v>4648</v>
      </c>
      <c r="B2015" t="s">
        <v>4709</v>
      </c>
      <c r="C2015" t="s">
        <v>4728</v>
      </c>
      <c r="D2015" t="s">
        <v>4732</v>
      </c>
      <c r="E2015" t="s">
        <v>1017</v>
      </c>
      <c r="F2015" t="s">
        <v>4692</v>
      </c>
      <c r="G2015">
        <v>48</v>
      </c>
      <c r="H2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5" t="str">
        <f>Tabla_Consulta_desde_proyectos6[[#This Row],[PRYApath]]&amp;" "&amp;Tabla_Consulta_desde_proyectos6[[#This Row],[Usunombre]]</f>
        <v>/0102/0008/0002 EDGAR CAMPOS RIVERA</v>
      </c>
    </row>
    <row r="2016" spans="1:11" x14ac:dyDescent="0.3">
      <c r="A2016" t="s">
        <v>4648</v>
      </c>
      <c r="C2016" t="s">
        <v>4728</v>
      </c>
      <c r="D2016" t="s">
        <v>4732</v>
      </c>
      <c r="E2016" t="s">
        <v>51</v>
      </c>
      <c r="F2016" t="s">
        <v>4284</v>
      </c>
      <c r="G2016">
        <v>6</v>
      </c>
      <c r="H2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6" t="str">
        <f>Tabla_Consulta_desde_proyectos6[[#This Row],[PRYApath]]&amp;" "&amp;Tabla_Consulta_desde_proyectos6[[#This Row],[Usunombre]]</f>
        <v>/0102/0008/0002 FREDERICK CASTRO MURILLO</v>
      </c>
    </row>
    <row r="2017" spans="1:11" x14ac:dyDescent="0.3">
      <c r="A2017" t="s">
        <v>4648</v>
      </c>
      <c r="C2017" t="s">
        <v>4728</v>
      </c>
      <c r="D2017" t="s">
        <v>4732</v>
      </c>
      <c r="E2017" t="s">
        <v>51</v>
      </c>
      <c r="F2017" t="s">
        <v>4342</v>
      </c>
      <c r="G2017">
        <v>10</v>
      </c>
      <c r="H2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7" t="str">
        <f>Tabla_Consulta_desde_proyectos6[[#This Row],[PRYApath]]&amp;" "&amp;Tabla_Consulta_desde_proyectos6[[#This Row],[Usunombre]]</f>
        <v>/0102/0008/0002 FREDERICK CASTRO MURILLO</v>
      </c>
    </row>
    <row r="2018" spans="1:11" x14ac:dyDescent="0.3">
      <c r="A2018" t="s">
        <v>4648</v>
      </c>
      <c r="C2018" t="s">
        <v>4728</v>
      </c>
      <c r="D2018" t="s">
        <v>4732</v>
      </c>
      <c r="E2018" t="s">
        <v>51</v>
      </c>
      <c r="F2018" t="s">
        <v>4366</v>
      </c>
      <c r="G2018">
        <v>14</v>
      </c>
      <c r="H2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8" t="str">
        <f>Tabla_Consulta_desde_proyectos6[[#This Row],[PRYApath]]&amp;" "&amp;Tabla_Consulta_desde_proyectos6[[#This Row],[Usunombre]]</f>
        <v>/0102/0008/0002 FREDERICK CASTRO MURILLO</v>
      </c>
    </row>
    <row r="2019" spans="1:11" x14ac:dyDescent="0.3">
      <c r="A2019" t="s">
        <v>4648</v>
      </c>
      <c r="C2019" t="s">
        <v>4728</v>
      </c>
      <c r="D2019" t="s">
        <v>4732</v>
      </c>
      <c r="E2019" t="s">
        <v>51</v>
      </c>
      <c r="F2019" t="s">
        <v>4422</v>
      </c>
      <c r="G2019">
        <v>2</v>
      </c>
      <c r="H2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19" t="str">
        <f>Tabla_Consulta_desde_proyectos6[[#This Row],[PRYApath]]&amp;" "&amp;Tabla_Consulta_desde_proyectos6[[#This Row],[Usunombre]]</f>
        <v>/0102/0008/0002 FREDERICK CASTRO MURILLO</v>
      </c>
    </row>
    <row r="2020" spans="1:11" x14ac:dyDescent="0.3">
      <c r="A2020" t="s">
        <v>4648</v>
      </c>
      <c r="C2020" t="s">
        <v>4728</v>
      </c>
      <c r="D2020" t="s">
        <v>4732</v>
      </c>
      <c r="E2020" t="s">
        <v>51</v>
      </c>
      <c r="F2020" t="s">
        <v>4434</v>
      </c>
      <c r="G2020">
        <v>17</v>
      </c>
      <c r="H2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0" t="str">
        <f>Tabla_Consulta_desde_proyectos6[[#This Row],[PRYApath]]&amp;" "&amp;Tabla_Consulta_desde_proyectos6[[#This Row],[Usunombre]]</f>
        <v>/0102/0008/0002 FREDERICK CASTRO MURILLO</v>
      </c>
    </row>
    <row r="2021" spans="1:11" x14ac:dyDescent="0.3">
      <c r="A2021" t="s">
        <v>4648</v>
      </c>
      <c r="C2021" t="s">
        <v>4728</v>
      </c>
      <c r="D2021" t="s">
        <v>4732</v>
      </c>
      <c r="E2021" t="s">
        <v>51</v>
      </c>
      <c r="F2021" t="s">
        <v>4493</v>
      </c>
      <c r="G2021">
        <v>16</v>
      </c>
      <c r="H2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1" t="str">
        <f>Tabla_Consulta_desde_proyectos6[[#This Row],[PRYApath]]&amp;" "&amp;Tabla_Consulta_desde_proyectos6[[#This Row],[Usunombre]]</f>
        <v>/0102/0008/0002 FREDERICK CASTRO MURILLO</v>
      </c>
    </row>
    <row r="2022" spans="1:11" x14ac:dyDescent="0.3">
      <c r="A2022" t="s">
        <v>4648</v>
      </c>
      <c r="B2022" t="s">
        <v>4709</v>
      </c>
      <c r="C2022" t="s">
        <v>4728</v>
      </c>
      <c r="D2022" t="s">
        <v>4732</v>
      </c>
      <c r="E2022" t="s">
        <v>51</v>
      </c>
      <c r="F2022" t="s">
        <v>4593</v>
      </c>
      <c r="G2022">
        <v>1</v>
      </c>
      <c r="H2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2" t="str">
        <f>Tabla_Consulta_desde_proyectos6[[#This Row],[PRYApath]]&amp;" "&amp;Tabla_Consulta_desde_proyectos6[[#This Row],[Usunombre]]</f>
        <v>/0102/0008/0002 FREDERICK CASTRO MURILLO</v>
      </c>
    </row>
    <row r="2023" spans="1:11" x14ac:dyDescent="0.3">
      <c r="A2023" t="s">
        <v>4648</v>
      </c>
      <c r="B2023" t="s">
        <v>4709</v>
      </c>
      <c r="C2023" t="s">
        <v>4713</v>
      </c>
      <c r="D2023" t="s">
        <v>4732</v>
      </c>
      <c r="E2023" t="s">
        <v>51</v>
      </c>
      <c r="F2023" t="s">
        <v>4593</v>
      </c>
      <c r="G2023">
        <v>2</v>
      </c>
      <c r="H2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3" t="str">
        <f>Tabla_Consulta_desde_proyectos6[[#This Row],[PRYApath]]&amp;" "&amp;Tabla_Consulta_desde_proyectos6[[#This Row],[Usunombre]]</f>
        <v>/0102/0008/0002 FREDERICK CASTRO MURILLO</v>
      </c>
    </row>
    <row r="2024" spans="1:11" x14ac:dyDescent="0.3">
      <c r="A2024" t="s">
        <v>4648</v>
      </c>
      <c r="B2024" t="s">
        <v>4709</v>
      </c>
      <c r="C2024" t="s">
        <v>4717</v>
      </c>
      <c r="D2024" t="s">
        <v>4732</v>
      </c>
      <c r="E2024" t="s">
        <v>54</v>
      </c>
      <c r="F2024" t="s">
        <v>4258</v>
      </c>
      <c r="G2024">
        <v>94.2</v>
      </c>
      <c r="H2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4" t="str">
        <f>Tabla_Consulta_desde_proyectos6[[#This Row],[PRYApath]]&amp;" "&amp;Tabla_Consulta_desde_proyectos6[[#This Row],[Usunombre]]</f>
        <v>/0102/0008/0002 JOSE ANDRES ROJAS GUTIERREZ</v>
      </c>
    </row>
    <row r="2025" spans="1:11" x14ac:dyDescent="0.3">
      <c r="A2025" t="s">
        <v>4648</v>
      </c>
      <c r="B2025" t="s">
        <v>4709</v>
      </c>
      <c r="C2025" t="s">
        <v>4717</v>
      </c>
      <c r="D2025" t="s">
        <v>4732</v>
      </c>
      <c r="E2025" t="s">
        <v>54</v>
      </c>
      <c r="F2025" t="s">
        <v>4284</v>
      </c>
      <c r="G2025">
        <v>40.1</v>
      </c>
      <c r="H2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5" t="str">
        <f>Tabla_Consulta_desde_proyectos6[[#This Row],[PRYApath]]&amp;" "&amp;Tabla_Consulta_desde_proyectos6[[#This Row],[Usunombre]]</f>
        <v>/0102/0008/0002 JOSE ANDRES ROJAS GUTIERREZ</v>
      </c>
    </row>
    <row r="2026" spans="1:11" x14ac:dyDescent="0.3">
      <c r="A2026" t="s">
        <v>4648</v>
      </c>
      <c r="B2026" t="s">
        <v>4709</v>
      </c>
      <c r="C2026" t="s">
        <v>4717</v>
      </c>
      <c r="D2026" t="s">
        <v>4732</v>
      </c>
      <c r="E2026" t="s">
        <v>54</v>
      </c>
      <c r="F2026" t="s">
        <v>4342</v>
      </c>
      <c r="G2026">
        <v>99.05</v>
      </c>
      <c r="H2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6" t="str">
        <f>Tabla_Consulta_desde_proyectos6[[#This Row],[PRYApath]]&amp;" "&amp;Tabla_Consulta_desde_proyectos6[[#This Row],[Usunombre]]</f>
        <v>/0102/0008/0002 JOSE ANDRES ROJAS GUTIERREZ</v>
      </c>
    </row>
    <row r="2027" spans="1:11" x14ac:dyDescent="0.3">
      <c r="A2027" t="s">
        <v>4648</v>
      </c>
      <c r="B2027" t="s">
        <v>4709</v>
      </c>
      <c r="C2027" t="s">
        <v>4717</v>
      </c>
      <c r="D2027" t="s">
        <v>4732</v>
      </c>
      <c r="E2027" t="s">
        <v>54</v>
      </c>
      <c r="F2027" t="s">
        <v>4366</v>
      </c>
      <c r="G2027">
        <v>70.650000000000006</v>
      </c>
      <c r="H2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7" t="str">
        <f>Tabla_Consulta_desde_proyectos6[[#This Row],[PRYApath]]&amp;" "&amp;Tabla_Consulta_desde_proyectos6[[#This Row],[Usunombre]]</f>
        <v>/0102/0008/0002 JOSE ANDRES ROJAS GUTIERREZ</v>
      </c>
    </row>
    <row r="2028" spans="1:11" x14ac:dyDescent="0.3">
      <c r="A2028" t="s">
        <v>4648</v>
      </c>
      <c r="B2028" t="s">
        <v>4709</v>
      </c>
      <c r="C2028" t="s">
        <v>4719</v>
      </c>
      <c r="D2028" t="s">
        <v>4732</v>
      </c>
      <c r="E2028" t="s">
        <v>54</v>
      </c>
      <c r="F2028" t="s">
        <v>4388</v>
      </c>
      <c r="G2028">
        <v>7.85</v>
      </c>
      <c r="H2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8" t="str">
        <f>Tabla_Consulta_desde_proyectos6[[#This Row],[PRYApath]]&amp;" "&amp;Tabla_Consulta_desde_proyectos6[[#This Row],[Usunombre]]</f>
        <v>/0102/0008/0002 JOSE ANDRES ROJAS GUTIERREZ</v>
      </c>
    </row>
    <row r="2029" spans="1:11" x14ac:dyDescent="0.3">
      <c r="A2029" t="s">
        <v>4648</v>
      </c>
      <c r="B2029" t="s">
        <v>4709</v>
      </c>
      <c r="C2029" t="s">
        <v>4720</v>
      </c>
      <c r="D2029" t="s">
        <v>4732</v>
      </c>
      <c r="E2029" t="s">
        <v>54</v>
      </c>
      <c r="F2029" t="s">
        <v>4388</v>
      </c>
      <c r="G2029">
        <v>15.7</v>
      </c>
      <c r="H2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29" t="str">
        <f>Tabla_Consulta_desde_proyectos6[[#This Row],[PRYApath]]&amp;" "&amp;Tabla_Consulta_desde_proyectos6[[#This Row],[Usunombre]]</f>
        <v>/0102/0008/0002 JOSE ANDRES ROJAS GUTIERREZ</v>
      </c>
    </row>
    <row r="2030" spans="1:11" x14ac:dyDescent="0.3">
      <c r="A2030" t="s">
        <v>4648</v>
      </c>
      <c r="B2030" t="s">
        <v>4709</v>
      </c>
      <c r="C2030" t="s">
        <v>4721</v>
      </c>
      <c r="D2030" t="s">
        <v>4732</v>
      </c>
      <c r="E2030" t="s">
        <v>54</v>
      </c>
      <c r="F2030" t="s">
        <v>4388</v>
      </c>
      <c r="G2030">
        <v>23.55</v>
      </c>
      <c r="H2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0" t="str">
        <f>Tabla_Consulta_desde_proyectos6[[#This Row],[PRYApath]]&amp;" "&amp;Tabla_Consulta_desde_proyectos6[[#This Row],[Usunombre]]</f>
        <v>/0102/0008/0002 JOSE ANDRES ROJAS GUTIERREZ</v>
      </c>
    </row>
    <row r="2031" spans="1:11" x14ac:dyDescent="0.3">
      <c r="A2031" t="s">
        <v>4648</v>
      </c>
      <c r="B2031" t="s">
        <v>4709</v>
      </c>
      <c r="C2031" t="s">
        <v>4720</v>
      </c>
      <c r="D2031" t="s">
        <v>4732</v>
      </c>
      <c r="E2031" t="s">
        <v>54</v>
      </c>
      <c r="F2031" t="s">
        <v>4422</v>
      </c>
      <c r="G2031">
        <v>3.25</v>
      </c>
      <c r="H2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1" t="str">
        <f>Tabla_Consulta_desde_proyectos6[[#This Row],[PRYApath]]&amp;" "&amp;Tabla_Consulta_desde_proyectos6[[#This Row],[Usunombre]]</f>
        <v>/0102/0008/0002 JOSE ANDRES ROJAS GUTIERREZ</v>
      </c>
    </row>
    <row r="2032" spans="1:11" x14ac:dyDescent="0.3">
      <c r="A2032" t="s">
        <v>4648</v>
      </c>
      <c r="B2032" t="s">
        <v>4709</v>
      </c>
      <c r="C2032" t="s">
        <v>4719</v>
      </c>
      <c r="D2032" t="s">
        <v>4732</v>
      </c>
      <c r="E2032" t="s">
        <v>54</v>
      </c>
      <c r="F2032" t="s">
        <v>4422</v>
      </c>
      <c r="G2032">
        <v>4</v>
      </c>
      <c r="H2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2" t="str">
        <f>Tabla_Consulta_desde_proyectos6[[#This Row],[PRYApath]]&amp;" "&amp;Tabla_Consulta_desde_proyectos6[[#This Row],[Usunombre]]</f>
        <v>/0102/0008/0002 JOSE ANDRES ROJAS GUTIERREZ</v>
      </c>
    </row>
    <row r="2033" spans="1:11" x14ac:dyDescent="0.3">
      <c r="A2033" t="s">
        <v>4648</v>
      </c>
      <c r="B2033" t="s">
        <v>4709</v>
      </c>
      <c r="C2033" t="s">
        <v>4717</v>
      </c>
      <c r="D2033" t="s">
        <v>4732</v>
      </c>
      <c r="E2033" t="s">
        <v>54</v>
      </c>
      <c r="F2033" t="s">
        <v>4422</v>
      </c>
      <c r="G2033">
        <v>15.7</v>
      </c>
      <c r="H2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3" t="str">
        <f>Tabla_Consulta_desde_proyectos6[[#This Row],[PRYApath]]&amp;" "&amp;Tabla_Consulta_desde_proyectos6[[#This Row],[Usunombre]]</f>
        <v>/0102/0008/0002 JOSE ANDRES ROJAS GUTIERREZ</v>
      </c>
    </row>
    <row r="2034" spans="1:11" x14ac:dyDescent="0.3">
      <c r="A2034" t="s">
        <v>4648</v>
      </c>
      <c r="B2034" t="s">
        <v>4709</v>
      </c>
      <c r="C2034" t="s">
        <v>4721</v>
      </c>
      <c r="D2034" t="s">
        <v>4732</v>
      </c>
      <c r="E2034" t="s">
        <v>54</v>
      </c>
      <c r="F2034" t="s">
        <v>4422</v>
      </c>
      <c r="G2034">
        <v>39.25</v>
      </c>
      <c r="H2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4" t="str">
        <f>Tabla_Consulta_desde_proyectos6[[#This Row],[PRYApath]]&amp;" "&amp;Tabla_Consulta_desde_proyectos6[[#This Row],[Usunombre]]</f>
        <v>/0102/0008/0002 JOSE ANDRES ROJAS GUTIERREZ</v>
      </c>
    </row>
    <row r="2035" spans="1:11" x14ac:dyDescent="0.3">
      <c r="A2035" t="s">
        <v>4648</v>
      </c>
      <c r="B2035" t="s">
        <v>4709</v>
      </c>
      <c r="C2035" t="s">
        <v>4733</v>
      </c>
      <c r="D2035" t="s">
        <v>4732</v>
      </c>
      <c r="E2035" t="s">
        <v>54</v>
      </c>
      <c r="F2035" t="s">
        <v>4493</v>
      </c>
      <c r="G2035">
        <v>8</v>
      </c>
      <c r="H2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5" t="str">
        <f>Tabla_Consulta_desde_proyectos6[[#This Row],[PRYApath]]&amp;" "&amp;Tabla_Consulta_desde_proyectos6[[#This Row],[Usunombre]]</f>
        <v>/0102/0008/0002 JOSE ANDRES ROJAS GUTIERREZ</v>
      </c>
    </row>
    <row r="2036" spans="1:11" x14ac:dyDescent="0.3">
      <c r="A2036" t="s">
        <v>4648</v>
      </c>
      <c r="B2036" t="s">
        <v>4709</v>
      </c>
      <c r="C2036" t="s">
        <v>4745</v>
      </c>
      <c r="D2036" t="s">
        <v>4732</v>
      </c>
      <c r="E2036" t="s">
        <v>54</v>
      </c>
      <c r="F2036" t="s">
        <v>4493</v>
      </c>
      <c r="G2036">
        <v>40</v>
      </c>
      <c r="H2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6" t="str">
        <f>Tabla_Consulta_desde_proyectos6[[#This Row],[PRYApath]]&amp;" "&amp;Tabla_Consulta_desde_proyectos6[[#This Row],[Usunombre]]</f>
        <v>/0102/0008/0002 JOSE ANDRES ROJAS GUTIERREZ</v>
      </c>
    </row>
    <row r="2037" spans="1:11" x14ac:dyDescent="0.3">
      <c r="A2037" t="s">
        <v>4648</v>
      </c>
      <c r="B2037" t="s">
        <v>4709</v>
      </c>
      <c r="C2037" t="s">
        <v>4737</v>
      </c>
      <c r="D2037" t="s">
        <v>4732</v>
      </c>
      <c r="E2037" t="s">
        <v>54</v>
      </c>
      <c r="F2037" t="s">
        <v>4559</v>
      </c>
      <c r="G2037">
        <v>40</v>
      </c>
      <c r="H2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7" t="str">
        <f>Tabla_Consulta_desde_proyectos6[[#This Row],[PRYApath]]&amp;" "&amp;Tabla_Consulta_desde_proyectos6[[#This Row],[Usunombre]]</f>
        <v>/0102/0008/0002 JOSE ANDRES ROJAS GUTIERREZ</v>
      </c>
    </row>
    <row r="2038" spans="1:11" x14ac:dyDescent="0.3">
      <c r="A2038" t="s">
        <v>4648</v>
      </c>
      <c r="B2038" t="s">
        <v>4709</v>
      </c>
      <c r="C2038" t="s">
        <v>4737</v>
      </c>
      <c r="D2038" t="s">
        <v>4732</v>
      </c>
      <c r="E2038" t="s">
        <v>54</v>
      </c>
      <c r="F2038" t="s">
        <v>4593</v>
      </c>
      <c r="G2038">
        <v>8</v>
      </c>
      <c r="H2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8" t="str">
        <f>Tabla_Consulta_desde_proyectos6[[#This Row],[PRYApath]]&amp;" "&amp;Tabla_Consulta_desde_proyectos6[[#This Row],[Usunombre]]</f>
        <v>/0102/0008/0002 JOSE ANDRES ROJAS GUTIERREZ</v>
      </c>
    </row>
    <row r="2039" spans="1:11" x14ac:dyDescent="0.3">
      <c r="A2039" t="s">
        <v>4648</v>
      </c>
      <c r="B2039" t="s">
        <v>4709</v>
      </c>
      <c r="C2039" t="s">
        <v>4746</v>
      </c>
      <c r="D2039" t="s">
        <v>4732</v>
      </c>
      <c r="E2039" t="s">
        <v>54</v>
      </c>
      <c r="F2039" t="s">
        <v>4610</v>
      </c>
      <c r="G2039">
        <v>40</v>
      </c>
      <c r="H2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39" t="str">
        <f>Tabla_Consulta_desde_proyectos6[[#This Row],[PRYApath]]&amp;" "&amp;Tabla_Consulta_desde_proyectos6[[#This Row],[Usunombre]]</f>
        <v>/0102/0008/0002 JOSE ANDRES ROJAS GUTIERREZ</v>
      </c>
    </row>
    <row r="2040" spans="1:11" x14ac:dyDescent="0.3">
      <c r="A2040" t="s">
        <v>4648</v>
      </c>
      <c r="B2040" t="s">
        <v>4709</v>
      </c>
      <c r="C2040" t="s">
        <v>4747</v>
      </c>
      <c r="D2040" t="s">
        <v>4732</v>
      </c>
      <c r="E2040" t="s">
        <v>54</v>
      </c>
      <c r="F2040" t="s">
        <v>4610</v>
      </c>
      <c r="G2040">
        <v>80</v>
      </c>
      <c r="H2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0" t="str">
        <f>Tabla_Consulta_desde_proyectos6[[#This Row],[PRYApath]]&amp;" "&amp;Tabla_Consulta_desde_proyectos6[[#This Row],[Usunombre]]</f>
        <v>/0102/0008/0002 JOSE ANDRES ROJAS GUTIERREZ</v>
      </c>
    </row>
    <row r="2041" spans="1:11" x14ac:dyDescent="0.3">
      <c r="A2041" t="s">
        <v>4648</v>
      </c>
      <c r="B2041" t="s">
        <v>4709</v>
      </c>
      <c r="C2041" t="s">
        <v>4748</v>
      </c>
      <c r="D2041" t="s">
        <v>4732</v>
      </c>
      <c r="E2041" t="s">
        <v>54</v>
      </c>
      <c r="F2041" t="s">
        <v>4692</v>
      </c>
      <c r="G2041">
        <v>16</v>
      </c>
      <c r="H2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1" t="str">
        <f>Tabla_Consulta_desde_proyectos6[[#This Row],[PRYApath]]&amp;" "&amp;Tabla_Consulta_desde_proyectos6[[#This Row],[Usunombre]]</f>
        <v>/0102/0008/0002 JOSE ANDRES ROJAS GUTIERREZ</v>
      </c>
    </row>
    <row r="2042" spans="1:11" x14ac:dyDescent="0.3">
      <c r="A2042" t="s">
        <v>4648</v>
      </c>
      <c r="B2042" t="s">
        <v>4709</v>
      </c>
      <c r="C2042" t="s">
        <v>4747</v>
      </c>
      <c r="D2042" t="s">
        <v>4732</v>
      </c>
      <c r="E2042" t="s">
        <v>54</v>
      </c>
      <c r="F2042" t="s">
        <v>4692</v>
      </c>
      <c r="G2042">
        <v>72</v>
      </c>
      <c r="H2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2" t="str">
        <f>Tabla_Consulta_desde_proyectos6[[#This Row],[PRYApath]]&amp;" "&amp;Tabla_Consulta_desde_proyectos6[[#This Row],[Usunombre]]</f>
        <v>/0102/0008/0002 JOSE ANDRES ROJAS GUTIERREZ</v>
      </c>
    </row>
    <row r="2043" spans="1:11" x14ac:dyDescent="0.3">
      <c r="A2043" t="s">
        <v>4648</v>
      </c>
      <c r="B2043" t="s">
        <v>4709</v>
      </c>
      <c r="C2043" t="s">
        <v>4730</v>
      </c>
      <c r="D2043" t="s">
        <v>4732</v>
      </c>
      <c r="E2043" t="s">
        <v>10</v>
      </c>
      <c r="F2043" t="s">
        <v>4258</v>
      </c>
      <c r="G2043">
        <v>2</v>
      </c>
      <c r="H2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3" t="str">
        <f>Tabla_Consulta_desde_proyectos6[[#This Row],[PRYApath]]&amp;" "&amp;Tabla_Consulta_desde_proyectos6[[#This Row],[Usunombre]]</f>
        <v>/0102/0008/0002 OSCAR BONILLA CALDERON</v>
      </c>
    </row>
    <row r="2044" spans="1:11" x14ac:dyDescent="0.3">
      <c r="A2044" t="s">
        <v>4648</v>
      </c>
      <c r="B2044" t="s">
        <v>4709</v>
      </c>
      <c r="C2044" t="s">
        <v>4730</v>
      </c>
      <c r="D2044" t="s">
        <v>4732</v>
      </c>
      <c r="E2044" t="s">
        <v>10</v>
      </c>
      <c r="F2044" t="s">
        <v>4284</v>
      </c>
      <c r="G2044">
        <v>30</v>
      </c>
      <c r="H2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4" t="str">
        <f>Tabla_Consulta_desde_proyectos6[[#This Row],[PRYApath]]&amp;" "&amp;Tabla_Consulta_desde_proyectos6[[#This Row],[Usunombre]]</f>
        <v>/0102/0008/0002 OSCAR BONILLA CALDERON</v>
      </c>
    </row>
    <row r="2045" spans="1:11" x14ac:dyDescent="0.3">
      <c r="A2045" t="s">
        <v>4648</v>
      </c>
      <c r="B2045" t="s">
        <v>4709</v>
      </c>
      <c r="C2045" t="s">
        <v>4749</v>
      </c>
      <c r="D2045" t="s">
        <v>4732</v>
      </c>
      <c r="E2045" t="s">
        <v>10</v>
      </c>
      <c r="F2045" t="s">
        <v>4342</v>
      </c>
      <c r="G2045">
        <v>3</v>
      </c>
      <c r="H2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5" t="str">
        <f>Tabla_Consulta_desde_proyectos6[[#This Row],[PRYApath]]&amp;" "&amp;Tabla_Consulta_desde_proyectos6[[#This Row],[Usunombre]]</f>
        <v>/0102/0008/0002 OSCAR BONILLA CALDERON</v>
      </c>
    </row>
    <row r="2046" spans="1:11" x14ac:dyDescent="0.3">
      <c r="A2046" t="s">
        <v>4648</v>
      </c>
      <c r="B2046" t="s">
        <v>4709</v>
      </c>
      <c r="C2046" t="s">
        <v>4750</v>
      </c>
      <c r="D2046" t="s">
        <v>4732</v>
      </c>
      <c r="E2046" t="s">
        <v>10</v>
      </c>
      <c r="F2046" t="s">
        <v>4388</v>
      </c>
      <c r="G2046">
        <v>4</v>
      </c>
      <c r="H2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6" t="str">
        <f>Tabla_Consulta_desde_proyectos6[[#This Row],[PRYApath]]&amp;" "&amp;Tabla_Consulta_desde_proyectos6[[#This Row],[Usunombre]]</f>
        <v>/0102/0008/0002 OSCAR BONILLA CALDERON</v>
      </c>
    </row>
    <row r="2047" spans="1:11" x14ac:dyDescent="0.3">
      <c r="A2047" t="s">
        <v>4648</v>
      </c>
      <c r="B2047" t="s">
        <v>4709</v>
      </c>
      <c r="C2047" t="s">
        <v>4722</v>
      </c>
      <c r="D2047" t="s">
        <v>4732</v>
      </c>
      <c r="E2047" t="s">
        <v>50</v>
      </c>
      <c r="F2047" t="s">
        <v>4258</v>
      </c>
      <c r="G2047">
        <v>31</v>
      </c>
      <c r="H2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7" t="str">
        <f>Tabla_Consulta_desde_proyectos6[[#This Row],[PRYApath]]&amp;" "&amp;Tabla_Consulta_desde_proyectos6[[#This Row],[Usunombre]]</f>
        <v>/0102/0008/0002 ROGER GARCIA FERNANDEZ</v>
      </c>
    </row>
    <row r="2048" spans="1:11" x14ac:dyDescent="0.3">
      <c r="A2048" t="s">
        <v>4648</v>
      </c>
      <c r="B2048" t="s">
        <v>4709</v>
      </c>
      <c r="C2048" t="s">
        <v>4723</v>
      </c>
      <c r="D2048" t="s">
        <v>4732</v>
      </c>
      <c r="E2048" t="s">
        <v>50</v>
      </c>
      <c r="F2048" t="s">
        <v>4388</v>
      </c>
      <c r="G2048">
        <v>7.75</v>
      </c>
      <c r="H2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8" t="str">
        <f>Tabla_Consulta_desde_proyectos6[[#This Row],[PRYApath]]&amp;" "&amp;Tabla_Consulta_desde_proyectos6[[#This Row],[Usunombre]]</f>
        <v>/0102/0008/0002 ROGER GARCIA FERNANDEZ</v>
      </c>
    </row>
    <row r="2049" spans="1:11" x14ac:dyDescent="0.3">
      <c r="A2049" t="s">
        <v>4648</v>
      </c>
      <c r="B2049" t="s">
        <v>4709</v>
      </c>
      <c r="C2049" t="s">
        <v>4724</v>
      </c>
      <c r="D2049" t="s">
        <v>4732</v>
      </c>
      <c r="E2049" t="s">
        <v>50</v>
      </c>
      <c r="F2049" t="s">
        <v>4388</v>
      </c>
      <c r="G2049">
        <v>7.75</v>
      </c>
      <c r="H2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49" t="str">
        <f>Tabla_Consulta_desde_proyectos6[[#This Row],[PRYApath]]&amp;" "&amp;Tabla_Consulta_desde_proyectos6[[#This Row],[Usunombre]]</f>
        <v>/0102/0008/0002 ROGER GARCIA FERNANDEZ</v>
      </c>
    </row>
    <row r="2050" spans="1:11" x14ac:dyDescent="0.3">
      <c r="A2050" t="s">
        <v>4648</v>
      </c>
      <c r="B2050" t="s">
        <v>4709</v>
      </c>
      <c r="C2050" t="s">
        <v>4725</v>
      </c>
      <c r="D2050" t="s">
        <v>4732</v>
      </c>
      <c r="E2050" t="s">
        <v>50</v>
      </c>
      <c r="F2050" t="s">
        <v>4388</v>
      </c>
      <c r="G2050">
        <v>15.5</v>
      </c>
      <c r="H2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0" t="str">
        <f>Tabla_Consulta_desde_proyectos6[[#This Row],[PRYApath]]&amp;" "&amp;Tabla_Consulta_desde_proyectos6[[#This Row],[Usunombre]]</f>
        <v>/0102/0008/0002 ROGER GARCIA FERNANDEZ</v>
      </c>
    </row>
    <row r="2051" spans="1:11" x14ac:dyDescent="0.3">
      <c r="A2051" t="s">
        <v>4648</v>
      </c>
      <c r="B2051" t="s">
        <v>4709</v>
      </c>
      <c r="C2051" t="s">
        <v>4726</v>
      </c>
      <c r="D2051" t="s">
        <v>4732</v>
      </c>
      <c r="E2051" t="s">
        <v>50</v>
      </c>
      <c r="F2051" t="s">
        <v>4388</v>
      </c>
      <c r="G2051">
        <v>31</v>
      </c>
      <c r="H2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1" t="str">
        <f>Tabla_Consulta_desde_proyectos6[[#This Row],[PRYApath]]&amp;" "&amp;Tabla_Consulta_desde_proyectos6[[#This Row],[Usunombre]]</f>
        <v>/0102/0008/0002 ROGER GARCIA FERNANDEZ</v>
      </c>
    </row>
    <row r="2052" spans="1:11" x14ac:dyDescent="0.3">
      <c r="A2052" t="s">
        <v>4648</v>
      </c>
      <c r="B2052" t="s">
        <v>4709</v>
      </c>
      <c r="C2052" t="s">
        <v>4725</v>
      </c>
      <c r="D2052" t="s">
        <v>4732</v>
      </c>
      <c r="E2052" t="s">
        <v>50</v>
      </c>
      <c r="F2052" t="s">
        <v>4422</v>
      </c>
      <c r="G2052">
        <v>15.5</v>
      </c>
      <c r="H2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2" t="str">
        <f>Tabla_Consulta_desde_proyectos6[[#This Row],[PRYApath]]&amp;" "&amp;Tabla_Consulta_desde_proyectos6[[#This Row],[Usunombre]]</f>
        <v>/0102/0008/0002 ROGER GARCIA FERNANDEZ</v>
      </c>
    </row>
    <row r="2053" spans="1:11" x14ac:dyDescent="0.3">
      <c r="A2053" t="s">
        <v>4648</v>
      </c>
      <c r="B2053" t="s">
        <v>4709</v>
      </c>
      <c r="C2053" t="s">
        <v>4723</v>
      </c>
      <c r="D2053" t="s">
        <v>4732</v>
      </c>
      <c r="E2053" t="s">
        <v>50</v>
      </c>
      <c r="F2053" t="s">
        <v>4422</v>
      </c>
      <c r="G2053">
        <v>69.75</v>
      </c>
      <c r="H2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3" t="str">
        <f>Tabla_Consulta_desde_proyectos6[[#This Row],[PRYApath]]&amp;" "&amp;Tabla_Consulta_desde_proyectos6[[#This Row],[Usunombre]]</f>
        <v>/0102/0008/0002 ROGER GARCIA FERNANDEZ</v>
      </c>
    </row>
    <row r="2054" spans="1:11" x14ac:dyDescent="0.3">
      <c r="A2054" t="s">
        <v>4648</v>
      </c>
      <c r="B2054" t="s">
        <v>4709</v>
      </c>
      <c r="C2054" t="s">
        <v>4727</v>
      </c>
      <c r="D2054" t="s">
        <v>4732</v>
      </c>
      <c r="E2054" t="s">
        <v>50</v>
      </c>
      <c r="F2054" t="s">
        <v>4434</v>
      </c>
      <c r="G2054">
        <v>7.75</v>
      </c>
      <c r="H2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4" t="str">
        <f>Tabla_Consulta_desde_proyectos6[[#This Row],[PRYApath]]&amp;" "&amp;Tabla_Consulta_desde_proyectos6[[#This Row],[Usunombre]]</f>
        <v>/0102/0008/0002 ROGER GARCIA FERNANDEZ</v>
      </c>
    </row>
    <row r="2055" spans="1:11" x14ac:dyDescent="0.3">
      <c r="A2055" t="s">
        <v>4648</v>
      </c>
      <c r="B2055" t="s">
        <v>4709</v>
      </c>
      <c r="C2055" t="s">
        <v>4751</v>
      </c>
      <c r="D2055" t="s">
        <v>4732</v>
      </c>
      <c r="E2055" t="s">
        <v>50</v>
      </c>
      <c r="F2055" t="s">
        <v>4559</v>
      </c>
      <c r="G2055">
        <v>8</v>
      </c>
      <c r="H2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5" t="str">
        <f>Tabla_Consulta_desde_proyectos6[[#This Row],[PRYApath]]&amp;" "&amp;Tabla_Consulta_desde_proyectos6[[#This Row],[Usunombre]]</f>
        <v>/0102/0008/0002 ROGER GARCIA FERNANDEZ</v>
      </c>
    </row>
    <row r="2056" spans="1:11" x14ac:dyDescent="0.3">
      <c r="A2056" t="s">
        <v>4648</v>
      </c>
      <c r="B2056" t="s">
        <v>4709</v>
      </c>
      <c r="C2056" t="s">
        <v>4752</v>
      </c>
      <c r="D2056" t="s">
        <v>4732</v>
      </c>
      <c r="E2056" t="s">
        <v>50</v>
      </c>
      <c r="F2056" t="s">
        <v>4559</v>
      </c>
      <c r="G2056">
        <v>16</v>
      </c>
      <c r="H2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6" t="str">
        <f>Tabla_Consulta_desde_proyectos6[[#This Row],[PRYApath]]&amp;" "&amp;Tabla_Consulta_desde_proyectos6[[#This Row],[Usunombre]]</f>
        <v>/0102/0008/0002 ROGER GARCIA FERNANDEZ</v>
      </c>
    </row>
    <row r="2057" spans="1:11" x14ac:dyDescent="0.3">
      <c r="A2057" t="s">
        <v>4648</v>
      </c>
      <c r="B2057" t="s">
        <v>4709</v>
      </c>
      <c r="C2057" t="s">
        <v>4753</v>
      </c>
      <c r="D2057" t="s">
        <v>4732</v>
      </c>
      <c r="E2057" t="s">
        <v>50</v>
      </c>
      <c r="F2057" t="s">
        <v>4559</v>
      </c>
      <c r="G2057">
        <v>16</v>
      </c>
      <c r="H2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7" t="str">
        <f>Tabla_Consulta_desde_proyectos6[[#This Row],[PRYApath]]&amp;" "&amp;Tabla_Consulta_desde_proyectos6[[#This Row],[Usunombre]]</f>
        <v>/0102/0008/0002 ROGER GARCIA FERNANDEZ</v>
      </c>
    </row>
    <row r="2058" spans="1:11" x14ac:dyDescent="0.3">
      <c r="A2058" t="s">
        <v>4648</v>
      </c>
      <c r="B2058" t="s">
        <v>4709</v>
      </c>
      <c r="C2058" t="s">
        <v>4753</v>
      </c>
      <c r="D2058" t="s">
        <v>4732</v>
      </c>
      <c r="E2058" t="s">
        <v>50</v>
      </c>
      <c r="F2058" t="s">
        <v>4593</v>
      </c>
      <c r="G2058">
        <v>4</v>
      </c>
      <c r="H2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8" t="str">
        <f>Tabla_Consulta_desde_proyectos6[[#This Row],[PRYApath]]&amp;" "&amp;Tabla_Consulta_desde_proyectos6[[#This Row],[Usunombre]]</f>
        <v>/0102/0008/0002 ROGER GARCIA FERNANDEZ</v>
      </c>
    </row>
    <row r="2059" spans="1:11" x14ac:dyDescent="0.3">
      <c r="A2059" t="s">
        <v>4648</v>
      </c>
      <c r="B2059" t="s">
        <v>4709</v>
      </c>
      <c r="C2059" t="s">
        <v>4754</v>
      </c>
      <c r="D2059" t="s">
        <v>4732</v>
      </c>
      <c r="E2059" t="s">
        <v>50</v>
      </c>
      <c r="F2059" t="s">
        <v>4593</v>
      </c>
      <c r="G2059">
        <v>24</v>
      </c>
      <c r="H2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59" t="str">
        <f>Tabla_Consulta_desde_proyectos6[[#This Row],[PRYApath]]&amp;" "&amp;Tabla_Consulta_desde_proyectos6[[#This Row],[Usunombre]]</f>
        <v>/0102/0008/0002 ROGER GARCIA FERNANDEZ</v>
      </c>
    </row>
    <row r="2060" spans="1:11" x14ac:dyDescent="0.3">
      <c r="A2060" t="s">
        <v>4648</v>
      </c>
      <c r="B2060" t="s">
        <v>4709</v>
      </c>
      <c r="C2060" t="s">
        <v>4751</v>
      </c>
      <c r="D2060" t="s">
        <v>4732</v>
      </c>
      <c r="E2060" t="s">
        <v>50</v>
      </c>
      <c r="F2060" t="s">
        <v>4593</v>
      </c>
      <c r="G2060">
        <v>28</v>
      </c>
      <c r="H2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0" t="str">
        <f>Tabla_Consulta_desde_proyectos6[[#This Row],[PRYApath]]&amp;" "&amp;Tabla_Consulta_desde_proyectos6[[#This Row],[Usunombre]]</f>
        <v>/0102/0008/0002 ROGER GARCIA FERNANDEZ</v>
      </c>
    </row>
    <row r="2061" spans="1:11" x14ac:dyDescent="0.3">
      <c r="A2061" t="s">
        <v>4648</v>
      </c>
      <c r="B2061" t="s">
        <v>4709</v>
      </c>
      <c r="C2061" t="s">
        <v>4754</v>
      </c>
      <c r="D2061" t="s">
        <v>4732</v>
      </c>
      <c r="E2061" t="s">
        <v>50</v>
      </c>
      <c r="F2061" t="s">
        <v>4610</v>
      </c>
      <c r="G2061">
        <v>8</v>
      </c>
      <c r="H2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1" t="str">
        <f>Tabla_Consulta_desde_proyectos6[[#This Row],[PRYApath]]&amp;" "&amp;Tabla_Consulta_desde_proyectos6[[#This Row],[Usunombre]]</f>
        <v>/0102/0008/0002 ROGER GARCIA FERNANDEZ</v>
      </c>
    </row>
    <row r="2062" spans="1:11" x14ac:dyDescent="0.3">
      <c r="A2062" t="s">
        <v>4648</v>
      </c>
      <c r="B2062" t="s">
        <v>4709</v>
      </c>
      <c r="C2062" t="s">
        <v>4754</v>
      </c>
      <c r="D2062" t="s">
        <v>4732</v>
      </c>
      <c r="E2062" t="s">
        <v>50</v>
      </c>
      <c r="F2062" t="s">
        <v>4692</v>
      </c>
      <c r="G2062">
        <v>32</v>
      </c>
      <c r="H2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2" t="str">
        <f>Tabla_Consulta_desde_proyectos6[[#This Row],[PRYApath]]&amp;" "&amp;Tabla_Consulta_desde_proyectos6[[#This Row],[Usunombre]]</f>
        <v>/0102/0008/0002 ROGER GARCIA FERNANDEZ</v>
      </c>
    </row>
    <row r="2063" spans="1:11" x14ac:dyDescent="0.3">
      <c r="A2063" t="s">
        <v>4648</v>
      </c>
      <c r="B2063" t="s">
        <v>4709</v>
      </c>
      <c r="C2063" t="s">
        <v>4754</v>
      </c>
      <c r="D2063" t="s">
        <v>4732</v>
      </c>
      <c r="E2063" t="s">
        <v>50</v>
      </c>
      <c r="F2063" t="s">
        <v>4640</v>
      </c>
      <c r="G2063">
        <v>16</v>
      </c>
      <c r="H2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3" t="str">
        <f>Tabla_Consulta_desde_proyectos6[[#This Row],[PRYApath]]&amp;" "&amp;Tabla_Consulta_desde_proyectos6[[#This Row],[Usunombre]]</f>
        <v>/0102/0008/0002 ROGER GARCIA FERNANDEZ</v>
      </c>
    </row>
    <row r="2064" spans="1:11" x14ac:dyDescent="0.3">
      <c r="A2064" t="s">
        <v>4648</v>
      </c>
      <c r="B2064" t="s">
        <v>4709</v>
      </c>
      <c r="C2064" t="s">
        <v>4755</v>
      </c>
      <c r="D2064" t="s">
        <v>4732</v>
      </c>
      <c r="E2064" t="s">
        <v>50</v>
      </c>
      <c r="F2064" t="s">
        <v>4640</v>
      </c>
      <c r="G2064">
        <v>16</v>
      </c>
      <c r="H2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4" t="str">
        <f>Tabla_Consulta_desde_proyectos6[[#This Row],[PRYApath]]&amp;" "&amp;Tabla_Consulta_desde_proyectos6[[#This Row],[Usunombre]]</f>
        <v>/0102/0008/0002 ROGER GARCIA FERNANDEZ</v>
      </c>
    </row>
    <row r="2065" spans="1:11" x14ac:dyDescent="0.3">
      <c r="A2065" t="s">
        <v>4648</v>
      </c>
      <c r="B2065" t="s">
        <v>4709</v>
      </c>
      <c r="C2065" t="s">
        <v>4734</v>
      </c>
      <c r="D2065" t="s">
        <v>4756</v>
      </c>
      <c r="E2065" t="s">
        <v>3972</v>
      </c>
      <c r="F2065" t="s">
        <v>4388</v>
      </c>
      <c r="G2065">
        <v>16</v>
      </c>
      <c r="H2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5" t="str">
        <f>Tabla_Consulta_desde_proyectos6[[#This Row],[PRYApath]]&amp;" "&amp;Tabla_Consulta_desde_proyectos6[[#This Row],[Usunombre]]</f>
        <v>/0102/0008/0004 AXEL MATUS VARGAS</v>
      </c>
    </row>
    <row r="2066" spans="1:11" x14ac:dyDescent="0.3">
      <c r="A2066" t="s">
        <v>4648</v>
      </c>
      <c r="B2066" t="s">
        <v>4709</v>
      </c>
      <c r="C2066" t="s">
        <v>4735</v>
      </c>
      <c r="D2066" t="s">
        <v>4756</v>
      </c>
      <c r="E2066" t="s">
        <v>3972</v>
      </c>
      <c r="F2066" t="s">
        <v>4422</v>
      </c>
      <c r="G2066">
        <v>8</v>
      </c>
      <c r="H2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6" t="str">
        <f>Tabla_Consulta_desde_proyectos6[[#This Row],[PRYApath]]&amp;" "&amp;Tabla_Consulta_desde_proyectos6[[#This Row],[Usunombre]]</f>
        <v>/0102/0008/0004 AXEL MATUS VARGAS</v>
      </c>
    </row>
    <row r="2067" spans="1:11" x14ac:dyDescent="0.3">
      <c r="A2067" t="s">
        <v>4648</v>
      </c>
      <c r="B2067" t="s">
        <v>4709</v>
      </c>
      <c r="C2067" t="s">
        <v>4728</v>
      </c>
      <c r="D2067" t="s">
        <v>4756</v>
      </c>
      <c r="E2067" t="s">
        <v>3972</v>
      </c>
      <c r="F2067" t="s">
        <v>4593</v>
      </c>
      <c r="G2067">
        <v>8</v>
      </c>
      <c r="H2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7" t="str">
        <f>Tabla_Consulta_desde_proyectos6[[#This Row],[PRYApath]]&amp;" "&amp;Tabla_Consulta_desde_proyectos6[[#This Row],[Usunombre]]</f>
        <v>/0102/0008/0004 AXEL MATUS VARGAS</v>
      </c>
    </row>
    <row r="2068" spans="1:11" x14ac:dyDescent="0.3">
      <c r="A2068" t="s">
        <v>4648</v>
      </c>
      <c r="B2068" t="s">
        <v>4709</v>
      </c>
      <c r="C2068" t="s">
        <v>4737</v>
      </c>
      <c r="D2068" t="s">
        <v>4756</v>
      </c>
      <c r="E2068" t="s">
        <v>3972</v>
      </c>
      <c r="F2068" t="s">
        <v>4593</v>
      </c>
      <c r="G2068">
        <v>24</v>
      </c>
      <c r="H2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8" t="str">
        <f>Tabla_Consulta_desde_proyectos6[[#This Row],[PRYApath]]&amp;" "&amp;Tabla_Consulta_desde_proyectos6[[#This Row],[Usunombre]]</f>
        <v>/0102/0008/0004 AXEL MATUS VARGAS</v>
      </c>
    </row>
    <row r="2069" spans="1:11" x14ac:dyDescent="0.3">
      <c r="A2069" t="s">
        <v>4648</v>
      </c>
      <c r="C2069" t="s">
        <v>4728</v>
      </c>
      <c r="D2069" t="s">
        <v>4756</v>
      </c>
      <c r="E2069" t="s">
        <v>51</v>
      </c>
      <c r="F2069" t="s">
        <v>4258</v>
      </c>
      <c r="G2069">
        <v>32</v>
      </c>
      <c r="H2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69" t="str">
        <f>Tabla_Consulta_desde_proyectos6[[#This Row],[PRYApath]]&amp;" "&amp;Tabla_Consulta_desde_proyectos6[[#This Row],[Usunombre]]</f>
        <v>/0102/0008/0004 FREDERICK CASTRO MURILLO</v>
      </c>
    </row>
    <row r="2070" spans="1:11" x14ac:dyDescent="0.3">
      <c r="A2070" t="s">
        <v>4648</v>
      </c>
      <c r="C2070" t="s">
        <v>4728</v>
      </c>
      <c r="D2070" t="s">
        <v>4756</v>
      </c>
      <c r="E2070" t="s">
        <v>51</v>
      </c>
      <c r="F2070" t="s">
        <v>4284</v>
      </c>
      <c r="G2070">
        <v>26</v>
      </c>
      <c r="H2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0" t="str">
        <f>Tabla_Consulta_desde_proyectos6[[#This Row],[PRYApath]]&amp;" "&amp;Tabla_Consulta_desde_proyectos6[[#This Row],[Usunombre]]</f>
        <v>/0102/0008/0004 FREDERICK CASTRO MURILLO</v>
      </c>
    </row>
    <row r="2071" spans="1:11" x14ac:dyDescent="0.3">
      <c r="A2071" t="s">
        <v>4648</v>
      </c>
      <c r="C2071" t="s">
        <v>4728</v>
      </c>
      <c r="D2071" t="s">
        <v>4756</v>
      </c>
      <c r="E2071" t="s">
        <v>51</v>
      </c>
      <c r="F2071" t="s">
        <v>4342</v>
      </c>
      <c r="G2071">
        <v>15</v>
      </c>
      <c r="H2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1" t="str">
        <f>Tabla_Consulta_desde_proyectos6[[#This Row],[PRYApath]]&amp;" "&amp;Tabla_Consulta_desde_proyectos6[[#This Row],[Usunombre]]</f>
        <v>/0102/0008/0004 FREDERICK CASTRO MURILLO</v>
      </c>
    </row>
    <row r="2072" spans="1:11" x14ac:dyDescent="0.3">
      <c r="A2072" t="s">
        <v>4648</v>
      </c>
      <c r="C2072" t="s">
        <v>4728</v>
      </c>
      <c r="D2072" t="s">
        <v>4756</v>
      </c>
      <c r="E2072" t="s">
        <v>51</v>
      </c>
      <c r="F2072" t="s">
        <v>4366</v>
      </c>
      <c r="G2072">
        <v>7</v>
      </c>
      <c r="H2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2" t="str">
        <f>Tabla_Consulta_desde_proyectos6[[#This Row],[PRYApath]]&amp;" "&amp;Tabla_Consulta_desde_proyectos6[[#This Row],[Usunombre]]</f>
        <v>/0102/0008/0004 FREDERICK CASTRO MURILLO</v>
      </c>
    </row>
    <row r="2073" spans="1:11" x14ac:dyDescent="0.3">
      <c r="A2073" t="s">
        <v>4648</v>
      </c>
      <c r="C2073" t="s">
        <v>4728</v>
      </c>
      <c r="D2073" t="s">
        <v>4756</v>
      </c>
      <c r="E2073" t="s">
        <v>51</v>
      </c>
      <c r="F2073" t="s">
        <v>4388</v>
      </c>
      <c r="G2073">
        <v>15</v>
      </c>
      <c r="H2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3" t="str">
        <f>Tabla_Consulta_desde_proyectos6[[#This Row],[PRYApath]]&amp;" "&amp;Tabla_Consulta_desde_proyectos6[[#This Row],[Usunombre]]</f>
        <v>/0102/0008/0004 FREDERICK CASTRO MURILLO</v>
      </c>
    </row>
    <row r="2074" spans="1:11" x14ac:dyDescent="0.3">
      <c r="A2074" t="s">
        <v>4648</v>
      </c>
      <c r="C2074" t="s">
        <v>4728</v>
      </c>
      <c r="D2074" t="s">
        <v>4756</v>
      </c>
      <c r="E2074" t="s">
        <v>51</v>
      </c>
      <c r="F2074" t="s">
        <v>4422</v>
      </c>
      <c r="G2074">
        <v>14</v>
      </c>
      <c r="H2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4" t="str">
        <f>Tabla_Consulta_desde_proyectos6[[#This Row],[PRYApath]]&amp;" "&amp;Tabla_Consulta_desde_proyectos6[[#This Row],[Usunombre]]</f>
        <v>/0102/0008/0004 FREDERICK CASTRO MURILLO</v>
      </c>
    </row>
    <row r="2075" spans="1:11" x14ac:dyDescent="0.3">
      <c r="A2075" t="s">
        <v>4648</v>
      </c>
      <c r="C2075" t="s">
        <v>4728</v>
      </c>
      <c r="D2075" t="s">
        <v>4756</v>
      </c>
      <c r="E2075" t="s">
        <v>51</v>
      </c>
      <c r="F2075" t="s">
        <v>4434</v>
      </c>
      <c r="G2075">
        <v>19</v>
      </c>
      <c r="H2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5" t="str">
        <f>Tabla_Consulta_desde_proyectos6[[#This Row],[PRYApath]]&amp;" "&amp;Tabla_Consulta_desde_proyectos6[[#This Row],[Usunombre]]</f>
        <v>/0102/0008/0004 FREDERICK CASTRO MURILLO</v>
      </c>
    </row>
    <row r="2076" spans="1:11" x14ac:dyDescent="0.3">
      <c r="A2076" t="s">
        <v>4648</v>
      </c>
      <c r="C2076" t="s">
        <v>4728</v>
      </c>
      <c r="D2076" t="s">
        <v>4756</v>
      </c>
      <c r="E2076" t="s">
        <v>51</v>
      </c>
      <c r="F2076" t="s">
        <v>4493</v>
      </c>
      <c r="G2076">
        <v>15</v>
      </c>
      <c r="H2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6" t="str">
        <f>Tabla_Consulta_desde_proyectos6[[#This Row],[PRYApath]]&amp;" "&amp;Tabla_Consulta_desde_proyectos6[[#This Row],[Usunombre]]</f>
        <v>/0102/0008/0004 FREDERICK CASTRO MURILLO</v>
      </c>
    </row>
    <row r="2077" spans="1:11" x14ac:dyDescent="0.3">
      <c r="A2077" t="s">
        <v>4648</v>
      </c>
      <c r="C2077" t="s">
        <v>4728</v>
      </c>
      <c r="D2077" t="s">
        <v>4756</v>
      </c>
      <c r="E2077" t="s">
        <v>51</v>
      </c>
      <c r="F2077" t="s">
        <v>4559</v>
      </c>
      <c r="G2077">
        <v>24</v>
      </c>
      <c r="H2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7" t="str">
        <f>Tabla_Consulta_desde_proyectos6[[#This Row],[PRYApath]]&amp;" "&amp;Tabla_Consulta_desde_proyectos6[[#This Row],[Usunombre]]</f>
        <v>/0102/0008/0004 FREDERICK CASTRO MURILLO</v>
      </c>
    </row>
    <row r="2078" spans="1:11" x14ac:dyDescent="0.3">
      <c r="A2078" t="s">
        <v>4648</v>
      </c>
      <c r="C2078" t="s">
        <v>4728</v>
      </c>
      <c r="D2078" t="s">
        <v>4756</v>
      </c>
      <c r="E2078" t="s">
        <v>51</v>
      </c>
      <c r="F2078" t="s">
        <v>4593</v>
      </c>
      <c r="G2078">
        <v>18</v>
      </c>
      <c r="H2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8" t="str">
        <f>Tabla_Consulta_desde_proyectos6[[#This Row],[PRYApath]]&amp;" "&amp;Tabla_Consulta_desde_proyectos6[[#This Row],[Usunombre]]</f>
        <v>/0102/0008/0004 FREDERICK CASTRO MURILLO</v>
      </c>
    </row>
    <row r="2079" spans="1:11" x14ac:dyDescent="0.3">
      <c r="A2079" t="s">
        <v>4648</v>
      </c>
      <c r="B2079" t="s">
        <v>4709</v>
      </c>
      <c r="C2079" t="s">
        <v>4728</v>
      </c>
      <c r="D2079" t="s">
        <v>4756</v>
      </c>
      <c r="E2079" t="s">
        <v>51</v>
      </c>
      <c r="F2079" t="s">
        <v>4593</v>
      </c>
      <c r="G2079">
        <v>2</v>
      </c>
      <c r="H2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79" t="str">
        <f>Tabla_Consulta_desde_proyectos6[[#This Row],[PRYApath]]&amp;" "&amp;Tabla_Consulta_desde_proyectos6[[#This Row],[Usunombre]]</f>
        <v>/0102/0008/0004 FREDERICK CASTRO MURILLO</v>
      </c>
    </row>
    <row r="2080" spans="1:11" x14ac:dyDescent="0.3">
      <c r="A2080" t="s">
        <v>4648</v>
      </c>
      <c r="B2080" t="s">
        <v>4709</v>
      </c>
      <c r="C2080" t="s">
        <v>4728</v>
      </c>
      <c r="D2080" t="s">
        <v>4756</v>
      </c>
      <c r="E2080" t="s">
        <v>51</v>
      </c>
      <c r="F2080" t="s">
        <v>4610</v>
      </c>
      <c r="G2080">
        <v>15</v>
      </c>
      <c r="H2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0" t="str">
        <f>Tabla_Consulta_desde_proyectos6[[#This Row],[PRYApath]]&amp;" "&amp;Tabla_Consulta_desde_proyectos6[[#This Row],[Usunombre]]</f>
        <v>/0102/0008/0004 FREDERICK CASTRO MURILLO</v>
      </c>
    </row>
    <row r="2081" spans="1:11" x14ac:dyDescent="0.3">
      <c r="A2081" t="s">
        <v>4648</v>
      </c>
      <c r="B2081" t="s">
        <v>4709</v>
      </c>
      <c r="C2081" t="s">
        <v>4728</v>
      </c>
      <c r="D2081" t="s">
        <v>4756</v>
      </c>
      <c r="E2081" t="s">
        <v>51</v>
      </c>
      <c r="F2081" t="s">
        <v>4692</v>
      </c>
      <c r="G2081">
        <v>20</v>
      </c>
      <c r="H2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1" t="str">
        <f>Tabla_Consulta_desde_proyectos6[[#This Row],[PRYApath]]&amp;" "&amp;Tabla_Consulta_desde_proyectos6[[#This Row],[Usunombre]]</f>
        <v>/0102/0008/0004 FREDERICK CASTRO MURILLO</v>
      </c>
    </row>
    <row r="2082" spans="1:11" x14ac:dyDescent="0.3">
      <c r="A2082" t="s">
        <v>4648</v>
      </c>
      <c r="B2082" t="s">
        <v>4709</v>
      </c>
      <c r="C2082" t="s">
        <v>4737</v>
      </c>
      <c r="D2082" t="s">
        <v>4756</v>
      </c>
      <c r="E2082" t="s">
        <v>54</v>
      </c>
      <c r="F2082" t="s">
        <v>4559</v>
      </c>
      <c r="G2082">
        <v>64</v>
      </c>
      <c r="H2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2" t="str">
        <f>Tabla_Consulta_desde_proyectos6[[#This Row],[PRYApath]]&amp;" "&amp;Tabla_Consulta_desde_proyectos6[[#This Row],[Usunombre]]</f>
        <v>/0102/0008/0004 JOSE ANDRES ROJAS GUTIERREZ</v>
      </c>
    </row>
    <row r="2083" spans="1:11" x14ac:dyDescent="0.3">
      <c r="A2083" t="s">
        <v>4648</v>
      </c>
      <c r="B2083" t="s">
        <v>4709</v>
      </c>
      <c r="C2083" t="s">
        <v>4737</v>
      </c>
      <c r="D2083" t="s">
        <v>4756</v>
      </c>
      <c r="E2083" t="s">
        <v>54</v>
      </c>
      <c r="F2083" t="s">
        <v>4593</v>
      </c>
      <c r="G2083">
        <v>144</v>
      </c>
      <c r="H2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3" t="str">
        <f>Tabla_Consulta_desde_proyectos6[[#This Row],[PRYApath]]&amp;" "&amp;Tabla_Consulta_desde_proyectos6[[#This Row],[Usunombre]]</f>
        <v>/0102/0008/0004 JOSE ANDRES ROJAS GUTIERREZ</v>
      </c>
    </row>
    <row r="2084" spans="1:11" x14ac:dyDescent="0.3">
      <c r="A2084" t="s">
        <v>4648</v>
      </c>
      <c r="B2084" t="s">
        <v>4709</v>
      </c>
      <c r="C2084" t="s">
        <v>4748</v>
      </c>
      <c r="D2084" t="s">
        <v>4756</v>
      </c>
      <c r="E2084" t="s">
        <v>54</v>
      </c>
      <c r="F2084" t="s">
        <v>4692</v>
      </c>
      <c r="G2084">
        <v>12</v>
      </c>
      <c r="H2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4" t="str">
        <f>Tabla_Consulta_desde_proyectos6[[#This Row],[PRYApath]]&amp;" "&amp;Tabla_Consulta_desde_proyectos6[[#This Row],[Usunombre]]</f>
        <v>/0102/0008/0004 JOSE ANDRES ROJAS GUTIERREZ</v>
      </c>
    </row>
    <row r="2085" spans="1:11" x14ac:dyDescent="0.3">
      <c r="A2085" t="s">
        <v>4648</v>
      </c>
      <c r="B2085" t="s">
        <v>4709</v>
      </c>
      <c r="C2085" t="s">
        <v>4746</v>
      </c>
      <c r="D2085" t="s">
        <v>4756</v>
      </c>
      <c r="E2085" t="s">
        <v>54</v>
      </c>
      <c r="F2085" t="s">
        <v>4692</v>
      </c>
      <c r="G2085">
        <v>16</v>
      </c>
      <c r="H2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5" t="str">
        <f>Tabla_Consulta_desde_proyectos6[[#This Row],[PRYApath]]&amp;" "&amp;Tabla_Consulta_desde_proyectos6[[#This Row],[Usunombre]]</f>
        <v>/0102/0008/0004 JOSE ANDRES ROJAS GUTIERREZ</v>
      </c>
    </row>
    <row r="2086" spans="1:11" x14ac:dyDescent="0.3">
      <c r="A2086" t="s">
        <v>4648</v>
      </c>
      <c r="C2086" t="s">
        <v>4728</v>
      </c>
      <c r="D2086" t="s">
        <v>4757</v>
      </c>
      <c r="E2086" t="s">
        <v>51</v>
      </c>
      <c r="F2086" t="s">
        <v>4258</v>
      </c>
      <c r="G2086">
        <v>34</v>
      </c>
      <c r="H2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6" t="str">
        <f>Tabla_Consulta_desde_proyectos6[[#This Row],[PRYApath]]&amp;" "&amp;Tabla_Consulta_desde_proyectos6[[#This Row],[Usunombre]]</f>
        <v>/0102/0010 FREDERICK CASTRO MURILLO</v>
      </c>
    </row>
    <row r="2087" spans="1:11" x14ac:dyDescent="0.3">
      <c r="A2087" t="s">
        <v>4648</v>
      </c>
      <c r="C2087" t="s">
        <v>4728</v>
      </c>
      <c r="D2087" t="s">
        <v>4757</v>
      </c>
      <c r="E2087" t="s">
        <v>51</v>
      </c>
      <c r="F2087" t="s">
        <v>4284</v>
      </c>
      <c r="G2087">
        <v>6</v>
      </c>
      <c r="H20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7" t="str">
        <f>Tabla_Consulta_desde_proyectos6[[#This Row],[PRYApath]]&amp;" "&amp;Tabla_Consulta_desde_proyectos6[[#This Row],[Usunombre]]</f>
        <v>/0102/0010 FREDERICK CASTRO MURILLO</v>
      </c>
    </row>
    <row r="2088" spans="1:11" x14ac:dyDescent="0.3">
      <c r="A2088" t="s">
        <v>4648</v>
      </c>
      <c r="C2088" t="s">
        <v>4728</v>
      </c>
      <c r="D2088" t="s">
        <v>4757</v>
      </c>
      <c r="E2088" t="s">
        <v>51</v>
      </c>
      <c r="F2088" t="s">
        <v>4342</v>
      </c>
      <c r="G2088">
        <v>5</v>
      </c>
      <c r="H2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8" t="str">
        <f>Tabla_Consulta_desde_proyectos6[[#This Row],[PRYApath]]&amp;" "&amp;Tabla_Consulta_desde_proyectos6[[#This Row],[Usunombre]]</f>
        <v>/0102/0010 FREDERICK CASTRO MURILLO</v>
      </c>
    </row>
    <row r="2089" spans="1:11" x14ac:dyDescent="0.3">
      <c r="A2089" t="s">
        <v>4648</v>
      </c>
      <c r="C2089" t="s">
        <v>4728</v>
      </c>
      <c r="D2089" t="s">
        <v>4757</v>
      </c>
      <c r="E2089" t="s">
        <v>51</v>
      </c>
      <c r="F2089" t="s">
        <v>4559</v>
      </c>
      <c r="G2089">
        <v>20</v>
      </c>
      <c r="H2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89" t="str">
        <f>Tabla_Consulta_desde_proyectos6[[#This Row],[PRYApath]]&amp;" "&amp;Tabla_Consulta_desde_proyectos6[[#This Row],[Usunombre]]</f>
        <v>/0102/0010 FREDERICK CASTRO MURILLO</v>
      </c>
    </row>
    <row r="2090" spans="1:11" x14ac:dyDescent="0.3">
      <c r="A2090" t="s">
        <v>4648</v>
      </c>
      <c r="B2090" t="s">
        <v>4709</v>
      </c>
      <c r="C2090" t="s">
        <v>326</v>
      </c>
      <c r="D2090" t="s">
        <v>4758</v>
      </c>
      <c r="E2090" t="s">
        <v>3972</v>
      </c>
      <c r="F2090" t="s">
        <v>4610</v>
      </c>
      <c r="G2090">
        <v>12</v>
      </c>
      <c r="H2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0" t="str">
        <f>Tabla_Consulta_desde_proyectos6[[#This Row],[PRYApath]]&amp;" "&amp;Tabla_Consulta_desde_proyectos6[[#This Row],[Usunombre]]</f>
        <v>/0102/0014 AXEL MATUS VARGAS</v>
      </c>
    </row>
    <row r="2091" spans="1:11" x14ac:dyDescent="0.3">
      <c r="A2091" t="s">
        <v>4648</v>
      </c>
      <c r="B2091" t="s">
        <v>4709</v>
      </c>
      <c r="C2091" t="s">
        <v>4733</v>
      </c>
      <c r="D2091" t="s">
        <v>4758</v>
      </c>
      <c r="E2091" t="s">
        <v>54</v>
      </c>
      <c r="F2091" t="s">
        <v>4493</v>
      </c>
      <c r="G2091">
        <v>8</v>
      </c>
      <c r="H2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1" t="str">
        <f>Tabla_Consulta_desde_proyectos6[[#This Row],[PRYApath]]&amp;" "&amp;Tabla_Consulta_desde_proyectos6[[#This Row],[Usunombre]]</f>
        <v>/0102/0014 JOSE ANDRES ROJAS GUTIERREZ</v>
      </c>
    </row>
    <row r="2092" spans="1:11" x14ac:dyDescent="0.3">
      <c r="A2092" t="s">
        <v>4648</v>
      </c>
      <c r="C2092" t="s">
        <v>4728</v>
      </c>
      <c r="D2092" t="s">
        <v>4759</v>
      </c>
      <c r="E2092" t="s">
        <v>51</v>
      </c>
      <c r="F2092" t="s">
        <v>4258</v>
      </c>
      <c r="G2092">
        <v>15</v>
      </c>
      <c r="H2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2" t="str">
        <f>Tabla_Consulta_desde_proyectos6[[#This Row],[PRYApath]]&amp;" "&amp;Tabla_Consulta_desde_proyectos6[[#This Row],[Usunombre]]</f>
        <v>/0102/0022/0004 FREDERICK CASTRO MURILLO</v>
      </c>
    </row>
    <row r="2093" spans="1:11" x14ac:dyDescent="0.3">
      <c r="A2093" t="s">
        <v>4648</v>
      </c>
      <c r="C2093" t="s">
        <v>4728</v>
      </c>
      <c r="D2093" t="s">
        <v>4759</v>
      </c>
      <c r="E2093" t="s">
        <v>51</v>
      </c>
      <c r="F2093" t="s">
        <v>4422</v>
      </c>
      <c r="G2093">
        <v>10</v>
      </c>
      <c r="H2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3" t="str">
        <f>Tabla_Consulta_desde_proyectos6[[#This Row],[PRYApath]]&amp;" "&amp;Tabla_Consulta_desde_proyectos6[[#This Row],[Usunombre]]</f>
        <v>/0102/0022/0004 FREDERICK CASTRO MURILLO</v>
      </c>
    </row>
    <row r="2094" spans="1:11" x14ac:dyDescent="0.3">
      <c r="A2094" t="s">
        <v>4648</v>
      </c>
      <c r="B2094" t="s">
        <v>4709</v>
      </c>
      <c r="C2094" t="s">
        <v>8415</v>
      </c>
      <c r="D2094" t="s">
        <v>7007</v>
      </c>
      <c r="E2094" t="s">
        <v>63</v>
      </c>
      <c r="F2094" t="s">
        <v>8381</v>
      </c>
      <c r="G2094">
        <v>2</v>
      </c>
      <c r="H209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4" t="str">
        <f>Tabla_Consulta_desde_proyectos6[[#This Row],[PRYApath]]&amp;" "&amp;Tabla_Consulta_desde_proyectos6[[#This Row],[Usunombre]]</f>
        <v>/0106/0002 CAROL RODRIGUEZ SOLORZANO</v>
      </c>
    </row>
    <row r="2095" spans="1:11" x14ac:dyDescent="0.3">
      <c r="A2095" t="s">
        <v>4648</v>
      </c>
      <c r="B2095" t="s">
        <v>4709</v>
      </c>
      <c r="C2095" t="s">
        <v>8416</v>
      </c>
      <c r="D2095" t="s">
        <v>7007</v>
      </c>
      <c r="E2095" t="s">
        <v>70</v>
      </c>
      <c r="F2095" t="s">
        <v>8381</v>
      </c>
      <c r="G2095">
        <v>9</v>
      </c>
      <c r="H209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5" t="str">
        <f>Tabla_Consulta_desde_proyectos6[[#This Row],[PRYApath]]&amp;" "&amp;Tabla_Consulta_desde_proyectos6[[#This Row],[Usunombre]]</f>
        <v>/0106/0002 MARIELA GUTIERREZ HIDALGO</v>
      </c>
    </row>
    <row r="2096" spans="1:11" x14ac:dyDescent="0.3">
      <c r="A2096" t="s">
        <v>4648</v>
      </c>
      <c r="B2096" t="s">
        <v>4709</v>
      </c>
      <c r="C2096" t="s">
        <v>4736</v>
      </c>
      <c r="D2096" t="s">
        <v>7009</v>
      </c>
      <c r="E2096" t="s">
        <v>3972</v>
      </c>
      <c r="F2096" t="s">
        <v>8381</v>
      </c>
      <c r="G2096">
        <v>32</v>
      </c>
      <c r="H2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6" t="str">
        <f>Tabla_Consulta_desde_proyectos6[[#This Row],[PRYApath]]&amp;" "&amp;Tabla_Consulta_desde_proyectos6[[#This Row],[Usunombre]]</f>
        <v>/0106/0006 AXEL MATUS VARGAS</v>
      </c>
    </row>
    <row r="2097" spans="1:11" x14ac:dyDescent="0.3">
      <c r="A2097" t="s">
        <v>4648</v>
      </c>
      <c r="B2097" t="s">
        <v>4709</v>
      </c>
      <c r="C2097" t="s">
        <v>326</v>
      </c>
      <c r="D2097" t="s">
        <v>7009</v>
      </c>
      <c r="E2097" t="s">
        <v>69</v>
      </c>
      <c r="F2097" t="s">
        <v>8381</v>
      </c>
      <c r="G2097">
        <v>16</v>
      </c>
      <c r="H209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7" t="str">
        <f>Tabla_Consulta_desde_proyectos6[[#This Row],[PRYApath]]&amp;" "&amp;Tabla_Consulta_desde_proyectos6[[#This Row],[Usunombre]]</f>
        <v>/0106/0006 DANNY DAVID BUSTOS ROJAS</v>
      </c>
    </row>
    <row r="2098" spans="1:11" x14ac:dyDescent="0.3">
      <c r="A2098" t="s">
        <v>4648</v>
      </c>
      <c r="B2098" t="s">
        <v>4709</v>
      </c>
      <c r="C2098" t="s">
        <v>4737</v>
      </c>
      <c r="D2098" t="s">
        <v>7009</v>
      </c>
      <c r="E2098" t="s">
        <v>69</v>
      </c>
      <c r="F2098" t="s">
        <v>8381</v>
      </c>
      <c r="G2098">
        <v>30</v>
      </c>
      <c r="H20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8" t="str">
        <f>Tabla_Consulta_desde_proyectos6[[#This Row],[PRYApath]]&amp;" "&amp;Tabla_Consulta_desde_proyectos6[[#This Row],[Usunombre]]</f>
        <v>/0106/0006 DANNY DAVID BUSTOS ROJAS</v>
      </c>
    </row>
    <row r="2099" spans="1:11" x14ac:dyDescent="0.3">
      <c r="A2099" t="s">
        <v>4648</v>
      </c>
      <c r="B2099" t="s">
        <v>4709</v>
      </c>
      <c r="C2099" t="s">
        <v>4737</v>
      </c>
      <c r="D2099" t="s">
        <v>7010</v>
      </c>
      <c r="E2099" t="s">
        <v>69</v>
      </c>
      <c r="F2099" t="s">
        <v>8381</v>
      </c>
      <c r="G2099">
        <v>11</v>
      </c>
      <c r="H209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099" t="str">
        <f>Tabla_Consulta_desde_proyectos6[[#This Row],[PRYApath]]&amp;" "&amp;Tabla_Consulta_desde_proyectos6[[#This Row],[Usunombre]]</f>
        <v>/0106/0008 DANNY DAVID BUSTOS ROJAS</v>
      </c>
    </row>
    <row r="2100" spans="1:11" x14ac:dyDescent="0.3">
      <c r="A2100" t="s">
        <v>4648</v>
      </c>
      <c r="B2100" t="s">
        <v>4709</v>
      </c>
      <c r="C2100" t="s">
        <v>5043</v>
      </c>
      <c r="D2100" t="s">
        <v>7012</v>
      </c>
      <c r="E2100" t="s">
        <v>69</v>
      </c>
      <c r="F2100" t="s">
        <v>8381</v>
      </c>
      <c r="G2100">
        <v>4</v>
      </c>
      <c r="H210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0" t="str">
        <f>Tabla_Consulta_desde_proyectos6[[#This Row],[PRYApath]]&amp;" "&amp;Tabla_Consulta_desde_proyectos6[[#This Row],[Usunombre]]</f>
        <v>/0106/0012 DANNY DAVID BUSTOS ROJAS</v>
      </c>
    </row>
    <row r="2101" spans="1:11" x14ac:dyDescent="0.3">
      <c r="A2101" t="s">
        <v>4648</v>
      </c>
      <c r="B2101" t="s">
        <v>4709</v>
      </c>
      <c r="C2101" t="s">
        <v>4737</v>
      </c>
      <c r="D2101" t="s">
        <v>7015</v>
      </c>
      <c r="E2101" t="s">
        <v>69</v>
      </c>
      <c r="F2101" t="s">
        <v>8381</v>
      </c>
      <c r="G2101">
        <v>1</v>
      </c>
      <c r="H210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1" t="str">
        <f>Tabla_Consulta_desde_proyectos6[[#This Row],[PRYApath]]&amp;" "&amp;Tabla_Consulta_desde_proyectos6[[#This Row],[Usunombre]]</f>
        <v>/0106/0018 DANNY DAVID BUSTOS ROJAS</v>
      </c>
    </row>
    <row r="2102" spans="1:11" x14ac:dyDescent="0.3">
      <c r="A2102" t="s">
        <v>4649</v>
      </c>
      <c r="B2102" t="s">
        <v>4709</v>
      </c>
      <c r="C2102" t="s">
        <v>4760</v>
      </c>
      <c r="D2102" t="s">
        <v>1086</v>
      </c>
      <c r="E2102" t="s">
        <v>59</v>
      </c>
      <c r="F2102" t="s">
        <v>4258</v>
      </c>
      <c r="G2102">
        <v>0.5</v>
      </c>
      <c r="H2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2" t="str">
        <f>Tabla_Consulta_desde_proyectos6[[#This Row],[PRYApath]]&amp;" "&amp;Tabla_Consulta_desde_proyectos6[[#This Row],[Usunombre]]</f>
        <v>/0002/0002 ALVARO CHAVES SABORIO</v>
      </c>
    </row>
    <row r="2103" spans="1:11" x14ac:dyDescent="0.3">
      <c r="A2103" t="s">
        <v>4649</v>
      </c>
      <c r="B2103" t="s">
        <v>4709</v>
      </c>
      <c r="C2103" t="s">
        <v>4761</v>
      </c>
      <c r="D2103" t="s">
        <v>1086</v>
      </c>
      <c r="E2103" t="s">
        <v>59</v>
      </c>
      <c r="F2103" t="s">
        <v>4284</v>
      </c>
      <c r="G2103">
        <v>1.5</v>
      </c>
      <c r="H2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3" t="str">
        <f>Tabla_Consulta_desde_proyectos6[[#This Row],[PRYApath]]&amp;" "&amp;Tabla_Consulta_desde_proyectos6[[#This Row],[Usunombre]]</f>
        <v>/0002/0002 ALVARO CHAVES SABORIO</v>
      </c>
    </row>
    <row r="2104" spans="1:11" x14ac:dyDescent="0.3">
      <c r="A2104" t="s">
        <v>4649</v>
      </c>
      <c r="B2104" t="s">
        <v>4709</v>
      </c>
      <c r="C2104" t="s">
        <v>4762</v>
      </c>
      <c r="D2104" t="s">
        <v>1086</v>
      </c>
      <c r="E2104" t="s">
        <v>59</v>
      </c>
      <c r="F2104" t="s">
        <v>4284</v>
      </c>
      <c r="G2104">
        <v>2.5</v>
      </c>
      <c r="H2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4" t="str">
        <f>Tabla_Consulta_desde_proyectos6[[#This Row],[PRYApath]]&amp;" "&amp;Tabla_Consulta_desde_proyectos6[[#This Row],[Usunombre]]</f>
        <v>/0002/0002 ALVARO CHAVES SABORIO</v>
      </c>
    </row>
    <row r="2105" spans="1:11" x14ac:dyDescent="0.3">
      <c r="A2105" t="s">
        <v>4649</v>
      </c>
      <c r="B2105" t="s">
        <v>4709</v>
      </c>
      <c r="C2105" t="s">
        <v>4763</v>
      </c>
      <c r="D2105" t="s">
        <v>1086</v>
      </c>
      <c r="E2105" t="s">
        <v>59</v>
      </c>
      <c r="F2105" t="s">
        <v>4342</v>
      </c>
      <c r="G2105">
        <v>1</v>
      </c>
      <c r="H2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5" t="str">
        <f>Tabla_Consulta_desde_proyectos6[[#This Row],[PRYApath]]&amp;" "&amp;Tabla_Consulta_desde_proyectos6[[#This Row],[Usunombre]]</f>
        <v>/0002/0002 ALVARO CHAVES SABORIO</v>
      </c>
    </row>
    <row r="2106" spans="1:11" x14ac:dyDescent="0.3">
      <c r="A2106" t="s">
        <v>4649</v>
      </c>
      <c r="B2106" t="s">
        <v>4709</v>
      </c>
      <c r="C2106" t="s">
        <v>4764</v>
      </c>
      <c r="D2106" t="s">
        <v>1086</v>
      </c>
      <c r="E2106" t="s">
        <v>59</v>
      </c>
      <c r="F2106" t="s">
        <v>4342</v>
      </c>
      <c r="G2106">
        <v>2.5</v>
      </c>
      <c r="H2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6" t="str">
        <f>Tabla_Consulta_desde_proyectos6[[#This Row],[PRYApath]]&amp;" "&amp;Tabla_Consulta_desde_proyectos6[[#This Row],[Usunombre]]</f>
        <v>/0002/0002 ALVARO CHAVES SABORIO</v>
      </c>
    </row>
    <row r="2107" spans="1:11" x14ac:dyDescent="0.3">
      <c r="A2107" t="s">
        <v>4649</v>
      </c>
      <c r="B2107" t="s">
        <v>4709</v>
      </c>
      <c r="C2107" t="s">
        <v>4738</v>
      </c>
      <c r="D2107" t="s">
        <v>1086</v>
      </c>
      <c r="E2107" t="s">
        <v>59</v>
      </c>
      <c r="F2107" t="s">
        <v>4388</v>
      </c>
      <c r="G2107">
        <v>1.5</v>
      </c>
      <c r="H2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7" t="str">
        <f>Tabla_Consulta_desde_proyectos6[[#This Row],[PRYApath]]&amp;" "&amp;Tabla_Consulta_desde_proyectos6[[#This Row],[Usunombre]]</f>
        <v>/0002/0002 ALVARO CHAVES SABORIO</v>
      </c>
    </row>
    <row r="2108" spans="1:11" x14ac:dyDescent="0.3">
      <c r="A2108" t="s">
        <v>4649</v>
      </c>
      <c r="B2108" t="s">
        <v>4709</v>
      </c>
      <c r="C2108" t="s">
        <v>4738</v>
      </c>
      <c r="D2108" t="s">
        <v>1086</v>
      </c>
      <c r="E2108" t="s">
        <v>59</v>
      </c>
      <c r="F2108" t="s">
        <v>4422</v>
      </c>
      <c r="G2108">
        <v>1</v>
      </c>
      <c r="H2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8" t="str">
        <f>Tabla_Consulta_desde_proyectos6[[#This Row],[PRYApath]]&amp;" "&amp;Tabla_Consulta_desde_proyectos6[[#This Row],[Usunombre]]</f>
        <v>/0002/0002 ALVARO CHAVES SABORIO</v>
      </c>
    </row>
    <row r="2109" spans="1:11" x14ac:dyDescent="0.3">
      <c r="A2109" t="s">
        <v>4649</v>
      </c>
      <c r="B2109" t="s">
        <v>4709</v>
      </c>
      <c r="C2109" t="s">
        <v>4765</v>
      </c>
      <c r="D2109" t="s">
        <v>1086</v>
      </c>
      <c r="E2109" t="s">
        <v>59</v>
      </c>
      <c r="F2109" t="s">
        <v>4422</v>
      </c>
      <c r="G2109">
        <v>3</v>
      </c>
      <c r="H2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09" t="str">
        <f>Tabla_Consulta_desde_proyectos6[[#This Row],[PRYApath]]&amp;" "&amp;Tabla_Consulta_desde_proyectos6[[#This Row],[Usunombre]]</f>
        <v>/0002/0002 ALVARO CHAVES SABORIO</v>
      </c>
    </row>
    <row r="2110" spans="1:11" x14ac:dyDescent="0.3">
      <c r="A2110" t="s">
        <v>4649</v>
      </c>
      <c r="B2110" t="s">
        <v>4709</v>
      </c>
      <c r="C2110" t="s">
        <v>4738</v>
      </c>
      <c r="D2110" t="s">
        <v>1086</v>
      </c>
      <c r="E2110" t="s">
        <v>59</v>
      </c>
      <c r="F2110" t="s">
        <v>4434</v>
      </c>
      <c r="G2110">
        <v>5</v>
      </c>
      <c r="H2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0" t="str">
        <f>Tabla_Consulta_desde_proyectos6[[#This Row],[PRYApath]]&amp;" "&amp;Tabla_Consulta_desde_proyectos6[[#This Row],[Usunombre]]</f>
        <v>/0002/0002 ALVARO CHAVES SABORIO</v>
      </c>
    </row>
    <row r="2111" spans="1:11" x14ac:dyDescent="0.3">
      <c r="A2111" t="s">
        <v>4649</v>
      </c>
      <c r="B2111" t="s">
        <v>4709</v>
      </c>
      <c r="C2111" t="s">
        <v>4738</v>
      </c>
      <c r="D2111" t="s">
        <v>1086</v>
      </c>
      <c r="E2111" t="s">
        <v>59</v>
      </c>
      <c r="F2111" t="s">
        <v>4493</v>
      </c>
      <c r="G2111">
        <v>2.5</v>
      </c>
      <c r="H2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1" t="str">
        <f>Tabla_Consulta_desde_proyectos6[[#This Row],[PRYApath]]&amp;" "&amp;Tabla_Consulta_desde_proyectos6[[#This Row],[Usunombre]]</f>
        <v>/0002/0002 ALVARO CHAVES SABORIO</v>
      </c>
    </row>
    <row r="2112" spans="1:11" x14ac:dyDescent="0.3">
      <c r="A2112" t="s">
        <v>4649</v>
      </c>
      <c r="B2112" t="s">
        <v>4709</v>
      </c>
      <c r="C2112" t="s">
        <v>8417</v>
      </c>
      <c r="D2112" t="s">
        <v>1086</v>
      </c>
      <c r="E2112" t="s">
        <v>59</v>
      </c>
      <c r="F2112" t="s">
        <v>8381</v>
      </c>
      <c r="G2112">
        <v>1</v>
      </c>
      <c r="H211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2" t="str">
        <f>Tabla_Consulta_desde_proyectos6[[#This Row],[PRYApath]]&amp;" "&amp;Tabla_Consulta_desde_proyectos6[[#This Row],[Usunombre]]</f>
        <v>/0002/0002 ALVARO CHAVES SABORIO</v>
      </c>
    </row>
    <row r="2113" spans="1:11" x14ac:dyDescent="0.3">
      <c r="A2113" t="s">
        <v>4649</v>
      </c>
      <c r="B2113" t="s">
        <v>4709</v>
      </c>
      <c r="C2113" t="s">
        <v>8416</v>
      </c>
      <c r="D2113" t="s">
        <v>1086</v>
      </c>
      <c r="E2113" t="s">
        <v>59</v>
      </c>
      <c r="F2113" t="s">
        <v>8381</v>
      </c>
      <c r="G2113">
        <v>7.5</v>
      </c>
      <c r="H211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3" t="str">
        <f>Tabla_Consulta_desde_proyectos6[[#This Row],[PRYApath]]&amp;" "&amp;Tabla_Consulta_desde_proyectos6[[#This Row],[Usunombre]]</f>
        <v>/0002/0002 ALVARO CHAVES SABORIO</v>
      </c>
    </row>
    <row r="2114" spans="1:11" x14ac:dyDescent="0.3">
      <c r="A2114" t="s">
        <v>4649</v>
      </c>
      <c r="B2114" t="s">
        <v>4709</v>
      </c>
      <c r="C2114" t="s">
        <v>4766</v>
      </c>
      <c r="D2114" t="s">
        <v>1086</v>
      </c>
      <c r="E2114" t="s">
        <v>63</v>
      </c>
      <c r="F2114" t="s">
        <v>4388</v>
      </c>
      <c r="G2114">
        <v>1</v>
      </c>
      <c r="H2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4" t="str">
        <f>Tabla_Consulta_desde_proyectos6[[#This Row],[PRYApath]]&amp;" "&amp;Tabla_Consulta_desde_proyectos6[[#This Row],[Usunombre]]</f>
        <v>/0002/0002 CAROL RODRIGUEZ SOLORZANO</v>
      </c>
    </row>
    <row r="2115" spans="1:11" x14ac:dyDescent="0.3">
      <c r="A2115" t="s">
        <v>4649</v>
      </c>
      <c r="B2115" t="s">
        <v>4709</v>
      </c>
      <c r="C2115" t="s">
        <v>4767</v>
      </c>
      <c r="D2115" t="s">
        <v>1086</v>
      </c>
      <c r="E2115" t="s">
        <v>63</v>
      </c>
      <c r="F2115" t="s">
        <v>4422</v>
      </c>
      <c r="G2115">
        <v>2</v>
      </c>
      <c r="H2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5" t="str">
        <f>Tabla_Consulta_desde_proyectos6[[#This Row],[PRYApath]]&amp;" "&amp;Tabla_Consulta_desde_proyectos6[[#This Row],[Usunombre]]</f>
        <v>/0002/0002 CAROL RODRIGUEZ SOLORZANO</v>
      </c>
    </row>
    <row r="2116" spans="1:11" x14ac:dyDescent="0.3">
      <c r="A2116" t="s">
        <v>4649</v>
      </c>
      <c r="B2116" t="s">
        <v>4709</v>
      </c>
      <c r="C2116" t="s">
        <v>4768</v>
      </c>
      <c r="D2116" t="s">
        <v>1086</v>
      </c>
      <c r="E2116" t="s">
        <v>63</v>
      </c>
      <c r="F2116" t="s">
        <v>4422</v>
      </c>
      <c r="G2116">
        <v>3</v>
      </c>
      <c r="H2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6" t="str">
        <f>Tabla_Consulta_desde_proyectos6[[#This Row],[PRYApath]]&amp;" "&amp;Tabla_Consulta_desde_proyectos6[[#This Row],[Usunombre]]</f>
        <v>/0002/0002 CAROL RODRIGUEZ SOLORZANO</v>
      </c>
    </row>
    <row r="2117" spans="1:11" x14ac:dyDescent="0.3">
      <c r="A2117" t="s">
        <v>4649</v>
      </c>
      <c r="B2117" t="s">
        <v>4709</v>
      </c>
      <c r="C2117" t="s">
        <v>4769</v>
      </c>
      <c r="D2117" t="s">
        <v>1086</v>
      </c>
      <c r="E2117" t="s">
        <v>63</v>
      </c>
      <c r="F2117" t="s">
        <v>4434</v>
      </c>
      <c r="G2117">
        <v>6</v>
      </c>
      <c r="H2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7" t="str">
        <f>Tabla_Consulta_desde_proyectos6[[#This Row],[PRYApath]]&amp;" "&amp;Tabla_Consulta_desde_proyectos6[[#This Row],[Usunombre]]</f>
        <v>/0002/0002 CAROL RODRIGUEZ SOLORZANO</v>
      </c>
    </row>
    <row r="2118" spans="1:11" x14ac:dyDescent="0.3">
      <c r="A2118" t="s">
        <v>4649</v>
      </c>
      <c r="B2118" t="s">
        <v>4709</v>
      </c>
      <c r="C2118" t="s">
        <v>4769</v>
      </c>
      <c r="D2118" t="s">
        <v>1086</v>
      </c>
      <c r="E2118" t="s">
        <v>63</v>
      </c>
      <c r="F2118" t="s">
        <v>4493</v>
      </c>
      <c r="G2118">
        <v>0.2</v>
      </c>
      <c r="H2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8" t="str">
        <f>Tabla_Consulta_desde_proyectos6[[#This Row],[PRYApath]]&amp;" "&amp;Tabla_Consulta_desde_proyectos6[[#This Row],[Usunombre]]</f>
        <v>/0002/0002 CAROL RODRIGUEZ SOLORZANO</v>
      </c>
    </row>
    <row r="2119" spans="1:11" x14ac:dyDescent="0.3">
      <c r="A2119" t="s">
        <v>4649</v>
      </c>
      <c r="B2119" t="s">
        <v>4709</v>
      </c>
      <c r="C2119" t="s">
        <v>4770</v>
      </c>
      <c r="D2119" t="s">
        <v>1086</v>
      </c>
      <c r="E2119" t="s">
        <v>63</v>
      </c>
      <c r="F2119" t="s">
        <v>4493</v>
      </c>
      <c r="G2119">
        <v>0.25</v>
      </c>
      <c r="H2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19" t="str">
        <f>Tabla_Consulta_desde_proyectos6[[#This Row],[PRYApath]]&amp;" "&amp;Tabla_Consulta_desde_proyectos6[[#This Row],[Usunombre]]</f>
        <v>/0002/0002 CAROL RODRIGUEZ SOLORZANO</v>
      </c>
    </row>
    <row r="2120" spans="1:11" x14ac:dyDescent="0.3">
      <c r="A2120" t="s">
        <v>4649</v>
      </c>
      <c r="B2120" t="s">
        <v>4709</v>
      </c>
      <c r="C2120" t="s">
        <v>4771</v>
      </c>
      <c r="D2120" t="s">
        <v>1086</v>
      </c>
      <c r="E2120" t="s">
        <v>63</v>
      </c>
      <c r="F2120" t="s">
        <v>4559</v>
      </c>
      <c r="G2120">
        <v>2</v>
      </c>
      <c r="H2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0" t="str">
        <f>Tabla_Consulta_desde_proyectos6[[#This Row],[PRYApath]]&amp;" "&amp;Tabla_Consulta_desde_proyectos6[[#This Row],[Usunombre]]</f>
        <v>/0002/0002 CAROL RODRIGUEZ SOLORZANO</v>
      </c>
    </row>
    <row r="2121" spans="1:11" x14ac:dyDescent="0.3">
      <c r="A2121" t="s">
        <v>4649</v>
      </c>
      <c r="B2121" t="s">
        <v>4709</v>
      </c>
      <c r="C2121" t="s">
        <v>4746</v>
      </c>
      <c r="D2121" t="s">
        <v>1086</v>
      </c>
      <c r="E2121" t="s">
        <v>63</v>
      </c>
      <c r="F2121" t="s">
        <v>4593</v>
      </c>
      <c r="G2121">
        <v>0.25</v>
      </c>
      <c r="H2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1" t="str">
        <f>Tabla_Consulta_desde_proyectos6[[#This Row],[PRYApath]]&amp;" "&amp;Tabla_Consulta_desde_proyectos6[[#This Row],[Usunombre]]</f>
        <v>/0002/0002 CAROL RODRIGUEZ SOLORZANO</v>
      </c>
    </row>
    <row r="2122" spans="1:11" x14ac:dyDescent="0.3">
      <c r="A2122" t="s">
        <v>4649</v>
      </c>
      <c r="B2122" t="s">
        <v>4709</v>
      </c>
      <c r="C2122" t="s">
        <v>4747</v>
      </c>
      <c r="D2122" t="s">
        <v>1086</v>
      </c>
      <c r="E2122" t="s">
        <v>63</v>
      </c>
      <c r="F2122" t="s">
        <v>4593</v>
      </c>
      <c r="G2122">
        <v>0.25</v>
      </c>
      <c r="H2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2" t="str">
        <f>Tabla_Consulta_desde_proyectos6[[#This Row],[PRYApath]]&amp;" "&amp;Tabla_Consulta_desde_proyectos6[[#This Row],[Usunombre]]</f>
        <v>/0002/0002 CAROL RODRIGUEZ SOLORZANO</v>
      </c>
    </row>
    <row r="2123" spans="1:11" x14ac:dyDescent="0.3">
      <c r="A2123" t="s">
        <v>4649</v>
      </c>
      <c r="B2123" t="s">
        <v>4709</v>
      </c>
      <c r="C2123" t="s">
        <v>4746</v>
      </c>
      <c r="D2123" t="s">
        <v>1086</v>
      </c>
      <c r="E2123" t="s">
        <v>63</v>
      </c>
      <c r="F2123" t="s">
        <v>4610</v>
      </c>
      <c r="G2123">
        <v>3.5</v>
      </c>
      <c r="H2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3" t="str">
        <f>Tabla_Consulta_desde_proyectos6[[#This Row],[PRYApath]]&amp;" "&amp;Tabla_Consulta_desde_proyectos6[[#This Row],[Usunombre]]</f>
        <v>/0002/0002 CAROL RODRIGUEZ SOLORZANO</v>
      </c>
    </row>
    <row r="2124" spans="1:11" x14ac:dyDescent="0.3">
      <c r="A2124" t="s">
        <v>4649</v>
      </c>
      <c r="B2124" t="s">
        <v>4709</v>
      </c>
      <c r="C2124" t="s">
        <v>4772</v>
      </c>
      <c r="D2124" t="s">
        <v>1086</v>
      </c>
      <c r="E2124" t="s">
        <v>63</v>
      </c>
      <c r="F2124" t="s">
        <v>4640</v>
      </c>
      <c r="G2124">
        <v>4</v>
      </c>
      <c r="H2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4" t="str">
        <f>Tabla_Consulta_desde_proyectos6[[#This Row],[PRYApath]]&amp;" "&amp;Tabla_Consulta_desde_proyectos6[[#This Row],[Usunombre]]</f>
        <v>/0002/0002 CAROL RODRIGUEZ SOLORZANO</v>
      </c>
    </row>
    <row r="2125" spans="1:11" x14ac:dyDescent="0.3">
      <c r="A2125" t="s">
        <v>4649</v>
      </c>
      <c r="B2125" t="s">
        <v>4709</v>
      </c>
      <c r="C2125" t="s">
        <v>8415</v>
      </c>
      <c r="D2125" t="s">
        <v>1086</v>
      </c>
      <c r="E2125" t="s">
        <v>63</v>
      </c>
      <c r="F2125" t="s">
        <v>8381</v>
      </c>
      <c r="G2125">
        <v>2.5</v>
      </c>
      <c r="H212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5" t="str">
        <f>Tabla_Consulta_desde_proyectos6[[#This Row],[PRYApath]]&amp;" "&amp;Tabla_Consulta_desde_proyectos6[[#This Row],[Usunombre]]</f>
        <v>/0002/0002 CAROL RODRIGUEZ SOLORZANO</v>
      </c>
    </row>
    <row r="2126" spans="1:11" x14ac:dyDescent="0.3">
      <c r="A2126" t="s">
        <v>4649</v>
      </c>
      <c r="B2126" t="s">
        <v>4709</v>
      </c>
      <c r="C2126" t="s">
        <v>4773</v>
      </c>
      <c r="D2126" t="s">
        <v>1086</v>
      </c>
      <c r="E2126" t="s">
        <v>69</v>
      </c>
      <c r="F2126" t="s">
        <v>4258</v>
      </c>
      <c r="G2126">
        <v>2</v>
      </c>
      <c r="H2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6" t="str">
        <f>Tabla_Consulta_desde_proyectos6[[#This Row],[PRYApath]]&amp;" "&amp;Tabla_Consulta_desde_proyectos6[[#This Row],[Usunombre]]</f>
        <v>/0002/0002 DANNY DAVID BUSTOS ROJAS</v>
      </c>
    </row>
    <row r="2127" spans="1:11" x14ac:dyDescent="0.3">
      <c r="A2127" t="s">
        <v>4649</v>
      </c>
      <c r="B2127" t="s">
        <v>4709</v>
      </c>
      <c r="C2127" t="s">
        <v>4774</v>
      </c>
      <c r="D2127" t="s">
        <v>1086</v>
      </c>
      <c r="E2127" t="s">
        <v>69</v>
      </c>
      <c r="F2127" t="s">
        <v>4258</v>
      </c>
      <c r="G2127">
        <v>3</v>
      </c>
      <c r="H2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7" t="str">
        <f>Tabla_Consulta_desde_proyectos6[[#This Row],[PRYApath]]&amp;" "&amp;Tabla_Consulta_desde_proyectos6[[#This Row],[Usunombre]]</f>
        <v>/0002/0002 DANNY DAVID BUSTOS ROJAS</v>
      </c>
    </row>
    <row r="2128" spans="1:11" x14ac:dyDescent="0.3">
      <c r="A2128" t="s">
        <v>4649</v>
      </c>
      <c r="B2128" t="s">
        <v>4709</v>
      </c>
      <c r="C2128" t="s">
        <v>4775</v>
      </c>
      <c r="D2128" t="s">
        <v>1086</v>
      </c>
      <c r="E2128" t="s">
        <v>69</v>
      </c>
      <c r="F2128" t="s">
        <v>4258</v>
      </c>
      <c r="G2128">
        <v>3</v>
      </c>
      <c r="H2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8" t="str">
        <f>Tabla_Consulta_desde_proyectos6[[#This Row],[PRYApath]]&amp;" "&amp;Tabla_Consulta_desde_proyectos6[[#This Row],[Usunombre]]</f>
        <v>/0002/0002 DANNY DAVID BUSTOS ROJAS</v>
      </c>
    </row>
    <row r="2129" spans="1:11" x14ac:dyDescent="0.3">
      <c r="A2129" t="s">
        <v>4649</v>
      </c>
      <c r="B2129" t="s">
        <v>4709</v>
      </c>
      <c r="C2129" t="s">
        <v>4776</v>
      </c>
      <c r="D2129" t="s">
        <v>1086</v>
      </c>
      <c r="E2129" t="s">
        <v>69</v>
      </c>
      <c r="F2129" t="s">
        <v>4258</v>
      </c>
      <c r="G2129">
        <v>4</v>
      </c>
      <c r="H2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29" t="str">
        <f>Tabla_Consulta_desde_proyectos6[[#This Row],[PRYApath]]&amp;" "&amp;Tabla_Consulta_desde_proyectos6[[#This Row],[Usunombre]]</f>
        <v>/0002/0002 DANNY DAVID BUSTOS ROJAS</v>
      </c>
    </row>
    <row r="2130" spans="1:11" x14ac:dyDescent="0.3">
      <c r="A2130" t="s">
        <v>4649</v>
      </c>
      <c r="B2130" t="s">
        <v>4709</v>
      </c>
      <c r="C2130" t="s">
        <v>4777</v>
      </c>
      <c r="D2130" t="s">
        <v>1086</v>
      </c>
      <c r="E2130" t="s">
        <v>69</v>
      </c>
      <c r="F2130" t="s">
        <v>4258</v>
      </c>
      <c r="G2130">
        <v>5</v>
      </c>
      <c r="H2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0" t="str">
        <f>Tabla_Consulta_desde_proyectos6[[#This Row],[PRYApath]]&amp;" "&amp;Tabla_Consulta_desde_proyectos6[[#This Row],[Usunombre]]</f>
        <v>/0002/0002 DANNY DAVID BUSTOS ROJAS</v>
      </c>
    </row>
    <row r="2131" spans="1:11" x14ac:dyDescent="0.3">
      <c r="A2131" t="s">
        <v>4649</v>
      </c>
      <c r="B2131" t="s">
        <v>4709</v>
      </c>
      <c r="C2131" t="s">
        <v>4778</v>
      </c>
      <c r="D2131" t="s">
        <v>1086</v>
      </c>
      <c r="E2131" t="s">
        <v>69</v>
      </c>
      <c r="F2131" t="s">
        <v>4258</v>
      </c>
      <c r="G2131">
        <v>5</v>
      </c>
      <c r="H2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1" t="str">
        <f>Tabla_Consulta_desde_proyectos6[[#This Row],[PRYApath]]&amp;" "&amp;Tabla_Consulta_desde_proyectos6[[#This Row],[Usunombre]]</f>
        <v>/0002/0002 DANNY DAVID BUSTOS ROJAS</v>
      </c>
    </row>
    <row r="2132" spans="1:11" x14ac:dyDescent="0.3">
      <c r="A2132" t="s">
        <v>4649</v>
      </c>
      <c r="B2132" t="s">
        <v>4709</v>
      </c>
      <c r="C2132" t="s">
        <v>4779</v>
      </c>
      <c r="D2132" t="s">
        <v>1086</v>
      </c>
      <c r="E2132" t="s">
        <v>69</v>
      </c>
      <c r="F2132" t="s">
        <v>4258</v>
      </c>
      <c r="G2132">
        <v>6</v>
      </c>
      <c r="H2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2" t="str">
        <f>Tabla_Consulta_desde_proyectos6[[#This Row],[PRYApath]]&amp;" "&amp;Tabla_Consulta_desde_proyectos6[[#This Row],[Usunombre]]</f>
        <v>/0002/0002 DANNY DAVID BUSTOS ROJAS</v>
      </c>
    </row>
    <row r="2133" spans="1:11" x14ac:dyDescent="0.3">
      <c r="A2133" t="s">
        <v>4649</v>
      </c>
      <c r="B2133" t="s">
        <v>4709</v>
      </c>
      <c r="C2133" t="s">
        <v>4780</v>
      </c>
      <c r="D2133" t="s">
        <v>1086</v>
      </c>
      <c r="E2133" t="s">
        <v>69</v>
      </c>
      <c r="F2133" t="s">
        <v>4284</v>
      </c>
      <c r="G2133">
        <v>2</v>
      </c>
      <c r="H2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3" t="str">
        <f>Tabla_Consulta_desde_proyectos6[[#This Row],[PRYApath]]&amp;" "&amp;Tabla_Consulta_desde_proyectos6[[#This Row],[Usunombre]]</f>
        <v>/0002/0002 DANNY DAVID BUSTOS ROJAS</v>
      </c>
    </row>
    <row r="2134" spans="1:11" x14ac:dyDescent="0.3">
      <c r="A2134" t="s">
        <v>4649</v>
      </c>
      <c r="B2134" t="s">
        <v>4709</v>
      </c>
      <c r="C2134" t="s">
        <v>4781</v>
      </c>
      <c r="D2134" t="s">
        <v>1086</v>
      </c>
      <c r="E2134" t="s">
        <v>69</v>
      </c>
      <c r="F2134" t="s">
        <v>4284</v>
      </c>
      <c r="G2134">
        <v>4</v>
      </c>
      <c r="H2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4" t="str">
        <f>Tabla_Consulta_desde_proyectos6[[#This Row],[PRYApath]]&amp;" "&amp;Tabla_Consulta_desde_proyectos6[[#This Row],[Usunombre]]</f>
        <v>/0002/0002 DANNY DAVID BUSTOS ROJAS</v>
      </c>
    </row>
    <row r="2135" spans="1:11" x14ac:dyDescent="0.3">
      <c r="A2135" t="s">
        <v>4649</v>
      </c>
      <c r="B2135" t="s">
        <v>4709</v>
      </c>
      <c r="C2135" t="s">
        <v>4782</v>
      </c>
      <c r="D2135" t="s">
        <v>1086</v>
      </c>
      <c r="E2135" t="s">
        <v>69</v>
      </c>
      <c r="F2135" t="s">
        <v>4342</v>
      </c>
      <c r="G2135">
        <v>0.5</v>
      </c>
      <c r="H2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5" t="str">
        <f>Tabla_Consulta_desde_proyectos6[[#This Row],[PRYApath]]&amp;" "&amp;Tabla_Consulta_desde_proyectos6[[#This Row],[Usunombre]]</f>
        <v>/0002/0002 DANNY DAVID BUSTOS ROJAS</v>
      </c>
    </row>
    <row r="2136" spans="1:11" x14ac:dyDescent="0.3">
      <c r="A2136" t="s">
        <v>4649</v>
      </c>
      <c r="B2136" t="s">
        <v>4709</v>
      </c>
      <c r="C2136" t="s">
        <v>4783</v>
      </c>
      <c r="D2136" t="s">
        <v>1086</v>
      </c>
      <c r="E2136" t="s">
        <v>69</v>
      </c>
      <c r="F2136" t="s">
        <v>4342</v>
      </c>
      <c r="G2136">
        <v>1</v>
      </c>
      <c r="H2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6" t="str">
        <f>Tabla_Consulta_desde_proyectos6[[#This Row],[PRYApath]]&amp;" "&amp;Tabla_Consulta_desde_proyectos6[[#This Row],[Usunombre]]</f>
        <v>/0002/0002 DANNY DAVID BUSTOS ROJAS</v>
      </c>
    </row>
    <row r="2137" spans="1:11" x14ac:dyDescent="0.3">
      <c r="A2137" t="s">
        <v>4649</v>
      </c>
      <c r="B2137" t="s">
        <v>4709</v>
      </c>
      <c r="C2137" t="s">
        <v>4784</v>
      </c>
      <c r="D2137" t="s">
        <v>1086</v>
      </c>
      <c r="E2137" t="s">
        <v>69</v>
      </c>
      <c r="F2137" t="s">
        <v>4342</v>
      </c>
      <c r="G2137">
        <v>2</v>
      </c>
      <c r="H2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7" t="str">
        <f>Tabla_Consulta_desde_proyectos6[[#This Row],[PRYApath]]&amp;" "&amp;Tabla_Consulta_desde_proyectos6[[#This Row],[Usunombre]]</f>
        <v>/0002/0002 DANNY DAVID BUSTOS ROJAS</v>
      </c>
    </row>
    <row r="2138" spans="1:11" x14ac:dyDescent="0.3">
      <c r="A2138" t="s">
        <v>4649</v>
      </c>
      <c r="B2138" t="s">
        <v>4709</v>
      </c>
      <c r="C2138" t="s">
        <v>4785</v>
      </c>
      <c r="D2138" t="s">
        <v>1086</v>
      </c>
      <c r="E2138" t="s">
        <v>69</v>
      </c>
      <c r="F2138" t="s">
        <v>4342</v>
      </c>
      <c r="G2138">
        <v>2</v>
      </c>
      <c r="H2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8" t="str">
        <f>Tabla_Consulta_desde_proyectos6[[#This Row],[PRYApath]]&amp;" "&amp;Tabla_Consulta_desde_proyectos6[[#This Row],[Usunombre]]</f>
        <v>/0002/0002 DANNY DAVID BUSTOS ROJAS</v>
      </c>
    </row>
    <row r="2139" spans="1:11" x14ac:dyDescent="0.3">
      <c r="A2139" t="s">
        <v>4649</v>
      </c>
      <c r="B2139" t="s">
        <v>4709</v>
      </c>
      <c r="C2139" t="s">
        <v>4786</v>
      </c>
      <c r="D2139" t="s">
        <v>1086</v>
      </c>
      <c r="E2139" t="s">
        <v>69</v>
      </c>
      <c r="F2139" t="s">
        <v>4342</v>
      </c>
      <c r="G2139">
        <v>4</v>
      </c>
      <c r="H2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39" t="str">
        <f>Tabla_Consulta_desde_proyectos6[[#This Row],[PRYApath]]&amp;" "&amp;Tabla_Consulta_desde_proyectos6[[#This Row],[Usunombre]]</f>
        <v>/0002/0002 DANNY DAVID BUSTOS ROJAS</v>
      </c>
    </row>
    <row r="2140" spans="1:11" x14ac:dyDescent="0.3">
      <c r="A2140" t="s">
        <v>4649</v>
      </c>
      <c r="B2140" t="s">
        <v>4709</v>
      </c>
      <c r="C2140" t="s">
        <v>4764</v>
      </c>
      <c r="D2140" t="s">
        <v>1086</v>
      </c>
      <c r="E2140" t="s">
        <v>69</v>
      </c>
      <c r="F2140" t="s">
        <v>4342</v>
      </c>
      <c r="G2140">
        <v>11</v>
      </c>
      <c r="H2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0" t="str">
        <f>Tabla_Consulta_desde_proyectos6[[#This Row],[PRYApath]]&amp;" "&amp;Tabla_Consulta_desde_proyectos6[[#This Row],[Usunombre]]</f>
        <v>/0002/0002 DANNY DAVID BUSTOS ROJAS</v>
      </c>
    </row>
    <row r="2141" spans="1:11" x14ac:dyDescent="0.3">
      <c r="A2141" t="s">
        <v>4649</v>
      </c>
      <c r="B2141" t="s">
        <v>4709</v>
      </c>
      <c r="C2141" t="s">
        <v>4787</v>
      </c>
      <c r="D2141" t="s">
        <v>1086</v>
      </c>
      <c r="E2141" t="s">
        <v>69</v>
      </c>
      <c r="F2141" t="s">
        <v>4388</v>
      </c>
      <c r="G2141">
        <v>2</v>
      </c>
      <c r="H2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1" t="str">
        <f>Tabla_Consulta_desde_proyectos6[[#This Row],[PRYApath]]&amp;" "&amp;Tabla_Consulta_desde_proyectos6[[#This Row],[Usunombre]]</f>
        <v>/0002/0002 DANNY DAVID BUSTOS ROJAS</v>
      </c>
    </row>
    <row r="2142" spans="1:11" x14ac:dyDescent="0.3">
      <c r="A2142" t="s">
        <v>4649</v>
      </c>
      <c r="B2142" t="s">
        <v>4709</v>
      </c>
      <c r="C2142" t="s">
        <v>4788</v>
      </c>
      <c r="D2142" t="s">
        <v>1086</v>
      </c>
      <c r="E2142" t="s">
        <v>69</v>
      </c>
      <c r="F2142" t="s">
        <v>4422</v>
      </c>
      <c r="G2142">
        <v>1</v>
      </c>
      <c r="H2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2" t="str">
        <f>Tabla_Consulta_desde_proyectos6[[#This Row],[PRYApath]]&amp;" "&amp;Tabla_Consulta_desde_proyectos6[[#This Row],[Usunombre]]</f>
        <v>/0002/0002 DANNY DAVID BUSTOS ROJAS</v>
      </c>
    </row>
    <row r="2143" spans="1:11" x14ac:dyDescent="0.3">
      <c r="A2143" t="s">
        <v>4649</v>
      </c>
      <c r="B2143" t="s">
        <v>4709</v>
      </c>
      <c r="C2143" t="s">
        <v>4789</v>
      </c>
      <c r="D2143" t="s">
        <v>1086</v>
      </c>
      <c r="E2143" t="s">
        <v>69</v>
      </c>
      <c r="F2143" t="s">
        <v>4422</v>
      </c>
      <c r="G2143">
        <v>2</v>
      </c>
      <c r="H2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3" t="str">
        <f>Tabla_Consulta_desde_proyectos6[[#This Row],[PRYApath]]&amp;" "&amp;Tabla_Consulta_desde_proyectos6[[#This Row],[Usunombre]]</f>
        <v>/0002/0002 DANNY DAVID BUSTOS ROJAS</v>
      </c>
    </row>
    <row r="2144" spans="1:11" x14ac:dyDescent="0.3">
      <c r="A2144" t="s">
        <v>4649</v>
      </c>
      <c r="B2144" t="s">
        <v>4709</v>
      </c>
      <c r="C2144" t="s">
        <v>4790</v>
      </c>
      <c r="D2144" t="s">
        <v>1086</v>
      </c>
      <c r="E2144" t="s">
        <v>69</v>
      </c>
      <c r="F2144" t="s">
        <v>4422</v>
      </c>
      <c r="G2144">
        <v>3</v>
      </c>
      <c r="H2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4" t="str">
        <f>Tabla_Consulta_desde_proyectos6[[#This Row],[PRYApath]]&amp;" "&amp;Tabla_Consulta_desde_proyectos6[[#This Row],[Usunombre]]</f>
        <v>/0002/0002 DANNY DAVID BUSTOS ROJAS</v>
      </c>
    </row>
    <row r="2145" spans="1:11" x14ac:dyDescent="0.3">
      <c r="A2145" t="s">
        <v>4649</v>
      </c>
      <c r="B2145" t="s">
        <v>4709</v>
      </c>
      <c r="C2145" t="s">
        <v>4791</v>
      </c>
      <c r="D2145" t="s">
        <v>1086</v>
      </c>
      <c r="E2145" t="s">
        <v>69</v>
      </c>
      <c r="F2145" t="s">
        <v>4422</v>
      </c>
      <c r="G2145">
        <v>4</v>
      </c>
      <c r="H2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5" t="str">
        <f>Tabla_Consulta_desde_proyectos6[[#This Row],[PRYApath]]&amp;" "&amp;Tabla_Consulta_desde_proyectos6[[#This Row],[Usunombre]]</f>
        <v>/0002/0002 DANNY DAVID BUSTOS ROJAS</v>
      </c>
    </row>
    <row r="2146" spans="1:11" x14ac:dyDescent="0.3">
      <c r="A2146" t="s">
        <v>4649</v>
      </c>
      <c r="B2146" t="s">
        <v>4709</v>
      </c>
      <c r="C2146" t="s">
        <v>4792</v>
      </c>
      <c r="D2146" t="s">
        <v>1086</v>
      </c>
      <c r="E2146" t="s">
        <v>69</v>
      </c>
      <c r="F2146" t="s">
        <v>4422</v>
      </c>
      <c r="G2146">
        <v>5.5</v>
      </c>
      <c r="H2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6" t="str">
        <f>Tabla_Consulta_desde_proyectos6[[#This Row],[PRYApath]]&amp;" "&amp;Tabla_Consulta_desde_proyectos6[[#This Row],[Usunombre]]</f>
        <v>/0002/0002 DANNY DAVID BUSTOS ROJAS</v>
      </c>
    </row>
    <row r="2147" spans="1:11" x14ac:dyDescent="0.3">
      <c r="A2147" t="s">
        <v>4649</v>
      </c>
      <c r="B2147" t="s">
        <v>4709</v>
      </c>
      <c r="C2147" t="s">
        <v>4793</v>
      </c>
      <c r="D2147" t="s">
        <v>1086</v>
      </c>
      <c r="E2147" t="s">
        <v>69</v>
      </c>
      <c r="F2147" t="s">
        <v>4422</v>
      </c>
      <c r="G2147">
        <v>7</v>
      </c>
      <c r="H2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7" t="str">
        <f>Tabla_Consulta_desde_proyectos6[[#This Row],[PRYApath]]&amp;" "&amp;Tabla_Consulta_desde_proyectos6[[#This Row],[Usunombre]]</f>
        <v>/0002/0002 DANNY DAVID BUSTOS ROJAS</v>
      </c>
    </row>
    <row r="2148" spans="1:11" x14ac:dyDescent="0.3">
      <c r="A2148" t="s">
        <v>4649</v>
      </c>
      <c r="B2148" t="s">
        <v>4709</v>
      </c>
      <c r="C2148" t="s">
        <v>4794</v>
      </c>
      <c r="D2148" t="s">
        <v>1086</v>
      </c>
      <c r="E2148" t="s">
        <v>69</v>
      </c>
      <c r="F2148" t="s">
        <v>4434</v>
      </c>
      <c r="G2148">
        <v>3</v>
      </c>
      <c r="H2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8" t="str">
        <f>Tabla_Consulta_desde_proyectos6[[#This Row],[PRYApath]]&amp;" "&amp;Tabla_Consulta_desde_proyectos6[[#This Row],[Usunombre]]</f>
        <v>/0002/0002 DANNY DAVID BUSTOS ROJAS</v>
      </c>
    </row>
    <row r="2149" spans="1:11" x14ac:dyDescent="0.3">
      <c r="A2149" t="s">
        <v>4649</v>
      </c>
      <c r="B2149" t="s">
        <v>4709</v>
      </c>
      <c r="C2149" t="s">
        <v>4795</v>
      </c>
      <c r="D2149" t="s">
        <v>1086</v>
      </c>
      <c r="E2149" t="s">
        <v>69</v>
      </c>
      <c r="F2149" t="s">
        <v>4434</v>
      </c>
      <c r="G2149">
        <v>6</v>
      </c>
      <c r="H2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49" t="str">
        <f>Tabla_Consulta_desde_proyectos6[[#This Row],[PRYApath]]&amp;" "&amp;Tabla_Consulta_desde_proyectos6[[#This Row],[Usunombre]]</f>
        <v>/0002/0002 DANNY DAVID BUSTOS ROJAS</v>
      </c>
    </row>
    <row r="2150" spans="1:11" x14ac:dyDescent="0.3">
      <c r="A2150" t="s">
        <v>4649</v>
      </c>
      <c r="B2150" t="s">
        <v>4709</v>
      </c>
      <c r="C2150" t="s">
        <v>4796</v>
      </c>
      <c r="D2150" t="s">
        <v>1086</v>
      </c>
      <c r="E2150" t="s">
        <v>69</v>
      </c>
      <c r="F2150" t="s">
        <v>4559</v>
      </c>
      <c r="G2150">
        <v>1</v>
      </c>
      <c r="H2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0" t="str">
        <f>Tabla_Consulta_desde_proyectos6[[#This Row],[PRYApath]]&amp;" "&amp;Tabla_Consulta_desde_proyectos6[[#This Row],[Usunombre]]</f>
        <v>/0002/0002 DANNY DAVID BUSTOS ROJAS</v>
      </c>
    </row>
    <row r="2151" spans="1:11" x14ac:dyDescent="0.3">
      <c r="A2151" t="s">
        <v>4649</v>
      </c>
      <c r="B2151" t="s">
        <v>4709</v>
      </c>
      <c r="C2151" t="s">
        <v>4797</v>
      </c>
      <c r="D2151" t="s">
        <v>1086</v>
      </c>
      <c r="E2151" t="s">
        <v>69</v>
      </c>
      <c r="F2151" t="s">
        <v>4559</v>
      </c>
      <c r="G2151">
        <v>1</v>
      </c>
      <c r="H2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1" t="str">
        <f>Tabla_Consulta_desde_proyectos6[[#This Row],[PRYApath]]&amp;" "&amp;Tabla_Consulta_desde_proyectos6[[#This Row],[Usunombre]]</f>
        <v>/0002/0002 DANNY DAVID BUSTOS ROJAS</v>
      </c>
    </row>
    <row r="2152" spans="1:11" x14ac:dyDescent="0.3">
      <c r="A2152" t="s">
        <v>4649</v>
      </c>
      <c r="B2152" t="s">
        <v>4709</v>
      </c>
      <c r="C2152" t="s">
        <v>4798</v>
      </c>
      <c r="D2152" t="s">
        <v>1086</v>
      </c>
      <c r="E2152" t="s">
        <v>69</v>
      </c>
      <c r="F2152" t="s">
        <v>4610</v>
      </c>
      <c r="G2152">
        <v>1</v>
      </c>
      <c r="H2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2" t="str">
        <f>Tabla_Consulta_desde_proyectos6[[#This Row],[PRYApath]]&amp;" "&amp;Tabla_Consulta_desde_proyectos6[[#This Row],[Usunombre]]</f>
        <v>/0002/0002 DANNY DAVID BUSTOS ROJAS</v>
      </c>
    </row>
    <row r="2153" spans="1:11" x14ac:dyDescent="0.3">
      <c r="A2153" t="s">
        <v>4649</v>
      </c>
      <c r="B2153" t="s">
        <v>4709</v>
      </c>
      <c r="C2153" t="s">
        <v>4799</v>
      </c>
      <c r="D2153" t="s">
        <v>1086</v>
      </c>
      <c r="E2153" t="s">
        <v>69</v>
      </c>
      <c r="F2153" t="s">
        <v>4610</v>
      </c>
      <c r="G2153">
        <v>2</v>
      </c>
      <c r="H2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3" t="str">
        <f>Tabla_Consulta_desde_proyectos6[[#This Row],[PRYApath]]&amp;" "&amp;Tabla_Consulta_desde_proyectos6[[#This Row],[Usunombre]]</f>
        <v>/0002/0002 DANNY DAVID BUSTOS ROJAS</v>
      </c>
    </row>
    <row r="2154" spans="1:11" x14ac:dyDescent="0.3">
      <c r="A2154" t="s">
        <v>4649</v>
      </c>
      <c r="B2154" t="s">
        <v>4709</v>
      </c>
      <c r="C2154" t="s">
        <v>4800</v>
      </c>
      <c r="D2154" t="s">
        <v>1086</v>
      </c>
      <c r="E2154" t="s">
        <v>69</v>
      </c>
      <c r="F2154" t="s">
        <v>4640</v>
      </c>
      <c r="G2154">
        <v>1</v>
      </c>
      <c r="H2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4" t="str">
        <f>Tabla_Consulta_desde_proyectos6[[#This Row],[PRYApath]]&amp;" "&amp;Tabla_Consulta_desde_proyectos6[[#This Row],[Usunombre]]</f>
        <v>/0002/0002 DANNY DAVID BUSTOS ROJAS</v>
      </c>
    </row>
    <row r="2155" spans="1:11" x14ac:dyDescent="0.3">
      <c r="A2155" t="s">
        <v>4649</v>
      </c>
      <c r="B2155" t="s">
        <v>4709</v>
      </c>
      <c r="C2155" t="s">
        <v>4739</v>
      </c>
      <c r="D2155" t="s">
        <v>1086</v>
      </c>
      <c r="E2155" t="s">
        <v>69</v>
      </c>
      <c r="F2155" t="s">
        <v>4640</v>
      </c>
      <c r="G2155">
        <v>24.5</v>
      </c>
      <c r="H2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5" t="str">
        <f>Tabla_Consulta_desde_proyectos6[[#This Row],[PRYApath]]&amp;" "&amp;Tabla_Consulta_desde_proyectos6[[#This Row],[Usunombre]]</f>
        <v>/0002/0002 DANNY DAVID BUSTOS ROJAS</v>
      </c>
    </row>
    <row r="2156" spans="1:11" x14ac:dyDescent="0.3">
      <c r="A2156" t="s">
        <v>4649</v>
      </c>
      <c r="B2156" t="s">
        <v>4709</v>
      </c>
      <c r="C2156" t="s">
        <v>8418</v>
      </c>
      <c r="D2156" t="s">
        <v>1086</v>
      </c>
      <c r="E2156" t="s">
        <v>69</v>
      </c>
      <c r="F2156" t="s">
        <v>8381</v>
      </c>
      <c r="G2156">
        <v>1</v>
      </c>
      <c r="H215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6" t="str">
        <f>Tabla_Consulta_desde_proyectos6[[#This Row],[PRYApath]]&amp;" "&amp;Tabla_Consulta_desde_proyectos6[[#This Row],[Usunombre]]</f>
        <v>/0002/0002 DANNY DAVID BUSTOS ROJAS</v>
      </c>
    </row>
    <row r="2157" spans="1:11" x14ac:dyDescent="0.3">
      <c r="A2157" t="s">
        <v>4649</v>
      </c>
      <c r="B2157" t="s">
        <v>4709</v>
      </c>
      <c r="C2157" t="s">
        <v>8419</v>
      </c>
      <c r="D2157" t="s">
        <v>1086</v>
      </c>
      <c r="E2157" t="s">
        <v>69</v>
      </c>
      <c r="F2157" t="s">
        <v>8381</v>
      </c>
      <c r="G2157">
        <v>2</v>
      </c>
      <c r="H215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7" t="str">
        <f>Tabla_Consulta_desde_proyectos6[[#This Row],[PRYApath]]&amp;" "&amp;Tabla_Consulta_desde_proyectos6[[#This Row],[Usunombre]]</f>
        <v>/0002/0002 DANNY DAVID BUSTOS ROJAS</v>
      </c>
    </row>
    <row r="2158" spans="1:11" x14ac:dyDescent="0.3">
      <c r="A2158" t="s">
        <v>4649</v>
      </c>
      <c r="B2158" t="s">
        <v>4709</v>
      </c>
      <c r="C2158" t="s">
        <v>8420</v>
      </c>
      <c r="D2158" t="s">
        <v>1086</v>
      </c>
      <c r="E2158" t="s">
        <v>69</v>
      </c>
      <c r="F2158" t="s">
        <v>8381</v>
      </c>
      <c r="G2158">
        <v>2.5</v>
      </c>
      <c r="H215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8" t="str">
        <f>Tabla_Consulta_desde_proyectos6[[#This Row],[PRYApath]]&amp;" "&amp;Tabla_Consulta_desde_proyectos6[[#This Row],[Usunombre]]</f>
        <v>/0002/0002 DANNY DAVID BUSTOS ROJAS</v>
      </c>
    </row>
    <row r="2159" spans="1:11" x14ac:dyDescent="0.3">
      <c r="A2159" t="s">
        <v>4649</v>
      </c>
      <c r="B2159" t="s">
        <v>4709</v>
      </c>
      <c r="C2159" t="s">
        <v>4728</v>
      </c>
      <c r="D2159" t="s">
        <v>1086</v>
      </c>
      <c r="E2159" t="s">
        <v>51</v>
      </c>
      <c r="F2159" t="s">
        <v>4593</v>
      </c>
      <c r="G2159">
        <v>4</v>
      </c>
      <c r="H2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59" t="str">
        <f>Tabla_Consulta_desde_proyectos6[[#This Row],[PRYApath]]&amp;" "&amp;Tabla_Consulta_desde_proyectos6[[#This Row],[Usunombre]]</f>
        <v>/0002/0002 FREDERICK CASTRO MURILLO</v>
      </c>
    </row>
    <row r="2160" spans="1:11" x14ac:dyDescent="0.3">
      <c r="A2160" t="s">
        <v>4649</v>
      </c>
      <c r="B2160" t="s">
        <v>4709</v>
      </c>
      <c r="C2160" t="s">
        <v>4801</v>
      </c>
      <c r="D2160" t="s">
        <v>1086</v>
      </c>
      <c r="E2160" t="s">
        <v>57</v>
      </c>
      <c r="F2160" t="s">
        <v>4258</v>
      </c>
      <c r="G2160">
        <v>0.25</v>
      </c>
      <c r="H2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0" t="str">
        <f>Tabla_Consulta_desde_proyectos6[[#This Row],[PRYApath]]&amp;" "&amp;Tabla_Consulta_desde_proyectos6[[#This Row],[Usunombre]]</f>
        <v>/0002/0002 JOSE MADRIGAL ARIAS</v>
      </c>
    </row>
    <row r="2161" spans="1:11" x14ac:dyDescent="0.3">
      <c r="A2161" t="s">
        <v>4649</v>
      </c>
      <c r="B2161" t="s">
        <v>4709</v>
      </c>
      <c r="C2161" t="s">
        <v>4802</v>
      </c>
      <c r="D2161" t="s">
        <v>1086</v>
      </c>
      <c r="E2161" t="s">
        <v>57</v>
      </c>
      <c r="F2161" t="s">
        <v>4258</v>
      </c>
      <c r="G2161">
        <v>0.25</v>
      </c>
      <c r="H2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1" t="str">
        <f>Tabla_Consulta_desde_proyectos6[[#This Row],[PRYApath]]&amp;" "&amp;Tabla_Consulta_desde_proyectos6[[#This Row],[Usunombre]]</f>
        <v>/0002/0002 JOSE MADRIGAL ARIAS</v>
      </c>
    </row>
    <row r="2162" spans="1:11" x14ac:dyDescent="0.3">
      <c r="A2162" t="s">
        <v>4649</v>
      </c>
      <c r="B2162" t="s">
        <v>4709</v>
      </c>
      <c r="C2162" t="s">
        <v>4803</v>
      </c>
      <c r="D2162" t="s">
        <v>1086</v>
      </c>
      <c r="E2162" t="s">
        <v>57</v>
      </c>
      <c r="F2162" t="s">
        <v>4258</v>
      </c>
      <c r="G2162">
        <v>0.25</v>
      </c>
      <c r="H2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2" t="str">
        <f>Tabla_Consulta_desde_proyectos6[[#This Row],[PRYApath]]&amp;" "&amp;Tabla_Consulta_desde_proyectos6[[#This Row],[Usunombre]]</f>
        <v>/0002/0002 JOSE MADRIGAL ARIAS</v>
      </c>
    </row>
    <row r="2163" spans="1:11" x14ac:dyDescent="0.3">
      <c r="A2163" t="s">
        <v>4649</v>
      </c>
      <c r="B2163" t="s">
        <v>4709</v>
      </c>
      <c r="C2163" t="s">
        <v>4804</v>
      </c>
      <c r="D2163" t="s">
        <v>1086</v>
      </c>
      <c r="E2163" t="s">
        <v>57</v>
      </c>
      <c r="F2163" t="s">
        <v>4258</v>
      </c>
      <c r="G2163">
        <v>0.25</v>
      </c>
      <c r="H2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3" t="str">
        <f>Tabla_Consulta_desde_proyectos6[[#This Row],[PRYApath]]&amp;" "&amp;Tabla_Consulta_desde_proyectos6[[#This Row],[Usunombre]]</f>
        <v>/0002/0002 JOSE MADRIGAL ARIAS</v>
      </c>
    </row>
    <row r="2164" spans="1:11" x14ac:dyDescent="0.3">
      <c r="A2164" t="s">
        <v>4649</v>
      </c>
      <c r="B2164" t="s">
        <v>4709</v>
      </c>
      <c r="C2164" t="s">
        <v>4779</v>
      </c>
      <c r="D2164" t="s">
        <v>1086</v>
      </c>
      <c r="E2164" t="s">
        <v>57</v>
      </c>
      <c r="F2164" t="s">
        <v>4258</v>
      </c>
      <c r="G2164">
        <v>0.5</v>
      </c>
      <c r="H2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4" t="str">
        <f>Tabla_Consulta_desde_proyectos6[[#This Row],[PRYApath]]&amp;" "&amp;Tabla_Consulta_desde_proyectos6[[#This Row],[Usunombre]]</f>
        <v>/0002/0002 JOSE MADRIGAL ARIAS</v>
      </c>
    </row>
    <row r="2165" spans="1:11" x14ac:dyDescent="0.3">
      <c r="A2165" t="s">
        <v>4649</v>
      </c>
      <c r="B2165" t="s">
        <v>4709</v>
      </c>
      <c r="C2165" t="s">
        <v>4805</v>
      </c>
      <c r="D2165" t="s">
        <v>1086</v>
      </c>
      <c r="E2165" t="s">
        <v>57</v>
      </c>
      <c r="F2165" t="s">
        <v>4258</v>
      </c>
      <c r="G2165">
        <v>0.5</v>
      </c>
      <c r="H2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5" t="str">
        <f>Tabla_Consulta_desde_proyectos6[[#This Row],[PRYApath]]&amp;" "&amp;Tabla_Consulta_desde_proyectos6[[#This Row],[Usunombre]]</f>
        <v>/0002/0002 JOSE MADRIGAL ARIAS</v>
      </c>
    </row>
    <row r="2166" spans="1:11" x14ac:dyDescent="0.3">
      <c r="A2166" t="s">
        <v>4649</v>
      </c>
      <c r="B2166" t="s">
        <v>4709</v>
      </c>
      <c r="C2166" t="s">
        <v>4806</v>
      </c>
      <c r="D2166" t="s">
        <v>1086</v>
      </c>
      <c r="E2166" t="s">
        <v>57</v>
      </c>
      <c r="F2166" t="s">
        <v>4258</v>
      </c>
      <c r="G2166">
        <v>1</v>
      </c>
      <c r="H2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6" t="str">
        <f>Tabla_Consulta_desde_proyectos6[[#This Row],[PRYApath]]&amp;" "&amp;Tabla_Consulta_desde_proyectos6[[#This Row],[Usunombre]]</f>
        <v>/0002/0002 JOSE MADRIGAL ARIAS</v>
      </c>
    </row>
    <row r="2167" spans="1:11" x14ac:dyDescent="0.3">
      <c r="A2167" t="s">
        <v>4649</v>
      </c>
      <c r="B2167" t="s">
        <v>4709</v>
      </c>
      <c r="C2167" t="s">
        <v>4742</v>
      </c>
      <c r="D2167" t="s">
        <v>1086</v>
      </c>
      <c r="E2167" t="s">
        <v>57</v>
      </c>
      <c r="F2167" t="s">
        <v>4258</v>
      </c>
      <c r="G2167">
        <v>1</v>
      </c>
      <c r="H2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7" t="str">
        <f>Tabla_Consulta_desde_proyectos6[[#This Row],[PRYApath]]&amp;" "&amp;Tabla_Consulta_desde_proyectos6[[#This Row],[Usunombre]]</f>
        <v>/0002/0002 JOSE MADRIGAL ARIAS</v>
      </c>
    </row>
    <row r="2168" spans="1:11" x14ac:dyDescent="0.3">
      <c r="A2168" t="s">
        <v>4649</v>
      </c>
      <c r="B2168" t="s">
        <v>4709</v>
      </c>
      <c r="C2168" t="s">
        <v>4750</v>
      </c>
      <c r="D2168" t="s">
        <v>1086</v>
      </c>
      <c r="E2168" t="s">
        <v>57</v>
      </c>
      <c r="F2168" t="s">
        <v>4258</v>
      </c>
      <c r="G2168">
        <v>1.25</v>
      </c>
      <c r="H2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8" t="str">
        <f>Tabla_Consulta_desde_proyectos6[[#This Row],[PRYApath]]&amp;" "&amp;Tabla_Consulta_desde_proyectos6[[#This Row],[Usunombre]]</f>
        <v>/0002/0002 JOSE MADRIGAL ARIAS</v>
      </c>
    </row>
    <row r="2169" spans="1:11" x14ac:dyDescent="0.3">
      <c r="A2169" t="s">
        <v>4649</v>
      </c>
      <c r="B2169" t="s">
        <v>4709</v>
      </c>
      <c r="C2169" t="s">
        <v>4807</v>
      </c>
      <c r="D2169" t="s">
        <v>1086</v>
      </c>
      <c r="E2169" t="s">
        <v>57</v>
      </c>
      <c r="F2169" t="s">
        <v>4258</v>
      </c>
      <c r="G2169">
        <v>2</v>
      </c>
      <c r="H2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69" t="str">
        <f>Tabla_Consulta_desde_proyectos6[[#This Row],[PRYApath]]&amp;" "&amp;Tabla_Consulta_desde_proyectos6[[#This Row],[Usunombre]]</f>
        <v>/0002/0002 JOSE MADRIGAL ARIAS</v>
      </c>
    </row>
    <row r="2170" spans="1:11" x14ac:dyDescent="0.3">
      <c r="A2170" t="s">
        <v>4649</v>
      </c>
      <c r="B2170" t="s">
        <v>4709</v>
      </c>
      <c r="C2170" t="s">
        <v>4749</v>
      </c>
      <c r="D2170" t="s">
        <v>1086</v>
      </c>
      <c r="E2170" t="s">
        <v>57</v>
      </c>
      <c r="F2170" t="s">
        <v>4258</v>
      </c>
      <c r="G2170">
        <v>3.5</v>
      </c>
      <c r="H2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0" t="str">
        <f>Tabla_Consulta_desde_proyectos6[[#This Row],[PRYApath]]&amp;" "&amp;Tabla_Consulta_desde_proyectos6[[#This Row],[Usunombre]]</f>
        <v>/0002/0002 JOSE MADRIGAL ARIAS</v>
      </c>
    </row>
    <row r="2171" spans="1:11" x14ac:dyDescent="0.3">
      <c r="A2171" t="s">
        <v>4649</v>
      </c>
      <c r="B2171" t="s">
        <v>4709</v>
      </c>
      <c r="C2171" t="s">
        <v>4808</v>
      </c>
      <c r="D2171" t="s">
        <v>1086</v>
      </c>
      <c r="E2171" t="s">
        <v>57</v>
      </c>
      <c r="F2171" t="s">
        <v>4284</v>
      </c>
      <c r="G2171">
        <v>0.25</v>
      </c>
      <c r="H2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1" t="str">
        <f>Tabla_Consulta_desde_proyectos6[[#This Row],[PRYApath]]&amp;" "&amp;Tabla_Consulta_desde_proyectos6[[#This Row],[Usunombre]]</f>
        <v>/0002/0002 JOSE MADRIGAL ARIAS</v>
      </c>
    </row>
    <row r="2172" spans="1:11" x14ac:dyDescent="0.3">
      <c r="A2172" t="s">
        <v>4649</v>
      </c>
      <c r="B2172" t="s">
        <v>4709</v>
      </c>
      <c r="C2172" t="s">
        <v>4809</v>
      </c>
      <c r="D2172" t="s">
        <v>1086</v>
      </c>
      <c r="E2172" t="s">
        <v>57</v>
      </c>
      <c r="F2172" t="s">
        <v>4284</v>
      </c>
      <c r="G2172">
        <v>0.25</v>
      </c>
      <c r="H2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2" t="str">
        <f>Tabla_Consulta_desde_proyectos6[[#This Row],[PRYApath]]&amp;" "&amp;Tabla_Consulta_desde_proyectos6[[#This Row],[Usunombre]]</f>
        <v>/0002/0002 JOSE MADRIGAL ARIAS</v>
      </c>
    </row>
    <row r="2173" spans="1:11" x14ac:dyDescent="0.3">
      <c r="A2173" t="s">
        <v>4649</v>
      </c>
      <c r="B2173" t="s">
        <v>4709</v>
      </c>
      <c r="C2173" t="s">
        <v>4810</v>
      </c>
      <c r="D2173" t="s">
        <v>1086</v>
      </c>
      <c r="E2173" t="s">
        <v>57</v>
      </c>
      <c r="F2173" t="s">
        <v>4284</v>
      </c>
      <c r="G2173">
        <v>0.25</v>
      </c>
      <c r="H2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3" t="str">
        <f>Tabla_Consulta_desde_proyectos6[[#This Row],[PRYApath]]&amp;" "&amp;Tabla_Consulta_desde_proyectos6[[#This Row],[Usunombre]]</f>
        <v>/0002/0002 JOSE MADRIGAL ARIAS</v>
      </c>
    </row>
    <row r="2174" spans="1:11" x14ac:dyDescent="0.3">
      <c r="A2174" t="s">
        <v>4649</v>
      </c>
      <c r="B2174" t="s">
        <v>4709</v>
      </c>
      <c r="C2174" t="s">
        <v>4780</v>
      </c>
      <c r="D2174" t="s">
        <v>1086</v>
      </c>
      <c r="E2174" t="s">
        <v>57</v>
      </c>
      <c r="F2174" t="s">
        <v>4284</v>
      </c>
      <c r="G2174">
        <v>1</v>
      </c>
      <c r="H2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4" t="str">
        <f>Tabla_Consulta_desde_proyectos6[[#This Row],[PRYApath]]&amp;" "&amp;Tabla_Consulta_desde_proyectos6[[#This Row],[Usunombre]]</f>
        <v>/0002/0002 JOSE MADRIGAL ARIAS</v>
      </c>
    </row>
    <row r="2175" spans="1:11" x14ac:dyDescent="0.3">
      <c r="A2175" t="s">
        <v>4649</v>
      </c>
      <c r="B2175" t="s">
        <v>4709</v>
      </c>
      <c r="C2175" t="s">
        <v>4811</v>
      </c>
      <c r="D2175" t="s">
        <v>1086</v>
      </c>
      <c r="E2175" t="s">
        <v>57</v>
      </c>
      <c r="F2175" t="s">
        <v>4284</v>
      </c>
      <c r="G2175">
        <v>1.5</v>
      </c>
      <c r="H2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5" t="str">
        <f>Tabla_Consulta_desde_proyectos6[[#This Row],[PRYApath]]&amp;" "&amp;Tabla_Consulta_desde_proyectos6[[#This Row],[Usunombre]]</f>
        <v>/0002/0002 JOSE MADRIGAL ARIAS</v>
      </c>
    </row>
    <row r="2176" spans="1:11" x14ac:dyDescent="0.3">
      <c r="A2176" t="s">
        <v>4649</v>
      </c>
      <c r="B2176" t="s">
        <v>4709</v>
      </c>
      <c r="C2176" t="s">
        <v>4812</v>
      </c>
      <c r="D2176" t="s">
        <v>1086</v>
      </c>
      <c r="E2176" t="s">
        <v>57</v>
      </c>
      <c r="F2176" t="s">
        <v>4284</v>
      </c>
      <c r="G2176">
        <v>2</v>
      </c>
      <c r="H2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6" t="str">
        <f>Tabla_Consulta_desde_proyectos6[[#This Row],[PRYApath]]&amp;" "&amp;Tabla_Consulta_desde_proyectos6[[#This Row],[Usunombre]]</f>
        <v>/0002/0002 JOSE MADRIGAL ARIAS</v>
      </c>
    </row>
    <row r="2177" spans="1:11" x14ac:dyDescent="0.3">
      <c r="A2177" t="s">
        <v>4649</v>
      </c>
      <c r="B2177" t="s">
        <v>4709</v>
      </c>
      <c r="C2177" t="s">
        <v>4728</v>
      </c>
      <c r="D2177" t="s">
        <v>1086</v>
      </c>
      <c r="E2177" t="s">
        <v>57</v>
      </c>
      <c r="F2177" t="s">
        <v>4342</v>
      </c>
      <c r="G2177">
        <v>4</v>
      </c>
      <c r="H2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7" t="str">
        <f>Tabla_Consulta_desde_proyectos6[[#This Row],[PRYApath]]&amp;" "&amp;Tabla_Consulta_desde_proyectos6[[#This Row],[Usunombre]]</f>
        <v>/0002/0002 JOSE MADRIGAL ARIAS</v>
      </c>
    </row>
    <row r="2178" spans="1:11" x14ac:dyDescent="0.3">
      <c r="A2178" t="s">
        <v>4649</v>
      </c>
      <c r="B2178" t="s">
        <v>4709</v>
      </c>
      <c r="C2178" t="s">
        <v>4813</v>
      </c>
      <c r="D2178" t="s">
        <v>1086</v>
      </c>
      <c r="E2178" t="s">
        <v>57</v>
      </c>
      <c r="F2178" t="s">
        <v>4342</v>
      </c>
      <c r="G2178">
        <v>0.25</v>
      </c>
      <c r="H2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8" t="str">
        <f>Tabla_Consulta_desde_proyectos6[[#This Row],[PRYApath]]&amp;" "&amp;Tabla_Consulta_desde_proyectos6[[#This Row],[Usunombre]]</f>
        <v>/0002/0002 JOSE MADRIGAL ARIAS</v>
      </c>
    </row>
    <row r="2179" spans="1:11" x14ac:dyDescent="0.3">
      <c r="A2179" t="s">
        <v>4649</v>
      </c>
      <c r="B2179" t="s">
        <v>4709</v>
      </c>
      <c r="C2179" t="s">
        <v>4749</v>
      </c>
      <c r="D2179" t="s">
        <v>1086</v>
      </c>
      <c r="E2179" t="s">
        <v>57</v>
      </c>
      <c r="F2179" t="s">
        <v>4342</v>
      </c>
      <c r="G2179">
        <v>5.75</v>
      </c>
      <c r="H2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79" t="str">
        <f>Tabla_Consulta_desde_proyectos6[[#This Row],[PRYApath]]&amp;" "&amp;Tabla_Consulta_desde_proyectos6[[#This Row],[Usunombre]]</f>
        <v>/0002/0002 JOSE MADRIGAL ARIAS</v>
      </c>
    </row>
    <row r="2180" spans="1:11" x14ac:dyDescent="0.3">
      <c r="A2180" t="s">
        <v>4649</v>
      </c>
      <c r="B2180" t="s">
        <v>4709</v>
      </c>
      <c r="C2180" t="s">
        <v>4728</v>
      </c>
      <c r="D2180" t="s">
        <v>1086</v>
      </c>
      <c r="E2180" t="s">
        <v>57</v>
      </c>
      <c r="F2180" t="s">
        <v>4366</v>
      </c>
      <c r="G2180">
        <v>4</v>
      </c>
      <c r="H2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0" t="str">
        <f>Tabla_Consulta_desde_proyectos6[[#This Row],[PRYApath]]&amp;" "&amp;Tabla_Consulta_desde_proyectos6[[#This Row],[Usunombre]]</f>
        <v>/0002/0002 JOSE MADRIGAL ARIAS</v>
      </c>
    </row>
    <row r="2181" spans="1:11" x14ac:dyDescent="0.3">
      <c r="A2181" t="s">
        <v>4649</v>
      </c>
      <c r="B2181" t="s">
        <v>4709</v>
      </c>
      <c r="C2181" t="s">
        <v>4749</v>
      </c>
      <c r="D2181" t="s">
        <v>1086</v>
      </c>
      <c r="E2181" t="s">
        <v>57</v>
      </c>
      <c r="F2181" t="s">
        <v>4366</v>
      </c>
      <c r="G2181">
        <v>6</v>
      </c>
      <c r="H2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1" t="str">
        <f>Tabla_Consulta_desde_proyectos6[[#This Row],[PRYApath]]&amp;" "&amp;Tabla_Consulta_desde_proyectos6[[#This Row],[Usunombre]]</f>
        <v>/0002/0002 JOSE MADRIGAL ARIAS</v>
      </c>
    </row>
    <row r="2182" spans="1:11" x14ac:dyDescent="0.3">
      <c r="A2182" t="s">
        <v>4649</v>
      </c>
      <c r="B2182" t="s">
        <v>4709</v>
      </c>
      <c r="C2182" t="s">
        <v>4728</v>
      </c>
      <c r="D2182" t="s">
        <v>1086</v>
      </c>
      <c r="E2182" t="s">
        <v>57</v>
      </c>
      <c r="F2182" t="s">
        <v>4388</v>
      </c>
      <c r="G2182">
        <v>0.25</v>
      </c>
      <c r="H2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2" t="str">
        <f>Tabla_Consulta_desde_proyectos6[[#This Row],[PRYApath]]&amp;" "&amp;Tabla_Consulta_desde_proyectos6[[#This Row],[Usunombre]]</f>
        <v>/0002/0002 JOSE MADRIGAL ARIAS</v>
      </c>
    </row>
    <row r="2183" spans="1:11" x14ac:dyDescent="0.3">
      <c r="A2183" t="s">
        <v>4649</v>
      </c>
      <c r="B2183" t="s">
        <v>4709</v>
      </c>
      <c r="C2183" t="s">
        <v>4721</v>
      </c>
      <c r="D2183" t="s">
        <v>1086</v>
      </c>
      <c r="E2183" t="s">
        <v>57</v>
      </c>
      <c r="F2183" t="s">
        <v>4388</v>
      </c>
      <c r="G2183">
        <v>0.5</v>
      </c>
      <c r="H2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3" t="str">
        <f>Tabla_Consulta_desde_proyectos6[[#This Row],[PRYApath]]&amp;" "&amp;Tabla_Consulta_desde_proyectos6[[#This Row],[Usunombre]]</f>
        <v>/0002/0002 JOSE MADRIGAL ARIAS</v>
      </c>
    </row>
    <row r="2184" spans="1:11" x14ac:dyDescent="0.3">
      <c r="A2184" t="s">
        <v>4649</v>
      </c>
      <c r="B2184" t="s">
        <v>4709</v>
      </c>
      <c r="C2184" t="s">
        <v>4750</v>
      </c>
      <c r="D2184" t="s">
        <v>1086</v>
      </c>
      <c r="E2184" t="s">
        <v>57</v>
      </c>
      <c r="F2184" t="s">
        <v>4388</v>
      </c>
      <c r="G2184">
        <v>1</v>
      </c>
      <c r="H2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4" t="str">
        <f>Tabla_Consulta_desde_proyectos6[[#This Row],[PRYApath]]&amp;" "&amp;Tabla_Consulta_desde_proyectos6[[#This Row],[Usunombre]]</f>
        <v>/0002/0002 JOSE MADRIGAL ARIAS</v>
      </c>
    </row>
    <row r="2185" spans="1:11" x14ac:dyDescent="0.3">
      <c r="A2185" t="s">
        <v>4649</v>
      </c>
      <c r="B2185" t="s">
        <v>4709</v>
      </c>
      <c r="C2185" t="s">
        <v>4734</v>
      </c>
      <c r="D2185" t="s">
        <v>1086</v>
      </c>
      <c r="E2185" t="s">
        <v>57</v>
      </c>
      <c r="F2185" t="s">
        <v>4388</v>
      </c>
      <c r="G2185">
        <v>1.5</v>
      </c>
      <c r="H2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5" t="str">
        <f>Tabla_Consulta_desde_proyectos6[[#This Row],[PRYApath]]&amp;" "&amp;Tabla_Consulta_desde_proyectos6[[#This Row],[Usunombre]]</f>
        <v>/0002/0002 JOSE MADRIGAL ARIAS</v>
      </c>
    </row>
    <row r="2186" spans="1:11" x14ac:dyDescent="0.3">
      <c r="A2186" t="s">
        <v>4649</v>
      </c>
      <c r="B2186" t="s">
        <v>4709</v>
      </c>
      <c r="C2186" t="s">
        <v>4723</v>
      </c>
      <c r="D2186" t="s">
        <v>1086</v>
      </c>
      <c r="E2186" t="s">
        <v>57</v>
      </c>
      <c r="F2186" t="s">
        <v>4388</v>
      </c>
      <c r="G2186">
        <v>2</v>
      </c>
      <c r="H2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6" t="str">
        <f>Tabla_Consulta_desde_proyectos6[[#This Row],[PRYApath]]&amp;" "&amp;Tabla_Consulta_desde_proyectos6[[#This Row],[Usunombre]]</f>
        <v>/0002/0002 JOSE MADRIGAL ARIAS</v>
      </c>
    </row>
    <row r="2187" spans="1:11" x14ac:dyDescent="0.3">
      <c r="A2187" t="s">
        <v>4649</v>
      </c>
      <c r="B2187" t="s">
        <v>4709</v>
      </c>
      <c r="C2187" t="s">
        <v>4749</v>
      </c>
      <c r="D2187" t="s">
        <v>1086</v>
      </c>
      <c r="E2187" t="s">
        <v>57</v>
      </c>
      <c r="F2187" t="s">
        <v>4388</v>
      </c>
      <c r="G2187">
        <v>11</v>
      </c>
      <c r="H2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7" t="str">
        <f>Tabla_Consulta_desde_proyectos6[[#This Row],[PRYApath]]&amp;" "&amp;Tabla_Consulta_desde_proyectos6[[#This Row],[Usunombre]]</f>
        <v>/0002/0002 JOSE MADRIGAL ARIAS</v>
      </c>
    </row>
    <row r="2188" spans="1:11" x14ac:dyDescent="0.3">
      <c r="A2188" t="s">
        <v>4649</v>
      </c>
      <c r="B2188" t="s">
        <v>4709</v>
      </c>
      <c r="C2188" t="s">
        <v>4749</v>
      </c>
      <c r="D2188" t="s">
        <v>1086</v>
      </c>
      <c r="E2188" t="s">
        <v>57</v>
      </c>
      <c r="F2188" t="s">
        <v>4422</v>
      </c>
      <c r="G2188">
        <v>0.25</v>
      </c>
      <c r="H2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8" t="str">
        <f>Tabla_Consulta_desde_proyectos6[[#This Row],[PRYApath]]&amp;" "&amp;Tabla_Consulta_desde_proyectos6[[#This Row],[Usunombre]]</f>
        <v>/0002/0002 JOSE MADRIGAL ARIAS</v>
      </c>
    </row>
    <row r="2189" spans="1:11" x14ac:dyDescent="0.3">
      <c r="A2189" t="s">
        <v>4649</v>
      </c>
      <c r="B2189" t="s">
        <v>4709</v>
      </c>
      <c r="C2189" t="s">
        <v>4814</v>
      </c>
      <c r="D2189" t="s">
        <v>1086</v>
      </c>
      <c r="E2189" t="s">
        <v>57</v>
      </c>
      <c r="F2189" t="s">
        <v>4422</v>
      </c>
      <c r="G2189">
        <v>0.25</v>
      </c>
      <c r="H2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89" t="str">
        <f>Tabla_Consulta_desde_proyectos6[[#This Row],[PRYApath]]&amp;" "&amp;Tabla_Consulta_desde_proyectos6[[#This Row],[Usunombre]]</f>
        <v>/0002/0002 JOSE MADRIGAL ARIAS</v>
      </c>
    </row>
    <row r="2190" spans="1:11" x14ac:dyDescent="0.3">
      <c r="A2190" t="s">
        <v>4649</v>
      </c>
      <c r="B2190" t="s">
        <v>4709</v>
      </c>
      <c r="C2190" t="s">
        <v>4721</v>
      </c>
      <c r="D2190" t="s">
        <v>1086</v>
      </c>
      <c r="E2190" t="s">
        <v>57</v>
      </c>
      <c r="F2190" t="s">
        <v>4422</v>
      </c>
      <c r="G2190">
        <v>0.25</v>
      </c>
      <c r="H2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0" t="str">
        <f>Tabla_Consulta_desde_proyectos6[[#This Row],[PRYApath]]&amp;" "&amp;Tabla_Consulta_desde_proyectos6[[#This Row],[Usunombre]]</f>
        <v>/0002/0002 JOSE MADRIGAL ARIAS</v>
      </c>
    </row>
    <row r="2191" spans="1:11" x14ac:dyDescent="0.3">
      <c r="A2191" t="s">
        <v>4649</v>
      </c>
      <c r="B2191" t="s">
        <v>4709</v>
      </c>
      <c r="C2191" t="s">
        <v>4735</v>
      </c>
      <c r="D2191" t="s">
        <v>1086</v>
      </c>
      <c r="E2191" t="s">
        <v>57</v>
      </c>
      <c r="F2191" t="s">
        <v>4422</v>
      </c>
      <c r="G2191">
        <v>0.25</v>
      </c>
      <c r="H2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1" t="str">
        <f>Tabla_Consulta_desde_proyectos6[[#This Row],[PRYApath]]&amp;" "&amp;Tabla_Consulta_desde_proyectos6[[#This Row],[Usunombre]]</f>
        <v>/0002/0002 JOSE MADRIGAL ARIAS</v>
      </c>
    </row>
    <row r="2192" spans="1:11" x14ac:dyDescent="0.3">
      <c r="A2192" t="s">
        <v>4649</v>
      </c>
      <c r="B2192" t="s">
        <v>4709</v>
      </c>
      <c r="C2192" t="s">
        <v>4726</v>
      </c>
      <c r="D2192" t="s">
        <v>1086</v>
      </c>
      <c r="E2192" t="s">
        <v>57</v>
      </c>
      <c r="F2192" t="s">
        <v>4422</v>
      </c>
      <c r="G2192">
        <v>0.25</v>
      </c>
      <c r="H2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2" t="str">
        <f>Tabla_Consulta_desde_proyectos6[[#This Row],[PRYApath]]&amp;" "&amp;Tabla_Consulta_desde_proyectos6[[#This Row],[Usunombre]]</f>
        <v>/0002/0002 JOSE MADRIGAL ARIAS</v>
      </c>
    </row>
    <row r="2193" spans="1:11" x14ac:dyDescent="0.3">
      <c r="A2193" t="s">
        <v>4649</v>
      </c>
      <c r="B2193" t="s">
        <v>4709</v>
      </c>
      <c r="C2193" t="s">
        <v>4725</v>
      </c>
      <c r="D2193" t="s">
        <v>1086</v>
      </c>
      <c r="E2193" t="s">
        <v>57</v>
      </c>
      <c r="F2193" t="s">
        <v>4422</v>
      </c>
      <c r="G2193">
        <v>0.25</v>
      </c>
      <c r="H2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3" t="str">
        <f>Tabla_Consulta_desde_proyectos6[[#This Row],[PRYApath]]&amp;" "&amp;Tabla_Consulta_desde_proyectos6[[#This Row],[Usunombre]]</f>
        <v>/0002/0002 JOSE MADRIGAL ARIAS</v>
      </c>
    </row>
    <row r="2194" spans="1:11" x14ac:dyDescent="0.3">
      <c r="A2194" t="s">
        <v>4649</v>
      </c>
      <c r="B2194" t="s">
        <v>4709</v>
      </c>
      <c r="C2194" t="s">
        <v>4724</v>
      </c>
      <c r="D2194" t="s">
        <v>1086</v>
      </c>
      <c r="E2194" t="s">
        <v>57</v>
      </c>
      <c r="F2194" t="s">
        <v>4422</v>
      </c>
      <c r="G2194">
        <v>0.25</v>
      </c>
      <c r="H2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4" t="str">
        <f>Tabla_Consulta_desde_proyectos6[[#This Row],[PRYApath]]&amp;" "&amp;Tabla_Consulta_desde_proyectos6[[#This Row],[Usunombre]]</f>
        <v>/0002/0002 JOSE MADRIGAL ARIAS</v>
      </c>
    </row>
    <row r="2195" spans="1:11" x14ac:dyDescent="0.3">
      <c r="A2195" t="s">
        <v>4649</v>
      </c>
      <c r="B2195" t="s">
        <v>4709</v>
      </c>
      <c r="C2195" t="s">
        <v>4733</v>
      </c>
      <c r="D2195" t="s">
        <v>1086</v>
      </c>
      <c r="E2195" t="s">
        <v>57</v>
      </c>
      <c r="F2195" t="s">
        <v>4422</v>
      </c>
      <c r="G2195">
        <v>0.25</v>
      </c>
      <c r="H2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5" t="str">
        <f>Tabla_Consulta_desde_proyectos6[[#This Row],[PRYApath]]&amp;" "&amp;Tabla_Consulta_desde_proyectos6[[#This Row],[Usunombre]]</f>
        <v>/0002/0002 JOSE MADRIGAL ARIAS</v>
      </c>
    </row>
    <row r="2196" spans="1:11" x14ac:dyDescent="0.3">
      <c r="A2196" t="s">
        <v>4649</v>
      </c>
      <c r="B2196" t="s">
        <v>4709</v>
      </c>
      <c r="C2196" t="s">
        <v>4734</v>
      </c>
      <c r="D2196" t="s">
        <v>1086</v>
      </c>
      <c r="E2196" t="s">
        <v>57</v>
      </c>
      <c r="F2196" t="s">
        <v>4422</v>
      </c>
      <c r="G2196">
        <v>0.5</v>
      </c>
      <c r="H2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6" t="str">
        <f>Tabla_Consulta_desde_proyectos6[[#This Row],[PRYApath]]&amp;" "&amp;Tabla_Consulta_desde_proyectos6[[#This Row],[Usunombre]]</f>
        <v>/0002/0002 JOSE MADRIGAL ARIAS</v>
      </c>
    </row>
    <row r="2197" spans="1:11" x14ac:dyDescent="0.3">
      <c r="A2197" t="s">
        <v>4649</v>
      </c>
      <c r="B2197" t="s">
        <v>4709</v>
      </c>
      <c r="C2197" t="s">
        <v>4719</v>
      </c>
      <c r="D2197" t="s">
        <v>1086</v>
      </c>
      <c r="E2197" t="s">
        <v>57</v>
      </c>
      <c r="F2197" t="s">
        <v>4422</v>
      </c>
      <c r="G2197">
        <v>0.5</v>
      </c>
      <c r="H2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7" t="str">
        <f>Tabla_Consulta_desde_proyectos6[[#This Row],[PRYApath]]&amp;" "&amp;Tabla_Consulta_desde_proyectos6[[#This Row],[Usunombre]]</f>
        <v>/0002/0002 JOSE MADRIGAL ARIAS</v>
      </c>
    </row>
    <row r="2198" spans="1:11" x14ac:dyDescent="0.3">
      <c r="A2198" t="s">
        <v>4649</v>
      </c>
      <c r="B2198" t="s">
        <v>4709</v>
      </c>
      <c r="C2198" t="s">
        <v>4720</v>
      </c>
      <c r="D2198" t="s">
        <v>1086</v>
      </c>
      <c r="E2198" t="s">
        <v>57</v>
      </c>
      <c r="F2198" t="s">
        <v>4422</v>
      </c>
      <c r="G2198">
        <v>0.5</v>
      </c>
      <c r="H2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8" t="str">
        <f>Tabla_Consulta_desde_proyectos6[[#This Row],[PRYApath]]&amp;" "&amp;Tabla_Consulta_desde_proyectos6[[#This Row],[Usunombre]]</f>
        <v>/0002/0002 JOSE MADRIGAL ARIAS</v>
      </c>
    </row>
    <row r="2199" spans="1:11" x14ac:dyDescent="0.3">
      <c r="A2199" t="s">
        <v>4649</v>
      </c>
      <c r="B2199" t="s">
        <v>4709</v>
      </c>
      <c r="C2199" t="s">
        <v>4723</v>
      </c>
      <c r="D2199" t="s">
        <v>1086</v>
      </c>
      <c r="E2199" t="s">
        <v>57</v>
      </c>
      <c r="F2199" t="s">
        <v>4422</v>
      </c>
      <c r="G2199">
        <v>0.75</v>
      </c>
      <c r="H2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199" t="str">
        <f>Tabla_Consulta_desde_proyectos6[[#This Row],[PRYApath]]&amp;" "&amp;Tabla_Consulta_desde_proyectos6[[#This Row],[Usunombre]]</f>
        <v>/0002/0002 JOSE MADRIGAL ARIAS</v>
      </c>
    </row>
    <row r="2200" spans="1:11" x14ac:dyDescent="0.3">
      <c r="A2200" t="s">
        <v>4649</v>
      </c>
      <c r="B2200" t="s">
        <v>4709</v>
      </c>
      <c r="C2200" t="s">
        <v>4815</v>
      </c>
      <c r="D2200" t="s">
        <v>1086</v>
      </c>
      <c r="E2200" t="s">
        <v>57</v>
      </c>
      <c r="F2200" t="s">
        <v>4422</v>
      </c>
      <c r="G2200">
        <v>1.25</v>
      </c>
      <c r="H2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0" t="str">
        <f>Tabla_Consulta_desde_proyectos6[[#This Row],[PRYApath]]&amp;" "&amp;Tabla_Consulta_desde_proyectos6[[#This Row],[Usunombre]]</f>
        <v>/0002/0002 JOSE MADRIGAL ARIAS</v>
      </c>
    </row>
    <row r="2201" spans="1:11" x14ac:dyDescent="0.3">
      <c r="A2201" t="s">
        <v>4649</v>
      </c>
      <c r="B2201" t="s">
        <v>4709</v>
      </c>
      <c r="C2201" t="s">
        <v>4816</v>
      </c>
      <c r="D2201" t="s">
        <v>1086</v>
      </c>
      <c r="E2201" t="s">
        <v>52</v>
      </c>
      <c r="F2201" t="s">
        <v>4258</v>
      </c>
      <c r="G2201">
        <v>1.55</v>
      </c>
      <c r="H2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1" t="str">
        <f>Tabla_Consulta_desde_proyectos6[[#This Row],[PRYApath]]&amp;" "&amp;Tabla_Consulta_desde_proyectos6[[#This Row],[Usunombre]]</f>
        <v>/0002/0002 JUAN ANTONIO MORA GARCIA</v>
      </c>
    </row>
    <row r="2202" spans="1:11" x14ac:dyDescent="0.3">
      <c r="A2202" t="s">
        <v>4649</v>
      </c>
      <c r="B2202" t="s">
        <v>4709</v>
      </c>
      <c r="C2202" t="s">
        <v>4817</v>
      </c>
      <c r="D2202" t="s">
        <v>1086</v>
      </c>
      <c r="E2202" t="s">
        <v>52</v>
      </c>
      <c r="F2202" t="s">
        <v>4258</v>
      </c>
      <c r="G2202">
        <v>2</v>
      </c>
      <c r="H2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2" t="str">
        <f>Tabla_Consulta_desde_proyectos6[[#This Row],[PRYApath]]&amp;" "&amp;Tabla_Consulta_desde_proyectos6[[#This Row],[Usunombre]]</f>
        <v>/0002/0002 JUAN ANTONIO MORA GARCIA</v>
      </c>
    </row>
    <row r="2203" spans="1:11" x14ac:dyDescent="0.3">
      <c r="A2203" t="s">
        <v>4649</v>
      </c>
      <c r="B2203" t="s">
        <v>4709</v>
      </c>
      <c r="C2203" t="s">
        <v>4818</v>
      </c>
      <c r="D2203" t="s">
        <v>1086</v>
      </c>
      <c r="E2203" t="s">
        <v>52</v>
      </c>
      <c r="F2203" t="s">
        <v>4258</v>
      </c>
      <c r="G2203">
        <v>3.55</v>
      </c>
      <c r="H2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3" t="str">
        <f>Tabla_Consulta_desde_proyectos6[[#This Row],[PRYApath]]&amp;" "&amp;Tabla_Consulta_desde_proyectos6[[#This Row],[Usunombre]]</f>
        <v>/0002/0002 JUAN ANTONIO MORA GARCIA</v>
      </c>
    </row>
    <row r="2204" spans="1:11" x14ac:dyDescent="0.3">
      <c r="A2204" t="s">
        <v>4649</v>
      </c>
      <c r="B2204" t="s">
        <v>4709</v>
      </c>
      <c r="C2204" t="s">
        <v>4819</v>
      </c>
      <c r="D2204" t="s">
        <v>1086</v>
      </c>
      <c r="E2204" t="s">
        <v>52</v>
      </c>
      <c r="F2204" t="s">
        <v>4258</v>
      </c>
      <c r="G2204">
        <v>5.5</v>
      </c>
      <c r="H2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4" t="str">
        <f>Tabla_Consulta_desde_proyectos6[[#This Row],[PRYApath]]&amp;" "&amp;Tabla_Consulta_desde_proyectos6[[#This Row],[Usunombre]]</f>
        <v>/0002/0002 JUAN ANTONIO MORA GARCIA</v>
      </c>
    </row>
    <row r="2205" spans="1:11" x14ac:dyDescent="0.3">
      <c r="A2205" t="s">
        <v>4649</v>
      </c>
      <c r="B2205" t="s">
        <v>4709</v>
      </c>
      <c r="C2205" t="s">
        <v>4820</v>
      </c>
      <c r="D2205" t="s">
        <v>1086</v>
      </c>
      <c r="E2205" t="s">
        <v>52</v>
      </c>
      <c r="F2205" t="s">
        <v>4258</v>
      </c>
      <c r="G2205">
        <v>16.5</v>
      </c>
      <c r="H2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5" t="str">
        <f>Tabla_Consulta_desde_proyectos6[[#This Row],[PRYApath]]&amp;" "&amp;Tabla_Consulta_desde_proyectos6[[#This Row],[Usunombre]]</f>
        <v>/0002/0002 JUAN ANTONIO MORA GARCIA</v>
      </c>
    </row>
    <row r="2206" spans="1:11" x14ac:dyDescent="0.3">
      <c r="A2206" t="s">
        <v>4649</v>
      </c>
      <c r="B2206" t="s">
        <v>4709</v>
      </c>
      <c r="C2206" t="s">
        <v>4821</v>
      </c>
      <c r="D2206" t="s">
        <v>1086</v>
      </c>
      <c r="E2206" t="s">
        <v>52</v>
      </c>
      <c r="F2206" t="s">
        <v>4284</v>
      </c>
      <c r="G2206">
        <v>4.5</v>
      </c>
      <c r="H2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6" t="str">
        <f>Tabla_Consulta_desde_proyectos6[[#This Row],[PRYApath]]&amp;" "&amp;Tabla_Consulta_desde_proyectos6[[#This Row],[Usunombre]]</f>
        <v>/0002/0002 JUAN ANTONIO MORA GARCIA</v>
      </c>
    </row>
    <row r="2207" spans="1:11" x14ac:dyDescent="0.3">
      <c r="A2207" t="s">
        <v>4649</v>
      </c>
      <c r="B2207" t="s">
        <v>4709</v>
      </c>
      <c r="C2207" t="s">
        <v>4822</v>
      </c>
      <c r="D2207" t="s">
        <v>1086</v>
      </c>
      <c r="E2207" t="s">
        <v>52</v>
      </c>
      <c r="F2207" t="s">
        <v>4284</v>
      </c>
      <c r="G2207">
        <v>0.75</v>
      </c>
      <c r="H2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7" t="str">
        <f>Tabla_Consulta_desde_proyectos6[[#This Row],[PRYApath]]&amp;" "&amp;Tabla_Consulta_desde_proyectos6[[#This Row],[Usunombre]]</f>
        <v>/0002/0002 JUAN ANTONIO MORA GARCIA</v>
      </c>
    </row>
    <row r="2208" spans="1:11" x14ac:dyDescent="0.3">
      <c r="A2208" t="s">
        <v>4649</v>
      </c>
      <c r="B2208" t="s">
        <v>4709</v>
      </c>
      <c r="C2208" t="s">
        <v>4823</v>
      </c>
      <c r="D2208" t="s">
        <v>1086</v>
      </c>
      <c r="E2208" t="s">
        <v>52</v>
      </c>
      <c r="F2208" t="s">
        <v>4284</v>
      </c>
      <c r="G2208">
        <v>1.25</v>
      </c>
      <c r="H2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8" t="str">
        <f>Tabla_Consulta_desde_proyectos6[[#This Row],[PRYApath]]&amp;" "&amp;Tabla_Consulta_desde_proyectos6[[#This Row],[Usunombre]]</f>
        <v>/0002/0002 JUAN ANTONIO MORA GARCIA</v>
      </c>
    </row>
    <row r="2209" spans="1:11" x14ac:dyDescent="0.3">
      <c r="A2209" t="s">
        <v>4649</v>
      </c>
      <c r="B2209" t="s">
        <v>4709</v>
      </c>
      <c r="C2209" t="s">
        <v>4824</v>
      </c>
      <c r="D2209" t="s">
        <v>1086</v>
      </c>
      <c r="E2209" t="s">
        <v>52</v>
      </c>
      <c r="F2209" t="s">
        <v>4284</v>
      </c>
      <c r="G2209">
        <v>2.75</v>
      </c>
      <c r="H2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09" t="str">
        <f>Tabla_Consulta_desde_proyectos6[[#This Row],[PRYApath]]&amp;" "&amp;Tabla_Consulta_desde_proyectos6[[#This Row],[Usunombre]]</f>
        <v>/0002/0002 JUAN ANTONIO MORA GARCIA</v>
      </c>
    </row>
    <row r="2210" spans="1:11" x14ac:dyDescent="0.3">
      <c r="A2210" t="s">
        <v>4649</v>
      </c>
      <c r="B2210" t="s">
        <v>4709</v>
      </c>
      <c r="C2210" t="s">
        <v>4825</v>
      </c>
      <c r="D2210" t="s">
        <v>1086</v>
      </c>
      <c r="E2210" t="s">
        <v>52</v>
      </c>
      <c r="F2210" t="s">
        <v>4284</v>
      </c>
      <c r="G2210">
        <v>4.75</v>
      </c>
      <c r="H2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0" t="str">
        <f>Tabla_Consulta_desde_proyectos6[[#This Row],[PRYApath]]&amp;" "&amp;Tabla_Consulta_desde_proyectos6[[#This Row],[Usunombre]]</f>
        <v>/0002/0002 JUAN ANTONIO MORA GARCIA</v>
      </c>
    </row>
    <row r="2211" spans="1:11" x14ac:dyDescent="0.3">
      <c r="A2211" t="s">
        <v>4649</v>
      </c>
      <c r="B2211" t="s">
        <v>4709</v>
      </c>
      <c r="C2211" t="s">
        <v>4826</v>
      </c>
      <c r="D2211" t="s">
        <v>1086</v>
      </c>
      <c r="E2211" t="s">
        <v>52</v>
      </c>
      <c r="F2211" t="s">
        <v>4284</v>
      </c>
      <c r="G2211">
        <v>17.75</v>
      </c>
      <c r="H2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1" t="str">
        <f>Tabla_Consulta_desde_proyectos6[[#This Row],[PRYApath]]&amp;" "&amp;Tabla_Consulta_desde_proyectos6[[#This Row],[Usunombre]]</f>
        <v>/0002/0002 JUAN ANTONIO MORA GARCIA</v>
      </c>
    </row>
    <row r="2212" spans="1:11" x14ac:dyDescent="0.3">
      <c r="A2212" t="s">
        <v>4649</v>
      </c>
      <c r="B2212" t="s">
        <v>4709</v>
      </c>
      <c r="C2212" t="s">
        <v>4827</v>
      </c>
      <c r="D2212" t="s">
        <v>1086</v>
      </c>
      <c r="E2212" t="s">
        <v>52</v>
      </c>
      <c r="F2212" t="s">
        <v>4342</v>
      </c>
      <c r="G2212">
        <v>1</v>
      </c>
      <c r="H2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2" t="str">
        <f>Tabla_Consulta_desde_proyectos6[[#This Row],[PRYApath]]&amp;" "&amp;Tabla_Consulta_desde_proyectos6[[#This Row],[Usunombre]]</f>
        <v>/0002/0002 JUAN ANTONIO MORA GARCIA</v>
      </c>
    </row>
    <row r="2213" spans="1:11" x14ac:dyDescent="0.3">
      <c r="A2213" t="s">
        <v>4649</v>
      </c>
      <c r="B2213" t="s">
        <v>4709</v>
      </c>
      <c r="C2213" t="s">
        <v>4828</v>
      </c>
      <c r="D2213" t="s">
        <v>1086</v>
      </c>
      <c r="E2213" t="s">
        <v>52</v>
      </c>
      <c r="F2213" t="s">
        <v>4342</v>
      </c>
      <c r="G2213">
        <v>8.65</v>
      </c>
      <c r="H2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3" t="str">
        <f>Tabla_Consulta_desde_proyectos6[[#This Row],[PRYApath]]&amp;" "&amp;Tabla_Consulta_desde_proyectos6[[#This Row],[Usunombre]]</f>
        <v>/0002/0002 JUAN ANTONIO MORA GARCIA</v>
      </c>
    </row>
    <row r="2214" spans="1:11" x14ac:dyDescent="0.3">
      <c r="A2214" t="s">
        <v>4649</v>
      </c>
      <c r="B2214" t="s">
        <v>4709</v>
      </c>
      <c r="C2214" t="s">
        <v>4829</v>
      </c>
      <c r="D2214" t="s">
        <v>1086</v>
      </c>
      <c r="E2214" t="s">
        <v>52</v>
      </c>
      <c r="F2214" t="s">
        <v>4366</v>
      </c>
      <c r="G2214">
        <v>1</v>
      </c>
      <c r="H2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4" t="str">
        <f>Tabla_Consulta_desde_proyectos6[[#This Row],[PRYApath]]&amp;" "&amp;Tabla_Consulta_desde_proyectos6[[#This Row],[Usunombre]]</f>
        <v>/0002/0002 JUAN ANTONIO MORA GARCIA</v>
      </c>
    </row>
    <row r="2215" spans="1:11" x14ac:dyDescent="0.3">
      <c r="A2215" t="s">
        <v>4649</v>
      </c>
      <c r="B2215" t="s">
        <v>4709</v>
      </c>
      <c r="C2215" t="s">
        <v>4828</v>
      </c>
      <c r="D2215" t="s">
        <v>1086</v>
      </c>
      <c r="E2215" t="s">
        <v>52</v>
      </c>
      <c r="F2215" t="s">
        <v>4422</v>
      </c>
      <c r="G2215">
        <v>5</v>
      </c>
      <c r="H2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5" t="str">
        <f>Tabla_Consulta_desde_proyectos6[[#This Row],[PRYApath]]&amp;" "&amp;Tabla_Consulta_desde_proyectos6[[#This Row],[Usunombre]]</f>
        <v>/0002/0002 JUAN ANTONIO MORA GARCIA</v>
      </c>
    </row>
    <row r="2216" spans="1:11" x14ac:dyDescent="0.3">
      <c r="A2216" t="s">
        <v>4649</v>
      </c>
      <c r="B2216" t="s">
        <v>4709</v>
      </c>
      <c r="C2216" t="s">
        <v>4830</v>
      </c>
      <c r="D2216" t="s">
        <v>1086</v>
      </c>
      <c r="E2216" t="s">
        <v>52</v>
      </c>
      <c r="F2216" t="s">
        <v>4434</v>
      </c>
      <c r="G2216">
        <v>2</v>
      </c>
      <c r="H2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6" t="str">
        <f>Tabla_Consulta_desde_proyectos6[[#This Row],[PRYApath]]&amp;" "&amp;Tabla_Consulta_desde_proyectos6[[#This Row],[Usunombre]]</f>
        <v>/0002/0002 JUAN ANTONIO MORA GARCIA</v>
      </c>
    </row>
    <row r="2217" spans="1:11" x14ac:dyDescent="0.3">
      <c r="A2217" t="s">
        <v>4649</v>
      </c>
      <c r="B2217" t="s">
        <v>4709</v>
      </c>
      <c r="C2217" t="s">
        <v>4828</v>
      </c>
      <c r="D2217" t="s">
        <v>1086</v>
      </c>
      <c r="E2217" t="s">
        <v>52</v>
      </c>
      <c r="F2217" t="s">
        <v>4434</v>
      </c>
      <c r="G2217">
        <v>2</v>
      </c>
      <c r="H2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7" t="str">
        <f>Tabla_Consulta_desde_proyectos6[[#This Row],[PRYApath]]&amp;" "&amp;Tabla_Consulta_desde_proyectos6[[#This Row],[Usunombre]]</f>
        <v>/0002/0002 JUAN ANTONIO MORA GARCIA</v>
      </c>
    </row>
    <row r="2218" spans="1:11" x14ac:dyDescent="0.3">
      <c r="A2218" t="s">
        <v>4649</v>
      </c>
      <c r="B2218" t="s">
        <v>4709</v>
      </c>
      <c r="C2218" t="s">
        <v>4754</v>
      </c>
      <c r="D2218" t="s">
        <v>1086</v>
      </c>
      <c r="E2218" t="s">
        <v>52</v>
      </c>
      <c r="F2218" t="s">
        <v>4434</v>
      </c>
      <c r="G2218">
        <v>2.5</v>
      </c>
      <c r="H2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8" t="str">
        <f>Tabla_Consulta_desde_proyectos6[[#This Row],[PRYApath]]&amp;" "&amp;Tabla_Consulta_desde_proyectos6[[#This Row],[Usunombre]]</f>
        <v>/0002/0002 JUAN ANTONIO MORA GARCIA</v>
      </c>
    </row>
    <row r="2219" spans="1:11" x14ac:dyDescent="0.3">
      <c r="A2219" t="s">
        <v>4649</v>
      </c>
      <c r="B2219" t="s">
        <v>4709</v>
      </c>
      <c r="C2219" t="s">
        <v>4831</v>
      </c>
      <c r="D2219" t="s">
        <v>1086</v>
      </c>
      <c r="E2219" t="s">
        <v>52</v>
      </c>
      <c r="F2219" t="s">
        <v>4559</v>
      </c>
      <c r="G2219">
        <v>1.5</v>
      </c>
      <c r="H2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19" t="str">
        <f>Tabla_Consulta_desde_proyectos6[[#This Row],[PRYApath]]&amp;" "&amp;Tabla_Consulta_desde_proyectos6[[#This Row],[Usunombre]]</f>
        <v>/0002/0002 JUAN ANTONIO MORA GARCIA</v>
      </c>
    </row>
    <row r="2220" spans="1:11" x14ac:dyDescent="0.3">
      <c r="A2220" t="s">
        <v>4649</v>
      </c>
      <c r="B2220" t="s">
        <v>4709</v>
      </c>
      <c r="C2220" t="s">
        <v>4754</v>
      </c>
      <c r="D2220" t="s">
        <v>1086</v>
      </c>
      <c r="E2220" t="s">
        <v>52</v>
      </c>
      <c r="F2220" t="s">
        <v>4610</v>
      </c>
      <c r="G2220">
        <v>6</v>
      </c>
      <c r="H2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0" t="str">
        <f>Tabla_Consulta_desde_proyectos6[[#This Row],[PRYApath]]&amp;" "&amp;Tabla_Consulta_desde_proyectos6[[#This Row],[Usunombre]]</f>
        <v>/0002/0002 JUAN ANTONIO MORA GARCIA</v>
      </c>
    </row>
    <row r="2221" spans="1:11" x14ac:dyDescent="0.3">
      <c r="A2221" t="s">
        <v>4649</v>
      </c>
      <c r="B2221" t="s">
        <v>4709</v>
      </c>
      <c r="C2221" t="s">
        <v>4754</v>
      </c>
      <c r="D2221" t="s">
        <v>1086</v>
      </c>
      <c r="E2221" t="s">
        <v>52</v>
      </c>
      <c r="F2221" t="s">
        <v>4692</v>
      </c>
      <c r="G2221">
        <v>5</v>
      </c>
      <c r="H2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1" t="str">
        <f>Tabla_Consulta_desde_proyectos6[[#This Row],[PRYApath]]&amp;" "&amp;Tabla_Consulta_desde_proyectos6[[#This Row],[Usunombre]]</f>
        <v>/0002/0002 JUAN ANTONIO MORA GARCIA</v>
      </c>
    </row>
    <row r="2222" spans="1:11" x14ac:dyDescent="0.3">
      <c r="A2222" t="s">
        <v>4649</v>
      </c>
      <c r="B2222" t="s">
        <v>4709</v>
      </c>
      <c r="C2222" t="s">
        <v>4754</v>
      </c>
      <c r="D2222" t="s">
        <v>1086</v>
      </c>
      <c r="E2222" t="s">
        <v>52</v>
      </c>
      <c r="F2222" t="s">
        <v>4640</v>
      </c>
      <c r="G2222">
        <v>1</v>
      </c>
      <c r="H2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2" t="str">
        <f>Tabla_Consulta_desde_proyectos6[[#This Row],[PRYApath]]&amp;" "&amp;Tabla_Consulta_desde_proyectos6[[#This Row],[Usunombre]]</f>
        <v>/0002/0002 JUAN ANTONIO MORA GARCIA</v>
      </c>
    </row>
    <row r="2223" spans="1:11" x14ac:dyDescent="0.3">
      <c r="A2223" t="s">
        <v>4649</v>
      </c>
      <c r="B2223" t="s">
        <v>4709</v>
      </c>
      <c r="C2223" t="s">
        <v>4832</v>
      </c>
      <c r="D2223" t="s">
        <v>1086</v>
      </c>
      <c r="E2223" t="s">
        <v>53</v>
      </c>
      <c r="F2223" t="s">
        <v>4258</v>
      </c>
      <c r="G2223">
        <v>0.75</v>
      </c>
      <c r="H2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3" t="str">
        <f>Tabla_Consulta_desde_proyectos6[[#This Row],[PRYApath]]&amp;" "&amp;Tabla_Consulta_desde_proyectos6[[#This Row],[Usunombre]]</f>
        <v>/0002/0002 LIZANDRO VILLALOBOS CASTRO</v>
      </c>
    </row>
    <row r="2224" spans="1:11" x14ac:dyDescent="0.3">
      <c r="A2224" t="s">
        <v>4649</v>
      </c>
      <c r="B2224" t="s">
        <v>4709</v>
      </c>
      <c r="C2224" t="s">
        <v>4833</v>
      </c>
      <c r="D2224" t="s">
        <v>1086</v>
      </c>
      <c r="E2224" t="s">
        <v>53</v>
      </c>
      <c r="F2224" t="s">
        <v>4388</v>
      </c>
      <c r="G2224">
        <v>1</v>
      </c>
      <c r="H2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4" t="str">
        <f>Tabla_Consulta_desde_proyectos6[[#This Row],[PRYApath]]&amp;" "&amp;Tabla_Consulta_desde_proyectos6[[#This Row],[Usunombre]]</f>
        <v>/0002/0002 LIZANDRO VILLALOBOS CASTRO</v>
      </c>
    </row>
    <row r="2225" spans="1:11" x14ac:dyDescent="0.3">
      <c r="A2225" t="s">
        <v>4649</v>
      </c>
      <c r="B2225" t="s">
        <v>4709</v>
      </c>
      <c r="C2225" t="s">
        <v>4833</v>
      </c>
      <c r="D2225" t="s">
        <v>1086</v>
      </c>
      <c r="E2225" t="s">
        <v>53</v>
      </c>
      <c r="F2225" t="s">
        <v>4422</v>
      </c>
      <c r="G2225">
        <v>0.5</v>
      </c>
      <c r="H2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5" t="str">
        <f>Tabla_Consulta_desde_proyectos6[[#This Row],[PRYApath]]&amp;" "&amp;Tabla_Consulta_desde_proyectos6[[#This Row],[Usunombre]]</f>
        <v>/0002/0002 LIZANDRO VILLALOBOS CASTRO</v>
      </c>
    </row>
    <row r="2226" spans="1:11" x14ac:dyDescent="0.3">
      <c r="A2226" t="s">
        <v>4649</v>
      </c>
      <c r="B2226" t="s">
        <v>4709</v>
      </c>
      <c r="C2226" t="s">
        <v>4834</v>
      </c>
      <c r="D2226" t="s">
        <v>1086</v>
      </c>
      <c r="E2226" t="s">
        <v>53</v>
      </c>
      <c r="F2226" t="s">
        <v>4422</v>
      </c>
      <c r="G2226">
        <v>1</v>
      </c>
      <c r="H2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6" t="str">
        <f>Tabla_Consulta_desde_proyectos6[[#This Row],[PRYApath]]&amp;" "&amp;Tabla_Consulta_desde_proyectos6[[#This Row],[Usunombre]]</f>
        <v>/0002/0002 LIZANDRO VILLALOBOS CASTRO</v>
      </c>
    </row>
    <row r="2227" spans="1:11" x14ac:dyDescent="0.3">
      <c r="A2227" t="s">
        <v>4649</v>
      </c>
      <c r="B2227" t="s">
        <v>4709</v>
      </c>
      <c r="C2227" t="s">
        <v>4835</v>
      </c>
      <c r="D2227" t="s">
        <v>1086</v>
      </c>
      <c r="E2227" t="s">
        <v>53</v>
      </c>
      <c r="F2227" t="s">
        <v>4422</v>
      </c>
      <c r="G2227">
        <v>19</v>
      </c>
      <c r="H2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7" t="str">
        <f>Tabla_Consulta_desde_proyectos6[[#This Row],[PRYApath]]&amp;" "&amp;Tabla_Consulta_desde_proyectos6[[#This Row],[Usunombre]]</f>
        <v>/0002/0002 LIZANDRO VILLALOBOS CASTRO</v>
      </c>
    </row>
    <row r="2228" spans="1:11" x14ac:dyDescent="0.3">
      <c r="A2228" t="s">
        <v>4649</v>
      </c>
      <c r="B2228" t="s">
        <v>4709</v>
      </c>
      <c r="C2228" t="s">
        <v>4835</v>
      </c>
      <c r="D2228" t="s">
        <v>1086</v>
      </c>
      <c r="E2228" t="s">
        <v>53</v>
      </c>
      <c r="F2228" t="s">
        <v>4434</v>
      </c>
      <c r="G2228">
        <v>2.5</v>
      </c>
      <c r="H2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8" t="str">
        <f>Tabla_Consulta_desde_proyectos6[[#This Row],[PRYApath]]&amp;" "&amp;Tabla_Consulta_desde_proyectos6[[#This Row],[Usunombre]]</f>
        <v>/0002/0002 LIZANDRO VILLALOBOS CASTRO</v>
      </c>
    </row>
    <row r="2229" spans="1:11" x14ac:dyDescent="0.3">
      <c r="A2229" t="s">
        <v>4649</v>
      </c>
      <c r="B2229" t="s">
        <v>4709</v>
      </c>
      <c r="C2229" t="s">
        <v>4836</v>
      </c>
      <c r="D2229" t="s">
        <v>1086</v>
      </c>
      <c r="E2229" t="s">
        <v>53</v>
      </c>
      <c r="F2229" t="s">
        <v>4434</v>
      </c>
      <c r="G2229">
        <v>5</v>
      </c>
      <c r="H2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29" t="str">
        <f>Tabla_Consulta_desde_proyectos6[[#This Row],[PRYApath]]&amp;" "&amp;Tabla_Consulta_desde_proyectos6[[#This Row],[Usunombre]]</f>
        <v>/0002/0002 LIZANDRO VILLALOBOS CASTRO</v>
      </c>
    </row>
    <row r="2230" spans="1:11" x14ac:dyDescent="0.3">
      <c r="A2230" t="s">
        <v>4649</v>
      </c>
      <c r="B2230" t="s">
        <v>4709</v>
      </c>
      <c r="C2230" t="s">
        <v>4837</v>
      </c>
      <c r="D2230" t="s">
        <v>1086</v>
      </c>
      <c r="E2230" t="s">
        <v>53</v>
      </c>
      <c r="F2230" t="s">
        <v>4493</v>
      </c>
      <c r="G2230">
        <v>5.5</v>
      </c>
      <c r="H2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0" t="str">
        <f>Tabla_Consulta_desde_proyectos6[[#This Row],[PRYApath]]&amp;" "&amp;Tabla_Consulta_desde_proyectos6[[#This Row],[Usunombre]]</f>
        <v>/0002/0002 LIZANDRO VILLALOBOS CASTRO</v>
      </c>
    </row>
    <row r="2231" spans="1:11" x14ac:dyDescent="0.3">
      <c r="A2231" t="s">
        <v>4649</v>
      </c>
      <c r="B2231" t="s">
        <v>4709</v>
      </c>
      <c r="C2231" t="s">
        <v>4836</v>
      </c>
      <c r="D2231" t="s">
        <v>1086</v>
      </c>
      <c r="E2231" t="s">
        <v>53</v>
      </c>
      <c r="F2231" t="s">
        <v>4493</v>
      </c>
      <c r="G2231">
        <v>15</v>
      </c>
      <c r="H2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1" t="str">
        <f>Tabla_Consulta_desde_proyectos6[[#This Row],[PRYApath]]&amp;" "&amp;Tabla_Consulta_desde_proyectos6[[#This Row],[Usunombre]]</f>
        <v>/0002/0002 LIZANDRO VILLALOBOS CASTRO</v>
      </c>
    </row>
    <row r="2232" spans="1:11" x14ac:dyDescent="0.3">
      <c r="A2232" t="s">
        <v>4649</v>
      </c>
      <c r="B2232" t="s">
        <v>4709</v>
      </c>
      <c r="C2232" t="s">
        <v>4835</v>
      </c>
      <c r="D2232" t="s">
        <v>1086</v>
      </c>
      <c r="E2232" t="s">
        <v>53</v>
      </c>
      <c r="F2232" t="s">
        <v>4559</v>
      </c>
      <c r="G2232">
        <v>2</v>
      </c>
      <c r="H2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2" t="str">
        <f>Tabla_Consulta_desde_proyectos6[[#This Row],[PRYApath]]&amp;" "&amp;Tabla_Consulta_desde_proyectos6[[#This Row],[Usunombre]]</f>
        <v>/0002/0002 LIZANDRO VILLALOBOS CASTRO</v>
      </c>
    </row>
    <row r="2233" spans="1:11" x14ac:dyDescent="0.3">
      <c r="A2233" t="s">
        <v>4649</v>
      </c>
      <c r="B2233" t="s">
        <v>4709</v>
      </c>
      <c r="C2233" t="s">
        <v>4836</v>
      </c>
      <c r="D2233" t="s">
        <v>1086</v>
      </c>
      <c r="E2233" t="s">
        <v>53</v>
      </c>
      <c r="F2233" t="s">
        <v>4559</v>
      </c>
      <c r="G2233">
        <v>8</v>
      </c>
      <c r="H2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3" t="str">
        <f>Tabla_Consulta_desde_proyectos6[[#This Row],[PRYApath]]&amp;" "&amp;Tabla_Consulta_desde_proyectos6[[#This Row],[Usunombre]]</f>
        <v>/0002/0002 LIZANDRO VILLALOBOS CASTRO</v>
      </c>
    </row>
    <row r="2234" spans="1:11" x14ac:dyDescent="0.3">
      <c r="A2234" t="s">
        <v>4649</v>
      </c>
      <c r="B2234" t="s">
        <v>4709</v>
      </c>
      <c r="C2234" t="s">
        <v>4728</v>
      </c>
      <c r="D2234" t="s">
        <v>1086</v>
      </c>
      <c r="E2234" t="s">
        <v>53</v>
      </c>
      <c r="F2234" t="s">
        <v>4593</v>
      </c>
      <c r="G2234">
        <v>4</v>
      </c>
      <c r="H2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4" t="str">
        <f>Tabla_Consulta_desde_proyectos6[[#This Row],[PRYApath]]&amp;" "&amp;Tabla_Consulta_desde_proyectos6[[#This Row],[Usunombre]]</f>
        <v>/0002/0002 LIZANDRO VILLALOBOS CASTRO</v>
      </c>
    </row>
    <row r="2235" spans="1:11" x14ac:dyDescent="0.3">
      <c r="A2235" t="s">
        <v>4649</v>
      </c>
      <c r="B2235" t="s">
        <v>4709</v>
      </c>
      <c r="C2235" t="s">
        <v>4838</v>
      </c>
      <c r="D2235" t="s">
        <v>1086</v>
      </c>
      <c r="E2235" t="s">
        <v>53</v>
      </c>
      <c r="F2235" t="s">
        <v>4593</v>
      </c>
      <c r="G2235">
        <v>3</v>
      </c>
      <c r="H2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5" t="str">
        <f>Tabla_Consulta_desde_proyectos6[[#This Row],[PRYApath]]&amp;" "&amp;Tabla_Consulta_desde_proyectos6[[#This Row],[Usunombre]]</f>
        <v>/0002/0002 LIZANDRO VILLALOBOS CASTRO</v>
      </c>
    </row>
    <row r="2236" spans="1:11" x14ac:dyDescent="0.3">
      <c r="A2236" t="s">
        <v>4649</v>
      </c>
      <c r="B2236" t="s">
        <v>4709</v>
      </c>
      <c r="C2236" t="s">
        <v>4839</v>
      </c>
      <c r="D2236" t="s">
        <v>1086</v>
      </c>
      <c r="E2236" t="s">
        <v>53</v>
      </c>
      <c r="F2236" t="s">
        <v>4640</v>
      </c>
      <c r="G2236">
        <v>0.5</v>
      </c>
      <c r="H2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6" t="str">
        <f>Tabla_Consulta_desde_proyectos6[[#This Row],[PRYApath]]&amp;" "&amp;Tabla_Consulta_desde_proyectos6[[#This Row],[Usunombre]]</f>
        <v>/0002/0002 LIZANDRO VILLALOBOS CASTRO</v>
      </c>
    </row>
    <row r="2237" spans="1:11" x14ac:dyDescent="0.3">
      <c r="A2237" t="s">
        <v>4649</v>
      </c>
      <c r="B2237" t="s">
        <v>4709</v>
      </c>
      <c r="C2237" t="s">
        <v>4840</v>
      </c>
      <c r="D2237" t="s">
        <v>1086</v>
      </c>
      <c r="E2237" t="s">
        <v>53</v>
      </c>
      <c r="F2237" t="s">
        <v>4640</v>
      </c>
      <c r="G2237">
        <v>1</v>
      </c>
      <c r="H2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7" t="str">
        <f>Tabla_Consulta_desde_proyectos6[[#This Row],[PRYApath]]&amp;" "&amp;Tabla_Consulta_desde_proyectos6[[#This Row],[Usunombre]]</f>
        <v>/0002/0002 LIZANDRO VILLALOBOS CASTRO</v>
      </c>
    </row>
    <row r="2238" spans="1:11" x14ac:dyDescent="0.3">
      <c r="A2238" t="s">
        <v>4649</v>
      </c>
      <c r="B2238" t="s">
        <v>4709</v>
      </c>
      <c r="C2238" t="s">
        <v>4832</v>
      </c>
      <c r="D2238" t="s">
        <v>1086</v>
      </c>
      <c r="E2238" t="s">
        <v>55</v>
      </c>
      <c r="F2238" t="s">
        <v>4258</v>
      </c>
      <c r="G2238">
        <v>0.75</v>
      </c>
      <c r="H2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8" t="str">
        <f>Tabla_Consulta_desde_proyectos6[[#This Row],[PRYApath]]&amp;" "&amp;Tabla_Consulta_desde_proyectos6[[#This Row],[Usunombre]]</f>
        <v>/0002/0002 LUIS ENRIQUE JIMENEZ SANCHO</v>
      </c>
    </row>
    <row r="2239" spans="1:11" x14ac:dyDescent="0.3">
      <c r="A2239" t="s">
        <v>4649</v>
      </c>
      <c r="B2239" t="s">
        <v>4709</v>
      </c>
      <c r="C2239" t="s">
        <v>4749</v>
      </c>
      <c r="D2239" t="s">
        <v>1086</v>
      </c>
      <c r="E2239" t="s">
        <v>55</v>
      </c>
      <c r="F2239" t="s">
        <v>4258</v>
      </c>
      <c r="G2239">
        <v>1</v>
      </c>
      <c r="H2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39" t="str">
        <f>Tabla_Consulta_desde_proyectos6[[#This Row],[PRYApath]]&amp;" "&amp;Tabla_Consulta_desde_proyectos6[[#This Row],[Usunombre]]</f>
        <v>/0002/0002 LUIS ENRIQUE JIMENEZ SANCHO</v>
      </c>
    </row>
    <row r="2240" spans="1:11" x14ac:dyDescent="0.3">
      <c r="A2240" t="s">
        <v>4649</v>
      </c>
      <c r="B2240" t="s">
        <v>4709</v>
      </c>
      <c r="C2240" t="s">
        <v>4819</v>
      </c>
      <c r="D2240" t="s">
        <v>1086</v>
      </c>
      <c r="E2240" t="s">
        <v>55</v>
      </c>
      <c r="F2240" t="s">
        <v>4258</v>
      </c>
      <c r="G2240">
        <v>1.5</v>
      </c>
      <c r="H2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0" t="str">
        <f>Tabla_Consulta_desde_proyectos6[[#This Row],[PRYApath]]&amp;" "&amp;Tabla_Consulta_desde_proyectos6[[#This Row],[Usunombre]]</f>
        <v>/0002/0002 LUIS ENRIQUE JIMENEZ SANCHO</v>
      </c>
    </row>
    <row r="2241" spans="1:11" x14ac:dyDescent="0.3">
      <c r="A2241" t="s">
        <v>4649</v>
      </c>
      <c r="B2241" t="s">
        <v>4709</v>
      </c>
      <c r="C2241" t="s">
        <v>4841</v>
      </c>
      <c r="D2241" t="s">
        <v>1086</v>
      </c>
      <c r="E2241" t="s">
        <v>55</v>
      </c>
      <c r="F2241" t="s">
        <v>4258</v>
      </c>
      <c r="G2241">
        <v>3.5</v>
      </c>
      <c r="H2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1" t="str">
        <f>Tabla_Consulta_desde_proyectos6[[#This Row],[PRYApath]]&amp;" "&amp;Tabla_Consulta_desde_proyectos6[[#This Row],[Usunombre]]</f>
        <v>/0002/0002 LUIS ENRIQUE JIMENEZ SANCHO</v>
      </c>
    </row>
    <row r="2242" spans="1:11" x14ac:dyDescent="0.3">
      <c r="A2242" t="s">
        <v>4649</v>
      </c>
      <c r="B2242" t="s">
        <v>4709</v>
      </c>
      <c r="C2242" t="s">
        <v>4842</v>
      </c>
      <c r="D2242" t="s">
        <v>1086</v>
      </c>
      <c r="E2242" t="s">
        <v>55</v>
      </c>
      <c r="F2242" t="s">
        <v>4258</v>
      </c>
      <c r="G2242">
        <v>4.75</v>
      </c>
      <c r="H2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2" t="str">
        <f>Tabla_Consulta_desde_proyectos6[[#This Row],[PRYApath]]&amp;" "&amp;Tabla_Consulta_desde_proyectos6[[#This Row],[Usunombre]]</f>
        <v>/0002/0002 LUIS ENRIQUE JIMENEZ SANCHO</v>
      </c>
    </row>
    <row r="2243" spans="1:11" x14ac:dyDescent="0.3">
      <c r="A2243" t="s">
        <v>4649</v>
      </c>
      <c r="B2243" t="s">
        <v>4709</v>
      </c>
      <c r="C2243" t="s">
        <v>4843</v>
      </c>
      <c r="D2243" t="s">
        <v>1086</v>
      </c>
      <c r="E2243" t="s">
        <v>55</v>
      </c>
      <c r="F2243" t="s">
        <v>4258</v>
      </c>
      <c r="G2243">
        <v>6.75</v>
      </c>
      <c r="H2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3" t="str">
        <f>Tabla_Consulta_desde_proyectos6[[#This Row],[PRYApath]]&amp;" "&amp;Tabla_Consulta_desde_proyectos6[[#This Row],[Usunombre]]</f>
        <v>/0002/0002 LUIS ENRIQUE JIMENEZ SANCHO</v>
      </c>
    </row>
    <row r="2244" spans="1:11" x14ac:dyDescent="0.3">
      <c r="A2244" t="s">
        <v>4649</v>
      </c>
      <c r="B2244" t="s">
        <v>4709</v>
      </c>
      <c r="C2244" t="s">
        <v>4820</v>
      </c>
      <c r="D2244" t="s">
        <v>1086</v>
      </c>
      <c r="E2244" t="s">
        <v>55</v>
      </c>
      <c r="F2244" t="s">
        <v>4258</v>
      </c>
      <c r="G2244">
        <v>13</v>
      </c>
      <c r="H2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4" t="str">
        <f>Tabla_Consulta_desde_proyectos6[[#This Row],[PRYApath]]&amp;" "&amp;Tabla_Consulta_desde_proyectos6[[#This Row],[Usunombre]]</f>
        <v>/0002/0002 LUIS ENRIQUE JIMENEZ SANCHO</v>
      </c>
    </row>
    <row r="2245" spans="1:11" x14ac:dyDescent="0.3">
      <c r="A2245" t="s">
        <v>4649</v>
      </c>
      <c r="B2245" t="s">
        <v>4709</v>
      </c>
      <c r="C2245" t="s">
        <v>4728</v>
      </c>
      <c r="D2245" t="s">
        <v>1086</v>
      </c>
      <c r="E2245" t="s">
        <v>55</v>
      </c>
      <c r="F2245" t="s">
        <v>4284</v>
      </c>
      <c r="G2245">
        <v>1.25</v>
      </c>
      <c r="H2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5" t="str">
        <f>Tabla_Consulta_desde_proyectos6[[#This Row],[PRYApath]]&amp;" "&amp;Tabla_Consulta_desde_proyectos6[[#This Row],[Usunombre]]</f>
        <v>/0002/0002 LUIS ENRIQUE JIMENEZ SANCHO</v>
      </c>
    </row>
    <row r="2246" spans="1:11" x14ac:dyDescent="0.3">
      <c r="A2246" t="s">
        <v>4649</v>
      </c>
      <c r="B2246" t="s">
        <v>4709</v>
      </c>
      <c r="C2246" t="s">
        <v>4844</v>
      </c>
      <c r="D2246" t="s">
        <v>1086</v>
      </c>
      <c r="E2246" t="s">
        <v>55</v>
      </c>
      <c r="F2246" t="s">
        <v>4284</v>
      </c>
      <c r="G2246">
        <v>3</v>
      </c>
      <c r="H2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6" t="str">
        <f>Tabla_Consulta_desde_proyectos6[[#This Row],[PRYApath]]&amp;" "&amp;Tabla_Consulta_desde_proyectos6[[#This Row],[Usunombre]]</f>
        <v>/0002/0002 LUIS ENRIQUE JIMENEZ SANCHO</v>
      </c>
    </row>
    <row r="2247" spans="1:11" x14ac:dyDescent="0.3">
      <c r="A2247" t="s">
        <v>4649</v>
      </c>
      <c r="B2247" t="s">
        <v>4709</v>
      </c>
      <c r="C2247" t="s">
        <v>4845</v>
      </c>
      <c r="D2247" t="s">
        <v>1086</v>
      </c>
      <c r="E2247" t="s">
        <v>55</v>
      </c>
      <c r="F2247" t="s">
        <v>4284</v>
      </c>
      <c r="G2247">
        <v>0.25</v>
      </c>
      <c r="H2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7" t="str">
        <f>Tabla_Consulta_desde_proyectos6[[#This Row],[PRYApath]]&amp;" "&amp;Tabla_Consulta_desde_proyectos6[[#This Row],[Usunombre]]</f>
        <v>/0002/0002 LUIS ENRIQUE JIMENEZ SANCHO</v>
      </c>
    </row>
    <row r="2248" spans="1:11" x14ac:dyDescent="0.3">
      <c r="A2248" t="s">
        <v>4649</v>
      </c>
      <c r="B2248" t="s">
        <v>4709</v>
      </c>
      <c r="C2248" t="s">
        <v>4846</v>
      </c>
      <c r="D2248" t="s">
        <v>1086</v>
      </c>
      <c r="E2248" t="s">
        <v>55</v>
      </c>
      <c r="F2248" t="s">
        <v>4284</v>
      </c>
      <c r="G2248">
        <v>0.5</v>
      </c>
      <c r="H2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8" t="str">
        <f>Tabla_Consulta_desde_proyectos6[[#This Row],[PRYApath]]&amp;" "&amp;Tabla_Consulta_desde_proyectos6[[#This Row],[Usunombre]]</f>
        <v>/0002/0002 LUIS ENRIQUE JIMENEZ SANCHO</v>
      </c>
    </row>
    <row r="2249" spans="1:11" x14ac:dyDescent="0.3">
      <c r="A2249" t="s">
        <v>4649</v>
      </c>
      <c r="B2249" t="s">
        <v>4709</v>
      </c>
      <c r="C2249" t="s">
        <v>4823</v>
      </c>
      <c r="D2249" t="s">
        <v>1086</v>
      </c>
      <c r="E2249" t="s">
        <v>55</v>
      </c>
      <c r="F2249" t="s">
        <v>4284</v>
      </c>
      <c r="G2249">
        <v>0.75</v>
      </c>
      <c r="H2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49" t="str">
        <f>Tabla_Consulta_desde_proyectos6[[#This Row],[PRYApath]]&amp;" "&amp;Tabla_Consulta_desde_proyectos6[[#This Row],[Usunombre]]</f>
        <v>/0002/0002 LUIS ENRIQUE JIMENEZ SANCHO</v>
      </c>
    </row>
    <row r="2250" spans="1:11" x14ac:dyDescent="0.3">
      <c r="A2250" t="s">
        <v>4649</v>
      </c>
      <c r="B2250" t="s">
        <v>4709</v>
      </c>
      <c r="C2250" t="s">
        <v>4825</v>
      </c>
      <c r="D2250" t="s">
        <v>1086</v>
      </c>
      <c r="E2250" t="s">
        <v>55</v>
      </c>
      <c r="F2250" t="s">
        <v>4284</v>
      </c>
      <c r="G2250">
        <v>0.75</v>
      </c>
      <c r="H2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0" t="str">
        <f>Tabla_Consulta_desde_proyectos6[[#This Row],[PRYApath]]&amp;" "&amp;Tabla_Consulta_desde_proyectos6[[#This Row],[Usunombre]]</f>
        <v>/0002/0002 LUIS ENRIQUE JIMENEZ SANCHO</v>
      </c>
    </row>
    <row r="2251" spans="1:11" x14ac:dyDescent="0.3">
      <c r="A2251" t="s">
        <v>4649</v>
      </c>
      <c r="B2251" t="s">
        <v>4709</v>
      </c>
      <c r="C2251" t="s">
        <v>4822</v>
      </c>
      <c r="D2251" t="s">
        <v>1086</v>
      </c>
      <c r="E2251" t="s">
        <v>55</v>
      </c>
      <c r="F2251" t="s">
        <v>4284</v>
      </c>
      <c r="G2251">
        <v>1</v>
      </c>
      <c r="H2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1" t="str">
        <f>Tabla_Consulta_desde_proyectos6[[#This Row],[PRYApath]]&amp;" "&amp;Tabla_Consulta_desde_proyectos6[[#This Row],[Usunombre]]</f>
        <v>/0002/0002 LUIS ENRIQUE JIMENEZ SANCHO</v>
      </c>
    </row>
    <row r="2252" spans="1:11" x14ac:dyDescent="0.3">
      <c r="A2252" t="s">
        <v>4649</v>
      </c>
      <c r="B2252" t="s">
        <v>4709</v>
      </c>
      <c r="C2252" t="s">
        <v>4832</v>
      </c>
      <c r="D2252" t="s">
        <v>1086</v>
      </c>
      <c r="E2252" t="s">
        <v>55</v>
      </c>
      <c r="F2252" t="s">
        <v>4284</v>
      </c>
      <c r="G2252">
        <v>2.5</v>
      </c>
      <c r="H2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2" t="str">
        <f>Tabla_Consulta_desde_proyectos6[[#This Row],[PRYApath]]&amp;" "&amp;Tabla_Consulta_desde_proyectos6[[#This Row],[Usunombre]]</f>
        <v>/0002/0002 LUIS ENRIQUE JIMENEZ SANCHO</v>
      </c>
    </row>
    <row r="2253" spans="1:11" x14ac:dyDescent="0.3">
      <c r="A2253" t="s">
        <v>4649</v>
      </c>
      <c r="B2253" t="s">
        <v>4709</v>
      </c>
      <c r="C2253" t="s">
        <v>4847</v>
      </c>
      <c r="D2253" t="s">
        <v>1086</v>
      </c>
      <c r="E2253" t="s">
        <v>55</v>
      </c>
      <c r="F2253" t="s">
        <v>4284</v>
      </c>
      <c r="G2253">
        <v>2.75</v>
      </c>
      <c r="H2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3" t="str">
        <f>Tabla_Consulta_desde_proyectos6[[#This Row],[PRYApath]]&amp;" "&amp;Tabla_Consulta_desde_proyectos6[[#This Row],[Usunombre]]</f>
        <v>/0002/0002 LUIS ENRIQUE JIMENEZ SANCHO</v>
      </c>
    </row>
    <row r="2254" spans="1:11" x14ac:dyDescent="0.3">
      <c r="A2254" t="s">
        <v>4649</v>
      </c>
      <c r="B2254" t="s">
        <v>4709</v>
      </c>
      <c r="C2254" t="s">
        <v>4842</v>
      </c>
      <c r="D2254" t="s">
        <v>1086</v>
      </c>
      <c r="E2254" t="s">
        <v>55</v>
      </c>
      <c r="F2254" t="s">
        <v>4284</v>
      </c>
      <c r="G2254">
        <v>5.25</v>
      </c>
      <c r="H2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4" t="str">
        <f>Tabla_Consulta_desde_proyectos6[[#This Row],[PRYApath]]&amp;" "&amp;Tabla_Consulta_desde_proyectos6[[#This Row],[Usunombre]]</f>
        <v>/0002/0002 LUIS ENRIQUE JIMENEZ SANCHO</v>
      </c>
    </row>
    <row r="2255" spans="1:11" x14ac:dyDescent="0.3">
      <c r="A2255" t="s">
        <v>4649</v>
      </c>
      <c r="B2255" t="s">
        <v>4709</v>
      </c>
      <c r="C2255" t="s">
        <v>4848</v>
      </c>
      <c r="D2255" t="s">
        <v>1086</v>
      </c>
      <c r="E2255" t="s">
        <v>55</v>
      </c>
      <c r="F2255" t="s">
        <v>4284</v>
      </c>
      <c r="G2255">
        <v>7</v>
      </c>
      <c r="H2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5" t="str">
        <f>Tabla_Consulta_desde_proyectos6[[#This Row],[PRYApath]]&amp;" "&amp;Tabla_Consulta_desde_proyectos6[[#This Row],[Usunombre]]</f>
        <v>/0002/0002 LUIS ENRIQUE JIMENEZ SANCHO</v>
      </c>
    </row>
    <row r="2256" spans="1:11" x14ac:dyDescent="0.3">
      <c r="A2256" t="s">
        <v>4649</v>
      </c>
      <c r="B2256" t="s">
        <v>4709</v>
      </c>
      <c r="C2256" t="s">
        <v>4783</v>
      </c>
      <c r="D2256" t="s">
        <v>1086</v>
      </c>
      <c r="E2256" t="s">
        <v>55</v>
      </c>
      <c r="F2256" t="s">
        <v>4342</v>
      </c>
      <c r="G2256">
        <v>0.5</v>
      </c>
      <c r="H2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6" t="str">
        <f>Tabla_Consulta_desde_proyectos6[[#This Row],[PRYApath]]&amp;" "&amp;Tabla_Consulta_desde_proyectos6[[#This Row],[Usunombre]]</f>
        <v>/0002/0002 LUIS ENRIQUE JIMENEZ SANCHO</v>
      </c>
    </row>
    <row r="2257" spans="1:11" x14ac:dyDescent="0.3">
      <c r="A2257" t="s">
        <v>4649</v>
      </c>
      <c r="B2257" t="s">
        <v>4709</v>
      </c>
      <c r="C2257" t="s">
        <v>4849</v>
      </c>
      <c r="D2257" t="s">
        <v>1086</v>
      </c>
      <c r="E2257" t="s">
        <v>55</v>
      </c>
      <c r="F2257" t="s">
        <v>4342</v>
      </c>
      <c r="G2257">
        <v>1</v>
      </c>
      <c r="H2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7" t="str">
        <f>Tabla_Consulta_desde_proyectos6[[#This Row],[PRYApath]]&amp;" "&amp;Tabla_Consulta_desde_proyectos6[[#This Row],[Usunombre]]</f>
        <v>/0002/0002 LUIS ENRIQUE JIMENEZ SANCHO</v>
      </c>
    </row>
    <row r="2258" spans="1:11" x14ac:dyDescent="0.3">
      <c r="A2258" t="s">
        <v>4649</v>
      </c>
      <c r="B2258" t="s">
        <v>4709</v>
      </c>
      <c r="C2258" t="s">
        <v>4850</v>
      </c>
      <c r="D2258" t="s">
        <v>1086</v>
      </c>
      <c r="E2258" t="s">
        <v>55</v>
      </c>
      <c r="F2258" t="s">
        <v>4342</v>
      </c>
      <c r="G2258">
        <v>2.25</v>
      </c>
      <c r="H2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8" t="str">
        <f>Tabla_Consulta_desde_proyectos6[[#This Row],[PRYApath]]&amp;" "&amp;Tabla_Consulta_desde_proyectos6[[#This Row],[Usunombre]]</f>
        <v>/0002/0002 LUIS ENRIQUE JIMENEZ SANCHO</v>
      </c>
    </row>
    <row r="2259" spans="1:11" x14ac:dyDescent="0.3">
      <c r="A2259" t="s">
        <v>4649</v>
      </c>
      <c r="B2259" t="s">
        <v>4709</v>
      </c>
      <c r="C2259" t="s">
        <v>4845</v>
      </c>
      <c r="D2259" t="s">
        <v>1086</v>
      </c>
      <c r="E2259" t="s">
        <v>55</v>
      </c>
      <c r="F2259" t="s">
        <v>4342</v>
      </c>
      <c r="G2259">
        <v>2.5</v>
      </c>
      <c r="H2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59" t="str">
        <f>Tabla_Consulta_desde_proyectos6[[#This Row],[PRYApath]]&amp;" "&amp;Tabla_Consulta_desde_proyectos6[[#This Row],[Usunombre]]</f>
        <v>/0002/0002 LUIS ENRIQUE JIMENEZ SANCHO</v>
      </c>
    </row>
    <row r="2260" spans="1:11" x14ac:dyDescent="0.3">
      <c r="A2260" t="s">
        <v>4649</v>
      </c>
      <c r="B2260" t="s">
        <v>4709</v>
      </c>
      <c r="C2260" t="s">
        <v>4851</v>
      </c>
      <c r="D2260" t="s">
        <v>1086</v>
      </c>
      <c r="E2260" t="s">
        <v>55</v>
      </c>
      <c r="F2260" t="s">
        <v>4342</v>
      </c>
      <c r="G2260">
        <v>4</v>
      </c>
      <c r="H2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0" t="str">
        <f>Tabla_Consulta_desde_proyectos6[[#This Row],[PRYApath]]&amp;" "&amp;Tabla_Consulta_desde_proyectos6[[#This Row],[Usunombre]]</f>
        <v>/0002/0002 LUIS ENRIQUE JIMENEZ SANCHO</v>
      </c>
    </row>
    <row r="2261" spans="1:11" x14ac:dyDescent="0.3">
      <c r="A2261" t="s">
        <v>4649</v>
      </c>
      <c r="B2261" t="s">
        <v>4709</v>
      </c>
      <c r="C2261" t="s">
        <v>4852</v>
      </c>
      <c r="D2261" t="s">
        <v>1086</v>
      </c>
      <c r="E2261" t="s">
        <v>55</v>
      </c>
      <c r="F2261" t="s">
        <v>4342</v>
      </c>
      <c r="G2261">
        <v>4.25</v>
      </c>
      <c r="H2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1" t="str">
        <f>Tabla_Consulta_desde_proyectos6[[#This Row],[PRYApath]]&amp;" "&amp;Tabla_Consulta_desde_proyectos6[[#This Row],[Usunombre]]</f>
        <v>/0002/0002 LUIS ENRIQUE JIMENEZ SANCHO</v>
      </c>
    </row>
    <row r="2262" spans="1:11" x14ac:dyDescent="0.3">
      <c r="A2262" t="s">
        <v>4649</v>
      </c>
      <c r="B2262" t="s">
        <v>4709</v>
      </c>
      <c r="C2262" t="s">
        <v>4749</v>
      </c>
      <c r="D2262" t="s">
        <v>1086</v>
      </c>
      <c r="E2262" t="s">
        <v>55</v>
      </c>
      <c r="F2262" t="s">
        <v>4342</v>
      </c>
      <c r="G2262">
        <v>7.5</v>
      </c>
      <c r="H2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2" t="str">
        <f>Tabla_Consulta_desde_proyectos6[[#This Row],[PRYApath]]&amp;" "&amp;Tabla_Consulta_desde_proyectos6[[#This Row],[Usunombre]]</f>
        <v>/0002/0002 LUIS ENRIQUE JIMENEZ SANCHO</v>
      </c>
    </row>
    <row r="2263" spans="1:11" x14ac:dyDescent="0.3">
      <c r="A2263" t="s">
        <v>4649</v>
      </c>
      <c r="B2263" t="s">
        <v>4709</v>
      </c>
      <c r="C2263" t="s">
        <v>4848</v>
      </c>
      <c r="D2263" t="s">
        <v>1086</v>
      </c>
      <c r="E2263" t="s">
        <v>55</v>
      </c>
      <c r="F2263" t="s">
        <v>4342</v>
      </c>
      <c r="G2263">
        <v>8.25</v>
      </c>
      <c r="H2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3" t="str">
        <f>Tabla_Consulta_desde_proyectos6[[#This Row],[PRYApath]]&amp;" "&amp;Tabla_Consulta_desde_proyectos6[[#This Row],[Usunombre]]</f>
        <v>/0002/0002 LUIS ENRIQUE JIMENEZ SANCHO</v>
      </c>
    </row>
    <row r="2264" spans="1:11" x14ac:dyDescent="0.3">
      <c r="A2264" t="s">
        <v>4649</v>
      </c>
      <c r="B2264" t="s">
        <v>4709</v>
      </c>
      <c r="C2264" t="s">
        <v>4853</v>
      </c>
      <c r="D2264" t="s">
        <v>1086</v>
      </c>
      <c r="E2264" t="s">
        <v>55</v>
      </c>
      <c r="F2264" t="s">
        <v>4342</v>
      </c>
      <c r="G2264">
        <v>11.5</v>
      </c>
      <c r="H2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4" t="str">
        <f>Tabla_Consulta_desde_proyectos6[[#This Row],[PRYApath]]&amp;" "&amp;Tabla_Consulta_desde_proyectos6[[#This Row],[Usunombre]]</f>
        <v>/0002/0002 LUIS ENRIQUE JIMENEZ SANCHO</v>
      </c>
    </row>
    <row r="2265" spans="1:11" x14ac:dyDescent="0.3">
      <c r="A2265" t="s">
        <v>4649</v>
      </c>
      <c r="B2265" t="s">
        <v>4709</v>
      </c>
      <c r="C2265" t="s">
        <v>4849</v>
      </c>
      <c r="D2265" t="s">
        <v>1086</v>
      </c>
      <c r="E2265" t="s">
        <v>55</v>
      </c>
      <c r="F2265" t="s">
        <v>4366</v>
      </c>
      <c r="G2265">
        <v>1.75</v>
      </c>
      <c r="H2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5" t="str">
        <f>Tabla_Consulta_desde_proyectos6[[#This Row],[PRYApath]]&amp;" "&amp;Tabla_Consulta_desde_proyectos6[[#This Row],[Usunombre]]</f>
        <v>/0002/0002 LUIS ENRIQUE JIMENEZ SANCHO</v>
      </c>
    </row>
    <row r="2266" spans="1:11" x14ac:dyDescent="0.3">
      <c r="A2266" t="s">
        <v>4649</v>
      </c>
      <c r="B2266" t="s">
        <v>4709</v>
      </c>
      <c r="C2266" t="s">
        <v>4854</v>
      </c>
      <c r="D2266" t="s">
        <v>1086</v>
      </c>
      <c r="E2266" t="s">
        <v>55</v>
      </c>
      <c r="F2266" t="s">
        <v>4366</v>
      </c>
      <c r="G2266">
        <v>4.5</v>
      </c>
      <c r="H2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6" t="str">
        <f>Tabla_Consulta_desde_proyectos6[[#This Row],[PRYApath]]&amp;" "&amp;Tabla_Consulta_desde_proyectos6[[#This Row],[Usunombre]]</f>
        <v>/0002/0002 LUIS ENRIQUE JIMENEZ SANCHO</v>
      </c>
    </row>
    <row r="2267" spans="1:11" x14ac:dyDescent="0.3">
      <c r="A2267" t="s">
        <v>4649</v>
      </c>
      <c r="B2267" t="s">
        <v>4709</v>
      </c>
      <c r="C2267" t="s">
        <v>4749</v>
      </c>
      <c r="D2267" t="s">
        <v>1086</v>
      </c>
      <c r="E2267" t="s">
        <v>55</v>
      </c>
      <c r="F2267" t="s">
        <v>4366</v>
      </c>
      <c r="G2267">
        <v>24.75</v>
      </c>
      <c r="H2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7" t="str">
        <f>Tabla_Consulta_desde_proyectos6[[#This Row],[PRYApath]]&amp;" "&amp;Tabla_Consulta_desde_proyectos6[[#This Row],[Usunombre]]</f>
        <v>/0002/0002 LUIS ENRIQUE JIMENEZ SANCHO</v>
      </c>
    </row>
    <row r="2268" spans="1:11" x14ac:dyDescent="0.3">
      <c r="A2268" t="s">
        <v>4649</v>
      </c>
      <c r="B2268" t="s">
        <v>4709</v>
      </c>
      <c r="C2268" t="s">
        <v>4855</v>
      </c>
      <c r="D2268" t="s">
        <v>1086</v>
      </c>
      <c r="E2268" t="s">
        <v>55</v>
      </c>
      <c r="F2268" t="s">
        <v>4388</v>
      </c>
      <c r="G2268">
        <v>1</v>
      </c>
      <c r="H2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8" t="str">
        <f>Tabla_Consulta_desde_proyectos6[[#This Row],[PRYApath]]&amp;" "&amp;Tabla_Consulta_desde_proyectos6[[#This Row],[Usunombre]]</f>
        <v>/0002/0002 LUIS ENRIQUE JIMENEZ SANCHO</v>
      </c>
    </row>
    <row r="2269" spans="1:11" x14ac:dyDescent="0.3">
      <c r="A2269" t="s">
        <v>4649</v>
      </c>
      <c r="B2269" t="s">
        <v>4709</v>
      </c>
      <c r="C2269" t="s">
        <v>4749</v>
      </c>
      <c r="D2269" t="s">
        <v>1086</v>
      </c>
      <c r="E2269" t="s">
        <v>55</v>
      </c>
      <c r="F2269" t="s">
        <v>4388</v>
      </c>
      <c r="G2269">
        <v>2</v>
      </c>
      <c r="H2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69" t="str">
        <f>Tabla_Consulta_desde_proyectos6[[#This Row],[PRYApath]]&amp;" "&amp;Tabla_Consulta_desde_proyectos6[[#This Row],[Usunombre]]</f>
        <v>/0002/0002 LUIS ENRIQUE JIMENEZ SANCHO</v>
      </c>
    </row>
    <row r="2270" spans="1:11" x14ac:dyDescent="0.3">
      <c r="A2270" t="s">
        <v>4649</v>
      </c>
      <c r="B2270" t="s">
        <v>4709</v>
      </c>
      <c r="C2270" t="s">
        <v>4815</v>
      </c>
      <c r="D2270" t="s">
        <v>1086</v>
      </c>
      <c r="E2270" t="s">
        <v>55</v>
      </c>
      <c r="F2270" t="s">
        <v>4388</v>
      </c>
      <c r="G2270">
        <v>3</v>
      </c>
      <c r="H2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0" t="str">
        <f>Tabla_Consulta_desde_proyectos6[[#This Row],[PRYApath]]&amp;" "&amp;Tabla_Consulta_desde_proyectos6[[#This Row],[Usunombre]]</f>
        <v>/0002/0002 LUIS ENRIQUE JIMENEZ SANCHO</v>
      </c>
    </row>
    <row r="2271" spans="1:11" x14ac:dyDescent="0.3">
      <c r="A2271" t="s">
        <v>4649</v>
      </c>
      <c r="B2271" t="s">
        <v>4709</v>
      </c>
      <c r="C2271" t="s">
        <v>4845</v>
      </c>
      <c r="D2271" t="s">
        <v>1086</v>
      </c>
      <c r="E2271" t="s">
        <v>55</v>
      </c>
      <c r="F2271" t="s">
        <v>4388</v>
      </c>
      <c r="G2271">
        <v>4</v>
      </c>
      <c r="H2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1" t="str">
        <f>Tabla_Consulta_desde_proyectos6[[#This Row],[PRYApath]]&amp;" "&amp;Tabla_Consulta_desde_proyectos6[[#This Row],[Usunombre]]</f>
        <v>/0002/0002 LUIS ENRIQUE JIMENEZ SANCHO</v>
      </c>
    </row>
    <row r="2272" spans="1:11" x14ac:dyDescent="0.3">
      <c r="A2272" t="s">
        <v>4649</v>
      </c>
      <c r="B2272" t="s">
        <v>4709</v>
      </c>
      <c r="C2272" t="s">
        <v>4856</v>
      </c>
      <c r="D2272" t="s">
        <v>1086</v>
      </c>
      <c r="E2272" t="s">
        <v>55</v>
      </c>
      <c r="F2272" t="s">
        <v>4388</v>
      </c>
      <c r="G2272">
        <v>4</v>
      </c>
      <c r="H2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2" t="str">
        <f>Tabla_Consulta_desde_proyectos6[[#This Row],[PRYApath]]&amp;" "&amp;Tabla_Consulta_desde_proyectos6[[#This Row],[Usunombre]]</f>
        <v>/0002/0002 LUIS ENRIQUE JIMENEZ SANCHO</v>
      </c>
    </row>
    <row r="2273" spans="1:11" x14ac:dyDescent="0.3">
      <c r="A2273" t="s">
        <v>4649</v>
      </c>
      <c r="B2273" t="s">
        <v>4709</v>
      </c>
      <c r="C2273" t="s">
        <v>4849</v>
      </c>
      <c r="D2273" t="s">
        <v>1086</v>
      </c>
      <c r="E2273" t="s">
        <v>55</v>
      </c>
      <c r="F2273" t="s">
        <v>4388</v>
      </c>
      <c r="G2273">
        <v>6</v>
      </c>
      <c r="H2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3" t="str">
        <f>Tabla_Consulta_desde_proyectos6[[#This Row],[PRYApath]]&amp;" "&amp;Tabla_Consulta_desde_proyectos6[[#This Row],[Usunombre]]</f>
        <v>/0002/0002 LUIS ENRIQUE JIMENEZ SANCHO</v>
      </c>
    </row>
    <row r="2274" spans="1:11" x14ac:dyDescent="0.3">
      <c r="A2274" t="s">
        <v>4649</v>
      </c>
      <c r="B2274" t="s">
        <v>4709</v>
      </c>
      <c r="C2274" t="s">
        <v>4857</v>
      </c>
      <c r="D2274" t="s">
        <v>1086</v>
      </c>
      <c r="E2274" t="s">
        <v>55</v>
      </c>
      <c r="F2274" t="s">
        <v>4388</v>
      </c>
      <c r="G2274">
        <v>7</v>
      </c>
      <c r="H2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4" t="str">
        <f>Tabla_Consulta_desde_proyectos6[[#This Row],[PRYApath]]&amp;" "&amp;Tabla_Consulta_desde_proyectos6[[#This Row],[Usunombre]]</f>
        <v>/0002/0002 LUIS ENRIQUE JIMENEZ SANCHO</v>
      </c>
    </row>
    <row r="2275" spans="1:11" x14ac:dyDescent="0.3">
      <c r="A2275" t="s">
        <v>4649</v>
      </c>
      <c r="B2275" t="s">
        <v>4709</v>
      </c>
      <c r="C2275" t="s">
        <v>4789</v>
      </c>
      <c r="D2275" t="s">
        <v>1086</v>
      </c>
      <c r="E2275" t="s">
        <v>55</v>
      </c>
      <c r="F2275" t="s">
        <v>4422</v>
      </c>
      <c r="G2275">
        <v>0.5</v>
      </c>
      <c r="H2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5" t="str">
        <f>Tabla_Consulta_desde_proyectos6[[#This Row],[PRYApath]]&amp;" "&amp;Tabla_Consulta_desde_proyectos6[[#This Row],[Usunombre]]</f>
        <v>/0002/0002 LUIS ENRIQUE JIMENEZ SANCHO</v>
      </c>
    </row>
    <row r="2276" spans="1:11" x14ac:dyDescent="0.3">
      <c r="A2276" t="s">
        <v>4649</v>
      </c>
      <c r="B2276" t="s">
        <v>4709</v>
      </c>
      <c r="C2276" t="s">
        <v>4857</v>
      </c>
      <c r="D2276" t="s">
        <v>1086</v>
      </c>
      <c r="E2276" t="s">
        <v>55</v>
      </c>
      <c r="F2276" t="s">
        <v>4422</v>
      </c>
      <c r="G2276">
        <v>30</v>
      </c>
      <c r="H2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6" t="str">
        <f>Tabla_Consulta_desde_proyectos6[[#This Row],[PRYApath]]&amp;" "&amp;Tabla_Consulta_desde_proyectos6[[#This Row],[Usunombre]]</f>
        <v>/0002/0002 LUIS ENRIQUE JIMENEZ SANCHO</v>
      </c>
    </row>
    <row r="2277" spans="1:11" x14ac:dyDescent="0.3">
      <c r="A2277" t="s">
        <v>4649</v>
      </c>
      <c r="B2277" t="s">
        <v>4709</v>
      </c>
      <c r="C2277" t="s">
        <v>4856</v>
      </c>
      <c r="D2277" t="s">
        <v>1086</v>
      </c>
      <c r="E2277" t="s">
        <v>55</v>
      </c>
      <c r="F2277" t="s">
        <v>4422</v>
      </c>
      <c r="G2277">
        <v>58</v>
      </c>
      <c r="H2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7" t="str">
        <f>Tabla_Consulta_desde_proyectos6[[#This Row],[PRYApath]]&amp;" "&amp;Tabla_Consulta_desde_proyectos6[[#This Row],[Usunombre]]</f>
        <v>/0002/0002 LUIS ENRIQUE JIMENEZ SANCHO</v>
      </c>
    </row>
    <row r="2278" spans="1:11" x14ac:dyDescent="0.3">
      <c r="A2278" t="s">
        <v>4649</v>
      </c>
      <c r="B2278" t="s">
        <v>4709</v>
      </c>
      <c r="C2278" t="s">
        <v>4856</v>
      </c>
      <c r="D2278" t="s">
        <v>1086</v>
      </c>
      <c r="E2278" t="s">
        <v>55</v>
      </c>
      <c r="F2278" t="s">
        <v>4434</v>
      </c>
      <c r="G2278">
        <v>6</v>
      </c>
      <c r="H2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8" t="str">
        <f>Tabla_Consulta_desde_proyectos6[[#This Row],[PRYApath]]&amp;" "&amp;Tabla_Consulta_desde_proyectos6[[#This Row],[Usunombre]]</f>
        <v>/0002/0002 LUIS ENRIQUE JIMENEZ SANCHO</v>
      </c>
    </row>
    <row r="2279" spans="1:11" x14ac:dyDescent="0.3">
      <c r="A2279" t="s">
        <v>4649</v>
      </c>
      <c r="B2279" t="s">
        <v>4709</v>
      </c>
      <c r="C2279" t="s">
        <v>4856</v>
      </c>
      <c r="D2279" t="s">
        <v>1086</v>
      </c>
      <c r="E2279" t="s">
        <v>55</v>
      </c>
      <c r="F2279" t="s">
        <v>4493</v>
      </c>
      <c r="G2279">
        <v>3</v>
      </c>
      <c r="H2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79" t="str">
        <f>Tabla_Consulta_desde_proyectos6[[#This Row],[PRYApath]]&amp;" "&amp;Tabla_Consulta_desde_proyectos6[[#This Row],[Usunombre]]</f>
        <v>/0002/0002 LUIS ENRIQUE JIMENEZ SANCHO</v>
      </c>
    </row>
    <row r="2280" spans="1:11" x14ac:dyDescent="0.3">
      <c r="A2280" t="s">
        <v>4649</v>
      </c>
      <c r="B2280" t="s">
        <v>4709</v>
      </c>
      <c r="C2280" t="s">
        <v>4858</v>
      </c>
      <c r="D2280" t="s">
        <v>1086</v>
      </c>
      <c r="E2280" t="s">
        <v>55</v>
      </c>
      <c r="F2280" t="s">
        <v>4559</v>
      </c>
      <c r="G2280">
        <v>3</v>
      </c>
      <c r="H2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0" t="str">
        <f>Tabla_Consulta_desde_proyectos6[[#This Row],[PRYApath]]&amp;" "&amp;Tabla_Consulta_desde_proyectos6[[#This Row],[Usunombre]]</f>
        <v>/0002/0002 LUIS ENRIQUE JIMENEZ SANCHO</v>
      </c>
    </row>
    <row r="2281" spans="1:11" x14ac:dyDescent="0.3">
      <c r="A2281" t="s">
        <v>4649</v>
      </c>
      <c r="B2281" t="s">
        <v>4709</v>
      </c>
      <c r="C2281" t="s">
        <v>4859</v>
      </c>
      <c r="D2281" t="s">
        <v>1086</v>
      </c>
      <c r="E2281" t="s">
        <v>55</v>
      </c>
      <c r="F2281" t="s">
        <v>4610</v>
      </c>
      <c r="G2281">
        <v>4.5</v>
      </c>
      <c r="H2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1" t="str">
        <f>Tabla_Consulta_desde_proyectos6[[#This Row],[PRYApath]]&amp;" "&amp;Tabla_Consulta_desde_proyectos6[[#This Row],[Usunombre]]</f>
        <v>/0002/0002 LUIS ENRIQUE JIMENEZ SANCHO</v>
      </c>
    </row>
    <row r="2282" spans="1:11" x14ac:dyDescent="0.3">
      <c r="A2282" t="s">
        <v>4649</v>
      </c>
      <c r="B2282" t="s">
        <v>4709</v>
      </c>
      <c r="C2282" t="s">
        <v>4860</v>
      </c>
      <c r="D2282" t="s">
        <v>1086</v>
      </c>
      <c r="E2282" t="s">
        <v>55</v>
      </c>
      <c r="F2282" t="s">
        <v>4610</v>
      </c>
      <c r="G2282">
        <v>7.5</v>
      </c>
      <c r="H2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2" t="str">
        <f>Tabla_Consulta_desde_proyectos6[[#This Row],[PRYApath]]&amp;" "&amp;Tabla_Consulta_desde_proyectos6[[#This Row],[Usunombre]]</f>
        <v>/0002/0002 LUIS ENRIQUE JIMENEZ SANCHO</v>
      </c>
    </row>
    <row r="2283" spans="1:11" x14ac:dyDescent="0.3">
      <c r="A2283" t="s">
        <v>4649</v>
      </c>
      <c r="B2283" t="s">
        <v>4709</v>
      </c>
      <c r="C2283" t="s">
        <v>4861</v>
      </c>
      <c r="D2283" t="s">
        <v>1086</v>
      </c>
      <c r="E2283" t="s">
        <v>55</v>
      </c>
      <c r="F2283" t="s">
        <v>4692</v>
      </c>
      <c r="G2283">
        <v>1</v>
      </c>
      <c r="H2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3" t="str">
        <f>Tabla_Consulta_desde_proyectos6[[#This Row],[PRYApath]]&amp;" "&amp;Tabla_Consulta_desde_proyectos6[[#This Row],[Usunombre]]</f>
        <v>/0002/0002 LUIS ENRIQUE JIMENEZ SANCHO</v>
      </c>
    </row>
    <row r="2284" spans="1:11" x14ac:dyDescent="0.3">
      <c r="A2284" t="s">
        <v>4649</v>
      </c>
      <c r="B2284" t="s">
        <v>4709</v>
      </c>
      <c r="C2284" t="s">
        <v>4862</v>
      </c>
      <c r="D2284" t="s">
        <v>1086</v>
      </c>
      <c r="E2284" t="s">
        <v>55</v>
      </c>
      <c r="F2284" t="s">
        <v>4692</v>
      </c>
      <c r="G2284">
        <v>1.5</v>
      </c>
      <c r="H2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4" t="str">
        <f>Tabla_Consulta_desde_proyectos6[[#This Row],[PRYApath]]&amp;" "&amp;Tabla_Consulta_desde_proyectos6[[#This Row],[Usunombre]]</f>
        <v>/0002/0002 LUIS ENRIQUE JIMENEZ SANCHO</v>
      </c>
    </row>
    <row r="2285" spans="1:11" x14ac:dyDescent="0.3">
      <c r="A2285" t="s">
        <v>4649</v>
      </c>
      <c r="B2285" t="s">
        <v>4709</v>
      </c>
      <c r="C2285" t="s">
        <v>4863</v>
      </c>
      <c r="D2285" t="s">
        <v>1086</v>
      </c>
      <c r="E2285" t="s">
        <v>55</v>
      </c>
      <c r="F2285" t="s">
        <v>4692</v>
      </c>
      <c r="G2285">
        <v>2</v>
      </c>
      <c r="H2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5" t="str">
        <f>Tabla_Consulta_desde_proyectos6[[#This Row],[PRYApath]]&amp;" "&amp;Tabla_Consulta_desde_proyectos6[[#This Row],[Usunombre]]</f>
        <v>/0002/0002 LUIS ENRIQUE JIMENEZ SANCHO</v>
      </c>
    </row>
    <row r="2286" spans="1:11" x14ac:dyDescent="0.3">
      <c r="A2286" t="s">
        <v>4649</v>
      </c>
      <c r="B2286" t="s">
        <v>4709</v>
      </c>
      <c r="C2286" t="s">
        <v>4864</v>
      </c>
      <c r="D2286" t="s">
        <v>1086</v>
      </c>
      <c r="E2286" t="s">
        <v>55</v>
      </c>
      <c r="F2286" t="s">
        <v>4692</v>
      </c>
      <c r="G2286">
        <v>6</v>
      </c>
      <c r="H2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6" t="str">
        <f>Tabla_Consulta_desde_proyectos6[[#This Row],[PRYApath]]&amp;" "&amp;Tabla_Consulta_desde_proyectos6[[#This Row],[Usunombre]]</f>
        <v>/0002/0002 LUIS ENRIQUE JIMENEZ SANCHO</v>
      </c>
    </row>
    <row r="2287" spans="1:11" x14ac:dyDescent="0.3">
      <c r="A2287" t="s">
        <v>4649</v>
      </c>
      <c r="B2287" t="s">
        <v>4709</v>
      </c>
      <c r="C2287" t="s">
        <v>4865</v>
      </c>
      <c r="D2287" t="s">
        <v>1086</v>
      </c>
      <c r="E2287" t="s">
        <v>55</v>
      </c>
      <c r="F2287" t="s">
        <v>4692</v>
      </c>
      <c r="G2287">
        <v>13</v>
      </c>
      <c r="H2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7" t="str">
        <f>Tabla_Consulta_desde_proyectos6[[#This Row],[PRYApath]]&amp;" "&amp;Tabla_Consulta_desde_proyectos6[[#This Row],[Usunombre]]</f>
        <v>/0002/0002 LUIS ENRIQUE JIMENEZ SANCHO</v>
      </c>
    </row>
    <row r="2288" spans="1:11" x14ac:dyDescent="0.3">
      <c r="A2288" t="s">
        <v>4649</v>
      </c>
      <c r="B2288" t="s">
        <v>4709</v>
      </c>
      <c r="C2288" t="s">
        <v>4866</v>
      </c>
      <c r="D2288" t="s">
        <v>1086</v>
      </c>
      <c r="E2288" t="s">
        <v>70</v>
      </c>
      <c r="F2288" t="s">
        <v>4258</v>
      </c>
      <c r="G2288">
        <v>4</v>
      </c>
      <c r="H2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8" t="str">
        <f>Tabla_Consulta_desde_proyectos6[[#This Row],[PRYApath]]&amp;" "&amp;Tabla_Consulta_desde_proyectos6[[#This Row],[Usunombre]]</f>
        <v>/0002/0002 MARIELA GUTIERREZ HIDALGO</v>
      </c>
    </row>
    <row r="2289" spans="1:11" x14ac:dyDescent="0.3">
      <c r="A2289" t="s">
        <v>4649</v>
      </c>
      <c r="B2289" t="s">
        <v>4709</v>
      </c>
      <c r="C2289" t="s">
        <v>4760</v>
      </c>
      <c r="D2289" t="s">
        <v>1086</v>
      </c>
      <c r="E2289" t="s">
        <v>70</v>
      </c>
      <c r="F2289" t="s">
        <v>4258</v>
      </c>
      <c r="G2289">
        <v>20</v>
      </c>
      <c r="H2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89" t="str">
        <f>Tabla_Consulta_desde_proyectos6[[#This Row],[PRYApath]]&amp;" "&amp;Tabla_Consulta_desde_proyectos6[[#This Row],[Usunombre]]</f>
        <v>/0002/0002 MARIELA GUTIERREZ HIDALGO</v>
      </c>
    </row>
    <row r="2290" spans="1:11" x14ac:dyDescent="0.3">
      <c r="A2290" t="s">
        <v>4649</v>
      </c>
      <c r="B2290" t="s">
        <v>4709</v>
      </c>
      <c r="C2290" t="s">
        <v>4781</v>
      </c>
      <c r="D2290" t="s">
        <v>1086</v>
      </c>
      <c r="E2290" t="s">
        <v>70</v>
      </c>
      <c r="F2290" t="s">
        <v>4284</v>
      </c>
      <c r="G2290">
        <v>2</v>
      </c>
      <c r="H2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0" t="str">
        <f>Tabla_Consulta_desde_proyectos6[[#This Row],[PRYApath]]&amp;" "&amp;Tabla_Consulta_desde_proyectos6[[#This Row],[Usunombre]]</f>
        <v>/0002/0002 MARIELA GUTIERREZ HIDALGO</v>
      </c>
    </row>
    <row r="2291" spans="1:11" x14ac:dyDescent="0.3">
      <c r="A2291" t="s">
        <v>4649</v>
      </c>
      <c r="B2291" t="s">
        <v>4709</v>
      </c>
      <c r="C2291" t="s">
        <v>4867</v>
      </c>
      <c r="D2291" t="s">
        <v>1086</v>
      </c>
      <c r="E2291" t="s">
        <v>70</v>
      </c>
      <c r="F2291" t="s">
        <v>4284</v>
      </c>
      <c r="G2291">
        <v>3</v>
      </c>
      <c r="H2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1" t="str">
        <f>Tabla_Consulta_desde_proyectos6[[#This Row],[PRYApath]]&amp;" "&amp;Tabla_Consulta_desde_proyectos6[[#This Row],[Usunombre]]</f>
        <v>/0002/0002 MARIELA GUTIERREZ HIDALGO</v>
      </c>
    </row>
    <row r="2292" spans="1:11" x14ac:dyDescent="0.3">
      <c r="A2292" t="s">
        <v>4649</v>
      </c>
      <c r="B2292" t="s">
        <v>4709</v>
      </c>
      <c r="C2292" t="s">
        <v>4810</v>
      </c>
      <c r="D2292" t="s">
        <v>1086</v>
      </c>
      <c r="E2292" t="s">
        <v>70</v>
      </c>
      <c r="F2292" t="s">
        <v>4284</v>
      </c>
      <c r="G2292">
        <v>14</v>
      </c>
      <c r="H2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2" t="str">
        <f>Tabla_Consulta_desde_proyectos6[[#This Row],[PRYApath]]&amp;" "&amp;Tabla_Consulta_desde_proyectos6[[#This Row],[Usunombre]]</f>
        <v>/0002/0002 MARIELA GUTIERREZ HIDALGO</v>
      </c>
    </row>
    <row r="2293" spans="1:11" x14ac:dyDescent="0.3">
      <c r="A2293" t="s">
        <v>4649</v>
      </c>
      <c r="B2293" t="s">
        <v>4709</v>
      </c>
      <c r="C2293" t="s">
        <v>4761</v>
      </c>
      <c r="D2293" t="s">
        <v>1086</v>
      </c>
      <c r="E2293" t="s">
        <v>70</v>
      </c>
      <c r="F2293" t="s">
        <v>4284</v>
      </c>
      <c r="G2293">
        <v>15</v>
      </c>
      <c r="H2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3" t="str">
        <f>Tabla_Consulta_desde_proyectos6[[#This Row],[PRYApath]]&amp;" "&amp;Tabla_Consulta_desde_proyectos6[[#This Row],[Usunombre]]</f>
        <v>/0002/0002 MARIELA GUTIERREZ HIDALGO</v>
      </c>
    </row>
    <row r="2294" spans="1:11" x14ac:dyDescent="0.3">
      <c r="A2294" t="s">
        <v>4649</v>
      </c>
      <c r="B2294" t="s">
        <v>4709</v>
      </c>
      <c r="C2294" t="s">
        <v>4868</v>
      </c>
      <c r="D2294" t="s">
        <v>1086</v>
      </c>
      <c r="E2294" t="s">
        <v>70</v>
      </c>
      <c r="F2294" t="s">
        <v>4342</v>
      </c>
      <c r="G2294">
        <v>4</v>
      </c>
      <c r="H2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4" t="str">
        <f>Tabla_Consulta_desde_proyectos6[[#This Row],[PRYApath]]&amp;" "&amp;Tabla_Consulta_desde_proyectos6[[#This Row],[Usunombre]]</f>
        <v>/0002/0002 MARIELA GUTIERREZ HIDALGO</v>
      </c>
    </row>
    <row r="2295" spans="1:11" x14ac:dyDescent="0.3">
      <c r="A2295" t="s">
        <v>4649</v>
      </c>
      <c r="B2295" t="s">
        <v>4709</v>
      </c>
      <c r="C2295" t="s">
        <v>4869</v>
      </c>
      <c r="D2295" t="s">
        <v>1086</v>
      </c>
      <c r="E2295" t="s">
        <v>70</v>
      </c>
      <c r="F2295" t="s">
        <v>4342</v>
      </c>
      <c r="G2295">
        <v>2</v>
      </c>
      <c r="H2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5" t="str">
        <f>Tabla_Consulta_desde_proyectos6[[#This Row],[PRYApath]]&amp;" "&amp;Tabla_Consulta_desde_proyectos6[[#This Row],[Usunombre]]</f>
        <v>/0002/0002 MARIELA GUTIERREZ HIDALGO</v>
      </c>
    </row>
    <row r="2296" spans="1:11" x14ac:dyDescent="0.3">
      <c r="A2296" t="s">
        <v>4649</v>
      </c>
      <c r="B2296" t="s">
        <v>4709</v>
      </c>
      <c r="C2296" t="s">
        <v>4810</v>
      </c>
      <c r="D2296" t="s">
        <v>1086</v>
      </c>
      <c r="E2296" t="s">
        <v>70</v>
      </c>
      <c r="F2296" t="s">
        <v>4342</v>
      </c>
      <c r="G2296">
        <v>3</v>
      </c>
      <c r="H2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6" t="str">
        <f>Tabla_Consulta_desde_proyectos6[[#This Row],[PRYApath]]&amp;" "&amp;Tabla_Consulta_desde_proyectos6[[#This Row],[Usunombre]]</f>
        <v>/0002/0002 MARIELA GUTIERREZ HIDALGO</v>
      </c>
    </row>
    <row r="2297" spans="1:11" x14ac:dyDescent="0.3">
      <c r="A2297" t="s">
        <v>4649</v>
      </c>
      <c r="B2297" t="s">
        <v>4709</v>
      </c>
      <c r="C2297" t="s">
        <v>4870</v>
      </c>
      <c r="D2297" t="s">
        <v>1086</v>
      </c>
      <c r="E2297" t="s">
        <v>70</v>
      </c>
      <c r="F2297" t="s">
        <v>4366</v>
      </c>
      <c r="G2297">
        <v>10</v>
      </c>
      <c r="H2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7" t="str">
        <f>Tabla_Consulta_desde_proyectos6[[#This Row],[PRYApath]]&amp;" "&amp;Tabla_Consulta_desde_proyectos6[[#This Row],[Usunombre]]</f>
        <v>/0002/0002 MARIELA GUTIERREZ HIDALGO</v>
      </c>
    </row>
    <row r="2298" spans="1:11" x14ac:dyDescent="0.3">
      <c r="A2298" t="s">
        <v>4649</v>
      </c>
      <c r="B2298" t="s">
        <v>4709</v>
      </c>
      <c r="C2298" t="s">
        <v>4871</v>
      </c>
      <c r="D2298" t="s">
        <v>1086</v>
      </c>
      <c r="E2298" t="s">
        <v>70</v>
      </c>
      <c r="F2298" t="s">
        <v>4388</v>
      </c>
      <c r="G2298">
        <v>4</v>
      </c>
      <c r="H2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8" t="str">
        <f>Tabla_Consulta_desde_proyectos6[[#This Row],[PRYApath]]&amp;" "&amp;Tabla_Consulta_desde_proyectos6[[#This Row],[Usunombre]]</f>
        <v>/0002/0002 MARIELA GUTIERREZ HIDALGO</v>
      </c>
    </row>
    <row r="2299" spans="1:11" x14ac:dyDescent="0.3">
      <c r="A2299" t="s">
        <v>4649</v>
      </c>
      <c r="B2299" t="s">
        <v>4709</v>
      </c>
      <c r="C2299" t="s">
        <v>4872</v>
      </c>
      <c r="D2299" t="s">
        <v>1086</v>
      </c>
      <c r="E2299" t="s">
        <v>70</v>
      </c>
      <c r="F2299" t="s">
        <v>4388</v>
      </c>
      <c r="G2299">
        <v>8</v>
      </c>
      <c r="H2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299" t="str">
        <f>Tabla_Consulta_desde_proyectos6[[#This Row],[PRYApath]]&amp;" "&amp;Tabla_Consulta_desde_proyectos6[[#This Row],[Usunombre]]</f>
        <v>/0002/0002 MARIELA GUTIERREZ HIDALGO</v>
      </c>
    </row>
    <row r="2300" spans="1:11" x14ac:dyDescent="0.3">
      <c r="A2300" t="s">
        <v>4649</v>
      </c>
      <c r="B2300" t="s">
        <v>4709</v>
      </c>
      <c r="C2300" t="s">
        <v>4873</v>
      </c>
      <c r="D2300" t="s">
        <v>1086</v>
      </c>
      <c r="E2300" t="s">
        <v>70</v>
      </c>
      <c r="F2300" t="s">
        <v>4422</v>
      </c>
      <c r="G2300">
        <v>4</v>
      </c>
      <c r="H2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0" t="str">
        <f>Tabla_Consulta_desde_proyectos6[[#This Row],[PRYApath]]&amp;" "&amp;Tabla_Consulta_desde_proyectos6[[#This Row],[Usunombre]]</f>
        <v>/0002/0002 MARIELA GUTIERREZ HIDALGO</v>
      </c>
    </row>
    <row r="2301" spans="1:11" x14ac:dyDescent="0.3">
      <c r="A2301" t="s">
        <v>4649</v>
      </c>
      <c r="B2301" t="s">
        <v>4709</v>
      </c>
      <c r="C2301" t="s">
        <v>4874</v>
      </c>
      <c r="D2301" t="s">
        <v>1086</v>
      </c>
      <c r="E2301" t="s">
        <v>70</v>
      </c>
      <c r="F2301" t="s">
        <v>4422</v>
      </c>
      <c r="G2301">
        <v>4</v>
      </c>
      <c r="H2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1" t="str">
        <f>Tabla_Consulta_desde_proyectos6[[#This Row],[PRYApath]]&amp;" "&amp;Tabla_Consulta_desde_proyectos6[[#This Row],[Usunombre]]</f>
        <v>/0002/0002 MARIELA GUTIERREZ HIDALGO</v>
      </c>
    </row>
    <row r="2302" spans="1:11" x14ac:dyDescent="0.3">
      <c r="A2302" t="s">
        <v>4649</v>
      </c>
      <c r="B2302" t="s">
        <v>4709</v>
      </c>
      <c r="C2302" t="s">
        <v>4875</v>
      </c>
      <c r="D2302" t="s">
        <v>1086</v>
      </c>
      <c r="E2302" t="s">
        <v>70</v>
      </c>
      <c r="F2302" t="s">
        <v>4422</v>
      </c>
      <c r="G2302">
        <v>4</v>
      </c>
      <c r="H2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2" t="str">
        <f>Tabla_Consulta_desde_proyectos6[[#This Row],[PRYApath]]&amp;" "&amp;Tabla_Consulta_desde_proyectos6[[#This Row],[Usunombre]]</f>
        <v>/0002/0002 MARIELA GUTIERREZ HIDALGO</v>
      </c>
    </row>
    <row r="2303" spans="1:11" x14ac:dyDescent="0.3">
      <c r="A2303" t="s">
        <v>4649</v>
      </c>
      <c r="B2303" t="s">
        <v>4709</v>
      </c>
      <c r="C2303" t="s">
        <v>4765</v>
      </c>
      <c r="D2303" t="s">
        <v>1086</v>
      </c>
      <c r="E2303" t="s">
        <v>70</v>
      </c>
      <c r="F2303" t="s">
        <v>4422</v>
      </c>
      <c r="G2303">
        <v>12</v>
      </c>
      <c r="H2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3" t="str">
        <f>Tabla_Consulta_desde_proyectos6[[#This Row],[PRYApath]]&amp;" "&amp;Tabla_Consulta_desde_proyectos6[[#This Row],[Usunombre]]</f>
        <v>/0002/0002 MARIELA GUTIERREZ HIDALGO</v>
      </c>
    </row>
    <row r="2304" spans="1:11" x14ac:dyDescent="0.3">
      <c r="A2304" t="s">
        <v>4649</v>
      </c>
      <c r="B2304" t="s">
        <v>4709</v>
      </c>
      <c r="C2304" t="s">
        <v>4876</v>
      </c>
      <c r="D2304" t="s">
        <v>1086</v>
      </c>
      <c r="E2304" t="s">
        <v>70</v>
      </c>
      <c r="F2304" t="s">
        <v>4434</v>
      </c>
      <c r="G2304">
        <v>4</v>
      </c>
      <c r="H2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4" t="str">
        <f>Tabla_Consulta_desde_proyectos6[[#This Row],[PRYApath]]&amp;" "&amp;Tabla_Consulta_desde_proyectos6[[#This Row],[Usunombre]]</f>
        <v>/0002/0002 MARIELA GUTIERREZ HIDALGO</v>
      </c>
    </row>
    <row r="2305" spans="1:11" x14ac:dyDescent="0.3">
      <c r="A2305" t="s">
        <v>4649</v>
      </c>
      <c r="B2305" t="s">
        <v>4709</v>
      </c>
      <c r="C2305" t="s">
        <v>4877</v>
      </c>
      <c r="D2305" t="s">
        <v>1086</v>
      </c>
      <c r="E2305" t="s">
        <v>70</v>
      </c>
      <c r="F2305" t="s">
        <v>4434</v>
      </c>
      <c r="G2305">
        <v>8</v>
      </c>
      <c r="H2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5" t="str">
        <f>Tabla_Consulta_desde_proyectos6[[#This Row],[PRYApath]]&amp;" "&amp;Tabla_Consulta_desde_proyectos6[[#This Row],[Usunombre]]</f>
        <v>/0002/0002 MARIELA GUTIERREZ HIDALGO</v>
      </c>
    </row>
    <row r="2306" spans="1:11" x14ac:dyDescent="0.3">
      <c r="A2306" t="s">
        <v>4649</v>
      </c>
      <c r="B2306" t="s">
        <v>4709</v>
      </c>
      <c r="C2306" t="s">
        <v>4874</v>
      </c>
      <c r="D2306" t="s">
        <v>1086</v>
      </c>
      <c r="E2306" t="s">
        <v>70</v>
      </c>
      <c r="F2306" t="s">
        <v>4434</v>
      </c>
      <c r="G2306">
        <v>12</v>
      </c>
      <c r="H2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6" t="str">
        <f>Tabla_Consulta_desde_proyectos6[[#This Row],[PRYApath]]&amp;" "&amp;Tabla_Consulta_desde_proyectos6[[#This Row],[Usunombre]]</f>
        <v>/0002/0002 MARIELA GUTIERREZ HIDALGO</v>
      </c>
    </row>
    <row r="2307" spans="1:11" x14ac:dyDescent="0.3">
      <c r="A2307" t="s">
        <v>4649</v>
      </c>
      <c r="B2307" t="s">
        <v>4709</v>
      </c>
      <c r="C2307" t="s">
        <v>4878</v>
      </c>
      <c r="D2307" t="s">
        <v>1086</v>
      </c>
      <c r="E2307" t="s">
        <v>70</v>
      </c>
      <c r="F2307" t="s">
        <v>4493</v>
      </c>
      <c r="G2307">
        <v>37</v>
      </c>
      <c r="H2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7" t="str">
        <f>Tabla_Consulta_desde_proyectos6[[#This Row],[PRYApath]]&amp;" "&amp;Tabla_Consulta_desde_proyectos6[[#This Row],[Usunombre]]</f>
        <v>/0002/0002 MARIELA GUTIERREZ HIDALGO</v>
      </c>
    </row>
    <row r="2308" spans="1:11" x14ac:dyDescent="0.3">
      <c r="A2308" t="s">
        <v>4649</v>
      </c>
      <c r="B2308" t="s">
        <v>4709</v>
      </c>
      <c r="C2308" t="s">
        <v>4879</v>
      </c>
      <c r="D2308" t="s">
        <v>1086</v>
      </c>
      <c r="E2308" t="s">
        <v>70</v>
      </c>
      <c r="F2308" t="s">
        <v>4559</v>
      </c>
      <c r="G2308">
        <v>1</v>
      </c>
      <c r="H2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8" t="str">
        <f>Tabla_Consulta_desde_proyectos6[[#This Row],[PRYApath]]&amp;" "&amp;Tabla_Consulta_desde_proyectos6[[#This Row],[Usunombre]]</f>
        <v>/0002/0002 MARIELA GUTIERREZ HIDALGO</v>
      </c>
    </row>
    <row r="2309" spans="1:11" x14ac:dyDescent="0.3">
      <c r="A2309" t="s">
        <v>4649</v>
      </c>
      <c r="B2309" t="s">
        <v>4709</v>
      </c>
      <c r="C2309" t="s">
        <v>4880</v>
      </c>
      <c r="D2309" t="s">
        <v>1086</v>
      </c>
      <c r="E2309" t="s">
        <v>70</v>
      </c>
      <c r="F2309" t="s">
        <v>4559</v>
      </c>
      <c r="G2309">
        <v>9</v>
      </c>
      <c r="H2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09" t="str">
        <f>Tabla_Consulta_desde_proyectos6[[#This Row],[PRYApath]]&amp;" "&amp;Tabla_Consulta_desde_proyectos6[[#This Row],[Usunombre]]</f>
        <v>/0002/0002 MARIELA GUTIERREZ HIDALGO</v>
      </c>
    </row>
    <row r="2310" spans="1:11" x14ac:dyDescent="0.3">
      <c r="A2310" t="s">
        <v>4649</v>
      </c>
      <c r="B2310" t="s">
        <v>4709</v>
      </c>
      <c r="C2310" t="s">
        <v>4881</v>
      </c>
      <c r="D2310" t="s">
        <v>1086</v>
      </c>
      <c r="E2310" t="s">
        <v>70</v>
      </c>
      <c r="F2310" t="s">
        <v>4559</v>
      </c>
      <c r="G2310">
        <v>17</v>
      </c>
      <c r="H2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0" t="str">
        <f>Tabla_Consulta_desde_proyectos6[[#This Row],[PRYApath]]&amp;" "&amp;Tabla_Consulta_desde_proyectos6[[#This Row],[Usunombre]]</f>
        <v>/0002/0002 MARIELA GUTIERREZ HIDALGO</v>
      </c>
    </row>
    <row r="2311" spans="1:11" x14ac:dyDescent="0.3">
      <c r="A2311" t="s">
        <v>4649</v>
      </c>
      <c r="B2311" t="s">
        <v>4709</v>
      </c>
      <c r="C2311" t="s">
        <v>4880</v>
      </c>
      <c r="D2311" t="s">
        <v>1086</v>
      </c>
      <c r="E2311" t="s">
        <v>70</v>
      </c>
      <c r="F2311" t="s">
        <v>4593</v>
      </c>
      <c r="G2311">
        <v>2</v>
      </c>
      <c r="H2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1" t="str">
        <f>Tabla_Consulta_desde_proyectos6[[#This Row],[PRYApath]]&amp;" "&amp;Tabla_Consulta_desde_proyectos6[[#This Row],[Usunombre]]</f>
        <v>/0002/0002 MARIELA GUTIERREZ HIDALGO</v>
      </c>
    </row>
    <row r="2312" spans="1:11" x14ac:dyDescent="0.3">
      <c r="A2312" t="s">
        <v>4649</v>
      </c>
      <c r="B2312" t="s">
        <v>4709</v>
      </c>
      <c r="C2312" t="s">
        <v>4882</v>
      </c>
      <c r="D2312" t="s">
        <v>1086</v>
      </c>
      <c r="E2312" t="s">
        <v>70</v>
      </c>
      <c r="F2312" t="s">
        <v>4593</v>
      </c>
      <c r="G2312">
        <v>4</v>
      </c>
      <c r="H2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2" t="str">
        <f>Tabla_Consulta_desde_proyectos6[[#This Row],[PRYApath]]&amp;" "&amp;Tabla_Consulta_desde_proyectos6[[#This Row],[Usunombre]]</f>
        <v>/0002/0002 MARIELA GUTIERREZ HIDALGO</v>
      </c>
    </row>
    <row r="2313" spans="1:11" x14ac:dyDescent="0.3">
      <c r="A2313" t="s">
        <v>4649</v>
      </c>
      <c r="B2313" t="s">
        <v>4709</v>
      </c>
      <c r="C2313" t="s">
        <v>4882</v>
      </c>
      <c r="D2313" t="s">
        <v>1086</v>
      </c>
      <c r="E2313" t="s">
        <v>70</v>
      </c>
      <c r="F2313" t="s">
        <v>4610</v>
      </c>
      <c r="G2313">
        <v>23</v>
      </c>
      <c r="H2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3" t="str">
        <f>Tabla_Consulta_desde_proyectos6[[#This Row],[PRYApath]]&amp;" "&amp;Tabla_Consulta_desde_proyectos6[[#This Row],[Usunombre]]</f>
        <v>/0002/0002 MARIELA GUTIERREZ HIDALGO</v>
      </c>
    </row>
    <row r="2314" spans="1:11" x14ac:dyDescent="0.3">
      <c r="A2314" t="s">
        <v>4649</v>
      </c>
      <c r="B2314" t="s">
        <v>4709</v>
      </c>
      <c r="C2314" t="s">
        <v>4883</v>
      </c>
      <c r="D2314" t="s">
        <v>1086</v>
      </c>
      <c r="E2314" t="s">
        <v>70</v>
      </c>
      <c r="F2314" t="s">
        <v>4692</v>
      </c>
      <c r="G2314">
        <v>3</v>
      </c>
      <c r="H2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4" t="str">
        <f>Tabla_Consulta_desde_proyectos6[[#This Row],[PRYApath]]&amp;" "&amp;Tabla_Consulta_desde_proyectos6[[#This Row],[Usunombre]]</f>
        <v>/0002/0002 MARIELA GUTIERREZ HIDALGO</v>
      </c>
    </row>
    <row r="2315" spans="1:11" x14ac:dyDescent="0.3">
      <c r="A2315" t="s">
        <v>4649</v>
      </c>
      <c r="B2315" t="s">
        <v>4709</v>
      </c>
      <c r="C2315" t="s">
        <v>4884</v>
      </c>
      <c r="D2315" t="s">
        <v>1086</v>
      </c>
      <c r="E2315" t="s">
        <v>70</v>
      </c>
      <c r="F2315" t="s">
        <v>4640</v>
      </c>
      <c r="G2315">
        <v>5</v>
      </c>
      <c r="H2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5" t="str">
        <f>Tabla_Consulta_desde_proyectos6[[#This Row],[PRYApath]]&amp;" "&amp;Tabla_Consulta_desde_proyectos6[[#This Row],[Usunombre]]</f>
        <v>/0002/0002 MARIELA GUTIERREZ HIDALGO</v>
      </c>
    </row>
    <row r="2316" spans="1:11" x14ac:dyDescent="0.3">
      <c r="A2316" t="s">
        <v>4649</v>
      </c>
      <c r="B2316" t="s">
        <v>4709</v>
      </c>
      <c r="C2316" t="s">
        <v>8421</v>
      </c>
      <c r="D2316" t="s">
        <v>1086</v>
      </c>
      <c r="E2316" t="s">
        <v>70</v>
      </c>
      <c r="F2316" t="s">
        <v>8381</v>
      </c>
      <c r="G2316">
        <v>1</v>
      </c>
      <c r="H231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6" t="str">
        <f>Tabla_Consulta_desde_proyectos6[[#This Row],[PRYApath]]&amp;" "&amp;Tabla_Consulta_desde_proyectos6[[#This Row],[Usunombre]]</f>
        <v>/0002/0002 MARIELA GUTIERREZ HIDALGO</v>
      </c>
    </row>
    <row r="2317" spans="1:11" x14ac:dyDescent="0.3">
      <c r="A2317" t="s">
        <v>4649</v>
      </c>
      <c r="B2317" t="s">
        <v>4709</v>
      </c>
      <c r="C2317" t="s">
        <v>8422</v>
      </c>
      <c r="D2317" t="s">
        <v>1086</v>
      </c>
      <c r="E2317" t="s">
        <v>70</v>
      </c>
      <c r="F2317" t="s">
        <v>8381</v>
      </c>
      <c r="G2317">
        <v>2.5</v>
      </c>
      <c r="H231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7" t="str">
        <f>Tabla_Consulta_desde_proyectos6[[#This Row],[PRYApath]]&amp;" "&amp;Tabla_Consulta_desde_proyectos6[[#This Row],[Usunombre]]</f>
        <v>/0002/0002 MARIELA GUTIERREZ HIDALGO</v>
      </c>
    </row>
    <row r="2318" spans="1:11" x14ac:dyDescent="0.3">
      <c r="A2318" t="s">
        <v>4649</v>
      </c>
      <c r="B2318" t="s">
        <v>4709</v>
      </c>
      <c r="C2318" t="s">
        <v>8423</v>
      </c>
      <c r="D2318" t="s">
        <v>1086</v>
      </c>
      <c r="E2318" t="s">
        <v>70</v>
      </c>
      <c r="F2318" t="s">
        <v>8381</v>
      </c>
      <c r="G2318">
        <v>3</v>
      </c>
      <c r="H231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8" t="str">
        <f>Tabla_Consulta_desde_proyectos6[[#This Row],[PRYApath]]&amp;" "&amp;Tabla_Consulta_desde_proyectos6[[#This Row],[Usunombre]]</f>
        <v>/0002/0002 MARIELA GUTIERREZ HIDALGO</v>
      </c>
    </row>
    <row r="2319" spans="1:11" x14ac:dyDescent="0.3">
      <c r="A2319" t="s">
        <v>4649</v>
      </c>
      <c r="B2319" t="s">
        <v>4709</v>
      </c>
      <c r="C2319" t="s">
        <v>8424</v>
      </c>
      <c r="D2319" t="s">
        <v>1086</v>
      </c>
      <c r="E2319" t="s">
        <v>70</v>
      </c>
      <c r="F2319" t="s">
        <v>8381</v>
      </c>
      <c r="G2319">
        <v>3</v>
      </c>
      <c r="H231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19" t="str">
        <f>Tabla_Consulta_desde_proyectos6[[#This Row],[PRYApath]]&amp;" "&amp;Tabla_Consulta_desde_proyectos6[[#This Row],[Usunombre]]</f>
        <v>/0002/0002 MARIELA GUTIERREZ HIDALGO</v>
      </c>
    </row>
    <row r="2320" spans="1:11" x14ac:dyDescent="0.3">
      <c r="A2320" t="s">
        <v>4649</v>
      </c>
      <c r="B2320" t="s">
        <v>4709</v>
      </c>
      <c r="C2320" t="s">
        <v>8425</v>
      </c>
      <c r="D2320" t="s">
        <v>1086</v>
      </c>
      <c r="E2320" t="s">
        <v>70</v>
      </c>
      <c r="F2320" t="s">
        <v>8381</v>
      </c>
      <c r="G2320">
        <v>6</v>
      </c>
      <c r="H232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0" t="str">
        <f>Tabla_Consulta_desde_proyectos6[[#This Row],[PRYApath]]&amp;" "&amp;Tabla_Consulta_desde_proyectos6[[#This Row],[Usunombre]]</f>
        <v>/0002/0002 MARIELA GUTIERREZ HIDALGO</v>
      </c>
    </row>
    <row r="2321" spans="1:11" x14ac:dyDescent="0.3">
      <c r="A2321" t="s">
        <v>4649</v>
      </c>
      <c r="B2321" t="s">
        <v>4709</v>
      </c>
      <c r="C2321" t="s">
        <v>8426</v>
      </c>
      <c r="D2321" t="s">
        <v>1086</v>
      </c>
      <c r="E2321" t="s">
        <v>70</v>
      </c>
      <c r="F2321" t="s">
        <v>8381</v>
      </c>
      <c r="G2321">
        <v>6</v>
      </c>
      <c r="H232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1" t="str">
        <f>Tabla_Consulta_desde_proyectos6[[#This Row],[PRYApath]]&amp;" "&amp;Tabla_Consulta_desde_proyectos6[[#This Row],[Usunombre]]</f>
        <v>/0002/0002 MARIELA GUTIERREZ HIDALGO</v>
      </c>
    </row>
    <row r="2322" spans="1:11" x14ac:dyDescent="0.3">
      <c r="A2322" t="s">
        <v>4649</v>
      </c>
      <c r="B2322" t="s">
        <v>4709</v>
      </c>
      <c r="C2322" t="s">
        <v>4816</v>
      </c>
      <c r="D2322" t="s">
        <v>1086</v>
      </c>
      <c r="E2322" t="s">
        <v>77</v>
      </c>
      <c r="F2322" t="s">
        <v>4258</v>
      </c>
      <c r="G2322">
        <v>2.25</v>
      </c>
      <c r="H2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2" t="str">
        <f>Tabla_Consulta_desde_proyectos6[[#This Row],[PRYApath]]&amp;" "&amp;Tabla_Consulta_desde_proyectos6[[#This Row],[Usunombre]]</f>
        <v>/0002/0002 REIDY VALENCIA RUBI</v>
      </c>
    </row>
    <row r="2323" spans="1:11" x14ac:dyDescent="0.3">
      <c r="A2323" t="s">
        <v>4649</v>
      </c>
      <c r="B2323" t="s">
        <v>4709</v>
      </c>
      <c r="C2323" t="s">
        <v>4885</v>
      </c>
      <c r="D2323" t="s">
        <v>1086</v>
      </c>
      <c r="E2323" t="s">
        <v>77</v>
      </c>
      <c r="F2323" t="s">
        <v>4258</v>
      </c>
      <c r="G2323">
        <v>2.5</v>
      </c>
      <c r="H2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3" t="str">
        <f>Tabla_Consulta_desde_proyectos6[[#This Row],[PRYApath]]&amp;" "&amp;Tabla_Consulta_desde_proyectos6[[#This Row],[Usunombre]]</f>
        <v>/0002/0002 REIDY VALENCIA RUBI</v>
      </c>
    </row>
    <row r="2324" spans="1:11" x14ac:dyDescent="0.3">
      <c r="A2324" t="s">
        <v>4649</v>
      </c>
      <c r="B2324" t="s">
        <v>4709</v>
      </c>
      <c r="C2324" t="s">
        <v>4842</v>
      </c>
      <c r="D2324" t="s">
        <v>1086</v>
      </c>
      <c r="E2324" t="s">
        <v>77</v>
      </c>
      <c r="F2324" t="s">
        <v>4258</v>
      </c>
      <c r="G2324">
        <v>3</v>
      </c>
      <c r="H2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4" t="str">
        <f>Tabla_Consulta_desde_proyectos6[[#This Row],[PRYApath]]&amp;" "&amp;Tabla_Consulta_desde_proyectos6[[#This Row],[Usunombre]]</f>
        <v>/0002/0002 REIDY VALENCIA RUBI</v>
      </c>
    </row>
    <row r="2325" spans="1:11" x14ac:dyDescent="0.3">
      <c r="A2325" t="s">
        <v>4649</v>
      </c>
      <c r="B2325" t="s">
        <v>4709</v>
      </c>
      <c r="C2325" t="s">
        <v>4817</v>
      </c>
      <c r="D2325" t="s">
        <v>1086</v>
      </c>
      <c r="E2325" t="s">
        <v>77</v>
      </c>
      <c r="F2325" t="s">
        <v>4258</v>
      </c>
      <c r="G2325">
        <v>3.25</v>
      </c>
      <c r="H2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5" t="str">
        <f>Tabla_Consulta_desde_proyectos6[[#This Row],[PRYApath]]&amp;" "&amp;Tabla_Consulta_desde_proyectos6[[#This Row],[Usunombre]]</f>
        <v>/0002/0002 REIDY VALENCIA RUBI</v>
      </c>
    </row>
    <row r="2326" spans="1:11" x14ac:dyDescent="0.3">
      <c r="A2326" t="s">
        <v>4649</v>
      </c>
      <c r="B2326" t="s">
        <v>4709</v>
      </c>
      <c r="C2326" t="s">
        <v>4886</v>
      </c>
      <c r="D2326" t="s">
        <v>1086</v>
      </c>
      <c r="E2326" t="s">
        <v>77</v>
      </c>
      <c r="F2326" t="s">
        <v>4258</v>
      </c>
      <c r="G2326">
        <v>4</v>
      </c>
      <c r="H2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6" t="str">
        <f>Tabla_Consulta_desde_proyectos6[[#This Row],[PRYApath]]&amp;" "&amp;Tabla_Consulta_desde_proyectos6[[#This Row],[Usunombre]]</f>
        <v>/0002/0002 REIDY VALENCIA RUBI</v>
      </c>
    </row>
    <row r="2327" spans="1:11" x14ac:dyDescent="0.3">
      <c r="A2327" t="s">
        <v>4649</v>
      </c>
      <c r="B2327" t="s">
        <v>4709</v>
      </c>
      <c r="C2327" t="s">
        <v>4832</v>
      </c>
      <c r="D2327" t="s">
        <v>1086</v>
      </c>
      <c r="E2327" t="s">
        <v>77</v>
      </c>
      <c r="F2327" t="s">
        <v>4258</v>
      </c>
      <c r="G2327">
        <v>18.5</v>
      </c>
      <c r="H2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7" t="str">
        <f>Tabla_Consulta_desde_proyectos6[[#This Row],[PRYApath]]&amp;" "&amp;Tabla_Consulta_desde_proyectos6[[#This Row],[Usunombre]]</f>
        <v>/0002/0002 REIDY VALENCIA RUBI</v>
      </c>
    </row>
    <row r="2328" spans="1:11" x14ac:dyDescent="0.3">
      <c r="A2328" t="s">
        <v>4649</v>
      </c>
      <c r="B2328" t="s">
        <v>4709</v>
      </c>
      <c r="C2328" t="s">
        <v>4887</v>
      </c>
      <c r="D2328" t="s">
        <v>1086</v>
      </c>
      <c r="E2328" t="s">
        <v>77</v>
      </c>
      <c r="F2328" t="s">
        <v>4284</v>
      </c>
      <c r="G2328">
        <v>0.75</v>
      </c>
      <c r="H2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8" t="str">
        <f>Tabla_Consulta_desde_proyectos6[[#This Row],[PRYApath]]&amp;" "&amp;Tabla_Consulta_desde_proyectos6[[#This Row],[Usunombre]]</f>
        <v>/0002/0002 REIDY VALENCIA RUBI</v>
      </c>
    </row>
    <row r="2329" spans="1:11" x14ac:dyDescent="0.3">
      <c r="A2329" t="s">
        <v>4649</v>
      </c>
      <c r="B2329" t="s">
        <v>4709</v>
      </c>
      <c r="C2329" t="s">
        <v>4888</v>
      </c>
      <c r="D2329" t="s">
        <v>1086</v>
      </c>
      <c r="E2329" t="s">
        <v>77</v>
      </c>
      <c r="F2329" t="s">
        <v>4284</v>
      </c>
      <c r="G2329">
        <v>1.75</v>
      </c>
      <c r="H2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29" t="str">
        <f>Tabla_Consulta_desde_proyectos6[[#This Row],[PRYApath]]&amp;" "&amp;Tabla_Consulta_desde_proyectos6[[#This Row],[Usunombre]]</f>
        <v>/0002/0002 REIDY VALENCIA RUBI</v>
      </c>
    </row>
    <row r="2330" spans="1:11" x14ac:dyDescent="0.3">
      <c r="A2330" t="s">
        <v>4649</v>
      </c>
      <c r="B2330" t="s">
        <v>4709</v>
      </c>
      <c r="C2330" t="s">
        <v>4889</v>
      </c>
      <c r="D2330" t="s">
        <v>1086</v>
      </c>
      <c r="E2330" t="s">
        <v>77</v>
      </c>
      <c r="F2330" t="s">
        <v>4284</v>
      </c>
      <c r="G2330">
        <v>2.5</v>
      </c>
      <c r="H2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0" t="str">
        <f>Tabla_Consulta_desde_proyectos6[[#This Row],[PRYApath]]&amp;" "&amp;Tabla_Consulta_desde_proyectos6[[#This Row],[Usunombre]]</f>
        <v>/0002/0002 REIDY VALENCIA RUBI</v>
      </c>
    </row>
    <row r="2331" spans="1:11" x14ac:dyDescent="0.3">
      <c r="A2331" t="s">
        <v>4649</v>
      </c>
      <c r="B2331" t="s">
        <v>4709</v>
      </c>
      <c r="C2331" t="s">
        <v>4890</v>
      </c>
      <c r="D2331" t="s">
        <v>1086</v>
      </c>
      <c r="E2331" t="s">
        <v>77</v>
      </c>
      <c r="F2331" t="s">
        <v>4284</v>
      </c>
      <c r="G2331">
        <v>3</v>
      </c>
      <c r="H2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1" t="str">
        <f>Tabla_Consulta_desde_proyectos6[[#This Row],[PRYApath]]&amp;" "&amp;Tabla_Consulta_desde_proyectos6[[#This Row],[Usunombre]]</f>
        <v>/0002/0002 REIDY VALENCIA RUBI</v>
      </c>
    </row>
    <row r="2332" spans="1:11" x14ac:dyDescent="0.3">
      <c r="A2332" t="s">
        <v>4649</v>
      </c>
      <c r="B2332" t="s">
        <v>4709</v>
      </c>
      <c r="C2332" t="s">
        <v>4891</v>
      </c>
      <c r="D2332" t="s">
        <v>1086</v>
      </c>
      <c r="E2332" t="s">
        <v>77</v>
      </c>
      <c r="F2332" t="s">
        <v>4284</v>
      </c>
      <c r="G2332">
        <v>5.75</v>
      </c>
      <c r="H2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2" t="str">
        <f>Tabla_Consulta_desde_proyectos6[[#This Row],[PRYApath]]&amp;" "&amp;Tabla_Consulta_desde_proyectos6[[#This Row],[Usunombre]]</f>
        <v>/0002/0002 REIDY VALENCIA RUBI</v>
      </c>
    </row>
    <row r="2333" spans="1:11" x14ac:dyDescent="0.3">
      <c r="A2333" t="s">
        <v>4649</v>
      </c>
      <c r="B2333" t="s">
        <v>4709</v>
      </c>
      <c r="C2333" t="s">
        <v>4832</v>
      </c>
      <c r="D2333" t="s">
        <v>1086</v>
      </c>
      <c r="E2333" t="s">
        <v>77</v>
      </c>
      <c r="F2333" t="s">
        <v>4284</v>
      </c>
      <c r="G2333">
        <v>6.75</v>
      </c>
      <c r="H2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3" t="str">
        <f>Tabla_Consulta_desde_proyectos6[[#This Row],[PRYApath]]&amp;" "&amp;Tabla_Consulta_desde_proyectos6[[#This Row],[Usunombre]]</f>
        <v>/0002/0002 REIDY VALENCIA RUBI</v>
      </c>
    </row>
    <row r="2334" spans="1:11" x14ac:dyDescent="0.3">
      <c r="A2334" t="s">
        <v>4649</v>
      </c>
      <c r="B2334" t="s">
        <v>4709</v>
      </c>
      <c r="C2334" t="s">
        <v>4847</v>
      </c>
      <c r="D2334" t="s">
        <v>1086</v>
      </c>
      <c r="E2334" t="s">
        <v>77</v>
      </c>
      <c r="F2334" t="s">
        <v>4284</v>
      </c>
      <c r="G2334">
        <v>7.5</v>
      </c>
      <c r="H2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4" t="str">
        <f>Tabla_Consulta_desde_proyectos6[[#This Row],[PRYApath]]&amp;" "&amp;Tabla_Consulta_desde_proyectos6[[#This Row],[Usunombre]]</f>
        <v>/0002/0002 REIDY VALENCIA RUBI</v>
      </c>
    </row>
    <row r="2335" spans="1:11" x14ac:dyDescent="0.3">
      <c r="A2335" t="s">
        <v>4649</v>
      </c>
      <c r="B2335" t="s">
        <v>4709</v>
      </c>
      <c r="C2335" t="s">
        <v>4892</v>
      </c>
      <c r="D2335" t="s">
        <v>1086</v>
      </c>
      <c r="E2335" t="s">
        <v>77</v>
      </c>
      <c r="F2335" t="s">
        <v>4284</v>
      </c>
      <c r="G2335">
        <v>7.5</v>
      </c>
      <c r="H2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5" t="str">
        <f>Tabla_Consulta_desde_proyectos6[[#This Row],[PRYApath]]&amp;" "&amp;Tabla_Consulta_desde_proyectos6[[#This Row],[Usunombre]]</f>
        <v>/0002/0002 REIDY VALENCIA RUBI</v>
      </c>
    </row>
    <row r="2336" spans="1:11" x14ac:dyDescent="0.3">
      <c r="A2336" t="s">
        <v>4649</v>
      </c>
      <c r="B2336" t="s">
        <v>4709</v>
      </c>
      <c r="C2336" t="s">
        <v>4827</v>
      </c>
      <c r="D2336" t="s">
        <v>1086</v>
      </c>
      <c r="E2336" t="s">
        <v>77</v>
      </c>
      <c r="F2336" t="s">
        <v>4342</v>
      </c>
      <c r="G2336">
        <v>1.75</v>
      </c>
      <c r="H2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6" t="str">
        <f>Tabla_Consulta_desde_proyectos6[[#This Row],[PRYApath]]&amp;" "&amp;Tabla_Consulta_desde_proyectos6[[#This Row],[Usunombre]]</f>
        <v>/0002/0002 REIDY VALENCIA RUBI</v>
      </c>
    </row>
    <row r="2337" spans="1:11" x14ac:dyDescent="0.3">
      <c r="A2337" t="s">
        <v>4649</v>
      </c>
      <c r="B2337" t="s">
        <v>4709</v>
      </c>
      <c r="C2337" t="s">
        <v>4893</v>
      </c>
      <c r="D2337" t="s">
        <v>1086</v>
      </c>
      <c r="E2337" t="s">
        <v>77</v>
      </c>
      <c r="F2337" t="s">
        <v>4342</v>
      </c>
      <c r="G2337">
        <v>2</v>
      </c>
      <c r="H2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7" t="str">
        <f>Tabla_Consulta_desde_proyectos6[[#This Row],[PRYApath]]&amp;" "&amp;Tabla_Consulta_desde_proyectos6[[#This Row],[Usunombre]]</f>
        <v>/0002/0002 REIDY VALENCIA RUBI</v>
      </c>
    </row>
    <row r="2338" spans="1:11" x14ac:dyDescent="0.3">
      <c r="A2338" t="s">
        <v>4649</v>
      </c>
      <c r="B2338" t="s">
        <v>4709</v>
      </c>
      <c r="C2338" t="s">
        <v>4894</v>
      </c>
      <c r="D2338" t="s">
        <v>1086</v>
      </c>
      <c r="E2338" t="s">
        <v>77</v>
      </c>
      <c r="F2338" t="s">
        <v>4342</v>
      </c>
      <c r="G2338">
        <v>3</v>
      </c>
      <c r="H2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8" t="str">
        <f>Tabla_Consulta_desde_proyectos6[[#This Row],[PRYApath]]&amp;" "&amp;Tabla_Consulta_desde_proyectos6[[#This Row],[Usunombre]]</f>
        <v>/0002/0002 REIDY VALENCIA RUBI</v>
      </c>
    </row>
    <row r="2339" spans="1:11" x14ac:dyDescent="0.3">
      <c r="A2339" t="s">
        <v>4649</v>
      </c>
      <c r="B2339" t="s">
        <v>4709</v>
      </c>
      <c r="C2339" t="s">
        <v>4895</v>
      </c>
      <c r="D2339" t="s">
        <v>1086</v>
      </c>
      <c r="E2339" t="s">
        <v>77</v>
      </c>
      <c r="F2339" t="s">
        <v>4342</v>
      </c>
      <c r="G2339">
        <v>3.25</v>
      </c>
      <c r="H2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39" t="str">
        <f>Tabla_Consulta_desde_proyectos6[[#This Row],[PRYApath]]&amp;" "&amp;Tabla_Consulta_desde_proyectos6[[#This Row],[Usunombre]]</f>
        <v>/0002/0002 REIDY VALENCIA RUBI</v>
      </c>
    </row>
    <row r="2340" spans="1:11" x14ac:dyDescent="0.3">
      <c r="A2340" t="s">
        <v>4649</v>
      </c>
      <c r="B2340" t="s">
        <v>4709</v>
      </c>
      <c r="C2340" t="s">
        <v>4783</v>
      </c>
      <c r="D2340" t="s">
        <v>1086</v>
      </c>
      <c r="E2340" t="s">
        <v>77</v>
      </c>
      <c r="F2340" t="s">
        <v>4342</v>
      </c>
      <c r="G2340">
        <v>4</v>
      </c>
      <c r="H2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0" t="str">
        <f>Tabla_Consulta_desde_proyectos6[[#This Row],[PRYApath]]&amp;" "&amp;Tabla_Consulta_desde_proyectos6[[#This Row],[Usunombre]]</f>
        <v>/0002/0002 REIDY VALENCIA RUBI</v>
      </c>
    </row>
    <row r="2341" spans="1:11" x14ac:dyDescent="0.3">
      <c r="A2341" t="s">
        <v>4649</v>
      </c>
      <c r="B2341" t="s">
        <v>4709</v>
      </c>
      <c r="C2341" t="s">
        <v>4832</v>
      </c>
      <c r="D2341" t="s">
        <v>1086</v>
      </c>
      <c r="E2341" t="s">
        <v>77</v>
      </c>
      <c r="F2341" t="s">
        <v>4342</v>
      </c>
      <c r="G2341">
        <v>4.5</v>
      </c>
      <c r="H2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1" t="str">
        <f>Tabla_Consulta_desde_proyectos6[[#This Row],[PRYApath]]&amp;" "&amp;Tabla_Consulta_desde_proyectos6[[#This Row],[Usunombre]]</f>
        <v>/0002/0002 REIDY VALENCIA RUBI</v>
      </c>
    </row>
    <row r="2342" spans="1:11" x14ac:dyDescent="0.3">
      <c r="A2342" t="s">
        <v>4649</v>
      </c>
      <c r="B2342" t="s">
        <v>4709</v>
      </c>
      <c r="C2342" t="s">
        <v>4896</v>
      </c>
      <c r="D2342" t="s">
        <v>1086</v>
      </c>
      <c r="E2342" t="s">
        <v>77</v>
      </c>
      <c r="F2342" t="s">
        <v>4342</v>
      </c>
      <c r="G2342">
        <v>7</v>
      </c>
      <c r="H2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2" t="str">
        <f>Tabla_Consulta_desde_proyectos6[[#This Row],[PRYApath]]&amp;" "&amp;Tabla_Consulta_desde_proyectos6[[#This Row],[Usunombre]]</f>
        <v>/0002/0002 REIDY VALENCIA RUBI</v>
      </c>
    </row>
    <row r="2343" spans="1:11" x14ac:dyDescent="0.3">
      <c r="A2343" t="s">
        <v>4649</v>
      </c>
      <c r="B2343" t="s">
        <v>4709</v>
      </c>
      <c r="C2343" t="s">
        <v>4897</v>
      </c>
      <c r="D2343" t="s">
        <v>1086</v>
      </c>
      <c r="E2343" t="s">
        <v>77</v>
      </c>
      <c r="F2343" t="s">
        <v>4342</v>
      </c>
      <c r="G2343">
        <v>9.75</v>
      </c>
      <c r="H2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3" t="str">
        <f>Tabla_Consulta_desde_proyectos6[[#This Row],[PRYApath]]&amp;" "&amp;Tabla_Consulta_desde_proyectos6[[#This Row],[Usunombre]]</f>
        <v>/0002/0002 REIDY VALENCIA RUBI</v>
      </c>
    </row>
    <row r="2344" spans="1:11" x14ac:dyDescent="0.3">
      <c r="A2344" t="s">
        <v>4649</v>
      </c>
      <c r="B2344" t="s">
        <v>4709</v>
      </c>
      <c r="C2344" t="s">
        <v>4898</v>
      </c>
      <c r="D2344" t="s">
        <v>1086</v>
      </c>
      <c r="E2344" t="s">
        <v>77</v>
      </c>
      <c r="F2344" t="s">
        <v>4366</v>
      </c>
      <c r="G2344">
        <v>1</v>
      </c>
      <c r="H2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4" t="str">
        <f>Tabla_Consulta_desde_proyectos6[[#This Row],[PRYApath]]&amp;" "&amp;Tabla_Consulta_desde_proyectos6[[#This Row],[Usunombre]]</f>
        <v>/0002/0002 REIDY VALENCIA RUBI</v>
      </c>
    </row>
    <row r="2345" spans="1:11" x14ac:dyDescent="0.3">
      <c r="A2345" t="s">
        <v>4649</v>
      </c>
      <c r="B2345" t="s">
        <v>4709</v>
      </c>
      <c r="C2345" t="s">
        <v>4832</v>
      </c>
      <c r="D2345" t="s">
        <v>1086</v>
      </c>
      <c r="E2345" t="s">
        <v>77</v>
      </c>
      <c r="F2345" t="s">
        <v>4366</v>
      </c>
      <c r="G2345">
        <v>3.5</v>
      </c>
      <c r="H2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5" t="str">
        <f>Tabla_Consulta_desde_proyectos6[[#This Row],[PRYApath]]&amp;" "&amp;Tabla_Consulta_desde_proyectos6[[#This Row],[Usunombre]]</f>
        <v>/0002/0002 REIDY VALENCIA RUBI</v>
      </c>
    </row>
    <row r="2346" spans="1:11" x14ac:dyDescent="0.3">
      <c r="A2346" t="s">
        <v>4649</v>
      </c>
      <c r="B2346" t="s">
        <v>4709</v>
      </c>
      <c r="C2346" t="s">
        <v>4899</v>
      </c>
      <c r="D2346" t="s">
        <v>1086</v>
      </c>
      <c r="E2346" t="s">
        <v>77</v>
      </c>
      <c r="F2346" t="s">
        <v>4366</v>
      </c>
      <c r="G2346">
        <v>4.75</v>
      </c>
      <c r="H2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6" t="str">
        <f>Tabla_Consulta_desde_proyectos6[[#This Row],[PRYApath]]&amp;" "&amp;Tabla_Consulta_desde_proyectos6[[#This Row],[Usunombre]]</f>
        <v>/0002/0002 REIDY VALENCIA RUBI</v>
      </c>
    </row>
    <row r="2347" spans="1:11" x14ac:dyDescent="0.3">
      <c r="A2347" t="s">
        <v>4649</v>
      </c>
      <c r="B2347" t="s">
        <v>4709</v>
      </c>
      <c r="C2347" t="s">
        <v>4899</v>
      </c>
      <c r="D2347" t="s">
        <v>1086</v>
      </c>
      <c r="E2347" t="s">
        <v>77</v>
      </c>
      <c r="F2347" t="s">
        <v>4388</v>
      </c>
      <c r="G2347">
        <v>0.75</v>
      </c>
      <c r="H2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7" t="str">
        <f>Tabla_Consulta_desde_proyectos6[[#This Row],[PRYApath]]&amp;" "&amp;Tabla_Consulta_desde_proyectos6[[#This Row],[Usunombre]]</f>
        <v>/0002/0002 REIDY VALENCIA RUBI</v>
      </c>
    </row>
    <row r="2348" spans="1:11" x14ac:dyDescent="0.3">
      <c r="A2348" t="s">
        <v>4649</v>
      </c>
      <c r="B2348" t="s">
        <v>4709</v>
      </c>
      <c r="C2348" t="s">
        <v>4749</v>
      </c>
      <c r="D2348" t="s">
        <v>1086</v>
      </c>
      <c r="E2348" t="s">
        <v>77</v>
      </c>
      <c r="F2348" t="s">
        <v>4388</v>
      </c>
      <c r="G2348">
        <v>1.5</v>
      </c>
      <c r="H2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8" t="str">
        <f>Tabla_Consulta_desde_proyectos6[[#This Row],[PRYApath]]&amp;" "&amp;Tabla_Consulta_desde_proyectos6[[#This Row],[Usunombre]]</f>
        <v>/0002/0002 REIDY VALENCIA RUBI</v>
      </c>
    </row>
    <row r="2349" spans="1:11" x14ac:dyDescent="0.3">
      <c r="A2349" t="s">
        <v>4649</v>
      </c>
      <c r="B2349" t="s">
        <v>4709</v>
      </c>
      <c r="C2349" t="s">
        <v>4900</v>
      </c>
      <c r="D2349" t="s">
        <v>1086</v>
      </c>
      <c r="E2349" t="s">
        <v>77</v>
      </c>
      <c r="F2349" t="s">
        <v>4388</v>
      </c>
      <c r="G2349">
        <v>1.5</v>
      </c>
      <c r="H2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49" t="str">
        <f>Tabla_Consulta_desde_proyectos6[[#This Row],[PRYApath]]&amp;" "&amp;Tabla_Consulta_desde_proyectos6[[#This Row],[Usunombre]]</f>
        <v>/0002/0002 REIDY VALENCIA RUBI</v>
      </c>
    </row>
    <row r="2350" spans="1:11" x14ac:dyDescent="0.3">
      <c r="A2350" t="s">
        <v>4649</v>
      </c>
      <c r="B2350" t="s">
        <v>4709</v>
      </c>
      <c r="C2350" t="s">
        <v>4901</v>
      </c>
      <c r="D2350" t="s">
        <v>1086</v>
      </c>
      <c r="E2350" t="s">
        <v>77</v>
      </c>
      <c r="F2350" t="s">
        <v>4388</v>
      </c>
      <c r="G2350">
        <v>3.25</v>
      </c>
      <c r="H2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0" t="str">
        <f>Tabla_Consulta_desde_proyectos6[[#This Row],[PRYApath]]&amp;" "&amp;Tabla_Consulta_desde_proyectos6[[#This Row],[Usunombre]]</f>
        <v>/0002/0002 REIDY VALENCIA RUBI</v>
      </c>
    </row>
    <row r="2351" spans="1:11" x14ac:dyDescent="0.3">
      <c r="A2351" t="s">
        <v>4649</v>
      </c>
      <c r="B2351" t="s">
        <v>4709</v>
      </c>
      <c r="C2351" t="s">
        <v>4857</v>
      </c>
      <c r="D2351" t="s">
        <v>1086</v>
      </c>
      <c r="E2351" t="s">
        <v>77</v>
      </c>
      <c r="F2351" t="s">
        <v>4388</v>
      </c>
      <c r="G2351">
        <v>12</v>
      </c>
      <c r="H2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1" t="str">
        <f>Tabla_Consulta_desde_proyectos6[[#This Row],[PRYApath]]&amp;" "&amp;Tabla_Consulta_desde_proyectos6[[#This Row],[Usunombre]]</f>
        <v>/0002/0002 REIDY VALENCIA RUBI</v>
      </c>
    </row>
    <row r="2352" spans="1:11" x14ac:dyDescent="0.3">
      <c r="A2352" t="s">
        <v>4649</v>
      </c>
      <c r="B2352" t="s">
        <v>4709</v>
      </c>
      <c r="C2352" t="s">
        <v>4902</v>
      </c>
      <c r="D2352" t="s">
        <v>1086</v>
      </c>
      <c r="E2352" t="s">
        <v>77</v>
      </c>
      <c r="F2352" t="s">
        <v>4422</v>
      </c>
      <c r="G2352">
        <v>3.25</v>
      </c>
      <c r="H2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2" t="str">
        <f>Tabla_Consulta_desde_proyectos6[[#This Row],[PRYApath]]&amp;" "&amp;Tabla_Consulta_desde_proyectos6[[#This Row],[Usunombre]]</f>
        <v>/0002/0002 REIDY VALENCIA RUBI</v>
      </c>
    </row>
    <row r="2353" spans="1:11" x14ac:dyDescent="0.3">
      <c r="A2353" t="s">
        <v>4649</v>
      </c>
      <c r="B2353" t="s">
        <v>4709</v>
      </c>
      <c r="C2353" t="s">
        <v>4903</v>
      </c>
      <c r="D2353" t="s">
        <v>1086</v>
      </c>
      <c r="E2353" t="s">
        <v>77</v>
      </c>
      <c r="F2353" t="s">
        <v>4422</v>
      </c>
      <c r="G2353">
        <v>6.75</v>
      </c>
      <c r="H2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3" t="str">
        <f>Tabla_Consulta_desde_proyectos6[[#This Row],[PRYApath]]&amp;" "&amp;Tabla_Consulta_desde_proyectos6[[#This Row],[Usunombre]]</f>
        <v>/0002/0002 REIDY VALENCIA RUBI</v>
      </c>
    </row>
    <row r="2354" spans="1:11" x14ac:dyDescent="0.3">
      <c r="A2354" t="s">
        <v>4649</v>
      </c>
      <c r="B2354" t="s">
        <v>4709</v>
      </c>
      <c r="C2354" t="s">
        <v>4834</v>
      </c>
      <c r="D2354" t="s">
        <v>1086</v>
      </c>
      <c r="E2354" t="s">
        <v>77</v>
      </c>
      <c r="F2354" t="s">
        <v>4422</v>
      </c>
      <c r="G2354">
        <v>7.75</v>
      </c>
      <c r="H2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4" t="str">
        <f>Tabla_Consulta_desde_proyectos6[[#This Row],[PRYApath]]&amp;" "&amp;Tabla_Consulta_desde_proyectos6[[#This Row],[Usunombre]]</f>
        <v>/0002/0002 REIDY VALENCIA RUBI</v>
      </c>
    </row>
    <row r="2355" spans="1:11" x14ac:dyDescent="0.3">
      <c r="A2355" t="s">
        <v>4649</v>
      </c>
      <c r="B2355" t="s">
        <v>4709</v>
      </c>
      <c r="C2355" t="s">
        <v>4901</v>
      </c>
      <c r="D2355" t="s">
        <v>1086</v>
      </c>
      <c r="E2355" t="s">
        <v>77</v>
      </c>
      <c r="F2355" t="s">
        <v>4422</v>
      </c>
      <c r="G2355">
        <v>14</v>
      </c>
      <c r="H2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5" t="str">
        <f>Tabla_Consulta_desde_proyectos6[[#This Row],[PRYApath]]&amp;" "&amp;Tabla_Consulta_desde_proyectos6[[#This Row],[Usunombre]]</f>
        <v>/0002/0002 REIDY VALENCIA RUBI</v>
      </c>
    </row>
    <row r="2356" spans="1:11" x14ac:dyDescent="0.3">
      <c r="A2356" t="s">
        <v>4649</v>
      </c>
      <c r="B2356" t="s">
        <v>4709</v>
      </c>
      <c r="C2356" t="s">
        <v>4904</v>
      </c>
      <c r="D2356" t="s">
        <v>1086</v>
      </c>
      <c r="E2356" t="s">
        <v>77</v>
      </c>
      <c r="F2356" t="s">
        <v>4434</v>
      </c>
      <c r="G2356">
        <v>0.5</v>
      </c>
      <c r="H2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6" t="str">
        <f>Tabla_Consulta_desde_proyectos6[[#This Row],[PRYApath]]&amp;" "&amp;Tabla_Consulta_desde_proyectos6[[#This Row],[Usunombre]]</f>
        <v>/0002/0002 REIDY VALENCIA RUBI</v>
      </c>
    </row>
    <row r="2357" spans="1:11" x14ac:dyDescent="0.3">
      <c r="A2357" t="s">
        <v>4649</v>
      </c>
      <c r="B2357" t="s">
        <v>4709</v>
      </c>
      <c r="C2357" t="s">
        <v>4905</v>
      </c>
      <c r="D2357" t="s">
        <v>1086</v>
      </c>
      <c r="E2357" t="s">
        <v>77</v>
      </c>
      <c r="F2357" t="s">
        <v>4434</v>
      </c>
      <c r="G2357">
        <v>0.75</v>
      </c>
      <c r="H2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7" t="str">
        <f>Tabla_Consulta_desde_proyectos6[[#This Row],[PRYApath]]&amp;" "&amp;Tabla_Consulta_desde_proyectos6[[#This Row],[Usunombre]]</f>
        <v>/0002/0002 REIDY VALENCIA RUBI</v>
      </c>
    </row>
    <row r="2358" spans="1:11" x14ac:dyDescent="0.3">
      <c r="A2358" t="s">
        <v>4649</v>
      </c>
      <c r="B2358" t="s">
        <v>4709</v>
      </c>
      <c r="C2358" t="s">
        <v>4906</v>
      </c>
      <c r="D2358" t="s">
        <v>1086</v>
      </c>
      <c r="E2358" t="s">
        <v>77</v>
      </c>
      <c r="F2358" t="s">
        <v>4434</v>
      </c>
      <c r="G2358">
        <v>1.25</v>
      </c>
      <c r="H2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8" t="str">
        <f>Tabla_Consulta_desde_proyectos6[[#This Row],[PRYApath]]&amp;" "&amp;Tabla_Consulta_desde_proyectos6[[#This Row],[Usunombre]]</f>
        <v>/0002/0002 REIDY VALENCIA RUBI</v>
      </c>
    </row>
    <row r="2359" spans="1:11" x14ac:dyDescent="0.3">
      <c r="A2359" t="s">
        <v>4649</v>
      </c>
      <c r="B2359" t="s">
        <v>4709</v>
      </c>
      <c r="C2359" t="s">
        <v>4907</v>
      </c>
      <c r="D2359" t="s">
        <v>1086</v>
      </c>
      <c r="E2359" t="s">
        <v>77</v>
      </c>
      <c r="F2359" t="s">
        <v>4434</v>
      </c>
      <c r="G2359">
        <v>7</v>
      </c>
      <c r="H2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59" t="str">
        <f>Tabla_Consulta_desde_proyectos6[[#This Row],[PRYApath]]&amp;" "&amp;Tabla_Consulta_desde_proyectos6[[#This Row],[Usunombre]]</f>
        <v>/0002/0002 REIDY VALENCIA RUBI</v>
      </c>
    </row>
    <row r="2360" spans="1:11" x14ac:dyDescent="0.3">
      <c r="A2360" t="s">
        <v>4649</v>
      </c>
      <c r="B2360" t="s">
        <v>4709</v>
      </c>
      <c r="C2360" t="s">
        <v>4908</v>
      </c>
      <c r="D2360" t="s">
        <v>1086</v>
      </c>
      <c r="E2360" t="s">
        <v>77</v>
      </c>
      <c r="F2360" t="s">
        <v>4493</v>
      </c>
      <c r="G2360">
        <v>0.75</v>
      </c>
      <c r="H2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0" t="str">
        <f>Tabla_Consulta_desde_proyectos6[[#This Row],[PRYApath]]&amp;" "&amp;Tabla_Consulta_desde_proyectos6[[#This Row],[Usunombre]]</f>
        <v>/0002/0002 REIDY VALENCIA RUBI</v>
      </c>
    </row>
    <row r="2361" spans="1:11" x14ac:dyDescent="0.3">
      <c r="A2361" t="s">
        <v>4649</v>
      </c>
      <c r="B2361" t="s">
        <v>4709</v>
      </c>
      <c r="C2361" t="s">
        <v>4909</v>
      </c>
      <c r="D2361" t="s">
        <v>1086</v>
      </c>
      <c r="E2361" t="s">
        <v>77</v>
      </c>
      <c r="F2361" t="s">
        <v>4493</v>
      </c>
      <c r="G2361">
        <v>2.5</v>
      </c>
      <c r="H2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1" t="str">
        <f>Tabla_Consulta_desde_proyectos6[[#This Row],[PRYApath]]&amp;" "&amp;Tabla_Consulta_desde_proyectos6[[#This Row],[Usunombre]]</f>
        <v>/0002/0002 REIDY VALENCIA RUBI</v>
      </c>
    </row>
    <row r="2362" spans="1:11" x14ac:dyDescent="0.3">
      <c r="A2362" t="s">
        <v>4649</v>
      </c>
      <c r="B2362" t="s">
        <v>4709</v>
      </c>
      <c r="C2362" t="s">
        <v>4837</v>
      </c>
      <c r="D2362" t="s">
        <v>1086</v>
      </c>
      <c r="E2362" t="s">
        <v>77</v>
      </c>
      <c r="F2362" t="s">
        <v>4493</v>
      </c>
      <c r="G2362">
        <v>3</v>
      </c>
      <c r="H2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2" t="str">
        <f>Tabla_Consulta_desde_proyectos6[[#This Row],[PRYApath]]&amp;" "&amp;Tabla_Consulta_desde_proyectos6[[#This Row],[Usunombre]]</f>
        <v>/0002/0002 REIDY VALENCIA RUBI</v>
      </c>
    </row>
    <row r="2363" spans="1:11" x14ac:dyDescent="0.3">
      <c r="A2363" t="s">
        <v>4649</v>
      </c>
      <c r="B2363" t="s">
        <v>4709</v>
      </c>
      <c r="C2363" t="s">
        <v>4910</v>
      </c>
      <c r="D2363" t="s">
        <v>1086</v>
      </c>
      <c r="E2363" t="s">
        <v>77</v>
      </c>
      <c r="F2363" t="s">
        <v>4493</v>
      </c>
      <c r="G2363">
        <v>5</v>
      </c>
      <c r="H2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3" t="str">
        <f>Tabla_Consulta_desde_proyectos6[[#This Row],[PRYApath]]&amp;" "&amp;Tabla_Consulta_desde_proyectos6[[#This Row],[Usunombre]]</f>
        <v>/0002/0002 REIDY VALENCIA RUBI</v>
      </c>
    </row>
    <row r="2364" spans="1:11" x14ac:dyDescent="0.3">
      <c r="A2364" t="s">
        <v>4649</v>
      </c>
      <c r="B2364" t="s">
        <v>4709</v>
      </c>
      <c r="C2364" t="s">
        <v>4911</v>
      </c>
      <c r="D2364" t="s">
        <v>1086</v>
      </c>
      <c r="E2364" t="s">
        <v>77</v>
      </c>
      <c r="F2364" t="s">
        <v>4493</v>
      </c>
      <c r="G2364">
        <v>5.25</v>
      </c>
      <c r="H2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4" t="str">
        <f>Tabla_Consulta_desde_proyectos6[[#This Row],[PRYApath]]&amp;" "&amp;Tabla_Consulta_desde_proyectos6[[#This Row],[Usunombre]]</f>
        <v>/0002/0002 REIDY VALENCIA RUBI</v>
      </c>
    </row>
    <row r="2365" spans="1:11" x14ac:dyDescent="0.3">
      <c r="A2365" t="s">
        <v>4649</v>
      </c>
      <c r="B2365" t="s">
        <v>4709</v>
      </c>
      <c r="C2365" t="s">
        <v>4912</v>
      </c>
      <c r="D2365" t="s">
        <v>1086</v>
      </c>
      <c r="E2365" t="s">
        <v>77</v>
      </c>
      <c r="F2365" t="s">
        <v>4559</v>
      </c>
      <c r="G2365">
        <v>0.5</v>
      </c>
      <c r="H2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5" t="str">
        <f>Tabla_Consulta_desde_proyectos6[[#This Row],[PRYApath]]&amp;" "&amp;Tabla_Consulta_desde_proyectos6[[#This Row],[Usunombre]]</f>
        <v>/0002/0002 REIDY VALENCIA RUBI</v>
      </c>
    </row>
    <row r="2366" spans="1:11" x14ac:dyDescent="0.3">
      <c r="A2366" t="s">
        <v>4649</v>
      </c>
      <c r="B2366" t="s">
        <v>4709</v>
      </c>
      <c r="C2366" t="s">
        <v>4858</v>
      </c>
      <c r="D2366" t="s">
        <v>1086</v>
      </c>
      <c r="E2366" t="s">
        <v>77</v>
      </c>
      <c r="F2366" t="s">
        <v>4559</v>
      </c>
      <c r="G2366">
        <v>0.75</v>
      </c>
      <c r="H2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6" t="str">
        <f>Tabla_Consulta_desde_proyectos6[[#This Row],[PRYApath]]&amp;" "&amp;Tabla_Consulta_desde_proyectos6[[#This Row],[Usunombre]]</f>
        <v>/0002/0002 REIDY VALENCIA RUBI</v>
      </c>
    </row>
    <row r="2367" spans="1:11" x14ac:dyDescent="0.3">
      <c r="A2367" t="s">
        <v>4649</v>
      </c>
      <c r="B2367" t="s">
        <v>4709</v>
      </c>
      <c r="C2367" t="s">
        <v>4913</v>
      </c>
      <c r="D2367" t="s">
        <v>1086</v>
      </c>
      <c r="E2367" t="s">
        <v>77</v>
      </c>
      <c r="F2367" t="s">
        <v>4559</v>
      </c>
      <c r="G2367">
        <v>1.5</v>
      </c>
      <c r="H2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7" t="str">
        <f>Tabla_Consulta_desde_proyectos6[[#This Row],[PRYApath]]&amp;" "&amp;Tabla_Consulta_desde_proyectos6[[#This Row],[Usunombre]]</f>
        <v>/0002/0002 REIDY VALENCIA RUBI</v>
      </c>
    </row>
    <row r="2368" spans="1:11" x14ac:dyDescent="0.3">
      <c r="A2368" t="s">
        <v>4649</v>
      </c>
      <c r="B2368" t="s">
        <v>4709</v>
      </c>
      <c r="C2368" t="s">
        <v>4831</v>
      </c>
      <c r="D2368" t="s">
        <v>1086</v>
      </c>
      <c r="E2368" t="s">
        <v>77</v>
      </c>
      <c r="F2368" t="s">
        <v>4559</v>
      </c>
      <c r="G2368">
        <v>7</v>
      </c>
      <c r="H2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8" t="str">
        <f>Tabla_Consulta_desde_proyectos6[[#This Row],[PRYApath]]&amp;" "&amp;Tabla_Consulta_desde_proyectos6[[#This Row],[Usunombre]]</f>
        <v>/0002/0002 REIDY VALENCIA RUBI</v>
      </c>
    </row>
    <row r="2369" spans="1:11" x14ac:dyDescent="0.3">
      <c r="A2369" t="s">
        <v>4649</v>
      </c>
      <c r="B2369" t="s">
        <v>4709</v>
      </c>
      <c r="C2369" t="s">
        <v>4914</v>
      </c>
      <c r="D2369" t="s">
        <v>1086</v>
      </c>
      <c r="E2369" t="s">
        <v>77</v>
      </c>
      <c r="F2369" t="s">
        <v>4593</v>
      </c>
      <c r="G2369">
        <v>1.25</v>
      </c>
      <c r="H2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69" t="str">
        <f>Tabla_Consulta_desde_proyectos6[[#This Row],[PRYApath]]&amp;" "&amp;Tabla_Consulta_desde_proyectos6[[#This Row],[Usunombre]]</f>
        <v>/0002/0002 REIDY VALENCIA RUBI</v>
      </c>
    </row>
    <row r="2370" spans="1:11" x14ac:dyDescent="0.3">
      <c r="A2370" t="s">
        <v>4649</v>
      </c>
      <c r="B2370" t="s">
        <v>4709</v>
      </c>
      <c r="C2370" t="s">
        <v>4915</v>
      </c>
      <c r="D2370" t="s">
        <v>1086</v>
      </c>
      <c r="E2370" t="s">
        <v>77</v>
      </c>
      <c r="F2370" t="s">
        <v>4593</v>
      </c>
      <c r="G2370">
        <v>1.25</v>
      </c>
      <c r="H2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0" t="str">
        <f>Tabla_Consulta_desde_proyectos6[[#This Row],[PRYApath]]&amp;" "&amp;Tabla_Consulta_desde_proyectos6[[#This Row],[Usunombre]]</f>
        <v>/0002/0002 REIDY VALENCIA RUBI</v>
      </c>
    </row>
    <row r="2371" spans="1:11" x14ac:dyDescent="0.3">
      <c r="A2371" t="s">
        <v>4649</v>
      </c>
      <c r="B2371" t="s">
        <v>4709</v>
      </c>
      <c r="C2371" t="s">
        <v>4744</v>
      </c>
      <c r="D2371" t="s">
        <v>1086</v>
      </c>
      <c r="E2371" t="s">
        <v>77</v>
      </c>
      <c r="F2371" t="s">
        <v>4610</v>
      </c>
      <c r="G2371">
        <v>0.25</v>
      </c>
      <c r="H2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1" t="str">
        <f>Tabla_Consulta_desde_proyectos6[[#This Row],[PRYApath]]&amp;" "&amp;Tabla_Consulta_desde_proyectos6[[#This Row],[Usunombre]]</f>
        <v>/0002/0002 REIDY VALENCIA RUBI</v>
      </c>
    </row>
    <row r="2372" spans="1:11" x14ac:dyDescent="0.3">
      <c r="A2372" t="s">
        <v>4649</v>
      </c>
      <c r="B2372" t="s">
        <v>4709</v>
      </c>
      <c r="C2372" t="s">
        <v>4845</v>
      </c>
      <c r="D2372" t="s">
        <v>1086</v>
      </c>
      <c r="E2372" t="s">
        <v>77</v>
      </c>
      <c r="F2372" t="s">
        <v>4610</v>
      </c>
      <c r="G2372">
        <v>1</v>
      </c>
      <c r="H2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2" t="str">
        <f>Tabla_Consulta_desde_proyectos6[[#This Row],[PRYApath]]&amp;" "&amp;Tabla_Consulta_desde_proyectos6[[#This Row],[Usunombre]]</f>
        <v>/0002/0002 REIDY VALENCIA RUBI</v>
      </c>
    </row>
    <row r="2373" spans="1:11" x14ac:dyDescent="0.3">
      <c r="A2373" t="s">
        <v>4649</v>
      </c>
      <c r="B2373" t="s">
        <v>4709</v>
      </c>
      <c r="C2373" t="s">
        <v>4840</v>
      </c>
      <c r="D2373" t="s">
        <v>1086</v>
      </c>
      <c r="E2373" t="s">
        <v>77</v>
      </c>
      <c r="F2373" t="s">
        <v>4692</v>
      </c>
      <c r="G2373">
        <v>0.25</v>
      </c>
      <c r="H2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3" t="str">
        <f>Tabla_Consulta_desde_proyectos6[[#This Row],[PRYApath]]&amp;" "&amp;Tabla_Consulta_desde_proyectos6[[#This Row],[Usunombre]]</f>
        <v>/0002/0002 REIDY VALENCIA RUBI</v>
      </c>
    </row>
    <row r="2374" spans="1:11" x14ac:dyDescent="0.3">
      <c r="A2374" t="s">
        <v>4649</v>
      </c>
      <c r="B2374" t="s">
        <v>4709</v>
      </c>
      <c r="C2374" t="s">
        <v>4916</v>
      </c>
      <c r="D2374" t="s">
        <v>1086</v>
      </c>
      <c r="E2374" t="s">
        <v>77</v>
      </c>
      <c r="F2374" t="s">
        <v>4692</v>
      </c>
      <c r="G2374">
        <v>0.5</v>
      </c>
      <c r="H2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4" t="str">
        <f>Tabla_Consulta_desde_proyectos6[[#This Row],[PRYApath]]&amp;" "&amp;Tabla_Consulta_desde_proyectos6[[#This Row],[Usunombre]]</f>
        <v>/0002/0002 REIDY VALENCIA RUBI</v>
      </c>
    </row>
    <row r="2375" spans="1:11" x14ac:dyDescent="0.3">
      <c r="A2375" t="s">
        <v>4649</v>
      </c>
      <c r="B2375" t="s">
        <v>4709</v>
      </c>
      <c r="C2375" t="s">
        <v>4915</v>
      </c>
      <c r="D2375" t="s">
        <v>1086</v>
      </c>
      <c r="E2375" t="s">
        <v>77</v>
      </c>
      <c r="F2375" t="s">
        <v>4692</v>
      </c>
      <c r="G2375">
        <v>0.75</v>
      </c>
      <c r="H2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5" t="str">
        <f>Tabla_Consulta_desde_proyectos6[[#This Row],[PRYApath]]&amp;" "&amp;Tabla_Consulta_desde_proyectos6[[#This Row],[Usunombre]]</f>
        <v>/0002/0002 REIDY VALENCIA RUBI</v>
      </c>
    </row>
    <row r="2376" spans="1:11" x14ac:dyDescent="0.3">
      <c r="A2376" t="s">
        <v>4649</v>
      </c>
      <c r="B2376" t="s">
        <v>4709</v>
      </c>
      <c r="C2376" t="s">
        <v>4917</v>
      </c>
      <c r="D2376" t="s">
        <v>1086</v>
      </c>
      <c r="E2376" t="s">
        <v>77</v>
      </c>
      <c r="F2376" t="s">
        <v>4692</v>
      </c>
      <c r="G2376">
        <v>4.5</v>
      </c>
      <c r="H2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6" t="str">
        <f>Tabla_Consulta_desde_proyectos6[[#This Row],[PRYApath]]&amp;" "&amp;Tabla_Consulta_desde_proyectos6[[#This Row],[Usunombre]]</f>
        <v>/0002/0002 REIDY VALENCIA RUBI</v>
      </c>
    </row>
    <row r="2377" spans="1:11" x14ac:dyDescent="0.3">
      <c r="A2377" t="s">
        <v>4649</v>
      </c>
      <c r="B2377" t="s">
        <v>4709</v>
      </c>
      <c r="C2377" t="s">
        <v>4918</v>
      </c>
      <c r="D2377" t="s">
        <v>1086</v>
      </c>
      <c r="E2377" t="s">
        <v>77</v>
      </c>
      <c r="F2377" t="s">
        <v>4640</v>
      </c>
      <c r="G2377">
        <v>2.25</v>
      </c>
      <c r="H2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7" t="str">
        <f>Tabla_Consulta_desde_proyectos6[[#This Row],[PRYApath]]&amp;" "&amp;Tabla_Consulta_desde_proyectos6[[#This Row],[Usunombre]]</f>
        <v>/0002/0002 REIDY VALENCIA RUBI</v>
      </c>
    </row>
    <row r="2378" spans="1:11" x14ac:dyDescent="0.3">
      <c r="A2378" t="s">
        <v>4649</v>
      </c>
      <c r="B2378" t="s">
        <v>4709</v>
      </c>
      <c r="C2378" t="s">
        <v>4728</v>
      </c>
      <c r="D2378" t="s">
        <v>1098</v>
      </c>
      <c r="E2378" t="s">
        <v>53</v>
      </c>
      <c r="F2378" t="s">
        <v>4422</v>
      </c>
      <c r="G2378">
        <v>4</v>
      </c>
      <c r="H2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8" t="str">
        <f>Tabla_Consulta_desde_proyectos6[[#This Row],[PRYApath]]&amp;" "&amp;Tabla_Consulta_desde_proyectos6[[#This Row],[Usunombre]]</f>
        <v>/0002/0006 LIZANDRO VILLALOBOS CASTRO</v>
      </c>
    </row>
    <row r="2379" spans="1:11" x14ac:dyDescent="0.3">
      <c r="A2379" t="s">
        <v>4649</v>
      </c>
      <c r="B2379" t="s">
        <v>4709</v>
      </c>
      <c r="C2379" t="s">
        <v>326</v>
      </c>
      <c r="D2379" t="s">
        <v>4538</v>
      </c>
      <c r="E2379" t="s">
        <v>69</v>
      </c>
      <c r="F2379" t="s">
        <v>4434</v>
      </c>
      <c r="G2379">
        <v>0.5</v>
      </c>
      <c r="H2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79" t="str">
        <f>Tabla_Consulta_desde_proyectos6[[#This Row],[PRYApath]]&amp;" "&amp;Tabla_Consulta_desde_proyectos6[[#This Row],[Usunombre]]</f>
        <v>/0002/0018 DANNY DAVID BUSTOS ROJAS</v>
      </c>
    </row>
    <row r="2380" spans="1:11" x14ac:dyDescent="0.3">
      <c r="A2380" t="s">
        <v>4649</v>
      </c>
      <c r="B2380" t="s">
        <v>4709</v>
      </c>
      <c r="C2380" t="s">
        <v>326</v>
      </c>
      <c r="D2380" t="s">
        <v>4538</v>
      </c>
      <c r="E2380" t="s">
        <v>69</v>
      </c>
      <c r="F2380" t="s">
        <v>4493</v>
      </c>
      <c r="G2380">
        <v>4</v>
      </c>
      <c r="H2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0" t="str">
        <f>Tabla_Consulta_desde_proyectos6[[#This Row],[PRYApath]]&amp;" "&amp;Tabla_Consulta_desde_proyectos6[[#This Row],[Usunombre]]</f>
        <v>/0002/0018 DANNY DAVID BUSTOS ROJAS</v>
      </c>
    </row>
    <row r="2381" spans="1:11" x14ac:dyDescent="0.3">
      <c r="A2381" t="s">
        <v>4649</v>
      </c>
      <c r="B2381" t="s">
        <v>4709</v>
      </c>
      <c r="C2381" t="s">
        <v>4713</v>
      </c>
      <c r="D2381" t="s">
        <v>4538</v>
      </c>
      <c r="E2381" t="s">
        <v>53</v>
      </c>
      <c r="F2381" t="s">
        <v>4593</v>
      </c>
      <c r="G2381">
        <v>4</v>
      </c>
      <c r="H2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1" t="str">
        <f>Tabla_Consulta_desde_proyectos6[[#This Row],[PRYApath]]&amp;" "&amp;Tabla_Consulta_desde_proyectos6[[#This Row],[Usunombre]]</f>
        <v>/0002/0018 LIZANDRO VILLALOBOS CASTRO</v>
      </c>
    </row>
    <row r="2382" spans="1:11" x14ac:dyDescent="0.3">
      <c r="A2382" t="s">
        <v>4649</v>
      </c>
      <c r="B2382" t="s">
        <v>4709</v>
      </c>
      <c r="C2382" t="s">
        <v>4771</v>
      </c>
      <c r="D2382" t="s">
        <v>4919</v>
      </c>
      <c r="E2382" t="s">
        <v>63</v>
      </c>
      <c r="F2382" t="s">
        <v>4559</v>
      </c>
      <c r="G2382">
        <v>0.5</v>
      </c>
      <c r="H2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2" t="str">
        <f>Tabla_Consulta_desde_proyectos6[[#This Row],[PRYApath]]&amp;" "&amp;Tabla_Consulta_desde_proyectos6[[#This Row],[Usunombre]]</f>
        <v>/0002/0024 CAROL RODRIGUEZ SOLORZANO</v>
      </c>
    </row>
    <row r="2383" spans="1:11" x14ac:dyDescent="0.3">
      <c r="A2383" t="s">
        <v>4649</v>
      </c>
      <c r="B2383" t="s">
        <v>4709</v>
      </c>
      <c r="C2383" t="s">
        <v>4798</v>
      </c>
      <c r="D2383" t="s">
        <v>4919</v>
      </c>
      <c r="E2383" t="s">
        <v>63</v>
      </c>
      <c r="F2383" t="s">
        <v>4610</v>
      </c>
      <c r="G2383">
        <v>2</v>
      </c>
      <c r="H2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3" t="str">
        <f>Tabla_Consulta_desde_proyectos6[[#This Row],[PRYApath]]&amp;" "&amp;Tabla_Consulta_desde_proyectos6[[#This Row],[Usunombre]]</f>
        <v>/0002/0024 CAROL RODRIGUEZ SOLORZANO</v>
      </c>
    </row>
    <row r="2384" spans="1:11" x14ac:dyDescent="0.3">
      <c r="A2384" t="s">
        <v>4649</v>
      </c>
      <c r="B2384" t="s">
        <v>4709</v>
      </c>
      <c r="C2384" t="s">
        <v>4747</v>
      </c>
      <c r="D2384" t="s">
        <v>4919</v>
      </c>
      <c r="E2384" t="s">
        <v>63</v>
      </c>
      <c r="F2384" t="s">
        <v>4692</v>
      </c>
      <c r="G2384">
        <v>2</v>
      </c>
      <c r="H2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4" t="str">
        <f>Tabla_Consulta_desde_proyectos6[[#This Row],[PRYApath]]&amp;" "&amp;Tabla_Consulta_desde_proyectos6[[#This Row],[Usunombre]]</f>
        <v>/0002/0024 CAROL RODRIGUEZ SOLORZANO</v>
      </c>
    </row>
    <row r="2385" spans="1:11" x14ac:dyDescent="0.3">
      <c r="A2385" t="s">
        <v>4649</v>
      </c>
      <c r="B2385" t="s">
        <v>4709</v>
      </c>
      <c r="C2385" t="s">
        <v>4746</v>
      </c>
      <c r="D2385" t="s">
        <v>4919</v>
      </c>
      <c r="E2385" t="s">
        <v>63</v>
      </c>
      <c r="F2385" t="s">
        <v>4692</v>
      </c>
      <c r="G2385">
        <v>4.5</v>
      </c>
      <c r="H2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5" t="str">
        <f>Tabla_Consulta_desde_proyectos6[[#This Row],[PRYApath]]&amp;" "&amp;Tabla_Consulta_desde_proyectos6[[#This Row],[Usunombre]]</f>
        <v>/0002/0024 CAROL RODRIGUEZ SOLORZANO</v>
      </c>
    </row>
    <row r="2386" spans="1:11" x14ac:dyDescent="0.3">
      <c r="A2386" t="s">
        <v>4649</v>
      </c>
      <c r="B2386" t="s">
        <v>4709</v>
      </c>
      <c r="C2386" t="s">
        <v>4918</v>
      </c>
      <c r="D2386" t="s">
        <v>4919</v>
      </c>
      <c r="E2386" t="s">
        <v>63</v>
      </c>
      <c r="F2386" t="s">
        <v>4640</v>
      </c>
      <c r="G2386">
        <v>0.5</v>
      </c>
      <c r="H2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6" t="str">
        <f>Tabla_Consulta_desde_proyectos6[[#This Row],[PRYApath]]&amp;" "&amp;Tabla_Consulta_desde_proyectos6[[#This Row],[Usunombre]]</f>
        <v>/0002/0024 CAROL RODRIGUEZ SOLORZANO</v>
      </c>
    </row>
    <row r="2387" spans="1:11" x14ac:dyDescent="0.3">
      <c r="A2387" t="s">
        <v>4649</v>
      </c>
      <c r="B2387" t="s">
        <v>4709</v>
      </c>
      <c r="C2387" t="s">
        <v>4920</v>
      </c>
      <c r="D2387" t="s">
        <v>4919</v>
      </c>
      <c r="E2387" t="s">
        <v>63</v>
      </c>
      <c r="F2387" t="s">
        <v>4640</v>
      </c>
      <c r="G2387">
        <v>1</v>
      </c>
      <c r="H2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7" t="str">
        <f>Tabla_Consulta_desde_proyectos6[[#This Row],[PRYApath]]&amp;" "&amp;Tabla_Consulta_desde_proyectos6[[#This Row],[Usunombre]]</f>
        <v>/0002/0024 CAROL RODRIGUEZ SOLORZANO</v>
      </c>
    </row>
    <row r="2388" spans="1:11" x14ac:dyDescent="0.3">
      <c r="A2388" t="s">
        <v>4649</v>
      </c>
      <c r="B2388" t="s">
        <v>4709</v>
      </c>
      <c r="C2388" t="s">
        <v>4921</v>
      </c>
      <c r="D2388" t="s">
        <v>4919</v>
      </c>
      <c r="E2388" t="s">
        <v>63</v>
      </c>
      <c r="F2388" t="s">
        <v>4640</v>
      </c>
      <c r="G2388">
        <v>2.5</v>
      </c>
      <c r="H2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8" t="str">
        <f>Tabla_Consulta_desde_proyectos6[[#This Row],[PRYApath]]&amp;" "&amp;Tabla_Consulta_desde_proyectos6[[#This Row],[Usunombre]]</f>
        <v>/0002/0024 CAROL RODRIGUEZ SOLORZANO</v>
      </c>
    </row>
    <row r="2389" spans="1:11" x14ac:dyDescent="0.3">
      <c r="A2389" t="s">
        <v>4649</v>
      </c>
      <c r="B2389" t="s">
        <v>4709</v>
      </c>
      <c r="C2389" t="s">
        <v>4728</v>
      </c>
      <c r="D2389" t="s">
        <v>4919</v>
      </c>
      <c r="E2389" t="s">
        <v>1017</v>
      </c>
      <c r="F2389" t="s">
        <v>4640</v>
      </c>
      <c r="G2389">
        <v>8</v>
      </c>
      <c r="H2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89" t="str">
        <f>Tabla_Consulta_desde_proyectos6[[#This Row],[PRYApath]]&amp;" "&amp;Tabla_Consulta_desde_proyectos6[[#This Row],[Usunombre]]</f>
        <v>/0002/0024 EDGAR CAMPOS RIVERA</v>
      </c>
    </row>
    <row r="2390" spans="1:11" x14ac:dyDescent="0.3">
      <c r="A2390" t="s">
        <v>4649</v>
      </c>
      <c r="B2390" t="s">
        <v>4709</v>
      </c>
      <c r="C2390" t="s">
        <v>4728</v>
      </c>
      <c r="D2390" t="s">
        <v>4919</v>
      </c>
      <c r="E2390" t="s">
        <v>57</v>
      </c>
      <c r="F2390" t="s">
        <v>4388</v>
      </c>
      <c r="G2390">
        <v>21</v>
      </c>
      <c r="H2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0" t="str">
        <f>Tabla_Consulta_desde_proyectos6[[#This Row],[PRYApath]]&amp;" "&amp;Tabla_Consulta_desde_proyectos6[[#This Row],[Usunombre]]</f>
        <v>/0002/0024 JOSE MADRIGAL ARIAS</v>
      </c>
    </row>
    <row r="2391" spans="1:11" x14ac:dyDescent="0.3">
      <c r="A2391" t="s">
        <v>4649</v>
      </c>
      <c r="B2391" t="s">
        <v>4709</v>
      </c>
      <c r="C2391" t="s">
        <v>4922</v>
      </c>
      <c r="D2391" t="s">
        <v>4919</v>
      </c>
      <c r="E2391" t="s">
        <v>57</v>
      </c>
      <c r="F2391" t="s">
        <v>4388</v>
      </c>
      <c r="G2391">
        <v>1</v>
      </c>
      <c r="H2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1" t="str">
        <f>Tabla_Consulta_desde_proyectos6[[#This Row],[PRYApath]]&amp;" "&amp;Tabla_Consulta_desde_proyectos6[[#This Row],[Usunombre]]</f>
        <v>/0002/0024 JOSE MADRIGAL ARIAS</v>
      </c>
    </row>
    <row r="2392" spans="1:11" x14ac:dyDescent="0.3">
      <c r="A2392" t="s">
        <v>4649</v>
      </c>
      <c r="B2392" t="s">
        <v>4709</v>
      </c>
      <c r="C2392" t="s">
        <v>4728</v>
      </c>
      <c r="D2392" t="s">
        <v>4919</v>
      </c>
      <c r="E2392" t="s">
        <v>57</v>
      </c>
      <c r="F2392" t="s">
        <v>4434</v>
      </c>
      <c r="G2392">
        <v>1.5</v>
      </c>
      <c r="H2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2" t="str">
        <f>Tabla_Consulta_desde_proyectos6[[#This Row],[PRYApath]]&amp;" "&amp;Tabla_Consulta_desde_proyectos6[[#This Row],[Usunombre]]</f>
        <v>/0002/0024 JOSE MADRIGAL ARIAS</v>
      </c>
    </row>
    <row r="2393" spans="1:11" x14ac:dyDescent="0.3">
      <c r="A2393" t="s">
        <v>4649</v>
      </c>
      <c r="B2393" t="s">
        <v>4709</v>
      </c>
      <c r="C2393" t="s">
        <v>4749</v>
      </c>
      <c r="D2393" t="s">
        <v>4919</v>
      </c>
      <c r="E2393" t="s">
        <v>53</v>
      </c>
      <c r="F2393" t="s">
        <v>4258</v>
      </c>
      <c r="G2393">
        <v>0.5</v>
      </c>
      <c r="H2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3" t="str">
        <f>Tabla_Consulta_desde_proyectos6[[#This Row],[PRYApath]]&amp;" "&amp;Tabla_Consulta_desde_proyectos6[[#This Row],[Usunombre]]</f>
        <v>/0002/0024 LIZANDRO VILLALOBOS CASTRO</v>
      </c>
    </row>
    <row r="2394" spans="1:11" x14ac:dyDescent="0.3">
      <c r="A2394" t="s">
        <v>4649</v>
      </c>
      <c r="B2394" t="s">
        <v>4709</v>
      </c>
      <c r="C2394" t="s">
        <v>4833</v>
      </c>
      <c r="D2394" t="s">
        <v>4919</v>
      </c>
      <c r="E2394" t="s">
        <v>53</v>
      </c>
      <c r="F2394" t="s">
        <v>4388</v>
      </c>
      <c r="G2394">
        <v>2</v>
      </c>
      <c r="H2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4" t="str">
        <f>Tabla_Consulta_desde_proyectos6[[#This Row],[PRYApath]]&amp;" "&amp;Tabla_Consulta_desde_proyectos6[[#This Row],[Usunombre]]</f>
        <v>/0002/0024 LIZANDRO VILLALOBOS CASTRO</v>
      </c>
    </row>
    <row r="2395" spans="1:11" x14ac:dyDescent="0.3">
      <c r="A2395" t="s">
        <v>4649</v>
      </c>
      <c r="B2395" t="s">
        <v>4709</v>
      </c>
      <c r="C2395" t="s">
        <v>4923</v>
      </c>
      <c r="D2395" t="s">
        <v>4919</v>
      </c>
      <c r="E2395" t="s">
        <v>53</v>
      </c>
      <c r="F2395" t="s">
        <v>4388</v>
      </c>
      <c r="G2395">
        <v>7</v>
      </c>
      <c r="H2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5" t="str">
        <f>Tabla_Consulta_desde_proyectos6[[#This Row],[PRYApath]]&amp;" "&amp;Tabla_Consulta_desde_proyectos6[[#This Row],[Usunombre]]</f>
        <v>/0002/0024 LIZANDRO VILLALOBOS CASTRO</v>
      </c>
    </row>
    <row r="2396" spans="1:11" x14ac:dyDescent="0.3">
      <c r="A2396" t="s">
        <v>4649</v>
      </c>
      <c r="B2396" t="s">
        <v>4709</v>
      </c>
      <c r="C2396" t="s">
        <v>4835</v>
      </c>
      <c r="D2396" t="s">
        <v>4919</v>
      </c>
      <c r="E2396" t="s">
        <v>53</v>
      </c>
      <c r="F2396" t="s">
        <v>4422</v>
      </c>
      <c r="G2396">
        <v>5.5</v>
      </c>
      <c r="H2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6" t="str">
        <f>Tabla_Consulta_desde_proyectos6[[#This Row],[PRYApath]]&amp;" "&amp;Tabla_Consulta_desde_proyectos6[[#This Row],[Usunombre]]</f>
        <v>/0002/0024 LIZANDRO VILLALOBOS CASTRO</v>
      </c>
    </row>
    <row r="2397" spans="1:11" x14ac:dyDescent="0.3">
      <c r="A2397" t="s">
        <v>4649</v>
      </c>
      <c r="B2397" t="s">
        <v>4709</v>
      </c>
      <c r="C2397" t="s">
        <v>4836</v>
      </c>
      <c r="D2397" t="s">
        <v>4919</v>
      </c>
      <c r="E2397" t="s">
        <v>53</v>
      </c>
      <c r="F2397" t="s">
        <v>4434</v>
      </c>
      <c r="G2397">
        <v>10</v>
      </c>
      <c r="H2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7" t="str">
        <f>Tabla_Consulta_desde_proyectos6[[#This Row],[PRYApath]]&amp;" "&amp;Tabla_Consulta_desde_proyectos6[[#This Row],[Usunombre]]</f>
        <v>/0002/0024 LIZANDRO VILLALOBOS CASTRO</v>
      </c>
    </row>
    <row r="2398" spans="1:11" x14ac:dyDescent="0.3">
      <c r="A2398" t="s">
        <v>4649</v>
      </c>
      <c r="B2398" t="s">
        <v>4709</v>
      </c>
      <c r="C2398" t="s">
        <v>4728</v>
      </c>
      <c r="D2398" t="s">
        <v>4919</v>
      </c>
      <c r="E2398" t="s">
        <v>53</v>
      </c>
      <c r="F2398" t="s">
        <v>4493</v>
      </c>
      <c r="G2398">
        <v>2</v>
      </c>
      <c r="H2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8" t="str">
        <f>Tabla_Consulta_desde_proyectos6[[#This Row],[PRYApath]]&amp;" "&amp;Tabla_Consulta_desde_proyectos6[[#This Row],[Usunombre]]</f>
        <v>/0002/0024 LIZANDRO VILLALOBOS CASTRO</v>
      </c>
    </row>
    <row r="2399" spans="1:11" x14ac:dyDescent="0.3">
      <c r="A2399" t="s">
        <v>4649</v>
      </c>
      <c r="B2399" t="s">
        <v>4709</v>
      </c>
      <c r="C2399" t="s">
        <v>4728</v>
      </c>
      <c r="D2399" t="s">
        <v>4919</v>
      </c>
      <c r="E2399" t="s">
        <v>53</v>
      </c>
      <c r="F2399" t="s">
        <v>4593</v>
      </c>
      <c r="G2399">
        <v>13.5</v>
      </c>
      <c r="H2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399" t="str">
        <f>Tabla_Consulta_desde_proyectos6[[#This Row],[PRYApath]]&amp;" "&amp;Tabla_Consulta_desde_proyectos6[[#This Row],[Usunombre]]</f>
        <v>/0002/0024 LIZANDRO VILLALOBOS CASTRO</v>
      </c>
    </row>
    <row r="2400" spans="1:11" x14ac:dyDescent="0.3">
      <c r="A2400" t="s">
        <v>4649</v>
      </c>
      <c r="B2400" t="s">
        <v>4709</v>
      </c>
      <c r="C2400" t="s">
        <v>4856</v>
      </c>
      <c r="D2400" t="s">
        <v>4919</v>
      </c>
      <c r="E2400" t="s">
        <v>55</v>
      </c>
      <c r="F2400" t="s">
        <v>4422</v>
      </c>
      <c r="G2400">
        <v>40</v>
      </c>
      <c r="H2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0" t="str">
        <f>Tabla_Consulta_desde_proyectos6[[#This Row],[PRYApath]]&amp;" "&amp;Tabla_Consulta_desde_proyectos6[[#This Row],[Usunombre]]</f>
        <v>/0002/0024 LUIS ENRIQUE JIMENEZ SANCHO</v>
      </c>
    </row>
    <row r="2401" spans="1:11" x14ac:dyDescent="0.3">
      <c r="A2401" t="s">
        <v>4649</v>
      </c>
      <c r="B2401" t="s">
        <v>4709</v>
      </c>
      <c r="C2401" t="s">
        <v>4924</v>
      </c>
      <c r="D2401" t="s">
        <v>4919</v>
      </c>
      <c r="E2401" t="s">
        <v>58</v>
      </c>
      <c r="F2401" t="s">
        <v>4559</v>
      </c>
      <c r="G2401">
        <v>1</v>
      </c>
      <c r="H2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1" t="str">
        <f>Tabla_Consulta_desde_proyectos6[[#This Row],[PRYApath]]&amp;" "&amp;Tabla_Consulta_desde_proyectos6[[#This Row],[Usunombre]]</f>
        <v>/0002/0024 MELVIN BRENES GOMEZ</v>
      </c>
    </row>
    <row r="2402" spans="1:11" x14ac:dyDescent="0.3">
      <c r="A2402" t="s">
        <v>4649</v>
      </c>
      <c r="B2402" t="s">
        <v>4709</v>
      </c>
      <c r="C2402" t="s">
        <v>326</v>
      </c>
      <c r="D2402" t="s">
        <v>4919</v>
      </c>
      <c r="E2402" t="s">
        <v>58</v>
      </c>
      <c r="F2402" t="s">
        <v>4593</v>
      </c>
      <c r="G2402">
        <v>1</v>
      </c>
      <c r="H2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2" t="str">
        <f>Tabla_Consulta_desde_proyectos6[[#This Row],[PRYApath]]&amp;" "&amp;Tabla_Consulta_desde_proyectos6[[#This Row],[Usunombre]]</f>
        <v>/0002/0024 MELVIN BRENES GOMEZ</v>
      </c>
    </row>
    <row r="2403" spans="1:11" x14ac:dyDescent="0.3">
      <c r="A2403" t="s">
        <v>56</v>
      </c>
      <c r="D2403" t="s">
        <v>4925</v>
      </c>
      <c r="E2403" t="s">
        <v>4121</v>
      </c>
      <c r="F2403" t="s">
        <v>4258</v>
      </c>
      <c r="G2403">
        <v>1</v>
      </c>
      <c r="H2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3" t="str">
        <f>Tabla_Consulta_desde_proyectos6[[#This Row],[PRYApath]]&amp;" "&amp;Tabla_Consulta_desde_proyectos6[[#This Row],[Usunombre]]</f>
        <v>/0002/0002/0002 CARLA SALGUERO ACHI</v>
      </c>
    </row>
    <row r="2404" spans="1:11" x14ac:dyDescent="0.3">
      <c r="A2404" t="s">
        <v>56</v>
      </c>
      <c r="D2404" t="s">
        <v>4925</v>
      </c>
      <c r="E2404" t="s">
        <v>4121</v>
      </c>
      <c r="F2404" t="s">
        <v>4284</v>
      </c>
      <c r="G2404">
        <v>2</v>
      </c>
      <c r="H2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4" t="str">
        <f>Tabla_Consulta_desde_proyectos6[[#This Row],[PRYApath]]&amp;" "&amp;Tabla_Consulta_desde_proyectos6[[#This Row],[Usunombre]]</f>
        <v>/0002/0002/0002 CARLA SALGUERO ACHI</v>
      </c>
    </row>
    <row r="2405" spans="1:11" x14ac:dyDescent="0.3">
      <c r="A2405" t="s">
        <v>56</v>
      </c>
      <c r="D2405" t="s">
        <v>4925</v>
      </c>
      <c r="E2405" t="s">
        <v>4121</v>
      </c>
      <c r="F2405" t="s">
        <v>4342</v>
      </c>
      <c r="G2405">
        <v>2.5</v>
      </c>
      <c r="H2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5" t="str">
        <f>Tabla_Consulta_desde_proyectos6[[#This Row],[PRYApath]]&amp;" "&amp;Tabla_Consulta_desde_proyectos6[[#This Row],[Usunombre]]</f>
        <v>/0002/0002/0002 CARLA SALGUERO ACHI</v>
      </c>
    </row>
    <row r="2406" spans="1:11" x14ac:dyDescent="0.3">
      <c r="A2406" t="s">
        <v>56</v>
      </c>
      <c r="D2406" t="s">
        <v>4925</v>
      </c>
      <c r="E2406" t="s">
        <v>4121</v>
      </c>
      <c r="F2406" t="s">
        <v>4388</v>
      </c>
      <c r="G2406">
        <v>1.5</v>
      </c>
      <c r="H2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6" t="str">
        <f>Tabla_Consulta_desde_proyectos6[[#This Row],[PRYApath]]&amp;" "&amp;Tabla_Consulta_desde_proyectos6[[#This Row],[Usunombre]]</f>
        <v>/0002/0002/0002 CARLA SALGUERO ACHI</v>
      </c>
    </row>
    <row r="2407" spans="1:11" x14ac:dyDescent="0.3">
      <c r="A2407" t="s">
        <v>56</v>
      </c>
      <c r="D2407" t="s">
        <v>4925</v>
      </c>
      <c r="E2407" t="s">
        <v>63</v>
      </c>
      <c r="F2407" t="s">
        <v>4284</v>
      </c>
      <c r="G2407">
        <v>2.5</v>
      </c>
      <c r="H2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7" t="str">
        <f>Tabla_Consulta_desde_proyectos6[[#This Row],[PRYApath]]&amp;" "&amp;Tabla_Consulta_desde_proyectos6[[#This Row],[Usunombre]]</f>
        <v>/0002/0002/0002 CAROL RODRIGUEZ SOLORZANO</v>
      </c>
    </row>
    <row r="2408" spans="1:11" x14ac:dyDescent="0.3">
      <c r="A2408" t="s">
        <v>56</v>
      </c>
      <c r="D2408" t="s">
        <v>4925</v>
      </c>
      <c r="E2408" t="s">
        <v>63</v>
      </c>
      <c r="F2408" t="s">
        <v>4593</v>
      </c>
      <c r="G2408">
        <v>2.5</v>
      </c>
      <c r="H2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8" t="str">
        <f>Tabla_Consulta_desde_proyectos6[[#This Row],[PRYApath]]&amp;" "&amp;Tabla_Consulta_desde_proyectos6[[#This Row],[Usunombre]]</f>
        <v>/0002/0002/0002 CAROL RODRIGUEZ SOLORZANO</v>
      </c>
    </row>
    <row r="2409" spans="1:11" x14ac:dyDescent="0.3">
      <c r="A2409" t="s">
        <v>56</v>
      </c>
      <c r="D2409" t="s">
        <v>4925</v>
      </c>
      <c r="E2409" t="s">
        <v>57</v>
      </c>
      <c r="F2409" t="s">
        <v>4366</v>
      </c>
      <c r="G2409">
        <v>2</v>
      </c>
      <c r="H2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09" t="str">
        <f>Tabla_Consulta_desde_proyectos6[[#This Row],[PRYApath]]&amp;" "&amp;Tabla_Consulta_desde_proyectos6[[#This Row],[Usunombre]]</f>
        <v>/0002/0002/0002 JOSE MADRIGAL ARIAS</v>
      </c>
    </row>
    <row r="2410" spans="1:11" x14ac:dyDescent="0.3">
      <c r="A2410" t="s">
        <v>56</v>
      </c>
      <c r="D2410" t="s">
        <v>4925</v>
      </c>
      <c r="E2410" t="s">
        <v>57</v>
      </c>
      <c r="F2410" t="s">
        <v>4388</v>
      </c>
      <c r="G2410">
        <v>0.5</v>
      </c>
      <c r="H2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0" t="str">
        <f>Tabla_Consulta_desde_proyectos6[[#This Row],[PRYApath]]&amp;" "&amp;Tabla_Consulta_desde_proyectos6[[#This Row],[Usunombre]]</f>
        <v>/0002/0002/0002 JOSE MADRIGAL ARIAS</v>
      </c>
    </row>
    <row r="2411" spans="1:11" x14ac:dyDescent="0.3">
      <c r="A2411" t="s">
        <v>56</v>
      </c>
      <c r="D2411" t="s">
        <v>4925</v>
      </c>
      <c r="E2411" t="s">
        <v>58</v>
      </c>
      <c r="F2411" t="s">
        <v>4258</v>
      </c>
      <c r="G2411">
        <v>6.5</v>
      </c>
      <c r="H2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1" t="str">
        <f>Tabla_Consulta_desde_proyectos6[[#This Row],[PRYApath]]&amp;" "&amp;Tabla_Consulta_desde_proyectos6[[#This Row],[Usunombre]]</f>
        <v>/0002/0002/0002 MELVIN BRENES GOMEZ</v>
      </c>
    </row>
    <row r="2412" spans="1:11" x14ac:dyDescent="0.3">
      <c r="A2412" t="s">
        <v>56</v>
      </c>
      <c r="D2412" t="s">
        <v>4925</v>
      </c>
      <c r="E2412" t="s">
        <v>58</v>
      </c>
      <c r="F2412" t="s">
        <v>4284</v>
      </c>
      <c r="G2412">
        <v>7</v>
      </c>
      <c r="H2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2" t="str">
        <f>Tabla_Consulta_desde_proyectos6[[#This Row],[PRYApath]]&amp;" "&amp;Tabla_Consulta_desde_proyectos6[[#This Row],[Usunombre]]</f>
        <v>/0002/0002/0002 MELVIN BRENES GOMEZ</v>
      </c>
    </row>
    <row r="2413" spans="1:11" x14ac:dyDescent="0.3">
      <c r="A2413" t="s">
        <v>56</v>
      </c>
      <c r="D2413" t="s">
        <v>4925</v>
      </c>
      <c r="E2413" t="s">
        <v>58</v>
      </c>
      <c r="F2413" t="s">
        <v>4342</v>
      </c>
      <c r="G2413">
        <v>12</v>
      </c>
      <c r="H2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3" t="str">
        <f>Tabla_Consulta_desde_proyectos6[[#This Row],[PRYApath]]&amp;" "&amp;Tabla_Consulta_desde_proyectos6[[#This Row],[Usunombre]]</f>
        <v>/0002/0002/0002 MELVIN BRENES GOMEZ</v>
      </c>
    </row>
    <row r="2414" spans="1:11" x14ac:dyDescent="0.3">
      <c r="A2414" t="s">
        <v>56</v>
      </c>
      <c r="D2414" t="s">
        <v>4925</v>
      </c>
      <c r="E2414" t="s">
        <v>58</v>
      </c>
      <c r="F2414" t="s">
        <v>4366</v>
      </c>
      <c r="G2414">
        <v>8</v>
      </c>
      <c r="H2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4" t="str">
        <f>Tabla_Consulta_desde_proyectos6[[#This Row],[PRYApath]]&amp;" "&amp;Tabla_Consulta_desde_proyectos6[[#This Row],[Usunombre]]</f>
        <v>/0002/0002/0002 MELVIN BRENES GOMEZ</v>
      </c>
    </row>
    <row r="2415" spans="1:11" x14ac:dyDescent="0.3">
      <c r="A2415" t="s">
        <v>56</v>
      </c>
      <c r="D2415" t="s">
        <v>4925</v>
      </c>
      <c r="E2415" t="s">
        <v>58</v>
      </c>
      <c r="F2415" t="s">
        <v>4388</v>
      </c>
      <c r="G2415">
        <v>3</v>
      </c>
      <c r="H2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5" t="str">
        <f>Tabla_Consulta_desde_proyectos6[[#This Row],[PRYApath]]&amp;" "&amp;Tabla_Consulta_desde_proyectos6[[#This Row],[Usunombre]]</f>
        <v>/0002/0002/0002 MELVIN BRENES GOMEZ</v>
      </c>
    </row>
    <row r="2416" spans="1:11" x14ac:dyDescent="0.3">
      <c r="A2416" t="s">
        <v>56</v>
      </c>
      <c r="D2416" t="s">
        <v>4925</v>
      </c>
      <c r="E2416" t="s">
        <v>58</v>
      </c>
      <c r="F2416" t="s">
        <v>4422</v>
      </c>
      <c r="G2416">
        <v>4</v>
      </c>
      <c r="H2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6" t="str">
        <f>Tabla_Consulta_desde_proyectos6[[#This Row],[PRYApath]]&amp;" "&amp;Tabla_Consulta_desde_proyectos6[[#This Row],[Usunombre]]</f>
        <v>/0002/0002/0002 MELVIN BRENES GOMEZ</v>
      </c>
    </row>
    <row r="2417" spans="1:11" x14ac:dyDescent="0.3">
      <c r="A2417" t="s">
        <v>56</v>
      </c>
      <c r="D2417" t="s">
        <v>4925</v>
      </c>
      <c r="E2417" t="s">
        <v>58</v>
      </c>
      <c r="F2417" t="s">
        <v>4434</v>
      </c>
      <c r="G2417">
        <v>5</v>
      </c>
      <c r="H2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7" t="str">
        <f>Tabla_Consulta_desde_proyectos6[[#This Row],[PRYApath]]&amp;" "&amp;Tabla_Consulta_desde_proyectos6[[#This Row],[Usunombre]]</f>
        <v>/0002/0002/0002 MELVIN BRENES GOMEZ</v>
      </c>
    </row>
    <row r="2418" spans="1:11" x14ac:dyDescent="0.3">
      <c r="A2418" t="s">
        <v>56</v>
      </c>
      <c r="D2418" t="s">
        <v>4925</v>
      </c>
      <c r="E2418" t="s">
        <v>58</v>
      </c>
      <c r="F2418" t="s">
        <v>4493</v>
      </c>
      <c r="G2418">
        <v>3</v>
      </c>
      <c r="H2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8" t="str">
        <f>Tabla_Consulta_desde_proyectos6[[#This Row],[PRYApath]]&amp;" "&amp;Tabla_Consulta_desde_proyectos6[[#This Row],[Usunombre]]</f>
        <v>/0002/0002/0002 MELVIN BRENES GOMEZ</v>
      </c>
    </row>
    <row r="2419" spans="1:11" x14ac:dyDescent="0.3">
      <c r="A2419" t="s">
        <v>56</v>
      </c>
      <c r="D2419" t="s">
        <v>4925</v>
      </c>
      <c r="E2419" t="s">
        <v>58</v>
      </c>
      <c r="F2419" t="s">
        <v>4559</v>
      </c>
      <c r="G2419">
        <v>7</v>
      </c>
      <c r="H2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19" t="str">
        <f>Tabla_Consulta_desde_proyectos6[[#This Row],[PRYApath]]&amp;" "&amp;Tabla_Consulta_desde_proyectos6[[#This Row],[Usunombre]]</f>
        <v>/0002/0002/0002 MELVIN BRENES GOMEZ</v>
      </c>
    </row>
    <row r="2420" spans="1:11" x14ac:dyDescent="0.3">
      <c r="A2420" t="s">
        <v>56</v>
      </c>
      <c r="D2420" t="s">
        <v>4925</v>
      </c>
      <c r="E2420" t="s">
        <v>58</v>
      </c>
      <c r="F2420" t="s">
        <v>4593</v>
      </c>
      <c r="G2420">
        <v>4</v>
      </c>
      <c r="H2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0" t="str">
        <f>Tabla_Consulta_desde_proyectos6[[#This Row],[PRYApath]]&amp;" "&amp;Tabla_Consulta_desde_proyectos6[[#This Row],[Usunombre]]</f>
        <v>/0002/0002/0002 MELVIN BRENES GOMEZ</v>
      </c>
    </row>
    <row r="2421" spans="1:11" x14ac:dyDescent="0.3">
      <c r="A2421" t="s">
        <v>56</v>
      </c>
      <c r="D2421" t="s">
        <v>4925</v>
      </c>
      <c r="E2421" t="s">
        <v>58</v>
      </c>
      <c r="F2421" t="s">
        <v>4610</v>
      </c>
      <c r="G2421">
        <v>4</v>
      </c>
      <c r="H2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1" t="str">
        <f>Tabla_Consulta_desde_proyectos6[[#This Row],[PRYApath]]&amp;" "&amp;Tabla_Consulta_desde_proyectos6[[#This Row],[Usunombre]]</f>
        <v>/0002/0002/0002 MELVIN BRENES GOMEZ</v>
      </c>
    </row>
    <row r="2422" spans="1:11" x14ac:dyDescent="0.3">
      <c r="A2422" t="s">
        <v>56</v>
      </c>
      <c r="D2422" t="s">
        <v>4925</v>
      </c>
      <c r="E2422" t="s">
        <v>58</v>
      </c>
      <c r="F2422" t="s">
        <v>4692</v>
      </c>
      <c r="G2422">
        <v>1.5</v>
      </c>
      <c r="H2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2" t="str">
        <f>Tabla_Consulta_desde_proyectos6[[#This Row],[PRYApath]]&amp;" "&amp;Tabla_Consulta_desde_proyectos6[[#This Row],[Usunombre]]</f>
        <v>/0002/0002/0002 MELVIN BRENES GOMEZ</v>
      </c>
    </row>
    <row r="2423" spans="1:11" x14ac:dyDescent="0.3">
      <c r="A2423" t="s">
        <v>56</v>
      </c>
      <c r="D2423" t="s">
        <v>4925</v>
      </c>
      <c r="E2423" t="s">
        <v>58</v>
      </c>
      <c r="F2423" t="s">
        <v>4640</v>
      </c>
      <c r="G2423">
        <v>1.5</v>
      </c>
      <c r="H2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3" t="str">
        <f>Tabla_Consulta_desde_proyectos6[[#This Row],[PRYApath]]&amp;" "&amp;Tabla_Consulta_desde_proyectos6[[#This Row],[Usunombre]]</f>
        <v>/0002/0002/0002 MELVIN BRENES GOMEZ</v>
      </c>
    </row>
    <row r="2424" spans="1:11" x14ac:dyDescent="0.3">
      <c r="A2424" t="s">
        <v>56</v>
      </c>
      <c r="D2424" t="s">
        <v>4926</v>
      </c>
      <c r="E2424" t="s">
        <v>63</v>
      </c>
      <c r="F2424" t="s">
        <v>4593</v>
      </c>
      <c r="G2424">
        <v>0.5</v>
      </c>
      <c r="H2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4" t="str">
        <f>Tabla_Consulta_desde_proyectos6[[#This Row],[PRYApath]]&amp;" "&amp;Tabla_Consulta_desde_proyectos6[[#This Row],[Usunombre]]</f>
        <v>/0002/0002/0004 CAROL RODRIGUEZ SOLORZANO</v>
      </c>
    </row>
    <row r="2425" spans="1:11" x14ac:dyDescent="0.3">
      <c r="A2425" t="s">
        <v>56</v>
      </c>
      <c r="D2425" t="s">
        <v>4926</v>
      </c>
      <c r="E2425" t="s">
        <v>58</v>
      </c>
      <c r="F2425" t="s">
        <v>4258</v>
      </c>
      <c r="G2425">
        <v>1</v>
      </c>
      <c r="H2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5" t="str">
        <f>Tabla_Consulta_desde_proyectos6[[#This Row],[PRYApath]]&amp;" "&amp;Tabla_Consulta_desde_proyectos6[[#This Row],[Usunombre]]</f>
        <v>/0002/0002/0004 MELVIN BRENES GOMEZ</v>
      </c>
    </row>
    <row r="2426" spans="1:11" x14ac:dyDescent="0.3">
      <c r="A2426" t="s">
        <v>56</v>
      </c>
      <c r="D2426" t="s">
        <v>4926</v>
      </c>
      <c r="E2426" t="s">
        <v>58</v>
      </c>
      <c r="F2426" t="s">
        <v>4284</v>
      </c>
      <c r="G2426">
        <v>2</v>
      </c>
      <c r="H2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6" t="str">
        <f>Tabla_Consulta_desde_proyectos6[[#This Row],[PRYApath]]&amp;" "&amp;Tabla_Consulta_desde_proyectos6[[#This Row],[Usunombre]]</f>
        <v>/0002/0002/0004 MELVIN BRENES GOMEZ</v>
      </c>
    </row>
    <row r="2427" spans="1:11" x14ac:dyDescent="0.3">
      <c r="A2427" t="s">
        <v>56</v>
      </c>
      <c r="D2427" t="s">
        <v>4926</v>
      </c>
      <c r="E2427" t="s">
        <v>58</v>
      </c>
      <c r="F2427" t="s">
        <v>4342</v>
      </c>
      <c r="G2427">
        <v>0.5</v>
      </c>
      <c r="H2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7" t="str">
        <f>Tabla_Consulta_desde_proyectos6[[#This Row],[PRYApath]]&amp;" "&amp;Tabla_Consulta_desde_proyectos6[[#This Row],[Usunombre]]</f>
        <v>/0002/0002/0004 MELVIN BRENES GOMEZ</v>
      </c>
    </row>
    <row r="2428" spans="1:11" x14ac:dyDescent="0.3">
      <c r="A2428" t="s">
        <v>56</v>
      </c>
      <c r="D2428" t="s">
        <v>4926</v>
      </c>
      <c r="E2428" t="s">
        <v>58</v>
      </c>
      <c r="F2428" t="s">
        <v>4366</v>
      </c>
      <c r="G2428">
        <v>3</v>
      </c>
      <c r="H24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8" t="str">
        <f>Tabla_Consulta_desde_proyectos6[[#This Row],[PRYApath]]&amp;" "&amp;Tabla_Consulta_desde_proyectos6[[#This Row],[Usunombre]]</f>
        <v>/0002/0002/0004 MELVIN BRENES GOMEZ</v>
      </c>
    </row>
    <row r="2429" spans="1:11" x14ac:dyDescent="0.3">
      <c r="A2429" t="s">
        <v>56</v>
      </c>
      <c r="D2429" t="s">
        <v>4926</v>
      </c>
      <c r="E2429" t="s">
        <v>58</v>
      </c>
      <c r="F2429" t="s">
        <v>4422</v>
      </c>
      <c r="G2429">
        <v>2</v>
      </c>
      <c r="H2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29" t="str">
        <f>Tabla_Consulta_desde_proyectos6[[#This Row],[PRYApath]]&amp;" "&amp;Tabla_Consulta_desde_proyectos6[[#This Row],[Usunombre]]</f>
        <v>/0002/0002/0004 MELVIN BRENES GOMEZ</v>
      </c>
    </row>
    <row r="2430" spans="1:11" x14ac:dyDescent="0.3">
      <c r="A2430" t="s">
        <v>56</v>
      </c>
      <c r="D2430" t="s">
        <v>4926</v>
      </c>
      <c r="E2430" t="s">
        <v>58</v>
      </c>
      <c r="F2430" t="s">
        <v>4493</v>
      </c>
      <c r="G2430">
        <v>4</v>
      </c>
      <c r="H2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0" t="str">
        <f>Tabla_Consulta_desde_proyectos6[[#This Row],[PRYApath]]&amp;" "&amp;Tabla_Consulta_desde_proyectos6[[#This Row],[Usunombre]]</f>
        <v>/0002/0002/0004 MELVIN BRENES GOMEZ</v>
      </c>
    </row>
    <row r="2431" spans="1:11" x14ac:dyDescent="0.3">
      <c r="A2431" t="s">
        <v>56</v>
      </c>
      <c r="D2431" t="s">
        <v>4926</v>
      </c>
      <c r="E2431" t="s">
        <v>58</v>
      </c>
      <c r="F2431" t="s">
        <v>4559</v>
      </c>
      <c r="G2431">
        <v>3</v>
      </c>
      <c r="H2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1" t="str">
        <f>Tabla_Consulta_desde_proyectos6[[#This Row],[PRYApath]]&amp;" "&amp;Tabla_Consulta_desde_proyectos6[[#This Row],[Usunombre]]</f>
        <v>/0002/0002/0004 MELVIN BRENES GOMEZ</v>
      </c>
    </row>
    <row r="2432" spans="1:11" x14ac:dyDescent="0.3">
      <c r="A2432" t="s">
        <v>56</v>
      </c>
      <c r="D2432" t="s">
        <v>4926</v>
      </c>
      <c r="E2432" t="s">
        <v>58</v>
      </c>
      <c r="F2432" t="s">
        <v>4593</v>
      </c>
      <c r="G2432">
        <v>3</v>
      </c>
      <c r="H2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2" t="str">
        <f>Tabla_Consulta_desde_proyectos6[[#This Row],[PRYApath]]&amp;" "&amp;Tabla_Consulta_desde_proyectos6[[#This Row],[Usunombre]]</f>
        <v>/0002/0002/0004 MELVIN BRENES GOMEZ</v>
      </c>
    </row>
    <row r="2433" spans="1:11" x14ac:dyDescent="0.3">
      <c r="A2433" t="s">
        <v>56</v>
      </c>
      <c r="D2433" t="s">
        <v>4927</v>
      </c>
      <c r="E2433" t="s">
        <v>4121</v>
      </c>
      <c r="F2433" t="s">
        <v>4342</v>
      </c>
      <c r="G2433">
        <v>2</v>
      </c>
      <c r="H2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3" t="str">
        <f>Tabla_Consulta_desde_proyectos6[[#This Row],[PRYApath]]&amp;" "&amp;Tabla_Consulta_desde_proyectos6[[#This Row],[Usunombre]]</f>
        <v>/0002/0002/0006 CARLA SALGUERO ACHI</v>
      </c>
    </row>
    <row r="2434" spans="1:11" x14ac:dyDescent="0.3">
      <c r="A2434" t="s">
        <v>56</v>
      </c>
      <c r="D2434" t="s">
        <v>4927</v>
      </c>
      <c r="E2434" t="s">
        <v>63</v>
      </c>
      <c r="F2434" t="s">
        <v>4284</v>
      </c>
      <c r="G2434">
        <v>2</v>
      </c>
      <c r="H2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4" t="str">
        <f>Tabla_Consulta_desde_proyectos6[[#This Row],[PRYApath]]&amp;" "&amp;Tabla_Consulta_desde_proyectos6[[#This Row],[Usunombre]]</f>
        <v>/0002/0002/0006 CAROL RODRIGUEZ SOLORZANO</v>
      </c>
    </row>
    <row r="2435" spans="1:11" x14ac:dyDescent="0.3">
      <c r="A2435" t="s">
        <v>56</v>
      </c>
      <c r="D2435" t="s">
        <v>4927</v>
      </c>
      <c r="E2435" t="s">
        <v>57</v>
      </c>
      <c r="F2435" t="s">
        <v>4388</v>
      </c>
      <c r="G2435">
        <v>12.5</v>
      </c>
      <c r="H2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5" t="str">
        <f>Tabla_Consulta_desde_proyectos6[[#This Row],[PRYApath]]&amp;" "&amp;Tabla_Consulta_desde_proyectos6[[#This Row],[Usunombre]]</f>
        <v>/0002/0002/0006 JOSE MADRIGAL ARIAS</v>
      </c>
    </row>
    <row r="2436" spans="1:11" x14ac:dyDescent="0.3">
      <c r="A2436" t="s">
        <v>56</v>
      </c>
      <c r="D2436" t="s">
        <v>4927</v>
      </c>
      <c r="E2436" t="s">
        <v>58</v>
      </c>
      <c r="F2436" t="s">
        <v>4258</v>
      </c>
      <c r="G2436">
        <v>1</v>
      </c>
      <c r="H2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6" t="str">
        <f>Tabla_Consulta_desde_proyectos6[[#This Row],[PRYApath]]&amp;" "&amp;Tabla_Consulta_desde_proyectos6[[#This Row],[Usunombre]]</f>
        <v>/0002/0002/0006 MELVIN BRENES GOMEZ</v>
      </c>
    </row>
    <row r="2437" spans="1:11" x14ac:dyDescent="0.3">
      <c r="A2437" t="s">
        <v>56</v>
      </c>
      <c r="D2437" t="s">
        <v>4927</v>
      </c>
      <c r="E2437" t="s">
        <v>58</v>
      </c>
      <c r="F2437" t="s">
        <v>4284</v>
      </c>
      <c r="G2437">
        <v>2.5</v>
      </c>
      <c r="H2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7" t="str">
        <f>Tabla_Consulta_desde_proyectos6[[#This Row],[PRYApath]]&amp;" "&amp;Tabla_Consulta_desde_proyectos6[[#This Row],[Usunombre]]</f>
        <v>/0002/0002/0006 MELVIN BRENES GOMEZ</v>
      </c>
    </row>
    <row r="2438" spans="1:11" x14ac:dyDescent="0.3">
      <c r="A2438" t="s">
        <v>56</v>
      </c>
      <c r="D2438" t="s">
        <v>4927</v>
      </c>
      <c r="E2438" t="s">
        <v>58</v>
      </c>
      <c r="F2438" t="s">
        <v>4342</v>
      </c>
      <c r="G2438">
        <v>3.5</v>
      </c>
      <c r="H2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8" t="str">
        <f>Tabla_Consulta_desde_proyectos6[[#This Row],[PRYApath]]&amp;" "&amp;Tabla_Consulta_desde_proyectos6[[#This Row],[Usunombre]]</f>
        <v>/0002/0002/0006 MELVIN BRENES GOMEZ</v>
      </c>
    </row>
    <row r="2439" spans="1:11" x14ac:dyDescent="0.3">
      <c r="A2439" t="s">
        <v>56</v>
      </c>
      <c r="D2439" t="s">
        <v>4927</v>
      </c>
      <c r="E2439" t="s">
        <v>58</v>
      </c>
      <c r="F2439" t="s">
        <v>4366</v>
      </c>
      <c r="G2439">
        <v>1.5</v>
      </c>
      <c r="H2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39" t="str">
        <f>Tabla_Consulta_desde_proyectos6[[#This Row],[PRYApath]]&amp;" "&amp;Tabla_Consulta_desde_proyectos6[[#This Row],[Usunombre]]</f>
        <v>/0002/0002/0006 MELVIN BRENES GOMEZ</v>
      </c>
    </row>
    <row r="2440" spans="1:11" x14ac:dyDescent="0.3">
      <c r="A2440" t="s">
        <v>56</v>
      </c>
      <c r="D2440" t="s">
        <v>4927</v>
      </c>
      <c r="E2440" t="s">
        <v>58</v>
      </c>
      <c r="F2440" t="s">
        <v>4388</v>
      </c>
      <c r="G2440">
        <v>4</v>
      </c>
      <c r="H2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0" t="str">
        <f>Tabla_Consulta_desde_proyectos6[[#This Row],[PRYApath]]&amp;" "&amp;Tabla_Consulta_desde_proyectos6[[#This Row],[Usunombre]]</f>
        <v>/0002/0002/0006 MELVIN BRENES GOMEZ</v>
      </c>
    </row>
    <row r="2441" spans="1:11" x14ac:dyDescent="0.3">
      <c r="A2441" t="s">
        <v>56</v>
      </c>
      <c r="D2441" t="s">
        <v>4927</v>
      </c>
      <c r="E2441" t="s">
        <v>58</v>
      </c>
      <c r="F2441" t="s">
        <v>4422</v>
      </c>
      <c r="G2441">
        <v>8</v>
      </c>
      <c r="H2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1" t="str">
        <f>Tabla_Consulta_desde_proyectos6[[#This Row],[PRYApath]]&amp;" "&amp;Tabla_Consulta_desde_proyectos6[[#This Row],[Usunombre]]</f>
        <v>/0002/0002/0006 MELVIN BRENES GOMEZ</v>
      </c>
    </row>
    <row r="2442" spans="1:11" x14ac:dyDescent="0.3">
      <c r="A2442" t="s">
        <v>56</v>
      </c>
      <c r="D2442" t="s">
        <v>4927</v>
      </c>
      <c r="E2442" t="s">
        <v>58</v>
      </c>
      <c r="F2442" t="s">
        <v>4434</v>
      </c>
      <c r="G2442">
        <v>3</v>
      </c>
      <c r="H24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2" t="str">
        <f>Tabla_Consulta_desde_proyectos6[[#This Row],[PRYApath]]&amp;" "&amp;Tabla_Consulta_desde_proyectos6[[#This Row],[Usunombre]]</f>
        <v>/0002/0002/0006 MELVIN BRENES GOMEZ</v>
      </c>
    </row>
    <row r="2443" spans="1:11" x14ac:dyDescent="0.3">
      <c r="A2443" t="s">
        <v>56</v>
      </c>
      <c r="D2443" t="s">
        <v>4927</v>
      </c>
      <c r="E2443" t="s">
        <v>58</v>
      </c>
      <c r="F2443" t="s">
        <v>4493</v>
      </c>
      <c r="G2443">
        <v>0.5</v>
      </c>
      <c r="H2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3" t="str">
        <f>Tabla_Consulta_desde_proyectos6[[#This Row],[PRYApath]]&amp;" "&amp;Tabla_Consulta_desde_proyectos6[[#This Row],[Usunombre]]</f>
        <v>/0002/0002/0006 MELVIN BRENES GOMEZ</v>
      </c>
    </row>
    <row r="2444" spans="1:11" x14ac:dyDescent="0.3">
      <c r="A2444" t="s">
        <v>56</v>
      </c>
      <c r="D2444" t="s">
        <v>4927</v>
      </c>
      <c r="E2444" t="s">
        <v>58</v>
      </c>
      <c r="F2444" t="s">
        <v>4559</v>
      </c>
      <c r="G2444">
        <v>6</v>
      </c>
      <c r="H2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4" t="str">
        <f>Tabla_Consulta_desde_proyectos6[[#This Row],[PRYApath]]&amp;" "&amp;Tabla_Consulta_desde_proyectos6[[#This Row],[Usunombre]]</f>
        <v>/0002/0002/0006 MELVIN BRENES GOMEZ</v>
      </c>
    </row>
    <row r="2445" spans="1:11" x14ac:dyDescent="0.3">
      <c r="A2445" t="s">
        <v>56</v>
      </c>
      <c r="D2445" t="s">
        <v>4927</v>
      </c>
      <c r="E2445" t="s">
        <v>58</v>
      </c>
      <c r="F2445" t="s">
        <v>4593</v>
      </c>
      <c r="G2445">
        <v>3.5</v>
      </c>
      <c r="H2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5" t="str">
        <f>Tabla_Consulta_desde_proyectos6[[#This Row],[PRYApath]]&amp;" "&amp;Tabla_Consulta_desde_proyectos6[[#This Row],[Usunombre]]</f>
        <v>/0002/0002/0006 MELVIN BRENES GOMEZ</v>
      </c>
    </row>
    <row r="2446" spans="1:11" x14ac:dyDescent="0.3">
      <c r="A2446" t="s">
        <v>56</v>
      </c>
      <c r="D2446" t="s">
        <v>4927</v>
      </c>
      <c r="E2446" t="s">
        <v>58</v>
      </c>
      <c r="F2446" t="s">
        <v>4610</v>
      </c>
      <c r="G2446">
        <v>2.5</v>
      </c>
      <c r="H2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6" t="str">
        <f>Tabla_Consulta_desde_proyectos6[[#This Row],[PRYApath]]&amp;" "&amp;Tabla_Consulta_desde_proyectos6[[#This Row],[Usunombre]]</f>
        <v>/0002/0002/0006 MELVIN BRENES GOMEZ</v>
      </c>
    </row>
    <row r="2447" spans="1:11" x14ac:dyDescent="0.3">
      <c r="A2447" t="s">
        <v>56</v>
      </c>
      <c r="D2447" t="s">
        <v>4927</v>
      </c>
      <c r="E2447" t="s">
        <v>58</v>
      </c>
      <c r="F2447" t="s">
        <v>4692</v>
      </c>
      <c r="G2447">
        <v>2</v>
      </c>
      <c r="H2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7" t="str">
        <f>Tabla_Consulta_desde_proyectos6[[#This Row],[PRYApath]]&amp;" "&amp;Tabla_Consulta_desde_proyectos6[[#This Row],[Usunombre]]</f>
        <v>/0002/0002/0006 MELVIN BRENES GOMEZ</v>
      </c>
    </row>
    <row r="2448" spans="1:11" x14ac:dyDescent="0.3">
      <c r="A2448" t="s">
        <v>56</v>
      </c>
      <c r="D2448" t="s">
        <v>4927</v>
      </c>
      <c r="E2448" t="s">
        <v>58</v>
      </c>
      <c r="F2448" t="s">
        <v>4640</v>
      </c>
      <c r="G2448">
        <v>1</v>
      </c>
      <c r="H2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8" t="str">
        <f>Tabla_Consulta_desde_proyectos6[[#This Row],[PRYApath]]&amp;" "&amp;Tabla_Consulta_desde_proyectos6[[#This Row],[Usunombre]]</f>
        <v>/0002/0002/0006 MELVIN BRENES GOMEZ</v>
      </c>
    </row>
    <row r="2449" spans="1:11" x14ac:dyDescent="0.3">
      <c r="A2449" t="s">
        <v>56</v>
      </c>
      <c r="D2449" t="s">
        <v>4928</v>
      </c>
      <c r="E2449" t="s">
        <v>63</v>
      </c>
      <c r="F2449" t="s">
        <v>4258</v>
      </c>
      <c r="G2449">
        <v>5</v>
      </c>
      <c r="H2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49" t="str">
        <f>Tabla_Consulta_desde_proyectos6[[#This Row],[PRYApath]]&amp;" "&amp;Tabla_Consulta_desde_proyectos6[[#This Row],[Usunombre]]</f>
        <v>/0002/0004/0002 CAROL RODRIGUEZ SOLORZANO</v>
      </c>
    </row>
    <row r="2450" spans="1:11" x14ac:dyDescent="0.3">
      <c r="A2450" t="s">
        <v>56</v>
      </c>
      <c r="D2450" t="s">
        <v>4928</v>
      </c>
      <c r="E2450" t="s">
        <v>58</v>
      </c>
      <c r="F2450" t="s">
        <v>4366</v>
      </c>
      <c r="G2450">
        <v>1</v>
      </c>
      <c r="H2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0" t="str">
        <f>Tabla_Consulta_desde_proyectos6[[#This Row],[PRYApath]]&amp;" "&amp;Tabla_Consulta_desde_proyectos6[[#This Row],[Usunombre]]</f>
        <v>/0002/0004/0002 MELVIN BRENES GOMEZ</v>
      </c>
    </row>
    <row r="2451" spans="1:11" x14ac:dyDescent="0.3">
      <c r="A2451" t="s">
        <v>56</v>
      </c>
      <c r="D2451" t="s">
        <v>4929</v>
      </c>
      <c r="E2451" t="s">
        <v>57</v>
      </c>
      <c r="F2451" t="s">
        <v>4366</v>
      </c>
      <c r="G2451">
        <v>10</v>
      </c>
      <c r="H2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1" t="str">
        <f>Tabla_Consulta_desde_proyectos6[[#This Row],[PRYApath]]&amp;" "&amp;Tabla_Consulta_desde_proyectos6[[#This Row],[Usunombre]]</f>
        <v>/0002/0004/0004 JOSE MADRIGAL ARIAS</v>
      </c>
    </row>
    <row r="2452" spans="1:11" x14ac:dyDescent="0.3">
      <c r="A2452" t="s">
        <v>56</v>
      </c>
      <c r="D2452" t="s">
        <v>4929</v>
      </c>
      <c r="E2452" t="s">
        <v>57</v>
      </c>
      <c r="F2452" t="s">
        <v>4388</v>
      </c>
      <c r="G2452">
        <v>3</v>
      </c>
      <c r="H2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2" t="str">
        <f>Tabla_Consulta_desde_proyectos6[[#This Row],[PRYApath]]&amp;" "&amp;Tabla_Consulta_desde_proyectos6[[#This Row],[Usunombre]]</f>
        <v>/0002/0004/0004 JOSE MADRIGAL ARIAS</v>
      </c>
    </row>
    <row r="2453" spans="1:11" x14ac:dyDescent="0.3">
      <c r="A2453" t="s">
        <v>56</v>
      </c>
      <c r="D2453" t="s">
        <v>4930</v>
      </c>
      <c r="E2453" t="s">
        <v>63</v>
      </c>
      <c r="F2453" t="s">
        <v>4593</v>
      </c>
      <c r="G2453">
        <v>0.5</v>
      </c>
      <c r="H2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3" t="str">
        <f>Tabla_Consulta_desde_proyectos6[[#This Row],[PRYApath]]&amp;" "&amp;Tabla_Consulta_desde_proyectos6[[#This Row],[Usunombre]]</f>
        <v>/0002/0006/0002 CAROL RODRIGUEZ SOLORZANO</v>
      </c>
    </row>
    <row r="2454" spans="1:11" x14ac:dyDescent="0.3">
      <c r="A2454" t="s">
        <v>56</v>
      </c>
      <c r="D2454" t="s">
        <v>4930</v>
      </c>
      <c r="E2454" t="s">
        <v>58</v>
      </c>
      <c r="F2454" t="s">
        <v>4342</v>
      </c>
      <c r="G2454">
        <v>2</v>
      </c>
      <c r="H2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4" t="str">
        <f>Tabla_Consulta_desde_proyectos6[[#This Row],[PRYApath]]&amp;" "&amp;Tabla_Consulta_desde_proyectos6[[#This Row],[Usunombre]]</f>
        <v>/0002/0006/0002 MELVIN BRENES GOMEZ</v>
      </c>
    </row>
    <row r="2455" spans="1:11" x14ac:dyDescent="0.3">
      <c r="A2455" t="s">
        <v>56</v>
      </c>
      <c r="D2455" t="s">
        <v>4930</v>
      </c>
      <c r="E2455" t="s">
        <v>58</v>
      </c>
      <c r="F2455" t="s">
        <v>4610</v>
      </c>
      <c r="G2455">
        <v>1</v>
      </c>
      <c r="H2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5" t="str">
        <f>Tabla_Consulta_desde_proyectos6[[#This Row],[PRYApath]]&amp;" "&amp;Tabla_Consulta_desde_proyectos6[[#This Row],[Usunombre]]</f>
        <v>/0002/0006/0002 MELVIN BRENES GOMEZ</v>
      </c>
    </row>
    <row r="2456" spans="1:11" x14ac:dyDescent="0.3">
      <c r="A2456" t="s">
        <v>56</v>
      </c>
      <c r="D2456" t="s">
        <v>4931</v>
      </c>
      <c r="E2456" t="s">
        <v>63</v>
      </c>
      <c r="F2456" t="s">
        <v>4593</v>
      </c>
      <c r="G2456">
        <v>0.5</v>
      </c>
      <c r="H2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6" t="str">
        <f>Tabla_Consulta_desde_proyectos6[[#This Row],[PRYApath]]&amp;" "&amp;Tabla_Consulta_desde_proyectos6[[#This Row],[Usunombre]]</f>
        <v>/0002/0006/0004 CAROL RODRIGUEZ SOLORZANO</v>
      </c>
    </row>
    <row r="2457" spans="1:11" x14ac:dyDescent="0.3">
      <c r="A2457" t="s">
        <v>56</v>
      </c>
      <c r="D2457" t="s">
        <v>4931</v>
      </c>
      <c r="E2457" t="s">
        <v>52</v>
      </c>
      <c r="F2457" t="s">
        <v>4388</v>
      </c>
      <c r="G2457">
        <v>1</v>
      </c>
      <c r="H2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7" t="str">
        <f>Tabla_Consulta_desde_proyectos6[[#This Row],[PRYApath]]&amp;" "&amp;Tabla_Consulta_desde_proyectos6[[#This Row],[Usunombre]]</f>
        <v>/0002/0006/0004 JUAN ANTONIO MORA GARCIA</v>
      </c>
    </row>
    <row r="2458" spans="1:11" x14ac:dyDescent="0.3">
      <c r="A2458" t="s">
        <v>56</v>
      </c>
      <c r="D2458" t="s">
        <v>4932</v>
      </c>
      <c r="E2458" t="s">
        <v>63</v>
      </c>
      <c r="F2458" t="s">
        <v>4610</v>
      </c>
      <c r="G2458">
        <v>12</v>
      </c>
      <c r="H2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8" t="str">
        <f>Tabla_Consulta_desde_proyectos6[[#This Row],[PRYApath]]&amp;" "&amp;Tabla_Consulta_desde_proyectos6[[#This Row],[Usunombre]]</f>
        <v>/0002/0006/0006 CAROL RODRIGUEZ SOLORZANO</v>
      </c>
    </row>
    <row r="2459" spans="1:11" x14ac:dyDescent="0.3">
      <c r="A2459" t="s">
        <v>56</v>
      </c>
      <c r="D2459" t="s">
        <v>4932</v>
      </c>
      <c r="E2459" t="s">
        <v>58</v>
      </c>
      <c r="F2459" t="s">
        <v>4610</v>
      </c>
      <c r="G2459">
        <v>1</v>
      </c>
      <c r="H2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59" t="str">
        <f>Tabla_Consulta_desde_proyectos6[[#This Row],[PRYApath]]&amp;" "&amp;Tabla_Consulta_desde_proyectos6[[#This Row],[Usunombre]]</f>
        <v>/0002/0006/0006 MELVIN BRENES GOMEZ</v>
      </c>
    </row>
    <row r="2460" spans="1:11" x14ac:dyDescent="0.3">
      <c r="A2460" t="s">
        <v>56</v>
      </c>
      <c r="D2460" t="s">
        <v>4933</v>
      </c>
      <c r="E2460" t="s">
        <v>59</v>
      </c>
      <c r="F2460" t="s">
        <v>4493</v>
      </c>
      <c r="G2460">
        <v>2</v>
      </c>
      <c r="H2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0" t="str">
        <f>Tabla_Consulta_desde_proyectos6[[#This Row],[PRYApath]]&amp;" "&amp;Tabla_Consulta_desde_proyectos6[[#This Row],[Usunombre]]</f>
        <v>/0002/0008/0002 ALVARO CHAVES SABORIO</v>
      </c>
    </row>
    <row r="2461" spans="1:11" x14ac:dyDescent="0.3">
      <c r="A2461" t="s">
        <v>56</v>
      </c>
      <c r="D2461" t="s">
        <v>4933</v>
      </c>
      <c r="E2461" t="s">
        <v>59</v>
      </c>
      <c r="F2461" t="s">
        <v>4559</v>
      </c>
      <c r="G2461">
        <v>28</v>
      </c>
      <c r="H2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1" t="str">
        <f>Tabla_Consulta_desde_proyectos6[[#This Row],[PRYApath]]&amp;" "&amp;Tabla_Consulta_desde_proyectos6[[#This Row],[Usunombre]]</f>
        <v>/0002/0008/0002 ALVARO CHAVES SABORIO</v>
      </c>
    </row>
    <row r="2462" spans="1:11" x14ac:dyDescent="0.3">
      <c r="A2462" t="s">
        <v>56</v>
      </c>
      <c r="D2462" t="s">
        <v>4933</v>
      </c>
      <c r="E2462" t="s">
        <v>59</v>
      </c>
      <c r="F2462" t="s">
        <v>4593</v>
      </c>
      <c r="G2462">
        <v>19.5</v>
      </c>
      <c r="H2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2" t="str">
        <f>Tabla_Consulta_desde_proyectos6[[#This Row],[PRYApath]]&amp;" "&amp;Tabla_Consulta_desde_proyectos6[[#This Row],[Usunombre]]</f>
        <v>/0002/0008/0002 ALVARO CHAVES SABORIO</v>
      </c>
    </row>
    <row r="2463" spans="1:11" x14ac:dyDescent="0.3">
      <c r="A2463" t="s">
        <v>56</v>
      </c>
      <c r="D2463" t="s">
        <v>4933</v>
      </c>
      <c r="E2463" t="s">
        <v>59</v>
      </c>
      <c r="F2463" t="s">
        <v>4610</v>
      </c>
      <c r="G2463">
        <v>3</v>
      </c>
      <c r="H2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3" t="str">
        <f>Tabla_Consulta_desde_proyectos6[[#This Row],[PRYApath]]&amp;" "&amp;Tabla_Consulta_desde_proyectos6[[#This Row],[Usunombre]]</f>
        <v>/0002/0008/0002 ALVARO CHAVES SABORIO</v>
      </c>
    </row>
    <row r="2464" spans="1:11" x14ac:dyDescent="0.3">
      <c r="A2464" t="s">
        <v>56</v>
      </c>
      <c r="D2464" t="s">
        <v>4933</v>
      </c>
      <c r="E2464" t="s">
        <v>59</v>
      </c>
      <c r="F2464" t="s">
        <v>4692</v>
      </c>
      <c r="G2464">
        <v>2</v>
      </c>
      <c r="H2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4" t="str">
        <f>Tabla_Consulta_desde_proyectos6[[#This Row],[PRYApath]]&amp;" "&amp;Tabla_Consulta_desde_proyectos6[[#This Row],[Usunombre]]</f>
        <v>/0002/0008/0002 ALVARO CHAVES SABORIO</v>
      </c>
    </row>
    <row r="2465" spans="1:11" x14ac:dyDescent="0.3">
      <c r="A2465" t="s">
        <v>56</v>
      </c>
      <c r="D2465" t="s">
        <v>4933</v>
      </c>
      <c r="E2465" t="s">
        <v>59</v>
      </c>
      <c r="F2465" t="s">
        <v>4640</v>
      </c>
      <c r="G2465">
        <v>4</v>
      </c>
      <c r="H2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5" t="str">
        <f>Tabla_Consulta_desde_proyectos6[[#This Row],[PRYApath]]&amp;" "&amp;Tabla_Consulta_desde_proyectos6[[#This Row],[Usunombre]]</f>
        <v>/0002/0008/0002 ALVARO CHAVES SABORIO</v>
      </c>
    </row>
    <row r="2466" spans="1:11" x14ac:dyDescent="0.3">
      <c r="A2466" t="s">
        <v>56</v>
      </c>
      <c r="D2466" t="s">
        <v>4933</v>
      </c>
      <c r="E2466" t="s">
        <v>59</v>
      </c>
      <c r="F2466" t="s">
        <v>8381</v>
      </c>
      <c r="G2466">
        <v>25</v>
      </c>
      <c r="H246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6" t="str">
        <f>Tabla_Consulta_desde_proyectos6[[#This Row],[PRYApath]]&amp;" "&amp;Tabla_Consulta_desde_proyectos6[[#This Row],[Usunombre]]</f>
        <v>/0002/0008/0002 ALVARO CHAVES SABORIO</v>
      </c>
    </row>
    <row r="2467" spans="1:11" x14ac:dyDescent="0.3">
      <c r="A2467" t="s">
        <v>56</v>
      </c>
      <c r="D2467" t="s">
        <v>4933</v>
      </c>
      <c r="E2467" t="s">
        <v>58</v>
      </c>
      <c r="F2467" t="s">
        <v>4493</v>
      </c>
      <c r="G2467">
        <v>1</v>
      </c>
      <c r="H2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7" t="str">
        <f>Tabla_Consulta_desde_proyectos6[[#This Row],[PRYApath]]&amp;" "&amp;Tabla_Consulta_desde_proyectos6[[#This Row],[Usunombre]]</f>
        <v>/0002/0008/0002 MELVIN BRENES GOMEZ</v>
      </c>
    </row>
    <row r="2468" spans="1:11" x14ac:dyDescent="0.3">
      <c r="A2468" t="s">
        <v>56</v>
      </c>
      <c r="D2468" t="s">
        <v>4933</v>
      </c>
      <c r="E2468" t="s">
        <v>58</v>
      </c>
      <c r="F2468" t="s">
        <v>4610</v>
      </c>
      <c r="G2468">
        <v>3</v>
      </c>
      <c r="H2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8" t="str">
        <f>Tabla_Consulta_desde_proyectos6[[#This Row],[PRYApath]]&amp;" "&amp;Tabla_Consulta_desde_proyectos6[[#This Row],[Usunombre]]</f>
        <v>/0002/0008/0002 MELVIN BRENES GOMEZ</v>
      </c>
    </row>
    <row r="2469" spans="1:11" x14ac:dyDescent="0.3">
      <c r="A2469" t="s">
        <v>56</v>
      </c>
      <c r="D2469" t="s">
        <v>4934</v>
      </c>
      <c r="E2469" t="s">
        <v>59</v>
      </c>
      <c r="F2469" t="s">
        <v>4422</v>
      </c>
      <c r="G2469">
        <v>2</v>
      </c>
      <c r="H2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69" t="str">
        <f>Tabla_Consulta_desde_proyectos6[[#This Row],[PRYApath]]&amp;" "&amp;Tabla_Consulta_desde_proyectos6[[#This Row],[Usunombre]]</f>
        <v>/0002/0008/0004 ALVARO CHAVES SABORIO</v>
      </c>
    </row>
    <row r="2470" spans="1:11" x14ac:dyDescent="0.3">
      <c r="A2470" t="s">
        <v>56</v>
      </c>
      <c r="D2470" t="s">
        <v>4934</v>
      </c>
      <c r="E2470" t="s">
        <v>59</v>
      </c>
      <c r="F2470" t="s">
        <v>4493</v>
      </c>
      <c r="G2470">
        <v>5</v>
      </c>
      <c r="H2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0" t="str">
        <f>Tabla_Consulta_desde_proyectos6[[#This Row],[PRYApath]]&amp;" "&amp;Tabla_Consulta_desde_proyectos6[[#This Row],[Usunombre]]</f>
        <v>/0002/0008/0004 ALVARO CHAVES SABORIO</v>
      </c>
    </row>
    <row r="2471" spans="1:11" x14ac:dyDescent="0.3">
      <c r="A2471" t="s">
        <v>56</v>
      </c>
      <c r="D2471" t="s">
        <v>4934</v>
      </c>
      <c r="E2471" t="s">
        <v>59</v>
      </c>
      <c r="F2471" t="s">
        <v>4559</v>
      </c>
      <c r="G2471">
        <v>6</v>
      </c>
      <c r="H2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1" t="str">
        <f>Tabla_Consulta_desde_proyectos6[[#This Row],[PRYApath]]&amp;" "&amp;Tabla_Consulta_desde_proyectos6[[#This Row],[Usunombre]]</f>
        <v>/0002/0008/0004 ALVARO CHAVES SABORIO</v>
      </c>
    </row>
    <row r="2472" spans="1:11" x14ac:dyDescent="0.3">
      <c r="A2472" t="s">
        <v>56</v>
      </c>
      <c r="D2472" t="s">
        <v>4934</v>
      </c>
      <c r="E2472" t="s">
        <v>59</v>
      </c>
      <c r="F2472" t="s">
        <v>4593</v>
      </c>
      <c r="G2472">
        <v>2.5</v>
      </c>
      <c r="H2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2" t="str">
        <f>Tabla_Consulta_desde_proyectos6[[#This Row],[PRYApath]]&amp;" "&amp;Tabla_Consulta_desde_proyectos6[[#This Row],[Usunombre]]</f>
        <v>/0002/0008/0004 ALVARO CHAVES SABORIO</v>
      </c>
    </row>
    <row r="2473" spans="1:11" x14ac:dyDescent="0.3">
      <c r="A2473" t="s">
        <v>56</v>
      </c>
      <c r="D2473" t="s">
        <v>4934</v>
      </c>
      <c r="E2473" t="s">
        <v>59</v>
      </c>
      <c r="F2473" t="s">
        <v>4640</v>
      </c>
      <c r="G2473">
        <v>2</v>
      </c>
      <c r="H2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3" t="str">
        <f>Tabla_Consulta_desde_proyectos6[[#This Row],[PRYApath]]&amp;" "&amp;Tabla_Consulta_desde_proyectos6[[#This Row],[Usunombre]]</f>
        <v>/0002/0008/0004 ALVARO CHAVES SABORIO</v>
      </c>
    </row>
    <row r="2474" spans="1:11" x14ac:dyDescent="0.3">
      <c r="A2474" t="s">
        <v>56</v>
      </c>
      <c r="D2474" t="s">
        <v>4934</v>
      </c>
      <c r="E2474" t="s">
        <v>63</v>
      </c>
      <c r="F2474" t="s">
        <v>4258</v>
      </c>
      <c r="G2474">
        <v>1</v>
      </c>
      <c r="H2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4" t="str">
        <f>Tabla_Consulta_desde_proyectos6[[#This Row],[PRYApath]]&amp;" "&amp;Tabla_Consulta_desde_proyectos6[[#This Row],[Usunombre]]</f>
        <v>/0002/0008/0004 CAROL RODRIGUEZ SOLORZANO</v>
      </c>
    </row>
    <row r="2475" spans="1:11" x14ac:dyDescent="0.3">
      <c r="A2475" t="s">
        <v>56</v>
      </c>
      <c r="D2475" t="s">
        <v>4934</v>
      </c>
      <c r="E2475" t="s">
        <v>58</v>
      </c>
      <c r="F2475" t="s">
        <v>4342</v>
      </c>
      <c r="G2475">
        <v>3</v>
      </c>
      <c r="H2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5" t="str">
        <f>Tabla_Consulta_desde_proyectos6[[#This Row],[PRYApath]]&amp;" "&amp;Tabla_Consulta_desde_proyectos6[[#This Row],[Usunombre]]</f>
        <v>/0002/0008/0004 MELVIN BRENES GOMEZ</v>
      </c>
    </row>
    <row r="2476" spans="1:11" x14ac:dyDescent="0.3">
      <c r="A2476" t="s">
        <v>56</v>
      </c>
      <c r="D2476" t="s">
        <v>4935</v>
      </c>
      <c r="E2476" t="s">
        <v>59</v>
      </c>
      <c r="F2476" t="s">
        <v>4559</v>
      </c>
      <c r="G2476">
        <v>3</v>
      </c>
      <c r="H2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6" t="str">
        <f>Tabla_Consulta_desde_proyectos6[[#This Row],[PRYApath]]&amp;" "&amp;Tabla_Consulta_desde_proyectos6[[#This Row],[Usunombre]]</f>
        <v>/0002/0008/0006 ALVARO CHAVES SABORIO</v>
      </c>
    </row>
    <row r="2477" spans="1:11" x14ac:dyDescent="0.3">
      <c r="A2477" t="s">
        <v>56</v>
      </c>
      <c r="D2477" t="s">
        <v>4935</v>
      </c>
      <c r="E2477" t="s">
        <v>59</v>
      </c>
      <c r="F2477" t="s">
        <v>8381</v>
      </c>
      <c r="G2477">
        <v>2</v>
      </c>
      <c r="H247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7" t="str">
        <f>Tabla_Consulta_desde_proyectos6[[#This Row],[PRYApath]]&amp;" "&amp;Tabla_Consulta_desde_proyectos6[[#This Row],[Usunombre]]</f>
        <v>/0002/0008/0006 ALVARO CHAVES SABORIO</v>
      </c>
    </row>
    <row r="2478" spans="1:11" x14ac:dyDescent="0.3">
      <c r="A2478" t="s">
        <v>56</v>
      </c>
      <c r="D2478" t="s">
        <v>4935</v>
      </c>
      <c r="E2478" t="s">
        <v>69</v>
      </c>
      <c r="F2478" t="s">
        <v>4493</v>
      </c>
      <c r="G2478">
        <v>40.5</v>
      </c>
      <c r="H2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8" t="str">
        <f>Tabla_Consulta_desde_proyectos6[[#This Row],[PRYApath]]&amp;" "&amp;Tabla_Consulta_desde_proyectos6[[#This Row],[Usunombre]]</f>
        <v>/0002/0008/0006 DANNY DAVID BUSTOS ROJAS</v>
      </c>
    </row>
    <row r="2479" spans="1:11" x14ac:dyDescent="0.3">
      <c r="A2479" t="s">
        <v>56</v>
      </c>
      <c r="D2479" t="s">
        <v>4935</v>
      </c>
      <c r="E2479" t="s">
        <v>69</v>
      </c>
      <c r="F2479" t="s">
        <v>4559</v>
      </c>
      <c r="G2479">
        <v>127</v>
      </c>
      <c r="H2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79" t="str">
        <f>Tabla_Consulta_desde_proyectos6[[#This Row],[PRYApath]]&amp;" "&amp;Tabla_Consulta_desde_proyectos6[[#This Row],[Usunombre]]</f>
        <v>/0002/0008/0006 DANNY DAVID BUSTOS ROJAS</v>
      </c>
    </row>
    <row r="2480" spans="1:11" x14ac:dyDescent="0.3">
      <c r="A2480" t="s">
        <v>56</v>
      </c>
      <c r="D2480" t="s">
        <v>4935</v>
      </c>
      <c r="E2480" t="s">
        <v>69</v>
      </c>
      <c r="F2480" t="s">
        <v>4593</v>
      </c>
      <c r="G2480">
        <v>127</v>
      </c>
      <c r="H2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0" t="str">
        <f>Tabla_Consulta_desde_proyectos6[[#This Row],[PRYApath]]&amp;" "&amp;Tabla_Consulta_desde_proyectos6[[#This Row],[Usunombre]]</f>
        <v>/0002/0008/0006 DANNY DAVID BUSTOS ROJAS</v>
      </c>
    </row>
    <row r="2481" spans="1:11" x14ac:dyDescent="0.3">
      <c r="A2481" t="s">
        <v>56</v>
      </c>
      <c r="D2481" t="s">
        <v>4935</v>
      </c>
      <c r="E2481" t="s">
        <v>69</v>
      </c>
      <c r="F2481" t="s">
        <v>4692</v>
      </c>
      <c r="G2481">
        <v>1</v>
      </c>
      <c r="H2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1" t="str">
        <f>Tabla_Consulta_desde_proyectos6[[#This Row],[PRYApath]]&amp;" "&amp;Tabla_Consulta_desde_proyectos6[[#This Row],[Usunombre]]</f>
        <v>/0002/0008/0006 DANNY DAVID BUSTOS ROJAS</v>
      </c>
    </row>
    <row r="2482" spans="1:11" x14ac:dyDescent="0.3">
      <c r="A2482" t="s">
        <v>56</v>
      </c>
      <c r="D2482" t="s">
        <v>4935</v>
      </c>
      <c r="E2482" t="s">
        <v>69</v>
      </c>
      <c r="F2482" t="s">
        <v>8381</v>
      </c>
      <c r="G2482">
        <v>4</v>
      </c>
      <c r="H248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2" t="str">
        <f>Tabla_Consulta_desde_proyectos6[[#This Row],[PRYApath]]&amp;" "&amp;Tabla_Consulta_desde_proyectos6[[#This Row],[Usunombre]]</f>
        <v>/0002/0008/0006 DANNY DAVID BUSTOS ROJAS</v>
      </c>
    </row>
    <row r="2483" spans="1:11" x14ac:dyDescent="0.3">
      <c r="A2483" t="s">
        <v>56</v>
      </c>
      <c r="D2483" t="s">
        <v>4936</v>
      </c>
      <c r="E2483" t="s">
        <v>59</v>
      </c>
      <c r="F2483" t="s">
        <v>4640</v>
      </c>
      <c r="G2483">
        <v>52.5</v>
      </c>
      <c r="H2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3" t="str">
        <f>Tabla_Consulta_desde_proyectos6[[#This Row],[PRYApath]]&amp;" "&amp;Tabla_Consulta_desde_proyectos6[[#This Row],[Usunombre]]</f>
        <v>/0002/0008/0008 ALVARO CHAVES SABORIO</v>
      </c>
    </row>
    <row r="2484" spans="1:11" x14ac:dyDescent="0.3">
      <c r="A2484" t="s">
        <v>56</v>
      </c>
      <c r="D2484" t="s">
        <v>4936</v>
      </c>
      <c r="E2484" t="s">
        <v>58</v>
      </c>
      <c r="F2484" t="s">
        <v>4434</v>
      </c>
      <c r="G2484">
        <v>2</v>
      </c>
      <c r="H2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4" t="str">
        <f>Tabla_Consulta_desde_proyectos6[[#This Row],[PRYApath]]&amp;" "&amp;Tabla_Consulta_desde_proyectos6[[#This Row],[Usunombre]]</f>
        <v>/0002/0008/0008 MELVIN BRENES GOMEZ</v>
      </c>
    </row>
    <row r="2485" spans="1:11" x14ac:dyDescent="0.3">
      <c r="A2485" t="s">
        <v>56</v>
      </c>
      <c r="D2485" t="s">
        <v>4937</v>
      </c>
      <c r="E2485" t="s">
        <v>59</v>
      </c>
      <c r="F2485" t="s">
        <v>4493</v>
      </c>
      <c r="G2485">
        <v>12.5</v>
      </c>
      <c r="H2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5" t="str">
        <f>Tabla_Consulta_desde_proyectos6[[#This Row],[PRYApath]]&amp;" "&amp;Tabla_Consulta_desde_proyectos6[[#This Row],[Usunombre]]</f>
        <v>/0002/0008/0010 ALVARO CHAVES SABORIO</v>
      </c>
    </row>
    <row r="2486" spans="1:11" x14ac:dyDescent="0.3">
      <c r="A2486" t="s">
        <v>56</v>
      </c>
      <c r="D2486" t="s">
        <v>4937</v>
      </c>
      <c r="E2486" t="s">
        <v>59</v>
      </c>
      <c r="F2486" t="s">
        <v>4559</v>
      </c>
      <c r="G2486">
        <v>71</v>
      </c>
      <c r="H2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6" t="str">
        <f>Tabla_Consulta_desde_proyectos6[[#This Row],[PRYApath]]&amp;" "&amp;Tabla_Consulta_desde_proyectos6[[#This Row],[Usunombre]]</f>
        <v>/0002/0008/0010 ALVARO CHAVES SABORIO</v>
      </c>
    </row>
    <row r="2487" spans="1:11" x14ac:dyDescent="0.3">
      <c r="A2487" t="s">
        <v>56</v>
      </c>
      <c r="D2487" t="s">
        <v>4937</v>
      </c>
      <c r="E2487" t="s">
        <v>59</v>
      </c>
      <c r="F2487" t="s">
        <v>4593</v>
      </c>
      <c r="G2487">
        <v>100.5</v>
      </c>
      <c r="H2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7" t="str">
        <f>Tabla_Consulta_desde_proyectos6[[#This Row],[PRYApath]]&amp;" "&amp;Tabla_Consulta_desde_proyectos6[[#This Row],[Usunombre]]</f>
        <v>/0002/0008/0010 ALVARO CHAVES SABORIO</v>
      </c>
    </row>
    <row r="2488" spans="1:11" x14ac:dyDescent="0.3">
      <c r="A2488" t="s">
        <v>56</v>
      </c>
      <c r="D2488" t="s">
        <v>4937</v>
      </c>
      <c r="E2488" t="s">
        <v>59</v>
      </c>
      <c r="F2488" t="s">
        <v>4610</v>
      </c>
      <c r="G2488">
        <v>10.5</v>
      </c>
      <c r="H2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8" t="str">
        <f>Tabla_Consulta_desde_proyectos6[[#This Row],[PRYApath]]&amp;" "&amp;Tabla_Consulta_desde_proyectos6[[#This Row],[Usunombre]]</f>
        <v>/0002/0008/0010 ALVARO CHAVES SABORIO</v>
      </c>
    </row>
    <row r="2489" spans="1:11" x14ac:dyDescent="0.3">
      <c r="A2489" t="s">
        <v>56</v>
      </c>
      <c r="D2489" t="s">
        <v>4937</v>
      </c>
      <c r="E2489" t="s">
        <v>59</v>
      </c>
      <c r="F2489" t="s">
        <v>4640</v>
      </c>
      <c r="G2489">
        <v>11</v>
      </c>
      <c r="H2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89" t="str">
        <f>Tabla_Consulta_desde_proyectos6[[#This Row],[PRYApath]]&amp;" "&amp;Tabla_Consulta_desde_proyectos6[[#This Row],[Usunombre]]</f>
        <v>/0002/0008/0010 ALVARO CHAVES SABORIO</v>
      </c>
    </row>
    <row r="2490" spans="1:11" x14ac:dyDescent="0.3">
      <c r="A2490" t="s">
        <v>56</v>
      </c>
      <c r="D2490" t="s">
        <v>4937</v>
      </c>
      <c r="E2490" t="s">
        <v>59</v>
      </c>
      <c r="F2490" t="s">
        <v>8381</v>
      </c>
      <c r="G2490">
        <v>5</v>
      </c>
      <c r="H249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0" t="str">
        <f>Tabla_Consulta_desde_proyectos6[[#This Row],[PRYApath]]&amp;" "&amp;Tabla_Consulta_desde_proyectos6[[#This Row],[Usunombre]]</f>
        <v>/0002/0008/0010 ALVARO CHAVES SABORIO</v>
      </c>
    </row>
    <row r="2491" spans="1:11" x14ac:dyDescent="0.3">
      <c r="A2491" t="s">
        <v>56</v>
      </c>
      <c r="D2491" t="s">
        <v>4938</v>
      </c>
      <c r="E2491" t="s">
        <v>59</v>
      </c>
      <c r="F2491" t="s">
        <v>4493</v>
      </c>
      <c r="G2491">
        <v>8.5</v>
      </c>
      <c r="H2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1" t="str">
        <f>Tabla_Consulta_desde_proyectos6[[#This Row],[PRYApath]]&amp;" "&amp;Tabla_Consulta_desde_proyectos6[[#This Row],[Usunombre]]</f>
        <v>/0002/0008/0012 ALVARO CHAVES SABORIO</v>
      </c>
    </row>
    <row r="2492" spans="1:11" x14ac:dyDescent="0.3">
      <c r="A2492" t="s">
        <v>56</v>
      </c>
      <c r="D2492" t="s">
        <v>4938</v>
      </c>
      <c r="E2492" t="s">
        <v>59</v>
      </c>
      <c r="F2492" t="s">
        <v>4559</v>
      </c>
      <c r="G2492">
        <v>11</v>
      </c>
      <c r="H2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2" t="str">
        <f>Tabla_Consulta_desde_proyectos6[[#This Row],[PRYApath]]&amp;" "&amp;Tabla_Consulta_desde_proyectos6[[#This Row],[Usunombre]]</f>
        <v>/0002/0008/0012 ALVARO CHAVES SABORIO</v>
      </c>
    </row>
    <row r="2493" spans="1:11" x14ac:dyDescent="0.3">
      <c r="A2493" t="s">
        <v>56</v>
      </c>
      <c r="D2493" t="s">
        <v>4938</v>
      </c>
      <c r="E2493" t="s">
        <v>59</v>
      </c>
      <c r="F2493" t="s">
        <v>4593</v>
      </c>
      <c r="G2493">
        <v>5</v>
      </c>
      <c r="H2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3" t="str">
        <f>Tabla_Consulta_desde_proyectos6[[#This Row],[PRYApath]]&amp;" "&amp;Tabla_Consulta_desde_proyectos6[[#This Row],[Usunombre]]</f>
        <v>/0002/0008/0012 ALVARO CHAVES SABORIO</v>
      </c>
    </row>
    <row r="2494" spans="1:11" x14ac:dyDescent="0.3">
      <c r="A2494" t="s">
        <v>56</v>
      </c>
      <c r="D2494" t="s">
        <v>4938</v>
      </c>
      <c r="E2494" t="s">
        <v>59</v>
      </c>
      <c r="F2494" t="s">
        <v>4640</v>
      </c>
      <c r="G2494">
        <v>4</v>
      </c>
      <c r="H2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4" t="str">
        <f>Tabla_Consulta_desde_proyectos6[[#This Row],[PRYApath]]&amp;" "&amp;Tabla_Consulta_desde_proyectos6[[#This Row],[Usunombre]]</f>
        <v>/0002/0008/0012 ALVARO CHAVES SABORIO</v>
      </c>
    </row>
    <row r="2495" spans="1:11" x14ac:dyDescent="0.3">
      <c r="A2495" t="s">
        <v>56</v>
      </c>
      <c r="D2495" t="s">
        <v>4938</v>
      </c>
      <c r="E2495" t="s">
        <v>63</v>
      </c>
      <c r="F2495" t="s">
        <v>4610</v>
      </c>
      <c r="G2495">
        <v>4</v>
      </c>
      <c r="H2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5" t="str">
        <f>Tabla_Consulta_desde_proyectos6[[#This Row],[PRYApath]]&amp;" "&amp;Tabla_Consulta_desde_proyectos6[[#This Row],[Usunombre]]</f>
        <v>/0002/0008/0012 CAROL RODRIGUEZ SOLORZANO</v>
      </c>
    </row>
    <row r="2496" spans="1:11" x14ac:dyDescent="0.3">
      <c r="A2496" t="s">
        <v>56</v>
      </c>
      <c r="D2496" t="s">
        <v>4938</v>
      </c>
      <c r="E2496" t="s">
        <v>58</v>
      </c>
      <c r="F2496" t="s">
        <v>4493</v>
      </c>
      <c r="G2496">
        <v>12</v>
      </c>
      <c r="H2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6" t="str">
        <f>Tabla_Consulta_desde_proyectos6[[#This Row],[PRYApath]]&amp;" "&amp;Tabla_Consulta_desde_proyectos6[[#This Row],[Usunombre]]</f>
        <v>/0002/0008/0012 MELVIN BRENES GOMEZ</v>
      </c>
    </row>
    <row r="2497" spans="1:11" x14ac:dyDescent="0.3">
      <c r="A2497" t="s">
        <v>56</v>
      </c>
      <c r="D2497" t="s">
        <v>4938</v>
      </c>
      <c r="E2497" t="s">
        <v>58</v>
      </c>
      <c r="F2497" t="s">
        <v>4559</v>
      </c>
      <c r="G2497">
        <v>6</v>
      </c>
      <c r="H2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7" t="str">
        <f>Tabla_Consulta_desde_proyectos6[[#This Row],[PRYApath]]&amp;" "&amp;Tabla_Consulta_desde_proyectos6[[#This Row],[Usunombre]]</f>
        <v>/0002/0008/0012 MELVIN BRENES GOMEZ</v>
      </c>
    </row>
    <row r="2498" spans="1:11" x14ac:dyDescent="0.3">
      <c r="A2498" t="s">
        <v>56</v>
      </c>
      <c r="D2498" t="s">
        <v>4939</v>
      </c>
      <c r="E2498" t="s">
        <v>69</v>
      </c>
      <c r="F2498" t="s">
        <v>4593</v>
      </c>
      <c r="G2498">
        <v>38</v>
      </c>
      <c r="H2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8" t="str">
        <f>Tabla_Consulta_desde_proyectos6[[#This Row],[PRYApath]]&amp;" "&amp;Tabla_Consulta_desde_proyectos6[[#This Row],[Usunombre]]</f>
        <v>/0002/0010/0002 DANNY DAVID BUSTOS ROJAS</v>
      </c>
    </row>
    <row r="2499" spans="1:11" x14ac:dyDescent="0.3">
      <c r="A2499" t="s">
        <v>56</v>
      </c>
      <c r="D2499" t="s">
        <v>4939</v>
      </c>
      <c r="E2499" t="s">
        <v>55</v>
      </c>
      <c r="F2499" t="s">
        <v>4640</v>
      </c>
      <c r="G2499">
        <v>16</v>
      </c>
      <c r="H2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499" t="str">
        <f>Tabla_Consulta_desde_proyectos6[[#This Row],[PRYApath]]&amp;" "&amp;Tabla_Consulta_desde_proyectos6[[#This Row],[Usunombre]]</f>
        <v>/0002/0010/0002 LUIS ENRIQUE JIMENEZ SANCHO</v>
      </c>
    </row>
    <row r="2500" spans="1:11" x14ac:dyDescent="0.3">
      <c r="A2500" t="s">
        <v>56</v>
      </c>
      <c r="D2500" t="s">
        <v>4940</v>
      </c>
      <c r="E2500" t="s">
        <v>69</v>
      </c>
      <c r="F2500" t="s">
        <v>4493</v>
      </c>
      <c r="G2500">
        <v>29</v>
      </c>
      <c r="H2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0" t="str">
        <f>Tabla_Consulta_desde_proyectos6[[#This Row],[PRYApath]]&amp;" "&amp;Tabla_Consulta_desde_proyectos6[[#This Row],[Usunombre]]</f>
        <v>/0002/0010/0004 DANNY DAVID BUSTOS ROJAS</v>
      </c>
    </row>
    <row r="2501" spans="1:11" x14ac:dyDescent="0.3">
      <c r="A2501" t="s">
        <v>56</v>
      </c>
      <c r="D2501" t="s">
        <v>4940</v>
      </c>
      <c r="E2501" t="s">
        <v>69</v>
      </c>
      <c r="F2501" t="s">
        <v>4559</v>
      </c>
      <c r="G2501">
        <v>15</v>
      </c>
      <c r="H2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1" t="str">
        <f>Tabla_Consulta_desde_proyectos6[[#This Row],[PRYApath]]&amp;" "&amp;Tabla_Consulta_desde_proyectos6[[#This Row],[Usunombre]]</f>
        <v>/0002/0010/0004 DANNY DAVID BUSTOS ROJAS</v>
      </c>
    </row>
    <row r="2502" spans="1:11" x14ac:dyDescent="0.3">
      <c r="A2502" t="s">
        <v>56</v>
      </c>
      <c r="D2502" t="s">
        <v>4940</v>
      </c>
      <c r="E2502" t="s">
        <v>69</v>
      </c>
      <c r="F2502" t="s">
        <v>4610</v>
      </c>
      <c r="G2502">
        <v>12</v>
      </c>
      <c r="H2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2" t="str">
        <f>Tabla_Consulta_desde_proyectos6[[#This Row],[PRYApath]]&amp;" "&amp;Tabla_Consulta_desde_proyectos6[[#This Row],[Usunombre]]</f>
        <v>/0002/0010/0004 DANNY DAVID BUSTOS ROJAS</v>
      </c>
    </row>
    <row r="2503" spans="1:11" x14ac:dyDescent="0.3">
      <c r="A2503" t="s">
        <v>56</v>
      </c>
      <c r="D2503" t="s">
        <v>4940</v>
      </c>
      <c r="E2503" t="s">
        <v>69</v>
      </c>
      <c r="F2503" t="s">
        <v>4692</v>
      </c>
      <c r="G2503">
        <v>4</v>
      </c>
      <c r="H2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3" t="str">
        <f>Tabla_Consulta_desde_proyectos6[[#This Row],[PRYApath]]&amp;" "&amp;Tabla_Consulta_desde_proyectos6[[#This Row],[Usunombre]]</f>
        <v>/0002/0010/0004 DANNY DAVID BUSTOS ROJAS</v>
      </c>
    </row>
    <row r="2504" spans="1:11" x14ac:dyDescent="0.3">
      <c r="A2504" t="s">
        <v>56</v>
      </c>
      <c r="D2504" t="s">
        <v>4940</v>
      </c>
      <c r="E2504" t="s">
        <v>69</v>
      </c>
      <c r="F2504" t="s">
        <v>4640</v>
      </c>
      <c r="G2504">
        <v>32</v>
      </c>
      <c r="H2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4" t="str">
        <f>Tabla_Consulta_desde_proyectos6[[#This Row],[PRYApath]]&amp;" "&amp;Tabla_Consulta_desde_proyectos6[[#This Row],[Usunombre]]</f>
        <v>/0002/0010/0004 DANNY DAVID BUSTOS ROJAS</v>
      </c>
    </row>
    <row r="2505" spans="1:11" x14ac:dyDescent="0.3">
      <c r="A2505" t="s">
        <v>56</v>
      </c>
      <c r="D2505" t="s">
        <v>4940</v>
      </c>
      <c r="E2505" t="s">
        <v>69</v>
      </c>
      <c r="F2505" t="s">
        <v>8381</v>
      </c>
      <c r="G2505">
        <v>4</v>
      </c>
      <c r="H250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5" t="str">
        <f>Tabla_Consulta_desde_proyectos6[[#This Row],[PRYApath]]&amp;" "&amp;Tabla_Consulta_desde_proyectos6[[#This Row],[Usunombre]]</f>
        <v>/0002/0010/0004 DANNY DAVID BUSTOS ROJAS</v>
      </c>
    </row>
    <row r="2506" spans="1:11" x14ac:dyDescent="0.3">
      <c r="A2506" t="s">
        <v>56</v>
      </c>
      <c r="D2506" t="s">
        <v>4940</v>
      </c>
      <c r="E2506" t="s">
        <v>58</v>
      </c>
      <c r="F2506" t="s">
        <v>4366</v>
      </c>
      <c r="G2506">
        <v>3</v>
      </c>
      <c r="H2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6" t="str">
        <f>Tabla_Consulta_desde_proyectos6[[#This Row],[PRYApath]]&amp;" "&amp;Tabla_Consulta_desde_proyectos6[[#This Row],[Usunombre]]</f>
        <v>/0002/0010/0004 MELVIN BRENES GOMEZ</v>
      </c>
    </row>
    <row r="2507" spans="1:11" x14ac:dyDescent="0.3">
      <c r="A2507" t="s">
        <v>56</v>
      </c>
      <c r="D2507" t="s">
        <v>4940</v>
      </c>
      <c r="E2507" t="s">
        <v>58</v>
      </c>
      <c r="F2507" t="s">
        <v>4388</v>
      </c>
      <c r="G2507">
        <v>2</v>
      </c>
      <c r="H2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7" t="str">
        <f>Tabla_Consulta_desde_proyectos6[[#This Row],[PRYApath]]&amp;" "&amp;Tabla_Consulta_desde_proyectos6[[#This Row],[Usunombre]]</f>
        <v>/0002/0010/0004 MELVIN BRENES GOMEZ</v>
      </c>
    </row>
    <row r="2508" spans="1:11" x14ac:dyDescent="0.3">
      <c r="A2508" t="s">
        <v>56</v>
      </c>
      <c r="D2508" t="s">
        <v>4940</v>
      </c>
      <c r="E2508" t="s">
        <v>58</v>
      </c>
      <c r="F2508" t="s">
        <v>4559</v>
      </c>
      <c r="G2508">
        <v>3</v>
      </c>
      <c r="H2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8" t="str">
        <f>Tabla_Consulta_desde_proyectos6[[#This Row],[PRYApath]]&amp;" "&amp;Tabla_Consulta_desde_proyectos6[[#This Row],[Usunombre]]</f>
        <v>/0002/0010/0004 MELVIN BRENES GOMEZ</v>
      </c>
    </row>
    <row r="2509" spans="1:11" x14ac:dyDescent="0.3">
      <c r="A2509" t="s">
        <v>56</v>
      </c>
      <c r="D2509" t="s">
        <v>4941</v>
      </c>
      <c r="E2509" t="s">
        <v>69</v>
      </c>
      <c r="F2509" t="s">
        <v>4559</v>
      </c>
      <c r="G2509">
        <v>2</v>
      </c>
      <c r="H2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09" t="str">
        <f>Tabla_Consulta_desde_proyectos6[[#This Row],[PRYApath]]&amp;" "&amp;Tabla_Consulta_desde_proyectos6[[#This Row],[Usunombre]]</f>
        <v>/0002/0010/0006 DANNY DAVID BUSTOS ROJAS</v>
      </c>
    </row>
    <row r="2510" spans="1:11" x14ac:dyDescent="0.3">
      <c r="A2510" t="s">
        <v>56</v>
      </c>
      <c r="D2510" t="s">
        <v>4941</v>
      </c>
      <c r="E2510" t="s">
        <v>69</v>
      </c>
      <c r="F2510" t="s">
        <v>8381</v>
      </c>
      <c r="G2510">
        <v>15</v>
      </c>
      <c r="H251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0" t="str">
        <f>Tabla_Consulta_desde_proyectos6[[#This Row],[PRYApath]]&amp;" "&amp;Tabla_Consulta_desde_proyectos6[[#This Row],[Usunombre]]</f>
        <v>/0002/0010/0006 DANNY DAVID BUSTOS ROJAS</v>
      </c>
    </row>
    <row r="2511" spans="1:11" x14ac:dyDescent="0.3">
      <c r="A2511" t="s">
        <v>56</v>
      </c>
      <c r="D2511" t="s">
        <v>4942</v>
      </c>
      <c r="E2511" t="s">
        <v>69</v>
      </c>
      <c r="F2511" t="s">
        <v>4493</v>
      </c>
      <c r="G2511">
        <v>6</v>
      </c>
      <c r="H2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1" t="str">
        <f>Tabla_Consulta_desde_proyectos6[[#This Row],[PRYApath]]&amp;" "&amp;Tabla_Consulta_desde_proyectos6[[#This Row],[Usunombre]]</f>
        <v>/0002/0010/0008 DANNY DAVID BUSTOS ROJAS</v>
      </c>
    </row>
    <row r="2512" spans="1:11" x14ac:dyDescent="0.3">
      <c r="A2512" t="s">
        <v>56</v>
      </c>
      <c r="D2512" t="s">
        <v>4942</v>
      </c>
      <c r="E2512" t="s">
        <v>69</v>
      </c>
      <c r="F2512" t="s">
        <v>4559</v>
      </c>
      <c r="G2512">
        <v>8</v>
      </c>
      <c r="H2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2" t="str">
        <f>Tabla_Consulta_desde_proyectos6[[#This Row],[PRYApath]]&amp;" "&amp;Tabla_Consulta_desde_proyectos6[[#This Row],[Usunombre]]</f>
        <v>/0002/0010/0008 DANNY DAVID BUSTOS ROJAS</v>
      </c>
    </row>
    <row r="2513" spans="1:11" x14ac:dyDescent="0.3">
      <c r="A2513" t="s">
        <v>56</v>
      </c>
      <c r="D2513" t="s">
        <v>4942</v>
      </c>
      <c r="E2513" t="s">
        <v>51</v>
      </c>
      <c r="F2513" t="s">
        <v>4593</v>
      </c>
      <c r="G2513">
        <v>1</v>
      </c>
      <c r="H2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3" t="str">
        <f>Tabla_Consulta_desde_proyectos6[[#This Row],[PRYApath]]&amp;" "&amp;Tabla_Consulta_desde_proyectos6[[#This Row],[Usunombre]]</f>
        <v>/0002/0010/0008 FREDERICK CASTRO MURILLO</v>
      </c>
    </row>
    <row r="2514" spans="1:11" x14ac:dyDescent="0.3">
      <c r="A2514" t="s">
        <v>56</v>
      </c>
      <c r="D2514" t="s">
        <v>4942</v>
      </c>
      <c r="E2514" t="s">
        <v>58</v>
      </c>
      <c r="F2514" t="s">
        <v>4559</v>
      </c>
      <c r="G2514">
        <v>2</v>
      </c>
      <c r="H2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4" t="str">
        <f>Tabla_Consulta_desde_proyectos6[[#This Row],[PRYApath]]&amp;" "&amp;Tabla_Consulta_desde_proyectos6[[#This Row],[Usunombre]]</f>
        <v>/0002/0010/0008 MELVIN BRENES GOMEZ</v>
      </c>
    </row>
    <row r="2515" spans="1:11" x14ac:dyDescent="0.3">
      <c r="A2515" t="s">
        <v>56</v>
      </c>
      <c r="D2515" t="s">
        <v>4943</v>
      </c>
      <c r="E2515" t="s">
        <v>55</v>
      </c>
      <c r="F2515" t="s">
        <v>4640</v>
      </c>
      <c r="G2515">
        <v>8</v>
      </c>
      <c r="H2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5" t="str">
        <f>Tabla_Consulta_desde_proyectos6[[#This Row],[PRYApath]]&amp;" "&amp;Tabla_Consulta_desde_proyectos6[[#This Row],[Usunombre]]</f>
        <v>/0002/0012/0002 LUIS ENRIQUE JIMENEZ SANCHO</v>
      </c>
    </row>
    <row r="2516" spans="1:11" x14ac:dyDescent="0.3">
      <c r="A2516" t="s">
        <v>56</v>
      </c>
      <c r="D2516" t="s">
        <v>4943</v>
      </c>
      <c r="E2516" t="s">
        <v>58</v>
      </c>
      <c r="F2516" t="s">
        <v>4559</v>
      </c>
      <c r="G2516">
        <v>10</v>
      </c>
      <c r="H2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6" t="str">
        <f>Tabla_Consulta_desde_proyectos6[[#This Row],[PRYApath]]&amp;" "&amp;Tabla_Consulta_desde_proyectos6[[#This Row],[Usunombre]]</f>
        <v>/0002/0012/0002 MELVIN BRENES GOMEZ</v>
      </c>
    </row>
    <row r="2517" spans="1:11" x14ac:dyDescent="0.3">
      <c r="A2517" t="s">
        <v>56</v>
      </c>
      <c r="D2517" t="s">
        <v>4943</v>
      </c>
      <c r="E2517" t="s">
        <v>58</v>
      </c>
      <c r="F2517" t="s">
        <v>4593</v>
      </c>
      <c r="G2517">
        <v>22</v>
      </c>
      <c r="H2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7" t="str">
        <f>Tabla_Consulta_desde_proyectos6[[#This Row],[PRYApath]]&amp;" "&amp;Tabla_Consulta_desde_proyectos6[[#This Row],[Usunombre]]</f>
        <v>/0002/0012/0002 MELVIN BRENES GOMEZ</v>
      </c>
    </row>
    <row r="2518" spans="1:11" x14ac:dyDescent="0.3">
      <c r="A2518" t="s">
        <v>56</v>
      </c>
      <c r="D2518" t="s">
        <v>4944</v>
      </c>
      <c r="E2518" t="s">
        <v>3561</v>
      </c>
      <c r="F2518" t="s">
        <v>4559</v>
      </c>
      <c r="G2518">
        <v>4</v>
      </c>
      <c r="H2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8" t="str">
        <f>Tabla_Consulta_desde_proyectos6[[#This Row],[PRYApath]]&amp;" "&amp;Tabla_Consulta_desde_proyectos6[[#This Row],[Usunombre]]</f>
        <v>/0002/0012/0004 CARLOS ALBERTO ELIZONDO MEJIAS</v>
      </c>
    </row>
    <row r="2519" spans="1:11" x14ac:dyDescent="0.3">
      <c r="A2519" t="s">
        <v>56</v>
      </c>
      <c r="D2519" t="s">
        <v>4944</v>
      </c>
      <c r="E2519" t="s">
        <v>58</v>
      </c>
      <c r="F2519" t="s">
        <v>4434</v>
      </c>
      <c r="G2519">
        <v>13</v>
      </c>
      <c r="H2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19" t="str">
        <f>Tabla_Consulta_desde_proyectos6[[#This Row],[PRYApath]]&amp;" "&amp;Tabla_Consulta_desde_proyectos6[[#This Row],[Usunombre]]</f>
        <v>/0002/0012/0004 MELVIN BRENES GOMEZ</v>
      </c>
    </row>
    <row r="2520" spans="1:11" x14ac:dyDescent="0.3">
      <c r="A2520" t="s">
        <v>56</v>
      </c>
      <c r="D2520" t="s">
        <v>4944</v>
      </c>
      <c r="E2520" t="s">
        <v>58</v>
      </c>
      <c r="F2520" t="s">
        <v>4559</v>
      </c>
      <c r="G2520">
        <v>8.5</v>
      </c>
      <c r="H2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0" t="str">
        <f>Tabla_Consulta_desde_proyectos6[[#This Row],[PRYApath]]&amp;" "&amp;Tabla_Consulta_desde_proyectos6[[#This Row],[Usunombre]]</f>
        <v>/0002/0012/0004 MELVIN BRENES GOMEZ</v>
      </c>
    </row>
    <row r="2521" spans="1:11" x14ac:dyDescent="0.3">
      <c r="A2521" t="s">
        <v>56</v>
      </c>
      <c r="D2521" t="s">
        <v>4944</v>
      </c>
      <c r="E2521" t="s">
        <v>58</v>
      </c>
      <c r="F2521" t="s">
        <v>4593</v>
      </c>
      <c r="G2521">
        <v>5</v>
      </c>
      <c r="H2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1" t="str">
        <f>Tabla_Consulta_desde_proyectos6[[#This Row],[PRYApath]]&amp;" "&amp;Tabla_Consulta_desde_proyectos6[[#This Row],[Usunombre]]</f>
        <v>/0002/0012/0004 MELVIN BRENES GOMEZ</v>
      </c>
    </row>
    <row r="2522" spans="1:11" x14ac:dyDescent="0.3">
      <c r="A2522" t="s">
        <v>56</v>
      </c>
      <c r="D2522" t="s">
        <v>4944</v>
      </c>
      <c r="E2522" t="s">
        <v>58</v>
      </c>
      <c r="F2522" t="s">
        <v>4610</v>
      </c>
      <c r="G2522">
        <v>5</v>
      </c>
      <c r="H2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2" t="str">
        <f>Tabla_Consulta_desde_proyectos6[[#This Row],[PRYApath]]&amp;" "&amp;Tabla_Consulta_desde_proyectos6[[#This Row],[Usunombre]]</f>
        <v>/0002/0012/0004 MELVIN BRENES GOMEZ</v>
      </c>
    </row>
    <row r="2523" spans="1:11" x14ac:dyDescent="0.3">
      <c r="A2523" t="s">
        <v>56</v>
      </c>
      <c r="D2523" t="s">
        <v>4945</v>
      </c>
      <c r="E2523" t="s">
        <v>63</v>
      </c>
      <c r="F2523" t="s">
        <v>4593</v>
      </c>
      <c r="G2523">
        <v>2</v>
      </c>
      <c r="H2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3" t="str">
        <f>Tabla_Consulta_desde_proyectos6[[#This Row],[PRYApath]]&amp;" "&amp;Tabla_Consulta_desde_proyectos6[[#This Row],[Usunombre]]</f>
        <v>/0002/0012/0006 CAROL RODRIGUEZ SOLORZANO</v>
      </c>
    </row>
    <row r="2524" spans="1:11" x14ac:dyDescent="0.3">
      <c r="A2524" t="s">
        <v>56</v>
      </c>
      <c r="D2524" t="s">
        <v>4945</v>
      </c>
      <c r="E2524" t="s">
        <v>58</v>
      </c>
      <c r="F2524" t="s">
        <v>4493</v>
      </c>
      <c r="G2524">
        <v>1.5</v>
      </c>
      <c r="H2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4" t="str">
        <f>Tabla_Consulta_desde_proyectos6[[#This Row],[PRYApath]]&amp;" "&amp;Tabla_Consulta_desde_proyectos6[[#This Row],[Usunombre]]</f>
        <v>/0002/0012/0006 MELVIN BRENES GOMEZ</v>
      </c>
    </row>
    <row r="2525" spans="1:11" x14ac:dyDescent="0.3">
      <c r="A2525" t="s">
        <v>56</v>
      </c>
      <c r="D2525" t="s">
        <v>4945</v>
      </c>
      <c r="E2525" t="s">
        <v>58</v>
      </c>
      <c r="F2525" t="s">
        <v>4593</v>
      </c>
      <c r="G2525">
        <v>1</v>
      </c>
      <c r="H2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5" t="str">
        <f>Tabla_Consulta_desde_proyectos6[[#This Row],[PRYApath]]&amp;" "&amp;Tabla_Consulta_desde_proyectos6[[#This Row],[Usunombre]]</f>
        <v>/0002/0012/0006 MELVIN BRENES GOMEZ</v>
      </c>
    </row>
    <row r="2526" spans="1:11" x14ac:dyDescent="0.3">
      <c r="A2526" t="s">
        <v>56</v>
      </c>
      <c r="D2526" t="s">
        <v>4945</v>
      </c>
      <c r="E2526" t="s">
        <v>58</v>
      </c>
      <c r="F2526" t="s">
        <v>4610</v>
      </c>
      <c r="G2526">
        <v>3</v>
      </c>
      <c r="H2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6" t="str">
        <f>Tabla_Consulta_desde_proyectos6[[#This Row],[PRYApath]]&amp;" "&amp;Tabla_Consulta_desde_proyectos6[[#This Row],[Usunombre]]</f>
        <v>/0002/0012/0006 MELVIN BRENES GOMEZ</v>
      </c>
    </row>
    <row r="2527" spans="1:11" x14ac:dyDescent="0.3">
      <c r="A2527" t="s">
        <v>56</v>
      </c>
      <c r="D2527" t="s">
        <v>4946</v>
      </c>
      <c r="E2527" t="s">
        <v>3561</v>
      </c>
      <c r="F2527" t="s">
        <v>4559</v>
      </c>
      <c r="G2527">
        <v>2</v>
      </c>
      <c r="H2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7" t="str">
        <f>Tabla_Consulta_desde_proyectos6[[#This Row],[PRYApath]]&amp;" "&amp;Tabla_Consulta_desde_proyectos6[[#This Row],[Usunombre]]</f>
        <v>/0002/0012/0008 CARLOS ALBERTO ELIZONDO MEJIAS</v>
      </c>
    </row>
    <row r="2528" spans="1:11" x14ac:dyDescent="0.3">
      <c r="A2528" t="s">
        <v>56</v>
      </c>
      <c r="D2528" t="s">
        <v>4946</v>
      </c>
      <c r="E2528" t="s">
        <v>58</v>
      </c>
      <c r="F2528" t="s">
        <v>4493</v>
      </c>
      <c r="G2528">
        <v>15</v>
      </c>
      <c r="H2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8" t="str">
        <f>Tabla_Consulta_desde_proyectos6[[#This Row],[PRYApath]]&amp;" "&amp;Tabla_Consulta_desde_proyectos6[[#This Row],[Usunombre]]</f>
        <v>/0002/0012/0008 MELVIN BRENES GOMEZ</v>
      </c>
    </row>
    <row r="2529" spans="1:11" x14ac:dyDescent="0.3">
      <c r="A2529" t="s">
        <v>56</v>
      </c>
      <c r="D2529" t="s">
        <v>4946</v>
      </c>
      <c r="E2529" t="s">
        <v>58</v>
      </c>
      <c r="F2529" t="s">
        <v>4559</v>
      </c>
      <c r="G2529">
        <v>8</v>
      </c>
      <c r="H2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29" t="str">
        <f>Tabla_Consulta_desde_proyectos6[[#This Row],[PRYApath]]&amp;" "&amp;Tabla_Consulta_desde_proyectos6[[#This Row],[Usunombre]]</f>
        <v>/0002/0012/0008 MELVIN BRENES GOMEZ</v>
      </c>
    </row>
    <row r="2530" spans="1:11" x14ac:dyDescent="0.3">
      <c r="A2530" t="s">
        <v>56</v>
      </c>
      <c r="D2530" t="s">
        <v>4946</v>
      </c>
      <c r="E2530" t="s">
        <v>58</v>
      </c>
      <c r="F2530" t="s">
        <v>4593</v>
      </c>
      <c r="G2530">
        <v>7</v>
      </c>
      <c r="H2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0" t="str">
        <f>Tabla_Consulta_desde_proyectos6[[#This Row],[PRYApath]]&amp;" "&amp;Tabla_Consulta_desde_proyectos6[[#This Row],[Usunombre]]</f>
        <v>/0002/0012/0008 MELVIN BRENES GOMEZ</v>
      </c>
    </row>
    <row r="2531" spans="1:11" x14ac:dyDescent="0.3">
      <c r="A2531" t="s">
        <v>56</v>
      </c>
      <c r="D2531" t="s">
        <v>4947</v>
      </c>
      <c r="E2531" t="s">
        <v>59</v>
      </c>
      <c r="F2531" t="s">
        <v>4559</v>
      </c>
      <c r="G2531">
        <v>10.5</v>
      </c>
      <c r="H2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1" t="str">
        <f>Tabla_Consulta_desde_proyectos6[[#This Row],[PRYApath]]&amp;" "&amp;Tabla_Consulta_desde_proyectos6[[#This Row],[Usunombre]]</f>
        <v>/0002/0012/0010 ALVARO CHAVES SABORIO</v>
      </c>
    </row>
    <row r="2532" spans="1:11" x14ac:dyDescent="0.3">
      <c r="A2532" t="s">
        <v>56</v>
      </c>
      <c r="D2532" t="s">
        <v>4947</v>
      </c>
      <c r="E2532" t="s">
        <v>59</v>
      </c>
      <c r="F2532" t="s">
        <v>4593</v>
      </c>
      <c r="G2532">
        <v>13</v>
      </c>
      <c r="H2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2" t="str">
        <f>Tabla_Consulta_desde_proyectos6[[#This Row],[PRYApath]]&amp;" "&amp;Tabla_Consulta_desde_proyectos6[[#This Row],[Usunombre]]</f>
        <v>/0002/0012/0010 ALVARO CHAVES SABORIO</v>
      </c>
    </row>
    <row r="2533" spans="1:11" x14ac:dyDescent="0.3">
      <c r="A2533" t="s">
        <v>56</v>
      </c>
      <c r="D2533" t="s">
        <v>4947</v>
      </c>
      <c r="E2533" t="s">
        <v>59</v>
      </c>
      <c r="F2533" t="s">
        <v>4640</v>
      </c>
      <c r="G2533">
        <v>20.5</v>
      </c>
      <c r="H2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3" t="str">
        <f>Tabla_Consulta_desde_proyectos6[[#This Row],[PRYApath]]&amp;" "&amp;Tabla_Consulta_desde_proyectos6[[#This Row],[Usunombre]]</f>
        <v>/0002/0012/0010 ALVARO CHAVES SABORIO</v>
      </c>
    </row>
    <row r="2534" spans="1:11" x14ac:dyDescent="0.3">
      <c r="A2534" t="s">
        <v>56</v>
      </c>
      <c r="D2534" t="s">
        <v>4947</v>
      </c>
      <c r="E2534" t="s">
        <v>59</v>
      </c>
      <c r="F2534" t="s">
        <v>8381</v>
      </c>
      <c r="G2534">
        <v>15</v>
      </c>
      <c r="H253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4" t="str">
        <f>Tabla_Consulta_desde_proyectos6[[#This Row],[PRYApath]]&amp;" "&amp;Tabla_Consulta_desde_proyectos6[[#This Row],[Usunombre]]</f>
        <v>/0002/0012/0010 ALVARO CHAVES SABORIO</v>
      </c>
    </row>
    <row r="2535" spans="1:11" x14ac:dyDescent="0.3">
      <c r="A2535" t="s">
        <v>56</v>
      </c>
      <c r="D2535" t="s">
        <v>4947</v>
      </c>
      <c r="E2535" t="s">
        <v>63</v>
      </c>
      <c r="F2535" t="s">
        <v>4593</v>
      </c>
      <c r="G2535">
        <v>5</v>
      </c>
      <c r="H2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5" t="str">
        <f>Tabla_Consulta_desde_proyectos6[[#This Row],[PRYApath]]&amp;" "&amp;Tabla_Consulta_desde_proyectos6[[#This Row],[Usunombre]]</f>
        <v>/0002/0012/0010 CAROL RODRIGUEZ SOLORZANO</v>
      </c>
    </row>
    <row r="2536" spans="1:11" x14ac:dyDescent="0.3">
      <c r="A2536" t="s">
        <v>56</v>
      </c>
      <c r="D2536" t="s">
        <v>4947</v>
      </c>
      <c r="E2536" t="s">
        <v>58</v>
      </c>
      <c r="F2536" t="s">
        <v>4559</v>
      </c>
      <c r="G2536">
        <v>3</v>
      </c>
      <c r="H2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6" t="str">
        <f>Tabla_Consulta_desde_proyectos6[[#This Row],[PRYApath]]&amp;" "&amp;Tabla_Consulta_desde_proyectos6[[#This Row],[Usunombre]]</f>
        <v>/0002/0012/0010 MELVIN BRENES GOMEZ</v>
      </c>
    </row>
    <row r="2537" spans="1:11" x14ac:dyDescent="0.3">
      <c r="A2537" t="s">
        <v>56</v>
      </c>
      <c r="D2537" t="s">
        <v>4947</v>
      </c>
      <c r="E2537" t="s">
        <v>58</v>
      </c>
      <c r="F2537" t="s">
        <v>4593</v>
      </c>
      <c r="G2537">
        <v>9</v>
      </c>
      <c r="H2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7" t="str">
        <f>Tabla_Consulta_desde_proyectos6[[#This Row],[PRYApath]]&amp;" "&amp;Tabla_Consulta_desde_proyectos6[[#This Row],[Usunombre]]</f>
        <v>/0002/0012/0010 MELVIN BRENES GOMEZ</v>
      </c>
    </row>
    <row r="2538" spans="1:11" x14ac:dyDescent="0.3">
      <c r="A2538" t="s">
        <v>56</v>
      </c>
      <c r="D2538" t="s">
        <v>4948</v>
      </c>
      <c r="E2538" t="s">
        <v>63</v>
      </c>
      <c r="F2538" t="s">
        <v>4593</v>
      </c>
      <c r="G2538">
        <v>3</v>
      </c>
      <c r="H2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8" t="str">
        <f>Tabla_Consulta_desde_proyectos6[[#This Row],[PRYApath]]&amp;" "&amp;Tabla_Consulta_desde_proyectos6[[#This Row],[Usunombre]]</f>
        <v>/0002/0016/0004 CAROL RODRIGUEZ SOLORZANO</v>
      </c>
    </row>
    <row r="2539" spans="1:11" x14ac:dyDescent="0.3">
      <c r="A2539" t="s">
        <v>56</v>
      </c>
      <c r="D2539" t="s">
        <v>4949</v>
      </c>
      <c r="E2539" t="s">
        <v>58</v>
      </c>
      <c r="F2539" t="s">
        <v>4593</v>
      </c>
      <c r="G2539">
        <v>1.5</v>
      </c>
      <c r="H2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39" t="str">
        <f>Tabla_Consulta_desde_proyectos6[[#This Row],[PRYApath]]&amp;" "&amp;Tabla_Consulta_desde_proyectos6[[#This Row],[Usunombre]]</f>
        <v>/0002/0016/0014 MELVIN BRENES GOMEZ</v>
      </c>
    </row>
    <row r="2540" spans="1:11" x14ac:dyDescent="0.3">
      <c r="A2540" t="s">
        <v>56</v>
      </c>
      <c r="D2540" t="s">
        <v>4949</v>
      </c>
      <c r="E2540" t="s">
        <v>58</v>
      </c>
      <c r="F2540" t="s">
        <v>4640</v>
      </c>
      <c r="G2540">
        <v>1</v>
      </c>
      <c r="H2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0" t="str">
        <f>Tabla_Consulta_desde_proyectos6[[#This Row],[PRYApath]]&amp;" "&amp;Tabla_Consulta_desde_proyectos6[[#This Row],[Usunombre]]</f>
        <v>/0002/0016/0014 MELVIN BRENES GOMEZ</v>
      </c>
    </row>
    <row r="2541" spans="1:11" x14ac:dyDescent="0.3">
      <c r="A2541" t="s">
        <v>56</v>
      </c>
      <c r="D2541" t="s">
        <v>4949</v>
      </c>
      <c r="E2541" t="s">
        <v>58</v>
      </c>
      <c r="F2541" t="s">
        <v>8381</v>
      </c>
      <c r="G2541">
        <v>8</v>
      </c>
      <c r="H254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1" t="str">
        <f>Tabla_Consulta_desde_proyectos6[[#This Row],[PRYApath]]&amp;" "&amp;Tabla_Consulta_desde_proyectos6[[#This Row],[Usunombre]]</f>
        <v>/0002/0016/0014 MELVIN BRENES GOMEZ</v>
      </c>
    </row>
    <row r="2542" spans="1:11" x14ac:dyDescent="0.3">
      <c r="A2542" t="s">
        <v>56</v>
      </c>
      <c r="D2542" t="s">
        <v>4950</v>
      </c>
      <c r="E2542" t="s">
        <v>58</v>
      </c>
      <c r="F2542" t="s">
        <v>4493</v>
      </c>
      <c r="G2542">
        <v>1.5</v>
      </c>
      <c r="H2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2" t="str">
        <f>Tabla_Consulta_desde_proyectos6[[#This Row],[PRYApath]]&amp;" "&amp;Tabla_Consulta_desde_proyectos6[[#This Row],[Usunombre]]</f>
        <v>/0002/0016/0016 MELVIN BRENES GOMEZ</v>
      </c>
    </row>
    <row r="2543" spans="1:11" x14ac:dyDescent="0.3">
      <c r="A2543" t="s">
        <v>56</v>
      </c>
      <c r="D2543" t="s">
        <v>4950</v>
      </c>
      <c r="E2543" t="s">
        <v>58</v>
      </c>
      <c r="F2543" t="s">
        <v>4640</v>
      </c>
      <c r="G2543">
        <v>7</v>
      </c>
      <c r="H2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3" t="str">
        <f>Tabla_Consulta_desde_proyectos6[[#This Row],[PRYApath]]&amp;" "&amp;Tabla_Consulta_desde_proyectos6[[#This Row],[Usunombre]]</f>
        <v>/0002/0016/0016 MELVIN BRENES GOMEZ</v>
      </c>
    </row>
    <row r="2544" spans="1:11" x14ac:dyDescent="0.3">
      <c r="A2544" t="s">
        <v>56</v>
      </c>
      <c r="D2544" t="s">
        <v>4950</v>
      </c>
      <c r="E2544" t="s">
        <v>58</v>
      </c>
      <c r="F2544" t="s">
        <v>8381</v>
      </c>
      <c r="G2544">
        <v>3.5</v>
      </c>
      <c r="H254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4" t="str">
        <f>Tabla_Consulta_desde_proyectos6[[#This Row],[PRYApath]]&amp;" "&amp;Tabla_Consulta_desde_proyectos6[[#This Row],[Usunombre]]</f>
        <v>/0002/0016/0016 MELVIN BRENES GOMEZ</v>
      </c>
    </row>
    <row r="2545" spans="1:11" x14ac:dyDescent="0.3">
      <c r="A2545" t="s">
        <v>56</v>
      </c>
      <c r="D2545" t="s">
        <v>4951</v>
      </c>
      <c r="E2545" t="s">
        <v>52</v>
      </c>
      <c r="F2545" t="s">
        <v>4493</v>
      </c>
      <c r="G2545">
        <v>8</v>
      </c>
      <c r="H2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5" t="str">
        <f>Tabla_Consulta_desde_proyectos6[[#This Row],[PRYApath]]&amp;" "&amp;Tabla_Consulta_desde_proyectos6[[#This Row],[Usunombre]]</f>
        <v>/0002/0016/0018 JUAN ANTONIO MORA GARCIA</v>
      </c>
    </row>
    <row r="2546" spans="1:11" x14ac:dyDescent="0.3">
      <c r="A2546" t="s">
        <v>56</v>
      </c>
      <c r="D2546" t="s">
        <v>7079</v>
      </c>
      <c r="E2546" t="s">
        <v>58</v>
      </c>
      <c r="F2546" t="s">
        <v>8381</v>
      </c>
      <c r="G2546">
        <v>1.5</v>
      </c>
      <c r="H254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6" t="str">
        <f>Tabla_Consulta_desde_proyectos6[[#This Row],[PRYApath]]&amp;" "&amp;Tabla_Consulta_desde_proyectos6[[#This Row],[Usunombre]]</f>
        <v>/0002/0016/0020 MELVIN BRENES GOMEZ</v>
      </c>
    </row>
    <row r="2547" spans="1:11" x14ac:dyDescent="0.3">
      <c r="A2547" t="s">
        <v>56</v>
      </c>
      <c r="D2547" t="s">
        <v>4952</v>
      </c>
      <c r="E2547" t="s">
        <v>63</v>
      </c>
      <c r="F2547" t="s">
        <v>4640</v>
      </c>
      <c r="G2547">
        <v>5.5</v>
      </c>
      <c r="H2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7" t="str">
        <f>Tabla_Consulta_desde_proyectos6[[#This Row],[PRYApath]]&amp;" "&amp;Tabla_Consulta_desde_proyectos6[[#This Row],[Usunombre]]</f>
        <v>/0002/0018/0002 CAROL RODRIGUEZ SOLORZANO</v>
      </c>
    </row>
    <row r="2548" spans="1:11" x14ac:dyDescent="0.3">
      <c r="A2548" t="s">
        <v>56</v>
      </c>
      <c r="D2548" t="s">
        <v>4952</v>
      </c>
      <c r="E2548" t="s">
        <v>58</v>
      </c>
      <c r="F2548" t="s">
        <v>4610</v>
      </c>
      <c r="G2548">
        <v>1.5</v>
      </c>
      <c r="H2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8" t="str">
        <f>Tabla_Consulta_desde_proyectos6[[#This Row],[PRYApath]]&amp;" "&amp;Tabla_Consulta_desde_proyectos6[[#This Row],[Usunombre]]</f>
        <v>/0002/0018/0002 MELVIN BRENES GOMEZ</v>
      </c>
    </row>
    <row r="2549" spans="1:11" x14ac:dyDescent="0.3">
      <c r="A2549" t="s">
        <v>56</v>
      </c>
      <c r="D2549" t="s">
        <v>4952</v>
      </c>
      <c r="E2549" t="s">
        <v>58</v>
      </c>
      <c r="F2549" t="s">
        <v>4640</v>
      </c>
      <c r="G2549">
        <v>1.5</v>
      </c>
      <c r="H2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49" t="str">
        <f>Tabla_Consulta_desde_proyectos6[[#This Row],[PRYApath]]&amp;" "&amp;Tabla_Consulta_desde_proyectos6[[#This Row],[Usunombre]]</f>
        <v>/0002/0018/0002 MELVIN BRENES GOMEZ</v>
      </c>
    </row>
    <row r="2550" spans="1:11" x14ac:dyDescent="0.3">
      <c r="A2550" t="s">
        <v>56</v>
      </c>
      <c r="D2550" t="s">
        <v>4952</v>
      </c>
      <c r="E2550" t="s">
        <v>58</v>
      </c>
      <c r="F2550" t="s">
        <v>8381</v>
      </c>
      <c r="G2550">
        <v>2.5</v>
      </c>
      <c r="H255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0" t="str">
        <f>Tabla_Consulta_desde_proyectos6[[#This Row],[PRYApath]]&amp;" "&amp;Tabla_Consulta_desde_proyectos6[[#This Row],[Usunombre]]</f>
        <v>/0002/0018/0002 MELVIN BRENES GOMEZ</v>
      </c>
    </row>
    <row r="2551" spans="1:11" x14ac:dyDescent="0.3">
      <c r="A2551" t="s">
        <v>56</v>
      </c>
      <c r="D2551" t="s">
        <v>7083</v>
      </c>
      <c r="E2551" t="s">
        <v>52</v>
      </c>
      <c r="F2551" t="s">
        <v>8381</v>
      </c>
      <c r="G2551">
        <v>4</v>
      </c>
      <c r="H255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1" t="str">
        <f>Tabla_Consulta_desde_proyectos6[[#This Row],[PRYApath]]&amp;" "&amp;Tabla_Consulta_desde_proyectos6[[#This Row],[Usunombre]]</f>
        <v>/0002/0018/0004 JUAN ANTONIO MORA GARCIA</v>
      </c>
    </row>
    <row r="2552" spans="1:11" x14ac:dyDescent="0.3">
      <c r="A2552" t="s">
        <v>56</v>
      </c>
      <c r="D2552" t="s">
        <v>4953</v>
      </c>
      <c r="E2552" t="s">
        <v>63</v>
      </c>
      <c r="F2552" t="s">
        <v>4610</v>
      </c>
      <c r="G2552">
        <v>0.25</v>
      </c>
      <c r="H2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2" t="str">
        <f>Tabla_Consulta_desde_proyectos6[[#This Row],[PRYApath]]&amp;" "&amp;Tabla_Consulta_desde_proyectos6[[#This Row],[Usunombre]]</f>
        <v>/0002/0018/0006 CAROL RODRIGUEZ SOLORZANO</v>
      </c>
    </row>
    <row r="2553" spans="1:11" x14ac:dyDescent="0.3">
      <c r="A2553" t="s">
        <v>56</v>
      </c>
      <c r="D2553" t="s">
        <v>4953</v>
      </c>
      <c r="E2553" t="s">
        <v>58</v>
      </c>
      <c r="F2553" t="s">
        <v>4610</v>
      </c>
      <c r="G2553">
        <v>18.75</v>
      </c>
      <c r="H2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3" t="str">
        <f>Tabla_Consulta_desde_proyectos6[[#This Row],[PRYApath]]&amp;" "&amp;Tabla_Consulta_desde_proyectos6[[#This Row],[Usunombre]]</f>
        <v>/0002/0018/0006 MELVIN BRENES GOMEZ</v>
      </c>
    </row>
    <row r="2554" spans="1:11" x14ac:dyDescent="0.3">
      <c r="A2554" t="s">
        <v>56</v>
      </c>
      <c r="D2554" t="s">
        <v>4954</v>
      </c>
      <c r="E2554" t="s">
        <v>63</v>
      </c>
      <c r="F2554" t="s">
        <v>4342</v>
      </c>
      <c r="G2554">
        <v>2</v>
      </c>
      <c r="H2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4" t="str">
        <f>Tabla_Consulta_desde_proyectos6[[#This Row],[PRYApath]]&amp;" "&amp;Tabla_Consulta_desde_proyectos6[[#This Row],[Usunombre]]</f>
        <v>/0002/0018/0008 CAROL RODRIGUEZ SOLORZANO</v>
      </c>
    </row>
    <row r="2555" spans="1:11" x14ac:dyDescent="0.3">
      <c r="A2555" t="s">
        <v>56</v>
      </c>
      <c r="D2555" t="s">
        <v>4955</v>
      </c>
      <c r="E2555" t="s">
        <v>63</v>
      </c>
      <c r="F2555" t="s">
        <v>4258</v>
      </c>
      <c r="G2555">
        <v>1</v>
      </c>
      <c r="H2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5" t="str">
        <f>Tabla_Consulta_desde_proyectos6[[#This Row],[PRYApath]]&amp;" "&amp;Tabla_Consulta_desde_proyectos6[[#This Row],[Usunombre]]</f>
        <v>/0002/0018/0010 CAROL RODRIGUEZ SOLORZANO</v>
      </c>
    </row>
    <row r="2556" spans="1:11" x14ac:dyDescent="0.3">
      <c r="A2556" t="s">
        <v>56</v>
      </c>
      <c r="D2556" t="s">
        <v>4955</v>
      </c>
      <c r="E2556" t="s">
        <v>63</v>
      </c>
      <c r="F2556" t="s">
        <v>4284</v>
      </c>
      <c r="G2556">
        <v>1.5</v>
      </c>
      <c r="H2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6" t="str">
        <f>Tabla_Consulta_desde_proyectos6[[#This Row],[PRYApath]]&amp;" "&amp;Tabla_Consulta_desde_proyectos6[[#This Row],[Usunombre]]</f>
        <v>/0002/0018/0010 CAROL RODRIGUEZ SOLORZANO</v>
      </c>
    </row>
    <row r="2557" spans="1:11" x14ac:dyDescent="0.3">
      <c r="A2557" t="s">
        <v>56</v>
      </c>
      <c r="D2557" t="s">
        <v>4955</v>
      </c>
      <c r="E2557" t="s">
        <v>10</v>
      </c>
      <c r="F2557" t="s">
        <v>4284</v>
      </c>
      <c r="G2557">
        <v>2</v>
      </c>
      <c r="H2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7" t="str">
        <f>Tabla_Consulta_desde_proyectos6[[#This Row],[PRYApath]]&amp;" "&amp;Tabla_Consulta_desde_proyectos6[[#This Row],[Usunombre]]</f>
        <v>/0002/0018/0010 OSCAR BONILLA CALDERON</v>
      </c>
    </row>
    <row r="2558" spans="1:11" x14ac:dyDescent="0.3">
      <c r="A2558" t="s">
        <v>56</v>
      </c>
      <c r="D2558" t="s">
        <v>4956</v>
      </c>
      <c r="E2558" t="s">
        <v>119</v>
      </c>
      <c r="F2558" t="s">
        <v>4258</v>
      </c>
      <c r="G2558">
        <v>9</v>
      </c>
      <c r="H2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8" t="str">
        <f>Tabla_Consulta_desde_proyectos6[[#This Row],[PRYApath]]&amp;" "&amp;Tabla_Consulta_desde_proyectos6[[#This Row],[Usunombre]]</f>
        <v>/0008/0020 EMANUEL ALFARO CARVAJAL</v>
      </c>
    </row>
    <row r="2559" spans="1:11" x14ac:dyDescent="0.3">
      <c r="A2559" t="s">
        <v>56</v>
      </c>
      <c r="B2559" t="s">
        <v>4957</v>
      </c>
      <c r="C2559" t="s">
        <v>4958</v>
      </c>
      <c r="D2559" t="s">
        <v>4959</v>
      </c>
      <c r="E2559" t="s">
        <v>286</v>
      </c>
      <c r="F2559" t="s">
        <v>4640</v>
      </c>
      <c r="G2559">
        <v>5.25</v>
      </c>
      <c r="H2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59" t="str">
        <f>Tabla_Consulta_desde_proyectos6[[#This Row],[PRYApath]]&amp;" "&amp;Tabla_Consulta_desde_proyectos6[[#This Row],[Usunombre]]</f>
        <v>/0010/0006 ALFONSO FUENTES RODRIGUEZ</v>
      </c>
    </row>
    <row r="2560" spans="1:11" x14ac:dyDescent="0.3">
      <c r="A2560" t="s">
        <v>56</v>
      </c>
      <c r="B2560" t="s">
        <v>4957</v>
      </c>
      <c r="C2560" t="s">
        <v>4958</v>
      </c>
      <c r="D2560" t="s">
        <v>4959</v>
      </c>
      <c r="E2560" t="s">
        <v>29</v>
      </c>
      <c r="F2560" t="s">
        <v>4692</v>
      </c>
      <c r="G2560">
        <v>1.5</v>
      </c>
      <c r="H2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0" t="str">
        <f>Tabla_Consulta_desde_proyectos6[[#This Row],[PRYApath]]&amp;" "&amp;Tabla_Consulta_desde_proyectos6[[#This Row],[Usunombre]]</f>
        <v>/0010/0006 RAFAEL VEGA ALVAREZ</v>
      </c>
    </row>
    <row r="2561" spans="1:11" x14ac:dyDescent="0.3">
      <c r="A2561" t="s">
        <v>56</v>
      </c>
      <c r="B2561" t="s">
        <v>4960</v>
      </c>
      <c r="C2561" t="s">
        <v>4961</v>
      </c>
      <c r="D2561" t="s">
        <v>4962</v>
      </c>
      <c r="E2561" t="s">
        <v>65</v>
      </c>
      <c r="F2561" t="s">
        <v>4559</v>
      </c>
      <c r="G2561">
        <v>4.25</v>
      </c>
      <c r="H2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1" t="str">
        <f>Tabla_Consulta_desde_proyectos6[[#This Row],[PRYApath]]&amp;" "&amp;Tabla_Consulta_desde_proyectos6[[#This Row],[Usunombre]]</f>
        <v>/0010/0014 ALFONSO VARGAS CHAVES</v>
      </c>
    </row>
    <row r="2562" spans="1:11" x14ac:dyDescent="0.3">
      <c r="A2562" t="s">
        <v>4650</v>
      </c>
      <c r="B2562" t="s">
        <v>4709</v>
      </c>
      <c r="C2562" t="s">
        <v>4728</v>
      </c>
      <c r="D2562" t="s">
        <v>1086</v>
      </c>
      <c r="E2562" t="s">
        <v>51</v>
      </c>
      <c r="F2562" t="s">
        <v>4640</v>
      </c>
      <c r="G2562">
        <v>12</v>
      </c>
      <c r="H2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2" t="str">
        <f>Tabla_Consulta_desde_proyectos6[[#This Row],[PRYApath]]&amp;" "&amp;Tabla_Consulta_desde_proyectos6[[#This Row],[Usunombre]]</f>
        <v>/0002/0002 FREDERICK CASTRO MURILLO</v>
      </c>
    </row>
    <row r="2563" spans="1:11" x14ac:dyDescent="0.3">
      <c r="A2563" t="s">
        <v>4650</v>
      </c>
      <c r="D2563" t="s">
        <v>4538</v>
      </c>
      <c r="E2563" t="s">
        <v>51</v>
      </c>
      <c r="F2563" t="s">
        <v>8381</v>
      </c>
      <c r="G2563">
        <v>1</v>
      </c>
      <c r="H25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3" t="str">
        <f>Tabla_Consulta_desde_proyectos6[[#This Row],[PRYApath]]&amp;" "&amp;Tabla_Consulta_desde_proyectos6[[#This Row],[Usunombre]]</f>
        <v>/0002/0018 FREDERICK CASTRO MURILLO</v>
      </c>
    </row>
    <row r="2564" spans="1:11" x14ac:dyDescent="0.3">
      <c r="A2564" t="s">
        <v>4650</v>
      </c>
      <c r="B2564" t="s">
        <v>4960</v>
      </c>
      <c r="C2564" t="s">
        <v>4961</v>
      </c>
      <c r="D2564" t="s">
        <v>5005</v>
      </c>
      <c r="E2564" t="s">
        <v>65</v>
      </c>
      <c r="F2564" t="s">
        <v>8381</v>
      </c>
      <c r="G2564">
        <v>3.5</v>
      </c>
      <c r="H256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4" t="str">
        <f>Tabla_Consulta_desde_proyectos6[[#This Row],[PRYApath]]&amp;" "&amp;Tabla_Consulta_desde_proyectos6[[#This Row],[Usunombre]]</f>
        <v>/0006/0014 ALFONSO VARGAS CHAVES</v>
      </c>
    </row>
    <row r="2565" spans="1:11" x14ac:dyDescent="0.3">
      <c r="A2565" t="s">
        <v>4156</v>
      </c>
      <c r="B2565" t="s">
        <v>4963</v>
      </c>
      <c r="C2565" t="s">
        <v>4964</v>
      </c>
      <c r="D2565" t="s">
        <v>4965</v>
      </c>
      <c r="E2565" t="s">
        <v>65</v>
      </c>
      <c r="F2565" t="s">
        <v>4284</v>
      </c>
      <c r="G2565">
        <v>1.25</v>
      </c>
      <c r="H2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5" t="str">
        <f>Tabla_Consulta_desde_proyectos6[[#This Row],[PRYApath]]&amp;" "&amp;Tabla_Consulta_desde_proyectos6[[#This Row],[Usunombre]]</f>
        <v>/0004/0012 ALFONSO VARGAS CHAVES</v>
      </c>
    </row>
    <row r="2566" spans="1:11" x14ac:dyDescent="0.3">
      <c r="A2566" t="s">
        <v>4156</v>
      </c>
      <c r="B2566" t="s">
        <v>4960</v>
      </c>
      <c r="C2566" t="s">
        <v>4961</v>
      </c>
      <c r="D2566" t="s">
        <v>4966</v>
      </c>
      <c r="E2566" t="s">
        <v>65</v>
      </c>
      <c r="F2566" t="s">
        <v>4284</v>
      </c>
      <c r="G2566">
        <v>4.75</v>
      </c>
      <c r="H2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6" t="str">
        <f>Tabla_Consulta_desde_proyectos6[[#This Row],[PRYApath]]&amp;" "&amp;Tabla_Consulta_desde_proyectos6[[#This Row],[Usunombre]]</f>
        <v>/0004/0014 ALFONSO VARGAS CHAVES</v>
      </c>
    </row>
    <row r="2567" spans="1:11" x14ac:dyDescent="0.3">
      <c r="A2567" t="s">
        <v>4156</v>
      </c>
      <c r="B2567" t="s">
        <v>4960</v>
      </c>
      <c r="C2567" t="s">
        <v>4961</v>
      </c>
      <c r="D2567" t="s">
        <v>4966</v>
      </c>
      <c r="E2567" t="s">
        <v>65</v>
      </c>
      <c r="F2567" t="s">
        <v>4342</v>
      </c>
      <c r="G2567">
        <v>5.5</v>
      </c>
      <c r="H2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7" t="str">
        <f>Tabla_Consulta_desde_proyectos6[[#This Row],[PRYApath]]&amp;" "&amp;Tabla_Consulta_desde_proyectos6[[#This Row],[Usunombre]]</f>
        <v>/0004/0014 ALFONSO VARGAS CHAVES</v>
      </c>
    </row>
    <row r="2568" spans="1:11" x14ac:dyDescent="0.3">
      <c r="A2568" t="s">
        <v>4156</v>
      </c>
      <c r="B2568" t="s">
        <v>4967</v>
      </c>
      <c r="C2568" t="s">
        <v>4968</v>
      </c>
      <c r="D2568" t="s">
        <v>4969</v>
      </c>
      <c r="E2568" t="s">
        <v>65</v>
      </c>
      <c r="F2568" t="s">
        <v>4258</v>
      </c>
      <c r="G2568">
        <v>1.25</v>
      </c>
      <c r="H2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8" t="str">
        <f>Tabla_Consulta_desde_proyectos6[[#This Row],[PRYApath]]&amp;" "&amp;Tabla_Consulta_desde_proyectos6[[#This Row],[Usunombre]]</f>
        <v>/0004/0016 ALFONSO VARGAS CHAVES</v>
      </c>
    </row>
    <row r="2569" spans="1:11" x14ac:dyDescent="0.3">
      <c r="A2569" t="s">
        <v>4156</v>
      </c>
      <c r="B2569" t="s">
        <v>4967</v>
      </c>
      <c r="C2569" t="s">
        <v>4970</v>
      </c>
      <c r="D2569" t="s">
        <v>4969</v>
      </c>
      <c r="E2569" t="s">
        <v>65</v>
      </c>
      <c r="F2569" t="s">
        <v>4342</v>
      </c>
      <c r="G2569">
        <v>0.25</v>
      </c>
      <c r="H2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69" t="str">
        <f>Tabla_Consulta_desde_proyectos6[[#This Row],[PRYApath]]&amp;" "&amp;Tabla_Consulta_desde_proyectos6[[#This Row],[Usunombre]]</f>
        <v>/0004/0016 ALFONSO VARGAS CHAVES</v>
      </c>
    </row>
    <row r="2570" spans="1:11" x14ac:dyDescent="0.3">
      <c r="A2570" t="s">
        <v>4971</v>
      </c>
      <c r="D2570" t="s">
        <v>4547</v>
      </c>
      <c r="E2570" t="s">
        <v>3972</v>
      </c>
      <c r="F2570" t="s">
        <v>4284</v>
      </c>
      <c r="G2570">
        <v>12</v>
      </c>
      <c r="H2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0" t="str">
        <f>Tabla_Consulta_desde_proyectos6[[#This Row],[PRYApath]]&amp;" "&amp;Tabla_Consulta_desde_proyectos6[[#This Row],[Usunombre]]</f>
        <v>/0006/0008/0002 AXEL MATUS VARGAS</v>
      </c>
    </row>
    <row r="2571" spans="1:11" x14ac:dyDescent="0.3">
      <c r="A2571" t="s">
        <v>4971</v>
      </c>
      <c r="D2571" t="s">
        <v>4547</v>
      </c>
      <c r="E2571" t="s">
        <v>1017</v>
      </c>
      <c r="F2571" t="s">
        <v>4284</v>
      </c>
      <c r="G2571">
        <v>64</v>
      </c>
      <c r="H2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1" t="str">
        <f>Tabla_Consulta_desde_proyectos6[[#This Row],[PRYApath]]&amp;" "&amp;Tabla_Consulta_desde_proyectos6[[#This Row],[Usunombre]]</f>
        <v>/0006/0008/0002 EDGAR CAMPOS RIVERA</v>
      </c>
    </row>
    <row r="2572" spans="1:11" x14ac:dyDescent="0.3">
      <c r="A2572" t="s">
        <v>4971</v>
      </c>
      <c r="D2572" t="s">
        <v>4547</v>
      </c>
      <c r="E2572" t="s">
        <v>1017</v>
      </c>
      <c r="F2572" t="s">
        <v>4342</v>
      </c>
      <c r="G2572">
        <v>8</v>
      </c>
      <c r="H2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2" t="str">
        <f>Tabla_Consulta_desde_proyectos6[[#This Row],[PRYApath]]&amp;" "&amp;Tabla_Consulta_desde_proyectos6[[#This Row],[Usunombre]]</f>
        <v>/0006/0008/0002 EDGAR CAMPOS RIVERA</v>
      </c>
    </row>
    <row r="2573" spans="1:11" x14ac:dyDescent="0.3">
      <c r="A2573" t="s">
        <v>4971</v>
      </c>
      <c r="D2573" t="s">
        <v>4547</v>
      </c>
      <c r="E2573" t="s">
        <v>1017</v>
      </c>
      <c r="F2573" t="s">
        <v>4366</v>
      </c>
      <c r="G2573">
        <v>16</v>
      </c>
      <c r="H2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3" t="str">
        <f>Tabla_Consulta_desde_proyectos6[[#This Row],[PRYApath]]&amp;" "&amp;Tabla_Consulta_desde_proyectos6[[#This Row],[Usunombre]]</f>
        <v>/0006/0008/0002 EDGAR CAMPOS RIVERA</v>
      </c>
    </row>
    <row r="2574" spans="1:11" x14ac:dyDescent="0.3">
      <c r="A2574" t="s">
        <v>4971</v>
      </c>
      <c r="D2574" t="s">
        <v>4547</v>
      </c>
      <c r="E2574" t="s">
        <v>1017</v>
      </c>
      <c r="F2574" t="s">
        <v>4388</v>
      </c>
      <c r="G2574">
        <v>14</v>
      </c>
      <c r="H2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4" t="str">
        <f>Tabla_Consulta_desde_proyectos6[[#This Row],[PRYApath]]&amp;" "&amp;Tabla_Consulta_desde_proyectos6[[#This Row],[Usunombre]]</f>
        <v>/0006/0008/0002 EDGAR CAMPOS RIVERA</v>
      </c>
    </row>
    <row r="2575" spans="1:11" x14ac:dyDescent="0.3">
      <c r="A2575" t="s">
        <v>4971</v>
      </c>
      <c r="D2575" t="s">
        <v>4547</v>
      </c>
      <c r="E2575" t="s">
        <v>1017</v>
      </c>
      <c r="F2575" t="s">
        <v>4422</v>
      </c>
      <c r="G2575">
        <v>16</v>
      </c>
      <c r="H2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5" t="str">
        <f>Tabla_Consulta_desde_proyectos6[[#This Row],[PRYApath]]&amp;" "&amp;Tabla_Consulta_desde_proyectos6[[#This Row],[Usunombre]]</f>
        <v>/0006/0008/0002 EDGAR CAMPOS RIVERA</v>
      </c>
    </row>
    <row r="2576" spans="1:11" x14ac:dyDescent="0.3">
      <c r="A2576" t="s">
        <v>4971</v>
      </c>
      <c r="D2576" t="s">
        <v>4547</v>
      </c>
      <c r="E2576" t="s">
        <v>10</v>
      </c>
      <c r="F2576" t="s">
        <v>4366</v>
      </c>
      <c r="G2576">
        <v>9.5</v>
      </c>
      <c r="H2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6" t="str">
        <f>Tabla_Consulta_desde_proyectos6[[#This Row],[PRYApath]]&amp;" "&amp;Tabla_Consulta_desde_proyectos6[[#This Row],[Usunombre]]</f>
        <v>/0006/0008/0002 OSCAR BONILLA CALDERON</v>
      </c>
    </row>
    <row r="2577" spans="1:11" x14ac:dyDescent="0.3">
      <c r="A2577" t="s">
        <v>4971</v>
      </c>
      <c r="D2577" t="s">
        <v>4547</v>
      </c>
      <c r="E2577" t="s">
        <v>10</v>
      </c>
      <c r="F2577" t="s">
        <v>4388</v>
      </c>
      <c r="G2577">
        <v>7</v>
      </c>
      <c r="H2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7" t="str">
        <f>Tabla_Consulta_desde_proyectos6[[#This Row],[PRYApath]]&amp;" "&amp;Tabla_Consulta_desde_proyectos6[[#This Row],[Usunombre]]</f>
        <v>/0006/0008/0002 OSCAR BONILLA CALDERON</v>
      </c>
    </row>
    <row r="2578" spans="1:11" x14ac:dyDescent="0.3">
      <c r="A2578" t="s">
        <v>4971</v>
      </c>
      <c r="D2578" t="s">
        <v>4553</v>
      </c>
      <c r="E2578" t="s">
        <v>10</v>
      </c>
      <c r="F2578" t="s">
        <v>4366</v>
      </c>
      <c r="G2578">
        <v>1</v>
      </c>
      <c r="H2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8" t="str">
        <f>Tabla_Consulta_desde_proyectos6[[#This Row],[PRYApath]]&amp;" "&amp;Tabla_Consulta_desde_proyectos6[[#This Row],[Usunombre]]</f>
        <v>/0006/0008/0008 OSCAR BONILLA CALDERON</v>
      </c>
    </row>
    <row r="2579" spans="1:11" x14ac:dyDescent="0.3">
      <c r="A2579" t="s">
        <v>4971</v>
      </c>
      <c r="D2579" t="s">
        <v>4972</v>
      </c>
      <c r="E2579" t="s">
        <v>3972</v>
      </c>
      <c r="F2579" t="s">
        <v>4342</v>
      </c>
      <c r="G2579">
        <v>6</v>
      </c>
      <c r="H2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79" t="str">
        <f>Tabla_Consulta_desde_proyectos6[[#This Row],[PRYApath]]&amp;" "&amp;Tabla_Consulta_desde_proyectos6[[#This Row],[Usunombre]]</f>
        <v>/0006/0008/0010 AXEL MATUS VARGAS</v>
      </c>
    </row>
    <row r="2580" spans="1:11" x14ac:dyDescent="0.3">
      <c r="A2580" t="s">
        <v>4651</v>
      </c>
      <c r="B2580" t="s">
        <v>4709</v>
      </c>
      <c r="C2580" t="s">
        <v>4973</v>
      </c>
      <c r="D2580" t="s">
        <v>1086</v>
      </c>
      <c r="E2580" t="s">
        <v>59</v>
      </c>
      <c r="F2580" t="s">
        <v>4258</v>
      </c>
      <c r="G2580">
        <v>2</v>
      </c>
      <c r="H2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0" t="str">
        <f>Tabla_Consulta_desde_proyectos6[[#This Row],[PRYApath]]&amp;" "&amp;Tabla_Consulta_desde_proyectos6[[#This Row],[Usunombre]]</f>
        <v>/0002/0002 ALVARO CHAVES SABORIO</v>
      </c>
    </row>
    <row r="2581" spans="1:11" x14ac:dyDescent="0.3">
      <c r="A2581" t="s">
        <v>4651</v>
      </c>
      <c r="B2581" t="s">
        <v>4709</v>
      </c>
      <c r="C2581" t="s">
        <v>4974</v>
      </c>
      <c r="D2581" t="s">
        <v>1086</v>
      </c>
      <c r="E2581" t="s">
        <v>59</v>
      </c>
      <c r="F2581" t="s">
        <v>4284</v>
      </c>
      <c r="G2581">
        <v>2</v>
      </c>
      <c r="H2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1" t="str">
        <f>Tabla_Consulta_desde_proyectos6[[#This Row],[PRYApath]]&amp;" "&amp;Tabla_Consulta_desde_proyectos6[[#This Row],[Usunombre]]</f>
        <v>/0002/0002 ALVARO CHAVES SABORIO</v>
      </c>
    </row>
    <row r="2582" spans="1:11" x14ac:dyDescent="0.3">
      <c r="A2582" t="s">
        <v>4651</v>
      </c>
      <c r="B2582" t="s">
        <v>4709</v>
      </c>
      <c r="C2582" t="s">
        <v>4975</v>
      </c>
      <c r="D2582" t="s">
        <v>1086</v>
      </c>
      <c r="E2582" t="s">
        <v>59</v>
      </c>
      <c r="F2582" t="s">
        <v>4342</v>
      </c>
      <c r="G2582">
        <v>1</v>
      </c>
      <c r="H2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2" t="str">
        <f>Tabla_Consulta_desde_proyectos6[[#This Row],[PRYApath]]&amp;" "&amp;Tabla_Consulta_desde_proyectos6[[#This Row],[Usunombre]]</f>
        <v>/0002/0002 ALVARO CHAVES SABORIO</v>
      </c>
    </row>
    <row r="2583" spans="1:11" x14ac:dyDescent="0.3">
      <c r="A2583" t="s">
        <v>4651</v>
      </c>
      <c r="B2583" t="s">
        <v>4709</v>
      </c>
      <c r="C2583" t="s">
        <v>4976</v>
      </c>
      <c r="D2583" t="s">
        <v>1086</v>
      </c>
      <c r="E2583" t="s">
        <v>59</v>
      </c>
      <c r="F2583" t="s">
        <v>4342</v>
      </c>
      <c r="G2583">
        <v>3</v>
      </c>
      <c r="H2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3" t="str">
        <f>Tabla_Consulta_desde_proyectos6[[#This Row],[PRYApath]]&amp;" "&amp;Tabla_Consulta_desde_proyectos6[[#This Row],[Usunombre]]</f>
        <v>/0002/0002 ALVARO CHAVES SABORIO</v>
      </c>
    </row>
    <row r="2584" spans="1:11" x14ac:dyDescent="0.3">
      <c r="A2584" t="s">
        <v>4651</v>
      </c>
      <c r="B2584" t="s">
        <v>4709</v>
      </c>
      <c r="C2584" t="s">
        <v>4975</v>
      </c>
      <c r="D2584" t="s">
        <v>1086</v>
      </c>
      <c r="E2584" t="s">
        <v>59</v>
      </c>
      <c r="F2584" t="s">
        <v>4366</v>
      </c>
      <c r="G2584">
        <v>1.5</v>
      </c>
      <c r="H2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4" t="str">
        <f>Tabla_Consulta_desde_proyectos6[[#This Row],[PRYApath]]&amp;" "&amp;Tabla_Consulta_desde_proyectos6[[#This Row],[Usunombre]]</f>
        <v>/0002/0002 ALVARO CHAVES SABORIO</v>
      </c>
    </row>
    <row r="2585" spans="1:11" x14ac:dyDescent="0.3">
      <c r="A2585" t="s">
        <v>4651</v>
      </c>
      <c r="B2585" t="s">
        <v>4709</v>
      </c>
      <c r="C2585" t="s">
        <v>4977</v>
      </c>
      <c r="D2585" t="s">
        <v>1086</v>
      </c>
      <c r="E2585" t="s">
        <v>59</v>
      </c>
      <c r="F2585" t="s">
        <v>4388</v>
      </c>
      <c r="G2585">
        <v>0.5</v>
      </c>
      <c r="H2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5" t="str">
        <f>Tabla_Consulta_desde_proyectos6[[#This Row],[PRYApath]]&amp;" "&amp;Tabla_Consulta_desde_proyectos6[[#This Row],[Usunombre]]</f>
        <v>/0002/0002 ALVARO CHAVES SABORIO</v>
      </c>
    </row>
    <row r="2586" spans="1:11" x14ac:dyDescent="0.3">
      <c r="A2586" t="s">
        <v>4651</v>
      </c>
      <c r="B2586" t="s">
        <v>4709</v>
      </c>
      <c r="C2586" t="s">
        <v>4978</v>
      </c>
      <c r="D2586" t="s">
        <v>1086</v>
      </c>
      <c r="E2586" t="s">
        <v>59</v>
      </c>
      <c r="F2586" t="s">
        <v>4388</v>
      </c>
      <c r="G2586">
        <v>1</v>
      </c>
      <c r="H2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6" t="str">
        <f>Tabla_Consulta_desde_proyectos6[[#This Row],[PRYApath]]&amp;" "&amp;Tabla_Consulta_desde_proyectos6[[#This Row],[Usunombre]]</f>
        <v>/0002/0002 ALVARO CHAVES SABORIO</v>
      </c>
    </row>
    <row r="2587" spans="1:11" x14ac:dyDescent="0.3">
      <c r="A2587" t="s">
        <v>4651</v>
      </c>
      <c r="B2587" t="s">
        <v>4709</v>
      </c>
      <c r="C2587" t="s">
        <v>4979</v>
      </c>
      <c r="D2587" t="s">
        <v>1086</v>
      </c>
      <c r="E2587" t="s">
        <v>59</v>
      </c>
      <c r="F2587" t="s">
        <v>4422</v>
      </c>
      <c r="G2587">
        <v>0.5</v>
      </c>
      <c r="H2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7" t="str">
        <f>Tabla_Consulta_desde_proyectos6[[#This Row],[PRYApath]]&amp;" "&amp;Tabla_Consulta_desde_proyectos6[[#This Row],[Usunombre]]</f>
        <v>/0002/0002 ALVARO CHAVES SABORIO</v>
      </c>
    </row>
    <row r="2588" spans="1:11" x14ac:dyDescent="0.3">
      <c r="A2588" t="s">
        <v>4651</v>
      </c>
      <c r="B2588" t="s">
        <v>4709</v>
      </c>
      <c r="C2588" t="s">
        <v>4978</v>
      </c>
      <c r="D2588" t="s">
        <v>1086</v>
      </c>
      <c r="E2588" t="s">
        <v>59</v>
      </c>
      <c r="F2588" t="s">
        <v>4422</v>
      </c>
      <c r="G2588">
        <v>1</v>
      </c>
      <c r="H2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8" t="str">
        <f>Tabla_Consulta_desde_proyectos6[[#This Row],[PRYApath]]&amp;" "&amp;Tabla_Consulta_desde_proyectos6[[#This Row],[Usunombre]]</f>
        <v>/0002/0002 ALVARO CHAVES SABORIO</v>
      </c>
    </row>
    <row r="2589" spans="1:11" x14ac:dyDescent="0.3">
      <c r="A2589" t="s">
        <v>4651</v>
      </c>
      <c r="B2589" t="s">
        <v>4709</v>
      </c>
      <c r="C2589" t="s">
        <v>4980</v>
      </c>
      <c r="D2589" t="s">
        <v>1086</v>
      </c>
      <c r="E2589" t="s">
        <v>59</v>
      </c>
      <c r="F2589" t="s">
        <v>4493</v>
      </c>
      <c r="G2589">
        <v>2.5</v>
      </c>
      <c r="H25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89" t="str">
        <f>Tabla_Consulta_desde_proyectos6[[#This Row],[PRYApath]]&amp;" "&amp;Tabla_Consulta_desde_proyectos6[[#This Row],[Usunombre]]</f>
        <v>/0002/0002 ALVARO CHAVES SABORIO</v>
      </c>
    </row>
    <row r="2590" spans="1:11" x14ac:dyDescent="0.3">
      <c r="A2590" t="s">
        <v>4651</v>
      </c>
      <c r="B2590" t="s">
        <v>4709</v>
      </c>
      <c r="C2590" t="s">
        <v>4975</v>
      </c>
      <c r="D2590" t="s">
        <v>1086</v>
      </c>
      <c r="E2590" t="s">
        <v>69</v>
      </c>
      <c r="F2590" t="s">
        <v>4366</v>
      </c>
      <c r="G2590">
        <v>2</v>
      </c>
      <c r="H2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0" t="str">
        <f>Tabla_Consulta_desde_proyectos6[[#This Row],[PRYApath]]&amp;" "&amp;Tabla_Consulta_desde_proyectos6[[#This Row],[Usunombre]]</f>
        <v>/0002/0002 DANNY DAVID BUSTOS ROJAS</v>
      </c>
    </row>
    <row r="2591" spans="1:11" x14ac:dyDescent="0.3">
      <c r="A2591" t="s">
        <v>4651</v>
      </c>
      <c r="B2591" t="s">
        <v>4709</v>
      </c>
      <c r="C2591" t="s">
        <v>4981</v>
      </c>
      <c r="D2591" t="s">
        <v>1086</v>
      </c>
      <c r="E2591" t="s">
        <v>69</v>
      </c>
      <c r="F2591" t="s">
        <v>4422</v>
      </c>
      <c r="G2591">
        <v>1</v>
      </c>
      <c r="H2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1" t="str">
        <f>Tabla_Consulta_desde_proyectos6[[#This Row],[PRYApath]]&amp;" "&amp;Tabla_Consulta_desde_proyectos6[[#This Row],[Usunombre]]</f>
        <v>/0002/0002 DANNY DAVID BUSTOS ROJAS</v>
      </c>
    </row>
    <row r="2592" spans="1:11" x14ac:dyDescent="0.3">
      <c r="A2592" t="s">
        <v>4651</v>
      </c>
      <c r="B2592" t="s">
        <v>4709</v>
      </c>
      <c r="C2592" t="s">
        <v>4982</v>
      </c>
      <c r="D2592" t="s">
        <v>1086</v>
      </c>
      <c r="E2592" t="s">
        <v>69</v>
      </c>
      <c r="F2592" t="s">
        <v>4692</v>
      </c>
      <c r="G2592">
        <v>11</v>
      </c>
      <c r="H2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2" t="str">
        <f>Tabla_Consulta_desde_proyectos6[[#This Row],[PRYApath]]&amp;" "&amp;Tabla_Consulta_desde_proyectos6[[#This Row],[Usunombre]]</f>
        <v>/0002/0002 DANNY DAVID BUSTOS ROJAS</v>
      </c>
    </row>
    <row r="2593" spans="1:11" x14ac:dyDescent="0.3">
      <c r="A2593" t="s">
        <v>4651</v>
      </c>
      <c r="B2593" t="s">
        <v>4709</v>
      </c>
      <c r="C2593" t="s">
        <v>4983</v>
      </c>
      <c r="D2593" t="s">
        <v>1086</v>
      </c>
      <c r="E2593" t="s">
        <v>69</v>
      </c>
      <c r="F2593" t="s">
        <v>4640</v>
      </c>
      <c r="G2593">
        <v>1</v>
      </c>
      <c r="H2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3" t="str">
        <f>Tabla_Consulta_desde_proyectos6[[#This Row],[PRYApath]]&amp;" "&amp;Tabla_Consulta_desde_proyectos6[[#This Row],[Usunombre]]</f>
        <v>/0002/0002 DANNY DAVID BUSTOS ROJAS</v>
      </c>
    </row>
    <row r="2594" spans="1:11" x14ac:dyDescent="0.3">
      <c r="A2594" t="s">
        <v>4651</v>
      </c>
      <c r="B2594" t="s">
        <v>4709</v>
      </c>
      <c r="C2594" t="s">
        <v>4976</v>
      </c>
      <c r="D2594" t="s">
        <v>1086</v>
      </c>
      <c r="E2594" t="s">
        <v>57</v>
      </c>
      <c r="F2594" t="s">
        <v>4258</v>
      </c>
      <c r="G2594">
        <v>0.25</v>
      </c>
      <c r="H2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4" t="str">
        <f>Tabla_Consulta_desde_proyectos6[[#This Row],[PRYApath]]&amp;" "&amp;Tabla_Consulta_desde_proyectos6[[#This Row],[Usunombre]]</f>
        <v>/0002/0002 JOSE MADRIGAL ARIAS</v>
      </c>
    </row>
    <row r="2595" spans="1:11" x14ac:dyDescent="0.3">
      <c r="A2595" t="s">
        <v>4651</v>
      </c>
      <c r="B2595" t="s">
        <v>4709</v>
      </c>
      <c r="C2595" t="s">
        <v>4984</v>
      </c>
      <c r="D2595" t="s">
        <v>1086</v>
      </c>
      <c r="E2595" t="s">
        <v>57</v>
      </c>
      <c r="F2595" t="s">
        <v>4258</v>
      </c>
      <c r="G2595">
        <v>1.5</v>
      </c>
      <c r="H2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5" t="str">
        <f>Tabla_Consulta_desde_proyectos6[[#This Row],[PRYApath]]&amp;" "&amp;Tabla_Consulta_desde_proyectos6[[#This Row],[Usunombre]]</f>
        <v>/0002/0002 JOSE MADRIGAL ARIAS</v>
      </c>
    </row>
    <row r="2596" spans="1:11" x14ac:dyDescent="0.3">
      <c r="A2596" t="s">
        <v>4651</v>
      </c>
      <c r="B2596" t="s">
        <v>4709</v>
      </c>
      <c r="C2596" t="s">
        <v>4985</v>
      </c>
      <c r="D2596" t="s">
        <v>1086</v>
      </c>
      <c r="E2596" t="s">
        <v>57</v>
      </c>
      <c r="F2596" t="s">
        <v>4258</v>
      </c>
      <c r="G2596">
        <v>2.5</v>
      </c>
      <c r="H2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6" t="str">
        <f>Tabla_Consulta_desde_proyectos6[[#This Row],[PRYApath]]&amp;" "&amp;Tabla_Consulta_desde_proyectos6[[#This Row],[Usunombre]]</f>
        <v>/0002/0002 JOSE MADRIGAL ARIAS</v>
      </c>
    </row>
    <row r="2597" spans="1:11" x14ac:dyDescent="0.3">
      <c r="A2597" t="s">
        <v>4651</v>
      </c>
      <c r="B2597" t="s">
        <v>4709</v>
      </c>
      <c r="C2597" t="s">
        <v>4984</v>
      </c>
      <c r="D2597" t="s">
        <v>1086</v>
      </c>
      <c r="E2597" t="s">
        <v>57</v>
      </c>
      <c r="F2597" t="s">
        <v>4284</v>
      </c>
      <c r="G2597">
        <v>3.25</v>
      </c>
      <c r="H2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7" t="str">
        <f>Tabla_Consulta_desde_proyectos6[[#This Row],[PRYApath]]&amp;" "&amp;Tabla_Consulta_desde_proyectos6[[#This Row],[Usunombre]]</f>
        <v>/0002/0002 JOSE MADRIGAL ARIAS</v>
      </c>
    </row>
    <row r="2598" spans="1:11" x14ac:dyDescent="0.3">
      <c r="A2598" t="s">
        <v>4651</v>
      </c>
      <c r="B2598" t="s">
        <v>4709</v>
      </c>
      <c r="C2598" t="s">
        <v>4986</v>
      </c>
      <c r="D2598" t="s">
        <v>1086</v>
      </c>
      <c r="E2598" t="s">
        <v>57</v>
      </c>
      <c r="F2598" t="s">
        <v>4342</v>
      </c>
      <c r="G2598">
        <v>0.25</v>
      </c>
      <c r="H2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8" t="str">
        <f>Tabla_Consulta_desde_proyectos6[[#This Row],[PRYApath]]&amp;" "&amp;Tabla_Consulta_desde_proyectos6[[#This Row],[Usunombre]]</f>
        <v>/0002/0002 JOSE MADRIGAL ARIAS</v>
      </c>
    </row>
    <row r="2599" spans="1:11" x14ac:dyDescent="0.3">
      <c r="A2599" t="s">
        <v>4651</v>
      </c>
      <c r="B2599" t="s">
        <v>4709</v>
      </c>
      <c r="C2599" t="s">
        <v>4985</v>
      </c>
      <c r="D2599" t="s">
        <v>1086</v>
      </c>
      <c r="E2599" t="s">
        <v>57</v>
      </c>
      <c r="F2599" t="s">
        <v>4342</v>
      </c>
      <c r="G2599">
        <v>0.25</v>
      </c>
      <c r="H2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599" t="str">
        <f>Tabla_Consulta_desde_proyectos6[[#This Row],[PRYApath]]&amp;" "&amp;Tabla_Consulta_desde_proyectos6[[#This Row],[Usunombre]]</f>
        <v>/0002/0002 JOSE MADRIGAL ARIAS</v>
      </c>
    </row>
    <row r="2600" spans="1:11" x14ac:dyDescent="0.3">
      <c r="A2600" t="s">
        <v>4651</v>
      </c>
      <c r="B2600" t="s">
        <v>4709</v>
      </c>
      <c r="C2600" t="s">
        <v>4975</v>
      </c>
      <c r="D2600" t="s">
        <v>1086</v>
      </c>
      <c r="E2600" t="s">
        <v>57</v>
      </c>
      <c r="F2600" t="s">
        <v>4366</v>
      </c>
      <c r="G2600">
        <v>0.25</v>
      </c>
      <c r="H2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0" t="str">
        <f>Tabla_Consulta_desde_proyectos6[[#This Row],[PRYApath]]&amp;" "&amp;Tabla_Consulta_desde_proyectos6[[#This Row],[Usunombre]]</f>
        <v>/0002/0002 JOSE MADRIGAL ARIAS</v>
      </c>
    </row>
    <row r="2601" spans="1:11" x14ac:dyDescent="0.3">
      <c r="A2601" t="s">
        <v>4651</v>
      </c>
      <c r="B2601" t="s">
        <v>4709</v>
      </c>
      <c r="C2601" t="s">
        <v>4975</v>
      </c>
      <c r="D2601" t="s">
        <v>1086</v>
      </c>
      <c r="E2601" t="s">
        <v>57</v>
      </c>
      <c r="F2601" t="s">
        <v>4388</v>
      </c>
      <c r="G2601">
        <v>0.25</v>
      </c>
      <c r="H2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1" t="str">
        <f>Tabla_Consulta_desde_proyectos6[[#This Row],[PRYApath]]&amp;" "&amp;Tabla_Consulta_desde_proyectos6[[#This Row],[Usunombre]]</f>
        <v>/0002/0002 JOSE MADRIGAL ARIAS</v>
      </c>
    </row>
    <row r="2602" spans="1:11" x14ac:dyDescent="0.3">
      <c r="A2602" t="s">
        <v>4651</v>
      </c>
      <c r="B2602" t="s">
        <v>4709</v>
      </c>
      <c r="C2602" t="s">
        <v>4985</v>
      </c>
      <c r="D2602" t="s">
        <v>1086</v>
      </c>
      <c r="E2602" t="s">
        <v>57</v>
      </c>
      <c r="F2602" t="s">
        <v>4388</v>
      </c>
      <c r="G2602">
        <v>0.75</v>
      </c>
      <c r="H2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2" t="str">
        <f>Tabla_Consulta_desde_proyectos6[[#This Row],[PRYApath]]&amp;" "&amp;Tabla_Consulta_desde_proyectos6[[#This Row],[Usunombre]]</f>
        <v>/0002/0002 JOSE MADRIGAL ARIAS</v>
      </c>
    </row>
    <row r="2603" spans="1:11" x14ac:dyDescent="0.3">
      <c r="A2603" t="s">
        <v>4651</v>
      </c>
      <c r="B2603" t="s">
        <v>4709</v>
      </c>
      <c r="C2603" t="s">
        <v>4987</v>
      </c>
      <c r="D2603" t="s">
        <v>1086</v>
      </c>
      <c r="E2603" t="s">
        <v>70</v>
      </c>
      <c r="F2603" t="s">
        <v>4422</v>
      </c>
      <c r="G2603">
        <v>4</v>
      </c>
      <c r="H2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3" t="str">
        <f>Tabla_Consulta_desde_proyectos6[[#This Row],[PRYApath]]&amp;" "&amp;Tabla_Consulta_desde_proyectos6[[#This Row],[Usunombre]]</f>
        <v>/0002/0002 MARIELA GUTIERREZ HIDALGO</v>
      </c>
    </row>
    <row r="2604" spans="1:11" x14ac:dyDescent="0.3">
      <c r="A2604" t="s">
        <v>4651</v>
      </c>
      <c r="B2604" t="s">
        <v>4709</v>
      </c>
      <c r="C2604" t="s">
        <v>4988</v>
      </c>
      <c r="D2604" t="s">
        <v>1086</v>
      </c>
      <c r="E2604" t="s">
        <v>70</v>
      </c>
      <c r="F2604" t="s">
        <v>4493</v>
      </c>
      <c r="G2604">
        <v>18</v>
      </c>
      <c r="H2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4" t="str">
        <f>Tabla_Consulta_desde_proyectos6[[#This Row],[PRYApath]]&amp;" "&amp;Tabla_Consulta_desde_proyectos6[[#This Row],[Usunombre]]</f>
        <v>/0002/0002 MARIELA GUTIERREZ HIDALGO</v>
      </c>
    </row>
    <row r="2605" spans="1:11" x14ac:dyDescent="0.3">
      <c r="A2605" t="s">
        <v>4651</v>
      </c>
      <c r="B2605" t="s">
        <v>4709</v>
      </c>
      <c r="C2605" t="s">
        <v>4988</v>
      </c>
      <c r="D2605" t="s">
        <v>1086</v>
      </c>
      <c r="E2605" t="s">
        <v>70</v>
      </c>
      <c r="F2605" t="s">
        <v>4559</v>
      </c>
      <c r="G2605">
        <v>5</v>
      </c>
      <c r="H2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5" t="str">
        <f>Tabla_Consulta_desde_proyectos6[[#This Row],[PRYApath]]&amp;" "&amp;Tabla_Consulta_desde_proyectos6[[#This Row],[Usunombre]]</f>
        <v>/0002/0002 MARIELA GUTIERREZ HIDALGO</v>
      </c>
    </row>
    <row r="2606" spans="1:11" x14ac:dyDescent="0.3">
      <c r="A2606" t="s">
        <v>4651</v>
      </c>
      <c r="B2606" t="s">
        <v>4709</v>
      </c>
      <c r="C2606" t="s">
        <v>4989</v>
      </c>
      <c r="D2606" t="s">
        <v>1086</v>
      </c>
      <c r="E2606" t="s">
        <v>70</v>
      </c>
      <c r="F2606" t="s">
        <v>4593</v>
      </c>
      <c r="G2606">
        <v>2</v>
      </c>
      <c r="H2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6" t="str">
        <f>Tabla_Consulta_desde_proyectos6[[#This Row],[PRYApath]]&amp;" "&amp;Tabla_Consulta_desde_proyectos6[[#This Row],[Usunombre]]</f>
        <v>/0002/0002 MARIELA GUTIERREZ HIDALGO</v>
      </c>
    </row>
    <row r="2607" spans="1:11" x14ac:dyDescent="0.3">
      <c r="A2607" t="s">
        <v>4651</v>
      </c>
      <c r="B2607" t="s">
        <v>4709</v>
      </c>
      <c r="C2607" t="s">
        <v>4990</v>
      </c>
      <c r="D2607" t="s">
        <v>1086</v>
      </c>
      <c r="E2607" t="s">
        <v>70</v>
      </c>
      <c r="F2607" t="s">
        <v>4610</v>
      </c>
      <c r="G2607">
        <v>2</v>
      </c>
      <c r="H2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7" t="str">
        <f>Tabla_Consulta_desde_proyectos6[[#This Row],[PRYApath]]&amp;" "&amp;Tabla_Consulta_desde_proyectos6[[#This Row],[Usunombre]]</f>
        <v>/0002/0002 MARIELA GUTIERREZ HIDALGO</v>
      </c>
    </row>
    <row r="2608" spans="1:11" x14ac:dyDescent="0.3">
      <c r="A2608" t="s">
        <v>4651</v>
      </c>
      <c r="B2608" t="s">
        <v>4709</v>
      </c>
      <c r="C2608" t="s">
        <v>4991</v>
      </c>
      <c r="D2608" t="s">
        <v>1086</v>
      </c>
      <c r="E2608" t="s">
        <v>70</v>
      </c>
      <c r="F2608" t="s">
        <v>4610</v>
      </c>
      <c r="G2608">
        <v>21</v>
      </c>
      <c r="H2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8" t="str">
        <f>Tabla_Consulta_desde_proyectos6[[#This Row],[PRYApath]]&amp;" "&amp;Tabla_Consulta_desde_proyectos6[[#This Row],[Usunombre]]</f>
        <v>/0002/0002 MARIELA GUTIERREZ HIDALGO</v>
      </c>
    </row>
    <row r="2609" spans="1:11" x14ac:dyDescent="0.3">
      <c r="A2609" t="s">
        <v>4651</v>
      </c>
      <c r="B2609" t="s">
        <v>4709</v>
      </c>
      <c r="C2609" t="s">
        <v>4992</v>
      </c>
      <c r="D2609" t="s">
        <v>1086</v>
      </c>
      <c r="E2609" t="s">
        <v>70</v>
      </c>
      <c r="F2609" t="s">
        <v>4610</v>
      </c>
      <c r="G2609">
        <v>26.5</v>
      </c>
      <c r="H2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09" t="str">
        <f>Tabla_Consulta_desde_proyectos6[[#This Row],[PRYApath]]&amp;" "&amp;Tabla_Consulta_desde_proyectos6[[#This Row],[Usunombre]]</f>
        <v>/0002/0002 MARIELA GUTIERREZ HIDALGO</v>
      </c>
    </row>
    <row r="2610" spans="1:11" x14ac:dyDescent="0.3">
      <c r="A2610" t="s">
        <v>346</v>
      </c>
      <c r="B2610" t="s">
        <v>4993</v>
      </c>
      <c r="C2610" t="s">
        <v>4994</v>
      </c>
      <c r="D2610" t="s">
        <v>1096</v>
      </c>
      <c r="E2610" t="s">
        <v>294</v>
      </c>
      <c r="F2610" t="s">
        <v>4559</v>
      </c>
      <c r="G2610">
        <v>2</v>
      </c>
      <c r="H2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0" t="str">
        <f>Tabla_Consulta_desde_proyectos6[[#This Row],[PRYApath]]&amp;" "&amp;Tabla_Consulta_desde_proyectos6[[#This Row],[Usunombre]]</f>
        <v>/0006/0002 JOSE DANIEL CHINCHILLA CERDAS</v>
      </c>
    </row>
    <row r="2611" spans="1:11" x14ac:dyDescent="0.3">
      <c r="A2611" t="s">
        <v>346</v>
      </c>
      <c r="B2611" t="s">
        <v>4993</v>
      </c>
      <c r="C2611" t="s">
        <v>4994</v>
      </c>
      <c r="D2611" t="s">
        <v>1096</v>
      </c>
      <c r="E2611" t="s">
        <v>299</v>
      </c>
      <c r="F2611" t="s">
        <v>4559</v>
      </c>
      <c r="G2611">
        <v>4</v>
      </c>
      <c r="H2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1" t="str">
        <f>Tabla_Consulta_desde_proyectos6[[#This Row],[PRYApath]]&amp;" "&amp;Tabla_Consulta_desde_proyectos6[[#This Row],[Usunombre]]</f>
        <v>/0006/0002 MARCO ANTONIO ALPIZAR RODRIGUEZ</v>
      </c>
    </row>
    <row r="2612" spans="1:11" x14ac:dyDescent="0.3">
      <c r="A2612" t="s">
        <v>346</v>
      </c>
      <c r="B2612" t="s">
        <v>4993</v>
      </c>
      <c r="C2612" t="s">
        <v>4995</v>
      </c>
      <c r="D2612" t="s">
        <v>1096</v>
      </c>
      <c r="E2612" t="s">
        <v>231</v>
      </c>
      <c r="F2612" t="s">
        <v>4559</v>
      </c>
      <c r="G2612">
        <v>1</v>
      </c>
      <c r="H2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2" t="str">
        <f>Tabla_Consulta_desde_proyectos6[[#This Row],[PRYApath]]&amp;" "&amp;Tabla_Consulta_desde_proyectos6[[#This Row],[Usunombre]]</f>
        <v>/0006/0002 MARIELA ARCE GARCIA</v>
      </c>
    </row>
    <row r="2613" spans="1:11" x14ac:dyDescent="0.3">
      <c r="A2613" t="s">
        <v>346</v>
      </c>
      <c r="B2613" t="s">
        <v>4996</v>
      </c>
      <c r="C2613" t="s">
        <v>4997</v>
      </c>
      <c r="D2613" t="s">
        <v>3515</v>
      </c>
      <c r="E2613" t="s">
        <v>65</v>
      </c>
      <c r="F2613" t="s">
        <v>4258</v>
      </c>
      <c r="G2613">
        <v>7.93</v>
      </c>
      <c r="H2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3" t="str">
        <f>Tabla_Consulta_desde_proyectos6[[#This Row],[PRYApath]]&amp;" "&amp;Tabla_Consulta_desde_proyectos6[[#This Row],[Usunombre]]</f>
        <v>/0006/0004 ALFONSO VARGAS CHAVES</v>
      </c>
    </row>
    <row r="2614" spans="1:11" x14ac:dyDescent="0.3">
      <c r="A2614" t="s">
        <v>346</v>
      </c>
      <c r="B2614" t="s">
        <v>4996</v>
      </c>
      <c r="C2614" t="s">
        <v>4997</v>
      </c>
      <c r="D2614" t="s">
        <v>3515</v>
      </c>
      <c r="E2614" t="s">
        <v>65</v>
      </c>
      <c r="F2614" t="s">
        <v>4284</v>
      </c>
      <c r="G2614">
        <v>7.26</v>
      </c>
      <c r="H2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4" t="str">
        <f>Tabla_Consulta_desde_proyectos6[[#This Row],[PRYApath]]&amp;" "&amp;Tabla_Consulta_desde_proyectos6[[#This Row],[Usunombre]]</f>
        <v>/0006/0004 ALFONSO VARGAS CHAVES</v>
      </c>
    </row>
    <row r="2615" spans="1:11" x14ac:dyDescent="0.3">
      <c r="A2615" t="s">
        <v>346</v>
      </c>
      <c r="B2615" t="s">
        <v>4996</v>
      </c>
      <c r="C2615" t="s">
        <v>4997</v>
      </c>
      <c r="D2615" t="s">
        <v>3515</v>
      </c>
      <c r="E2615" t="s">
        <v>65</v>
      </c>
      <c r="F2615" t="s">
        <v>4342</v>
      </c>
      <c r="G2615">
        <v>7.34</v>
      </c>
      <c r="H2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5" t="str">
        <f>Tabla_Consulta_desde_proyectos6[[#This Row],[PRYApath]]&amp;" "&amp;Tabla_Consulta_desde_proyectos6[[#This Row],[Usunombre]]</f>
        <v>/0006/0004 ALFONSO VARGAS CHAVES</v>
      </c>
    </row>
    <row r="2616" spans="1:11" x14ac:dyDescent="0.3">
      <c r="A2616" t="s">
        <v>346</v>
      </c>
      <c r="B2616" t="s">
        <v>4996</v>
      </c>
      <c r="C2616" t="s">
        <v>4997</v>
      </c>
      <c r="D2616" t="s">
        <v>3515</v>
      </c>
      <c r="E2616" t="s">
        <v>65</v>
      </c>
      <c r="F2616" t="s">
        <v>4366</v>
      </c>
      <c r="G2616">
        <v>5.25</v>
      </c>
      <c r="H2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6" t="str">
        <f>Tabla_Consulta_desde_proyectos6[[#This Row],[PRYApath]]&amp;" "&amp;Tabla_Consulta_desde_proyectos6[[#This Row],[Usunombre]]</f>
        <v>/0006/0004 ALFONSO VARGAS CHAVES</v>
      </c>
    </row>
    <row r="2617" spans="1:11" x14ac:dyDescent="0.3">
      <c r="A2617" t="s">
        <v>346</v>
      </c>
      <c r="B2617" t="s">
        <v>4996</v>
      </c>
      <c r="C2617" t="s">
        <v>4997</v>
      </c>
      <c r="D2617" t="s">
        <v>3515</v>
      </c>
      <c r="E2617" t="s">
        <v>65</v>
      </c>
      <c r="F2617" t="s">
        <v>4388</v>
      </c>
      <c r="G2617">
        <v>6.25</v>
      </c>
      <c r="H2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7" t="str">
        <f>Tabla_Consulta_desde_proyectos6[[#This Row],[PRYApath]]&amp;" "&amp;Tabla_Consulta_desde_proyectos6[[#This Row],[Usunombre]]</f>
        <v>/0006/0004 ALFONSO VARGAS CHAVES</v>
      </c>
    </row>
    <row r="2618" spans="1:11" x14ac:dyDescent="0.3">
      <c r="A2618" t="s">
        <v>346</v>
      </c>
      <c r="B2618" t="s">
        <v>4996</v>
      </c>
      <c r="C2618" t="s">
        <v>4998</v>
      </c>
      <c r="D2618" t="s">
        <v>3515</v>
      </c>
      <c r="E2618" t="s">
        <v>65</v>
      </c>
      <c r="F2618" t="s">
        <v>4388</v>
      </c>
      <c r="G2618">
        <v>0.5</v>
      </c>
      <c r="H2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8" t="str">
        <f>Tabla_Consulta_desde_proyectos6[[#This Row],[PRYApath]]&amp;" "&amp;Tabla_Consulta_desde_proyectos6[[#This Row],[Usunombre]]</f>
        <v>/0006/0004 ALFONSO VARGAS CHAVES</v>
      </c>
    </row>
    <row r="2619" spans="1:11" x14ac:dyDescent="0.3">
      <c r="A2619" t="s">
        <v>346</v>
      </c>
      <c r="B2619" t="s">
        <v>4996</v>
      </c>
      <c r="C2619" t="s">
        <v>4997</v>
      </c>
      <c r="D2619" t="s">
        <v>3515</v>
      </c>
      <c r="E2619" t="s">
        <v>65</v>
      </c>
      <c r="F2619" t="s">
        <v>4422</v>
      </c>
      <c r="G2619">
        <v>5.5</v>
      </c>
      <c r="H2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19" t="str">
        <f>Tabla_Consulta_desde_proyectos6[[#This Row],[PRYApath]]&amp;" "&amp;Tabla_Consulta_desde_proyectos6[[#This Row],[Usunombre]]</f>
        <v>/0006/0004 ALFONSO VARGAS CHAVES</v>
      </c>
    </row>
    <row r="2620" spans="1:11" x14ac:dyDescent="0.3">
      <c r="A2620" t="s">
        <v>346</v>
      </c>
      <c r="B2620" t="s">
        <v>4996</v>
      </c>
      <c r="C2620" t="s">
        <v>4997</v>
      </c>
      <c r="D2620" t="s">
        <v>3515</v>
      </c>
      <c r="E2620" t="s">
        <v>65</v>
      </c>
      <c r="F2620" t="s">
        <v>4434</v>
      </c>
      <c r="G2620">
        <v>7.5</v>
      </c>
      <c r="H2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0" t="str">
        <f>Tabla_Consulta_desde_proyectos6[[#This Row],[PRYApath]]&amp;" "&amp;Tabla_Consulta_desde_proyectos6[[#This Row],[Usunombre]]</f>
        <v>/0006/0004 ALFONSO VARGAS CHAVES</v>
      </c>
    </row>
    <row r="2621" spans="1:11" x14ac:dyDescent="0.3">
      <c r="A2621" t="s">
        <v>346</v>
      </c>
      <c r="B2621" t="s">
        <v>4996</v>
      </c>
      <c r="C2621" t="s">
        <v>4997</v>
      </c>
      <c r="D2621" t="s">
        <v>3515</v>
      </c>
      <c r="E2621" t="s">
        <v>65</v>
      </c>
      <c r="F2621" t="s">
        <v>4493</v>
      </c>
      <c r="G2621">
        <v>7</v>
      </c>
      <c r="H2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1" t="str">
        <f>Tabla_Consulta_desde_proyectos6[[#This Row],[PRYApath]]&amp;" "&amp;Tabla_Consulta_desde_proyectos6[[#This Row],[Usunombre]]</f>
        <v>/0006/0004 ALFONSO VARGAS CHAVES</v>
      </c>
    </row>
    <row r="2622" spans="1:11" x14ac:dyDescent="0.3">
      <c r="A2622" t="s">
        <v>346</v>
      </c>
      <c r="B2622" t="s">
        <v>4996</v>
      </c>
      <c r="C2622" t="s">
        <v>4997</v>
      </c>
      <c r="D2622" t="s">
        <v>3515</v>
      </c>
      <c r="E2622" t="s">
        <v>65</v>
      </c>
      <c r="F2622" t="s">
        <v>4559</v>
      </c>
      <c r="G2622">
        <v>1.75</v>
      </c>
      <c r="H2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2" t="str">
        <f>Tabla_Consulta_desde_proyectos6[[#This Row],[PRYApath]]&amp;" "&amp;Tabla_Consulta_desde_proyectos6[[#This Row],[Usunombre]]</f>
        <v>/0006/0004 ALFONSO VARGAS CHAVES</v>
      </c>
    </row>
    <row r="2623" spans="1:11" x14ac:dyDescent="0.3">
      <c r="A2623" t="s">
        <v>346</v>
      </c>
      <c r="B2623" t="s">
        <v>4996</v>
      </c>
      <c r="C2623" t="s">
        <v>4997</v>
      </c>
      <c r="D2623" t="s">
        <v>3515</v>
      </c>
      <c r="E2623" t="s">
        <v>29</v>
      </c>
      <c r="F2623" t="s">
        <v>4366</v>
      </c>
      <c r="G2623">
        <v>0.25</v>
      </c>
      <c r="H2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3" t="str">
        <f>Tabla_Consulta_desde_proyectos6[[#This Row],[PRYApath]]&amp;" "&amp;Tabla_Consulta_desde_proyectos6[[#This Row],[Usunombre]]</f>
        <v>/0006/0004 RAFAEL VEGA ALVAREZ</v>
      </c>
    </row>
    <row r="2624" spans="1:11" x14ac:dyDescent="0.3">
      <c r="A2624" t="s">
        <v>346</v>
      </c>
      <c r="B2624" t="s">
        <v>4957</v>
      </c>
      <c r="C2624" t="s">
        <v>4999</v>
      </c>
      <c r="D2624" t="s">
        <v>3516</v>
      </c>
      <c r="E2624" t="s">
        <v>286</v>
      </c>
      <c r="F2624" t="s">
        <v>4559</v>
      </c>
      <c r="G2624">
        <v>6.25</v>
      </c>
      <c r="H2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4" t="str">
        <f>Tabla_Consulta_desde_proyectos6[[#This Row],[PRYApath]]&amp;" "&amp;Tabla_Consulta_desde_proyectos6[[#This Row],[Usunombre]]</f>
        <v>/0006/0006 ALFONSO FUENTES RODRIGUEZ</v>
      </c>
    </row>
    <row r="2625" spans="1:11" x14ac:dyDescent="0.3">
      <c r="A2625" t="s">
        <v>346</v>
      </c>
      <c r="B2625" t="s">
        <v>4957</v>
      </c>
      <c r="C2625" t="s">
        <v>4958</v>
      </c>
      <c r="D2625" t="s">
        <v>3516</v>
      </c>
      <c r="E2625" t="s">
        <v>65</v>
      </c>
      <c r="F2625" t="s">
        <v>4258</v>
      </c>
      <c r="G2625">
        <v>0.25</v>
      </c>
      <c r="H2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5" t="str">
        <f>Tabla_Consulta_desde_proyectos6[[#This Row],[PRYApath]]&amp;" "&amp;Tabla_Consulta_desde_proyectos6[[#This Row],[Usunombre]]</f>
        <v>/0006/0006 ALFONSO VARGAS CHAVES</v>
      </c>
    </row>
    <row r="2626" spans="1:11" x14ac:dyDescent="0.3">
      <c r="A2626" t="s">
        <v>346</v>
      </c>
      <c r="B2626" t="s">
        <v>4957</v>
      </c>
      <c r="C2626" t="s">
        <v>5000</v>
      </c>
      <c r="D2626" t="s">
        <v>3516</v>
      </c>
      <c r="E2626" t="s">
        <v>65</v>
      </c>
      <c r="F2626" t="s">
        <v>4258</v>
      </c>
      <c r="G2626">
        <v>1</v>
      </c>
      <c r="H2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6" t="str">
        <f>Tabla_Consulta_desde_proyectos6[[#This Row],[PRYApath]]&amp;" "&amp;Tabla_Consulta_desde_proyectos6[[#This Row],[Usunombre]]</f>
        <v>/0006/0006 ALFONSO VARGAS CHAVES</v>
      </c>
    </row>
    <row r="2627" spans="1:11" x14ac:dyDescent="0.3">
      <c r="A2627" t="s">
        <v>346</v>
      </c>
      <c r="B2627" t="s">
        <v>4957</v>
      </c>
      <c r="C2627" t="s">
        <v>5001</v>
      </c>
      <c r="D2627" t="s">
        <v>3516</v>
      </c>
      <c r="E2627" t="s">
        <v>65</v>
      </c>
      <c r="F2627" t="s">
        <v>4342</v>
      </c>
      <c r="G2627">
        <v>1</v>
      </c>
      <c r="H2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7" t="str">
        <f>Tabla_Consulta_desde_proyectos6[[#This Row],[PRYApath]]&amp;" "&amp;Tabla_Consulta_desde_proyectos6[[#This Row],[Usunombre]]</f>
        <v>/0006/0006 ALFONSO VARGAS CHAVES</v>
      </c>
    </row>
    <row r="2628" spans="1:11" x14ac:dyDescent="0.3">
      <c r="A2628" t="s">
        <v>346</v>
      </c>
      <c r="B2628" t="s">
        <v>4957</v>
      </c>
      <c r="C2628" t="s">
        <v>5001</v>
      </c>
      <c r="D2628" t="s">
        <v>3516</v>
      </c>
      <c r="E2628" t="s">
        <v>65</v>
      </c>
      <c r="F2628" t="s">
        <v>4422</v>
      </c>
      <c r="G2628">
        <v>1</v>
      </c>
      <c r="H2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8" t="str">
        <f>Tabla_Consulta_desde_proyectos6[[#This Row],[PRYApath]]&amp;" "&amp;Tabla_Consulta_desde_proyectos6[[#This Row],[Usunombre]]</f>
        <v>/0006/0006 ALFONSO VARGAS CHAVES</v>
      </c>
    </row>
    <row r="2629" spans="1:11" x14ac:dyDescent="0.3">
      <c r="A2629" t="s">
        <v>346</v>
      </c>
      <c r="B2629" t="s">
        <v>4957</v>
      </c>
      <c r="C2629" t="s">
        <v>5001</v>
      </c>
      <c r="D2629" t="s">
        <v>3516</v>
      </c>
      <c r="E2629" t="s">
        <v>65</v>
      </c>
      <c r="F2629" t="s">
        <v>4434</v>
      </c>
      <c r="G2629">
        <v>1.25</v>
      </c>
      <c r="H2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29" t="str">
        <f>Tabla_Consulta_desde_proyectos6[[#This Row],[PRYApath]]&amp;" "&amp;Tabla_Consulta_desde_proyectos6[[#This Row],[Usunombre]]</f>
        <v>/0006/0006 ALFONSO VARGAS CHAVES</v>
      </c>
    </row>
    <row r="2630" spans="1:11" x14ac:dyDescent="0.3">
      <c r="A2630" t="s">
        <v>346</v>
      </c>
      <c r="B2630" t="s">
        <v>4957</v>
      </c>
      <c r="C2630" t="s">
        <v>5001</v>
      </c>
      <c r="D2630" t="s">
        <v>3516</v>
      </c>
      <c r="E2630" t="s">
        <v>29</v>
      </c>
      <c r="F2630" t="s">
        <v>4258</v>
      </c>
      <c r="G2630">
        <v>0.33</v>
      </c>
      <c r="H2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0" t="str">
        <f>Tabla_Consulta_desde_proyectos6[[#This Row],[PRYApath]]&amp;" "&amp;Tabla_Consulta_desde_proyectos6[[#This Row],[Usunombre]]</f>
        <v>/0006/0006 RAFAEL VEGA ALVAREZ</v>
      </c>
    </row>
    <row r="2631" spans="1:11" x14ac:dyDescent="0.3">
      <c r="A2631" t="s">
        <v>346</v>
      </c>
      <c r="B2631" t="s">
        <v>4957</v>
      </c>
      <c r="C2631" t="s">
        <v>5002</v>
      </c>
      <c r="D2631" t="s">
        <v>3516</v>
      </c>
      <c r="E2631" t="s">
        <v>29</v>
      </c>
      <c r="F2631" t="s">
        <v>4366</v>
      </c>
      <c r="G2631">
        <v>1.25</v>
      </c>
      <c r="H2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1" t="str">
        <f>Tabla_Consulta_desde_proyectos6[[#This Row],[PRYApath]]&amp;" "&amp;Tabla_Consulta_desde_proyectos6[[#This Row],[Usunombre]]</f>
        <v>/0006/0006 RAFAEL VEGA ALVAREZ</v>
      </c>
    </row>
    <row r="2632" spans="1:11" x14ac:dyDescent="0.3">
      <c r="A2632" t="s">
        <v>346</v>
      </c>
      <c r="B2632" t="s">
        <v>4957</v>
      </c>
      <c r="C2632" t="s">
        <v>5002</v>
      </c>
      <c r="D2632" t="s">
        <v>3516</v>
      </c>
      <c r="E2632" t="s">
        <v>29</v>
      </c>
      <c r="F2632" t="s">
        <v>4388</v>
      </c>
      <c r="G2632">
        <v>2</v>
      </c>
      <c r="H2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2" t="str">
        <f>Tabla_Consulta_desde_proyectos6[[#This Row],[PRYApath]]&amp;" "&amp;Tabla_Consulta_desde_proyectos6[[#This Row],[Usunombre]]</f>
        <v>/0006/0006 RAFAEL VEGA ALVAREZ</v>
      </c>
    </row>
    <row r="2633" spans="1:11" x14ac:dyDescent="0.3">
      <c r="A2633" t="s">
        <v>346</v>
      </c>
      <c r="B2633" t="s">
        <v>4957</v>
      </c>
      <c r="C2633" t="s">
        <v>5002</v>
      </c>
      <c r="D2633" t="s">
        <v>3516</v>
      </c>
      <c r="E2633" t="s">
        <v>29</v>
      </c>
      <c r="F2633" t="s">
        <v>4422</v>
      </c>
      <c r="G2633">
        <v>0.5</v>
      </c>
      <c r="H2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3" t="str">
        <f>Tabla_Consulta_desde_proyectos6[[#This Row],[PRYApath]]&amp;" "&amp;Tabla_Consulta_desde_proyectos6[[#This Row],[Usunombre]]</f>
        <v>/0006/0006 RAFAEL VEGA ALVAREZ</v>
      </c>
    </row>
    <row r="2634" spans="1:11" x14ac:dyDescent="0.3">
      <c r="A2634" t="s">
        <v>346</v>
      </c>
      <c r="B2634" t="s">
        <v>4957</v>
      </c>
      <c r="C2634" t="s">
        <v>5001</v>
      </c>
      <c r="D2634" t="s">
        <v>3516</v>
      </c>
      <c r="E2634" t="s">
        <v>29</v>
      </c>
      <c r="F2634" t="s">
        <v>4422</v>
      </c>
      <c r="G2634">
        <v>1.5</v>
      </c>
      <c r="H2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4" t="str">
        <f>Tabla_Consulta_desde_proyectos6[[#This Row],[PRYApath]]&amp;" "&amp;Tabla_Consulta_desde_proyectos6[[#This Row],[Usunombre]]</f>
        <v>/0006/0006 RAFAEL VEGA ALVAREZ</v>
      </c>
    </row>
    <row r="2635" spans="1:11" x14ac:dyDescent="0.3">
      <c r="A2635" t="s">
        <v>346</v>
      </c>
      <c r="B2635" t="s">
        <v>4957</v>
      </c>
      <c r="C2635" t="s">
        <v>5002</v>
      </c>
      <c r="D2635" t="s">
        <v>3516</v>
      </c>
      <c r="E2635" t="s">
        <v>29</v>
      </c>
      <c r="F2635" t="s">
        <v>4434</v>
      </c>
      <c r="G2635">
        <v>1</v>
      </c>
      <c r="H2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5" t="str">
        <f>Tabla_Consulta_desde_proyectos6[[#This Row],[PRYApath]]&amp;" "&amp;Tabla_Consulta_desde_proyectos6[[#This Row],[Usunombre]]</f>
        <v>/0006/0006 RAFAEL VEGA ALVAREZ</v>
      </c>
    </row>
    <row r="2636" spans="1:11" x14ac:dyDescent="0.3">
      <c r="A2636" t="s">
        <v>346</v>
      </c>
      <c r="B2636" t="s">
        <v>4957</v>
      </c>
      <c r="C2636" t="s">
        <v>5002</v>
      </c>
      <c r="D2636" t="s">
        <v>3516</v>
      </c>
      <c r="E2636" t="s">
        <v>29</v>
      </c>
      <c r="F2636" t="s">
        <v>4493</v>
      </c>
      <c r="G2636">
        <v>1</v>
      </c>
      <c r="H2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6" t="str">
        <f>Tabla_Consulta_desde_proyectos6[[#This Row],[PRYApath]]&amp;" "&amp;Tabla_Consulta_desde_proyectos6[[#This Row],[Usunombre]]</f>
        <v>/0006/0006 RAFAEL VEGA ALVAREZ</v>
      </c>
    </row>
    <row r="2637" spans="1:11" x14ac:dyDescent="0.3">
      <c r="A2637" t="s">
        <v>346</v>
      </c>
      <c r="B2637" t="s">
        <v>4957</v>
      </c>
      <c r="C2637" t="s">
        <v>4958</v>
      </c>
      <c r="D2637" t="s">
        <v>3516</v>
      </c>
      <c r="E2637" t="s">
        <v>29</v>
      </c>
      <c r="F2637" t="s">
        <v>4493</v>
      </c>
      <c r="G2637">
        <v>0.75</v>
      </c>
      <c r="H2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7" t="str">
        <f>Tabla_Consulta_desde_proyectos6[[#This Row],[PRYApath]]&amp;" "&amp;Tabla_Consulta_desde_proyectos6[[#This Row],[Usunombre]]</f>
        <v>/0006/0006 RAFAEL VEGA ALVAREZ</v>
      </c>
    </row>
    <row r="2638" spans="1:11" x14ac:dyDescent="0.3">
      <c r="A2638" t="s">
        <v>346</v>
      </c>
      <c r="B2638" t="s">
        <v>4957</v>
      </c>
      <c r="C2638" t="s">
        <v>5002</v>
      </c>
      <c r="D2638" t="s">
        <v>3516</v>
      </c>
      <c r="E2638" t="s">
        <v>29</v>
      </c>
      <c r="F2638" t="s">
        <v>4559</v>
      </c>
      <c r="G2638">
        <v>0.5</v>
      </c>
      <c r="H2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8" t="str">
        <f>Tabla_Consulta_desde_proyectos6[[#This Row],[PRYApath]]&amp;" "&amp;Tabla_Consulta_desde_proyectos6[[#This Row],[Usunombre]]</f>
        <v>/0006/0006 RAFAEL VEGA ALVAREZ</v>
      </c>
    </row>
    <row r="2639" spans="1:11" x14ac:dyDescent="0.3">
      <c r="A2639" t="s">
        <v>346</v>
      </c>
      <c r="B2639" t="s">
        <v>4963</v>
      </c>
      <c r="C2639" t="s">
        <v>4964</v>
      </c>
      <c r="D2639" t="s">
        <v>5003</v>
      </c>
      <c r="E2639" t="s">
        <v>286</v>
      </c>
      <c r="F2639" t="s">
        <v>4434</v>
      </c>
      <c r="G2639">
        <v>0.5</v>
      </c>
      <c r="H2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39" t="str">
        <f>Tabla_Consulta_desde_proyectos6[[#This Row],[PRYApath]]&amp;" "&amp;Tabla_Consulta_desde_proyectos6[[#This Row],[Usunombre]]</f>
        <v>/0006/0012 ALFONSO FUENTES RODRIGUEZ</v>
      </c>
    </row>
    <row r="2640" spans="1:11" x14ac:dyDescent="0.3">
      <c r="A2640" t="s">
        <v>346</v>
      </c>
      <c r="B2640" t="s">
        <v>4963</v>
      </c>
      <c r="C2640" t="s">
        <v>4964</v>
      </c>
      <c r="D2640" t="s">
        <v>5003</v>
      </c>
      <c r="E2640" t="s">
        <v>29</v>
      </c>
      <c r="F2640" t="s">
        <v>4434</v>
      </c>
      <c r="G2640">
        <v>0.5</v>
      </c>
      <c r="H2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0" t="str">
        <f>Tabla_Consulta_desde_proyectos6[[#This Row],[PRYApath]]&amp;" "&amp;Tabla_Consulta_desde_proyectos6[[#This Row],[Usunombre]]</f>
        <v>/0006/0012 RAFAEL VEGA ALVAREZ</v>
      </c>
    </row>
    <row r="2641" spans="1:11" x14ac:dyDescent="0.3">
      <c r="A2641" t="s">
        <v>346</v>
      </c>
      <c r="B2641" t="s">
        <v>4960</v>
      </c>
      <c r="C2641" t="s">
        <v>5004</v>
      </c>
      <c r="D2641" t="s">
        <v>5005</v>
      </c>
      <c r="E2641" t="s">
        <v>65</v>
      </c>
      <c r="F2641" t="s">
        <v>4258</v>
      </c>
      <c r="G2641">
        <v>1</v>
      </c>
      <c r="H2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1" t="str">
        <f>Tabla_Consulta_desde_proyectos6[[#This Row],[PRYApath]]&amp;" "&amp;Tabla_Consulta_desde_proyectos6[[#This Row],[Usunombre]]</f>
        <v>/0006/0014 ALFONSO VARGAS CHAVES</v>
      </c>
    </row>
    <row r="2642" spans="1:11" x14ac:dyDescent="0.3">
      <c r="A2642" t="s">
        <v>346</v>
      </c>
      <c r="B2642" t="s">
        <v>4960</v>
      </c>
      <c r="C2642" t="s">
        <v>4961</v>
      </c>
      <c r="D2642" t="s">
        <v>5005</v>
      </c>
      <c r="E2642" t="s">
        <v>65</v>
      </c>
      <c r="F2642" t="s">
        <v>4258</v>
      </c>
      <c r="G2642">
        <v>2.25</v>
      </c>
      <c r="H2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2" t="str">
        <f>Tabla_Consulta_desde_proyectos6[[#This Row],[PRYApath]]&amp;" "&amp;Tabla_Consulta_desde_proyectos6[[#This Row],[Usunombre]]</f>
        <v>/0006/0014 ALFONSO VARGAS CHAVES</v>
      </c>
    </row>
    <row r="2643" spans="1:11" x14ac:dyDescent="0.3">
      <c r="A2643" t="s">
        <v>346</v>
      </c>
      <c r="B2643" t="s">
        <v>4960</v>
      </c>
      <c r="C2643" t="s">
        <v>4961</v>
      </c>
      <c r="D2643" t="s">
        <v>5005</v>
      </c>
      <c r="E2643" t="s">
        <v>65</v>
      </c>
      <c r="F2643" t="s">
        <v>4284</v>
      </c>
      <c r="G2643">
        <v>1.5</v>
      </c>
      <c r="H2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3" t="str">
        <f>Tabla_Consulta_desde_proyectos6[[#This Row],[PRYApath]]&amp;" "&amp;Tabla_Consulta_desde_proyectos6[[#This Row],[Usunombre]]</f>
        <v>/0006/0014 ALFONSO VARGAS CHAVES</v>
      </c>
    </row>
    <row r="2644" spans="1:11" x14ac:dyDescent="0.3">
      <c r="A2644" t="s">
        <v>346</v>
      </c>
      <c r="B2644" t="s">
        <v>4960</v>
      </c>
      <c r="C2644" t="s">
        <v>4961</v>
      </c>
      <c r="D2644" t="s">
        <v>5005</v>
      </c>
      <c r="E2644" t="s">
        <v>65</v>
      </c>
      <c r="F2644" t="s">
        <v>4342</v>
      </c>
      <c r="G2644">
        <v>4.5</v>
      </c>
      <c r="H2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4" t="str">
        <f>Tabla_Consulta_desde_proyectos6[[#This Row],[PRYApath]]&amp;" "&amp;Tabla_Consulta_desde_proyectos6[[#This Row],[Usunombre]]</f>
        <v>/0006/0014 ALFONSO VARGAS CHAVES</v>
      </c>
    </row>
    <row r="2645" spans="1:11" x14ac:dyDescent="0.3">
      <c r="A2645" t="s">
        <v>346</v>
      </c>
      <c r="B2645" t="s">
        <v>4960</v>
      </c>
      <c r="C2645" t="s">
        <v>4961</v>
      </c>
      <c r="D2645" t="s">
        <v>5005</v>
      </c>
      <c r="E2645" t="s">
        <v>65</v>
      </c>
      <c r="F2645" t="s">
        <v>4366</v>
      </c>
      <c r="G2645">
        <v>3</v>
      </c>
      <c r="H2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5" t="str">
        <f>Tabla_Consulta_desde_proyectos6[[#This Row],[PRYApath]]&amp;" "&amp;Tabla_Consulta_desde_proyectos6[[#This Row],[Usunombre]]</f>
        <v>/0006/0014 ALFONSO VARGAS CHAVES</v>
      </c>
    </row>
    <row r="2646" spans="1:11" x14ac:dyDescent="0.3">
      <c r="A2646" t="s">
        <v>346</v>
      </c>
      <c r="B2646" t="s">
        <v>4960</v>
      </c>
      <c r="C2646" t="s">
        <v>4961</v>
      </c>
      <c r="D2646" t="s">
        <v>5005</v>
      </c>
      <c r="E2646" t="s">
        <v>65</v>
      </c>
      <c r="F2646" t="s">
        <v>4388</v>
      </c>
      <c r="G2646">
        <v>2.25</v>
      </c>
      <c r="H2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6" t="str">
        <f>Tabla_Consulta_desde_proyectos6[[#This Row],[PRYApath]]&amp;" "&amp;Tabla_Consulta_desde_proyectos6[[#This Row],[Usunombre]]</f>
        <v>/0006/0014 ALFONSO VARGAS CHAVES</v>
      </c>
    </row>
    <row r="2647" spans="1:11" x14ac:dyDescent="0.3">
      <c r="A2647" t="s">
        <v>346</v>
      </c>
      <c r="B2647" t="s">
        <v>4960</v>
      </c>
      <c r="C2647" t="s">
        <v>5004</v>
      </c>
      <c r="D2647" t="s">
        <v>5005</v>
      </c>
      <c r="E2647" t="s">
        <v>65</v>
      </c>
      <c r="F2647" t="s">
        <v>4422</v>
      </c>
      <c r="G2647">
        <v>0.25</v>
      </c>
      <c r="H2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7" t="str">
        <f>Tabla_Consulta_desde_proyectos6[[#This Row],[PRYApath]]&amp;" "&amp;Tabla_Consulta_desde_proyectos6[[#This Row],[Usunombre]]</f>
        <v>/0006/0014 ALFONSO VARGAS CHAVES</v>
      </c>
    </row>
    <row r="2648" spans="1:11" x14ac:dyDescent="0.3">
      <c r="A2648" t="s">
        <v>346</v>
      </c>
      <c r="B2648" t="s">
        <v>4960</v>
      </c>
      <c r="C2648" t="s">
        <v>4961</v>
      </c>
      <c r="D2648" t="s">
        <v>5005</v>
      </c>
      <c r="E2648" t="s">
        <v>65</v>
      </c>
      <c r="F2648" t="s">
        <v>4422</v>
      </c>
      <c r="G2648">
        <v>0.25</v>
      </c>
      <c r="H2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8" t="str">
        <f>Tabla_Consulta_desde_proyectos6[[#This Row],[PRYApath]]&amp;" "&amp;Tabla_Consulta_desde_proyectos6[[#This Row],[Usunombre]]</f>
        <v>/0006/0014 ALFONSO VARGAS CHAVES</v>
      </c>
    </row>
    <row r="2649" spans="1:11" x14ac:dyDescent="0.3">
      <c r="A2649" t="s">
        <v>346</v>
      </c>
      <c r="B2649" t="s">
        <v>4960</v>
      </c>
      <c r="C2649" t="s">
        <v>4961</v>
      </c>
      <c r="D2649" t="s">
        <v>5005</v>
      </c>
      <c r="E2649" t="s">
        <v>65</v>
      </c>
      <c r="F2649" t="s">
        <v>4434</v>
      </c>
      <c r="G2649">
        <v>5.25</v>
      </c>
      <c r="H2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49" t="str">
        <f>Tabla_Consulta_desde_proyectos6[[#This Row],[PRYApath]]&amp;" "&amp;Tabla_Consulta_desde_proyectos6[[#This Row],[Usunombre]]</f>
        <v>/0006/0014 ALFONSO VARGAS CHAVES</v>
      </c>
    </row>
    <row r="2650" spans="1:11" x14ac:dyDescent="0.3">
      <c r="A2650" t="s">
        <v>346</v>
      </c>
      <c r="B2650" t="s">
        <v>4960</v>
      </c>
      <c r="C2650" t="s">
        <v>4961</v>
      </c>
      <c r="D2650" t="s">
        <v>5005</v>
      </c>
      <c r="E2650" t="s">
        <v>65</v>
      </c>
      <c r="F2650" t="s">
        <v>4493</v>
      </c>
      <c r="G2650">
        <v>7.25</v>
      </c>
      <c r="H2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0" t="str">
        <f>Tabla_Consulta_desde_proyectos6[[#This Row],[PRYApath]]&amp;" "&amp;Tabla_Consulta_desde_proyectos6[[#This Row],[Usunombre]]</f>
        <v>/0006/0014 ALFONSO VARGAS CHAVES</v>
      </c>
    </row>
    <row r="2651" spans="1:11" x14ac:dyDescent="0.3">
      <c r="A2651" t="s">
        <v>346</v>
      </c>
      <c r="B2651" t="s">
        <v>4960</v>
      </c>
      <c r="C2651" t="s">
        <v>4961</v>
      </c>
      <c r="D2651" t="s">
        <v>5005</v>
      </c>
      <c r="E2651" t="s">
        <v>65</v>
      </c>
      <c r="F2651" t="s">
        <v>4559</v>
      </c>
      <c r="G2651">
        <v>0.75</v>
      </c>
      <c r="H2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1" t="str">
        <f>Tabla_Consulta_desde_proyectos6[[#This Row],[PRYApath]]&amp;" "&amp;Tabla_Consulta_desde_proyectos6[[#This Row],[Usunombre]]</f>
        <v>/0006/0014 ALFONSO VARGAS CHAVES</v>
      </c>
    </row>
    <row r="2652" spans="1:11" x14ac:dyDescent="0.3">
      <c r="A2652" t="s">
        <v>346</v>
      </c>
      <c r="B2652" t="s">
        <v>4967</v>
      </c>
      <c r="C2652" t="s">
        <v>4970</v>
      </c>
      <c r="D2652" t="s">
        <v>5006</v>
      </c>
      <c r="E2652" t="s">
        <v>65</v>
      </c>
      <c r="F2652" t="s">
        <v>4493</v>
      </c>
      <c r="G2652">
        <v>1.5</v>
      </c>
      <c r="H2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2" t="str">
        <f>Tabla_Consulta_desde_proyectos6[[#This Row],[PRYApath]]&amp;" "&amp;Tabla_Consulta_desde_proyectos6[[#This Row],[Usunombre]]</f>
        <v>/0006/0016 ALFONSO VARGAS CHAVES</v>
      </c>
    </row>
    <row r="2653" spans="1:11" x14ac:dyDescent="0.3">
      <c r="A2653" t="s">
        <v>72</v>
      </c>
      <c r="B2653" t="s">
        <v>4709</v>
      </c>
      <c r="C2653" t="s">
        <v>5007</v>
      </c>
      <c r="D2653" t="s">
        <v>4928</v>
      </c>
      <c r="E2653" t="s">
        <v>63</v>
      </c>
      <c r="F2653" t="s">
        <v>4258</v>
      </c>
      <c r="G2653">
        <v>5.8</v>
      </c>
      <c r="H2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3" t="str">
        <f>Tabla_Consulta_desde_proyectos6[[#This Row],[PRYApath]]&amp;" "&amp;Tabla_Consulta_desde_proyectos6[[#This Row],[Usunombre]]</f>
        <v>/0002/0004/0002 CAROL RODRIGUEZ SOLORZANO</v>
      </c>
    </row>
    <row r="2654" spans="1:11" x14ac:dyDescent="0.3">
      <c r="A2654" t="s">
        <v>72</v>
      </c>
      <c r="B2654" t="s">
        <v>4709</v>
      </c>
      <c r="C2654" t="s">
        <v>5007</v>
      </c>
      <c r="D2654" t="s">
        <v>4928</v>
      </c>
      <c r="E2654" t="s">
        <v>63</v>
      </c>
      <c r="F2654" t="s">
        <v>4284</v>
      </c>
      <c r="G2654">
        <v>3.5</v>
      </c>
      <c r="H2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4" t="str">
        <f>Tabla_Consulta_desde_proyectos6[[#This Row],[PRYApath]]&amp;" "&amp;Tabla_Consulta_desde_proyectos6[[#This Row],[Usunombre]]</f>
        <v>/0002/0004/0002 CAROL RODRIGUEZ SOLORZANO</v>
      </c>
    </row>
    <row r="2655" spans="1:11" x14ac:dyDescent="0.3">
      <c r="A2655" t="s">
        <v>72</v>
      </c>
      <c r="B2655" t="s">
        <v>4709</v>
      </c>
      <c r="C2655" t="s">
        <v>5007</v>
      </c>
      <c r="D2655" t="s">
        <v>4928</v>
      </c>
      <c r="E2655" t="s">
        <v>63</v>
      </c>
      <c r="F2655" t="s">
        <v>4342</v>
      </c>
      <c r="G2655">
        <v>12</v>
      </c>
      <c r="H2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5" t="str">
        <f>Tabla_Consulta_desde_proyectos6[[#This Row],[PRYApath]]&amp;" "&amp;Tabla_Consulta_desde_proyectos6[[#This Row],[Usunombre]]</f>
        <v>/0002/0004/0002 CAROL RODRIGUEZ SOLORZANO</v>
      </c>
    </row>
    <row r="2656" spans="1:11" x14ac:dyDescent="0.3">
      <c r="A2656" t="s">
        <v>72</v>
      </c>
      <c r="B2656" t="s">
        <v>4709</v>
      </c>
      <c r="C2656" t="s">
        <v>5007</v>
      </c>
      <c r="D2656" t="s">
        <v>4928</v>
      </c>
      <c r="E2656" t="s">
        <v>63</v>
      </c>
      <c r="F2656" t="s">
        <v>4366</v>
      </c>
      <c r="G2656">
        <v>13</v>
      </c>
      <c r="H2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6" t="str">
        <f>Tabla_Consulta_desde_proyectos6[[#This Row],[PRYApath]]&amp;" "&amp;Tabla_Consulta_desde_proyectos6[[#This Row],[Usunombre]]</f>
        <v>/0002/0004/0002 CAROL RODRIGUEZ SOLORZANO</v>
      </c>
    </row>
    <row r="2657" spans="1:11" x14ac:dyDescent="0.3">
      <c r="A2657" t="s">
        <v>72</v>
      </c>
      <c r="B2657" t="s">
        <v>4709</v>
      </c>
      <c r="C2657" t="s">
        <v>5007</v>
      </c>
      <c r="D2657" t="s">
        <v>4928</v>
      </c>
      <c r="E2657" t="s">
        <v>63</v>
      </c>
      <c r="F2657" t="s">
        <v>4422</v>
      </c>
      <c r="G2657">
        <v>12</v>
      </c>
      <c r="H2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7" t="str">
        <f>Tabla_Consulta_desde_proyectos6[[#This Row],[PRYApath]]&amp;" "&amp;Tabla_Consulta_desde_proyectos6[[#This Row],[Usunombre]]</f>
        <v>/0002/0004/0002 CAROL RODRIGUEZ SOLORZANO</v>
      </c>
    </row>
    <row r="2658" spans="1:11" x14ac:dyDescent="0.3">
      <c r="A2658" t="s">
        <v>72</v>
      </c>
      <c r="B2658" t="s">
        <v>4709</v>
      </c>
      <c r="C2658" t="s">
        <v>5007</v>
      </c>
      <c r="D2658" t="s">
        <v>4928</v>
      </c>
      <c r="E2658" t="s">
        <v>63</v>
      </c>
      <c r="F2658" t="s">
        <v>4434</v>
      </c>
      <c r="G2658">
        <v>5</v>
      </c>
      <c r="H2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8" t="str">
        <f>Tabla_Consulta_desde_proyectos6[[#This Row],[PRYApath]]&amp;" "&amp;Tabla_Consulta_desde_proyectos6[[#This Row],[Usunombre]]</f>
        <v>/0002/0004/0002 CAROL RODRIGUEZ SOLORZANO</v>
      </c>
    </row>
    <row r="2659" spans="1:11" x14ac:dyDescent="0.3">
      <c r="A2659" t="s">
        <v>72</v>
      </c>
      <c r="B2659" t="s">
        <v>4709</v>
      </c>
      <c r="C2659" t="s">
        <v>5007</v>
      </c>
      <c r="D2659" t="s">
        <v>5008</v>
      </c>
      <c r="E2659" t="s">
        <v>63</v>
      </c>
      <c r="F2659" t="s">
        <v>4258</v>
      </c>
      <c r="G2659">
        <v>16</v>
      </c>
      <c r="H2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59" t="str">
        <f>Tabla_Consulta_desde_proyectos6[[#This Row],[PRYApath]]&amp;" "&amp;Tabla_Consulta_desde_proyectos6[[#This Row],[Usunombre]]</f>
        <v>/0002/0004/0006 CAROL RODRIGUEZ SOLORZANO</v>
      </c>
    </row>
    <row r="2660" spans="1:11" x14ac:dyDescent="0.3">
      <c r="A2660" t="s">
        <v>72</v>
      </c>
      <c r="B2660" t="s">
        <v>4709</v>
      </c>
      <c r="C2660" t="s">
        <v>5007</v>
      </c>
      <c r="D2660" t="s">
        <v>5008</v>
      </c>
      <c r="E2660" t="s">
        <v>63</v>
      </c>
      <c r="F2660" t="s">
        <v>4284</v>
      </c>
      <c r="G2660">
        <v>3</v>
      </c>
      <c r="H2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0" t="str">
        <f>Tabla_Consulta_desde_proyectos6[[#This Row],[PRYApath]]&amp;" "&amp;Tabla_Consulta_desde_proyectos6[[#This Row],[Usunombre]]</f>
        <v>/0002/0004/0006 CAROL RODRIGUEZ SOLORZANO</v>
      </c>
    </row>
    <row r="2661" spans="1:11" x14ac:dyDescent="0.3">
      <c r="A2661" t="s">
        <v>72</v>
      </c>
      <c r="B2661" t="s">
        <v>4709</v>
      </c>
      <c r="C2661" t="s">
        <v>5007</v>
      </c>
      <c r="D2661" t="s">
        <v>5009</v>
      </c>
      <c r="E2661" t="s">
        <v>63</v>
      </c>
      <c r="F2661" t="s">
        <v>4258</v>
      </c>
      <c r="G2661">
        <v>4</v>
      </c>
      <c r="H2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1" t="str">
        <f>Tabla_Consulta_desde_proyectos6[[#This Row],[PRYApath]]&amp;" "&amp;Tabla_Consulta_desde_proyectos6[[#This Row],[Usunombre]]</f>
        <v>/0002/0004/0008 CAROL RODRIGUEZ SOLORZANO</v>
      </c>
    </row>
    <row r="2662" spans="1:11" x14ac:dyDescent="0.3">
      <c r="A2662" t="s">
        <v>72</v>
      </c>
      <c r="B2662" t="s">
        <v>4709</v>
      </c>
      <c r="C2662" t="s">
        <v>5007</v>
      </c>
      <c r="D2662" t="s">
        <v>5009</v>
      </c>
      <c r="E2662" t="s">
        <v>63</v>
      </c>
      <c r="F2662" t="s">
        <v>4388</v>
      </c>
      <c r="G2662">
        <v>1</v>
      </c>
      <c r="H2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2" t="str">
        <f>Tabla_Consulta_desde_proyectos6[[#This Row],[PRYApath]]&amp;" "&amp;Tabla_Consulta_desde_proyectos6[[#This Row],[Usunombre]]</f>
        <v>/0002/0004/0008 CAROL RODRIGUEZ SOLORZANO</v>
      </c>
    </row>
    <row r="2663" spans="1:11" x14ac:dyDescent="0.3">
      <c r="A2663" t="s">
        <v>72</v>
      </c>
      <c r="B2663" t="s">
        <v>4709</v>
      </c>
      <c r="C2663" t="s">
        <v>5007</v>
      </c>
      <c r="D2663" t="s">
        <v>5010</v>
      </c>
      <c r="E2663" t="s">
        <v>63</v>
      </c>
      <c r="F2663" t="s">
        <v>4388</v>
      </c>
      <c r="G2663">
        <v>3</v>
      </c>
      <c r="H2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3" t="str">
        <f>Tabla_Consulta_desde_proyectos6[[#This Row],[PRYApath]]&amp;" "&amp;Tabla_Consulta_desde_proyectos6[[#This Row],[Usunombre]]</f>
        <v>/0002/0004/0010 CAROL RODRIGUEZ SOLORZANO</v>
      </c>
    </row>
    <row r="2664" spans="1:11" x14ac:dyDescent="0.3">
      <c r="A2664" t="s">
        <v>72</v>
      </c>
      <c r="B2664" t="s">
        <v>4709</v>
      </c>
      <c r="C2664" t="s">
        <v>5007</v>
      </c>
      <c r="D2664" t="s">
        <v>5010</v>
      </c>
      <c r="E2664" t="s">
        <v>63</v>
      </c>
      <c r="F2664" t="s">
        <v>4422</v>
      </c>
      <c r="G2664">
        <v>2</v>
      </c>
      <c r="H2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4" t="str">
        <f>Tabla_Consulta_desde_proyectos6[[#This Row],[PRYApath]]&amp;" "&amp;Tabla_Consulta_desde_proyectos6[[#This Row],[Usunombre]]</f>
        <v>/0002/0004/0010 CAROL RODRIGUEZ SOLORZANO</v>
      </c>
    </row>
    <row r="2665" spans="1:11" x14ac:dyDescent="0.3">
      <c r="A2665" t="s">
        <v>72</v>
      </c>
      <c r="B2665" t="s">
        <v>4709</v>
      </c>
      <c r="C2665" t="s">
        <v>5007</v>
      </c>
      <c r="D2665" t="s">
        <v>5011</v>
      </c>
      <c r="E2665" t="s">
        <v>63</v>
      </c>
      <c r="F2665" t="s">
        <v>4258</v>
      </c>
      <c r="G2665">
        <v>14.75</v>
      </c>
      <c r="H2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5" t="str">
        <f>Tabla_Consulta_desde_proyectos6[[#This Row],[PRYApath]]&amp;" "&amp;Tabla_Consulta_desde_proyectos6[[#This Row],[Usunombre]]</f>
        <v>/0002/0004/0018 CAROL RODRIGUEZ SOLORZANO</v>
      </c>
    </row>
    <row r="2666" spans="1:11" x14ac:dyDescent="0.3">
      <c r="A2666" t="s">
        <v>72</v>
      </c>
      <c r="B2666" t="s">
        <v>4709</v>
      </c>
      <c r="C2666" t="s">
        <v>5007</v>
      </c>
      <c r="D2666" t="s">
        <v>5011</v>
      </c>
      <c r="E2666" t="s">
        <v>63</v>
      </c>
      <c r="F2666" t="s">
        <v>4342</v>
      </c>
      <c r="G2666">
        <v>1.5</v>
      </c>
      <c r="H2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6" t="str">
        <f>Tabla_Consulta_desde_proyectos6[[#This Row],[PRYApath]]&amp;" "&amp;Tabla_Consulta_desde_proyectos6[[#This Row],[Usunombre]]</f>
        <v>/0002/0004/0018 CAROL RODRIGUEZ SOLORZANO</v>
      </c>
    </row>
    <row r="2667" spans="1:11" x14ac:dyDescent="0.3">
      <c r="A2667" t="s">
        <v>72</v>
      </c>
      <c r="B2667" t="s">
        <v>4709</v>
      </c>
      <c r="C2667" t="s">
        <v>5007</v>
      </c>
      <c r="D2667" t="s">
        <v>5012</v>
      </c>
      <c r="E2667" t="s">
        <v>63</v>
      </c>
      <c r="F2667" t="s">
        <v>4258</v>
      </c>
      <c r="G2667">
        <v>2</v>
      </c>
      <c r="H2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7" t="str">
        <f>Tabla_Consulta_desde_proyectos6[[#This Row],[PRYApath]]&amp;" "&amp;Tabla_Consulta_desde_proyectos6[[#This Row],[Usunombre]]</f>
        <v>/0002/0004/0020 CAROL RODRIGUEZ SOLORZANO</v>
      </c>
    </row>
    <row r="2668" spans="1:11" x14ac:dyDescent="0.3">
      <c r="A2668" t="s">
        <v>72</v>
      </c>
      <c r="B2668" t="s">
        <v>4709</v>
      </c>
      <c r="C2668" t="s">
        <v>5013</v>
      </c>
      <c r="D2668" t="s">
        <v>5014</v>
      </c>
      <c r="E2668" t="s">
        <v>10</v>
      </c>
      <c r="F2668" t="s">
        <v>4342</v>
      </c>
      <c r="G2668">
        <v>3.5</v>
      </c>
      <c r="H2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8" t="str">
        <f>Tabla_Consulta_desde_proyectos6[[#This Row],[PRYApath]]&amp;" "&amp;Tabla_Consulta_desde_proyectos6[[#This Row],[Usunombre]]</f>
        <v>/0026/0002 OSCAR BONILLA CALDERON</v>
      </c>
    </row>
    <row r="2669" spans="1:11" x14ac:dyDescent="0.3">
      <c r="A2669" t="s">
        <v>72</v>
      </c>
      <c r="B2669" t="s">
        <v>4709</v>
      </c>
      <c r="C2669" t="s">
        <v>5013</v>
      </c>
      <c r="D2669" t="s">
        <v>5015</v>
      </c>
      <c r="E2669" t="s">
        <v>50</v>
      </c>
      <c r="F2669" t="s">
        <v>4366</v>
      </c>
      <c r="G2669">
        <v>1.5</v>
      </c>
      <c r="H2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69" t="str">
        <f>Tabla_Consulta_desde_proyectos6[[#This Row],[PRYApath]]&amp;" "&amp;Tabla_Consulta_desde_proyectos6[[#This Row],[Usunombre]]</f>
        <v>/0028/0002 ROGER GARCIA FERNANDEZ</v>
      </c>
    </row>
    <row r="2670" spans="1:11" x14ac:dyDescent="0.3">
      <c r="A2670" t="s">
        <v>72</v>
      </c>
      <c r="B2670" t="s">
        <v>4709</v>
      </c>
      <c r="C2670" t="s">
        <v>5016</v>
      </c>
      <c r="D2670" t="s">
        <v>5015</v>
      </c>
      <c r="E2670" t="s">
        <v>50</v>
      </c>
      <c r="F2670" t="s">
        <v>4422</v>
      </c>
      <c r="G2670">
        <v>1.25</v>
      </c>
      <c r="H2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0" t="str">
        <f>Tabla_Consulta_desde_proyectos6[[#This Row],[PRYApath]]&amp;" "&amp;Tabla_Consulta_desde_proyectos6[[#This Row],[Usunombre]]</f>
        <v>/0028/0002 ROGER GARCIA FERNANDEZ</v>
      </c>
    </row>
    <row r="2671" spans="1:11" x14ac:dyDescent="0.3">
      <c r="A2671" t="s">
        <v>72</v>
      </c>
      <c r="B2671" t="s">
        <v>4709</v>
      </c>
      <c r="C2671" t="s">
        <v>5016</v>
      </c>
      <c r="D2671" t="s">
        <v>5017</v>
      </c>
      <c r="E2671" t="s">
        <v>10</v>
      </c>
      <c r="F2671" t="s">
        <v>4366</v>
      </c>
      <c r="G2671">
        <v>2</v>
      </c>
      <c r="H2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1" t="str">
        <f>Tabla_Consulta_desde_proyectos6[[#This Row],[PRYApath]]&amp;" "&amp;Tabla_Consulta_desde_proyectos6[[#This Row],[Usunombre]]</f>
        <v>/0028/0006/0002 OSCAR BONILLA CALDERON</v>
      </c>
    </row>
    <row r="2672" spans="1:11" x14ac:dyDescent="0.3">
      <c r="A2672" t="s">
        <v>72</v>
      </c>
      <c r="B2672" t="s">
        <v>4709</v>
      </c>
      <c r="C2672" t="s">
        <v>5018</v>
      </c>
      <c r="D2672" t="s">
        <v>5019</v>
      </c>
      <c r="E2672" t="s">
        <v>3972</v>
      </c>
      <c r="F2672" t="s">
        <v>4342</v>
      </c>
      <c r="G2672">
        <v>8</v>
      </c>
      <c r="H2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2" t="str">
        <f>Tabla_Consulta_desde_proyectos6[[#This Row],[PRYApath]]&amp;" "&amp;Tabla_Consulta_desde_proyectos6[[#This Row],[Usunombre]]</f>
        <v>/0028/0008/0002 AXEL MATUS VARGAS</v>
      </c>
    </row>
    <row r="2673" spans="1:11" x14ac:dyDescent="0.3">
      <c r="A2673" t="s">
        <v>72</v>
      </c>
      <c r="B2673" t="s">
        <v>4709</v>
      </c>
      <c r="C2673" t="s">
        <v>5018</v>
      </c>
      <c r="D2673" t="s">
        <v>5019</v>
      </c>
      <c r="E2673" t="s">
        <v>3972</v>
      </c>
      <c r="F2673" t="s">
        <v>4366</v>
      </c>
      <c r="G2673">
        <v>12</v>
      </c>
      <c r="H2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3" t="str">
        <f>Tabla_Consulta_desde_proyectos6[[#This Row],[PRYApath]]&amp;" "&amp;Tabla_Consulta_desde_proyectos6[[#This Row],[Usunombre]]</f>
        <v>/0028/0008/0002 AXEL MATUS VARGAS</v>
      </c>
    </row>
    <row r="2674" spans="1:11" x14ac:dyDescent="0.3">
      <c r="A2674" t="s">
        <v>72</v>
      </c>
      <c r="B2674" t="s">
        <v>4709</v>
      </c>
      <c r="C2674" t="s">
        <v>5020</v>
      </c>
      <c r="D2674" t="s">
        <v>5019</v>
      </c>
      <c r="E2674" t="s">
        <v>1017</v>
      </c>
      <c r="F2674" t="s">
        <v>4388</v>
      </c>
      <c r="G2674">
        <v>4</v>
      </c>
      <c r="H2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4" t="str">
        <f>Tabla_Consulta_desde_proyectos6[[#This Row],[PRYApath]]&amp;" "&amp;Tabla_Consulta_desde_proyectos6[[#This Row],[Usunombre]]</f>
        <v>/0028/0008/0002 EDGAR CAMPOS RIVERA</v>
      </c>
    </row>
    <row r="2675" spans="1:11" x14ac:dyDescent="0.3">
      <c r="A2675" t="s">
        <v>72</v>
      </c>
      <c r="B2675" t="s">
        <v>4709</v>
      </c>
      <c r="C2675" t="s">
        <v>5021</v>
      </c>
      <c r="D2675" t="s">
        <v>5019</v>
      </c>
      <c r="E2675" t="s">
        <v>10</v>
      </c>
      <c r="F2675" t="s">
        <v>4366</v>
      </c>
      <c r="G2675">
        <v>2</v>
      </c>
      <c r="H2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5" t="str">
        <f>Tabla_Consulta_desde_proyectos6[[#This Row],[PRYApath]]&amp;" "&amp;Tabla_Consulta_desde_proyectos6[[#This Row],[Usunombre]]</f>
        <v>/0028/0008/0002 OSCAR BONILLA CALDERON</v>
      </c>
    </row>
    <row r="2676" spans="1:11" x14ac:dyDescent="0.3">
      <c r="A2676" t="s">
        <v>72</v>
      </c>
      <c r="B2676" t="s">
        <v>4709</v>
      </c>
      <c r="C2676" t="s">
        <v>5016</v>
      </c>
      <c r="D2676" t="s">
        <v>5019</v>
      </c>
      <c r="E2676" t="s">
        <v>10</v>
      </c>
      <c r="F2676" t="s">
        <v>4366</v>
      </c>
      <c r="G2676">
        <v>3</v>
      </c>
      <c r="H2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6" t="str">
        <f>Tabla_Consulta_desde_proyectos6[[#This Row],[PRYApath]]&amp;" "&amp;Tabla_Consulta_desde_proyectos6[[#This Row],[Usunombre]]</f>
        <v>/0028/0008/0002 OSCAR BONILLA CALDERON</v>
      </c>
    </row>
    <row r="2677" spans="1:11" x14ac:dyDescent="0.3">
      <c r="A2677" t="s">
        <v>72</v>
      </c>
      <c r="B2677" t="s">
        <v>4709</v>
      </c>
      <c r="C2677" t="s">
        <v>5013</v>
      </c>
      <c r="D2677" t="s">
        <v>5019</v>
      </c>
      <c r="E2677" t="s">
        <v>50</v>
      </c>
      <c r="F2677" t="s">
        <v>4366</v>
      </c>
      <c r="G2677">
        <v>46.5</v>
      </c>
      <c r="H2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7" t="str">
        <f>Tabla_Consulta_desde_proyectos6[[#This Row],[PRYApath]]&amp;" "&amp;Tabla_Consulta_desde_proyectos6[[#This Row],[Usunombre]]</f>
        <v>/0028/0008/0002 ROGER GARCIA FERNANDEZ</v>
      </c>
    </row>
    <row r="2678" spans="1:11" x14ac:dyDescent="0.3">
      <c r="A2678" t="s">
        <v>72</v>
      </c>
      <c r="B2678" t="s">
        <v>4709</v>
      </c>
      <c r="C2678" t="s">
        <v>5016</v>
      </c>
      <c r="D2678" t="s">
        <v>5019</v>
      </c>
      <c r="E2678" t="s">
        <v>50</v>
      </c>
      <c r="F2678" t="s">
        <v>4422</v>
      </c>
      <c r="G2678">
        <v>38.75</v>
      </c>
      <c r="H2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8" t="str">
        <f>Tabla_Consulta_desde_proyectos6[[#This Row],[PRYApath]]&amp;" "&amp;Tabla_Consulta_desde_proyectos6[[#This Row],[Usunombre]]</f>
        <v>/0028/0008/0002 ROGER GARCIA FERNANDEZ</v>
      </c>
    </row>
    <row r="2679" spans="1:11" x14ac:dyDescent="0.3">
      <c r="A2679" t="s">
        <v>72</v>
      </c>
      <c r="B2679" t="s">
        <v>4709</v>
      </c>
      <c r="C2679" t="s">
        <v>5020</v>
      </c>
      <c r="D2679" t="s">
        <v>5022</v>
      </c>
      <c r="E2679" t="s">
        <v>3972</v>
      </c>
      <c r="F2679" t="s">
        <v>4366</v>
      </c>
      <c r="G2679">
        <v>2</v>
      </c>
      <c r="H2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79" t="str">
        <f>Tabla_Consulta_desde_proyectos6[[#This Row],[PRYApath]]&amp;" "&amp;Tabla_Consulta_desde_proyectos6[[#This Row],[Usunombre]]</f>
        <v>/0028/0008/0004 AXEL MATUS VARGAS</v>
      </c>
    </row>
    <row r="2680" spans="1:11" x14ac:dyDescent="0.3">
      <c r="A2680" t="s">
        <v>72</v>
      </c>
      <c r="B2680" t="s">
        <v>4709</v>
      </c>
      <c r="C2680" t="s">
        <v>5018</v>
      </c>
      <c r="D2680" t="s">
        <v>5022</v>
      </c>
      <c r="E2680" t="s">
        <v>3972</v>
      </c>
      <c r="F2680" t="s">
        <v>4366</v>
      </c>
      <c r="G2680">
        <v>4</v>
      </c>
      <c r="H2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0" t="str">
        <f>Tabla_Consulta_desde_proyectos6[[#This Row],[PRYApath]]&amp;" "&amp;Tabla_Consulta_desde_proyectos6[[#This Row],[Usunombre]]</f>
        <v>/0028/0008/0004 AXEL MATUS VARGAS</v>
      </c>
    </row>
    <row r="2681" spans="1:11" x14ac:dyDescent="0.3">
      <c r="A2681" t="s">
        <v>72</v>
      </c>
      <c r="B2681" t="s">
        <v>4709</v>
      </c>
      <c r="C2681" t="s">
        <v>5020</v>
      </c>
      <c r="D2681" t="s">
        <v>5022</v>
      </c>
      <c r="E2681" t="s">
        <v>3972</v>
      </c>
      <c r="F2681" t="s">
        <v>4388</v>
      </c>
      <c r="G2681">
        <v>8</v>
      </c>
      <c r="H2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1" t="str">
        <f>Tabla_Consulta_desde_proyectos6[[#This Row],[PRYApath]]&amp;" "&amp;Tabla_Consulta_desde_proyectos6[[#This Row],[Usunombre]]</f>
        <v>/0028/0008/0004 AXEL MATUS VARGAS</v>
      </c>
    </row>
    <row r="2682" spans="1:11" x14ac:dyDescent="0.3">
      <c r="A2682" t="s">
        <v>72</v>
      </c>
      <c r="B2682" t="s">
        <v>4709</v>
      </c>
      <c r="C2682" t="s">
        <v>5018</v>
      </c>
      <c r="D2682" t="s">
        <v>5022</v>
      </c>
      <c r="E2682" t="s">
        <v>3972</v>
      </c>
      <c r="F2682" t="s">
        <v>4434</v>
      </c>
      <c r="G2682">
        <v>1.5</v>
      </c>
      <c r="H2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2" t="str">
        <f>Tabla_Consulta_desde_proyectos6[[#This Row],[PRYApath]]&amp;" "&amp;Tabla_Consulta_desde_proyectos6[[#This Row],[Usunombre]]</f>
        <v>/0028/0008/0004 AXEL MATUS VARGAS</v>
      </c>
    </row>
    <row r="2683" spans="1:11" x14ac:dyDescent="0.3">
      <c r="A2683" t="s">
        <v>72</v>
      </c>
      <c r="C2683" t="s">
        <v>4728</v>
      </c>
      <c r="D2683" t="s">
        <v>5022</v>
      </c>
      <c r="E2683" t="s">
        <v>51</v>
      </c>
      <c r="F2683" t="s">
        <v>4434</v>
      </c>
      <c r="G2683">
        <v>5</v>
      </c>
      <c r="H2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3" t="str">
        <f>Tabla_Consulta_desde_proyectos6[[#This Row],[PRYApath]]&amp;" "&amp;Tabla_Consulta_desde_proyectos6[[#This Row],[Usunombre]]</f>
        <v>/0028/0008/0004 FREDERICK CASTRO MURILLO</v>
      </c>
    </row>
    <row r="2684" spans="1:11" x14ac:dyDescent="0.3">
      <c r="A2684" t="s">
        <v>72</v>
      </c>
      <c r="C2684" t="s">
        <v>4728</v>
      </c>
      <c r="D2684" t="s">
        <v>5022</v>
      </c>
      <c r="E2684" t="s">
        <v>51</v>
      </c>
      <c r="F2684" t="s">
        <v>4493</v>
      </c>
      <c r="G2684">
        <v>10</v>
      </c>
      <c r="H2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4" t="str">
        <f>Tabla_Consulta_desde_proyectos6[[#This Row],[PRYApath]]&amp;" "&amp;Tabla_Consulta_desde_proyectos6[[#This Row],[Usunombre]]</f>
        <v>/0028/0008/0004 FREDERICK CASTRO MURILLO</v>
      </c>
    </row>
    <row r="2685" spans="1:11" x14ac:dyDescent="0.3">
      <c r="A2685" t="s">
        <v>72</v>
      </c>
      <c r="B2685" t="s">
        <v>4709</v>
      </c>
      <c r="C2685" t="s">
        <v>5023</v>
      </c>
      <c r="D2685" t="s">
        <v>5022</v>
      </c>
      <c r="E2685" t="s">
        <v>10</v>
      </c>
      <c r="F2685" t="s">
        <v>4366</v>
      </c>
      <c r="G2685">
        <v>3</v>
      </c>
      <c r="H2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5" t="str">
        <f>Tabla_Consulta_desde_proyectos6[[#This Row],[PRYApath]]&amp;" "&amp;Tabla_Consulta_desde_proyectos6[[#This Row],[Usunombre]]</f>
        <v>/0028/0008/0004 OSCAR BONILLA CALDERON</v>
      </c>
    </row>
    <row r="2686" spans="1:11" x14ac:dyDescent="0.3">
      <c r="A2686" t="s">
        <v>72</v>
      </c>
      <c r="B2686" t="s">
        <v>4709</v>
      </c>
      <c r="C2686" t="s">
        <v>5018</v>
      </c>
      <c r="D2686" t="s">
        <v>5024</v>
      </c>
      <c r="E2686" t="s">
        <v>3972</v>
      </c>
      <c r="F2686" t="s">
        <v>4434</v>
      </c>
      <c r="G2686">
        <v>0.5</v>
      </c>
      <c r="H2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6" t="str">
        <f>Tabla_Consulta_desde_proyectos6[[#This Row],[PRYApath]]&amp;" "&amp;Tabla_Consulta_desde_proyectos6[[#This Row],[Usunombre]]</f>
        <v>/0028/0014 AXEL MATUS VARGAS</v>
      </c>
    </row>
    <row r="2687" spans="1:11" x14ac:dyDescent="0.3">
      <c r="A2687" t="s">
        <v>72</v>
      </c>
      <c r="B2687" t="s">
        <v>4709</v>
      </c>
      <c r="C2687" t="s">
        <v>5025</v>
      </c>
      <c r="D2687" t="s">
        <v>5026</v>
      </c>
      <c r="E2687" t="s">
        <v>10</v>
      </c>
      <c r="F2687" t="s">
        <v>4366</v>
      </c>
      <c r="G2687">
        <v>1</v>
      </c>
      <c r="H2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7" t="str">
        <f>Tabla_Consulta_desde_proyectos6[[#This Row],[PRYApath]]&amp;" "&amp;Tabla_Consulta_desde_proyectos6[[#This Row],[Usunombre]]</f>
        <v>/0028/0022/0004 OSCAR BONILLA CALDERON</v>
      </c>
    </row>
    <row r="2688" spans="1:11" x14ac:dyDescent="0.3">
      <c r="A2688" t="s">
        <v>72</v>
      </c>
      <c r="C2688" t="s">
        <v>4728</v>
      </c>
      <c r="D2688" t="s">
        <v>5027</v>
      </c>
      <c r="E2688" t="s">
        <v>51</v>
      </c>
      <c r="F2688" t="s">
        <v>4422</v>
      </c>
      <c r="G2688">
        <v>4</v>
      </c>
      <c r="H2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8" t="str">
        <f>Tabla_Consulta_desde_proyectos6[[#This Row],[PRYApath]]&amp;" "&amp;Tabla_Consulta_desde_proyectos6[[#This Row],[Usunombre]]</f>
        <v>/0028/0022/0006 FREDERICK CASTRO MURILLO</v>
      </c>
    </row>
    <row r="2689" spans="1:11" x14ac:dyDescent="0.3">
      <c r="A2689" t="s">
        <v>72</v>
      </c>
      <c r="C2689" t="s">
        <v>4728</v>
      </c>
      <c r="D2689" t="s">
        <v>5027</v>
      </c>
      <c r="E2689" t="s">
        <v>51</v>
      </c>
      <c r="F2689" t="s">
        <v>4434</v>
      </c>
      <c r="G2689">
        <v>5</v>
      </c>
      <c r="H2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89" t="str">
        <f>Tabla_Consulta_desde_proyectos6[[#This Row],[PRYApath]]&amp;" "&amp;Tabla_Consulta_desde_proyectos6[[#This Row],[Usunombre]]</f>
        <v>/0028/0022/0006 FREDERICK CASTRO MURILLO</v>
      </c>
    </row>
    <row r="2690" spans="1:11" x14ac:dyDescent="0.3">
      <c r="A2690" t="s">
        <v>73</v>
      </c>
      <c r="B2690" t="s">
        <v>4709</v>
      </c>
      <c r="C2690" t="s">
        <v>5028</v>
      </c>
      <c r="D2690" t="s">
        <v>5029</v>
      </c>
      <c r="E2690" t="s">
        <v>63</v>
      </c>
      <c r="F2690" t="s">
        <v>4258</v>
      </c>
      <c r="G2690">
        <v>3</v>
      </c>
      <c r="H2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0" t="str">
        <f>Tabla_Consulta_desde_proyectos6[[#This Row],[PRYApath]]&amp;" "&amp;Tabla_Consulta_desde_proyectos6[[#This Row],[Usunombre]]</f>
        <v>/0014/0002 CAROL RODRIGUEZ SOLORZANO</v>
      </c>
    </row>
    <row r="2691" spans="1:11" x14ac:dyDescent="0.3">
      <c r="A2691" t="s">
        <v>73</v>
      </c>
      <c r="B2691" t="s">
        <v>4709</v>
      </c>
      <c r="C2691" t="s">
        <v>5028</v>
      </c>
      <c r="D2691" t="s">
        <v>5029</v>
      </c>
      <c r="E2691" t="s">
        <v>63</v>
      </c>
      <c r="F2691" t="s">
        <v>4342</v>
      </c>
      <c r="G2691">
        <v>4.5</v>
      </c>
      <c r="H2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1" t="str">
        <f>Tabla_Consulta_desde_proyectos6[[#This Row],[PRYApath]]&amp;" "&amp;Tabla_Consulta_desde_proyectos6[[#This Row],[Usunombre]]</f>
        <v>/0014/0002 CAROL RODRIGUEZ SOLORZANO</v>
      </c>
    </row>
    <row r="2692" spans="1:11" x14ac:dyDescent="0.3">
      <c r="A2692" t="s">
        <v>73</v>
      </c>
      <c r="B2692" t="s">
        <v>4709</v>
      </c>
      <c r="C2692" t="s">
        <v>5028</v>
      </c>
      <c r="D2692" t="s">
        <v>5029</v>
      </c>
      <c r="E2692" t="s">
        <v>63</v>
      </c>
      <c r="F2692" t="s">
        <v>4366</v>
      </c>
      <c r="G2692">
        <v>5</v>
      </c>
      <c r="H2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2" t="str">
        <f>Tabla_Consulta_desde_proyectos6[[#This Row],[PRYApath]]&amp;" "&amp;Tabla_Consulta_desde_proyectos6[[#This Row],[Usunombre]]</f>
        <v>/0014/0002 CAROL RODRIGUEZ SOLORZANO</v>
      </c>
    </row>
    <row r="2693" spans="1:11" x14ac:dyDescent="0.3">
      <c r="A2693" t="s">
        <v>73</v>
      </c>
      <c r="B2693" t="s">
        <v>4709</v>
      </c>
      <c r="C2693" t="s">
        <v>5028</v>
      </c>
      <c r="D2693" t="s">
        <v>5029</v>
      </c>
      <c r="E2693" t="s">
        <v>63</v>
      </c>
      <c r="F2693" t="s">
        <v>4388</v>
      </c>
      <c r="G2693">
        <v>11</v>
      </c>
      <c r="H2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3" t="str">
        <f>Tabla_Consulta_desde_proyectos6[[#This Row],[PRYApath]]&amp;" "&amp;Tabla_Consulta_desde_proyectos6[[#This Row],[Usunombre]]</f>
        <v>/0014/0002 CAROL RODRIGUEZ SOLORZANO</v>
      </c>
    </row>
    <row r="2694" spans="1:11" x14ac:dyDescent="0.3">
      <c r="A2694" t="s">
        <v>73</v>
      </c>
      <c r="B2694" t="s">
        <v>4709</v>
      </c>
      <c r="C2694" t="s">
        <v>5028</v>
      </c>
      <c r="D2694" t="s">
        <v>5030</v>
      </c>
      <c r="E2694" t="s">
        <v>63</v>
      </c>
      <c r="F2694" t="s">
        <v>4258</v>
      </c>
      <c r="G2694">
        <v>7</v>
      </c>
      <c r="H2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4" t="str">
        <f>Tabla_Consulta_desde_proyectos6[[#This Row],[PRYApath]]&amp;" "&amp;Tabla_Consulta_desde_proyectos6[[#This Row],[Usunombre]]</f>
        <v>/0014/0006 CAROL RODRIGUEZ SOLORZANO</v>
      </c>
    </row>
    <row r="2695" spans="1:11" x14ac:dyDescent="0.3">
      <c r="A2695" t="s">
        <v>73</v>
      </c>
      <c r="B2695" t="s">
        <v>4709</v>
      </c>
      <c r="C2695" t="s">
        <v>5028</v>
      </c>
      <c r="D2695" t="s">
        <v>5030</v>
      </c>
      <c r="E2695" t="s">
        <v>63</v>
      </c>
      <c r="F2695" t="s">
        <v>4284</v>
      </c>
      <c r="G2695">
        <v>5</v>
      </c>
      <c r="H2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5" t="str">
        <f>Tabla_Consulta_desde_proyectos6[[#This Row],[PRYApath]]&amp;" "&amp;Tabla_Consulta_desde_proyectos6[[#This Row],[Usunombre]]</f>
        <v>/0014/0006 CAROL RODRIGUEZ SOLORZANO</v>
      </c>
    </row>
    <row r="2696" spans="1:11" x14ac:dyDescent="0.3">
      <c r="A2696" t="s">
        <v>73</v>
      </c>
      <c r="B2696" t="s">
        <v>4709</v>
      </c>
      <c r="C2696" t="s">
        <v>5028</v>
      </c>
      <c r="D2696" t="s">
        <v>5030</v>
      </c>
      <c r="E2696" t="s">
        <v>63</v>
      </c>
      <c r="F2696" t="s">
        <v>4388</v>
      </c>
      <c r="G2696">
        <v>3</v>
      </c>
      <c r="H2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6" t="str">
        <f>Tabla_Consulta_desde_proyectos6[[#This Row],[PRYApath]]&amp;" "&amp;Tabla_Consulta_desde_proyectos6[[#This Row],[Usunombre]]</f>
        <v>/0014/0006 CAROL RODRIGUEZ SOLORZANO</v>
      </c>
    </row>
    <row r="2697" spans="1:11" x14ac:dyDescent="0.3">
      <c r="A2697" t="s">
        <v>73</v>
      </c>
      <c r="B2697" t="s">
        <v>4709</v>
      </c>
      <c r="C2697" t="s">
        <v>5028</v>
      </c>
      <c r="D2697" t="s">
        <v>5031</v>
      </c>
      <c r="E2697" t="s">
        <v>63</v>
      </c>
      <c r="F2697" t="s">
        <v>4258</v>
      </c>
      <c r="G2697">
        <v>1</v>
      </c>
      <c r="H2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7" t="str">
        <f>Tabla_Consulta_desde_proyectos6[[#This Row],[PRYApath]]&amp;" "&amp;Tabla_Consulta_desde_proyectos6[[#This Row],[Usunombre]]</f>
        <v>/0014/0008 CAROL RODRIGUEZ SOLORZANO</v>
      </c>
    </row>
    <row r="2698" spans="1:11" x14ac:dyDescent="0.3">
      <c r="A2698" t="s">
        <v>73</v>
      </c>
      <c r="B2698" t="s">
        <v>4709</v>
      </c>
      <c r="C2698" t="s">
        <v>5028</v>
      </c>
      <c r="D2698" t="s">
        <v>5031</v>
      </c>
      <c r="E2698" t="s">
        <v>63</v>
      </c>
      <c r="F2698" t="s">
        <v>4388</v>
      </c>
      <c r="G2698">
        <v>1</v>
      </c>
      <c r="H2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8" t="str">
        <f>Tabla_Consulta_desde_proyectos6[[#This Row],[PRYApath]]&amp;" "&amp;Tabla_Consulta_desde_proyectos6[[#This Row],[Usunombre]]</f>
        <v>/0014/0008 CAROL RODRIGUEZ SOLORZANO</v>
      </c>
    </row>
    <row r="2699" spans="1:11" x14ac:dyDescent="0.3">
      <c r="A2699" t="s">
        <v>73</v>
      </c>
      <c r="B2699" t="s">
        <v>4709</v>
      </c>
      <c r="C2699" t="s">
        <v>5028</v>
      </c>
      <c r="D2699" t="s">
        <v>5032</v>
      </c>
      <c r="E2699" t="s">
        <v>63</v>
      </c>
      <c r="F2699" t="s">
        <v>4388</v>
      </c>
      <c r="G2699">
        <v>3</v>
      </c>
      <c r="H2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699" t="str">
        <f>Tabla_Consulta_desde_proyectos6[[#This Row],[PRYApath]]&amp;" "&amp;Tabla_Consulta_desde_proyectos6[[#This Row],[Usunombre]]</f>
        <v>/0014/0014 CAROL RODRIGUEZ SOLORZANO</v>
      </c>
    </row>
    <row r="2700" spans="1:11" x14ac:dyDescent="0.3">
      <c r="A2700" t="s">
        <v>73</v>
      </c>
      <c r="B2700" t="s">
        <v>4709</v>
      </c>
      <c r="C2700" t="s">
        <v>5028</v>
      </c>
      <c r="D2700" t="s">
        <v>5033</v>
      </c>
      <c r="E2700" t="s">
        <v>63</v>
      </c>
      <c r="F2700" t="s">
        <v>4422</v>
      </c>
      <c r="G2700">
        <v>0.5</v>
      </c>
      <c r="H2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0" t="str">
        <f>Tabla_Consulta_desde_proyectos6[[#This Row],[PRYApath]]&amp;" "&amp;Tabla_Consulta_desde_proyectos6[[#This Row],[Usunombre]]</f>
        <v>/0014/0018 CAROL RODRIGUEZ SOLORZANO</v>
      </c>
    </row>
    <row r="2701" spans="1:11" x14ac:dyDescent="0.3">
      <c r="A2701" t="s">
        <v>73</v>
      </c>
      <c r="B2701" t="s">
        <v>4709</v>
      </c>
      <c r="C2701" t="s">
        <v>5034</v>
      </c>
      <c r="D2701" t="s">
        <v>5035</v>
      </c>
      <c r="E2701" t="s">
        <v>54</v>
      </c>
      <c r="F2701" t="s">
        <v>4388</v>
      </c>
      <c r="G2701">
        <v>0.15</v>
      </c>
      <c r="H2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1" t="str">
        <f>Tabla_Consulta_desde_proyectos6[[#This Row],[PRYApath]]&amp;" "&amp;Tabla_Consulta_desde_proyectos6[[#This Row],[Usunombre]]</f>
        <v>/0050/0002 JOSE ANDRES ROJAS GUTIERREZ</v>
      </c>
    </row>
    <row r="2702" spans="1:11" x14ac:dyDescent="0.3">
      <c r="A2702" t="s">
        <v>73</v>
      </c>
      <c r="B2702" t="s">
        <v>4709</v>
      </c>
      <c r="C2702" t="s">
        <v>5036</v>
      </c>
      <c r="D2702" t="s">
        <v>5035</v>
      </c>
      <c r="E2702" t="s">
        <v>50</v>
      </c>
      <c r="F2702" t="s">
        <v>4342</v>
      </c>
      <c r="G2702">
        <v>0.75</v>
      </c>
      <c r="H2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2" t="str">
        <f>Tabla_Consulta_desde_proyectos6[[#This Row],[PRYApath]]&amp;" "&amp;Tabla_Consulta_desde_proyectos6[[#This Row],[Usunombre]]</f>
        <v>/0050/0002 ROGER GARCIA FERNANDEZ</v>
      </c>
    </row>
    <row r="2703" spans="1:11" x14ac:dyDescent="0.3">
      <c r="A2703" t="s">
        <v>73</v>
      </c>
      <c r="B2703" t="s">
        <v>4709</v>
      </c>
      <c r="C2703" t="s">
        <v>5037</v>
      </c>
      <c r="D2703" t="s">
        <v>5035</v>
      </c>
      <c r="E2703" t="s">
        <v>50</v>
      </c>
      <c r="F2703" t="s">
        <v>4388</v>
      </c>
      <c r="G2703">
        <v>1.5</v>
      </c>
      <c r="H2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3" t="str">
        <f>Tabla_Consulta_desde_proyectos6[[#This Row],[PRYApath]]&amp;" "&amp;Tabla_Consulta_desde_proyectos6[[#This Row],[Usunombre]]</f>
        <v>/0050/0002 ROGER GARCIA FERNANDEZ</v>
      </c>
    </row>
    <row r="2704" spans="1:11" x14ac:dyDescent="0.3">
      <c r="A2704" t="s">
        <v>73</v>
      </c>
      <c r="B2704" t="s">
        <v>4709</v>
      </c>
      <c r="C2704" t="s">
        <v>4731</v>
      </c>
      <c r="D2704" t="s">
        <v>5035</v>
      </c>
      <c r="E2704" t="s">
        <v>50</v>
      </c>
      <c r="F2704" t="s">
        <v>4434</v>
      </c>
      <c r="G2704">
        <v>0.5</v>
      </c>
      <c r="H2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4" t="str">
        <f>Tabla_Consulta_desde_proyectos6[[#This Row],[PRYApath]]&amp;" "&amp;Tabla_Consulta_desde_proyectos6[[#This Row],[Usunombre]]</f>
        <v>/0050/0002 ROGER GARCIA FERNANDEZ</v>
      </c>
    </row>
    <row r="2705" spans="1:11" x14ac:dyDescent="0.3">
      <c r="A2705" t="s">
        <v>73</v>
      </c>
      <c r="B2705" t="s">
        <v>4709</v>
      </c>
      <c r="C2705" t="s">
        <v>5037</v>
      </c>
      <c r="D2705" t="s">
        <v>5038</v>
      </c>
      <c r="E2705" t="s">
        <v>50</v>
      </c>
      <c r="F2705" t="s">
        <v>4388</v>
      </c>
      <c r="G2705">
        <v>7.75</v>
      </c>
      <c r="H2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5" t="str">
        <f>Tabla_Consulta_desde_proyectos6[[#This Row],[PRYApath]]&amp;" "&amp;Tabla_Consulta_desde_proyectos6[[#This Row],[Usunombre]]</f>
        <v>/0050/0006/0002 ROGER GARCIA FERNANDEZ</v>
      </c>
    </row>
    <row r="2706" spans="1:11" x14ac:dyDescent="0.3">
      <c r="A2706" t="s">
        <v>73</v>
      </c>
      <c r="B2706" t="s">
        <v>4709</v>
      </c>
      <c r="C2706" t="s">
        <v>4731</v>
      </c>
      <c r="D2706" t="s">
        <v>5039</v>
      </c>
      <c r="E2706" t="s">
        <v>3972</v>
      </c>
      <c r="F2706" t="s">
        <v>4258</v>
      </c>
      <c r="G2706">
        <v>160</v>
      </c>
      <c r="H2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6" t="str">
        <f>Tabla_Consulta_desde_proyectos6[[#This Row],[PRYApath]]&amp;" "&amp;Tabla_Consulta_desde_proyectos6[[#This Row],[Usunombre]]</f>
        <v>/0050/0008/0002 AXEL MATUS VARGAS</v>
      </c>
    </row>
    <row r="2707" spans="1:11" x14ac:dyDescent="0.3">
      <c r="A2707" t="s">
        <v>73</v>
      </c>
      <c r="B2707" t="s">
        <v>4709</v>
      </c>
      <c r="C2707" t="s">
        <v>5040</v>
      </c>
      <c r="D2707" t="s">
        <v>5039</v>
      </c>
      <c r="E2707" t="s">
        <v>3972</v>
      </c>
      <c r="F2707" t="s">
        <v>4284</v>
      </c>
      <c r="G2707">
        <v>4</v>
      </c>
      <c r="H2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7" t="str">
        <f>Tabla_Consulta_desde_proyectos6[[#This Row],[PRYApath]]&amp;" "&amp;Tabla_Consulta_desde_proyectos6[[#This Row],[Usunombre]]</f>
        <v>/0050/0008/0002 AXEL MATUS VARGAS</v>
      </c>
    </row>
    <row r="2708" spans="1:11" x14ac:dyDescent="0.3">
      <c r="A2708" t="s">
        <v>73</v>
      </c>
      <c r="B2708" t="s">
        <v>4709</v>
      </c>
      <c r="C2708" t="s">
        <v>4731</v>
      </c>
      <c r="D2708" t="s">
        <v>5039</v>
      </c>
      <c r="E2708" t="s">
        <v>3972</v>
      </c>
      <c r="F2708" t="s">
        <v>4284</v>
      </c>
      <c r="G2708">
        <v>55</v>
      </c>
      <c r="H2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8" t="str">
        <f>Tabla_Consulta_desde_proyectos6[[#This Row],[PRYApath]]&amp;" "&amp;Tabla_Consulta_desde_proyectos6[[#This Row],[Usunombre]]</f>
        <v>/0050/0008/0002 AXEL MATUS VARGAS</v>
      </c>
    </row>
    <row r="2709" spans="1:11" x14ac:dyDescent="0.3">
      <c r="A2709" t="s">
        <v>73</v>
      </c>
      <c r="B2709" t="s">
        <v>4709</v>
      </c>
      <c r="C2709" t="s">
        <v>5041</v>
      </c>
      <c r="D2709" t="s">
        <v>5039</v>
      </c>
      <c r="E2709" t="s">
        <v>1017</v>
      </c>
      <c r="F2709" t="s">
        <v>4284</v>
      </c>
      <c r="G2709">
        <v>8</v>
      </c>
      <c r="H2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09" t="str">
        <f>Tabla_Consulta_desde_proyectos6[[#This Row],[PRYApath]]&amp;" "&amp;Tabla_Consulta_desde_proyectos6[[#This Row],[Usunombre]]</f>
        <v>/0050/0008/0002 EDGAR CAMPOS RIVERA</v>
      </c>
    </row>
    <row r="2710" spans="1:11" x14ac:dyDescent="0.3">
      <c r="A2710" t="s">
        <v>73</v>
      </c>
      <c r="B2710" t="s">
        <v>4709</v>
      </c>
      <c r="C2710" t="s">
        <v>5042</v>
      </c>
      <c r="D2710" t="s">
        <v>5039</v>
      </c>
      <c r="E2710" t="s">
        <v>1017</v>
      </c>
      <c r="F2710" t="s">
        <v>4342</v>
      </c>
      <c r="G2710">
        <v>16</v>
      </c>
      <c r="H2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0" t="str">
        <f>Tabla_Consulta_desde_proyectos6[[#This Row],[PRYApath]]&amp;" "&amp;Tabla_Consulta_desde_proyectos6[[#This Row],[Usunombre]]</f>
        <v>/0050/0008/0002 EDGAR CAMPOS RIVERA</v>
      </c>
    </row>
    <row r="2711" spans="1:11" x14ac:dyDescent="0.3">
      <c r="A2711" t="s">
        <v>73</v>
      </c>
      <c r="B2711" t="s">
        <v>4709</v>
      </c>
      <c r="C2711" t="s">
        <v>5042</v>
      </c>
      <c r="D2711" t="s">
        <v>5039</v>
      </c>
      <c r="E2711" t="s">
        <v>1017</v>
      </c>
      <c r="F2711" t="s">
        <v>4366</v>
      </c>
      <c r="G2711">
        <v>16</v>
      </c>
      <c r="H2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1" t="str">
        <f>Tabla_Consulta_desde_proyectos6[[#This Row],[PRYApath]]&amp;" "&amp;Tabla_Consulta_desde_proyectos6[[#This Row],[Usunombre]]</f>
        <v>/0050/0008/0002 EDGAR CAMPOS RIVERA</v>
      </c>
    </row>
    <row r="2712" spans="1:11" x14ac:dyDescent="0.3">
      <c r="A2712" t="s">
        <v>73</v>
      </c>
      <c r="C2712" t="s">
        <v>4728</v>
      </c>
      <c r="D2712" t="s">
        <v>5039</v>
      </c>
      <c r="E2712" t="s">
        <v>51</v>
      </c>
      <c r="F2712" t="s">
        <v>4366</v>
      </c>
      <c r="G2712">
        <v>7</v>
      </c>
      <c r="H2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2" t="str">
        <f>Tabla_Consulta_desde_proyectos6[[#This Row],[PRYApath]]&amp;" "&amp;Tabla_Consulta_desde_proyectos6[[#This Row],[Usunombre]]</f>
        <v>/0050/0008/0002 FREDERICK CASTRO MURILLO</v>
      </c>
    </row>
    <row r="2713" spans="1:11" x14ac:dyDescent="0.3">
      <c r="A2713" t="s">
        <v>73</v>
      </c>
      <c r="B2713" t="s">
        <v>4709</v>
      </c>
      <c r="C2713" t="s">
        <v>5034</v>
      </c>
      <c r="D2713" t="s">
        <v>5039</v>
      </c>
      <c r="E2713" t="s">
        <v>54</v>
      </c>
      <c r="F2713" t="s">
        <v>4388</v>
      </c>
      <c r="G2713">
        <v>7.85</v>
      </c>
      <c r="H2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3" t="str">
        <f>Tabla_Consulta_desde_proyectos6[[#This Row],[PRYApath]]&amp;" "&amp;Tabla_Consulta_desde_proyectos6[[#This Row],[Usunombre]]</f>
        <v>/0050/0008/0002 JOSE ANDRES ROJAS GUTIERREZ</v>
      </c>
    </row>
    <row r="2714" spans="1:11" x14ac:dyDescent="0.3">
      <c r="A2714" t="s">
        <v>73</v>
      </c>
      <c r="B2714" t="s">
        <v>4709</v>
      </c>
      <c r="C2714" t="s">
        <v>5043</v>
      </c>
      <c r="D2714" t="s">
        <v>5039</v>
      </c>
      <c r="E2714" t="s">
        <v>10</v>
      </c>
      <c r="F2714" t="s">
        <v>4258</v>
      </c>
      <c r="G2714">
        <v>1</v>
      </c>
      <c r="H2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4" t="str">
        <f>Tabla_Consulta_desde_proyectos6[[#This Row],[PRYApath]]&amp;" "&amp;Tabla_Consulta_desde_proyectos6[[#This Row],[Usunombre]]</f>
        <v>/0050/0008/0002 OSCAR BONILLA CALDERON</v>
      </c>
    </row>
    <row r="2715" spans="1:11" x14ac:dyDescent="0.3">
      <c r="A2715" t="s">
        <v>73</v>
      </c>
      <c r="B2715" t="s">
        <v>4709</v>
      </c>
      <c r="C2715" t="s">
        <v>4731</v>
      </c>
      <c r="D2715" t="s">
        <v>5039</v>
      </c>
      <c r="E2715" t="s">
        <v>10</v>
      </c>
      <c r="F2715" t="s">
        <v>4258</v>
      </c>
      <c r="G2715">
        <v>3.5</v>
      </c>
      <c r="H2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5" t="str">
        <f>Tabla_Consulta_desde_proyectos6[[#This Row],[PRYApath]]&amp;" "&amp;Tabla_Consulta_desde_proyectos6[[#This Row],[Usunombre]]</f>
        <v>/0050/0008/0002 OSCAR BONILLA CALDERON</v>
      </c>
    </row>
    <row r="2716" spans="1:11" x14ac:dyDescent="0.3">
      <c r="A2716" t="s">
        <v>73</v>
      </c>
      <c r="B2716" t="s">
        <v>4709</v>
      </c>
      <c r="C2716" t="s">
        <v>5044</v>
      </c>
      <c r="D2716" t="s">
        <v>5039</v>
      </c>
      <c r="E2716" t="s">
        <v>10</v>
      </c>
      <c r="F2716" t="s">
        <v>4366</v>
      </c>
      <c r="G2716">
        <v>6</v>
      </c>
      <c r="H2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6" t="str">
        <f>Tabla_Consulta_desde_proyectos6[[#This Row],[PRYApath]]&amp;" "&amp;Tabla_Consulta_desde_proyectos6[[#This Row],[Usunombre]]</f>
        <v>/0050/0008/0002 OSCAR BONILLA CALDERON</v>
      </c>
    </row>
    <row r="2717" spans="1:11" x14ac:dyDescent="0.3">
      <c r="A2717" t="s">
        <v>73</v>
      </c>
      <c r="B2717" t="s">
        <v>4709</v>
      </c>
      <c r="C2717" t="s">
        <v>5036</v>
      </c>
      <c r="D2717" t="s">
        <v>5039</v>
      </c>
      <c r="E2717" t="s">
        <v>50</v>
      </c>
      <c r="F2717" t="s">
        <v>4342</v>
      </c>
      <c r="G2717">
        <v>23.25</v>
      </c>
      <c r="H2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7" t="str">
        <f>Tabla_Consulta_desde_proyectos6[[#This Row],[PRYApath]]&amp;" "&amp;Tabla_Consulta_desde_proyectos6[[#This Row],[Usunombre]]</f>
        <v>/0050/0008/0002 ROGER GARCIA FERNANDEZ</v>
      </c>
    </row>
    <row r="2718" spans="1:11" x14ac:dyDescent="0.3">
      <c r="A2718" t="s">
        <v>73</v>
      </c>
      <c r="B2718" t="s">
        <v>4709</v>
      </c>
      <c r="C2718" t="s">
        <v>5037</v>
      </c>
      <c r="D2718" t="s">
        <v>5039</v>
      </c>
      <c r="E2718" t="s">
        <v>50</v>
      </c>
      <c r="F2718" t="s">
        <v>4388</v>
      </c>
      <c r="G2718">
        <v>38.75</v>
      </c>
      <c r="H2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8" t="str">
        <f>Tabla_Consulta_desde_proyectos6[[#This Row],[PRYApath]]&amp;" "&amp;Tabla_Consulta_desde_proyectos6[[#This Row],[Usunombre]]</f>
        <v>/0050/0008/0002 ROGER GARCIA FERNANDEZ</v>
      </c>
    </row>
    <row r="2719" spans="1:11" x14ac:dyDescent="0.3">
      <c r="A2719" t="s">
        <v>73</v>
      </c>
      <c r="B2719" t="s">
        <v>4709</v>
      </c>
      <c r="C2719" t="s">
        <v>4731</v>
      </c>
      <c r="D2719" t="s">
        <v>5039</v>
      </c>
      <c r="E2719" t="s">
        <v>50</v>
      </c>
      <c r="F2719" t="s">
        <v>4434</v>
      </c>
      <c r="G2719">
        <v>15.5</v>
      </c>
      <c r="H2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19" t="str">
        <f>Tabla_Consulta_desde_proyectos6[[#This Row],[PRYApath]]&amp;" "&amp;Tabla_Consulta_desde_proyectos6[[#This Row],[Usunombre]]</f>
        <v>/0050/0008/0002 ROGER GARCIA FERNANDEZ</v>
      </c>
    </row>
    <row r="2720" spans="1:11" x14ac:dyDescent="0.3">
      <c r="A2720" t="s">
        <v>73</v>
      </c>
      <c r="B2720" t="s">
        <v>4709</v>
      </c>
      <c r="C2720" t="s">
        <v>4731</v>
      </c>
      <c r="D2720" t="s">
        <v>5045</v>
      </c>
      <c r="E2720" t="s">
        <v>3972</v>
      </c>
      <c r="F2720" t="s">
        <v>4342</v>
      </c>
      <c r="G2720">
        <v>2</v>
      </c>
      <c r="H2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0" t="str">
        <f>Tabla_Consulta_desde_proyectos6[[#This Row],[PRYApath]]&amp;" "&amp;Tabla_Consulta_desde_proyectos6[[#This Row],[Usunombre]]</f>
        <v>/0050/0008/0004 AXEL MATUS VARGAS</v>
      </c>
    </row>
    <row r="2721" spans="1:11" x14ac:dyDescent="0.3">
      <c r="A2721" t="s">
        <v>73</v>
      </c>
      <c r="B2721" t="s">
        <v>4709</v>
      </c>
      <c r="C2721" t="s">
        <v>4731</v>
      </c>
      <c r="D2721" t="s">
        <v>5045</v>
      </c>
      <c r="E2721" t="s">
        <v>3972</v>
      </c>
      <c r="F2721" t="s">
        <v>4388</v>
      </c>
      <c r="G2721">
        <v>8</v>
      </c>
      <c r="H2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1" t="str">
        <f>Tabla_Consulta_desde_proyectos6[[#This Row],[PRYApath]]&amp;" "&amp;Tabla_Consulta_desde_proyectos6[[#This Row],[Usunombre]]</f>
        <v>/0050/0008/0004 AXEL MATUS VARGAS</v>
      </c>
    </row>
    <row r="2722" spans="1:11" x14ac:dyDescent="0.3">
      <c r="A2722" t="s">
        <v>73</v>
      </c>
      <c r="B2722" t="s">
        <v>4709</v>
      </c>
      <c r="C2722" t="s">
        <v>4731</v>
      </c>
      <c r="D2722" t="s">
        <v>5045</v>
      </c>
      <c r="E2722" t="s">
        <v>3972</v>
      </c>
      <c r="F2722" t="s">
        <v>4422</v>
      </c>
      <c r="G2722">
        <v>0.5</v>
      </c>
      <c r="H2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2" t="str">
        <f>Tabla_Consulta_desde_proyectos6[[#This Row],[PRYApath]]&amp;" "&amp;Tabla_Consulta_desde_proyectos6[[#This Row],[Usunombre]]</f>
        <v>/0050/0008/0004 AXEL MATUS VARGAS</v>
      </c>
    </row>
    <row r="2723" spans="1:11" x14ac:dyDescent="0.3">
      <c r="A2723" t="s">
        <v>73</v>
      </c>
      <c r="C2723" t="s">
        <v>4728</v>
      </c>
      <c r="D2723" t="s">
        <v>5045</v>
      </c>
      <c r="E2723" t="s">
        <v>51</v>
      </c>
      <c r="F2723" t="s">
        <v>4366</v>
      </c>
      <c r="G2723">
        <v>7</v>
      </c>
      <c r="H2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3" t="str">
        <f>Tabla_Consulta_desde_proyectos6[[#This Row],[PRYApath]]&amp;" "&amp;Tabla_Consulta_desde_proyectos6[[#This Row],[Usunombre]]</f>
        <v>/0050/0008/0004 FREDERICK CASTRO MURILLO</v>
      </c>
    </row>
    <row r="2724" spans="1:11" x14ac:dyDescent="0.3">
      <c r="A2724" t="s">
        <v>73</v>
      </c>
      <c r="C2724" t="s">
        <v>4728</v>
      </c>
      <c r="D2724" t="s">
        <v>5045</v>
      </c>
      <c r="E2724" t="s">
        <v>51</v>
      </c>
      <c r="F2724" t="s">
        <v>4559</v>
      </c>
      <c r="G2724">
        <v>20</v>
      </c>
      <c r="H2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4" t="str">
        <f>Tabla_Consulta_desde_proyectos6[[#This Row],[PRYApath]]&amp;" "&amp;Tabla_Consulta_desde_proyectos6[[#This Row],[Usunombre]]</f>
        <v>/0050/0008/0004 FREDERICK CASTRO MURILLO</v>
      </c>
    </row>
    <row r="2725" spans="1:11" x14ac:dyDescent="0.3">
      <c r="A2725" t="s">
        <v>73</v>
      </c>
      <c r="B2725" t="s">
        <v>4709</v>
      </c>
      <c r="C2725" t="s">
        <v>5043</v>
      </c>
      <c r="D2725" t="s">
        <v>5045</v>
      </c>
      <c r="E2725" t="s">
        <v>10</v>
      </c>
      <c r="F2725" t="s">
        <v>4342</v>
      </c>
      <c r="G2725">
        <v>1</v>
      </c>
      <c r="H2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5" t="str">
        <f>Tabla_Consulta_desde_proyectos6[[#This Row],[PRYApath]]&amp;" "&amp;Tabla_Consulta_desde_proyectos6[[#This Row],[Usunombre]]</f>
        <v>/0050/0008/0004 OSCAR BONILLA CALDERON</v>
      </c>
    </row>
    <row r="2726" spans="1:11" x14ac:dyDescent="0.3">
      <c r="A2726" t="s">
        <v>73</v>
      </c>
      <c r="B2726" t="s">
        <v>4709</v>
      </c>
      <c r="C2726" t="s">
        <v>5043</v>
      </c>
      <c r="D2726" t="s">
        <v>5046</v>
      </c>
      <c r="E2726" t="s">
        <v>10</v>
      </c>
      <c r="F2726" t="s">
        <v>4258</v>
      </c>
      <c r="G2726">
        <v>2</v>
      </c>
      <c r="H2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6" t="str">
        <f>Tabla_Consulta_desde_proyectos6[[#This Row],[PRYApath]]&amp;" "&amp;Tabla_Consulta_desde_proyectos6[[#This Row],[Usunombre]]</f>
        <v>/0050/0014 OSCAR BONILLA CALDERON</v>
      </c>
    </row>
    <row r="2727" spans="1:11" x14ac:dyDescent="0.3">
      <c r="A2727" t="s">
        <v>73</v>
      </c>
      <c r="B2727" t="s">
        <v>4709</v>
      </c>
      <c r="C2727" t="s">
        <v>5043</v>
      </c>
      <c r="D2727" t="s">
        <v>5046</v>
      </c>
      <c r="E2727" t="s">
        <v>10</v>
      </c>
      <c r="F2727" t="s">
        <v>4342</v>
      </c>
      <c r="G2727">
        <v>1</v>
      </c>
      <c r="H2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7" t="str">
        <f>Tabla_Consulta_desde_proyectos6[[#This Row],[PRYApath]]&amp;" "&amp;Tabla_Consulta_desde_proyectos6[[#This Row],[Usunombre]]</f>
        <v>/0050/0014 OSCAR BONILLA CALDERON</v>
      </c>
    </row>
    <row r="2728" spans="1:11" x14ac:dyDescent="0.3">
      <c r="A2728" t="s">
        <v>73</v>
      </c>
      <c r="B2728" t="s">
        <v>4709</v>
      </c>
      <c r="C2728" t="s">
        <v>5036</v>
      </c>
      <c r="D2728" t="s">
        <v>5046</v>
      </c>
      <c r="E2728" t="s">
        <v>10</v>
      </c>
      <c r="F2728" t="s">
        <v>4366</v>
      </c>
      <c r="G2728">
        <v>1</v>
      </c>
      <c r="H2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8" t="str">
        <f>Tabla_Consulta_desde_proyectos6[[#This Row],[PRYApath]]&amp;" "&amp;Tabla_Consulta_desde_proyectos6[[#This Row],[Usunombre]]</f>
        <v>/0050/0014 OSCAR BONILLA CALDERON</v>
      </c>
    </row>
    <row r="2729" spans="1:11" x14ac:dyDescent="0.3">
      <c r="A2729" t="s">
        <v>73</v>
      </c>
      <c r="B2729" t="s">
        <v>4709</v>
      </c>
      <c r="C2729" t="s">
        <v>5043</v>
      </c>
      <c r="D2729" t="s">
        <v>5046</v>
      </c>
      <c r="E2729" t="s">
        <v>10</v>
      </c>
      <c r="F2729" t="s">
        <v>4434</v>
      </c>
      <c r="G2729">
        <v>2</v>
      </c>
      <c r="H2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29" t="str">
        <f>Tabla_Consulta_desde_proyectos6[[#This Row],[PRYApath]]&amp;" "&amp;Tabla_Consulta_desde_proyectos6[[#This Row],[Usunombre]]</f>
        <v>/0050/0014 OSCAR BONILLA CALDERON</v>
      </c>
    </row>
    <row r="2730" spans="1:11" x14ac:dyDescent="0.3">
      <c r="A2730" t="s">
        <v>4652</v>
      </c>
      <c r="B2730" t="s">
        <v>4709</v>
      </c>
      <c r="C2730" t="s">
        <v>5790</v>
      </c>
      <c r="D2730" t="s">
        <v>1096</v>
      </c>
      <c r="E2730" t="s">
        <v>4436</v>
      </c>
      <c r="F2730" t="s">
        <v>8381</v>
      </c>
      <c r="G2730">
        <v>8</v>
      </c>
      <c r="H2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0" t="str">
        <f>Tabla_Consulta_desde_proyectos6[[#This Row],[PRYApath]]&amp;" "&amp;Tabla_Consulta_desde_proyectos6[[#This Row],[Usunombre]]</f>
        <v>/0006/0002 BRAYAN JOSUE GUTIERREZ DINARTE</v>
      </c>
    </row>
    <row r="2731" spans="1:11" x14ac:dyDescent="0.3">
      <c r="A2731" t="s">
        <v>4652</v>
      </c>
      <c r="B2731" t="s">
        <v>4709</v>
      </c>
      <c r="C2731" t="s">
        <v>8427</v>
      </c>
      <c r="D2731" t="s">
        <v>1096</v>
      </c>
      <c r="E2731" t="s">
        <v>70</v>
      </c>
      <c r="F2731" t="s">
        <v>8381</v>
      </c>
      <c r="G2731">
        <v>1</v>
      </c>
      <c r="H273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1" t="str">
        <f>Tabla_Consulta_desde_proyectos6[[#This Row],[PRYApath]]&amp;" "&amp;Tabla_Consulta_desde_proyectos6[[#This Row],[Usunombre]]</f>
        <v>/0006/0002 MARIELA GUTIERREZ HIDALGO</v>
      </c>
    </row>
    <row r="2732" spans="1:11" x14ac:dyDescent="0.3">
      <c r="A2732" t="s">
        <v>4652</v>
      </c>
      <c r="B2732" t="s">
        <v>4709</v>
      </c>
      <c r="C2732" t="s">
        <v>5047</v>
      </c>
      <c r="D2732" t="s">
        <v>3516</v>
      </c>
      <c r="E2732" t="s">
        <v>3972</v>
      </c>
      <c r="F2732" t="s">
        <v>4640</v>
      </c>
      <c r="G2732">
        <v>24</v>
      </c>
      <c r="H2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2" t="str">
        <f>Tabla_Consulta_desde_proyectos6[[#This Row],[PRYApath]]&amp;" "&amp;Tabla_Consulta_desde_proyectos6[[#This Row],[Usunombre]]</f>
        <v>/0006/0006 AXEL MATUS VARGAS</v>
      </c>
    </row>
    <row r="2733" spans="1:11" x14ac:dyDescent="0.3">
      <c r="A2733" t="s">
        <v>4652</v>
      </c>
      <c r="B2733" t="s">
        <v>4709</v>
      </c>
      <c r="C2733" t="s">
        <v>5047</v>
      </c>
      <c r="D2733" t="s">
        <v>3516</v>
      </c>
      <c r="E2733" t="s">
        <v>3972</v>
      </c>
      <c r="F2733" t="s">
        <v>8381</v>
      </c>
      <c r="G2733">
        <v>4</v>
      </c>
      <c r="H2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3" t="str">
        <f>Tabla_Consulta_desde_proyectos6[[#This Row],[PRYApath]]&amp;" "&amp;Tabla_Consulta_desde_proyectos6[[#This Row],[Usunombre]]</f>
        <v>/0006/0006 AXEL MATUS VARGAS</v>
      </c>
    </row>
    <row r="2734" spans="1:11" x14ac:dyDescent="0.3">
      <c r="A2734" t="s">
        <v>4652</v>
      </c>
      <c r="B2734" t="s">
        <v>4709</v>
      </c>
      <c r="C2734" t="s">
        <v>5043</v>
      </c>
      <c r="D2734" t="s">
        <v>3516</v>
      </c>
      <c r="E2734" t="s">
        <v>69</v>
      </c>
      <c r="F2734" t="s">
        <v>8381</v>
      </c>
      <c r="G2734">
        <v>1</v>
      </c>
      <c r="H273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4" t="str">
        <f>Tabla_Consulta_desde_proyectos6[[#This Row],[PRYApath]]&amp;" "&amp;Tabla_Consulta_desde_proyectos6[[#This Row],[Usunombre]]</f>
        <v>/0006/0006 DANNY DAVID BUSTOS ROJAS</v>
      </c>
    </row>
    <row r="2735" spans="1:11" x14ac:dyDescent="0.3">
      <c r="A2735" t="s">
        <v>4652</v>
      </c>
      <c r="B2735" t="s">
        <v>4709</v>
      </c>
      <c r="C2735" t="s">
        <v>5043</v>
      </c>
      <c r="D2735" t="s">
        <v>3516</v>
      </c>
      <c r="E2735" t="s">
        <v>54</v>
      </c>
      <c r="F2735" t="s">
        <v>8381</v>
      </c>
      <c r="G2735">
        <v>36</v>
      </c>
      <c r="H273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5" t="str">
        <f>Tabla_Consulta_desde_proyectos6[[#This Row],[PRYApath]]&amp;" "&amp;Tabla_Consulta_desde_proyectos6[[#This Row],[Usunombre]]</f>
        <v>/0006/0006 JOSE ANDRES ROJAS GUTIERREZ</v>
      </c>
    </row>
    <row r="2736" spans="1:11" x14ac:dyDescent="0.3">
      <c r="A2736" t="s">
        <v>4652</v>
      </c>
      <c r="B2736" t="s">
        <v>4709</v>
      </c>
      <c r="C2736" t="s">
        <v>5043</v>
      </c>
      <c r="D2736" t="s">
        <v>3517</v>
      </c>
      <c r="E2736" t="s">
        <v>69</v>
      </c>
      <c r="F2736" t="s">
        <v>8381</v>
      </c>
      <c r="G2736">
        <v>3</v>
      </c>
      <c r="H273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6" t="str">
        <f>Tabla_Consulta_desde_proyectos6[[#This Row],[PRYApath]]&amp;" "&amp;Tabla_Consulta_desde_proyectos6[[#This Row],[Usunombre]]</f>
        <v>/0006/0008 DANNY DAVID BUSTOS ROJAS</v>
      </c>
    </row>
    <row r="2737" spans="1:11" x14ac:dyDescent="0.3">
      <c r="A2737" t="s">
        <v>4652</v>
      </c>
      <c r="B2737" t="s">
        <v>4709</v>
      </c>
      <c r="C2737" t="s">
        <v>5043</v>
      </c>
      <c r="D2737" t="s">
        <v>5507</v>
      </c>
      <c r="E2737" t="s">
        <v>69</v>
      </c>
      <c r="F2737" t="s">
        <v>8381</v>
      </c>
      <c r="G2737">
        <v>2</v>
      </c>
      <c r="H273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7" t="str">
        <f>Tabla_Consulta_desde_proyectos6[[#This Row],[PRYApath]]&amp;" "&amp;Tabla_Consulta_desde_proyectos6[[#This Row],[Usunombre]]</f>
        <v>/0006/0010 DANNY DAVID BUSTOS ROJAS</v>
      </c>
    </row>
    <row r="2738" spans="1:11" x14ac:dyDescent="0.3">
      <c r="A2738" t="s">
        <v>74</v>
      </c>
      <c r="B2738" t="s">
        <v>4709</v>
      </c>
      <c r="C2738" t="s">
        <v>5048</v>
      </c>
      <c r="D2738" t="s">
        <v>5049</v>
      </c>
      <c r="E2738" t="s">
        <v>63</v>
      </c>
      <c r="F2738" t="s">
        <v>4258</v>
      </c>
      <c r="G2738">
        <v>3</v>
      </c>
      <c r="H2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8" t="str">
        <f>Tabla_Consulta_desde_proyectos6[[#This Row],[PRYApath]]&amp;" "&amp;Tabla_Consulta_desde_proyectos6[[#This Row],[Usunombre]]</f>
        <v>/0046/0002 CAROL RODRIGUEZ SOLORZANO</v>
      </c>
    </row>
    <row r="2739" spans="1:11" x14ac:dyDescent="0.3">
      <c r="A2739" t="s">
        <v>74</v>
      </c>
      <c r="B2739" t="s">
        <v>4709</v>
      </c>
      <c r="C2739" t="s">
        <v>5048</v>
      </c>
      <c r="D2739" t="s">
        <v>5050</v>
      </c>
      <c r="E2739" t="s">
        <v>63</v>
      </c>
      <c r="F2739" t="s">
        <v>4258</v>
      </c>
      <c r="G2739">
        <v>11</v>
      </c>
      <c r="H2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39" t="str">
        <f>Tabla_Consulta_desde_proyectos6[[#This Row],[PRYApath]]&amp;" "&amp;Tabla_Consulta_desde_proyectos6[[#This Row],[Usunombre]]</f>
        <v>/0046/0006 CAROL RODRIGUEZ SOLORZANO</v>
      </c>
    </row>
    <row r="2740" spans="1:11" x14ac:dyDescent="0.3">
      <c r="A2740" t="s">
        <v>74</v>
      </c>
      <c r="B2740" t="s">
        <v>4709</v>
      </c>
      <c r="C2740" t="s">
        <v>5048</v>
      </c>
      <c r="D2740" t="s">
        <v>5051</v>
      </c>
      <c r="E2740" t="s">
        <v>63</v>
      </c>
      <c r="F2740" t="s">
        <v>4258</v>
      </c>
      <c r="G2740">
        <v>2</v>
      </c>
      <c r="H2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0" t="str">
        <f>Tabla_Consulta_desde_proyectos6[[#This Row],[PRYApath]]&amp;" "&amp;Tabla_Consulta_desde_proyectos6[[#This Row],[Usunombre]]</f>
        <v>/0046/0008 CAROL RODRIGUEZ SOLORZANO</v>
      </c>
    </row>
    <row r="2741" spans="1:11" x14ac:dyDescent="0.3">
      <c r="A2741" t="s">
        <v>74</v>
      </c>
      <c r="B2741" t="s">
        <v>4709</v>
      </c>
      <c r="C2741" t="s">
        <v>5048</v>
      </c>
      <c r="D2741" t="s">
        <v>5052</v>
      </c>
      <c r="E2741" t="s">
        <v>63</v>
      </c>
      <c r="F2741" t="s">
        <v>4258</v>
      </c>
      <c r="G2741">
        <v>18.25</v>
      </c>
      <c r="H2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1" t="str">
        <f>Tabla_Consulta_desde_proyectos6[[#This Row],[PRYApath]]&amp;" "&amp;Tabla_Consulta_desde_proyectos6[[#This Row],[Usunombre]]</f>
        <v>/0046/0018 CAROL RODRIGUEZ SOLORZANO</v>
      </c>
    </row>
    <row r="2742" spans="1:11" x14ac:dyDescent="0.3">
      <c r="A2742" t="s">
        <v>74</v>
      </c>
      <c r="B2742" t="s">
        <v>4709</v>
      </c>
      <c r="C2742" t="s">
        <v>5053</v>
      </c>
      <c r="D2742" t="s">
        <v>5054</v>
      </c>
      <c r="E2742" t="s">
        <v>50</v>
      </c>
      <c r="F2742" t="s">
        <v>4258</v>
      </c>
      <c r="G2742">
        <v>1</v>
      </c>
      <c r="H2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2" t="str">
        <f>Tabla_Consulta_desde_proyectos6[[#This Row],[PRYApath]]&amp;" "&amp;Tabla_Consulta_desde_proyectos6[[#This Row],[Usunombre]]</f>
        <v>/0096/0002 ROGER GARCIA FERNANDEZ</v>
      </c>
    </row>
    <row r="2743" spans="1:11" x14ac:dyDescent="0.3">
      <c r="A2743" t="s">
        <v>74</v>
      </c>
      <c r="B2743" t="s">
        <v>4709</v>
      </c>
      <c r="C2743" t="s">
        <v>5055</v>
      </c>
      <c r="D2743" t="s">
        <v>5056</v>
      </c>
      <c r="E2743" t="s">
        <v>10</v>
      </c>
      <c r="F2743" t="s">
        <v>4258</v>
      </c>
      <c r="G2743">
        <v>2.5</v>
      </c>
      <c r="H2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3" t="str">
        <f>Tabla_Consulta_desde_proyectos6[[#This Row],[PRYApath]]&amp;" "&amp;Tabla_Consulta_desde_proyectos6[[#This Row],[Usunombre]]</f>
        <v>/0096/0006/0002 OSCAR BONILLA CALDERON</v>
      </c>
    </row>
    <row r="2744" spans="1:11" x14ac:dyDescent="0.3">
      <c r="A2744" t="s">
        <v>74</v>
      </c>
      <c r="B2744" t="s">
        <v>4709</v>
      </c>
      <c r="C2744" t="s">
        <v>5041</v>
      </c>
      <c r="D2744" t="s">
        <v>5057</v>
      </c>
      <c r="E2744" t="s">
        <v>1017</v>
      </c>
      <c r="F2744" t="s">
        <v>4258</v>
      </c>
      <c r="G2744">
        <v>4</v>
      </c>
      <c r="H2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4" t="str">
        <f>Tabla_Consulta_desde_proyectos6[[#This Row],[PRYApath]]&amp;" "&amp;Tabla_Consulta_desde_proyectos6[[#This Row],[Usunombre]]</f>
        <v>/0096/0008/0002 EDGAR CAMPOS RIVERA</v>
      </c>
    </row>
    <row r="2745" spans="1:11" x14ac:dyDescent="0.3">
      <c r="A2745" t="s">
        <v>74</v>
      </c>
      <c r="B2745" t="s">
        <v>4709</v>
      </c>
      <c r="C2745" t="s">
        <v>5058</v>
      </c>
      <c r="D2745" t="s">
        <v>5057</v>
      </c>
      <c r="E2745" t="s">
        <v>10</v>
      </c>
      <c r="F2745" t="s">
        <v>4258</v>
      </c>
      <c r="G2745">
        <v>3</v>
      </c>
      <c r="H2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5" t="str">
        <f>Tabla_Consulta_desde_proyectos6[[#This Row],[PRYApath]]&amp;" "&amp;Tabla_Consulta_desde_proyectos6[[#This Row],[Usunombre]]</f>
        <v>/0096/0008/0002 OSCAR BONILLA CALDERON</v>
      </c>
    </row>
    <row r="2746" spans="1:11" x14ac:dyDescent="0.3">
      <c r="A2746" t="s">
        <v>74</v>
      </c>
      <c r="B2746" t="s">
        <v>4709</v>
      </c>
      <c r="C2746" t="s">
        <v>5055</v>
      </c>
      <c r="D2746" t="s">
        <v>5057</v>
      </c>
      <c r="E2746" t="s">
        <v>10</v>
      </c>
      <c r="F2746" t="s">
        <v>4258</v>
      </c>
      <c r="G2746">
        <v>49</v>
      </c>
      <c r="H2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6" t="str">
        <f>Tabla_Consulta_desde_proyectos6[[#This Row],[PRYApath]]&amp;" "&amp;Tabla_Consulta_desde_proyectos6[[#This Row],[Usunombre]]</f>
        <v>/0096/0008/0002 OSCAR BONILLA CALDERON</v>
      </c>
    </row>
    <row r="2747" spans="1:11" x14ac:dyDescent="0.3">
      <c r="A2747" t="s">
        <v>74</v>
      </c>
      <c r="B2747" t="s">
        <v>4709</v>
      </c>
      <c r="C2747" t="s">
        <v>5053</v>
      </c>
      <c r="D2747" t="s">
        <v>5057</v>
      </c>
      <c r="E2747" t="s">
        <v>50</v>
      </c>
      <c r="F2747" t="s">
        <v>4258</v>
      </c>
      <c r="G2747">
        <v>31</v>
      </c>
      <c r="H2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7" t="str">
        <f>Tabla_Consulta_desde_proyectos6[[#This Row],[PRYApath]]&amp;" "&amp;Tabla_Consulta_desde_proyectos6[[#This Row],[Usunombre]]</f>
        <v>/0096/0008/0002 ROGER GARCIA FERNANDEZ</v>
      </c>
    </row>
    <row r="2748" spans="1:11" x14ac:dyDescent="0.3">
      <c r="A2748" t="s">
        <v>5059</v>
      </c>
      <c r="D2748" t="s">
        <v>4925</v>
      </c>
      <c r="E2748" t="s">
        <v>57</v>
      </c>
      <c r="F2748" t="s">
        <v>4366</v>
      </c>
      <c r="G2748">
        <v>1</v>
      </c>
      <c r="H2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8" t="str">
        <f>Tabla_Consulta_desde_proyectos6[[#This Row],[PRYApath]]&amp;" "&amp;Tabla_Consulta_desde_proyectos6[[#This Row],[Usunombre]]</f>
        <v>/0002/0002/0002 JOSE MADRIGAL ARIAS</v>
      </c>
    </row>
    <row r="2749" spans="1:11" x14ac:dyDescent="0.3">
      <c r="A2749" t="s">
        <v>5059</v>
      </c>
      <c r="D2749" t="s">
        <v>5060</v>
      </c>
      <c r="E2749" t="s">
        <v>3972</v>
      </c>
      <c r="F2749" t="s">
        <v>4434</v>
      </c>
      <c r="G2749">
        <v>8</v>
      </c>
      <c r="H2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49" t="str">
        <f>Tabla_Consulta_desde_proyectos6[[#This Row],[PRYApath]]&amp;" "&amp;Tabla_Consulta_desde_proyectos6[[#This Row],[Usunombre]]</f>
        <v>/0046/0006/0002 AXEL MATUS VARGAS</v>
      </c>
    </row>
    <row r="2750" spans="1:11" x14ac:dyDescent="0.3">
      <c r="A2750" t="s">
        <v>5059</v>
      </c>
      <c r="D2750" t="s">
        <v>5061</v>
      </c>
      <c r="E2750" t="s">
        <v>3972</v>
      </c>
      <c r="F2750" t="s">
        <v>4434</v>
      </c>
      <c r="G2750">
        <v>86</v>
      </c>
      <c r="H27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0" t="str">
        <f>Tabla_Consulta_desde_proyectos6[[#This Row],[PRYApath]]&amp;" "&amp;Tabla_Consulta_desde_proyectos6[[#This Row],[Usunombre]]</f>
        <v>/0046/0008/0002 AXEL MATUS VARGAS</v>
      </c>
    </row>
    <row r="2751" spans="1:11" x14ac:dyDescent="0.3">
      <c r="A2751" t="s">
        <v>5059</v>
      </c>
      <c r="D2751" t="s">
        <v>5061</v>
      </c>
      <c r="E2751" t="s">
        <v>3972</v>
      </c>
      <c r="F2751" t="s">
        <v>4493</v>
      </c>
      <c r="G2751">
        <v>160</v>
      </c>
      <c r="H2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1" t="str">
        <f>Tabla_Consulta_desde_proyectos6[[#This Row],[PRYApath]]&amp;" "&amp;Tabla_Consulta_desde_proyectos6[[#This Row],[Usunombre]]</f>
        <v>/0046/0008/0002 AXEL MATUS VARGAS</v>
      </c>
    </row>
    <row r="2752" spans="1:11" x14ac:dyDescent="0.3">
      <c r="A2752" t="s">
        <v>5059</v>
      </c>
      <c r="D2752" t="s">
        <v>5061</v>
      </c>
      <c r="E2752" t="s">
        <v>3972</v>
      </c>
      <c r="F2752" t="s">
        <v>4559</v>
      </c>
      <c r="G2752">
        <v>92</v>
      </c>
      <c r="H2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2" t="str">
        <f>Tabla_Consulta_desde_proyectos6[[#This Row],[PRYApath]]&amp;" "&amp;Tabla_Consulta_desde_proyectos6[[#This Row],[Usunombre]]</f>
        <v>/0046/0008/0002 AXEL MATUS VARGAS</v>
      </c>
    </row>
    <row r="2753" spans="1:11" x14ac:dyDescent="0.3">
      <c r="A2753" t="s">
        <v>5059</v>
      </c>
      <c r="D2753" t="s">
        <v>5061</v>
      </c>
      <c r="E2753" t="s">
        <v>54</v>
      </c>
      <c r="F2753" t="s">
        <v>4434</v>
      </c>
      <c r="G2753">
        <v>8</v>
      </c>
      <c r="H2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3" t="str">
        <f>Tabla_Consulta_desde_proyectos6[[#This Row],[PRYApath]]&amp;" "&amp;Tabla_Consulta_desde_proyectos6[[#This Row],[Usunombre]]</f>
        <v>/0046/0008/0002 JOSE ANDRES ROJAS GUTIERREZ</v>
      </c>
    </row>
    <row r="2754" spans="1:11" x14ac:dyDescent="0.3">
      <c r="A2754" t="s">
        <v>5059</v>
      </c>
      <c r="D2754" t="s">
        <v>5061</v>
      </c>
      <c r="E2754" t="s">
        <v>54</v>
      </c>
      <c r="F2754" t="s">
        <v>4493</v>
      </c>
      <c r="G2754">
        <v>48</v>
      </c>
      <c r="H2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4" t="str">
        <f>Tabla_Consulta_desde_proyectos6[[#This Row],[PRYApath]]&amp;" "&amp;Tabla_Consulta_desde_proyectos6[[#This Row],[Usunombre]]</f>
        <v>/0046/0008/0002 JOSE ANDRES ROJAS GUTIERREZ</v>
      </c>
    </row>
    <row r="2755" spans="1:11" x14ac:dyDescent="0.3">
      <c r="A2755" t="s">
        <v>5059</v>
      </c>
      <c r="D2755" t="s">
        <v>5061</v>
      </c>
      <c r="E2755" t="s">
        <v>10</v>
      </c>
      <c r="F2755" t="s">
        <v>4366</v>
      </c>
      <c r="G2755">
        <v>13.5</v>
      </c>
      <c r="H2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5" t="str">
        <f>Tabla_Consulta_desde_proyectos6[[#This Row],[PRYApath]]&amp;" "&amp;Tabla_Consulta_desde_proyectos6[[#This Row],[Usunombre]]</f>
        <v>/0046/0008/0002 OSCAR BONILLA CALDERON</v>
      </c>
    </row>
    <row r="2756" spans="1:11" x14ac:dyDescent="0.3">
      <c r="A2756" t="s">
        <v>5059</v>
      </c>
      <c r="D2756" t="s">
        <v>5061</v>
      </c>
      <c r="E2756" t="s">
        <v>10</v>
      </c>
      <c r="F2756" t="s">
        <v>4388</v>
      </c>
      <c r="G2756">
        <v>8.5</v>
      </c>
      <c r="H2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6" t="str">
        <f>Tabla_Consulta_desde_proyectos6[[#This Row],[PRYApath]]&amp;" "&amp;Tabla_Consulta_desde_proyectos6[[#This Row],[Usunombre]]</f>
        <v>/0046/0008/0002 OSCAR BONILLA CALDERON</v>
      </c>
    </row>
    <row r="2757" spans="1:11" x14ac:dyDescent="0.3">
      <c r="A2757" t="s">
        <v>5059</v>
      </c>
      <c r="D2757" t="s">
        <v>5062</v>
      </c>
      <c r="E2757" t="s">
        <v>3972</v>
      </c>
      <c r="F2757" t="s">
        <v>4692</v>
      </c>
      <c r="G2757">
        <v>24</v>
      </c>
      <c r="H2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7" t="str">
        <f>Tabla_Consulta_desde_proyectos6[[#This Row],[PRYApath]]&amp;" "&amp;Tabla_Consulta_desde_proyectos6[[#This Row],[Usunombre]]</f>
        <v>/0046/0008/0004 AXEL MATUS VARGAS</v>
      </c>
    </row>
    <row r="2758" spans="1:11" x14ac:dyDescent="0.3">
      <c r="A2758" t="s">
        <v>5059</v>
      </c>
      <c r="D2758" t="s">
        <v>5062</v>
      </c>
      <c r="E2758" t="s">
        <v>10</v>
      </c>
      <c r="F2758" t="s">
        <v>4388</v>
      </c>
      <c r="G2758">
        <v>4</v>
      </c>
      <c r="H2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8" t="str">
        <f>Tabla_Consulta_desde_proyectos6[[#This Row],[PRYApath]]&amp;" "&amp;Tabla_Consulta_desde_proyectos6[[#This Row],[Usunombre]]</f>
        <v>/0046/0008/0004 OSCAR BONILLA CALDERON</v>
      </c>
    </row>
    <row r="2759" spans="1:11" x14ac:dyDescent="0.3">
      <c r="A2759" t="s">
        <v>5059</v>
      </c>
      <c r="D2759" t="s">
        <v>5063</v>
      </c>
      <c r="E2759" t="s">
        <v>3972</v>
      </c>
      <c r="F2759" t="s">
        <v>4388</v>
      </c>
      <c r="G2759">
        <v>4</v>
      </c>
      <c r="H2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59" t="str">
        <f>Tabla_Consulta_desde_proyectos6[[#This Row],[PRYApath]]&amp;" "&amp;Tabla_Consulta_desde_proyectos6[[#This Row],[Usunombre]]</f>
        <v>/0046/0008/0008 AXEL MATUS VARGAS</v>
      </c>
    </row>
    <row r="2760" spans="1:11" x14ac:dyDescent="0.3">
      <c r="A2760" t="s">
        <v>5059</v>
      </c>
      <c r="D2760" t="s">
        <v>5063</v>
      </c>
      <c r="E2760" t="s">
        <v>10</v>
      </c>
      <c r="F2760" t="s">
        <v>4366</v>
      </c>
      <c r="G2760">
        <v>8</v>
      </c>
      <c r="H2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0" t="str">
        <f>Tabla_Consulta_desde_proyectos6[[#This Row],[PRYApath]]&amp;" "&amp;Tabla_Consulta_desde_proyectos6[[#This Row],[Usunombre]]</f>
        <v>/0046/0008/0008 OSCAR BONILLA CALDERON</v>
      </c>
    </row>
    <row r="2761" spans="1:11" x14ac:dyDescent="0.3">
      <c r="A2761" t="s">
        <v>5059</v>
      </c>
      <c r="D2761" t="s">
        <v>5064</v>
      </c>
      <c r="E2761" t="s">
        <v>3972</v>
      </c>
      <c r="F2761" t="s">
        <v>4388</v>
      </c>
      <c r="G2761">
        <v>3</v>
      </c>
      <c r="H2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1" t="str">
        <f>Tabla_Consulta_desde_proyectos6[[#This Row],[PRYApath]]&amp;" "&amp;Tabla_Consulta_desde_proyectos6[[#This Row],[Usunombre]]</f>
        <v>/0046/0014 AXEL MATUS VARGAS</v>
      </c>
    </row>
    <row r="2762" spans="1:11" x14ac:dyDescent="0.3">
      <c r="A2762" t="s">
        <v>5059</v>
      </c>
      <c r="D2762" t="s">
        <v>5065</v>
      </c>
      <c r="E2762" t="s">
        <v>10</v>
      </c>
      <c r="F2762" t="s">
        <v>4388</v>
      </c>
      <c r="G2762">
        <v>2</v>
      </c>
      <c r="H2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2" t="str">
        <f>Tabla_Consulta_desde_proyectos6[[#This Row],[PRYApath]]&amp;" "&amp;Tabla_Consulta_desde_proyectos6[[#This Row],[Usunombre]]</f>
        <v>/0046/0016 OSCAR BONILLA CALDERON</v>
      </c>
    </row>
    <row r="2763" spans="1:11" x14ac:dyDescent="0.3">
      <c r="A2763" t="s">
        <v>5059</v>
      </c>
      <c r="D2763" t="s">
        <v>5066</v>
      </c>
      <c r="E2763" t="s">
        <v>10</v>
      </c>
      <c r="F2763" t="s">
        <v>4388</v>
      </c>
      <c r="G2763">
        <v>2</v>
      </c>
      <c r="H2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3" t="str">
        <f>Tabla_Consulta_desde_proyectos6[[#This Row],[PRYApath]]&amp;" "&amp;Tabla_Consulta_desde_proyectos6[[#This Row],[Usunombre]]</f>
        <v>/0046/0022/0002 OSCAR BONILLA CALDERON</v>
      </c>
    </row>
    <row r="2764" spans="1:11" x14ac:dyDescent="0.3">
      <c r="A2764" t="s">
        <v>5059</v>
      </c>
      <c r="D2764" t="s">
        <v>5067</v>
      </c>
      <c r="E2764" t="s">
        <v>3972</v>
      </c>
      <c r="F2764" t="s">
        <v>4692</v>
      </c>
      <c r="G2764">
        <v>12</v>
      </c>
      <c r="H2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4" t="str">
        <f>Tabla_Consulta_desde_proyectos6[[#This Row],[PRYApath]]&amp;" "&amp;Tabla_Consulta_desde_proyectos6[[#This Row],[Usunombre]]</f>
        <v>/0046/0022/0006 AXEL MATUS VARGAS</v>
      </c>
    </row>
    <row r="2765" spans="1:11" x14ac:dyDescent="0.3">
      <c r="A2765" t="s">
        <v>5059</v>
      </c>
      <c r="D2765" t="s">
        <v>5067</v>
      </c>
      <c r="E2765" t="s">
        <v>10</v>
      </c>
      <c r="F2765" t="s">
        <v>4366</v>
      </c>
      <c r="G2765">
        <v>2</v>
      </c>
      <c r="H2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5" t="str">
        <f>Tabla_Consulta_desde_proyectos6[[#This Row],[PRYApath]]&amp;" "&amp;Tabla_Consulta_desde_proyectos6[[#This Row],[Usunombre]]</f>
        <v>/0046/0022/0006 OSCAR BONILLA CALDERON</v>
      </c>
    </row>
    <row r="2766" spans="1:11" x14ac:dyDescent="0.3">
      <c r="A2766" t="s">
        <v>5059</v>
      </c>
      <c r="D2766" t="s">
        <v>5067</v>
      </c>
      <c r="E2766" t="s">
        <v>10</v>
      </c>
      <c r="F2766" t="s">
        <v>4388</v>
      </c>
      <c r="G2766">
        <v>1</v>
      </c>
      <c r="H2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6" t="str">
        <f>Tabla_Consulta_desde_proyectos6[[#This Row],[PRYApath]]&amp;" "&amp;Tabla_Consulta_desde_proyectos6[[#This Row],[Usunombre]]</f>
        <v>/0046/0022/0006 OSCAR BONILLA CALDERON</v>
      </c>
    </row>
    <row r="2767" spans="1:11" x14ac:dyDescent="0.3">
      <c r="A2767" t="s">
        <v>5059</v>
      </c>
      <c r="D2767" t="s">
        <v>5068</v>
      </c>
      <c r="E2767" t="s">
        <v>3972</v>
      </c>
      <c r="F2767" t="s">
        <v>4692</v>
      </c>
      <c r="G2767">
        <v>8</v>
      </c>
      <c r="H2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7" t="str">
        <f>Tabla_Consulta_desde_proyectos6[[#This Row],[PRYApath]]&amp;" "&amp;Tabla_Consulta_desde_proyectos6[[#This Row],[Usunombre]]</f>
        <v>/0046/0024 AXEL MATUS VARGAS</v>
      </c>
    </row>
    <row r="2768" spans="1:11" x14ac:dyDescent="0.3">
      <c r="A2768" t="s">
        <v>5059</v>
      </c>
      <c r="B2768" t="s">
        <v>4709</v>
      </c>
      <c r="C2768" t="s">
        <v>8428</v>
      </c>
      <c r="D2768" t="s">
        <v>6610</v>
      </c>
      <c r="E2768" t="s">
        <v>63</v>
      </c>
      <c r="F2768" t="s">
        <v>8381</v>
      </c>
      <c r="G2768">
        <v>0.5</v>
      </c>
      <c r="H276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8" t="str">
        <f>Tabla_Consulta_desde_proyectos6[[#This Row],[PRYApath]]&amp;" "&amp;Tabla_Consulta_desde_proyectos6[[#This Row],[Usunombre]]</f>
        <v>/0048/0002 CAROL RODRIGUEZ SOLORZANO</v>
      </c>
    </row>
    <row r="2769" spans="1:11" x14ac:dyDescent="0.3">
      <c r="A2769" t="s">
        <v>78</v>
      </c>
      <c r="D2769" t="s">
        <v>1099</v>
      </c>
      <c r="E2769" t="s">
        <v>58</v>
      </c>
      <c r="F2769" t="s">
        <v>4258</v>
      </c>
      <c r="G2769">
        <v>0.5</v>
      </c>
      <c r="H2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69" t="str">
        <f>Tabla_Consulta_desde_proyectos6[[#This Row],[PRYApath]]&amp;" "&amp;Tabla_Consulta_desde_proyectos6[[#This Row],[Usunombre]]</f>
        <v>/0002/0008 MELVIN BRENES GOMEZ</v>
      </c>
    </row>
    <row r="2770" spans="1:11" x14ac:dyDescent="0.3">
      <c r="A2770" t="s">
        <v>78</v>
      </c>
      <c r="D2770" t="s">
        <v>1099</v>
      </c>
      <c r="E2770" t="s">
        <v>58</v>
      </c>
      <c r="F2770" t="s">
        <v>4434</v>
      </c>
      <c r="G2770">
        <v>1</v>
      </c>
      <c r="H2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0" t="str">
        <f>Tabla_Consulta_desde_proyectos6[[#This Row],[PRYApath]]&amp;" "&amp;Tabla_Consulta_desde_proyectos6[[#This Row],[Usunombre]]</f>
        <v>/0002/0008 MELVIN BRENES GOMEZ</v>
      </c>
    </row>
    <row r="2771" spans="1:11" x14ac:dyDescent="0.3">
      <c r="A2771" t="s">
        <v>78</v>
      </c>
      <c r="D2771" t="s">
        <v>1099</v>
      </c>
      <c r="E2771" t="s">
        <v>58</v>
      </c>
      <c r="F2771" t="s">
        <v>4493</v>
      </c>
      <c r="G2771">
        <v>2.5</v>
      </c>
      <c r="H2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1" t="str">
        <f>Tabla_Consulta_desde_proyectos6[[#This Row],[PRYApath]]&amp;" "&amp;Tabla_Consulta_desde_proyectos6[[#This Row],[Usunombre]]</f>
        <v>/0002/0008 MELVIN BRENES GOMEZ</v>
      </c>
    </row>
    <row r="2772" spans="1:11" x14ac:dyDescent="0.3">
      <c r="A2772" t="s">
        <v>78</v>
      </c>
      <c r="D2772" t="s">
        <v>1099</v>
      </c>
      <c r="E2772" t="s">
        <v>58</v>
      </c>
      <c r="F2772" t="s">
        <v>4559</v>
      </c>
      <c r="G2772">
        <v>2</v>
      </c>
      <c r="H2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2" t="str">
        <f>Tabla_Consulta_desde_proyectos6[[#This Row],[PRYApath]]&amp;" "&amp;Tabla_Consulta_desde_proyectos6[[#This Row],[Usunombre]]</f>
        <v>/0002/0008 MELVIN BRENES GOMEZ</v>
      </c>
    </row>
    <row r="2773" spans="1:11" x14ac:dyDescent="0.3">
      <c r="A2773" t="s">
        <v>78</v>
      </c>
      <c r="D2773" t="s">
        <v>3576</v>
      </c>
      <c r="E2773" t="s">
        <v>58</v>
      </c>
      <c r="F2773" t="s">
        <v>4559</v>
      </c>
      <c r="G2773">
        <v>1.5</v>
      </c>
      <c r="H2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3" t="str">
        <f>Tabla_Consulta_desde_proyectos6[[#This Row],[PRYApath]]&amp;" "&amp;Tabla_Consulta_desde_proyectos6[[#This Row],[Usunombre]]</f>
        <v>/0002/0012 MELVIN BRENES GOMEZ</v>
      </c>
    </row>
    <row r="2774" spans="1:11" x14ac:dyDescent="0.3">
      <c r="A2774" t="s">
        <v>78</v>
      </c>
      <c r="B2774" t="s">
        <v>4709</v>
      </c>
      <c r="C2774" t="s">
        <v>5069</v>
      </c>
      <c r="D2774" t="s">
        <v>1090</v>
      </c>
      <c r="E2774" t="s">
        <v>59</v>
      </c>
      <c r="F2774" t="s">
        <v>4258</v>
      </c>
      <c r="G2774">
        <v>0.5</v>
      </c>
      <c r="H2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4" t="str">
        <f>Tabla_Consulta_desde_proyectos6[[#This Row],[PRYApath]]&amp;" "&amp;Tabla_Consulta_desde_proyectos6[[#This Row],[Usunombre]]</f>
        <v>/0004/0002 ALVARO CHAVES SABORIO</v>
      </c>
    </row>
    <row r="2775" spans="1:11" x14ac:dyDescent="0.3">
      <c r="A2775" t="s">
        <v>78</v>
      </c>
      <c r="B2775" t="s">
        <v>4709</v>
      </c>
      <c r="C2775" t="s">
        <v>5070</v>
      </c>
      <c r="D2775" t="s">
        <v>1090</v>
      </c>
      <c r="E2775" t="s">
        <v>59</v>
      </c>
      <c r="F2775" t="s">
        <v>4284</v>
      </c>
      <c r="G2775">
        <v>1</v>
      </c>
      <c r="H2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5" t="str">
        <f>Tabla_Consulta_desde_proyectos6[[#This Row],[PRYApath]]&amp;" "&amp;Tabla_Consulta_desde_proyectos6[[#This Row],[Usunombre]]</f>
        <v>/0004/0002 ALVARO CHAVES SABORIO</v>
      </c>
    </row>
    <row r="2776" spans="1:11" x14ac:dyDescent="0.3">
      <c r="A2776" t="s">
        <v>78</v>
      </c>
      <c r="B2776" t="s">
        <v>4709</v>
      </c>
      <c r="C2776" t="s">
        <v>5071</v>
      </c>
      <c r="D2776" t="s">
        <v>1090</v>
      </c>
      <c r="E2776" t="s">
        <v>59</v>
      </c>
      <c r="F2776" t="s">
        <v>4284</v>
      </c>
      <c r="G2776">
        <v>2</v>
      </c>
      <c r="H2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6" t="str">
        <f>Tabla_Consulta_desde_proyectos6[[#This Row],[PRYApath]]&amp;" "&amp;Tabla_Consulta_desde_proyectos6[[#This Row],[Usunombre]]</f>
        <v>/0004/0002 ALVARO CHAVES SABORIO</v>
      </c>
    </row>
    <row r="2777" spans="1:11" x14ac:dyDescent="0.3">
      <c r="A2777" t="s">
        <v>78</v>
      </c>
      <c r="B2777" t="s">
        <v>4709</v>
      </c>
      <c r="C2777" t="s">
        <v>5018</v>
      </c>
      <c r="D2777" t="s">
        <v>1090</v>
      </c>
      <c r="E2777" t="s">
        <v>59</v>
      </c>
      <c r="F2777" t="s">
        <v>4284</v>
      </c>
      <c r="G2777">
        <v>3.5</v>
      </c>
      <c r="H2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7" t="str">
        <f>Tabla_Consulta_desde_proyectos6[[#This Row],[PRYApath]]&amp;" "&amp;Tabla_Consulta_desde_proyectos6[[#This Row],[Usunombre]]</f>
        <v>/0004/0002 ALVARO CHAVES SABORIO</v>
      </c>
    </row>
    <row r="2778" spans="1:11" x14ac:dyDescent="0.3">
      <c r="A2778" t="s">
        <v>78</v>
      </c>
      <c r="B2778" t="s">
        <v>4709</v>
      </c>
      <c r="C2778" t="s">
        <v>5072</v>
      </c>
      <c r="D2778" t="s">
        <v>1090</v>
      </c>
      <c r="E2778" t="s">
        <v>59</v>
      </c>
      <c r="F2778" t="s">
        <v>4342</v>
      </c>
      <c r="G2778">
        <v>0.5</v>
      </c>
      <c r="H2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8" t="str">
        <f>Tabla_Consulta_desde_proyectos6[[#This Row],[PRYApath]]&amp;" "&amp;Tabla_Consulta_desde_proyectos6[[#This Row],[Usunombre]]</f>
        <v>/0004/0002 ALVARO CHAVES SABORIO</v>
      </c>
    </row>
    <row r="2779" spans="1:11" x14ac:dyDescent="0.3">
      <c r="A2779" t="s">
        <v>78</v>
      </c>
      <c r="B2779" t="s">
        <v>4709</v>
      </c>
      <c r="C2779" t="s">
        <v>5073</v>
      </c>
      <c r="D2779" t="s">
        <v>1090</v>
      </c>
      <c r="E2779" t="s">
        <v>59</v>
      </c>
      <c r="F2779" t="s">
        <v>4342</v>
      </c>
      <c r="G2779">
        <v>2</v>
      </c>
      <c r="H2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79" t="str">
        <f>Tabla_Consulta_desde_proyectos6[[#This Row],[PRYApath]]&amp;" "&amp;Tabla_Consulta_desde_proyectos6[[#This Row],[Usunombre]]</f>
        <v>/0004/0002 ALVARO CHAVES SABORIO</v>
      </c>
    </row>
    <row r="2780" spans="1:11" x14ac:dyDescent="0.3">
      <c r="A2780" t="s">
        <v>78</v>
      </c>
      <c r="B2780" t="s">
        <v>4709</v>
      </c>
      <c r="C2780" t="s">
        <v>5074</v>
      </c>
      <c r="D2780" t="s">
        <v>1090</v>
      </c>
      <c r="E2780" t="s">
        <v>59</v>
      </c>
      <c r="F2780" t="s">
        <v>4342</v>
      </c>
      <c r="G2780">
        <v>2</v>
      </c>
      <c r="H2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0" t="str">
        <f>Tabla_Consulta_desde_proyectos6[[#This Row],[PRYApath]]&amp;" "&amp;Tabla_Consulta_desde_proyectos6[[#This Row],[Usunombre]]</f>
        <v>/0004/0002 ALVARO CHAVES SABORIO</v>
      </c>
    </row>
    <row r="2781" spans="1:11" x14ac:dyDescent="0.3">
      <c r="A2781" t="s">
        <v>78</v>
      </c>
      <c r="B2781" t="s">
        <v>4709</v>
      </c>
      <c r="C2781" t="s">
        <v>5018</v>
      </c>
      <c r="D2781" t="s">
        <v>1090</v>
      </c>
      <c r="E2781" t="s">
        <v>59</v>
      </c>
      <c r="F2781" t="s">
        <v>4342</v>
      </c>
      <c r="G2781">
        <v>2.5</v>
      </c>
      <c r="H2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1" t="str">
        <f>Tabla_Consulta_desde_proyectos6[[#This Row],[PRYApath]]&amp;" "&amp;Tabla_Consulta_desde_proyectos6[[#This Row],[Usunombre]]</f>
        <v>/0004/0002 ALVARO CHAVES SABORIO</v>
      </c>
    </row>
    <row r="2782" spans="1:11" x14ac:dyDescent="0.3">
      <c r="A2782" t="s">
        <v>78</v>
      </c>
      <c r="B2782" t="s">
        <v>4709</v>
      </c>
      <c r="C2782" t="s">
        <v>5016</v>
      </c>
      <c r="D2782" t="s">
        <v>1090</v>
      </c>
      <c r="E2782" t="s">
        <v>59</v>
      </c>
      <c r="F2782" t="s">
        <v>4422</v>
      </c>
      <c r="G2782">
        <v>1.5</v>
      </c>
      <c r="H2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2" t="str">
        <f>Tabla_Consulta_desde_proyectos6[[#This Row],[PRYApath]]&amp;" "&amp;Tabla_Consulta_desde_proyectos6[[#This Row],[Usunombre]]</f>
        <v>/0004/0002 ALVARO CHAVES SABORIO</v>
      </c>
    </row>
    <row r="2783" spans="1:11" x14ac:dyDescent="0.3">
      <c r="A2783" t="s">
        <v>78</v>
      </c>
      <c r="B2783" t="s">
        <v>4709</v>
      </c>
      <c r="C2783" t="s">
        <v>5075</v>
      </c>
      <c r="D2783" t="s">
        <v>1090</v>
      </c>
      <c r="E2783" t="s">
        <v>59</v>
      </c>
      <c r="F2783" t="s">
        <v>4422</v>
      </c>
      <c r="G2783">
        <v>2.5</v>
      </c>
      <c r="H2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3" t="str">
        <f>Tabla_Consulta_desde_proyectos6[[#This Row],[PRYApath]]&amp;" "&amp;Tabla_Consulta_desde_proyectos6[[#This Row],[Usunombre]]</f>
        <v>/0004/0002 ALVARO CHAVES SABORIO</v>
      </c>
    </row>
    <row r="2784" spans="1:11" x14ac:dyDescent="0.3">
      <c r="A2784" t="s">
        <v>78</v>
      </c>
      <c r="B2784" t="s">
        <v>4709</v>
      </c>
      <c r="C2784" t="s">
        <v>5076</v>
      </c>
      <c r="D2784" t="s">
        <v>1090</v>
      </c>
      <c r="E2784" t="s">
        <v>59</v>
      </c>
      <c r="F2784" t="s">
        <v>4422</v>
      </c>
      <c r="G2784">
        <v>2.5</v>
      </c>
      <c r="H2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4" t="str">
        <f>Tabla_Consulta_desde_proyectos6[[#This Row],[PRYApath]]&amp;" "&amp;Tabla_Consulta_desde_proyectos6[[#This Row],[Usunombre]]</f>
        <v>/0004/0002 ALVARO CHAVES SABORIO</v>
      </c>
    </row>
    <row r="2785" spans="1:11" x14ac:dyDescent="0.3">
      <c r="A2785" t="s">
        <v>78</v>
      </c>
      <c r="B2785" t="s">
        <v>4709</v>
      </c>
      <c r="C2785" t="s">
        <v>5077</v>
      </c>
      <c r="D2785" t="s">
        <v>1090</v>
      </c>
      <c r="E2785" t="s">
        <v>59</v>
      </c>
      <c r="F2785" t="s">
        <v>4422</v>
      </c>
      <c r="G2785">
        <v>3</v>
      </c>
      <c r="H2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5" t="str">
        <f>Tabla_Consulta_desde_proyectos6[[#This Row],[PRYApath]]&amp;" "&amp;Tabla_Consulta_desde_proyectos6[[#This Row],[Usunombre]]</f>
        <v>/0004/0002 ALVARO CHAVES SABORIO</v>
      </c>
    </row>
    <row r="2786" spans="1:11" x14ac:dyDescent="0.3">
      <c r="A2786" t="s">
        <v>78</v>
      </c>
      <c r="B2786" t="s">
        <v>4709</v>
      </c>
      <c r="C2786" t="s">
        <v>4979</v>
      </c>
      <c r="D2786" t="s">
        <v>1090</v>
      </c>
      <c r="E2786" t="s">
        <v>59</v>
      </c>
      <c r="F2786" t="s">
        <v>4422</v>
      </c>
      <c r="G2786">
        <v>3</v>
      </c>
      <c r="H2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6" t="str">
        <f>Tabla_Consulta_desde_proyectos6[[#This Row],[PRYApath]]&amp;" "&amp;Tabla_Consulta_desde_proyectos6[[#This Row],[Usunombre]]</f>
        <v>/0004/0002 ALVARO CHAVES SABORIO</v>
      </c>
    </row>
    <row r="2787" spans="1:11" x14ac:dyDescent="0.3">
      <c r="A2787" t="s">
        <v>78</v>
      </c>
      <c r="B2787" t="s">
        <v>4709</v>
      </c>
      <c r="C2787" t="s">
        <v>5018</v>
      </c>
      <c r="D2787" t="s">
        <v>1090</v>
      </c>
      <c r="E2787" t="s">
        <v>59</v>
      </c>
      <c r="F2787" t="s">
        <v>4434</v>
      </c>
      <c r="G2787">
        <v>2</v>
      </c>
      <c r="H27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7" t="str">
        <f>Tabla_Consulta_desde_proyectos6[[#This Row],[PRYApath]]&amp;" "&amp;Tabla_Consulta_desde_proyectos6[[#This Row],[Usunombre]]</f>
        <v>/0004/0002 ALVARO CHAVES SABORIO</v>
      </c>
    </row>
    <row r="2788" spans="1:11" x14ac:dyDescent="0.3">
      <c r="A2788" t="s">
        <v>78</v>
      </c>
      <c r="B2788" t="s">
        <v>4709</v>
      </c>
      <c r="C2788" t="s">
        <v>5076</v>
      </c>
      <c r="D2788" t="s">
        <v>1090</v>
      </c>
      <c r="E2788" t="s">
        <v>59</v>
      </c>
      <c r="F2788" t="s">
        <v>4434</v>
      </c>
      <c r="G2788">
        <v>4</v>
      </c>
      <c r="H27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8" t="str">
        <f>Tabla_Consulta_desde_proyectos6[[#This Row],[PRYApath]]&amp;" "&amp;Tabla_Consulta_desde_proyectos6[[#This Row],[Usunombre]]</f>
        <v>/0004/0002 ALVARO CHAVES SABORIO</v>
      </c>
    </row>
    <row r="2789" spans="1:11" x14ac:dyDescent="0.3">
      <c r="A2789" t="s">
        <v>78</v>
      </c>
      <c r="B2789" t="s">
        <v>4709</v>
      </c>
      <c r="C2789" t="s">
        <v>5078</v>
      </c>
      <c r="D2789" t="s">
        <v>1090</v>
      </c>
      <c r="E2789" t="s">
        <v>59</v>
      </c>
      <c r="F2789" t="s">
        <v>4493</v>
      </c>
      <c r="G2789">
        <v>1</v>
      </c>
      <c r="H2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89" t="str">
        <f>Tabla_Consulta_desde_proyectos6[[#This Row],[PRYApath]]&amp;" "&amp;Tabla_Consulta_desde_proyectos6[[#This Row],[Usunombre]]</f>
        <v>/0004/0002 ALVARO CHAVES SABORIO</v>
      </c>
    </row>
    <row r="2790" spans="1:11" x14ac:dyDescent="0.3">
      <c r="A2790" t="s">
        <v>78</v>
      </c>
      <c r="B2790" t="s">
        <v>4709</v>
      </c>
      <c r="C2790" t="s">
        <v>5016</v>
      </c>
      <c r="D2790" t="s">
        <v>1090</v>
      </c>
      <c r="E2790" t="s">
        <v>59</v>
      </c>
      <c r="F2790" t="s">
        <v>4493</v>
      </c>
      <c r="G2790">
        <v>1.5</v>
      </c>
      <c r="H2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0" t="str">
        <f>Tabla_Consulta_desde_proyectos6[[#This Row],[PRYApath]]&amp;" "&amp;Tabla_Consulta_desde_proyectos6[[#This Row],[Usunombre]]</f>
        <v>/0004/0002 ALVARO CHAVES SABORIO</v>
      </c>
    </row>
    <row r="2791" spans="1:11" x14ac:dyDescent="0.3">
      <c r="A2791" t="s">
        <v>78</v>
      </c>
      <c r="B2791" t="s">
        <v>4709</v>
      </c>
      <c r="C2791" t="s">
        <v>5079</v>
      </c>
      <c r="D2791" t="s">
        <v>1090</v>
      </c>
      <c r="E2791" t="s">
        <v>59</v>
      </c>
      <c r="F2791" t="s">
        <v>4493</v>
      </c>
      <c r="G2791">
        <v>2</v>
      </c>
      <c r="H2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1" t="str">
        <f>Tabla_Consulta_desde_proyectos6[[#This Row],[PRYApath]]&amp;" "&amp;Tabla_Consulta_desde_proyectos6[[#This Row],[Usunombre]]</f>
        <v>/0004/0002 ALVARO CHAVES SABORIO</v>
      </c>
    </row>
    <row r="2792" spans="1:11" x14ac:dyDescent="0.3">
      <c r="A2792" t="s">
        <v>78</v>
      </c>
      <c r="B2792" t="s">
        <v>4709</v>
      </c>
      <c r="C2792" t="s">
        <v>5080</v>
      </c>
      <c r="D2792" t="s">
        <v>1090</v>
      </c>
      <c r="E2792" t="s">
        <v>59</v>
      </c>
      <c r="F2792" t="s">
        <v>4559</v>
      </c>
      <c r="G2792">
        <v>0.5</v>
      </c>
      <c r="H2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2" t="str">
        <f>Tabla_Consulta_desde_proyectos6[[#This Row],[PRYApath]]&amp;" "&amp;Tabla_Consulta_desde_proyectos6[[#This Row],[Usunombre]]</f>
        <v>/0004/0002 ALVARO CHAVES SABORIO</v>
      </c>
    </row>
    <row r="2793" spans="1:11" x14ac:dyDescent="0.3">
      <c r="A2793" t="s">
        <v>78</v>
      </c>
      <c r="B2793" t="s">
        <v>4709</v>
      </c>
      <c r="C2793" t="s">
        <v>5081</v>
      </c>
      <c r="D2793" t="s">
        <v>1090</v>
      </c>
      <c r="E2793" t="s">
        <v>69</v>
      </c>
      <c r="F2793" t="s">
        <v>4284</v>
      </c>
      <c r="G2793">
        <v>4</v>
      </c>
      <c r="H2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3" t="str">
        <f>Tabla_Consulta_desde_proyectos6[[#This Row],[PRYApath]]&amp;" "&amp;Tabla_Consulta_desde_proyectos6[[#This Row],[Usunombre]]</f>
        <v>/0004/0002 DANNY DAVID BUSTOS ROJAS</v>
      </c>
    </row>
    <row r="2794" spans="1:11" x14ac:dyDescent="0.3">
      <c r="A2794" t="s">
        <v>78</v>
      </c>
      <c r="B2794" t="s">
        <v>4709</v>
      </c>
      <c r="C2794" t="s">
        <v>5082</v>
      </c>
      <c r="D2794" t="s">
        <v>1090</v>
      </c>
      <c r="E2794" t="s">
        <v>69</v>
      </c>
      <c r="F2794" t="s">
        <v>4366</v>
      </c>
      <c r="G2794">
        <v>5</v>
      </c>
      <c r="H2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4" t="str">
        <f>Tabla_Consulta_desde_proyectos6[[#This Row],[PRYApath]]&amp;" "&amp;Tabla_Consulta_desde_proyectos6[[#This Row],[Usunombre]]</f>
        <v>/0004/0002 DANNY DAVID BUSTOS ROJAS</v>
      </c>
    </row>
    <row r="2795" spans="1:11" x14ac:dyDescent="0.3">
      <c r="A2795" t="s">
        <v>78</v>
      </c>
      <c r="B2795" t="s">
        <v>4709</v>
      </c>
      <c r="C2795" t="s">
        <v>5083</v>
      </c>
      <c r="D2795" t="s">
        <v>1090</v>
      </c>
      <c r="E2795" t="s">
        <v>69</v>
      </c>
      <c r="F2795" t="s">
        <v>4366</v>
      </c>
      <c r="G2795">
        <v>16</v>
      </c>
      <c r="H2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5" t="str">
        <f>Tabla_Consulta_desde_proyectos6[[#This Row],[PRYApath]]&amp;" "&amp;Tabla_Consulta_desde_proyectos6[[#This Row],[Usunombre]]</f>
        <v>/0004/0002 DANNY DAVID BUSTOS ROJAS</v>
      </c>
    </row>
    <row r="2796" spans="1:11" x14ac:dyDescent="0.3">
      <c r="A2796" t="s">
        <v>78</v>
      </c>
      <c r="B2796" t="s">
        <v>4709</v>
      </c>
      <c r="C2796" t="s">
        <v>326</v>
      </c>
      <c r="D2796" t="s">
        <v>1090</v>
      </c>
      <c r="E2796" t="s">
        <v>69</v>
      </c>
      <c r="F2796" t="s">
        <v>4388</v>
      </c>
      <c r="G2796">
        <v>4</v>
      </c>
      <c r="H2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6" t="str">
        <f>Tabla_Consulta_desde_proyectos6[[#This Row],[PRYApath]]&amp;" "&amp;Tabla_Consulta_desde_proyectos6[[#This Row],[Usunombre]]</f>
        <v>/0004/0002 DANNY DAVID BUSTOS ROJAS</v>
      </c>
    </row>
    <row r="2797" spans="1:11" x14ac:dyDescent="0.3">
      <c r="A2797" t="s">
        <v>78</v>
      </c>
      <c r="B2797" t="s">
        <v>4709</v>
      </c>
      <c r="C2797" t="s">
        <v>1087</v>
      </c>
      <c r="D2797" t="s">
        <v>1090</v>
      </c>
      <c r="E2797" t="s">
        <v>69</v>
      </c>
      <c r="F2797" t="s">
        <v>4388</v>
      </c>
      <c r="G2797">
        <v>4</v>
      </c>
      <c r="H2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7" t="str">
        <f>Tabla_Consulta_desde_proyectos6[[#This Row],[PRYApath]]&amp;" "&amp;Tabla_Consulta_desde_proyectos6[[#This Row],[Usunombre]]</f>
        <v>/0004/0002 DANNY DAVID BUSTOS ROJAS</v>
      </c>
    </row>
    <row r="2798" spans="1:11" x14ac:dyDescent="0.3">
      <c r="A2798" t="s">
        <v>78</v>
      </c>
      <c r="B2798" t="s">
        <v>4709</v>
      </c>
      <c r="C2798" t="s">
        <v>5084</v>
      </c>
      <c r="D2798" t="s">
        <v>1090</v>
      </c>
      <c r="E2798" t="s">
        <v>69</v>
      </c>
      <c r="F2798" t="s">
        <v>4388</v>
      </c>
      <c r="G2798">
        <v>0.5</v>
      </c>
      <c r="H2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8" t="str">
        <f>Tabla_Consulta_desde_proyectos6[[#This Row],[PRYApath]]&amp;" "&amp;Tabla_Consulta_desde_proyectos6[[#This Row],[Usunombre]]</f>
        <v>/0004/0002 DANNY DAVID BUSTOS ROJAS</v>
      </c>
    </row>
    <row r="2799" spans="1:11" x14ac:dyDescent="0.3">
      <c r="A2799" t="s">
        <v>78</v>
      </c>
      <c r="B2799" t="s">
        <v>4709</v>
      </c>
      <c r="C2799" t="s">
        <v>5082</v>
      </c>
      <c r="D2799" t="s">
        <v>1090</v>
      </c>
      <c r="E2799" t="s">
        <v>69</v>
      </c>
      <c r="F2799" t="s">
        <v>4388</v>
      </c>
      <c r="G2799">
        <v>0.5</v>
      </c>
      <c r="H2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799" t="str">
        <f>Tabla_Consulta_desde_proyectos6[[#This Row],[PRYApath]]&amp;" "&amp;Tabla_Consulta_desde_proyectos6[[#This Row],[Usunombre]]</f>
        <v>/0004/0002 DANNY DAVID BUSTOS ROJAS</v>
      </c>
    </row>
    <row r="2800" spans="1:11" x14ac:dyDescent="0.3">
      <c r="A2800" t="s">
        <v>78</v>
      </c>
      <c r="B2800" t="s">
        <v>4709</v>
      </c>
      <c r="C2800" t="s">
        <v>5085</v>
      </c>
      <c r="D2800" t="s">
        <v>1090</v>
      </c>
      <c r="E2800" t="s">
        <v>69</v>
      </c>
      <c r="F2800" t="s">
        <v>4388</v>
      </c>
      <c r="G2800">
        <v>2.5</v>
      </c>
      <c r="H2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0" t="str">
        <f>Tabla_Consulta_desde_proyectos6[[#This Row],[PRYApath]]&amp;" "&amp;Tabla_Consulta_desde_proyectos6[[#This Row],[Usunombre]]</f>
        <v>/0004/0002 DANNY DAVID BUSTOS ROJAS</v>
      </c>
    </row>
    <row r="2801" spans="1:11" x14ac:dyDescent="0.3">
      <c r="A2801" t="s">
        <v>78</v>
      </c>
      <c r="B2801" t="s">
        <v>4709</v>
      </c>
      <c r="C2801" t="s">
        <v>5086</v>
      </c>
      <c r="D2801" t="s">
        <v>1090</v>
      </c>
      <c r="E2801" t="s">
        <v>69</v>
      </c>
      <c r="F2801" t="s">
        <v>4388</v>
      </c>
      <c r="G2801">
        <v>3</v>
      </c>
      <c r="H2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1" t="str">
        <f>Tabla_Consulta_desde_proyectos6[[#This Row],[PRYApath]]&amp;" "&amp;Tabla_Consulta_desde_proyectos6[[#This Row],[Usunombre]]</f>
        <v>/0004/0002 DANNY DAVID BUSTOS ROJAS</v>
      </c>
    </row>
    <row r="2802" spans="1:11" x14ac:dyDescent="0.3">
      <c r="A2802" t="s">
        <v>78</v>
      </c>
      <c r="B2802" t="s">
        <v>4709</v>
      </c>
      <c r="C2802" t="s">
        <v>5086</v>
      </c>
      <c r="D2802" t="s">
        <v>1090</v>
      </c>
      <c r="E2802" t="s">
        <v>69</v>
      </c>
      <c r="F2802" t="s">
        <v>4422</v>
      </c>
      <c r="G2802">
        <v>1</v>
      </c>
      <c r="H2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2" t="str">
        <f>Tabla_Consulta_desde_proyectos6[[#This Row],[PRYApath]]&amp;" "&amp;Tabla_Consulta_desde_proyectos6[[#This Row],[Usunombre]]</f>
        <v>/0004/0002 DANNY DAVID BUSTOS ROJAS</v>
      </c>
    </row>
    <row r="2803" spans="1:11" x14ac:dyDescent="0.3">
      <c r="A2803" t="s">
        <v>78</v>
      </c>
      <c r="B2803" t="s">
        <v>4709</v>
      </c>
      <c r="C2803" t="s">
        <v>5085</v>
      </c>
      <c r="D2803" t="s">
        <v>1090</v>
      </c>
      <c r="E2803" t="s">
        <v>69</v>
      </c>
      <c r="F2803" t="s">
        <v>4422</v>
      </c>
      <c r="G2803">
        <v>4</v>
      </c>
      <c r="H2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3" t="str">
        <f>Tabla_Consulta_desde_proyectos6[[#This Row],[PRYApath]]&amp;" "&amp;Tabla_Consulta_desde_proyectos6[[#This Row],[Usunombre]]</f>
        <v>/0004/0002 DANNY DAVID BUSTOS ROJAS</v>
      </c>
    </row>
    <row r="2804" spans="1:11" x14ac:dyDescent="0.3">
      <c r="A2804" t="s">
        <v>78</v>
      </c>
      <c r="B2804" t="s">
        <v>4709</v>
      </c>
      <c r="C2804" t="s">
        <v>5084</v>
      </c>
      <c r="D2804" t="s">
        <v>1090</v>
      </c>
      <c r="E2804" t="s">
        <v>69</v>
      </c>
      <c r="F2804" t="s">
        <v>4422</v>
      </c>
      <c r="G2804">
        <v>5</v>
      </c>
      <c r="H2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4" t="str">
        <f>Tabla_Consulta_desde_proyectos6[[#This Row],[PRYApath]]&amp;" "&amp;Tabla_Consulta_desde_proyectos6[[#This Row],[Usunombre]]</f>
        <v>/0004/0002 DANNY DAVID BUSTOS ROJAS</v>
      </c>
    </row>
    <row r="2805" spans="1:11" x14ac:dyDescent="0.3">
      <c r="A2805" t="s">
        <v>78</v>
      </c>
      <c r="B2805" t="s">
        <v>4709</v>
      </c>
      <c r="C2805" t="s">
        <v>5016</v>
      </c>
      <c r="D2805" t="s">
        <v>1090</v>
      </c>
      <c r="E2805" t="s">
        <v>69</v>
      </c>
      <c r="F2805" t="s">
        <v>4422</v>
      </c>
      <c r="G2805">
        <v>7.5</v>
      </c>
      <c r="H2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5" t="str">
        <f>Tabla_Consulta_desde_proyectos6[[#This Row],[PRYApath]]&amp;" "&amp;Tabla_Consulta_desde_proyectos6[[#This Row],[Usunombre]]</f>
        <v>/0004/0002 DANNY DAVID BUSTOS ROJAS</v>
      </c>
    </row>
    <row r="2806" spans="1:11" x14ac:dyDescent="0.3">
      <c r="A2806" t="s">
        <v>78</v>
      </c>
      <c r="B2806" t="s">
        <v>4709</v>
      </c>
      <c r="C2806" t="s">
        <v>5083</v>
      </c>
      <c r="D2806" t="s">
        <v>1090</v>
      </c>
      <c r="E2806" t="s">
        <v>69</v>
      </c>
      <c r="F2806" t="s">
        <v>4434</v>
      </c>
      <c r="G2806">
        <v>3</v>
      </c>
      <c r="H2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6" t="str">
        <f>Tabla_Consulta_desde_proyectos6[[#This Row],[PRYApath]]&amp;" "&amp;Tabla_Consulta_desde_proyectos6[[#This Row],[Usunombre]]</f>
        <v>/0004/0002 DANNY DAVID BUSTOS ROJAS</v>
      </c>
    </row>
    <row r="2807" spans="1:11" x14ac:dyDescent="0.3">
      <c r="A2807" t="s">
        <v>78</v>
      </c>
      <c r="B2807" t="s">
        <v>4709</v>
      </c>
      <c r="C2807" t="s">
        <v>5083</v>
      </c>
      <c r="D2807" t="s">
        <v>1090</v>
      </c>
      <c r="E2807" t="s">
        <v>69</v>
      </c>
      <c r="F2807" t="s">
        <v>4493</v>
      </c>
      <c r="G2807">
        <v>2</v>
      </c>
      <c r="H2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7" t="str">
        <f>Tabla_Consulta_desde_proyectos6[[#This Row],[PRYApath]]&amp;" "&amp;Tabla_Consulta_desde_proyectos6[[#This Row],[Usunombre]]</f>
        <v>/0004/0002 DANNY DAVID BUSTOS ROJAS</v>
      </c>
    </row>
    <row r="2808" spans="1:11" x14ac:dyDescent="0.3">
      <c r="A2808" t="s">
        <v>78</v>
      </c>
      <c r="B2808" t="s">
        <v>4709</v>
      </c>
      <c r="C2808" t="s">
        <v>5016</v>
      </c>
      <c r="D2808" t="s">
        <v>1090</v>
      </c>
      <c r="E2808" t="s">
        <v>69</v>
      </c>
      <c r="F2808" t="s">
        <v>4493</v>
      </c>
      <c r="G2808">
        <v>2</v>
      </c>
      <c r="H2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8" t="str">
        <f>Tabla_Consulta_desde_proyectos6[[#This Row],[PRYApath]]&amp;" "&amp;Tabla_Consulta_desde_proyectos6[[#This Row],[Usunombre]]</f>
        <v>/0004/0002 DANNY DAVID BUSTOS ROJAS</v>
      </c>
    </row>
    <row r="2809" spans="1:11" x14ac:dyDescent="0.3">
      <c r="A2809" t="s">
        <v>78</v>
      </c>
      <c r="B2809" t="s">
        <v>4709</v>
      </c>
      <c r="C2809" t="s">
        <v>5087</v>
      </c>
      <c r="D2809" t="s">
        <v>1090</v>
      </c>
      <c r="E2809" t="s">
        <v>57</v>
      </c>
      <c r="F2809" t="s">
        <v>4258</v>
      </c>
      <c r="G2809">
        <v>0.5</v>
      </c>
      <c r="H2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09" t="str">
        <f>Tabla_Consulta_desde_proyectos6[[#This Row],[PRYApath]]&amp;" "&amp;Tabla_Consulta_desde_proyectos6[[#This Row],[Usunombre]]</f>
        <v>/0004/0002 JOSE MADRIGAL ARIAS</v>
      </c>
    </row>
    <row r="2810" spans="1:11" x14ac:dyDescent="0.3">
      <c r="A2810" t="s">
        <v>78</v>
      </c>
      <c r="B2810" t="s">
        <v>4709</v>
      </c>
      <c r="C2810" t="s">
        <v>5088</v>
      </c>
      <c r="D2810" t="s">
        <v>1090</v>
      </c>
      <c r="E2810" t="s">
        <v>57</v>
      </c>
      <c r="F2810" t="s">
        <v>4258</v>
      </c>
      <c r="G2810">
        <v>0.75</v>
      </c>
      <c r="H2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0" t="str">
        <f>Tabla_Consulta_desde_proyectos6[[#This Row],[PRYApath]]&amp;" "&amp;Tabla_Consulta_desde_proyectos6[[#This Row],[Usunombre]]</f>
        <v>/0004/0002 JOSE MADRIGAL ARIAS</v>
      </c>
    </row>
    <row r="2811" spans="1:11" x14ac:dyDescent="0.3">
      <c r="A2811" t="s">
        <v>78</v>
      </c>
      <c r="B2811" t="s">
        <v>4709</v>
      </c>
      <c r="C2811" t="s">
        <v>5089</v>
      </c>
      <c r="D2811" t="s">
        <v>1090</v>
      </c>
      <c r="E2811" t="s">
        <v>57</v>
      </c>
      <c r="F2811" t="s">
        <v>4258</v>
      </c>
      <c r="G2811">
        <v>1</v>
      </c>
      <c r="H2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1" t="str">
        <f>Tabla_Consulta_desde_proyectos6[[#This Row],[PRYApath]]&amp;" "&amp;Tabla_Consulta_desde_proyectos6[[#This Row],[Usunombre]]</f>
        <v>/0004/0002 JOSE MADRIGAL ARIAS</v>
      </c>
    </row>
    <row r="2812" spans="1:11" x14ac:dyDescent="0.3">
      <c r="A2812" t="s">
        <v>78</v>
      </c>
      <c r="B2812" t="s">
        <v>4709</v>
      </c>
      <c r="C2812" t="s">
        <v>5090</v>
      </c>
      <c r="D2812" t="s">
        <v>1090</v>
      </c>
      <c r="E2812" t="s">
        <v>57</v>
      </c>
      <c r="F2812" t="s">
        <v>4258</v>
      </c>
      <c r="G2812">
        <v>1</v>
      </c>
      <c r="H2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2" t="str">
        <f>Tabla_Consulta_desde_proyectos6[[#This Row],[PRYApath]]&amp;" "&amp;Tabla_Consulta_desde_proyectos6[[#This Row],[Usunombre]]</f>
        <v>/0004/0002 JOSE MADRIGAL ARIAS</v>
      </c>
    </row>
    <row r="2813" spans="1:11" x14ac:dyDescent="0.3">
      <c r="A2813" t="s">
        <v>78</v>
      </c>
      <c r="B2813" t="s">
        <v>4709</v>
      </c>
      <c r="C2813" t="s">
        <v>5091</v>
      </c>
      <c r="D2813" t="s">
        <v>1090</v>
      </c>
      <c r="E2813" t="s">
        <v>57</v>
      </c>
      <c r="F2813" t="s">
        <v>4258</v>
      </c>
      <c r="G2813">
        <v>1</v>
      </c>
      <c r="H2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3" t="str">
        <f>Tabla_Consulta_desde_proyectos6[[#This Row],[PRYApath]]&amp;" "&amp;Tabla_Consulta_desde_proyectos6[[#This Row],[Usunombre]]</f>
        <v>/0004/0002 JOSE MADRIGAL ARIAS</v>
      </c>
    </row>
    <row r="2814" spans="1:11" x14ac:dyDescent="0.3">
      <c r="A2814" t="s">
        <v>78</v>
      </c>
      <c r="B2814" t="s">
        <v>4709</v>
      </c>
      <c r="C2814" t="s">
        <v>5092</v>
      </c>
      <c r="D2814" t="s">
        <v>1090</v>
      </c>
      <c r="E2814" t="s">
        <v>57</v>
      </c>
      <c r="F2814" t="s">
        <v>4258</v>
      </c>
      <c r="G2814">
        <v>1</v>
      </c>
      <c r="H2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4" t="str">
        <f>Tabla_Consulta_desde_proyectos6[[#This Row],[PRYApath]]&amp;" "&amp;Tabla_Consulta_desde_proyectos6[[#This Row],[Usunombre]]</f>
        <v>/0004/0002 JOSE MADRIGAL ARIAS</v>
      </c>
    </row>
    <row r="2815" spans="1:11" x14ac:dyDescent="0.3">
      <c r="A2815" t="s">
        <v>78</v>
      </c>
      <c r="B2815" t="s">
        <v>4709</v>
      </c>
      <c r="C2815" t="s">
        <v>5093</v>
      </c>
      <c r="D2815" t="s">
        <v>1090</v>
      </c>
      <c r="E2815" t="s">
        <v>57</v>
      </c>
      <c r="F2815" t="s">
        <v>4258</v>
      </c>
      <c r="G2815">
        <v>1.25</v>
      </c>
      <c r="H2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5" t="str">
        <f>Tabla_Consulta_desde_proyectos6[[#This Row],[PRYApath]]&amp;" "&amp;Tabla_Consulta_desde_proyectos6[[#This Row],[Usunombre]]</f>
        <v>/0004/0002 JOSE MADRIGAL ARIAS</v>
      </c>
    </row>
    <row r="2816" spans="1:11" x14ac:dyDescent="0.3">
      <c r="A2816" t="s">
        <v>78</v>
      </c>
      <c r="B2816" t="s">
        <v>4709</v>
      </c>
      <c r="C2816" t="s">
        <v>5086</v>
      </c>
      <c r="D2816" t="s">
        <v>1090</v>
      </c>
      <c r="E2816" t="s">
        <v>57</v>
      </c>
      <c r="F2816" t="s">
        <v>4258</v>
      </c>
      <c r="G2816">
        <v>3</v>
      </c>
      <c r="H2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6" t="str">
        <f>Tabla_Consulta_desde_proyectos6[[#This Row],[PRYApath]]&amp;" "&amp;Tabla_Consulta_desde_proyectos6[[#This Row],[Usunombre]]</f>
        <v>/0004/0002 JOSE MADRIGAL ARIAS</v>
      </c>
    </row>
    <row r="2817" spans="1:11" x14ac:dyDescent="0.3">
      <c r="A2817" t="s">
        <v>78</v>
      </c>
      <c r="B2817" t="s">
        <v>4709</v>
      </c>
      <c r="C2817" t="s">
        <v>5088</v>
      </c>
      <c r="D2817" t="s">
        <v>1090</v>
      </c>
      <c r="E2817" t="s">
        <v>57</v>
      </c>
      <c r="F2817" t="s">
        <v>4284</v>
      </c>
      <c r="G2817">
        <v>0.25</v>
      </c>
      <c r="H2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7" t="str">
        <f>Tabla_Consulta_desde_proyectos6[[#This Row],[PRYApath]]&amp;" "&amp;Tabla_Consulta_desde_proyectos6[[#This Row],[Usunombre]]</f>
        <v>/0004/0002 JOSE MADRIGAL ARIAS</v>
      </c>
    </row>
    <row r="2818" spans="1:11" x14ac:dyDescent="0.3">
      <c r="A2818" t="s">
        <v>78</v>
      </c>
      <c r="B2818" t="s">
        <v>4709</v>
      </c>
      <c r="C2818" t="s">
        <v>5094</v>
      </c>
      <c r="D2818" t="s">
        <v>1090</v>
      </c>
      <c r="E2818" t="s">
        <v>57</v>
      </c>
      <c r="F2818" t="s">
        <v>4284</v>
      </c>
      <c r="G2818">
        <v>0.5</v>
      </c>
      <c r="H2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8" t="str">
        <f>Tabla_Consulta_desde_proyectos6[[#This Row],[PRYApath]]&amp;" "&amp;Tabla_Consulta_desde_proyectos6[[#This Row],[Usunombre]]</f>
        <v>/0004/0002 JOSE MADRIGAL ARIAS</v>
      </c>
    </row>
    <row r="2819" spans="1:11" x14ac:dyDescent="0.3">
      <c r="A2819" t="s">
        <v>78</v>
      </c>
      <c r="B2819" t="s">
        <v>4709</v>
      </c>
      <c r="C2819" t="s">
        <v>5082</v>
      </c>
      <c r="D2819" t="s">
        <v>1090</v>
      </c>
      <c r="E2819" t="s">
        <v>57</v>
      </c>
      <c r="F2819" t="s">
        <v>4284</v>
      </c>
      <c r="G2819">
        <v>1</v>
      </c>
      <c r="H2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19" t="str">
        <f>Tabla_Consulta_desde_proyectos6[[#This Row],[PRYApath]]&amp;" "&amp;Tabla_Consulta_desde_proyectos6[[#This Row],[Usunombre]]</f>
        <v>/0004/0002 JOSE MADRIGAL ARIAS</v>
      </c>
    </row>
    <row r="2820" spans="1:11" x14ac:dyDescent="0.3">
      <c r="A2820" t="s">
        <v>78</v>
      </c>
      <c r="B2820" t="s">
        <v>4709</v>
      </c>
      <c r="C2820" t="s">
        <v>5095</v>
      </c>
      <c r="D2820" t="s">
        <v>1090</v>
      </c>
      <c r="E2820" t="s">
        <v>57</v>
      </c>
      <c r="F2820" t="s">
        <v>4284</v>
      </c>
      <c r="G2820">
        <v>1</v>
      </c>
      <c r="H2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0" t="str">
        <f>Tabla_Consulta_desde_proyectos6[[#This Row],[PRYApath]]&amp;" "&amp;Tabla_Consulta_desde_proyectos6[[#This Row],[Usunombre]]</f>
        <v>/0004/0002 JOSE MADRIGAL ARIAS</v>
      </c>
    </row>
    <row r="2821" spans="1:11" x14ac:dyDescent="0.3">
      <c r="A2821" t="s">
        <v>78</v>
      </c>
      <c r="B2821" t="s">
        <v>4709</v>
      </c>
      <c r="C2821" t="s">
        <v>5083</v>
      </c>
      <c r="D2821" t="s">
        <v>1090</v>
      </c>
      <c r="E2821" t="s">
        <v>57</v>
      </c>
      <c r="F2821" t="s">
        <v>4284</v>
      </c>
      <c r="G2821">
        <v>1.5</v>
      </c>
      <c r="H2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1" t="str">
        <f>Tabla_Consulta_desde_proyectos6[[#This Row],[PRYApath]]&amp;" "&amp;Tabla_Consulta_desde_proyectos6[[#This Row],[Usunombre]]</f>
        <v>/0004/0002 JOSE MADRIGAL ARIAS</v>
      </c>
    </row>
    <row r="2822" spans="1:11" x14ac:dyDescent="0.3">
      <c r="A2822" t="s">
        <v>78</v>
      </c>
      <c r="B2822" t="s">
        <v>4709</v>
      </c>
      <c r="C2822" t="s">
        <v>5096</v>
      </c>
      <c r="D2822" t="s">
        <v>1090</v>
      </c>
      <c r="E2822" t="s">
        <v>57</v>
      </c>
      <c r="F2822" t="s">
        <v>4284</v>
      </c>
      <c r="G2822">
        <v>1.5</v>
      </c>
      <c r="H2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2" t="str">
        <f>Tabla_Consulta_desde_proyectos6[[#This Row],[PRYApath]]&amp;" "&amp;Tabla_Consulta_desde_proyectos6[[#This Row],[Usunombre]]</f>
        <v>/0004/0002 JOSE MADRIGAL ARIAS</v>
      </c>
    </row>
    <row r="2823" spans="1:11" x14ac:dyDescent="0.3">
      <c r="A2823" t="s">
        <v>78</v>
      </c>
      <c r="B2823" t="s">
        <v>4709</v>
      </c>
      <c r="C2823" t="s">
        <v>5087</v>
      </c>
      <c r="D2823" t="s">
        <v>1090</v>
      </c>
      <c r="E2823" t="s">
        <v>57</v>
      </c>
      <c r="F2823" t="s">
        <v>4284</v>
      </c>
      <c r="G2823">
        <v>3.75</v>
      </c>
      <c r="H2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3" t="str">
        <f>Tabla_Consulta_desde_proyectos6[[#This Row],[PRYApath]]&amp;" "&amp;Tabla_Consulta_desde_proyectos6[[#This Row],[Usunombre]]</f>
        <v>/0004/0002 JOSE MADRIGAL ARIAS</v>
      </c>
    </row>
    <row r="2824" spans="1:11" x14ac:dyDescent="0.3">
      <c r="A2824" t="s">
        <v>78</v>
      </c>
      <c r="B2824" t="s">
        <v>4709</v>
      </c>
      <c r="C2824" t="s">
        <v>4728</v>
      </c>
      <c r="D2824" t="s">
        <v>1090</v>
      </c>
      <c r="E2824" t="s">
        <v>57</v>
      </c>
      <c r="F2824" t="s">
        <v>4342</v>
      </c>
      <c r="G2824">
        <v>1</v>
      </c>
      <c r="H2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4" t="str">
        <f>Tabla_Consulta_desde_proyectos6[[#This Row],[PRYApath]]&amp;" "&amp;Tabla_Consulta_desde_proyectos6[[#This Row],[Usunombre]]</f>
        <v>/0004/0002 JOSE MADRIGAL ARIAS</v>
      </c>
    </row>
    <row r="2825" spans="1:11" x14ac:dyDescent="0.3">
      <c r="A2825" t="s">
        <v>78</v>
      </c>
      <c r="B2825" t="s">
        <v>4709</v>
      </c>
      <c r="C2825" t="s">
        <v>5075</v>
      </c>
      <c r="D2825" t="s">
        <v>1090</v>
      </c>
      <c r="E2825" t="s">
        <v>57</v>
      </c>
      <c r="F2825" t="s">
        <v>4342</v>
      </c>
      <c r="G2825">
        <v>0.25</v>
      </c>
      <c r="H2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5" t="str">
        <f>Tabla_Consulta_desde_proyectos6[[#This Row],[PRYApath]]&amp;" "&amp;Tabla_Consulta_desde_proyectos6[[#This Row],[Usunombre]]</f>
        <v>/0004/0002 JOSE MADRIGAL ARIAS</v>
      </c>
    </row>
    <row r="2826" spans="1:11" x14ac:dyDescent="0.3">
      <c r="A2826" t="s">
        <v>78</v>
      </c>
      <c r="B2826" t="s">
        <v>4709</v>
      </c>
      <c r="C2826" t="s">
        <v>4986</v>
      </c>
      <c r="D2826" t="s">
        <v>1090</v>
      </c>
      <c r="E2826" t="s">
        <v>57</v>
      </c>
      <c r="F2826" t="s">
        <v>4342</v>
      </c>
      <c r="G2826">
        <v>1</v>
      </c>
      <c r="H2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6" t="str">
        <f>Tabla_Consulta_desde_proyectos6[[#This Row],[PRYApath]]&amp;" "&amp;Tabla_Consulta_desde_proyectos6[[#This Row],[Usunombre]]</f>
        <v>/0004/0002 JOSE MADRIGAL ARIAS</v>
      </c>
    </row>
    <row r="2827" spans="1:11" x14ac:dyDescent="0.3">
      <c r="A2827" t="s">
        <v>78</v>
      </c>
      <c r="B2827" t="s">
        <v>4709</v>
      </c>
      <c r="C2827" t="s">
        <v>5020</v>
      </c>
      <c r="D2827" t="s">
        <v>1090</v>
      </c>
      <c r="E2827" t="s">
        <v>57</v>
      </c>
      <c r="F2827" t="s">
        <v>4342</v>
      </c>
      <c r="G2827">
        <v>1</v>
      </c>
      <c r="H2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7" t="str">
        <f>Tabla_Consulta_desde_proyectos6[[#This Row],[PRYApath]]&amp;" "&amp;Tabla_Consulta_desde_proyectos6[[#This Row],[Usunombre]]</f>
        <v>/0004/0002 JOSE MADRIGAL ARIAS</v>
      </c>
    </row>
    <row r="2828" spans="1:11" x14ac:dyDescent="0.3">
      <c r="A2828" t="s">
        <v>78</v>
      </c>
      <c r="B2828" t="s">
        <v>4709</v>
      </c>
      <c r="C2828" t="s">
        <v>5097</v>
      </c>
      <c r="D2828" t="s">
        <v>1090</v>
      </c>
      <c r="E2828" t="s">
        <v>57</v>
      </c>
      <c r="F2828" t="s">
        <v>4342</v>
      </c>
      <c r="G2828">
        <v>1.25</v>
      </c>
      <c r="H2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8" t="str">
        <f>Tabla_Consulta_desde_proyectos6[[#This Row],[PRYApath]]&amp;" "&amp;Tabla_Consulta_desde_proyectos6[[#This Row],[Usunombre]]</f>
        <v>/0004/0002 JOSE MADRIGAL ARIAS</v>
      </c>
    </row>
    <row r="2829" spans="1:11" x14ac:dyDescent="0.3">
      <c r="A2829" t="s">
        <v>78</v>
      </c>
      <c r="B2829" t="s">
        <v>4709</v>
      </c>
      <c r="C2829" t="s">
        <v>5082</v>
      </c>
      <c r="D2829" t="s">
        <v>1090</v>
      </c>
      <c r="E2829" t="s">
        <v>57</v>
      </c>
      <c r="F2829" t="s">
        <v>4342</v>
      </c>
      <c r="G2829">
        <v>2</v>
      </c>
      <c r="H28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29" t="str">
        <f>Tabla_Consulta_desde_proyectos6[[#This Row],[PRYApath]]&amp;" "&amp;Tabla_Consulta_desde_proyectos6[[#This Row],[Usunombre]]</f>
        <v>/0004/0002 JOSE MADRIGAL ARIAS</v>
      </c>
    </row>
    <row r="2830" spans="1:11" x14ac:dyDescent="0.3">
      <c r="A2830" t="s">
        <v>78</v>
      </c>
      <c r="B2830" t="s">
        <v>4709</v>
      </c>
      <c r="C2830" t="s">
        <v>5086</v>
      </c>
      <c r="D2830" t="s">
        <v>1090</v>
      </c>
      <c r="E2830" t="s">
        <v>57</v>
      </c>
      <c r="F2830" t="s">
        <v>4342</v>
      </c>
      <c r="G2830">
        <v>3</v>
      </c>
      <c r="H2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0" t="str">
        <f>Tabla_Consulta_desde_proyectos6[[#This Row],[PRYApath]]&amp;" "&amp;Tabla_Consulta_desde_proyectos6[[#This Row],[Usunombre]]</f>
        <v>/0004/0002 JOSE MADRIGAL ARIAS</v>
      </c>
    </row>
    <row r="2831" spans="1:11" x14ac:dyDescent="0.3">
      <c r="A2831" t="s">
        <v>78</v>
      </c>
      <c r="B2831" t="s">
        <v>4709</v>
      </c>
      <c r="C2831" t="s">
        <v>4728</v>
      </c>
      <c r="D2831" t="s">
        <v>1090</v>
      </c>
      <c r="E2831" t="s">
        <v>57</v>
      </c>
      <c r="F2831" t="s">
        <v>4366</v>
      </c>
      <c r="G2831">
        <v>8</v>
      </c>
      <c r="H2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1" t="str">
        <f>Tabla_Consulta_desde_proyectos6[[#This Row],[PRYApath]]&amp;" "&amp;Tabla_Consulta_desde_proyectos6[[#This Row],[Usunombre]]</f>
        <v>/0004/0002 JOSE MADRIGAL ARIAS</v>
      </c>
    </row>
    <row r="2832" spans="1:11" x14ac:dyDescent="0.3">
      <c r="A2832" t="s">
        <v>78</v>
      </c>
      <c r="B2832" t="s">
        <v>4709</v>
      </c>
      <c r="C2832" t="s">
        <v>5098</v>
      </c>
      <c r="D2832" t="s">
        <v>1090</v>
      </c>
      <c r="E2832" t="s">
        <v>57</v>
      </c>
      <c r="F2832" t="s">
        <v>4366</v>
      </c>
      <c r="G2832">
        <v>1</v>
      </c>
      <c r="H2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2" t="str">
        <f>Tabla_Consulta_desde_proyectos6[[#This Row],[PRYApath]]&amp;" "&amp;Tabla_Consulta_desde_proyectos6[[#This Row],[Usunombre]]</f>
        <v>/0004/0002 JOSE MADRIGAL ARIAS</v>
      </c>
    </row>
    <row r="2833" spans="1:11" x14ac:dyDescent="0.3">
      <c r="A2833" t="s">
        <v>78</v>
      </c>
      <c r="B2833" t="s">
        <v>4709</v>
      </c>
      <c r="C2833" t="s">
        <v>5099</v>
      </c>
      <c r="D2833" t="s">
        <v>1090</v>
      </c>
      <c r="E2833" t="s">
        <v>57</v>
      </c>
      <c r="F2833" t="s">
        <v>4366</v>
      </c>
      <c r="G2833">
        <v>2</v>
      </c>
      <c r="H2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3" t="str">
        <f>Tabla_Consulta_desde_proyectos6[[#This Row],[PRYApath]]&amp;" "&amp;Tabla_Consulta_desde_proyectos6[[#This Row],[Usunombre]]</f>
        <v>/0004/0002 JOSE MADRIGAL ARIAS</v>
      </c>
    </row>
    <row r="2834" spans="1:11" x14ac:dyDescent="0.3">
      <c r="A2834" t="s">
        <v>78</v>
      </c>
      <c r="B2834" t="s">
        <v>4709</v>
      </c>
      <c r="C2834" t="s">
        <v>5016</v>
      </c>
      <c r="D2834" t="s">
        <v>1090</v>
      </c>
      <c r="E2834" t="s">
        <v>57</v>
      </c>
      <c r="F2834" t="s">
        <v>4366</v>
      </c>
      <c r="G2834">
        <v>7</v>
      </c>
      <c r="H2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4" t="str">
        <f>Tabla_Consulta_desde_proyectos6[[#This Row],[PRYApath]]&amp;" "&amp;Tabla_Consulta_desde_proyectos6[[#This Row],[Usunombre]]</f>
        <v>/0004/0002 JOSE MADRIGAL ARIAS</v>
      </c>
    </row>
    <row r="2835" spans="1:11" x14ac:dyDescent="0.3">
      <c r="A2835" t="s">
        <v>78</v>
      </c>
      <c r="B2835" t="s">
        <v>4709</v>
      </c>
      <c r="C2835" t="s">
        <v>4728</v>
      </c>
      <c r="D2835" t="s">
        <v>1090</v>
      </c>
      <c r="E2835" t="s">
        <v>57</v>
      </c>
      <c r="F2835" t="s">
        <v>4388</v>
      </c>
      <c r="G2835">
        <v>0.25</v>
      </c>
      <c r="H2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5" t="str">
        <f>Tabla_Consulta_desde_proyectos6[[#This Row],[PRYApath]]&amp;" "&amp;Tabla_Consulta_desde_proyectos6[[#This Row],[Usunombre]]</f>
        <v>/0004/0002 JOSE MADRIGAL ARIAS</v>
      </c>
    </row>
    <row r="2836" spans="1:11" x14ac:dyDescent="0.3">
      <c r="A2836" t="s">
        <v>78</v>
      </c>
      <c r="B2836" t="s">
        <v>4709</v>
      </c>
      <c r="C2836" t="s">
        <v>5100</v>
      </c>
      <c r="D2836" t="s">
        <v>1090</v>
      </c>
      <c r="E2836" t="s">
        <v>57</v>
      </c>
      <c r="F2836" t="s">
        <v>4388</v>
      </c>
      <c r="G2836">
        <v>0.25</v>
      </c>
      <c r="H2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6" t="str">
        <f>Tabla_Consulta_desde_proyectos6[[#This Row],[PRYApath]]&amp;" "&amp;Tabla_Consulta_desde_proyectos6[[#This Row],[Usunombre]]</f>
        <v>/0004/0002 JOSE MADRIGAL ARIAS</v>
      </c>
    </row>
    <row r="2837" spans="1:11" x14ac:dyDescent="0.3">
      <c r="A2837" t="s">
        <v>78</v>
      </c>
      <c r="B2837" t="s">
        <v>4709</v>
      </c>
      <c r="C2837" t="s">
        <v>5101</v>
      </c>
      <c r="D2837" t="s">
        <v>1090</v>
      </c>
      <c r="E2837" t="s">
        <v>52</v>
      </c>
      <c r="F2837" t="s">
        <v>4258</v>
      </c>
      <c r="G2837">
        <v>1.75</v>
      </c>
      <c r="H2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7" t="str">
        <f>Tabla_Consulta_desde_proyectos6[[#This Row],[PRYApath]]&amp;" "&amp;Tabla_Consulta_desde_proyectos6[[#This Row],[Usunombre]]</f>
        <v>/0004/0002 JUAN ANTONIO MORA GARCIA</v>
      </c>
    </row>
    <row r="2838" spans="1:11" x14ac:dyDescent="0.3">
      <c r="A2838" t="s">
        <v>78</v>
      </c>
      <c r="B2838" t="s">
        <v>4709</v>
      </c>
      <c r="C2838" t="s">
        <v>5102</v>
      </c>
      <c r="D2838" t="s">
        <v>1090</v>
      </c>
      <c r="E2838" t="s">
        <v>52</v>
      </c>
      <c r="F2838" t="s">
        <v>4258</v>
      </c>
      <c r="G2838">
        <v>2.25</v>
      </c>
      <c r="H2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8" t="str">
        <f>Tabla_Consulta_desde_proyectos6[[#This Row],[PRYApath]]&amp;" "&amp;Tabla_Consulta_desde_proyectos6[[#This Row],[Usunombre]]</f>
        <v>/0004/0002 JUAN ANTONIO MORA GARCIA</v>
      </c>
    </row>
    <row r="2839" spans="1:11" x14ac:dyDescent="0.3">
      <c r="A2839" t="s">
        <v>78</v>
      </c>
      <c r="B2839" t="s">
        <v>4709</v>
      </c>
      <c r="C2839" t="s">
        <v>5103</v>
      </c>
      <c r="D2839" t="s">
        <v>1090</v>
      </c>
      <c r="E2839" t="s">
        <v>52</v>
      </c>
      <c r="F2839" t="s">
        <v>4284</v>
      </c>
      <c r="G2839">
        <v>2.5</v>
      </c>
      <c r="H2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39" t="str">
        <f>Tabla_Consulta_desde_proyectos6[[#This Row],[PRYApath]]&amp;" "&amp;Tabla_Consulta_desde_proyectos6[[#This Row],[Usunombre]]</f>
        <v>/0004/0002 JUAN ANTONIO MORA GARCIA</v>
      </c>
    </row>
    <row r="2840" spans="1:11" x14ac:dyDescent="0.3">
      <c r="A2840" t="s">
        <v>78</v>
      </c>
      <c r="B2840" t="s">
        <v>4709</v>
      </c>
      <c r="C2840" t="s">
        <v>5104</v>
      </c>
      <c r="D2840" t="s">
        <v>1090</v>
      </c>
      <c r="E2840" t="s">
        <v>52</v>
      </c>
      <c r="F2840" t="s">
        <v>4342</v>
      </c>
      <c r="G2840">
        <v>1</v>
      </c>
      <c r="H2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0" t="str">
        <f>Tabla_Consulta_desde_proyectos6[[#This Row],[PRYApath]]&amp;" "&amp;Tabla_Consulta_desde_proyectos6[[#This Row],[Usunombre]]</f>
        <v>/0004/0002 JUAN ANTONIO MORA GARCIA</v>
      </c>
    </row>
    <row r="2841" spans="1:11" x14ac:dyDescent="0.3">
      <c r="A2841" t="s">
        <v>78</v>
      </c>
      <c r="B2841" t="s">
        <v>4709</v>
      </c>
      <c r="C2841" t="s">
        <v>5099</v>
      </c>
      <c r="D2841" t="s">
        <v>1090</v>
      </c>
      <c r="E2841" t="s">
        <v>52</v>
      </c>
      <c r="F2841" t="s">
        <v>4342</v>
      </c>
      <c r="G2841">
        <v>1.25</v>
      </c>
      <c r="H2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1" t="str">
        <f>Tabla_Consulta_desde_proyectos6[[#This Row],[PRYApath]]&amp;" "&amp;Tabla_Consulta_desde_proyectos6[[#This Row],[Usunombre]]</f>
        <v>/0004/0002 JUAN ANTONIO MORA GARCIA</v>
      </c>
    </row>
    <row r="2842" spans="1:11" x14ac:dyDescent="0.3">
      <c r="A2842" t="s">
        <v>78</v>
      </c>
      <c r="B2842" t="s">
        <v>4709</v>
      </c>
      <c r="C2842" t="s">
        <v>5105</v>
      </c>
      <c r="D2842" t="s">
        <v>1090</v>
      </c>
      <c r="E2842" t="s">
        <v>52</v>
      </c>
      <c r="F2842" t="s">
        <v>4342</v>
      </c>
      <c r="G2842">
        <v>1.5</v>
      </c>
      <c r="H2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2" t="str">
        <f>Tabla_Consulta_desde_proyectos6[[#This Row],[PRYApath]]&amp;" "&amp;Tabla_Consulta_desde_proyectos6[[#This Row],[Usunombre]]</f>
        <v>/0004/0002 JUAN ANTONIO MORA GARCIA</v>
      </c>
    </row>
    <row r="2843" spans="1:11" x14ac:dyDescent="0.3">
      <c r="A2843" t="s">
        <v>78</v>
      </c>
      <c r="B2843" t="s">
        <v>4709</v>
      </c>
      <c r="C2843" t="s">
        <v>5106</v>
      </c>
      <c r="D2843" t="s">
        <v>1090</v>
      </c>
      <c r="E2843" t="s">
        <v>52</v>
      </c>
      <c r="F2843" t="s">
        <v>4342</v>
      </c>
      <c r="G2843">
        <v>1.5</v>
      </c>
      <c r="H2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3" t="str">
        <f>Tabla_Consulta_desde_proyectos6[[#This Row],[PRYApath]]&amp;" "&amp;Tabla_Consulta_desde_proyectos6[[#This Row],[Usunombre]]</f>
        <v>/0004/0002 JUAN ANTONIO MORA GARCIA</v>
      </c>
    </row>
    <row r="2844" spans="1:11" x14ac:dyDescent="0.3">
      <c r="A2844" t="s">
        <v>78</v>
      </c>
      <c r="B2844" t="s">
        <v>4709</v>
      </c>
      <c r="C2844" t="s">
        <v>5101</v>
      </c>
      <c r="D2844" t="s">
        <v>1090</v>
      </c>
      <c r="E2844" t="s">
        <v>52</v>
      </c>
      <c r="F2844" t="s">
        <v>4342</v>
      </c>
      <c r="G2844">
        <v>1.75</v>
      </c>
      <c r="H2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4" t="str">
        <f>Tabla_Consulta_desde_proyectos6[[#This Row],[PRYApath]]&amp;" "&amp;Tabla_Consulta_desde_proyectos6[[#This Row],[Usunombre]]</f>
        <v>/0004/0002 JUAN ANTONIO MORA GARCIA</v>
      </c>
    </row>
    <row r="2845" spans="1:11" x14ac:dyDescent="0.3">
      <c r="A2845" t="s">
        <v>78</v>
      </c>
      <c r="B2845" t="s">
        <v>4709</v>
      </c>
      <c r="C2845" t="s">
        <v>5107</v>
      </c>
      <c r="D2845" t="s">
        <v>1090</v>
      </c>
      <c r="E2845" t="s">
        <v>52</v>
      </c>
      <c r="F2845" t="s">
        <v>4342</v>
      </c>
      <c r="G2845">
        <v>2.5</v>
      </c>
      <c r="H2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5" t="str">
        <f>Tabla_Consulta_desde_proyectos6[[#This Row],[PRYApath]]&amp;" "&amp;Tabla_Consulta_desde_proyectos6[[#This Row],[Usunombre]]</f>
        <v>/0004/0002 JUAN ANTONIO MORA GARCIA</v>
      </c>
    </row>
    <row r="2846" spans="1:11" x14ac:dyDescent="0.3">
      <c r="A2846" t="s">
        <v>78</v>
      </c>
      <c r="B2846" t="s">
        <v>4709</v>
      </c>
      <c r="C2846" t="s">
        <v>4752</v>
      </c>
      <c r="D2846" t="s">
        <v>1090</v>
      </c>
      <c r="E2846" t="s">
        <v>52</v>
      </c>
      <c r="F2846" t="s">
        <v>4342</v>
      </c>
      <c r="G2846">
        <v>7.25</v>
      </c>
      <c r="H2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6" t="str">
        <f>Tabla_Consulta_desde_proyectos6[[#This Row],[PRYApath]]&amp;" "&amp;Tabla_Consulta_desde_proyectos6[[#This Row],[Usunombre]]</f>
        <v>/0004/0002 JUAN ANTONIO MORA GARCIA</v>
      </c>
    </row>
    <row r="2847" spans="1:11" x14ac:dyDescent="0.3">
      <c r="A2847" t="s">
        <v>78</v>
      </c>
      <c r="B2847" t="s">
        <v>4709</v>
      </c>
      <c r="C2847" t="s">
        <v>5108</v>
      </c>
      <c r="D2847" t="s">
        <v>1090</v>
      </c>
      <c r="E2847" t="s">
        <v>52</v>
      </c>
      <c r="F2847" t="s">
        <v>4342</v>
      </c>
      <c r="G2847">
        <v>15.32</v>
      </c>
      <c r="H2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7" t="str">
        <f>Tabla_Consulta_desde_proyectos6[[#This Row],[PRYApath]]&amp;" "&amp;Tabla_Consulta_desde_proyectos6[[#This Row],[Usunombre]]</f>
        <v>/0004/0002 JUAN ANTONIO MORA GARCIA</v>
      </c>
    </row>
    <row r="2848" spans="1:11" x14ac:dyDescent="0.3">
      <c r="A2848" t="s">
        <v>78</v>
      </c>
      <c r="B2848" t="s">
        <v>4709</v>
      </c>
      <c r="C2848" t="s">
        <v>5109</v>
      </c>
      <c r="D2848" t="s">
        <v>1090</v>
      </c>
      <c r="E2848" t="s">
        <v>52</v>
      </c>
      <c r="F2848" t="s">
        <v>4388</v>
      </c>
      <c r="G2848">
        <v>3.5</v>
      </c>
      <c r="H2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8" t="str">
        <f>Tabla_Consulta_desde_proyectos6[[#This Row],[PRYApath]]&amp;" "&amp;Tabla_Consulta_desde_proyectos6[[#This Row],[Usunombre]]</f>
        <v>/0004/0002 JUAN ANTONIO MORA GARCIA</v>
      </c>
    </row>
    <row r="2849" spans="1:11" x14ac:dyDescent="0.3">
      <c r="A2849" t="s">
        <v>78</v>
      </c>
      <c r="B2849" t="s">
        <v>4709</v>
      </c>
      <c r="C2849" t="s">
        <v>5110</v>
      </c>
      <c r="D2849" t="s">
        <v>1090</v>
      </c>
      <c r="E2849" t="s">
        <v>52</v>
      </c>
      <c r="F2849" t="s">
        <v>4388</v>
      </c>
      <c r="G2849">
        <v>2.5</v>
      </c>
      <c r="H2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49" t="str">
        <f>Tabla_Consulta_desde_proyectos6[[#This Row],[PRYApath]]&amp;" "&amp;Tabla_Consulta_desde_proyectos6[[#This Row],[Usunombre]]</f>
        <v>/0004/0002 JUAN ANTONIO MORA GARCIA</v>
      </c>
    </row>
    <row r="2850" spans="1:11" x14ac:dyDescent="0.3">
      <c r="A2850" t="s">
        <v>78</v>
      </c>
      <c r="B2850" t="s">
        <v>4709</v>
      </c>
      <c r="C2850" t="s">
        <v>5111</v>
      </c>
      <c r="D2850" t="s">
        <v>1090</v>
      </c>
      <c r="E2850" t="s">
        <v>52</v>
      </c>
      <c r="F2850" t="s">
        <v>4388</v>
      </c>
      <c r="G2850">
        <v>3.5</v>
      </c>
      <c r="H2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0" t="str">
        <f>Tabla_Consulta_desde_proyectos6[[#This Row],[PRYApath]]&amp;" "&amp;Tabla_Consulta_desde_proyectos6[[#This Row],[Usunombre]]</f>
        <v>/0004/0002 JUAN ANTONIO MORA GARCIA</v>
      </c>
    </row>
    <row r="2851" spans="1:11" x14ac:dyDescent="0.3">
      <c r="A2851" t="s">
        <v>78</v>
      </c>
      <c r="B2851" t="s">
        <v>4709</v>
      </c>
      <c r="C2851" t="s">
        <v>5101</v>
      </c>
      <c r="D2851" t="s">
        <v>1090</v>
      </c>
      <c r="E2851" t="s">
        <v>52</v>
      </c>
      <c r="F2851" t="s">
        <v>4388</v>
      </c>
      <c r="G2851">
        <v>4.5</v>
      </c>
      <c r="H2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1" t="str">
        <f>Tabla_Consulta_desde_proyectos6[[#This Row],[PRYApath]]&amp;" "&amp;Tabla_Consulta_desde_proyectos6[[#This Row],[Usunombre]]</f>
        <v>/0004/0002 JUAN ANTONIO MORA GARCIA</v>
      </c>
    </row>
    <row r="2852" spans="1:11" x14ac:dyDescent="0.3">
      <c r="A2852" t="s">
        <v>78</v>
      </c>
      <c r="B2852" t="s">
        <v>4709</v>
      </c>
      <c r="C2852" t="s">
        <v>5101</v>
      </c>
      <c r="D2852" t="s">
        <v>1090</v>
      </c>
      <c r="E2852" t="s">
        <v>52</v>
      </c>
      <c r="F2852" t="s">
        <v>4422</v>
      </c>
      <c r="G2852">
        <v>2</v>
      </c>
      <c r="H2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2" t="str">
        <f>Tabla_Consulta_desde_proyectos6[[#This Row],[PRYApath]]&amp;" "&amp;Tabla_Consulta_desde_proyectos6[[#This Row],[Usunombre]]</f>
        <v>/0004/0002 JUAN ANTONIO MORA GARCIA</v>
      </c>
    </row>
    <row r="2853" spans="1:11" x14ac:dyDescent="0.3">
      <c r="A2853" t="s">
        <v>78</v>
      </c>
      <c r="B2853" t="s">
        <v>4709</v>
      </c>
      <c r="C2853" t="s">
        <v>5110</v>
      </c>
      <c r="D2853" t="s">
        <v>1090</v>
      </c>
      <c r="E2853" t="s">
        <v>52</v>
      </c>
      <c r="F2853" t="s">
        <v>4422</v>
      </c>
      <c r="G2853">
        <v>20</v>
      </c>
      <c r="H2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3" t="str">
        <f>Tabla_Consulta_desde_proyectos6[[#This Row],[PRYApath]]&amp;" "&amp;Tabla_Consulta_desde_proyectos6[[#This Row],[Usunombre]]</f>
        <v>/0004/0002 JUAN ANTONIO MORA GARCIA</v>
      </c>
    </row>
    <row r="2854" spans="1:11" x14ac:dyDescent="0.3">
      <c r="A2854" t="s">
        <v>78</v>
      </c>
      <c r="B2854" t="s">
        <v>4709</v>
      </c>
      <c r="C2854" t="s">
        <v>5112</v>
      </c>
      <c r="D2854" t="s">
        <v>1090</v>
      </c>
      <c r="E2854" t="s">
        <v>52</v>
      </c>
      <c r="F2854" t="s">
        <v>4434</v>
      </c>
      <c r="G2854">
        <v>2</v>
      </c>
      <c r="H2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4" t="str">
        <f>Tabla_Consulta_desde_proyectos6[[#This Row],[PRYApath]]&amp;" "&amp;Tabla_Consulta_desde_proyectos6[[#This Row],[Usunombre]]</f>
        <v>/0004/0002 JUAN ANTONIO MORA GARCIA</v>
      </c>
    </row>
    <row r="2855" spans="1:11" x14ac:dyDescent="0.3">
      <c r="A2855" t="s">
        <v>78</v>
      </c>
      <c r="B2855" t="s">
        <v>4709</v>
      </c>
      <c r="C2855" t="s">
        <v>5113</v>
      </c>
      <c r="D2855" t="s">
        <v>1090</v>
      </c>
      <c r="E2855" t="s">
        <v>52</v>
      </c>
      <c r="F2855" t="s">
        <v>4434</v>
      </c>
      <c r="G2855">
        <v>11</v>
      </c>
      <c r="H2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5" t="str">
        <f>Tabla_Consulta_desde_proyectos6[[#This Row],[PRYApath]]&amp;" "&amp;Tabla_Consulta_desde_proyectos6[[#This Row],[Usunombre]]</f>
        <v>/0004/0002 JUAN ANTONIO MORA GARCIA</v>
      </c>
    </row>
    <row r="2856" spans="1:11" x14ac:dyDescent="0.3">
      <c r="A2856" t="s">
        <v>78</v>
      </c>
      <c r="B2856" t="s">
        <v>4709</v>
      </c>
      <c r="C2856" t="s">
        <v>5114</v>
      </c>
      <c r="D2856" t="s">
        <v>1090</v>
      </c>
      <c r="E2856" t="s">
        <v>52</v>
      </c>
      <c r="F2856" t="s">
        <v>4434</v>
      </c>
      <c r="G2856">
        <v>1.35</v>
      </c>
      <c r="H2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6" t="str">
        <f>Tabla_Consulta_desde_proyectos6[[#This Row],[PRYApath]]&amp;" "&amp;Tabla_Consulta_desde_proyectos6[[#This Row],[Usunombre]]</f>
        <v>/0004/0002 JUAN ANTONIO MORA GARCIA</v>
      </c>
    </row>
    <row r="2857" spans="1:11" x14ac:dyDescent="0.3">
      <c r="A2857" t="s">
        <v>78</v>
      </c>
      <c r="B2857" t="s">
        <v>4709</v>
      </c>
      <c r="C2857" t="s">
        <v>4752</v>
      </c>
      <c r="D2857" t="s">
        <v>1090</v>
      </c>
      <c r="E2857" t="s">
        <v>52</v>
      </c>
      <c r="F2857" t="s">
        <v>4434</v>
      </c>
      <c r="G2857">
        <v>2</v>
      </c>
      <c r="H2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7" t="str">
        <f>Tabla_Consulta_desde_proyectos6[[#This Row],[PRYApath]]&amp;" "&amp;Tabla_Consulta_desde_proyectos6[[#This Row],[Usunombre]]</f>
        <v>/0004/0002 JUAN ANTONIO MORA GARCIA</v>
      </c>
    </row>
    <row r="2858" spans="1:11" x14ac:dyDescent="0.3">
      <c r="A2858" t="s">
        <v>78</v>
      </c>
      <c r="B2858" t="s">
        <v>4709</v>
      </c>
      <c r="C2858" t="s">
        <v>5115</v>
      </c>
      <c r="D2858" t="s">
        <v>1090</v>
      </c>
      <c r="E2858" t="s">
        <v>52</v>
      </c>
      <c r="F2858" t="s">
        <v>4434</v>
      </c>
      <c r="G2858">
        <v>2.75</v>
      </c>
      <c r="H2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8" t="str">
        <f>Tabla_Consulta_desde_proyectos6[[#This Row],[PRYApath]]&amp;" "&amp;Tabla_Consulta_desde_proyectos6[[#This Row],[Usunombre]]</f>
        <v>/0004/0002 JUAN ANTONIO MORA GARCIA</v>
      </c>
    </row>
    <row r="2859" spans="1:11" x14ac:dyDescent="0.3">
      <c r="A2859" t="s">
        <v>78</v>
      </c>
      <c r="B2859" t="s">
        <v>4709</v>
      </c>
      <c r="C2859" t="s">
        <v>5116</v>
      </c>
      <c r="D2859" t="s">
        <v>1090</v>
      </c>
      <c r="E2859" t="s">
        <v>52</v>
      </c>
      <c r="F2859" t="s">
        <v>4434</v>
      </c>
      <c r="G2859">
        <v>5.5</v>
      </c>
      <c r="H2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59" t="str">
        <f>Tabla_Consulta_desde_proyectos6[[#This Row],[PRYApath]]&amp;" "&amp;Tabla_Consulta_desde_proyectos6[[#This Row],[Usunombre]]</f>
        <v>/0004/0002 JUAN ANTONIO MORA GARCIA</v>
      </c>
    </row>
    <row r="2860" spans="1:11" x14ac:dyDescent="0.3">
      <c r="A2860" t="s">
        <v>78</v>
      </c>
      <c r="B2860" t="s">
        <v>4709</v>
      </c>
      <c r="C2860" t="s">
        <v>5116</v>
      </c>
      <c r="D2860" t="s">
        <v>1090</v>
      </c>
      <c r="E2860" t="s">
        <v>52</v>
      </c>
      <c r="F2860" t="s">
        <v>4559</v>
      </c>
      <c r="G2860">
        <v>2</v>
      </c>
      <c r="H2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0" t="str">
        <f>Tabla_Consulta_desde_proyectos6[[#This Row],[PRYApath]]&amp;" "&amp;Tabla_Consulta_desde_proyectos6[[#This Row],[Usunombre]]</f>
        <v>/0004/0002 JUAN ANTONIO MORA GARCIA</v>
      </c>
    </row>
    <row r="2861" spans="1:11" x14ac:dyDescent="0.3">
      <c r="A2861" t="s">
        <v>78</v>
      </c>
      <c r="B2861" t="s">
        <v>4709</v>
      </c>
      <c r="C2861" t="s">
        <v>5099</v>
      </c>
      <c r="D2861" t="s">
        <v>1090</v>
      </c>
      <c r="E2861" t="s">
        <v>55</v>
      </c>
      <c r="F2861" t="s">
        <v>4258</v>
      </c>
      <c r="G2861">
        <v>0.75</v>
      </c>
      <c r="H2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1" t="str">
        <f>Tabla_Consulta_desde_proyectos6[[#This Row],[PRYApath]]&amp;" "&amp;Tabla_Consulta_desde_proyectos6[[#This Row],[Usunombre]]</f>
        <v>/0004/0002 LUIS ENRIQUE JIMENEZ SANCHO</v>
      </c>
    </row>
    <row r="2862" spans="1:11" x14ac:dyDescent="0.3">
      <c r="A2862" t="s">
        <v>78</v>
      </c>
      <c r="B2862" t="s">
        <v>4709</v>
      </c>
      <c r="C2862" t="s">
        <v>5111</v>
      </c>
      <c r="D2862" t="s">
        <v>1090</v>
      </c>
      <c r="E2862" t="s">
        <v>55</v>
      </c>
      <c r="F2862" t="s">
        <v>4258</v>
      </c>
      <c r="G2862">
        <v>0.75</v>
      </c>
      <c r="H2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2" t="str">
        <f>Tabla_Consulta_desde_proyectos6[[#This Row],[PRYApath]]&amp;" "&amp;Tabla_Consulta_desde_proyectos6[[#This Row],[Usunombre]]</f>
        <v>/0004/0002 LUIS ENRIQUE JIMENEZ SANCHO</v>
      </c>
    </row>
    <row r="2863" spans="1:11" x14ac:dyDescent="0.3">
      <c r="A2863" t="s">
        <v>78</v>
      </c>
      <c r="B2863" t="s">
        <v>4709</v>
      </c>
      <c r="C2863" t="s">
        <v>5117</v>
      </c>
      <c r="D2863" t="s">
        <v>1090</v>
      </c>
      <c r="E2863" t="s">
        <v>55</v>
      </c>
      <c r="F2863" t="s">
        <v>4258</v>
      </c>
      <c r="G2863">
        <v>3.75</v>
      </c>
      <c r="H2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3" t="str">
        <f>Tabla_Consulta_desde_proyectos6[[#This Row],[PRYApath]]&amp;" "&amp;Tabla_Consulta_desde_proyectos6[[#This Row],[Usunombre]]</f>
        <v>/0004/0002 LUIS ENRIQUE JIMENEZ SANCHO</v>
      </c>
    </row>
    <row r="2864" spans="1:11" x14ac:dyDescent="0.3">
      <c r="A2864" t="s">
        <v>78</v>
      </c>
      <c r="B2864" t="s">
        <v>4709</v>
      </c>
      <c r="C2864" t="s">
        <v>5118</v>
      </c>
      <c r="D2864" t="s">
        <v>1090</v>
      </c>
      <c r="E2864" t="s">
        <v>55</v>
      </c>
      <c r="F2864" t="s">
        <v>4258</v>
      </c>
      <c r="G2864">
        <v>6.25</v>
      </c>
      <c r="H2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4" t="str">
        <f>Tabla_Consulta_desde_proyectos6[[#This Row],[PRYApath]]&amp;" "&amp;Tabla_Consulta_desde_proyectos6[[#This Row],[Usunombre]]</f>
        <v>/0004/0002 LUIS ENRIQUE JIMENEZ SANCHO</v>
      </c>
    </row>
    <row r="2865" spans="1:11" x14ac:dyDescent="0.3">
      <c r="A2865" t="s">
        <v>78</v>
      </c>
      <c r="B2865" t="s">
        <v>4709</v>
      </c>
      <c r="C2865" t="s">
        <v>5119</v>
      </c>
      <c r="D2865" t="s">
        <v>1090</v>
      </c>
      <c r="E2865" t="s">
        <v>55</v>
      </c>
      <c r="F2865" t="s">
        <v>4284</v>
      </c>
      <c r="G2865">
        <v>1</v>
      </c>
      <c r="H2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5" t="str">
        <f>Tabla_Consulta_desde_proyectos6[[#This Row],[PRYApath]]&amp;" "&amp;Tabla_Consulta_desde_proyectos6[[#This Row],[Usunombre]]</f>
        <v>/0004/0002 LUIS ENRIQUE JIMENEZ SANCHO</v>
      </c>
    </row>
    <row r="2866" spans="1:11" x14ac:dyDescent="0.3">
      <c r="A2866" t="s">
        <v>78</v>
      </c>
      <c r="B2866" t="s">
        <v>4709</v>
      </c>
      <c r="C2866" t="s">
        <v>5120</v>
      </c>
      <c r="D2866" t="s">
        <v>1090</v>
      </c>
      <c r="E2866" t="s">
        <v>55</v>
      </c>
      <c r="F2866" t="s">
        <v>4284</v>
      </c>
      <c r="G2866">
        <v>1</v>
      </c>
      <c r="H2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6" t="str">
        <f>Tabla_Consulta_desde_proyectos6[[#This Row],[PRYApath]]&amp;" "&amp;Tabla_Consulta_desde_proyectos6[[#This Row],[Usunombre]]</f>
        <v>/0004/0002 LUIS ENRIQUE JIMENEZ SANCHO</v>
      </c>
    </row>
    <row r="2867" spans="1:11" x14ac:dyDescent="0.3">
      <c r="A2867" t="s">
        <v>78</v>
      </c>
      <c r="B2867" t="s">
        <v>4709</v>
      </c>
      <c r="C2867" t="s">
        <v>5121</v>
      </c>
      <c r="D2867" t="s">
        <v>1090</v>
      </c>
      <c r="E2867" t="s">
        <v>55</v>
      </c>
      <c r="F2867" t="s">
        <v>4284</v>
      </c>
      <c r="G2867">
        <v>2</v>
      </c>
      <c r="H2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7" t="str">
        <f>Tabla_Consulta_desde_proyectos6[[#This Row],[PRYApath]]&amp;" "&amp;Tabla_Consulta_desde_proyectos6[[#This Row],[Usunombre]]</f>
        <v>/0004/0002 LUIS ENRIQUE JIMENEZ SANCHO</v>
      </c>
    </row>
    <row r="2868" spans="1:11" x14ac:dyDescent="0.3">
      <c r="A2868" t="s">
        <v>78</v>
      </c>
      <c r="B2868" t="s">
        <v>4709</v>
      </c>
      <c r="C2868" t="s">
        <v>5122</v>
      </c>
      <c r="D2868" t="s">
        <v>1090</v>
      </c>
      <c r="E2868" t="s">
        <v>55</v>
      </c>
      <c r="F2868" t="s">
        <v>4284</v>
      </c>
      <c r="G2868">
        <v>2.5</v>
      </c>
      <c r="H2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8" t="str">
        <f>Tabla_Consulta_desde_proyectos6[[#This Row],[PRYApath]]&amp;" "&amp;Tabla_Consulta_desde_proyectos6[[#This Row],[Usunombre]]</f>
        <v>/0004/0002 LUIS ENRIQUE JIMENEZ SANCHO</v>
      </c>
    </row>
    <row r="2869" spans="1:11" x14ac:dyDescent="0.3">
      <c r="A2869" t="s">
        <v>78</v>
      </c>
      <c r="B2869" t="s">
        <v>4709</v>
      </c>
      <c r="C2869" t="s">
        <v>5123</v>
      </c>
      <c r="D2869" t="s">
        <v>1090</v>
      </c>
      <c r="E2869" t="s">
        <v>55</v>
      </c>
      <c r="F2869" t="s">
        <v>4284</v>
      </c>
      <c r="G2869">
        <v>3</v>
      </c>
      <c r="H2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69" t="str">
        <f>Tabla_Consulta_desde_proyectos6[[#This Row],[PRYApath]]&amp;" "&amp;Tabla_Consulta_desde_proyectos6[[#This Row],[Usunombre]]</f>
        <v>/0004/0002 LUIS ENRIQUE JIMENEZ SANCHO</v>
      </c>
    </row>
    <row r="2870" spans="1:11" x14ac:dyDescent="0.3">
      <c r="A2870" t="s">
        <v>78</v>
      </c>
      <c r="B2870" t="s">
        <v>4709</v>
      </c>
      <c r="C2870" t="s">
        <v>5124</v>
      </c>
      <c r="D2870" t="s">
        <v>1090</v>
      </c>
      <c r="E2870" t="s">
        <v>55</v>
      </c>
      <c r="F2870" t="s">
        <v>4342</v>
      </c>
      <c r="G2870">
        <v>1</v>
      </c>
      <c r="H2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0" t="str">
        <f>Tabla_Consulta_desde_proyectos6[[#This Row],[PRYApath]]&amp;" "&amp;Tabla_Consulta_desde_proyectos6[[#This Row],[Usunombre]]</f>
        <v>/0004/0002 LUIS ENRIQUE JIMENEZ SANCHO</v>
      </c>
    </row>
    <row r="2871" spans="1:11" x14ac:dyDescent="0.3">
      <c r="A2871" t="s">
        <v>78</v>
      </c>
      <c r="B2871" t="s">
        <v>4709</v>
      </c>
      <c r="C2871" t="s">
        <v>5125</v>
      </c>
      <c r="D2871" t="s">
        <v>1090</v>
      </c>
      <c r="E2871" t="s">
        <v>55</v>
      </c>
      <c r="F2871" t="s">
        <v>4342</v>
      </c>
      <c r="G2871">
        <v>1</v>
      </c>
      <c r="H2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1" t="str">
        <f>Tabla_Consulta_desde_proyectos6[[#This Row],[PRYApath]]&amp;" "&amp;Tabla_Consulta_desde_proyectos6[[#This Row],[Usunombre]]</f>
        <v>/0004/0002 LUIS ENRIQUE JIMENEZ SANCHO</v>
      </c>
    </row>
    <row r="2872" spans="1:11" x14ac:dyDescent="0.3">
      <c r="A2872" t="s">
        <v>78</v>
      </c>
      <c r="B2872" t="s">
        <v>4709</v>
      </c>
      <c r="C2872" t="s">
        <v>5126</v>
      </c>
      <c r="D2872" t="s">
        <v>1090</v>
      </c>
      <c r="E2872" t="s">
        <v>55</v>
      </c>
      <c r="F2872" t="s">
        <v>4366</v>
      </c>
      <c r="G2872">
        <v>0.5</v>
      </c>
      <c r="H2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2" t="str">
        <f>Tabla_Consulta_desde_proyectos6[[#This Row],[PRYApath]]&amp;" "&amp;Tabla_Consulta_desde_proyectos6[[#This Row],[Usunombre]]</f>
        <v>/0004/0002 LUIS ENRIQUE JIMENEZ SANCHO</v>
      </c>
    </row>
    <row r="2873" spans="1:11" x14ac:dyDescent="0.3">
      <c r="A2873" t="s">
        <v>78</v>
      </c>
      <c r="B2873" t="s">
        <v>4709</v>
      </c>
      <c r="C2873" t="s">
        <v>5099</v>
      </c>
      <c r="D2873" t="s">
        <v>1090</v>
      </c>
      <c r="E2873" t="s">
        <v>55</v>
      </c>
      <c r="F2873" t="s">
        <v>4366</v>
      </c>
      <c r="G2873">
        <v>1.5</v>
      </c>
      <c r="H2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3" t="str">
        <f>Tabla_Consulta_desde_proyectos6[[#This Row],[PRYApath]]&amp;" "&amp;Tabla_Consulta_desde_proyectos6[[#This Row],[Usunombre]]</f>
        <v>/0004/0002 LUIS ENRIQUE JIMENEZ SANCHO</v>
      </c>
    </row>
    <row r="2874" spans="1:11" x14ac:dyDescent="0.3">
      <c r="A2874" t="s">
        <v>78</v>
      </c>
      <c r="B2874" t="s">
        <v>4709</v>
      </c>
      <c r="C2874" t="s">
        <v>5127</v>
      </c>
      <c r="D2874" t="s">
        <v>1090</v>
      </c>
      <c r="E2874" t="s">
        <v>55</v>
      </c>
      <c r="F2874" t="s">
        <v>4388</v>
      </c>
      <c r="G2874">
        <v>1.5</v>
      </c>
      <c r="H2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4" t="str">
        <f>Tabla_Consulta_desde_proyectos6[[#This Row],[PRYApath]]&amp;" "&amp;Tabla_Consulta_desde_proyectos6[[#This Row],[Usunombre]]</f>
        <v>/0004/0002 LUIS ENRIQUE JIMENEZ SANCHO</v>
      </c>
    </row>
    <row r="2875" spans="1:11" x14ac:dyDescent="0.3">
      <c r="A2875" t="s">
        <v>78</v>
      </c>
      <c r="B2875" t="s">
        <v>4709</v>
      </c>
      <c r="C2875" t="s">
        <v>5128</v>
      </c>
      <c r="D2875" t="s">
        <v>1090</v>
      </c>
      <c r="E2875" t="s">
        <v>55</v>
      </c>
      <c r="F2875" t="s">
        <v>4388</v>
      </c>
      <c r="G2875">
        <v>1.5</v>
      </c>
      <c r="H2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5" t="str">
        <f>Tabla_Consulta_desde_proyectos6[[#This Row],[PRYApath]]&amp;" "&amp;Tabla_Consulta_desde_proyectos6[[#This Row],[Usunombre]]</f>
        <v>/0004/0002 LUIS ENRIQUE JIMENEZ SANCHO</v>
      </c>
    </row>
    <row r="2876" spans="1:11" x14ac:dyDescent="0.3">
      <c r="A2876" t="s">
        <v>78</v>
      </c>
      <c r="B2876" t="s">
        <v>4709</v>
      </c>
      <c r="C2876" t="s">
        <v>5129</v>
      </c>
      <c r="D2876" t="s">
        <v>1090</v>
      </c>
      <c r="E2876" t="s">
        <v>55</v>
      </c>
      <c r="F2876" t="s">
        <v>4388</v>
      </c>
      <c r="G2876">
        <v>10.75</v>
      </c>
      <c r="H2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6" t="str">
        <f>Tabla_Consulta_desde_proyectos6[[#This Row],[PRYApath]]&amp;" "&amp;Tabla_Consulta_desde_proyectos6[[#This Row],[Usunombre]]</f>
        <v>/0004/0002 LUIS ENRIQUE JIMENEZ SANCHO</v>
      </c>
    </row>
    <row r="2877" spans="1:11" x14ac:dyDescent="0.3">
      <c r="A2877" t="s">
        <v>78</v>
      </c>
      <c r="B2877" t="s">
        <v>4709</v>
      </c>
      <c r="C2877" t="s">
        <v>5099</v>
      </c>
      <c r="D2877" t="s">
        <v>1090</v>
      </c>
      <c r="E2877" t="s">
        <v>55</v>
      </c>
      <c r="F2877" t="s">
        <v>4388</v>
      </c>
      <c r="G2877">
        <v>26.25</v>
      </c>
      <c r="H2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7" t="str">
        <f>Tabla_Consulta_desde_proyectos6[[#This Row],[PRYApath]]&amp;" "&amp;Tabla_Consulta_desde_proyectos6[[#This Row],[Usunombre]]</f>
        <v>/0004/0002 LUIS ENRIQUE JIMENEZ SANCHO</v>
      </c>
    </row>
    <row r="2878" spans="1:11" x14ac:dyDescent="0.3">
      <c r="A2878" t="s">
        <v>78</v>
      </c>
      <c r="B2878" t="s">
        <v>4709</v>
      </c>
      <c r="C2878" t="s">
        <v>5076</v>
      </c>
      <c r="D2878" t="s">
        <v>1090</v>
      </c>
      <c r="E2878" t="s">
        <v>55</v>
      </c>
      <c r="F2878" t="s">
        <v>4422</v>
      </c>
      <c r="G2878">
        <v>1.5</v>
      </c>
      <c r="H2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8" t="str">
        <f>Tabla_Consulta_desde_proyectos6[[#This Row],[PRYApath]]&amp;" "&amp;Tabla_Consulta_desde_proyectos6[[#This Row],[Usunombre]]</f>
        <v>/0004/0002 LUIS ENRIQUE JIMENEZ SANCHO</v>
      </c>
    </row>
    <row r="2879" spans="1:11" x14ac:dyDescent="0.3">
      <c r="A2879" t="s">
        <v>78</v>
      </c>
      <c r="B2879" t="s">
        <v>4709</v>
      </c>
      <c r="C2879" t="s">
        <v>4857</v>
      </c>
      <c r="D2879" t="s">
        <v>1090</v>
      </c>
      <c r="E2879" t="s">
        <v>55</v>
      </c>
      <c r="F2879" t="s">
        <v>4422</v>
      </c>
      <c r="G2879">
        <v>4</v>
      </c>
      <c r="H2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79" t="str">
        <f>Tabla_Consulta_desde_proyectos6[[#This Row],[PRYApath]]&amp;" "&amp;Tabla_Consulta_desde_proyectos6[[#This Row],[Usunombre]]</f>
        <v>/0004/0002 LUIS ENRIQUE JIMENEZ SANCHO</v>
      </c>
    </row>
    <row r="2880" spans="1:11" x14ac:dyDescent="0.3">
      <c r="A2880" t="s">
        <v>78</v>
      </c>
      <c r="B2880" t="s">
        <v>4709</v>
      </c>
      <c r="C2880" t="s">
        <v>4856</v>
      </c>
      <c r="D2880" t="s">
        <v>1090</v>
      </c>
      <c r="E2880" t="s">
        <v>55</v>
      </c>
      <c r="F2880" t="s">
        <v>4422</v>
      </c>
      <c r="G2880">
        <v>13</v>
      </c>
      <c r="H2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0" t="str">
        <f>Tabla_Consulta_desde_proyectos6[[#This Row],[PRYApath]]&amp;" "&amp;Tabla_Consulta_desde_proyectos6[[#This Row],[Usunombre]]</f>
        <v>/0004/0002 LUIS ENRIQUE JIMENEZ SANCHO</v>
      </c>
    </row>
    <row r="2881" spans="1:11" x14ac:dyDescent="0.3">
      <c r="A2881" t="s">
        <v>78</v>
      </c>
      <c r="B2881" t="s">
        <v>4709</v>
      </c>
      <c r="C2881" t="s">
        <v>5130</v>
      </c>
      <c r="D2881" t="s">
        <v>1090</v>
      </c>
      <c r="E2881" t="s">
        <v>55</v>
      </c>
      <c r="F2881" t="s">
        <v>4434</v>
      </c>
      <c r="G2881">
        <v>2</v>
      </c>
      <c r="H2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1" t="str">
        <f>Tabla_Consulta_desde_proyectos6[[#This Row],[PRYApath]]&amp;" "&amp;Tabla_Consulta_desde_proyectos6[[#This Row],[Usunombre]]</f>
        <v>/0004/0002 LUIS ENRIQUE JIMENEZ SANCHO</v>
      </c>
    </row>
    <row r="2882" spans="1:11" x14ac:dyDescent="0.3">
      <c r="A2882" t="s">
        <v>78</v>
      </c>
      <c r="B2882" t="s">
        <v>4709</v>
      </c>
      <c r="C2882" t="s">
        <v>5131</v>
      </c>
      <c r="D2882" t="s">
        <v>1090</v>
      </c>
      <c r="E2882" t="s">
        <v>55</v>
      </c>
      <c r="F2882" t="s">
        <v>4434</v>
      </c>
      <c r="G2882">
        <v>6.5</v>
      </c>
      <c r="H2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2" t="str">
        <f>Tabla_Consulta_desde_proyectos6[[#This Row],[PRYApath]]&amp;" "&amp;Tabla_Consulta_desde_proyectos6[[#This Row],[Usunombre]]</f>
        <v>/0004/0002 LUIS ENRIQUE JIMENEZ SANCHO</v>
      </c>
    </row>
    <row r="2883" spans="1:11" x14ac:dyDescent="0.3">
      <c r="A2883" t="s">
        <v>78</v>
      </c>
      <c r="B2883" t="s">
        <v>4709</v>
      </c>
      <c r="C2883" t="s">
        <v>5132</v>
      </c>
      <c r="D2883" t="s">
        <v>1090</v>
      </c>
      <c r="E2883" t="s">
        <v>55</v>
      </c>
      <c r="F2883" t="s">
        <v>4493</v>
      </c>
      <c r="G2883">
        <v>1</v>
      </c>
      <c r="H2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3" t="str">
        <f>Tabla_Consulta_desde_proyectos6[[#This Row],[PRYApath]]&amp;" "&amp;Tabla_Consulta_desde_proyectos6[[#This Row],[Usunombre]]</f>
        <v>/0004/0002 LUIS ENRIQUE JIMENEZ SANCHO</v>
      </c>
    </row>
    <row r="2884" spans="1:11" x14ac:dyDescent="0.3">
      <c r="A2884" t="s">
        <v>78</v>
      </c>
      <c r="B2884" t="s">
        <v>4709</v>
      </c>
      <c r="C2884" t="s">
        <v>5127</v>
      </c>
      <c r="D2884" t="s">
        <v>1090</v>
      </c>
      <c r="E2884" t="s">
        <v>55</v>
      </c>
      <c r="F2884" t="s">
        <v>4493</v>
      </c>
      <c r="G2884">
        <v>1.5</v>
      </c>
      <c r="H2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4" t="str">
        <f>Tabla_Consulta_desde_proyectos6[[#This Row],[PRYApath]]&amp;" "&amp;Tabla_Consulta_desde_proyectos6[[#This Row],[Usunombre]]</f>
        <v>/0004/0002 LUIS ENRIQUE JIMENEZ SANCHO</v>
      </c>
    </row>
    <row r="2885" spans="1:11" x14ac:dyDescent="0.3">
      <c r="A2885" t="s">
        <v>78</v>
      </c>
      <c r="B2885" t="s">
        <v>4709</v>
      </c>
      <c r="C2885" t="s">
        <v>5133</v>
      </c>
      <c r="D2885" t="s">
        <v>1090</v>
      </c>
      <c r="E2885" t="s">
        <v>55</v>
      </c>
      <c r="F2885" t="s">
        <v>4493</v>
      </c>
      <c r="G2885">
        <v>6</v>
      </c>
      <c r="H2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5" t="str">
        <f>Tabla_Consulta_desde_proyectos6[[#This Row],[PRYApath]]&amp;" "&amp;Tabla_Consulta_desde_proyectos6[[#This Row],[Usunombre]]</f>
        <v>/0004/0002 LUIS ENRIQUE JIMENEZ SANCHO</v>
      </c>
    </row>
    <row r="2886" spans="1:11" x14ac:dyDescent="0.3">
      <c r="A2886" t="s">
        <v>78</v>
      </c>
      <c r="B2886" t="s">
        <v>4709</v>
      </c>
      <c r="C2886" t="s">
        <v>5134</v>
      </c>
      <c r="D2886" t="s">
        <v>1090</v>
      </c>
      <c r="E2886" t="s">
        <v>70</v>
      </c>
      <c r="F2886" t="s">
        <v>4258</v>
      </c>
      <c r="G2886">
        <v>4</v>
      </c>
      <c r="H2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6" t="str">
        <f>Tabla_Consulta_desde_proyectos6[[#This Row],[PRYApath]]&amp;" "&amp;Tabla_Consulta_desde_proyectos6[[#This Row],[Usunombre]]</f>
        <v>/0004/0002 MARIELA GUTIERREZ HIDALGO</v>
      </c>
    </row>
    <row r="2887" spans="1:11" x14ac:dyDescent="0.3">
      <c r="A2887" t="s">
        <v>78</v>
      </c>
      <c r="B2887" t="s">
        <v>4709</v>
      </c>
      <c r="C2887" t="s">
        <v>5135</v>
      </c>
      <c r="D2887" t="s">
        <v>1090</v>
      </c>
      <c r="E2887" t="s">
        <v>70</v>
      </c>
      <c r="F2887" t="s">
        <v>4258</v>
      </c>
      <c r="G2887">
        <v>8</v>
      </c>
      <c r="H2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7" t="str">
        <f>Tabla_Consulta_desde_proyectos6[[#This Row],[PRYApath]]&amp;" "&amp;Tabla_Consulta_desde_proyectos6[[#This Row],[Usunombre]]</f>
        <v>/0004/0002 MARIELA GUTIERREZ HIDALGO</v>
      </c>
    </row>
    <row r="2888" spans="1:11" x14ac:dyDescent="0.3">
      <c r="A2888" t="s">
        <v>78</v>
      </c>
      <c r="B2888" t="s">
        <v>4709</v>
      </c>
      <c r="C2888" t="s">
        <v>5136</v>
      </c>
      <c r="D2888" t="s">
        <v>1090</v>
      </c>
      <c r="E2888" t="s">
        <v>70</v>
      </c>
      <c r="F2888" t="s">
        <v>4258</v>
      </c>
      <c r="G2888">
        <v>10</v>
      </c>
      <c r="H2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8" t="str">
        <f>Tabla_Consulta_desde_proyectos6[[#This Row],[PRYApath]]&amp;" "&amp;Tabla_Consulta_desde_proyectos6[[#This Row],[Usunombre]]</f>
        <v>/0004/0002 MARIELA GUTIERREZ HIDALGO</v>
      </c>
    </row>
    <row r="2889" spans="1:11" x14ac:dyDescent="0.3">
      <c r="A2889" t="s">
        <v>78</v>
      </c>
      <c r="B2889" t="s">
        <v>4709</v>
      </c>
      <c r="C2889" t="s">
        <v>5137</v>
      </c>
      <c r="D2889" t="s">
        <v>1090</v>
      </c>
      <c r="E2889" t="s">
        <v>70</v>
      </c>
      <c r="F2889" t="s">
        <v>4258</v>
      </c>
      <c r="G2889">
        <v>4</v>
      </c>
      <c r="H2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89" t="str">
        <f>Tabla_Consulta_desde_proyectos6[[#This Row],[PRYApath]]&amp;" "&amp;Tabla_Consulta_desde_proyectos6[[#This Row],[Usunombre]]</f>
        <v>/0004/0002 MARIELA GUTIERREZ HIDALGO</v>
      </c>
    </row>
    <row r="2890" spans="1:11" x14ac:dyDescent="0.3">
      <c r="A2890" t="s">
        <v>78</v>
      </c>
      <c r="B2890" t="s">
        <v>4709</v>
      </c>
      <c r="C2890" t="s">
        <v>5138</v>
      </c>
      <c r="D2890" t="s">
        <v>1090</v>
      </c>
      <c r="E2890" t="s">
        <v>70</v>
      </c>
      <c r="F2890" t="s">
        <v>4258</v>
      </c>
      <c r="G2890">
        <v>6</v>
      </c>
      <c r="H2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0" t="str">
        <f>Tabla_Consulta_desde_proyectos6[[#This Row],[PRYApath]]&amp;" "&amp;Tabla_Consulta_desde_proyectos6[[#This Row],[Usunombre]]</f>
        <v>/0004/0002 MARIELA GUTIERREZ HIDALGO</v>
      </c>
    </row>
    <row r="2891" spans="1:11" x14ac:dyDescent="0.3">
      <c r="A2891" t="s">
        <v>78</v>
      </c>
      <c r="B2891" t="s">
        <v>4709</v>
      </c>
      <c r="C2891" t="s">
        <v>5139</v>
      </c>
      <c r="D2891" t="s">
        <v>1090</v>
      </c>
      <c r="E2891" t="s">
        <v>70</v>
      </c>
      <c r="F2891" t="s">
        <v>4258</v>
      </c>
      <c r="G2891">
        <v>6</v>
      </c>
      <c r="H2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1" t="str">
        <f>Tabla_Consulta_desde_proyectos6[[#This Row],[PRYApath]]&amp;" "&amp;Tabla_Consulta_desde_proyectos6[[#This Row],[Usunombre]]</f>
        <v>/0004/0002 MARIELA GUTIERREZ HIDALGO</v>
      </c>
    </row>
    <row r="2892" spans="1:11" x14ac:dyDescent="0.3">
      <c r="A2892" t="s">
        <v>78</v>
      </c>
      <c r="B2892" t="s">
        <v>4709</v>
      </c>
      <c r="C2892" t="s">
        <v>5140</v>
      </c>
      <c r="D2892" t="s">
        <v>1090</v>
      </c>
      <c r="E2892" t="s">
        <v>70</v>
      </c>
      <c r="F2892" t="s">
        <v>4258</v>
      </c>
      <c r="G2892">
        <v>9</v>
      </c>
      <c r="H2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2" t="str">
        <f>Tabla_Consulta_desde_proyectos6[[#This Row],[PRYApath]]&amp;" "&amp;Tabla_Consulta_desde_proyectos6[[#This Row],[Usunombre]]</f>
        <v>/0004/0002 MARIELA GUTIERREZ HIDALGO</v>
      </c>
    </row>
    <row r="2893" spans="1:11" x14ac:dyDescent="0.3">
      <c r="A2893" t="s">
        <v>78</v>
      </c>
      <c r="B2893" t="s">
        <v>4709</v>
      </c>
      <c r="C2893" t="s">
        <v>5141</v>
      </c>
      <c r="D2893" t="s">
        <v>1090</v>
      </c>
      <c r="E2893" t="s">
        <v>70</v>
      </c>
      <c r="F2893" t="s">
        <v>4284</v>
      </c>
      <c r="G2893">
        <v>4</v>
      </c>
      <c r="H2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3" t="str">
        <f>Tabla_Consulta_desde_proyectos6[[#This Row],[PRYApath]]&amp;" "&amp;Tabla_Consulta_desde_proyectos6[[#This Row],[Usunombre]]</f>
        <v>/0004/0002 MARIELA GUTIERREZ HIDALGO</v>
      </c>
    </row>
    <row r="2894" spans="1:11" x14ac:dyDescent="0.3">
      <c r="A2894" t="s">
        <v>78</v>
      </c>
      <c r="B2894" t="s">
        <v>4709</v>
      </c>
      <c r="C2894" t="s">
        <v>5095</v>
      </c>
      <c r="D2894" t="s">
        <v>1090</v>
      </c>
      <c r="E2894" t="s">
        <v>70</v>
      </c>
      <c r="F2894" t="s">
        <v>4284</v>
      </c>
      <c r="G2894">
        <v>4</v>
      </c>
      <c r="H2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4" t="str">
        <f>Tabla_Consulta_desde_proyectos6[[#This Row],[PRYApath]]&amp;" "&amp;Tabla_Consulta_desde_proyectos6[[#This Row],[Usunombre]]</f>
        <v>/0004/0002 MARIELA GUTIERREZ HIDALGO</v>
      </c>
    </row>
    <row r="2895" spans="1:11" x14ac:dyDescent="0.3">
      <c r="A2895" t="s">
        <v>78</v>
      </c>
      <c r="B2895" t="s">
        <v>4709</v>
      </c>
      <c r="C2895" t="s">
        <v>5142</v>
      </c>
      <c r="D2895" t="s">
        <v>1090</v>
      </c>
      <c r="E2895" t="s">
        <v>70</v>
      </c>
      <c r="F2895" t="s">
        <v>4284</v>
      </c>
      <c r="G2895">
        <v>9</v>
      </c>
      <c r="H2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5" t="str">
        <f>Tabla_Consulta_desde_proyectos6[[#This Row],[PRYApath]]&amp;" "&amp;Tabla_Consulta_desde_proyectos6[[#This Row],[Usunombre]]</f>
        <v>/0004/0002 MARIELA GUTIERREZ HIDALGO</v>
      </c>
    </row>
    <row r="2896" spans="1:11" x14ac:dyDescent="0.3">
      <c r="A2896" t="s">
        <v>78</v>
      </c>
      <c r="B2896" t="s">
        <v>4709</v>
      </c>
      <c r="C2896" t="s">
        <v>5143</v>
      </c>
      <c r="D2896" t="s">
        <v>1090</v>
      </c>
      <c r="E2896" t="s">
        <v>70</v>
      </c>
      <c r="F2896" t="s">
        <v>4284</v>
      </c>
      <c r="G2896">
        <v>20</v>
      </c>
      <c r="H2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6" t="str">
        <f>Tabla_Consulta_desde_proyectos6[[#This Row],[PRYApath]]&amp;" "&amp;Tabla_Consulta_desde_proyectos6[[#This Row],[Usunombre]]</f>
        <v>/0004/0002 MARIELA GUTIERREZ HIDALGO</v>
      </c>
    </row>
    <row r="2897" spans="1:11" x14ac:dyDescent="0.3">
      <c r="A2897" t="s">
        <v>78</v>
      </c>
      <c r="B2897" t="s">
        <v>4709</v>
      </c>
      <c r="C2897" t="s">
        <v>5144</v>
      </c>
      <c r="D2897" t="s">
        <v>1090</v>
      </c>
      <c r="E2897" t="s">
        <v>70</v>
      </c>
      <c r="F2897" t="s">
        <v>4342</v>
      </c>
      <c r="G2897">
        <v>4</v>
      </c>
      <c r="H2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7" t="str">
        <f>Tabla_Consulta_desde_proyectos6[[#This Row],[PRYApath]]&amp;" "&amp;Tabla_Consulta_desde_proyectos6[[#This Row],[Usunombre]]</f>
        <v>/0004/0002 MARIELA GUTIERREZ HIDALGO</v>
      </c>
    </row>
    <row r="2898" spans="1:11" x14ac:dyDescent="0.3">
      <c r="A2898" t="s">
        <v>78</v>
      </c>
      <c r="B2898" t="s">
        <v>4709</v>
      </c>
      <c r="C2898" t="s">
        <v>5145</v>
      </c>
      <c r="D2898" t="s">
        <v>1090</v>
      </c>
      <c r="E2898" t="s">
        <v>70</v>
      </c>
      <c r="F2898" t="s">
        <v>4559</v>
      </c>
      <c r="G2898">
        <v>4</v>
      </c>
      <c r="H2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8" t="str">
        <f>Tabla_Consulta_desde_proyectos6[[#This Row],[PRYApath]]&amp;" "&amp;Tabla_Consulta_desde_proyectos6[[#This Row],[Usunombre]]</f>
        <v>/0004/0002 MARIELA GUTIERREZ HIDALGO</v>
      </c>
    </row>
    <row r="2899" spans="1:11" x14ac:dyDescent="0.3">
      <c r="A2899" t="s">
        <v>78</v>
      </c>
      <c r="B2899" t="s">
        <v>4709</v>
      </c>
      <c r="C2899" t="s">
        <v>5088</v>
      </c>
      <c r="D2899" t="s">
        <v>1090</v>
      </c>
      <c r="E2899" t="s">
        <v>10</v>
      </c>
      <c r="F2899" t="s">
        <v>4258</v>
      </c>
      <c r="G2899">
        <v>3</v>
      </c>
      <c r="H2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899" t="str">
        <f>Tabla_Consulta_desde_proyectos6[[#This Row],[PRYApath]]&amp;" "&amp;Tabla_Consulta_desde_proyectos6[[#This Row],[Usunombre]]</f>
        <v>/0004/0002 OSCAR BONILLA CALDERON</v>
      </c>
    </row>
    <row r="2900" spans="1:11" x14ac:dyDescent="0.3">
      <c r="A2900" t="s">
        <v>78</v>
      </c>
      <c r="B2900" t="s">
        <v>4709</v>
      </c>
      <c r="C2900" t="s">
        <v>5146</v>
      </c>
      <c r="D2900" t="s">
        <v>1090</v>
      </c>
      <c r="E2900" t="s">
        <v>10</v>
      </c>
      <c r="F2900" t="s">
        <v>4258</v>
      </c>
      <c r="G2900">
        <v>2</v>
      </c>
      <c r="H2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0" t="str">
        <f>Tabla_Consulta_desde_proyectos6[[#This Row],[PRYApath]]&amp;" "&amp;Tabla_Consulta_desde_proyectos6[[#This Row],[Usunombre]]</f>
        <v>/0004/0002 OSCAR BONILLA CALDERON</v>
      </c>
    </row>
    <row r="2901" spans="1:11" x14ac:dyDescent="0.3">
      <c r="A2901" t="s">
        <v>78</v>
      </c>
      <c r="B2901" t="s">
        <v>4709</v>
      </c>
      <c r="C2901" t="s">
        <v>5147</v>
      </c>
      <c r="D2901" t="s">
        <v>1090</v>
      </c>
      <c r="E2901" t="s">
        <v>77</v>
      </c>
      <c r="F2901" t="s">
        <v>4258</v>
      </c>
      <c r="G2901">
        <v>0.5</v>
      </c>
      <c r="H2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1" t="str">
        <f>Tabla_Consulta_desde_proyectos6[[#This Row],[PRYApath]]&amp;" "&amp;Tabla_Consulta_desde_proyectos6[[#This Row],[Usunombre]]</f>
        <v>/0004/0002 REIDY VALENCIA RUBI</v>
      </c>
    </row>
    <row r="2902" spans="1:11" x14ac:dyDescent="0.3">
      <c r="A2902" t="s">
        <v>78</v>
      </c>
      <c r="B2902" t="s">
        <v>4709</v>
      </c>
      <c r="C2902" t="s">
        <v>5090</v>
      </c>
      <c r="D2902" t="s">
        <v>1090</v>
      </c>
      <c r="E2902" t="s">
        <v>77</v>
      </c>
      <c r="F2902" t="s">
        <v>4258</v>
      </c>
      <c r="G2902">
        <v>1.5</v>
      </c>
      <c r="H2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2" t="str">
        <f>Tabla_Consulta_desde_proyectos6[[#This Row],[PRYApath]]&amp;" "&amp;Tabla_Consulta_desde_proyectos6[[#This Row],[Usunombre]]</f>
        <v>/0004/0002 REIDY VALENCIA RUBI</v>
      </c>
    </row>
    <row r="2903" spans="1:11" x14ac:dyDescent="0.3">
      <c r="A2903" t="s">
        <v>78</v>
      </c>
      <c r="B2903" t="s">
        <v>4709</v>
      </c>
      <c r="C2903" t="s">
        <v>5117</v>
      </c>
      <c r="D2903" t="s">
        <v>1090</v>
      </c>
      <c r="E2903" t="s">
        <v>77</v>
      </c>
      <c r="F2903" t="s">
        <v>4258</v>
      </c>
      <c r="G2903">
        <v>5</v>
      </c>
      <c r="H2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3" t="str">
        <f>Tabla_Consulta_desde_proyectos6[[#This Row],[PRYApath]]&amp;" "&amp;Tabla_Consulta_desde_proyectos6[[#This Row],[Usunombre]]</f>
        <v>/0004/0002 REIDY VALENCIA RUBI</v>
      </c>
    </row>
    <row r="2904" spans="1:11" x14ac:dyDescent="0.3">
      <c r="A2904" t="s">
        <v>78</v>
      </c>
      <c r="B2904" t="s">
        <v>4709</v>
      </c>
      <c r="C2904" t="s">
        <v>5148</v>
      </c>
      <c r="D2904" t="s">
        <v>1090</v>
      </c>
      <c r="E2904" t="s">
        <v>77</v>
      </c>
      <c r="F2904" t="s">
        <v>4284</v>
      </c>
      <c r="G2904">
        <v>0.25</v>
      </c>
      <c r="H2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4" t="str">
        <f>Tabla_Consulta_desde_proyectos6[[#This Row],[PRYApath]]&amp;" "&amp;Tabla_Consulta_desde_proyectos6[[#This Row],[Usunombre]]</f>
        <v>/0004/0002 REIDY VALENCIA RUBI</v>
      </c>
    </row>
    <row r="2905" spans="1:11" x14ac:dyDescent="0.3">
      <c r="A2905" t="s">
        <v>78</v>
      </c>
      <c r="B2905" t="s">
        <v>4709</v>
      </c>
      <c r="C2905" t="s">
        <v>5149</v>
      </c>
      <c r="D2905" t="s">
        <v>1090</v>
      </c>
      <c r="E2905" t="s">
        <v>77</v>
      </c>
      <c r="F2905" t="s">
        <v>4284</v>
      </c>
      <c r="G2905">
        <v>0.25</v>
      </c>
      <c r="H2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5" t="str">
        <f>Tabla_Consulta_desde_proyectos6[[#This Row],[PRYApath]]&amp;" "&amp;Tabla_Consulta_desde_proyectos6[[#This Row],[Usunombre]]</f>
        <v>/0004/0002 REIDY VALENCIA RUBI</v>
      </c>
    </row>
    <row r="2906" spans="1:11" x14ac:dyDescent="0.3">
      <c r="A2906" t="s">
        <v>78</v>
      </c>
      <c r="B2906" t="s">
        <v>4709</v>
      </c>
      <c r="C2906" t="s">
        <v>5150</v>
      </c>
      <c r="D2906" t="s">
        <v>1090</v>
      </c>
      <c r="E2906" t="s">
        <v>77</v>
      </c>
      <c r="F2906" t="s">
        <v>4284</v>
      </c>
      <c r="G2906">
        <v>0.25</v>
      </c>
      <c r="H2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6" t="str">
        <f>Tabla_Consulta_desde_proyectos6[[#This Row],[PRYApath]]&amp;" "&amp;Tabla_Consulta_desde_proyectos6[[#This Row],[Usunombre]]</f>
        <v>/0004/0002 REIDY VALENCIA RUBI</v>
      </c>
    </row>
    <row r="2907" spans="1:11" x14ac:dyDescent="0.3">
      <c r="A2907" t="s">
        <v>78</v>
      </c>
      <c r="B2907" t="s">
        <v>4709</v>
      </c>
      <c r="C2907" t="s">
        <v>5151</v>
      </c>
      <c r="D2907" t="s">
        <v>1090</v>
      </c>
      <c r="E2907" t="s">
        <v>77</v>
      </c>
      <c r="F2907" t="s">
        <v>4284</v>
      </c>
      <c r="G2907">
        <v>0.5</v>
      </c>
      <c r="H2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7" t="str">
        <f>Tabla_Consulta_desde_proyectos6[[#This Row],[PRYApath]]&amp;" "&amp;Tabla_Consulta_desde_proyectos6[[#This Row],[Usunombre]]</f>
        <v>/0004/0002 REIDY VALENCIA RUBI</v>
      </c>
    </row>
    <row r="2908" spans="1:11" x14ac:dyDescent="0.3">
      <c r="A2908" t="s">
        <v>78</v>
      </c>
      <c r="B2908" t="s">
        <v>4709</v>
      </c>
      <c r="C2908" t="s">
        <v>5152</v>
      </c>
      <c r="D2908" t="s">
        <v>1090</v>
      </c>
      <c r="E2908" t="s">
        <v>77</v>
      </c>
      <c r="F2908" t="s">
        <v>4284</v>
      </c>
      <c r="G2908">
        <v>0.5</v>
      </c>
      <c r="H2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8" t="str">
        <f>Tabla_Consulta_desde_proyectos6[[#This Row],[PRYApath]]&amp;" "&amp;Tabla_Consulta_desde_proyectos6[[#This Row],[Usunombre]]</f>
        <v>/0004/0002 REIDY VALENCIA RUBI</v>
      </c>
    </row>
    <row r="2909" spans="1:11" x14ac:dyDescent="0.3">
      <c r="A2909" t="s">
        <v>78</v>
      </c>
      <c r="B2909" t="s">
        <v>4709</v>
      </c>
      <c r="C2909" t="s">
        <v>5153</v>
      </c>
      <c r="D2909" t="s">
        <v>1090</v>
      </c>
      <c r="E2909" t="s">
        <v>77</v>
      </c>
      <c r="F2909" t="s">
        <v>4284</v>
      </c>
      <c r="G2909">
        <v>1</v>
      </c>
      <c r="H2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09" t="str">
        <f>Tabla_Consulta_desde_proyectos6[[#This Row],[PRYApath]]&amp;" "&amp;Tabla_Consulta_desde_proyectos6[[#This Row],[Usunombre]]</f>
        <v>/0004/0002 REIDY VALENCIA RUBI</v>
      </c>
    </row>
    <row r="2910" spans="1:11" x14ac:dyDescent="0.3">
      <c r="A2910" t="s">
        <v>78</v>
      </c>
      <c r="B2910" t="s">
        <v>4709</v>
      </c>
      <c r="C2910" t="s">
        <v>5154</v>
      </c>
      <c r="D2910" t="s">
        <v>1090</v>
      </c>
      <c r="E2910" t="s">
        <v>77</v>
      </c>
      <c r="F2910" t="s">
        <v>4284</v>
      </c>
      <c r="G2910">
        <v>1.75</v>
      </c>
      <c r="H2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0" t="str">
        <f>Tabla_Consulta_desde_proyectos6[[#This Row],[PRYApath]]&amp;" "&amp;Tabla_Consulta_desde_proyectos6[[#This Row],[Usunombre]]</f>
        <v>/0004/0002 REIDY VALENCIA RUBI</v>
      </c>
    </row>
    <row r="2911" spans="1:11" x14ac:dyDescent="0.3">
      <c r="A2911" t="s">
        <v>78</v>
      </c>
      <c r="B2911" t="s">
        <v>4709</v>
      </c>
      <c r="C2911" t="s">
        <v>5155</v>
      </c>
      <c r="D2911" t="s">
        <v>1090</v>
      </c>
      <c r="E2911" t="s">
        <v>77</v>
      </c>
      <c r="F2911" t="s">
        <v>4284</v>
      </c>
      <c r="G2911">
        <v>2.5</v>
      </c>
      <c r="H2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1" t="str">
        <f>Tabla_Consulta_desde_proyectos6[[#This Row],[PRYApath]]&amp;" "&amp;Tabla_Consulta_desde_proyectos6[[#This Row],[Usunombre]]</f>
        <v>/0004/0002 REIDY VALENCIA RUBI</v>
      </c>
    </row>
    <row r="2912" spans="1:11" x14ac:dyDescent="0.3">
      <c r="A2912" t="s">
        <v>78</v>
      </c>
      <c r="B2912" t="s">
        <v>4709</v>
      </c>
      <c r="C2912" t="s">
        <v>5156</v>
      </c>
      <c r="D2912" t="s">
        <v>1090</v>
      </c>
      <c r="E2912" t="s">
        <v>77</v>
      </c>
      <c r="F2912" t="s">
        <v>4284</v>
      </c>
      <c r="G2912">
        <v>3</v>
      </c>
      <c r="H2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2" t="str">
        <f>Tabla_Consulta_desde_proyectos6[[#This Row],[PRYApath]]&amp;" "&amp;Tabla_Consulta_desde_proyectos6[[#This Row],[Usunombre]]</f>
        <v>/0004/0002 REIDY VALENCIA RUBI</v>
      </c>
    </row>
    <row r="2913" spans="1:11" x14ac:dyDescent="0.3">
      <c r="A2913" t="s">
        <v>78</v>
      </c>
      <c r="B2913" t="s">
        <v>4709</v>
      </c>
      <c r="C2913" t="s">
        <v>5157</v>
      </c>
      <c r="D2913" t="s">
        <v>1090</v>
      </c>
      <c r="E2913" t="s">
        <v>77</v>
      </c>
      <c r="F2913" t="s">
        <v>4284</v>
      </c>
      <c r="G2913">
        <v>4.25</v>
      </c>
      <c r="H2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3" t="str">
        <f>Tabla_Consulta_desde_proyectos6[[#This Row],[PRYApath]]&amp;" "&amp;Tabla_Consulta_desde_proyectos6[[#This Row],[Usunombre]]</f>
        <v>/0004/0002 REIDY VALENCIA RUBI</v>
      </c>
    </row>
    <row r="2914" spans="1:11" x14ac:dyDescent="0.3">
      <c r="A2914" t="s">
        <v>78</v>
      </c>
      <c r="B2914" t="s">
        <v>4709</v>
      </c>
      <c r="C2914" t="s">
        <v>5158</v>
      </c>
      <c r="D2914" t="s">
        <v>1090</v>
      </c>
      <c r="E2914" t="s">
        <v>77</v>
      </c>
      <c r="F2914" t="s">
        <v>4284</v>
      </c>
      <c r="G2914">
        <v>5</v>
      </c>
      <c r="H2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4" t="str">
        <f>Tabla_Consulta_desde_proyectos6[[#This Row],[PRYApath]]&amp;" "&amp;Tabla_Consulta_desde_proyectos6[[#This Row],[Usunombre]]</f>
        <v>/0004/0002 REIDY VALENCIA RUBI</v>
      </c>
    </row>
    <row r="2915" spans="1:11" x14ac:dyDescent="0.3">
      <c r="A2915" t="s">
        <v>78</v>
      </c>
      <c r="B2915" t="s">
        <v>4709</v>
      </c>
      <c r="C2915" t="s">
        <v>5159</v>
      </c>
      <c r="D2915" t="s">
        <v>1090</v>
      </c>
      <c r="E2915" t="s">
        <v>77</v>
      </c>
      <c r="F2915" t="s">
        <v>4342</v>
      </c>
      <c r="G2915">
        <v>0.25</v>
      </c>
      <c r="H2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5" t="str">
        <f>Tabla_Consulta_desde_proyectos6[[#This Row],[PRYApath]]&amp;" "&amp;Tabla_Consulta_desde_proyectos6[[#This Row],[Usunombre]]</f>
        <v>/0004/0002 REIDY VALENCIA RUBI</v>
      </c>
    </row>
    <row r="2916" spans="1:11" x14ac:dyDescent="0.3">
      <c r="A2916" t="s">
        <v>78</v>
      </c>
      <c r="B2916" t="s">
        <v>4709</v>
      </c>
      <c r="C2916" t="s">
        <v>5160</v>
      </c>
      <c r="D2916" t="s">
        <v>1090</v>
      </c>
      <c r="E2916" t="s">
        <v>77</v>
      </c>
      <c r="F2916" t="s">
        <v>4342</v>
      </c>
      <c r="G2916">
        <v>0.5</v>
      </c>
      <c r="H2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6" t="str">
        <f>Tabla_Consulta_desde_proyectos6[[#This Row],[PRYApath]]&amp;" "&amp;Tabla_Consulta_desde_proyectos6[[#This Row],[Usunombre]]</f>
        <v>/0004/0002 REIDY VALENCIA RUBI</v>
      </c>
    </row>
    <row r="2917" spans="1:11" x14ac:dyDescent="0.3">
      <c r="A2917" t="s">
        <v>78</v>
      </c>
      <c r="B2917" t="s">
        <v>4709</v>
      </c>
      <c r="C2917" t="s">
        <v>5161</v>
      </c>
      <c r="D2917" t="s">
        <v>1090</v>
      </c>
      <c r="E2917" t="s">
        <v>77</v>
      </c>
      <c r="F2917" t="s">
        <v>4342</v>
      </c>
      <c r="G2917">
        <v>0.75</v>
      </c>
      <c r="H2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7" t="str">
        <f>Tabla_Consulta_desde_proyectos6[[#This Row],[PRYApath]]&amp;" "&amp;Tabla_Consulta_desde_proyectos6[[#This Row],[Usunombre]]</f>
        <v>/0004/0002 REIDY VALENCIA RUBI</v>
      </c>
    </row>
    <row r="2918" spans="1:11" x14ac:dyDescent="0.3">
      <c r="A2918" t="s">
        <v>78</v>
      </c>
      <c r="B2918" t="s">
        <v>4709</v>
      </c>
      <c r="C2918" t="s">
        <v>5107</v>
      </c>
      <c r="D2918" t="s">
        <v>1090</v>
      </c>
      <c r="E2918" t="s">
        <v>77</v>
      </c>
      <c r="F2918" t="s">
        <v>4342</v>
      </c>
      <c r="G2918">
        <v>1</v>
      </c>
      <c r="H2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8" t="str">
        <f>Tabla_Consulta_desde_proyectos6[[#This Row],[PRYApath]]&amp;" "&amp;Tabla_Consulta_desde_proyectos6[[#This Row],[Usunombre]]</f>
        <v>/0004/0002 REIDY VALENCIA RUBI</v>
      </c>
    </row>
    <row r="2919" spans="1:11" x14ac:dyDescent="0.3">
      <c r="A2919" t="s">
        <v>78</v>
      </c>
      <c r="B2919" t="s">
        <v>4709</v>
      </c>
      <c r="C2919" t="s">
        <v>5125</v>
      </c>
      <c r="D2919" t="s">
        <v>1090</v>
      </c>
      <c r="E2919" t="s">
        <v>77</v>
      </c>
      <c r="F2919" t="s">
        <v>4342</v>
      </c>
      <c r="G2919">
        <v>1</v>
      </c>
      <c r="H2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19" t="str">
        <f>Tabla_Consulta_desde_proyectos6[[#This Row],[PRYApath]]&amp;" "&amp;Tabla_Consulta_desde_proyectos6[[#This Row],[Usunombre]]</f>
        <v>/0004/0002 REIDY VALENCIA RUBI</v>
      </c>
    </row>
    <row r="2920" spans="1:11" x14ac:dyDescent="0.3">
      <c r="A2920" t="s">
        <v>78</v>
      </c>
      <c r="B2920" t="s">
        <v>4709</v>
      </c>
      <c r="C2920" t="s">
        <v>5162</v>
      </c>
      <c r="D2920" t="s">
        <v>1090</v>
      </c>
      <c r="E2920" t="s">
        <v>77</v>
      </c>
      <c r="F2920" t="s">
        <v>4342</v>
      </c>
      <c r="G2920">
        <v>1</v>
      </c>
      <c r="H2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0" t="str">
        <f>Tabla_Consulta_desde_proyectos6[[#This Row],[PRYApath]]&amp;" "&amp;Tabla_Consulta_desde_proyectos6[[#This Row],[Usunombre]]</f>
        <v>/0004/0002 REIDY VALENCIA RUBI</v>
      </c>
    </row>
    <row r="2921" spans="1:11" x14ac:dyDescent="0.3">
      <c r="A2921" t="s">
        <v>78</v>
      </c>
      <c r="B2921" t="s">
        <v>4709</v>
      </c>
      <c r="C2921" t="s">
        <v>5163</v>
      </c>
      <c r="D2921" t="s">
        <v>1090</v>
      </c>
      <c r="E2921" t="s">
        <v>77</v>
      </c>
      <c r="F2921" t="s">
        <v>4342</v>
      </c>
      <c r="G2921">
        <v>1</v>
      </c>
      <c r="H2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1" t="str">
        <f>Tabla_Consulta_desde_proyectos6[[#This Row],[PRYApath]]&amp;" "&amp;Tabla_Consulta_desde_proyectos6[[#This Row],[Usunombre]]</f>
        <v>/0004/0002 REIDY VALENCIA RUBI</v>
      </c>
    </row>
    <row r="2922" spans="1:11" x14ac:dyDescent="0.3">
      <c r="A2922" t="s">
        <v>78</v>
      </c>
      <c r="B2922" t="s">
        <v>4709</v>
      </c>
      <c r="C2922" t="s">
        <v>5164</v>
      </c>
      <c r="D2922" t="s">
        <v>1090</v>
      </c>
      <c r="E2922" t="s">
        <v>77</v>
      </c>
      <c r="F2922" t="s">
        <v>4342</v>
      </c>
      <c r="G2922">
        <v>1.25</v>
      </c>
      <c r="H2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2" t="str">
        <f>Tabla_Consulta_desde_proyectos6[[#This Row],[PRYApath]]&amp;" "&amp;Tabla_Consulta_desde_proyectos6[[#This Row],[Usunombre]]</f>
        <v>/0004/0002 REIDY VALENCIA RUBI</v>
      </c>
    </row>
    <row r="2923" spans="1:11" x14ac:dyDescent="0.3">
      <c r="A2923" t="s">
        <v>78</v>
      </c>
      <c r="B2923" t="s">
        <v>4709</v>
      </c>
      <c r="C2923" t="s">
        <v>5165</v>
      </c>
      <c r="D2923" t="s">
        <v>1090</v>
      </c>
      <c r="E2923" t="s">
        <v>77</v>
      </c>
      <c r="F2923" t="s">
        <v>4342</v>
      </c>
      <c r="G2923">
        <v>1.75</v>
      </c>
      <c r="H2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3" t="str">
        <f>Tabla_Consulta_desde_proyectos6[[#This Row],[PRYApath]]&amp;" "&amp;Tabla_Consulta_desde_proyectos6[[#This Row],[Usunombre]]</f>
        <v>/0004/0002 REIDY VALENCIA RUBI</v>
      </c>
    </row>
    <row r="2924" spans="1:11" x14ac:dyDescent="0.3">
      <c r="A2924" t="s">
        <v>78</v>
      </c>
      <c r="B2924" t="s">
        <v>4709</v>
      </c>
      <c r="C2924" t="s">
        <v>5124</v>
      </c>
      <c r="D2924" t="s">
        <v>1090</v>
      </c>
      <c r="E2924" t="s">
        <v>77</v>
      </c>
      <c r="F2924" t="s">
        <v>4342</v>
      </c>
      <c r="G2924">
        <v>2.75</v>
      </c>
      <c r="H2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4" t="str">
        <f>Tabla_Consulta_desde_proyectos6[[#This Row],[PRYApath]]&amp;" "&amp;Tabla_Consulta_desde_proyectos6[[#This Row],[Usunombre]]</f>
        <v>/0004/0002 REIDY VALENCIA RUBI</v>
      </c>
    </row>
    <row r="2925" spans="1:11" x14ac:dyDescent="0.3">
      <c r="A2925" t="s">
        <v>78</v>
      </c>
      <c r="B2925" t="s">
        <v>4709</v>
      </c>
      <c r="C2925" t="s">
        <v>5166</v>
      </c>
      <c r="D2925" t="s">
        <v>1090</v>
      </c>
      <c r="E2925" t="s">
        <v>77</v>
      </c>
      <c r="F2925" t="s">
        <v>4342</v>
      </c>
      <c r="G2925">
        <v>3.75</v>
      </c>
      <c r="H2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5" t="str">
        <f>Tabla_Consulta_desde_proyectos6[[#This Row],[PRYApath]]&amp;" "&amp;Tabla_Consulta_desde_proyectos6[[#This Row],[Usunombre]]</f>
        <v>/0004/0002 REIDY VALENCIA RUBI</v>
      </c>
    </row>
    <row r="2926" spans="1:11" x14ac:dyDescent="0.3">
      <c r="A2926" t="s">
        <v>78</v>
      </c>
      <c r="B2926" t="s">
        <v>4709</v>
      </c>
      <c r="C2926" t="s">
        <v>5167</v>
      </c>
      <c r="D2926" t="s">
        <v>1090</v>
      </c>
      <c r="E2926" t="s">
        <v>77</v>
      </c>
      <c r="F2926" t="s">
        <v>4342</v>
      </c>
      <c r="G2926">
        <v>15</v>
      </c>
      <c r="H2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6" t="str">
        <f>Tabla_Consulta_desde_proyectos6[[#This Row],[PRYApath]]&amp;" "&amp;Tabla_Consulta_desde_proyectos6[[#This Row],[Usunombre]]</f>
        <v>/0004/0002 REIDY VALENCIA RUBI</v>
      </c>
    </row>
    <row r="2927" spans="1:11" x14ac:dyDescent="0.3">
      <c r="A2927" t="s">
        <v>78</v>
      </c>
      <c r="B2927" t="s">
        <v>4709</v>
      </c>
      <c r="C2927" t="s">
        <v>5168</v>
      </c>
      <c r="D2927" t="s">
        <v>1090</v>
      </c>
      <c r="E2927" t="s">
        <v>77</v>
      </c>
      <c r="F2927" t="s">
        <v>4366</v>
      </c>
      <c r="G2927">
        <v>0.25</v>
      </c>
      <c r="H2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7" t="str">
        <f>Tabla_Consulta_desde_proyectos6[[#This Row],[PRYApath]]&amp;" "&amp;Tabla_Consulta_desde_proyectos6[[#This Row],[Usunombre]]</f>
        <v>/0004/0002 REIDY VALENCIA RUBI</v>
      </c>
    </row>
    <row r="2928" spans="1:11" x14ac:dyDescent="0.3">
      <c r="A2928" t="s">
        <v>78</v>
      </c>
      <c r="B2928" t="s">
        <v>4709</v>
      </c>
      <c r="C2928" t="s">
        <v>5169</v>
      </c>
      <c r="D2928" t="s">
        <v>1090</v>
      </c>
      <c r="E2928" t="s">
        <v>77</v>
      </c>
      <c r="F2928" t="s">
        <v>4366</v>
      </c>
      <c r="G2928">
        <v>0.5</v>
      </c>
      <c r="H2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8" t="str">
        <f>Tabla_Consulta_desde_proyectos6[[#This Row],[PRYApath]]&amp;" "&amp;Tabla_Consulta_desde_proyectos6[[#This Row],[Usunombre]]</f>
        <v>/0004/0002 REIDY VALENCIA RUBI</v>
      </c>
    </row>
    <row r="2929" spans="1:11" x14ac:dyDescent="0.3">
      <c r="A2929" t="s">
        <v>78</v>
      </c>
      <c r="B2929" t="s">
        <v>4709</v>
      </c>
      <c r="C2929" t="s">
        <v>5126</v>
      </c>
      <c r="D2929" t="s">
        <v>1090</v>
      </c>
      <c r="E2929" t="s">
        <v>77</v>
      </c>
      <c r="F2929" t="s">
        <v>4366</v>
      </c>
      <c r="G2929">
        <v>1.25</v>
      </c>
      <c r="H2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29" t="str">
        <f>Tabla_Consulta_desde_proyectos6[[#This Row],[PRYApath]]&amp;" "&amp;Tabla_Consulta_desde_proyectos6[[#This Row],[Usunombre]]</f>
        <v>/0004/0002 REIDY VALENCIA RUBI</v>
      </c>
    </row>
    <row r="2930" spans="1:11" x14ac:dyDescent="0.3">
      <c r="A2930" t="s">
        <v>78</v>
      </c>
      <c r="B2930" t="s">
        <v>4709</v>
      </c>
      <c r="C2930" t="s">
        <v>5170</v>
      </c>
      <c r="D2930" t="s">
        <v>1090</v>
      </c>
      <c r="E2930" t="s">
        <v>77</v>
      </c>
      <c r="F2930" t="s">
        <v>4366</v>
      </c>
      <c r="G2930">
        <v>2</v>
      </c>
      <c r="H29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0" t="str">
        <f>Tabla_Consulta_desde_proyectos6[[#This Row],[PRYApath]]&amp;" "&amp;Tabla_Consulta_desde_proyectos6[[#This Row],[Usunombre]]</f>
        <v>/0004/0002 REIDY VALENCIA RUBI</v>
      </c>
    </row>
    <row r="2931" spans="1:11" x14ac:dyDescent="0.3">
      <c r="A2931" t="s">
        <v>78</v>
      </c>
      <c r="B2931" t="s">
        <v>4709</v>
      </c>
      <c r="C2931" t="s">
        <v>5171</v>
      </c>
      <c r="D2931" t="s">
        <v>1090</v>
      </c>
      <c r="E2931" t="s">
        <v>77</v>
      </c>
      <c r="F2931" t="s">
        <v>4366</v>
      </c>
      <c r="G2931">
        <v>2.5</v>
      </c>
      <c r="H2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1" t="str">
        <f>Tabla_Consulta_desde_proyectos6[[#This Row],[PRYApath]]&amp;" "&amp;Tabla_Consulta_desde_proyectos6[[#This Row],[Usunombre]]</f>
        <v>/0004/0002 REIDY VALENCIA RUBI</v>
      </c>
    </row>
    <row r="2932" spans="1:11" x14ac:dyDescent="0.3">
      <c r="A2932" t="s">
        <v>78</v>
      </c>
      <c r="B2932" t="s">
        <v>4709</v>
      </c>
      <c r="C2932" t="s">
        <v>5172</v>
      </c>
      <c r="D2932" t="s">
        <v>1090</v>
      </c>
      <c r="E2932" t="s">
        <v>77</v>
      </c>
      <c r="F2932" t="s">
        <v>4366</v>
      </c>
      <c r="G2932">
        <v>3.25</v>
      </c>
      <c r="H2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2" t="str">
        <f>Tabla_Consulta_desde_proyectos6[[#This Row],[PRYApath]]&amp;" "&amp;Tabla_Consulta_desde_proyectos6[[#This Row],[Usunombre]]</f>
        <v>/0004/0002 REIDY VALENCIA RUBI</v>
      </c>
    </row>
    <row r="2933" spans="1:11" x14ac:dyDescent="0.3">
      <c r="A2933" t="s">
        <v>78</v>
      </c>
      <c r="B2933" t="s">
        <v>4709</v>
      </c>
      <c r="C2933" t="s">
        <v>5173</v>
      </c>
      <c r="D2933" t="s">
        <v>1090</v>
      </c>
      <c r="E2933" t="s">
        <v>77</v>
      </c>
      <c r="F2933" t="s">
        <v>4366</v>
      </c>
      <c r="G2933">
        <v>8.25</v>
      </c>
      <c r="H2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3" t="str">
        <f>Tabla_Consulta_desde_proyectos6[[#This Row],[PRYApath]]&amp;" "&amp;Tabla_Consulta_desde_proyectos6[[#This Row],[Usunombre]]</f>
        <v>/0004/0002 REIDY VALENCIA RUBI</v>
      </c>
    </row>
    <row r="2934" spans="1:11" x14ac:dyDescent="0.3">
      <c r="A2934" t="s">
        <v>78</v>
      </c>
      <c r="B2934" t="s">
        <v>4709</v>
      </c>
      <c r="C2934" t="s">
        <v>5115</v>
      </c>
      <c r="D2934" t="s">
        <v>1090</v>
      </c>
      <c r="E2934" t="s">
        <v>77</v>
      </c>
      <c r="F2934" t="s">
        <v>4422</v>
      </c>
      <c r="G2934">
        <v>1.75</v>
      </c>
      <c r="H2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4" t="str">
        <f>Tabla_Consulta_desde_proyectos6[[#This Row],[PRYApath]]&amp;" "&amp;Tabla_Consulta_desde_proyectos6[[#This Row],[Usunombre]]</f>
        <v>/0004/0002 REIDY VALENCIA RUBI</v>
      </c>
    </row>
    <row r="2935" spans="1:11" x14ac:dyDescent="0.3">
      <c r="A2935" t="s">
        <v>78</v>
      </c>
      <c r="B2935" t="s">
        <v>4709</v>
      </c>
      <c r="C2935" t="s">
        <v>5174</v>
      </c>
      <c r="D2935" t="s">
        <v>1090</v>
      </c>
      <c r="E2935" t="s">
        <v>77</v>
      </c>
      <c r="F2935" t="s">
        <v>4434</v>
      </c>
      <c r="G2935">
        <v>0.25</v>
      </c>
      <c r="H2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5" t="str">
        <f>Tabla_Consulta_desde_proyectos6[[#This Row],[PRYApath]]&amp;" "&amp;Tabla_Consulta_desde_proyectos6[[#This Row],[Usunombre]]</f>
        <v>/0004/0002 REIDY VALENCIA RUBI</v>
      </c>
    </row>
    <row r="2936" spans="1:11" x14ac:dyDescent="0.3">
      <c r="A2936" t="s">
        <v>78</v>
      </c>
      <c r="B2936" t="s">
        <v>4709</v>
      </c>
      <c r="C2936" t="s">
        <v>5175</v>
      </c>
      <c r="D2936" t="s">
        <v>1090</v>
      </c>
      <c r="E2936" t="s">
        <v>77</v>
      </c>
      <c r="F2936" t="s">
        <v>4434</v>
      </c>
      <c r="G2936">
        <v>2.5</v>
      </c>
      <c r="H2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6" t="str">
        <f>Tabla_Consulta_desde_proyectos6[[#This Row],[PRYApath]]&amp;" "&amp;Tabla_Consulta_desde_proyectos6[[#This Row],[Usunombre]]</f>
        <v>/0004/0002 REIDY VALENCIA RUBI</v>
      </c>
    </row>
    <row r="2937" spans="1:11" x14ac:dyDescent="0.3">
      <c r="A2937" t="s">
        <v>78</v>
      </c>
      <c r="B2937" t="s">
        <v>4709</v>
      </c>
      <c r="C2937" t="s">
        <v>5131</v>
      </c>
      <c r="D2937" t="s">
        <v>1090</v>
      </c>
      <c r="E2937" t="s">
        <v>77</v>
      </c>
      <c r="F2937" t="s">
        <v>4434</v>
      </c>
      <c r="G2937">
        <v>7</v>
      </c>
      <c r="H2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7" t="str">
        <f>Tabla_Consulta_desde_proyectos6[[#This Row],[PRYApath]]&amp;" "&amp;Tabla_Consulta_desde_proyectos6[[#This Row],[Usunombre]]</f>
        <v>/0004/0002 REIDY VALENCIA RUBI</v>
      </c>
    </row>
    <row r="2938" spans="1:11" x14ac:dyDescent="0.3">
      <c r="A2938" t="s">
        <v>78</v>
      </c>
      <c r="B2938" t="s">
        <v>4709</v>
      </c>
      <c r="C2938" t="s">
        <v>5176</v>
      </c>
      <c r="D2938" t="s">
        <v>1090</v>
      </c>
      <c r="E2938" t="s">
        <v>77</v>
      </c>
      <c r="F2938" t="s">
        <v>4493</v>
      </c>
      <c r="G2938">
        <v>0.75</v>
      </c>
      <c r="H2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8" t="str">
        <f>Tabla_Consulta_desde_proyectos6[[#This Row],[PRYApath]]&amp;" "&amp;Tabla_Consulta_desde_proyectos6[[#This Row],[Usunombre]]</f>
        <v>/0004/0002 REIDY VALENCIA RUBI</v>
      </c>
    </row>
    <row r="2939" spans="1:11" x14ac:dyDescent="0.3">
      <c r="A2939" t="s">
        <v>78</v>
      </c>
      <c r="B2939" t="s">
        <v>4709</v>
      </c>
      <c r="C2939" t="s">
        <v>5177</v>
      </c>
      <c r="D2939" t="s">
        <v>1090</v>
      </c>
      <c r="E2939" t="s">
        <v>77</v>
      </c>
      <c r="F2939" t="s">
        <v>4493</v>
      </c>
      <c r="G2939">
        <v>4.75</v>
      </c>
      <c r="H2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39" t="str">
        <f>Tabla_Consulta_desde_proyectos6[[#This Row],[PRYApath]]&amp;" "&amp;Tabla_Consulta_desde_proyectos6[[#This Row],[Usunombre]]</f>
        <v>/0004/0002 REIDY VALENCIA RUBI</v>
      </c>
    </row>
    <row r="2940" spans="1:11" x14ac:dyDescent="0.3">
      <c r="A2940" t="s">
        <v>78</v>
      </c>
      <c r="B2940" t="s">
        <v>4709</v>
      </c>
      <c r="C2940" t="s">
        <v>5176</v>
      </c>
      <c r="D2940" t="s">
        <v>1090</v>
      </c>
      <c r="E2940" t="s">
        <v>77</v>
      </c>
      <c r="F2940" t="s">
        <v>4559</v>
      </c>
      <c r="G2940">
        <v>7.5</v>
      </c>
      <c r="H2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0" t="str">
        <f>Tabla_Consulta_desde_proyectos6[[#This Row],[PRYApath]]&amp;" "&amp;Tabla_Consulta_desde_proyectos6[[#This Row],[Usunombre]]</f>
        <v>/0004/0002 REIDY VALENCIA RUBI</v>
      </c>
    </row>
    <row r="2941" spans="1:11" x14ac:dyDescent="0.3">
      <c r="A2941" t="s">
        <v>78</v>
      </c>
      <c r="B2941" t="s">
        <v>4709</v>
      </c>
      <c r="C2941" t="s">
        <v>5020</v>
      </c>
      <c r="D2941" t="s">
        <v>5178</v>
      </c>
      <c r="E2941" t="s">
        <v>63</v>
      </c>
      <c r="F2941" t="s">
        <v>4434</v>
      </c>
      <c r="G2941">
        <v>1.5</v>
      </c>
      <c r="H2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1" t="str">
        <f>Tabla_Consulta_desde_proyectos6[[#This Row],[PRYApath]]&amp;" "&amp;Tabla_Consulta_desde_proyectos6[[#This Row],[Usunombre]]</f>
        <v>/0004/0024 CAROL RODRIGUEZ SOLORZANO</v>
      </c>
    </row>
    <row r="2942" spans="1:11" x14ac:dyDescent="0.3">
      <c r="A2942" t="s">
        <v>78</v>
      </c>
      <c r="B2942" t="s">
        <v>4709</v>
      </c>
      <c r="C2942" t="s">
        <v>5133</v>
      </c>
      <c r="D2942" t="s">
        <v>5178</v>
      </c>
      <c r="E2942" t="s">
        <v>55</v>
      </c>
      <c r="F2942" t="s">
        <v>4434</v>
      </c>
      <c r="G2942">
        <v>4</v>
      </c>
      <c r="H2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2" t="str">
        <f>Tabla_Consulta_desde_proyectos6[[#This Row],[PRYApath]]&amp;" "&amp;Tabla_Consulta_desde_proyectos6[[#This Row],[Usunombre]]</f>
        <v>/0004/0024 LUIS ENRIQUE JIMENEZ SANCHO</v>
      </c>
    </row>
    <row r="2943" spans="1:11" x14ac:dyDescent="0.3">
      <c r="A2943" t="s">
        <v>81</v>
      </c>
      <c r="B2943" t="s">
        <v>4709</v>
      </c>
      <c r="C2943" t="s">
        <v>5179</v>
      </c>
      <c r="D2943" t="s">
        <v>1086</v>
      </c>
      <c r="E2943" t="s">
        <v>59</v>
      </c>
      <c r="F2943" t="s">
        <v>4284</v>
      </c>
      <c r="G2943">
        <v>1.5</v>
      </c>
      <c r="H2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3" t="str">
        <f>Tabla_Consulta_desde_proyectos6[[#This Row],[PRYApath]]&amp;" "&amp;Tabla_Consulta_desde_proyectos6[[#This Row],[Usunombre]]</f>
        <v>/0002/0002 ALVARO CHAVES SABORIO</v>
      </c>
    </row>
    <row r="2944" spans="1:11" x14ac:dyDescent="0.3">
      <c r="A2944" t="s">
        <v>81</v>
      </c>
      <c r="B2944" t="s">
        <v>4709</v>
      </c>
      <c r="C2944" t="s">
        <v>5180</v>
      </c>
      <c r="D2944" t="s">
        <v>1086</v>
      </c>
      <c r="E2944" t="s">
        <v>59</v>
      </c>
      <c r="F2944" t="s">
        <v>4342</v>
      </c>
      <c r="G2944">
        <v>1.5</v>
      </c>
      <c r="H2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4" t="str">
        <f>Tabla_Consulta_desde_proyectos6[[#This Row],[PRYApath]]&amp;" "&amp;Tabla_Consulta_desde_proyectos6[[#This Row],[Usunombre]]</f>
        <v>/0002/0002 ALVARO CHAVES SABORIO</v>
      </c>
    </row>
    <row r="2945" spans="1:11" x14ac:dyDescent="0.3">
      <c r="A2945" t="s">
        <v>81</v>
      </c>
      <c r="B2945" t="s">
        <v>4709</v>
      </c>
      <c r="C2945" t="s">
        <v>5016</v>
      </c>
      <c r="D2945" t="s">
        <v>1086</v>
      </c>
      <c r="E2945" t="s">
        <v>59</v>
      </c>
      <c r="F2945" t="s">
        <v>4388</v>
      </c>
      <c r="G2945">
        <v>2</v>
      </c>
      <c r="H2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5" t="str">
        <f>Tabla_Consulta_desde_proyectos6[[#This Row],[PRYApath]]&amp;" "&amp;Tabla_Consulta_desde_proyectos6[[#This Row],[Usunombre]]</f>
        <v>/0002/0002 ALVARO CHAVES SABORIO</v>
      </c>
    </row>
    <row r="2946" spans="1:11" x14ac:dyDescent="0.3">
      <c r="A2946" t="s">
        <v>81</v>
      </c>
      <c r="B2946" t="s">
        <v>4709</v>
      </c>
      <c r="C2946" t="s">
        <v>5181</v>
      </c>
      <c r="D2946" t="s">
        <v>1086</v>
      </c>
      <c r="E2946" t="s">
        <v>59</v>
      </c>
      <c r="F2946" t="s">
        <v>4493</v>
      </c>
      <c r="G2946">
        <v>0.5</v>
      </c>
      <c r="H2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6" t="str">
        <f>Tabla_Consulta_desde_proyectos6[[#This Row],[PRYApath]]&amp;" "&amp;Tabla_Consulta_desde_proyectos6[[#This Row],[Usunombre]]</f>
        <v>/0002/0002 ALVARO CHAVES SABORIO</v>
      </c>
    </row>
    <row r="2947" spans="1:11" x14ac:dyDescent="0.3">
      <c r="A2947" t="s">
        <v>81</v>
      </c>
      <c r="B2947" t="s">
        <v>4709</v>
      </c>
      <c r="C2947" t="s">
        <v>5182</v>
      </c>
      <c r="D2947" t="s">
        <v>1086</v>
      </c>
      <c r="E2947" t="s">
        <v>59</v>
      </c>
      <c r="F2947" t="s">
        <v>4493</v>
      </c>
      <c r="G2947">
        <v>9</v>
      </c>
      <c r="H2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7" t="str">
        <f>Tabla_Consulta_desde_proyectos6[[#This Row],[PRYApath]]&amp;" "&amp;Tabla_Consulta_desde_proyectos6[[#This Row],[Usunombre]]</f>
        <v>/0002/0002 ALVARO CHAVES SABORIO</v>
      </c>
    </row>
    <row r="2948" spans="1:11" x14ac:dyDescent="0.3">
      <c r="A2948" t="s">
        <v>81</v>
      </c>
      <c r="B2948" t="s">
        <v>4709</v>
      </c>
      <c r="C2948" t="s">
        <v>5183</v>
      </c>
      <c r="D2948" t="s">
        <v>1086</v>
      </c>
      <c r="E2948" t="s">
        <v>59</v>
      </c>
      <c r="F2948" t="s">
        <v>4593</v>
      </c>
      <c r="G2948">
        <v>1.5</v>
      </c>
      <c r="H2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8" t="str">
        <f>Tabla_Consulta_desde_proyectos6[[#This Row],[PRYApath]]&amp;" "&amp;Tabla_Consulta_desde_proyectos6[[#This Row],[Usunombre]]</f>
        <v>/0002/0002 ALVARO CHAVES SABORIO</v>
      </c>
    </row>
    <row r="2949" spans="1:11" x14ac:dyDescent="0.3">
      <c r="A2949" t="s">
        <v>81</v>
      </c>
      <c r="B2949" t="s">
        <v>4709</v>
      </c>
      <c r="C2949" t="s">
        <v>326</v>
      </c>
      <c r="D2949" t="s">
        <v>1086</v>
      </c>
      <c r="E2949" t="s">
        <v>69</v>
      </c>
      <c r="F2949" t="s">
        <v>4284</v>
      </c>
      <c r="G2949">
        <v>5</v>
      </c>
      <c r="H2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49" t="str">
        <f>Tabla_Consulta_desde_proyectos6[[#This Row],[PRYApath]]&amp;" "&amp;Tabla_Consulta_desde_proyectos6[[#This Row],[Usunombre]]</f>
        <v>/0002/0002 DANNY DAVID BUSTOS ROJAS</v>
      </c>
    </row>
    <row r="2950" spans="1:11" x14ac:dyDescent="0.3">
      <c r="A2950" t="s">
        <v>81</v>
      </c>
      <c r="B2950" t="s">
        <v>4709</v>
      </c>
      <c r="C2950" t="s">
        <v>5184</v>
      </c>
      <c r="D2950" t="s">
        <v>1086</v>
      </c>
      <c r="E2950" t="s">
        <v>69</v>
      </c>
      <c r="F2950" t="s">
        <v>4284</v>
      </c>
      <c r="G2950">
        <v>10</v>
      </c>
      <c r="H2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0" t="str">
        <f>Tabla_Consulta_desde_proyectos6[[#This Row],[PRYApath]]&amp;" "&amp;Tabla_Consulta_desde_proyectos6[[#This Row],[Usunombre]]</f>
        <v>/0002/0002 DANNY DAVID BUSTOS ROJAS</v>
      </c>
    </row>
    <row r="2951" spans="1:11" x14ac:dyDescent="0.3">
      <c r="A2951" t="s">
        <v>81</v>
      </c>
      <c r="B2951" t="s">
        <v>4709</v>
      </c>
      <c r="C2951" t="s">
        <v>5185</v>
      </c>
      <c r="D2951" t="s">
        <v>1086</v>
      </c>
      <c r="E2951" t="s">
        <v>69</v>
      </c>
      <c r="F2951" t="s">
        <v>4284</v>
      </c>
      <c r="G2951">
        <v>15</v>
      </c>
      <c r="H2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1" t="str">
        <f>Tabla_Consulta_desde_proyectos6[[#This Row],[PRYApath]]&amp;" "&amp;Tabla_Consulta_desde_proyectos6[[#This Row],[Usunombre]]</f>
        <v>/0002/0002 DANNY DAVID BUSTOS ROJAS</v>
      </c>
    </row>
    <row r="2952" spans="1:11" x14ac:dyDescent="0.3">
      <c r="A2952" t="s">
        <v>81</v>
      </c>
      <c r="B2952" t="s">
        <v>4709</v>
      </c>
      <c r="C2952" t="s">
        <v>5185</v>
      </c>
      <c r="D2952" t="s">
        <v>1086</v>
      </c>
      <c r="E2952" t="s">
        <v>69</v>
      </c>
      <c r="F2952" t="s">
        <v>4342</v>
      </c>
      <c r="G2952">
        <v>2</v>
      </c>
      <c r="H2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2" t="str">
        <f>Tabla_Consulta_desde_proyectos6[[#This Row],[PRYApath]]&amp;" "&amp;Tabla_Consulta_desde_proyectos6[[#This Row],[Usunombre]]</f>
        <v>/0002/0002 DANNY DAVID BUSTOS ROJAS</v>
      </c>
    </row>
    <row r="2953" spans="1:11" x14ac:dyDescent="0.3">
      <c r="A2953" t="s">
        <v>81</v>
      </c>
      <c r="B2953" t="s">
        <v>4709</v>
      </c>
      <c r="C2953" t="s">
        <v>5185</v>
      </c>
      <c r="D2953" t="s">
        <v>1086</v>
      </c>
      <c r="E2953" t="s">
        <v>69</v>
      </c>
      <c r="F2953" t="s">
        <v>4366</v>
      </c>
      <c r="G2953">
        <v>8</v>
      </c>
      <c r="H2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3" t="str">
        <f>Tabla_Consulta_desde_proyectos6[[#This Row],[PRYApath]]&amp;" "&amp;Tabla_Consulta_desde_proyectos6[[#This Row],[Usunombre]]</f>
        <v>/0002/0002 DANNY DAVID BUSTOS ROJAS</v>
      </c>
    </row>
    <row r="2954" spans="1:11" x14ac:dyDescent="0.3">
      <c r="A2954" t="s">
        <v>81</v>
      </c>
      <c r="B2954" t="s">
        <v>4709</v>
      </c>
      <c r="C2954" t="s">
        <v>5186</v>
      </c>
      <c r="D2954" t="s">
        <v>1086</v>
      </c>
      <c r="E2954" t="s">
        <v>69</v>
      </c>
      <c r="F2954" t="s">
        <v>4434</v>
      </c>
      <c r="G2954">
        <v>1.25</v>
      </c>
      <c r="H2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4" t="str">
        <f>Tabla_Consulta_desde_proyectos6[[#This Row],[PRYApath]]&amp;" "&amp;Tabla_Consulta_desde_proyectos6[[#This Row],[Usunombre]]</f>
        <v>/0002/0002 DANNY DAVID BUSTOS ROJAS</v>
      </c>
    </row>
    <row r="2955" spans="1:11" x14ac:dyDescent="0.3">
      <c r="A2955" t="s">
        <v>81</v>
      </c>
      <c r="B2955" t="s">
        <v>4709</v>
      </c>
      <c r="C2955" t="s">
        <v>5187</v>
      </c>
      <c r="D2955" t="s">
        <v>1086</v>
      </c>
      <c r="E2955" t="s">
        <v>69</v>
      </c>
      <c r="F2955" t="s">
        <v>4434</v>
      </c>
      <c r="G2955">
        <v>2</v>
      </c>
      <c r="H2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5" t="str">
        <f>Tabla_Consulta_desde_proyectos6[[#This Row],[PRYApath]]&amp;" "&amp;Tabla_Consulta_desde_proyectos6[[#This Row],[Usunombre]]</f>
        <v>/0002/0002 DANNY DAVID BUSTOS ROJAS</v>
      </c>
    </row>
    <row r="2956" spans="1:11" x14ac:dyDescent="0.3">
      <c r="A2956" t="s">
        <v>81</v>
      </c>
      <c r="B2956" t="s">
        <v>4709</v>
      </c>
      <c r="C2956" t="s">
        <v>5188</v>
      </c>
      <c r="D2956" t="s">
        <v>1086</v>
      </c>
      <c r="E2956" t="s">
        <v>69</v>
      </c>
      <c r="F2956" t="s">
        <v>4434</v>
      </c>
      <c r="G2956">
        <v>2</v>
      </c>
      <c r="H2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6" t="str">
        <f>Tabla_Consulta_desde_proyectos6[[#This Row],[PRYApath]]&amp;" "&amp;Tabla_Consulta_desde_proyectos6[[#This Row],[Usunombre]]</f>
        <v>/0002/0002 DANNY DAVID BUSTOS ROJAS</v>
      </c>
    </row>
    <row r="2957" spans="1:11" x14ac:dyDescent="0.3">
      <c r="A2957" t="s">
        <v>81</v>
      </c>
      <c r="B2957" t="s">
        <v>4709</v>
      </c>
      <c r="C2957" t="s">
        <v>5189</v>
      </c>
      <c r="D2957" t="s">
        <v>1086</v>
      </c>
      <c r="E2957" t="s">
        <v>69</v>
      </c>
      <c r="F2957" t="s">
        <v>4434</v>
      </c>
      <c r="G2957">
        <v>3</v>
      </c>
      <c r="H2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7" t="str">
        <f>Tabla_Consulta_desde_proyectos6[[#This Row],[PRYApath]]&amp;" "&amp;Tabla_Consulta_desde_proyectos6[[#This Row],[Usunombre]]</f>
        <v>/0002/0002 DANNY DAVID BUSTOS ROJAS</v>
      </c>
    </row>
    <row r="2958" spans="1:11" x14ac:dyDescent="0.3">
      <c r="A2958" t="s">
        <v>81</v>
      </c>
      <c r="B2958" t="s">
        <v>4709</v>
      </c>
      <c r="C2958" t="s">
        <v>5190</v>
      </c>
      <c r="D2958" t="s">
        <v>1086</v>
      </c>
      <c r="E2958" t="s">
        <v>57</v>
      </c>
      <c r="F2958" t="s">
        <v>4258</v>
      </c>
      <c r="G2958">
        <v>1</v>
      </c>
      <c r="H2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8" t="str">
        <f>Tabla_Consulta_desde_proyectos6[[#This Row],[PRYApath]]&amp;" "&amp;Tabla_Consulta_desde_proyectos6[[#This Row],[Usunombre]]</f>
        <v>/0002/0002 JOSE MADRIGAL ARIAS</v>
      </c>
    </row>
    <row r="2959" spans="1:11" x14ac:dyDescent="0.3">
      <c r="A2959" t="s">
        <v>81</v>
      </c>
      <c r="B2959" t="s">
        <v>4709</v>
      </c>
      <c r="C2959" t="s">
        <v>5191</v>
      </c>
      <c r="D2959" t="s">
        <v>1086</v>
      </c>
      <c r="E2959" t="s">
        <v>70</v>
      </c>
      <c r="F2959" t="s">
        <v>4258</v>
      </c>
      <c r="G2959">
        <v>2</v>
      </c>
      <c r="H2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59" t="str">
        <f>Tabla_Consulta_desde_proyectos6[[#This Row],[PRYApath]]&amp;" "&amp;Tabla_Consulta_desde_proyectos6[[#This Row],[Usunombre]]</f>
        <v>/0002/0002 MARIELA GUTIERREZ HIDALGO</v>
      </c>
    </row>
    <row r="2960" spans="1:11" x14ac:dyDescent="0.3">
      <c r="A2960" t="s">
        <v>81</v>
      </c>
      <c r="B2960" t="s">
        <v>4709</v>
      </c>
      <c r="C2960" t="s">
        <v>5190</v>
      </c>
      <c r="D2960" t="s">
        <v>1086</v>
      </c>
      <c r="E2960" t="s">
        <v>70</v>
      </c>
      <c r="F2960" t="s">
        <v>4258</v>
      </c>
      <c r="G2960">
        <v>2</v>
      </c>
      <c r="H2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0" t="str">
        <f>Tabla_Consulta_desde_proyectos6[[#This Row],[PRYApath]]&amp;" "&amp;Tabla_Consulta_desde_proyectos6[[#This Row],[Usunombre]]</f>
        <v>/0002/0002 MARIELA GUTIERREZ HIDALGO</v>
      </c>
    </row>
    <row r="2961" spans="1:11" x14ac:dyDescent="0.3">
      <c r="A2961" t="s">
        <v>81</v>
      </c>
      <c r="B2961" t="s">
        <v>4709</v>
      </c>
      <c r="C2961" t="s">
        <v>5192</v>
      </c>
      <c r="D2961" t="s">
        <v>1086</v>
      </c>
      <c r="E2961" t="s">
        <v>70</v>
      </c>
      <c r="F2961" t="s">
        <v>4258</v>
      </c>
      <c r="G2961">
        <v>5</v>
      </c>
      <c r="H2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1" t="str">
        <f>Tabla_Consulta_desde_proyectos6[[#This Row],[PRYApath]]&amp;" "&amp;Tabla_Consulta_desde_proyectos6[[#This Row],[Usunombre]]</f>
        <v>/0002/0002 MARIELA GUTIERREZ HIDALGO</v>
      </c>
    </row>
    <row r="2962" spans="1:11" x14ac:dyDescent="0.3">
      <c r="A2962" t="s">
        <v>81</v>
      </c>
      <c r="B2962" t="s">
        <v>4709</v>
      </c>
      <c r="C2962" t="s">
        <v>5193</v>
      </c>
      <c r="D2962" t="s">
        <v>1086</v>
      </c>
      <c r="E2962" t="s">
        <v>70</v>
      </c>
      <c r="F2962" t="s">
        <v>4284</v>
      </c>
      <c r="G2962">
        <v>4</v>
      </c>
      <c r="H2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2" t="str">
        <f>Tabla_Consulta_desde_proyectos6[[#This Row],[PRYApath]]&amp;" "&amp;Tabla_Consulta_desde_proyectos6[[#This Row],[Usunombre]]</f>
        <v>/0002/0002 MARIELA GUTIERREZ HIDALGO</v>
      </c>
    </row>
    <row r="2963" spans="1:11" x14ac:dyDescent="0.3">
      <c r="A2963" t="s">
        <v>81</v>
      </c>
      <c r="B2963" t="s">
        <v>4709</v>
      </c>
      <c r="C2963" t="s">
        <v>5192</v>
      </c>
      <c r="D2963" t="s">
        <v>1086</v>
      </c>
      <c r="E2963" t="s">
        <v>70</v>
      </c>
      <c r="F2963" t="s">
        <v>4366</v>
      </c>
      <c r="G2963">
        <v>8</v>
      </c>
      <c r="H2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3" t="str">
        <f>Tabla_Consulta_desde_proyectos6[[#This Row],[PRYApath]]&amp;" "&amp;Tabla_Consulta_desde_proyectos6[[#This Row],[Usunombre]]</f>
        <v>/0002/0002 MARIELA GUTIERREZ HIDALGO</v>
      </c>
    </row>
    <row r="2964" spans="1:11" x14ac:dyDescent="0.3">
      <c r="A2964" t="s">
        <v>81</v>
      </c>
      <c r="B2964" t="s">
        <v>4709</v>
      </c>
      <c r="C2964" t="s">
        <v>5194</v>
      </c>
      <c r="D2964" t="s">
        <v>1086</v>
      </c>
      <c r="E2964" t="s">
        <v>70</v>
      </c>
      <c r="F2964" t="s">
        <v>4593</v>
      </c>
      <c r="G2964">
        <v>10</v>
      </c>
      <c r="H2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4" t="str">
        <f>Tabla_Consulta_desde_proyectos6[[#This Row],[PRYApath]]&amp;" "&amp;Tabla_Consulta_desde_proyectos6[[#This Row],[Usunombre]]</f>
        <v>/0002/0002 MARIELA GUTIERREZ HIDALGO</v>
      </c>
    </row>
    <row r="2965" spans="1:11" x14ac:dyDescent="0.3">
      <c r="A2965" t="s">
        <v>81</v>
      </c>
      <c r="D2965" t="s">
        <v>4919</v>
      </c>
      <c r="E2965" t="s">
        <v>58</v>
      </c>
      <c r="F2965" t="s">
        <v>4284</v>
      </c>
      <c r="G2965">
        <v>1</v>
      </c>
      <c r="H2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5" t="str">
        <f>Tabla_Consulta_desde_proyectos6[[#This Row],[PRYApath]]&amp;" "&amp;Tabla_Consulta_desde_proyectos6[[#This Row],[Usunombre]]</f>
        <v>/0002/0024 MELVIN BRENES GOMEZ</v>
      </c>
    </row>
    <row r="2966" spans="1:11" x14ac:dyDescent="0.3">
      <c r="A2966" t="s">
        <v>81</v>
      </c>
      <c r="D2966" t="s">
        <v>4919</v>
      </c>
      <c r="E2966" t="s">
        <v>58</v>
      </c>
      <c r="F2966" t="s">
        <v>4593</v>
      </c>
      <c r="G2966">
        <v>1</v>
      </c>
      <c r="H2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6" t="str">
        <f>Tabla_Consulta_desde_proyectos6[[#This Row],[PRYApath]]&amp;" "&amp;Tabla_Consulta_desde_proyectos6[[#This Row],[Usunombre]]</f>
        <v>/0002/0024 MELVIN BRENES GOMEZ</v>
      </c>
    </row>
    <row r="2967" spans="1:11" x14ac:dyDescent="0.3">
      <c r="A2967" t="s">
        <v>81</v>
      </c>
      <c r="D2967" t="s">
        <v>4919</v>
      </c>
      <c r="E2967" t="s">
        <v>58</v>
      </c>
      <c r="F2967" t="s">
        <v>4610</v>
      </c>
      <c r="G2967">
        <v>3</v>
      </c>
      <c r="H2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7" t="str">
        <f>Tabla_Consulta_desde_proyectos6[[#This Row],[PRYApath]]&amp;" "&amp;Tabla_Consulta_desde_proyectos6[[#This Row],[Usunombre]]</f>
        <v>/0002/0024 MELVIN BRENES GOMEZ</v>
      </c>
    </row>
    <row r="2968" spans="1:11" x14ac:dyDescent="0.3">
      <c r="A2968" t="s">
        <v>81</v>
      </c>
      <c r="B2968" t="s">
        <v>4996</v>
      </c>
      <c r="C2968" t="s">
        <v>4997</v>
      </c>
      <c r="D2968" t="s">
        <v>5195</v>
      </c>
      <c r="E2968" t="s">
        <v>65</v>
      </c>
      <c r="F2968" t="s">
        <v>4258</v>
      </c>
      <c r="G2968">
        <v>5.62</v>
      </c>
      <c r="H2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8" t="str">
        <f>Tabla_Consulta_desde_proyectos6[[#This Row],[PRYApath]]&amp;" "&amp;Tabla_Consulta_desde_proyectos6[[#This Row],[Usunombre]]</f>
        <v>/0010/0004 ALFONSO VARGAS CHAVES</v>
      </c>
    </row>
    <row r="2969" spans="1:11" x14ac:dyDescent="0.3">
      <c r="A2969" t="s">
        <v>81</v>
      </c>
      <c r="B2969" t="s">
        <v>4996</v>
      </c>
      <c r="C2969" t="s">
        <v>4997</v>
      </c>
      <c r="D2969" t="s">
        <v>5195</v>
      </c>
      <c r="E2969" t="s">
        <v>65</v>
      </c>
      <c r="F2969" t="s">
        <v>4284</v>
      </c>
      <c r="G2969">
        <v>5.45</v>
      </c>
      <c r="H2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69" t="str">
        <f>Tabla_Consulta_desde_proyectos6[[#This Row],[PRYApath]]&amp;" "&amp;Tabla_Consulta_desde_proyectos6[[#This Row],[Usunombre]]</f>
        <v>/0010/0004 ALFONSO VARGAS CHAVES</v>
      </c>
    </row>
    <row r="2970" spans="1:11" x14ac:dyDescent="0.3">
      <c r="A2970" t="s">
        <v>81</v>
      </c>
      <c r="B2970" t="s">
        <v>4996</v>
      </c>
      <c r="C2970" t="s">
        <v>4997</v>
      </c>
      <c r="D2970" t="s">
        <v>5195</v>
      </c>
      <c r="E2970" t="s">
        <v>65</v>
      </c>
      <c r="F2970" t="s">
        <v>4342</v>
      </c>
      <c r="G2970">
        <v>5.74</v>
      </c>
      <c r="H2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0" t="str">
        <f>Tabla_Consulta_desde_proyectos6[[#This Row],[PRYApath]]&amp;" "&amp;Tabla_Consulta_desde_proyectos6[[#This Row],[Usunombre]]</f>
        <v>/0010/0004 ALFONSO VARGAS CHAVES</v>
      </c>
    </row>
    <row r="2971" spans="1:11" x14ac:dyDescent="0.3">
      <c r="A2971" t="s">
        <v>81</v>
      </c>
      <c r="B2971" t="s">
        <v>4996</v>
      </c>
      <c r="C2971" t="s">
        <v>4997</v>
      </c>
      <c r="D2971" t="s">
        <v>5195</v>
      </c>
      <c r="E2971" t="s">
        <v>65</v>
      </c>
      <c r="F2971" t="s">
        <v>4366</v>
      </c>
      <c r="G2971">
        <v>5</v>
      </c>
      <c r="H2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1" t="str">
        <f>Tabla_Consulta_desde_proyectos6[[#This Row],[PRYApath]]&amp;" "&amp;Tabla_Consulta_desde_proyectos6[[#This Row],[Usunombre]]</f>
        <v>/0010/0004 ALFONSO VARGAS CHAVES</v>
      </c>
    </row>
    <row r="2972" spans="1:11" x14ac:dyDescent="0.3">
      <c r="A2972" t="s">
        <v>81</v>
      </c>
      <c r="B2972" t="s">
        <v>4996</v>
      </c>
      <c r="C2972" t="s">
        <v>4997</v>
      </c>
      <c r="D2972" t="s">
        <v>5195</v>
      </c>
      <c r="E2972" t="s">
        <v>65</v>
      </c>
      <c r="F2972" t="s">
        <v>4388</v>
      </c>
      <c r="G2972">
        <v>2.75</v>
      </c>
      <c r="H2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2" t="str">
        <f>Tabla_Consulta_desde_proyectos6[[#This Row],[PRYApath]]&amp;" "&amp;Tabla_Consulta_desde_proyectos6[[#This Row],[Usunombre]]</f>
        <v>/0010/0004 ALFONSO VARGAS CHAVES</v>
      </c>
    </row>
    <row r="2973" spans="1:11" x14ac:dyDescent="0.3">
      <c r="A2973" t="s">
        <v>81</v>
      </c>
      <c r="B2973" t="s">
        <v>4996</v>
      </c>
      <c r="C2973" t="s">
        <v>4997</v>
      </c>
      <c r="D2973" t="s">
        <v>5195</v>
      </c>
      <c r="E2973" t="s">
        <v>65</v>
      </c>
      <c r="F2973" t="s">
        <v>4422</v>
      </c>
      <c r="G2973">
        <v>1.25</v>
      </c>
      <c r="H2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3" t="str">
        <f>Tabla_Consulta_desde_proyectos6[[#This Row],[PRYApath]]&amp;" "&amp;Tabla_Consulta_desde_proyectos6[[#This Row],[Usunombre]]</f>
        <v>/0010/0004 ALFONSO VARGAS CHAVES</v>
      </c>
    </row>
    <row r="2974" spans="1:11" x14ac:dyDescent="0.3">
      <c r="A2974" t="s">
        <v>81</v>
      </c>
      <c r="B2974" t="s">
        <v>4996</v>
      </c>
      <c r="C2974" t="s">
        <v>4997</v>
      </c>
      <c r="D2974" t="s">
        <v>5195</v>
      </c>
      <c r="E2974" t="s">
        <v>65</v>
      </c>
      <c r="F2974" t="s">
        <v>4434</v>
      </c>
      <c r="G2974">
        <v>6</v>
      </c>
      <c r="H2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4" t="str">
        <f>Tabla_Consulta_desde_proyectos6[[#This Row],[PRYApath]]&amp;" "&amp;Tabla_Consulta_desde_proyectos6[[#This Row],[Usunombre]]</f>
        <v>/0010/0004 ALFONSO VARGAS CHAVES</v>
      </c>
    </row>
    <row r="2975" spans="1:11" x14ac:dyDescent="0.3">
      <c r="A2975" t="s">
        <v>81</v>
      </c>
      <c r="B2975" t="s">
        <v>4996</v>
      </c>
      <c r="C2975" t="s">
        <v>4997</v>
      </c>
      <c r="D2975" t="s">
        <v>5195</v>
      </c>
      <c r="E2975" t="s">
        <v>65</v>
      </c>
      <c r="F2975" t="s">
        <v>4493</v>
      </c>
      <c r="G2975">
        <v>6</v>
      </c>
      <c r="H2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5" t="str">
        <f>Tabla_Consulta_desde_proyectos6[[#This Row],[PRYApath]]&amp;" "&amp;Tabla_Consulta_desde_proyectos6[[#This Row],[Usunombre]]</f>
        <v>/0010/0004 ALFONSO VARGAS CHAVES</v>
      </c>
    </row>
    <row r="2976" spans="1:11" x14ac:dyDescent="0.3">
      <c r="A2976" t="s">
        <v>81</v>
      </c>
      <c r="B2976" t="s">
        <v>4996</v>
      </c>
      <c r="C2976" t="s">
        <v>4997</v>
      </c>
      <c r="D2976" t="s">
        <v>5195</v>
      </c>
      <c r="E2976" t="s">
        <v>65</v>
      </c>
      <c r="F2976" t="s">
        <v>4559</v>
      </c>
      <c r="G2976">
        <v>6</v>
      </c>
      <c r="H2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6" t="str">
        <f>Tabla_Consulta_desde_proyectos6[[#This Row],[PRYApath]]&amp;" "&amp;Tabla_Consulta_desde_proyectos6[[#This Row],[Usunombre]]</f>
        <v>/0010/0004 ALFONSO VARGAS CHAVES</v>
      </c>
    </row>
    <row r="2977" spans="1:11" x14ac:dyDescent="0.3">
      <c r="A2977" t="s">
        <v>81</v>
      </c>
      <c r="B2977" t="s">
        <v>4996</v>
      </c>
      <c r="C2977" t="s">
        <v>4997</v>
      </c>
      <c r="D2977" t="s">
        <v>5195</v>
      </c>
      <c r="E2977" t="s">
        <v>65</v>
      </c>
      <c r="F2977" t="s">
        <v>4593</v>
      </c>
      <c r="G2977">
        <v>6</v>
      </c>
      <c r="H2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7" t="str">
        <f>Tabla_Consulta_desde_proyectos6[[#This Row],[PRYApath]]&amp;" "&amp;Tabla_Consulta_desde_proyectos6[[#This Row],[Usunombre]]</f>
        <v>/0010/0004 ALFONSO VARGAS CHAVES</v>
      </c>
    </row>
    <row r="2978" spans="1:11" x14ac:dyDescent="0.3">
      <c r="A2978" t="s">
        <v>81</v>
      </c>
      <c r="B2978" t="s">
        <v>4996</v>
      </c>
      <c r="C2978" t="s">
        <v>4997</v>
      </c>
      <c r="D2978" t="s">
        <v>5195</v>
      </c>
      <c r="E2978" t="s">
        <v>65</v>
      </c>
      <c r="F2978" t="s">
        <v>4610</v>
      </c>
      <c r="G2978">
        <v>2</v>
      </c>
      <c r="H2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8" t="str">
        <f>Tabla_Consulta_desde_proyectos6[[#This Row],[PRYApath]]&amp;" "&amp;Tabla_Consulta_desde_proyectos6[[#This Row],[Usunombre]]</f>
        <v>/0010/0004 ALFONSO VARGAS CHAVES</v>
      </c>
    </row>
    <row r="2979" spans="1:11" x14ac:dyDescent="0.3">
      <c r="A2979" t="s">
        <v>81</v>
      </c>
      <c r="B2979" t="s">
        <v>4996</v>
      </c>
      <c r="C2979" t="s">
        <v>4997</v>
      </c>
      <c r="D2979" t="s">
        <v>5195</v>
      </c>
      <c r="E2979" t="s">
        <v>29</v>
      </c>
      <c r="F2979" t="s">
        <v>4366</v>
      </c>
      <c r="G2979">
        <v>0.25</v>
      </c>
      <c r="H2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79" t="str">
        <f>Tabla_Consulta_desde_proyectos6[[#This Row],[PRYApath]]&amp;" "&amp;Tabla_Consulta_desde_proyectos6[[#This Row],[Usunombre]]</f>
        <v>/0010/0004 RAFAEL VEGA ALVAREZ</v>
      </c>
    </row>
    <row r="2980" spans="1:11" x14ac:dyDescent="0.3">
      <c r="A2980" t="s">
        <v>81</v>
      </c>
      <c r="B2980" t="s">
        <v>4996</v>
      </c>
      <c r="C2980" t="s">
        <v>5196</v>
      </c>
      <c r="D2980" t="s">
        <v>5195</v>
      </c>
      <c r="E2980" t="s">
        <v>29</v>
      </c>
      <c r="F2980" t="s">
        <v>4559</v>
      </c>
      <c r="G2980">
        <v>0.75</v>
      </c>
      <c r="H2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0" t="str">
        <f>Tabla_Consulta_desde_proyectos6[[#This Row],[PRYApath]]&amp;" "&amp;Tabla_Consulta_desde_proyectos6[[#This Row],[Usunombre]]</f>
        <v>/0010/0004 RAFAEL VEGA ALVAREZ</v>
      </c>
    </row>
    <row r="2981" spans="1:11" x14ac:dyDescent="0.3">
      <c r="A2981" t="s">
        <v>81</v>
      </c>
      <c r="B2981" t="s">
        <v>4957</v>
      </c>
      <c r="C2981" t="s">
        <v>5002</v>
      </c>
      <c r="D2981" t="s">
        <v>4959</v>
      </c>
      <c r="E2981" t="s">
        <v>29</v>
      </c>
      <c r="F2981" t="s">
        <v>4366</v>
      </c>
      <c r="G2981">
        <v>1.25</v>
      </c>
      <c r="H2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1" t="str">
        <f>Tabla_Consulta_desde_proyectos6[[#This Row],[PRYApath]]&amp;" "&amp;Tabla_Consulta_desde_proyectos6[[#This Row],[Usunombre]]</f>
        <v>/0010/0006 RAFAEL VEGA ALVAREZ</v>
      </c>
    </row>
    <row r="2982" spans="1:11" x14ac:dyDescent="0.3">
      <c r="A2982" t="s">
        <v>81</v>
      </c>
      <c r="B2982" t="s">
        <v>4957</v>
      </c>
      <c r="C2982" t="s">
        <v>5002</v>
      </c>
      <c r="D2982" t="s">
        <v>4959</v>
      </c>
      <c r="E2982" t="s">
        <v>29</v>
      </c>
      <c r="F2982" t="s">
        <v>4388</v>
      </c>
      <c r="G2982">
        <v>1.5</v>
      </c>
      <c r="H2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2" t="str">
        <f>Tabla_Consulta_desde_proyectos6[[#This Row],[PRYApath]]&amp;" "&amp;Tabla_Consulta_desde_proyectos6[[#This Row],[Usunombre]]</f>
        <v>/0010/0006 RAFAEL VEGA ALVAREZ</v>
      </c>
    </row>
    <row r="2983" spans="1:11" x14ac:dyDescent="0.3">
      <c r="A2983" t="s">
        <v>81</v>
      </c>
      <c r="B2983" t="s">
        <v>4957</v>
      </c>
      <c r="C2983" t="s">
        <v>5002</v>
      </c>
      <c r="D2983" t="s">
        <v>4959</v>
      </c>
      <c r="E2983" t="s">
        <v>29</v>
      </c>
      <c r="F2983" t="s">
        <v>4422</v>
      </c>
      <c r="G2983">
        <v>0.5</v>
      </c>
      <c r="H2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3" t="str">
        <f>Tabla_Consulta_desde_proyectos6[[#This Row],[PRYApath]]&amp;" "&amp;Tabla_Consulta_desde_proyectos6[[#This Row],[Usunombre]]</f>
        <v>/0010/0006 RAFAEL VEGA ALVAREZ</v>
      </c>
    </row>
    <row r="2984" spans="1:11" x14ac:dyDescent="0.3">
      <c r="A2984" t="s">
        <v>81</v>
      </c>
      <c r="B2984" t="s">
        <v>4957</v>
      </c>
      <c r="C2984" t="s">
        <v>5002</v>
      </c>
      <c r="D2984" t="s">
        <v>4959</v>
      </c>
      <c r="E2984" t="s">
        <v>29</v>
      </c>
      <c r="F2984" t="s">
        <v>4434</v>
      </c>
      <c r="G2984">
        <v>2</v>
      </c>
      <c r="H2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4" t="str">
        <f>Tabla_Consulta_desde_proyectos6[[#This Row],[PRYApath]]&amp;" "&amp;Tabla_Consulta_desde_proyectos6[[#This Row],[Usunombre]]</f>
        <v>/0010/0006 RAFAEL VEGA ALVAREZ</v>
      </c>
    </row>
    <row r="2985" spans="1:11" x14ac:dyDescent="0.3">
      <c r="A2985" t="s">
        <v>81</v>
      </c>
      <c r="B2985" t="s">
        <v>4957</v>
      </c>
      <c r="C2985" t="s">
        <v>5002</v>
      </c>
      <c r="D2985" t="s">
        <v>4959</v>
      </c>
      <c r="E2985" t="s">
        <v>29</v>
      </c>
      <c r="F2985" t="s">
        <v>4493</v>
      </c>
      <c r="G2985">
        <v>1</v>
      </c>
      <c r="H2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5" t="str">
        <f>Tabla_Consulta_desde_proyectos6[[#This Row],[PRYApath]]&amp;" "&amp;Tabla_Consulta_desde_proyectos6[[#This Row],[Usunombre]]</f>
        <v>/0010/0006 RAFAEL VEGA ALVAREZ</v>
      </c>
    </row>
    <row r="2986" spans="1:11" x14ac:dyDescent="0.3">
      <c r="A2986" t="s">
        <v>81</v>
      </c>
      <c r="B2986" t="s">
        <v>4957</v>
      </c>
      <c r="C2986" t="s">
        <v>4958</v>
      </c>
      <c r="D2986" t="s">
        <v>4959</v>
      </c>
      <c r="E2986" t="s">
        <v>29</v>
      </c>
      <c r="F2986" t="s">
        <v>4493</v>
      </c>
      <c r="G2986">
        <v>0.25</v>
      </c>
      <c r="H2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6" t="str">
        <f>Tabla_Consulta_desde_proyectos6[[#This Row],[PRYApath]]&amp;" "&amp;Tabla_Consulta_desde_proyectos6[[#This Row],[Usunombre]]</f>
        <v>/0010/0006 RAFAEL VEGA ALVAREZ</v>
      </c>
    </row>
    <row r="2987" spans="1:11" x14ac:dyDescent="0.3">
      <c r="A2987" t="s">
        <v>81</v>
      </c>
      <c r="B2987" t="s">
        <v>4957</v>
      </c>
      <c r="C2987" t="s">
        <v>5002</v>
      </c>
      <c r="D2987" t="s">
        <v>4959</v>
      </c>
      <c r="E2987" t="s">
        <v>29</v>
      </c>
      <c r="F2987" t="s">
        <v>4559</v>
      </c>
      <c r="G2987">
        <v>1</v>
      </c>
      <c r="H2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7" t="str">
        <f>Tabla_Consulta_desde_proyectos6[[#This Row],[PRYApath]]&amp;" "&amp;Tabla_Consulta_desde_proyectos6[[#This Row],[Usunombre]]</f>
        <v>/0010/0006 RAFAEL VEGA ALVAREZ</v>
      </c>
    </row>
    <row r="2988" spans="1:11" x14ac:dyDescent="0.3">
      <c r="A2988" t="s">
        <v>81</v>
      </c>
      <c r="B2988" t="s">
        <v>4957</v>
      </c>
      <c r="C2988" t="s">
        <v>5002</v>
      </c>
      <c r="D2988" t="s">
        <v>4959</v>
      </c>
      <c r="E2988" t="s">
        <v>29</v>
      </c>
      <c r="F2988" t="s">
        <v>4593</v>
      </c>
      <c r="G2988">
        <v>1.5</v>
      </c>
      <c r="H2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8" t="str">
        <f>Tabla_Consulta_desde_proyectos6[[#This Row],[PRYApath]]&amp;" "&amp;Tabla_Consulta_desde_proyectos6[[#This Row],[Usunombre]]</f>
        <v>/0010/0006 RAFAEL VEGA ALVAREZ</v>
      </c>
    </row>
    <row r="2989" spans="1:11" x14ac:dyDescent="0.3">
      <c r="A2989" t="s">
        <v>81</v>
      </c>
      <c r="B2989" t="s">
        <v>4957</v>
      </c>
      <c r="C2989" t="s">
        <v>5002</v>
      </c>
      <c r="D2989" t="s">
        <v>4959</v>
      </c>
      <c r="E2989" t="s">
        <v>29</v>
      </c>
      <c r="F2989" t="s">
        <v>4610</v>
      </c>
      <c r="G2989">
        <v>0.5</v>
      </c>
      <c r="H2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89" t="str">
        <f>Tabla_Consulta_desde_proyectos6[[#This Row],[PRYApath]]&amp;" "&amp;Tabla_Consulta_desde_proyectos6[[#This Row],[Usunombre]]</f>
        <v>/0010/0006 RAFAEL VEGA ALVAREZ</v>
      </c>
    </row>
    <row r="2990" spans="1:11" x14ac:dyDescent="0.3">
      <c r="A2990" t="s">
        <v>81</v>
      </c>
      <c r="B2990" t="s">
        <v>4957</v>
      </c>
      <c r="C2990" t="s">
        <v>4958</v>
      </c>
      <c r="D2990" t="s">
        <v>4959</v>
      </c>
      <c r="E2990" t="s">
        <v>29</v>
      </c>
      <c r="F2990" t="s">
        <v>4610</v>
      </c>
      <c r="G2990">
        <v>1.75</v>
      </c>
      <c r="H2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0" t="str">
        <f>Tabla_Consulta_desde_proyectos6[[#This Row],[PRYApath]]&amp;" "&amp;Tabla_Consulta_desde_proyectos6[[#This Row],[Usunombre]]</f>
        <v>/0010/0006 RAFAEL VEGA ALVAREZ</v>
      </c>
    </row>
    <row r="2991" spans="1:11" x14ac:dyDescent="0.3">
      <c r="A2991" t="s">
        <v>81</v>
      </c>
      <c r="B2991" t="s">
        <v>4963</v>
      </c>
      <c r="C2991" t="s">
        <v>5197</v>
      </c>
      <c r="D2991" t="s">
        <v>5198</v>
      </c>
      <c r="E2991" t="s">
        <v>29</v>
      </c>
      <c r="F2991" t="s">
        <v>4493</v>
      </c>
      <c r="G2991">
        <v>0.5</v>
      </c>
      <c r="H2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1" t="str">
        <f>Tabla_Consulta_desde_proyectos6[[#This Row],[PRYApath]]&amp;" "&amp;Tabla_Consulta_desde_proyectos6[[#This Row],[Usunombre]]</f>
        <v>/0010/0012 RAFAEL VEGA ALVAREZ</v>
      </c>
    </row>
    <row r="2992" spans="1:11" x14ac:dyDescent="0.3">
      <c r="A2992" t="s">
        <v>81</v>
      </c>
      <c r="B2992" t="s">
        <v>4963</v>
      </c>
      <c r="C2992" t="s">
        <v>4964</v>
      </c>
      <c r="D2992" t="s">
        <v>5198</v>
      </c>
      <c r="E2992" t="s">
        <v>29</v>
      </c>
      <c r="F2992" t="s">
        <v>4593</v>
      </c>
      <c r="G2992">
        <v>1</v>
      </c>
      <c r="H2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2" t="str">
        <f>Tabla_Consulta_desde_proyectos6[[#This Row],[PRYApath]]&amp;" "&amp;Tabla_Consulta_desde_proyectos6[[#This Row],[Usunombre]]</f>
        <v>/0010/0012 RAFAEL VEGA ALVAREZ</v>
      </c>
    </row>
    <row r="2993" spans="1:11" x14ac:dyDescent="0.3">
      <c r="A2993" t="s">
        <v>81</v>
      </c>
      <c r="B2993" t="s">
        <v>4960</v>
      </c>
      <c r="C2993" t="s">
        <v>4961</v>
      </c>
      <c r="D2993" t="s">
        <v>4962</v>
      </c>
      <c r="E2993" t="s">
        <v>65</v>
      </c>
      <c r="F2993" t="s">
        <v>4284</v>
      </c>
      <c r="G2993">
        <v>1</v>
      </c>
      <c r="H2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3" t="str">
        <f>Tabla_Consulta_desde_proyectos6[[#This Row],[PRYApath]]&amp;" "&amp;Tabla_Consulta_desde_proyectos6[[#This Row],[Usunombre]]</f>
        <v>/0010/0014 ALFONSO VARGAS CHAVES</v>
      </c>
    </row>
    <row r="2994" spans="1:11" x14ac:dyDescent="0.3">
      <c r="A2994" t="s">
        <v>81</v>
      </c>
      <c r="B2994" t="s">
        <v>4960</v>
      </c>
      <c r="C2994" t="s">
        <v>4961</v>
      </c>
      <c r="D2994" t="s">
        <v>4962</v>
      </c>
      <c r="E2994" t="s">
        <v>65</v>
      </c>
      <c r="F2994" t="s">
        <v>4342</v>
      </c>
      <c r="G2994">
        <v>0.5</v>
      </c>
      <c r="H2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4" t="str">
        <f>Tabla_Consulta_desde_proyectos6[[#This Row],[PRYApath]]&amp;" "&amp;Tabla_Consulta_desde_proyectos6[[#This Row],[Usunombre]]</f>
        <v>/0010/0014 ALFONSO VARGAS CHAVES</v>
      </c>
    </row>
    <row r="2995" spans="1:11" x14ac:dyDescent="0.3">
      <c r="A2995" t="s">
        <v>81</v>
      </c>
      <c r="B2995" t="s">
        <v>4960</v>
      </c>
      <c r="C2995" t="s">
        <v>5004</v>
      </c>
      <c r="D2995" t="s">
        <v>4962</v>
      </c>
      <c r="E2995" t="s">
        <v>65</v>
      </c>
      <c r="F2995" t="s">
        <v>4434</v>
      </c>
      <c r="G2995">
        <v>4.25</v>
      </c>
      <c r="H2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5" t="str">
        <f>Tabla_Consulta_desde_proyectos6[[#This Row],[PRYApath]]&amp;" "&amp;Tabla_Consulta_desde_proyectos6[[#This Row],[Usunombre]]</f>
        <v>/0010/0014 ALFONSO VARGAS CHAVES</v>
      </c>
    </row>
    <row r="2996" spans="1:11" x14ac:dyDescent="0.3">
      <c r="A2996" t="s">
        <v>81</v>
      </c>
      <c r="B2996" t="s">
        <v>4960</v>
      </c>
      <c r="C2996" t="s">
        <v>4961</v>
      </c>
      <c r="D2996" t="s">
        <v>4962</v>
      </c>
      <c r="E2996" t="s">
        <v>65</v>
      </c>
      <c r="F2996" t="s">
        <v>4434</v>
      </c>
      <c r="G2996">
        <v>0.75</v>
      </c>
      <c r="H2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6" t="str">
        <f>Tabla_Consulta_desde_proyectos6[[#This Row],[PRYApath]]&amp;" "&amp;Tabla_Consulta_desde_proyectos6[[#This Row],[Usunombre]]</f>
        <v>/0010/0014 ALFONSO VARGAS CHAVES</v>
      </c>
    </row>
    <row r="2997" spans="1:11" x14ac:dyDescent="0.3">
      <c r="A2997" t="s">
        <v>81</v>
      </c>
      <c r="B2997" t="s">
        <v>4960</v>
      </c>
      <c r="C2997" t="s">
        <v>4961</v>
      </c>
      <c r="D2997" t="s">
        <v>4962</v>
      </c>
      <c r="E2997" t="s">
        <v>65</v>
      </c>
      <c r="F2997" t="s">
        <v>4493</v>
      </c>
      <c r="G2997">
        <v>2.75</v>
      </c>
      <c r="H29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7" t="str">
        <f>Tabla_Consulta_desde_proyectos6[[#This Row],[PRYApath]]&amp;" "&amp;Tabla_Consulta_desde_proyectos6[[#This Row],[Usunombre]]</f>
        <v>/0010/0014 ALFONSO VARGAS CHAVES</v>
      </c>
    </row>
    <row r="2998" spans="1:11" x14ac:dyDescent="0.3">
      <c r="A2998" t="s">
        <v>81</v>
      </c>
      <c r="B2998" t="s">
        <v>4960</v>
      </c>
      <c r="C2998" t="s">
        <v>4961</v>
      </c>
      <c r="D2998" t="s">
        <v>4962</v>
      </c>
      <c r="E2998" t="s">
        <v>65</v>
      </c>
      <c r="F2998" t="s">
        <v>4559</v>
      </c>
      <c r="G2998">
        <v>0.25</v>
      </c>
      <c r="H29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8" t="str">
        <f>Tabla_Consulta_desde_proyectos6[[#This Row],[PRYApath]]&amp;" "&amp;Tabla_Consulta_desde_proyectos6[[#This Row],[Usunombre]]</f>
        <v>/0010/0014 ALFONSO VARGAS CHAVES</v>
      </c>
    </row>
    <row r="2999" spans="1:11" x14ac:dyDescent="0.3">
      <c r="A2999" t="s">
        <v>81</v>
      </c>
      <c r="B2999" t="s">
        <v>4960</v>
      </c>
      <c r="C2999" t="s">
        <v>4961</v>
      </c>
      <c r="D2999" t="s">
        <v>4962</v>
      </c>
      <c r="E2999" t="s">
        <v>65</v>
      </c>
      <c r="F2999" t="s">
        <v>4593</v>
      </c>
      <c r="G2999">
        <v>3.25</v>
      </c>
      <c r="H2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2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2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2999" t="str">
        <f>Tabla_Consulta_desde_proyectos6[[#This Row],[PRYApath]]&amp;" "&amp;Tabla_Consulta_desde_proyectos6[[#This Row],[Usunombre]]</f>
        <v>/0010/0014 ALFONSO VARGAS CHAVES</v>
      </c>
    </row>
    <row r="3000" spans="1:11" x14ac:dyDescent="0.3">
      <c r="A3000" t="s">
        <v>81</v>
      </c>
      <c r="B3000" t="s">
        <v>4967</v>
      </c>
      <c r="C3000" t="s">
        <v>4970</v>
      </c>
      <c r="D3000" t="s">
        <v>5199</v>
      </c>
      <c r="E3000" t="s">
        <v>286</v>
      </c>
      <c r="F3000" t="s">
        <v>4610</v>
      </c>
      <c r="G3000">
        <v>2.25</v>
      </c>
      <c r="H3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0" t="str">
        <f>Tabla_Consulta_desde_proyectos6[[#This Row],[PRYApath]]&amp;" "&amp;Tabla_Consulta_desde_proyectos6[[#This Row],[Usunombre]]</f>
        <v>/0010/0016 ALFONSO FUENTES RODRIGUEZ</v>
      </c>
    </row>
    <row r="3001" spans="1:11" x14ac:dyDescent="0.3">
      <c r="A3001" t="s">
        <v>81</v>
      </c>
      <c r="B3001" t="s">
        <v>4967</v>
      </c>
      <c r="C3001" t="s">
        <v>4970</v>
      </c>
      <c r="D3001" t="s">
        <v>5199</v>
      </c>
      <c r="E3001" t="s">
        <v>29</v>
      </c>
      <c r="F3001" t="s">
        <v>4610</v>
      </c>
      <c r="G3001">
        <v>0.25</v>
      </c>
      <c r="H3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1" t="str">
        <f>Tabla_Consulta_desde_proyectos6[[#This Row],[PRYApath]]&amp;" "&amp;Tabla_Consulta_desde_proyectos6[[#This Row],[Usunombre]]</f>
        <v>/0010/0016 RAFAEL VEGA ALVAREZ</v>
      </c>
    </row>
    <row r="3002" spans="1:11" x14ac:dyDescent="0.3">
      <c r="A3002" t="s">
        <v>83</v>
      </c>
      <c r="B3002" t="s">
        <v>4709</v>
      </c>
      <c r="C3002" t="s">
        <v>5200</v>
      </c>
      <c r="D3002" t="s">
        <v>1086</v>
      </c>
      <c r="E3002" t="s">
        <v>59</v>
      </c>
      <c r="F3002" t="s">
        <v>4258</v>
      </c>
      <c r="G3002">
        <v>1</v>
      </c>
      <c r="H3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2" t="str">
        <f>Tabla_Consulta_desde_proyectos6[[#This Row],[PRYApath]]&amp;" "&amp;Tabla_Consulta_desde_proyectos6[[#This Row],[Usunombre]]</f>
        <v>/0002/0002 ALVARO CHAVES SABORIO</v>
      </c>
    </row>
    <row r="3003" spans="1:11" x14ac:dyDescent="0.3">
      <c r="A3003" t="s">
        <v>83</v>
      </c>
      <c r="B3003" t="s">
        <v>4709</v>
      </c>
      <c r="C3003" t="s">
        <v>5201</v>
      </c>
      <c r="D3003" t="s">
        <v>1086</v>
      </c>
      <c r="E3003" t="s">
        <v>59</v>
      </c>
      <c r="F3003" t="s">
        <v>4284</v>
      </c>
      <c r="G3003">
        <v>0.5</v>
      </c>
      <c r="H3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3" t="str">
        <f>Tabla_Consulta_desde_proyectos6[[#This Row],[PRYApath]]&amp;" "&amp;Tabla_Consulta_desde_proyectos6[[#This Row],[Usunombre]]</f>
        <v>/0002/0002 ALVARO CHAVES SABORIO</v>
      </c>
    </row>
    <row r="3004" spans="1:11" x14ac:dyDescent="0.3">
      <c r="A3004" t="s">
        <v>83</v>
      </c>
      <c r="B3004" t="s">
        <v>4709</v>
      </c>
      <c r="C3004" t="s">
        <v>5202</v>
      </c>
      <c r="D3004" t="s">
        <v>1086</v>
      </c>
      <c r="E3004" t="s">
        <v>59</v>
      </c>
      <c r="F3004" t="s">
        <v>4284</v>
      </c>
      <c r="G3004">
        <v>0.5</v>
      </c>
      <c r="H3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4" t="str">
        <f>Tabla_Consulta_desde_proyectos6[[#This Row],[PRYApath]]&amp;" "&amp;Tabla_Consulta_desde_proyectos6[[#This Row],[Usunombre]]</f>
        <v>/0002/0002 ALVARO CHAVES SABORIO</v>
      </c>
    </row>
    <row r="3005" spans="1:11" x14ac:dyDescent="0.3">
      <c r="A3005" t="s">
        <v>83</v>
      </c>
      <c r="B3005" t="s">
        <v>4709</v>
      </c>
      <c r="C3005" t="s">
        <v>5200</v>
      </c>
      <c r="D3005" t="s">
        <v>1086</v>
      </c>
      <c r="E3005" t="s">
        <v>59</v>
      </c>
      <c r="F3005" t="s">
        <v>4284</v>
      </c>
      <c r="G3005">
        <v>3</v>
      </c>
      <c r="H3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5" t="str">
        <f>Tabla_Consulta_desde_proyectos6[[#This Row],[PRYApath]]&amp;" "&amp;Tabla_Consulta_desde_proyectos6[[#This Row],[Usunombre]]</f>
        <v>/0002/0002 ALVARO CHAVES SABORIO</v>
      </c>
    </row>
    <row r="3006" spans="1:11" x14ac:dyDescent="0.3">
      <c r="A3006" t="s">
        <v>83</v>
      </c>
      <c r="B3006" t="s">
        <v>4709</v>
      </c>
      <c r="C3006" t="s">
        <v>5203</v>
      </c>
      <c r="D3006" t="s">
        <v>1086</v>
      </c>
      <c r="E3006" t="s">
        <v>59</v>
      </c>
      <c r="F3006" t="s">
        <v>4284</v>
      </c>
      <c r="G3006">
        <v>3</v>
      </c>
      <c r="H3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6" t="str">
        <f>Tabla_Consulta_desde_proyectos6[[#This Row],[PRYApath]]&amp;" "&amp;Tabla_Consulta_desde_proyectos6[[#This Row],[Usunombre]]</f>
        <v>/0002/0002 ALVARO CHAVES SABORIO</v>
      </c>
    </row>
    <row r="3007" spans="1:11" x14ac:dyDescent="0.3">
      <c r="A3007" t="s">
        <v>83</v>
      </c>
      <c r="B3007" t="s">
        <v>4709</v>
      </c>
      <c r="C3007" t="s">
        <v>5204</v>
      </c>
      <c r="D3007" t="s">
        <v>1086</v>
      </c>
      <c r="E3007" t="s">
        <v>59</v>
      </c>
      <c r="F3007" t="s">
        <v>4342</v>
      </c>
      <c r="G3007">
        <v>2</v>
      </c>
      <c r="H3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7" t="str">
        <f>Tabla_Consulta_desde_proyectos6[[#This Row],[PRYApath]]&amp;" "&amp;Tabla_Consulta_desde_proyectos6[[#This Row],[Usunombre]]</f>
        <v>/0002/0002 ALVARO CHAVES SABORIO</v>
      </c>
    </row>
    <row r="3008" spans="1:11" x14ac:dyDescent="0.3">
      <c r="A3008" t="s">
        <v>83</v>
      </c>
      <c r="B3008" t="s">
        <v>4709</v>
      </c>
      <c r="C3008" t="s">
        <v>5205</v>
      </c>
      <c r="D3008" t="s">
        <v>1086</v>
      </c>
      <c r="E3008" t="s">
        <v>59</v>
      </c>
      <c r="F3008" t="s">
        <v>4342</v>
      </c>
      <c r="G3008">
        <v>2</v>
      </c>
      <c r="H3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8" t="str">
        <f>Tabla_Consulta_desde_proyectos6[[#This Row],[PRYApath]]&amp;" "&amp;Tabla_Consulta_desde_proyectos6[[#This Row],[Usunombre]]</f>
        <v>/0002/0002 ALVARO CHAVES SABORIO</v>
      </c>
    </row>
    <row r="3009" spans="1:11" x14ac:dyDescent="0.3">
      <c r="A3009" t="s">
        <v>83</v>
      </c>
      <c r="B3009" t="s">
        <v>4709</v>
      </c>
      <c r="C3009" t="s">
        <v>5206</v>
      </c>
      <c r="D3009" t="s">
        <v>1086</v>
      </c>
      <c r="E3009" t="s">
        <v>59</v>
      </c>
      <c r="F3009" t="s">
        <v>4342</v>
      </c>
      <c r="G3009">
        <v>3</v>
      </c>
      <c r="H3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09" t="str">
        <f>Tabla_Consulta_desde_proyectos6[[#This Row],[PRYApath]]&amp;" "&amp;Tabla_Consulta_desde_proyectos6[[#This Row],[Usunombre]]</f>
        <v>/0002/0002 ALVARO CHAVES SABORIO</v>
      </c>
    </row>
    <row r="3010" spans="1:11" x14ac:dyDescent="0.3">
      <c r="A3010" t="s">
        <v>83</v>
      </c>
      <c r="B3010" t="s">
        <v>4709</v>
      </c>
      <c r="C3010" t="s">
        <v>4786</v>
      </c>
      <c r="D3010" t="s">
        <v>1086</v>
      </c>
      <c r="E3010" t="s">
        <v>59</v>
      </c>
      <c r="F3010" t="s">
        <v>4342</v>
      </c>
      <c r="G3010">
        <v>4.5</v>
      </c>
      <c r="H3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0" t="str">
        <f>Tabla_Consulta_desde_proyectos6[[#This Row],[PRYApath]]&amp;" "&amp;Tabla_Consulta_desde_proyectos6[[#This Row],[Usunombre]]</f>
        <v>/0002/0002 ALVARO CHAVES SABORIO</v>
      </c>
    </row>
    <row r="3011" spans="1:11" x14ac:dyDescent="0.3">
      <c r="A3011" t="s">
        <v>83</v>
      </c>
      <c r="B3011" t="s">
        <v>4709</v>
      </c>
      <c r="C3011" t="s">
        <v>4785</v>
      </c>
      <c r="D3011" t="s">
        <v>1086</v>
      </c>
      <c r="E3011" t="s">
        <v>59</v>
      </c>
      <c r="F3011" t="s">
        <v>4342</v>
      </c>
      <c r="G3011">
        <v>5.5</v>
      </c>
      <c r="H3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1" t="str">
        <f>Tabla_Consulta_desde_proyectos6[[#This Row],[PRYApath]]&amp;" "&amp;Tabla_Consulta_desde_proyectos6[[#This Row],[Usunombre]]</f>
        <v>/0002/0002 ALVARO CHAVES SABORIO</v>
      </c>
    </row>
    <row r="3012" spans="1:11" x14ac:dyDescent="0.3">
      <c r="A3012" t="s">
        <v>83</v>
      </c>
      <c r="B3012" t="s">
        <v>4709</v>
      </c>
      <c r="C3012" t="s">
        <v>5207</v>
      </c>
      <c r="D3012" t="s">
        <v>1086</v>
      </c>
      <c r="E3012" t="s">
        <v>59</v>
      </c>
      <c r="F3012" t="s">
        <v>4342</v>
      </c>
      <c r="G3012">
        <v>9</v>
      </c>
      <c r="H3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2" t="str">
        <f>Tabla_Consulta_desde_proyectos6[[#This Row],[PRYApath]]&amp;" "&amp;Tabla_Consulta_desde_proyectos6[[#This Row],[Usunombre]]</f>
        <v>/0002/0002 ALVARO CHAVES SABORIO</v>
      </c>
    </row>
    <row r="3013" spans="1:11" x14ac:dyDescent="0.3">
      <c r="A3013" t="s">
        <v>83</v>
      </c>
      <c r="B3013" t="s">
        <v>4709</v>
      </c>
      <c r="C3013" t="s">
        <v>5203</v>
      </c>
      <c r="D3013" t="s">
        <v>1086</v>
      </c>
      <c r="E3013" t="s">
        <v>59</v>
      </c>
      <c r="F3013" t="s">
        <v>4388</v>
      </c>
      <c r="G3013">
        <v>1</v>
      </c>
      <c r="H3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3" t="str">
        <f>Tabla_Consulta_desde_proyectos6[[#This Row],[PRYApath]]&amp;" "&amp;Tabla_Consulta_desde_proyectos6[[#This Row],[Usunombre]]</f>
        <v>/0002/0002 ALVARO CHAVES SABORIO</v>
      </c>
    </row>
    <row r="3014" spans="1:11" x14ac:dyDescent="0.3">
      <c r="A3014" t="s">
        <v>83</v>
      </c>
      <c r="B3014" t="s">
        <v>4709</v>
      </c>
      <c r="C3014" t="s">
        <v>5208</v>
      </c>
      <c r="D3014" t="s">
        <v>1086</v>
      </c>
      <c r="E3014" t="s">
        <v>59</v>
      </c>
      <c r="F3014" t="s">
        <v>4422</v>
      </c>
      <c r="G3014">
        <v>1</v>
      </c>
      <c r="H3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4" t="str">
        <f>Tabla_Consulta_desde_proyectos6[[#This Row],[PRYApath]]&amp;" "&amp;Tabla_Consulta_desde_proyectos6[[#This Row],[Usunombre]]</f>
        <v>/0002/0002 ALVARO CHAVES SABORIO</v>
      </c>
    </row>
    <row r="3015" spans="1:11" x14ac:dyDescent="0.3">
      <c r="A3015" t="s">
        <v>83</v>
      </c>
      <c r="B3015" t="s">
        <v>4709</v>
      </c>
      <c r="C3015" t="s">
        <v>5209</v>
      </c>
      <c r="D3015" t="s">
        <v>1086</v>
      </c>
      <c r="E3015" t="s">
        <v>59</v>
      </c>
      <c r="F3015" t="s">
        <v>4493</v>
      </c>
      <c r="G3015">
        <v>2</v>
      </c>
      <c r="H3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5" t="str">
        <f>Tabla_Consulta_desde_proyectos6[[#This Row],[PRYApath]]&amp;" "&amp;Tabla_Consulta_desde_proyectos6[[#This Row],[Usunombre]]</f>
        <v>/0002/0002 ALVARO CHAVES SABORIO</v>
      </c>
    </row>
    <row r="3016" spans="1:11" x14ac:dyDescent="0.3">
      <c r="A3016" t="s">
        <v>83</v>
      </c>
      <c r="B3016" t="s">
        <v>4709</v>
      </c>
      <c r="C3016" t="s">
        <v>5210</v>
      </c>
      <c r="D3016" t="s">
        <v>1086</v>
      </c>
      <c r="E3016" t="s">
        <v>59</v>
      </c>
      <c r="F3016" t="s">
        <v>4493</v>
      </c>
      <c r="G3016">
        <v>2</v>
      </c>
      <c r="H3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6" t="str">
        <f>Tabla_Consulta_desde_proyectos6[[#This Row],[PRYApath]]&amp;" "&amp;Tabla_Consulta_desde_proyectos6[[#This Row],[Usunombre]]</f>
        <v>/0002/0002 ALVARO CHAVES SABORIO</v>
      </c>
    </row>
    <row r="3017" spans="1:11" x14ac:dyDescent="0.3">
      <c r="A3017" t="s">
        <v>83</v>
      </c>
      <c r="B3017" t="s">
        <v>4709</v>
      </c>
      <c r="C3017" t="s">
        <v>5211</v>
      </c>
      <c r="D3017" t="s">
        <v>1086</v>
      </c>
      <c r="E3017" t="s">
        <v>59</v>
      </c>
      <c r="F3017" t="s">
        <v>4493</v>
      </c>
      <c r="G3017">
        <v>4.5</v>
      </c>
      <c r="H3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7" t="str">
        <f>Tabla_Consulta_desde_proyectos6[[#This Row],[PRYApath]]&amp;" "&amp;Tabla_Consulta_desde_proyectos6[[#This Row],[Usunombre]]</f>
        <v>/0002/0002 ALVARO CHAVES SABORIO</v>
      </c>
    </row>
    <row r="3018" spans="1:11" x14ac:dyDescent="0.3">
      <c r="A3018" t="s">
        <v>83</v>
      </c>
      <c r="B3018" t="s">
        <v>4709</v>
      </c>
      <c r="C3018" t="s">
        <v>5212</v>
      </c>
      <c r="D3018" t="s">
        <v>1086</v>
      </c>
      <c r="E3018" t="s">
        <v>59</v>
      </c>
      <c r="F3018" t="s">
        <v>4493</v>
      </c>
      <c r="G3018">
        <v>5</v>
      </c>
      <c r="H3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8" t="str">
        <f>Tabla_Consulta_desde_proyectos6[[#This Row],[PRYApath]]&amp;" "&amp;Tabla_Consulta_desde_proyectos6[[#This Row],[Usunombre]]</f>
        <v>/0002/0002 ALVARO CHAVES SABORIO</v>
      </c>
    </row>
    <row r="3019" spans="1:11" x14ac:dyDescent="0.3">
      <c r="A3019" t="s">
        <v>83</v>
      </c>
      <c r="B3019" t="s">
        <v>4709</v>
      </c>
      <c r="C3019" t="s">
        <v>5213</v>
      </c>
      <c r="D3019" t="s">
        <v>1086</v>
      </c>
      <c r="E3019" t="s">
        <v>59</v>
      </c>
      <c r="F3019" t="s">
        <v>4493</v>
      </c>
      <c r="G3019">
        <v>7</v>
      </c>
      <c r="H3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19" t="str">
        <f>Tabla_Consulta_desde_proyectos6[[#This Row],[PRYApath]]&amp;" "&amp;Tabla_Consulta_desde_proyectos6[[#This Row],[Usunombre]]</f>
        <v>/0002/0002 ALVARO CHAVES SABORIO</v>
      </c>
    </row>
    <row r="3020" spans="1:11" x14ac:dyDescent="0.3">
      <c r="A3020" t="s">
        <v>83</v>
      </c>
      <c r="B3020" t="s">
        <v>4709</v>
      </c>
      <c r="C3020" t="s">
        <v>5214</v>
      </c>
      <c r="D3020" t="s">
        <v>1086</v>
      </c>
      <c r="E3020" t="s">
        <v>63</v>
      </c>
      <c r="F3020" t="s">
        <v>4284</v>
      </c>
      <c r="G3020">
        <v>2</v>
      </c>
      <c r="H3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0" t="str">
        <f>Tabla_Consulta_desde_proyectos6[[#This Row],[PRYApath]]&amp;" "&amp;Tabla_Consulta_desde_proyectos6[[#This Row],[Usunombre]]</f>
        <v>/0002/0002 CAROL RODRIGUEZ SOLORZANO</v>
      </c>
    </row>
    <row r="3021" spans="1:11" x14ac:dyDescent="0.3">
      <c r="A3021" t="s">
        <v>83</v>
      </c>
      <c r="B3021" t="s">
        <v>4709</v>
      </c>
      <c r="C3021" t="s">
        <v>5215</v>
      </c>
      <c r="D3021" t="s">
        <v>1086</v>
      </c>
      <c r="E3021" t="s">
        <v>63</v>
      </c>
      <c r="F3021" t="s">
        <v>4422</v>
      </c>
      <c r="G3021">
        <v>0.5</v>
      </c>
      <c r="H3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1" t="str">
        <f>Tabla_Consulta_desde_proyectos6[[#This Row],[PRYApath]]&amp;" "&amp;Tabla_Consulta_desde_proyectos6[[#This Row],[Usunombre]]</f>
        <v>/0002/0002 CAROL RODRIGUEZ SOLORZANO</v>
      </c>
    </row>
    <row r="3022" spans="1:11" x14ac:dyDescent="0.3">
      <c r="A3022" t="s">
        <v>83</v>
      </c>
      <c r="B3022" t="s">
        <v>4709</v>
      </c>
      <c r="C3022" t="s">
        <v>5216</v>
      </c>
      <c r="D3022" t="s">
        <v>1086</v>
      </c>
      <c r="E3022" t="s">
        <v>63</v>
      </c>
      <c r="F3022" t="s">
        <v>4422</v>
      </c>
      <c r="G3022">
        <v>1</v>
      </c>
      <c r="H3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2" t="str">
        <f>Tabla_Consulta_desde_proyectos6[[#This Row],[PRYApath]]&amp;" "&amp;Tabla_Consulta_desde_proyectos6[[#This Row],[Usunombre]]</f>
        <v>/0002/0002 CAROL RODRIGUEZ SOLORZANO</v>
      </c>
    </row>
    <row r="3023" spans="1:11" x14ac:dyDescent="0.3">
      <c r="A3023" t="s">
        <v>83</v>
      </c>
      <c r="B3023" t="s">
        <v>4709</v>
      </c>
      <c r="C3023" t="s">
        <v>5217</v>
      </c>
      <c r="D3023" t="s">
        <v>1086</v>
      </c>
      <c r="E3023" t="s">
        <v>63</v>
      </c>
      <c r="F3023" t="s">
        <v>4422</v>
      </c>
      <c r="G3023">
        <v>1</v>
      </c>
      <c r="H3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3" t="str">
        <f>Tabla_Consulta_desde_proyectos6[[#This Row],[PRYApath]]&amp;" "&amp;Tabla_Consulta_desde_proyectos6[[#This Row],[Usunombre]]</f>
        <v>/0002/0002 CAROL RODRIGUEZ SOLORZANO</v>
      </c>
    </row>
    <row r="3024" spans="1:11" x14ac:dyDescent="0.3">
      <c r="A3024" t="s">
        <v>83</v>
      </c>
      <c r="B3024" t="s">
        <v>4709</v>
      </c>
      <c r="C3024" t="s">
        <v>5218</v>
      </c>
      <c r="D3024" t="s">
        <v>1086</v>
      </c>
      <c r="E3024" t="s">
        <v>63</v>
      </c>
      <c r="F3024" t="s">
        <v>4422</v>
      </c>
      <c r="G3024">
        <v>1</v>
      </c>
      <c r="H3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4" t="str">
        <f>Tabla_Consulta_desde_proyectos6[[#This Row],[PRYApath]]&amp;" "&amp;Tabla_Consulta_desde_proyectos6[[#This Row],[Usunombre]]</f>
        <v>/0002/0002 CAROL RODRIGUEZ SOLORZANO</v>
      </c>
    </row>
    <row r="3025" spans="1:11" x14ac:dyDescent="0.3">
      <c r="A3025" t="s">
        <v>83</v>
      </c>
      <c r="B3025" t="s">
        <v>4709</v>
      </c>
      <c r="C3025" t="s">
        <v>5219</v>
      </c>
      <c r="D3025" t="s">
        <v>1086</v>
      </c>
      <c r="E3025" t="s">
        <v>63</v>
      </c>
      <c r="F3025" t="s">
        <v>4422</v>
      </c>
      <c r="G3025">
        <v>1.5</v>
      </c>
      <c r="H3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5" t="str">
        <f>Tabla_Consulta_desde_proyectos6[[#This Row],[PRYApath]]&amp;" "&amp;Tabla_Consulta_desde_proyectos6[[#This Row],[Usunombre]]</f>
        <v>/0002/0002 CAROL RODRIGUEZ SOLORZANO</v>
      </c>
    </row>
    <row r="3026" spans="1:11" x14ac:dyDescent="0.3">
      <c r="A3026" t="s">
        <v>83</v>
      </c>
      <c r="B3026" t="s">
        <v>4709</v>
      </c>
      <c r="C3026" t="s">
        <v>5220</v>
      </c>
      <c r="D3026" t="s">
        <v>1086</v>
      </c>
      <c r="E3026" t="s">
        <v>63</v>
      </c>
      <c r="F3026" t="s">
        <v>4422</v>
      </c>
      <c r="G3026">
        <v>2</v>
      </c>
      <c r="H3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6" t="str">
        <f>Tabla_Consulta_desde_proyectos6[[#This Row],[PRYApath]]&amp;" "&amp;Tabla_Consulta_desde_proyectos6[[#This Row],[Usunombre]]</f>
        <v>/0002/0002 CAROL RODRIGUEZ SOLORZANO</v>
      </c>
    </row>
    <row r="3027" spans="1:11" x14ac:dyDescent="0.3">
      <c r="A3027" t="s">
        <v>83</v>
      </c>
      <c r="B3027" t="s">
        <v>4709</v>
      </c>
      <c r="C3027" t="s">
        <v>5221</v>
      </c>
      <c r="D3027" t="s">
        <v>1086</v>
      </c>
      <c r="E3027" t="s">
        <v>63</v>
      </c>
      <c r="F3027" t="s">
        <v>4422</v>
      </c>
      <c r="G3027">
        <v>2</v>
      </c>
      <c r="H3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7" t="str">
        <f>Tabla_Consulta_desde_proyectos6[[#This Row],[PRYApath]]&amp;" "&amp;Tabla_Consulta_desde_proyectos6[[#This Row],[Usunombre]]</f>
        <v>/0002/0002 CAROL RODRIGUEZ SOLORZANO</v>
      </c>
    </row>
    <row r="3028" spans="1:11" x14ac:dyDescent="0.3">
      <c r="A3028" t="s">
        <v>83</v>
      </c>
      <c r="B3028" t="s">
        <v>4709</v>
      </c>
      <c r="C3028" t="s">
        <v>5222</v>
      </c>
      <c r="D3028" t="s">
        <v>1086</v>
      </c>
      <c r="E3028" t="s">
        <v>63</v>
      </c>
      <c r="F3028" t="s">
        <v>4422</v>
      </c>
      <c r="G3028">
        <v>2</v>
      </c>
      <c r="H3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8" t="str">
        <f>Tabla_Consulta_desde_proyectos6[[#This Row],[PRYApath]]&amp;" "&amp;Tabla_Consulta_desde_proyectos6[[#This Row],[Usunombre]]</f>
        <v>/0002/0002 CAROL RODRIGUEZ SOLORZANO</v>
      </c>
    </row>
    <row r="3029" spans="1:11" x14ac:dyDescent="0.3">
      <c r="A3029" t="s">
        <v>83</v>
      </c>
      <c r="B3029" t="s">
        <v>4709</v>
      </c>
      <c r="C3029" t="s">
        <v>5223</v>
      </c>
      <c r="D3029" t="s">
        <v>1086</v>
      </c>
      <c r="E3029" t="s">
        <v>63</v>
      </c>
      <c r="F3029" t="s">
        <v>4422</v>
      </c>
      <c r="G3029">
        <v>2</v>
      </c>
      <c r="H3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29" t="str">
        <f>Tabla_Consulta_desde_proyectos6[[#This Row],[PRYApath]]&amp;" "&amp;Tabla_Consulta_desde_proyectos6[[#This Row],[Usunombre]]</f>
        <v>/0002/0002 CAROL RODRIGUEZ SOLORZANO</v>
      </c>
    </row>
    <row r="3030" spans="1:11" x14ac:dyDescent="0.3">
      <c r="A3030" t="s">
        <v>83</v>
      </c>
      <c r="B3030" t="s">
        <v>4709</v>
      </c>
      <c r="C3030" t="s">
        <v>5224</v>
      </c>
      <c r="D3030" t="s">
        <v>1086</v>
      </c>
      <c r="E3030" t="s">
        <v>63</v>
      </c>
      <c r="F3030" t="s">
        <v>4422</v>
      </c>
      <c r="G3030">
        <v>2</v>
      </c>
      <c r="H3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0" t="str">
        <f>Tabla_Consulta_desde_proyectos6[[#This Row],[PRYApath]]&amp;" "&amp;Tabla_Consulta_desde_proyectos6[[#This Row],[Usunombre]]</f>
        <v>/0002/0002 CAROL RODRIGUEZ SOLORZANO</v>
      </c>
    </row>
    <row r="3031" spans="1:11" x14ac:dyDescent="0.3">
      <c r="A3031" t="s">
        <v>83</v>
      </c>
      <c r="B3031" t="s">
        <v>4709</v>
      </c>
      <c r="C3031" t="s">
        <v>5214</v>
      </c>
      <c r="D3031" t="s">
        <v>1086</v>
      </c>
      <c r="E3031" t="s">
        <v>63</v>
      </c>
      <c r="F3031" t="s">
        <v>4422</v>
      </c>
      <c r="G3031">
        <v>3</v>
      </c>
      <c r="H3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1" t="str">
        <f>Tabla_Consulta_desde_proyectos6[[#This Row],[PRYApath]]&amp;" "&amp;Tabla_Consulta_desde_proyectos6[[#This Row],[Usunombre]]</f>
        <v>/0002/0002 CAROL RODRIGUEZ SOLORZANO</v>
      </c>
    </row>
    <row r="3032" spans="1:11" x14ac:dyDescent="0.3">
      <c r="A3032" t="s">
        <v>83</v>
      </c>
      <c r="B3032" t="s">
        <v>4709</v>
      </c>
      <c r="C3032" t="s">
        <v>5225</v>
      </c>
      <c r="D3032" t="s">
        <v>1086</v>
      </c>
      <c r="E3032" t="s">
        <v>63</v>
      </c>
      <c r="F3032" t="s">
        <v>4422</v>
      </c>
      <c r="G3032">
        <v>3</v>
      </c>
      <c r="H3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2" t="str">
        <f>Tabla_Consulta_desde_proyectos6[[#This Row],[PRYApath]]&amp;" "&amp;Tabla_Consulta_desde_proyectos6[[#This Row],[Usunombre]]</f>
        <v>/0002/0002 CAROL RODRIGUEZ SOLORZANO</v>
      </c>
    </row>
    <row r="3033" spans="1:11" x14ac:dyDescent="0.3">
      <c r="A3033" t="s">
        <v>83</v>
      </c>
      <c r="B3033" t="s">
        <v>4709</v>
      </c>
      <c r="C3033" t="s">
        <v>5226</v>
      </c>
      <c r="D3033" t="s">
        <v>1086</v>
      </c>
      <c r="E3033" t="s">
        <v>63</v>
      </c>
      <c r="F3033" t="s">
        <v>4422</v>
      </c>
      <c r="G3033">
        <v>3</v>
      </c>
      <c r="H3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3" t="str">
        <f>Tabla_Consulta_desde_proyectos6[[#This Row],[PRYApath]]&amp;" "&amp;Tabla_Consulta_desde_proyectos6[[#This Row],[Usunombre]]</f>
        <v>/0002/0002 CAROL RODRIGUEZ SOLORZANO</v>
      </c>
    </row>
    <row r="3034" spans="1:11" x14ac:dyDescent="0.3">
      <c r="A3034" t="s">
        <v>83</v>
      </c>
      <c r="B3034" t="s">
        <v>4709</v>
      </c>
      <c r="C3034" t="s">
        <v>5227</v>
      </c>
      <c r="D3034" t="s">
        <v>1086</v>
      </c>
      <c r="E3034" t="s">
        <v>63</v>
      </c>
      <c r="F3034" t="s">
        <v>4422</v>
      </c>
      <c r="G3034">
        <v>3.5</v>
      </c>
      <c r="H3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4" t="str">
        <f>Tabla_Consulta_desde_proyectos6[[#This Row],[PRYApath]]&amp;" "&amp;Tabla_Consulta_desde_proyectos6[[#This Row],[Usunombre]]</f>
        <v>/0002/0002 CAROL RODRIGUEZ SOLORZANO</v>
      </c>
    </row>
    <row r="3035" spans="1:11" x14ac:dyDescent="0.3">
      <c r="A3035" t="s">
        <v>83</v>
      </c>
      <c r="B3035" t="s">
        <v>4709</v>
      </c>
      <c r="C3035" t="s">
        <v>5228</v>
      </c>
      <c r="D3035" t="s">
        <v>1086</v>
      </c>
      <c r="E3035" t="s">
        <v>63</v>
      </c>
      <c r="F3035" t="s">
        <v>4422</v>
      </c>
      <c r="G3035">
        <v>4</v>
      </c>
      <c r="H3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5" t="str">
        <f>Tabla_Consulta_desde_proyectos6[[#This Row],[PRYApath]]&amp;" "&amp;Tabla_Consulta_desde_proyectos6[[#This Row],[Usunombre]]</f>
        <v>/0002/0002 CAROL RODRIGUEZ SOLORZANO</v>
      </c>
    </row>
    <row r="3036" spans="1:11" x14ac:dyDescent="0.3">
      <c r="A3036" t="s">
        <v>83</v>
      </c>
      <c r="B3036" t="s">
        <v>4709</v>
      </c>
      <c r="C3036" t="s">
        <v>5228</v>
      </c>
      <c r="D3036" t="s">
        <v>1086</v>
      </c>
      <c r="E3036" t="s">
        <v>63</v>
      </c>
      <c r="F3036" t="s">
        <v>4434</v>
      </c>
      <c r="G3036">
        <v>0.5</v>
      </c>
      <c r="H3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6" t="str">
        <f>Tabla_Consulta_desde_proyectos6[[#This Row],[PRYApath]]&amp;" "&amp;Tabla_Consulta_desde_proyectos6[[#This Row],[Usunombre]]</f>
        <v>/0002/0002 CAROL RODRIGUEZ SOLORZANO</v>
      </c>
    </row>
    <row r="3037" spans="1:11" x14ac:dyDescent="0.3">
      <c r="A3037" t="s">
        <v>83</v>
      </c>
      <c r="B3037" t="s">
        <v>4709</v>
      </c>
      <c r="C3037" t="s">
        <v>5229</v>
      </c>
      <c r="D3037" t="s">
        <v>1086</v>
      </c>
      <c r="E3037" t="s">
        <v>69</v>
      </c>
      <c r="F3037" t="s">
        <v>4258</v>
      </c>
      <c r="G3037">
        <v>2</v>
      </c>
      <c r="H3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7" t="str">
        <f>Tabla_Consulta_desde_proyectos6[[#This Row],[PRYApath]]&amp;" "&amp;Tabla_Consulta_desde_proyectos6[[#This Row],[Usunombre]]</f>
        <v>/0002/0002 DANNY DAVID BUSTOS ROJAS</v>
      </c>
    </row>
    <row r="3038" spans="1:11" x14ac:dyDescent="0.3">
      <c r="A3038" t="s">
        <v>83</v>
      </c>
      <c r="B3038" t="s">
        <v>4709</v>
      </c>
      <c r="C3038" t="s">
        <v>5230</v>
      </c>
      <c r="D3038" t="s">
        <v>1086</v>
      </c>
      <c r="E3038" t="s">
        <v>69</v>
      </c>
      <c r="F3038" t="s">
        <v>4258</v>
      </c>
      <c r="G3038">
        <v>9</v>
      </c>
      <c r="H3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8" t="str">
        <f>Tabla_Consulta_desde_proyectos6[[#This Row],[PRYApath]]&amp;" "&amp;Tabla_Consulta_desde_proyectos6[[#This Row],[Usunombre]]</f>
        <v>/0002/0002 DANNY DAVID BUSTOS ROJAS</v>
      </c>
    </row>
    <row r="3039" spans="1:11" x14ac:dyDescent="0.3">
      <c r="A3039" t="s">
        <v>83</v>
      </c>
      <c r="B3039" t="s">
        <v>4709</v>
      </c>
      <c r="C3039" t="s">
        <v>326</v>
      </c>
      <c r="D3039" t="s">
        <v>1086</v>
      </c>
      <c r="E3039" t="s">
        <v>69</v>
      </c>
      <c r="F3039" t="s">
        <v>4284</v>
      </c>
      <c r="G3039">
        <v>3</v>
      </c>
      <c r="H3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39" t="str">
        <f>Tabla_Consulta_desde_proyectos6[[#This Row],[PRYApath]]&amp;" "&amp;Tabla_Consulta_desde_proyectos6[[#This Row],[Usunombre]]</f>
        <v>/0002/0002 DANNY DAVID BUSTOS ROJAS</v>
      </c>
    </row>
    <row r="3040" spans="1:11" x14ac:dyDescent="0.3">
      <c r="A3040" t="s">
        <v>83</v>
      </c>
      <c r="B3040" t="s">
        <v>4709</v>
      </c>
      <c r="C3040" t="s">
        <v>5231</v>
      </c>
      <c r="D3040" t="s">
        <v>1086</v>
      </c>
      <c r="E3040" t="s">
        <v>69</v>
      </c>
      <c r="F3040" t="s">
        <v>4284</v>
      </c>
      <c r="G3040">
        <v>1</v>
      </c>
      <c r="H3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0" t="str">
        <f>Tabla_Consulta_desde_proyectos6[[#This Row],[PRYApath]]&amp;" "&amp;Tabla_Consulta_desde_proyectos6[[#This Row],[Usunombre]]</f>
        <v>/0002/0002 DANNY DAVID BUSTOS ROJAS</v>
      </c>
    </row>
    <row r="3041" spans="1:11" x14ac:dyDescent="0.3">
      <c r="A3041" t="s">
        <v>83</v>
      </c>
      <c r="B3041" t="s">
        <v>4709</v>
      </c>
      <c r="C3041" t="s">
        <v>5229</v>
      </c>
      <c r="D3041" t="s">
        <v>1086</v>
      </c>
      <c r="E3041" t="s">
        <v>69</v>
      </c>
      <c r="F3041" t="s">
        <v>4284</v>
      </c>
      <c r="G3041">
        <v>2</v>
      </c>
      <c r="H3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1" t="str">
        <f>Tabla_Consulta_desde_proyectos6[[#This Row],[PRYApath]]&amp;" "&amp;Tabla_Consulta_desde_proyectos6[[#This Row],[Usunombre]]</f>
        <v>/0002/0002 DANNY DAVID BUSTOS ROJAS</v>
      </c>
    </row>
    <row r="3042" spans="1:11" x14ac:dyDescent="0.3">
      <c r="A3042" t="s">
        <v>83</v>
      </c>
      <c r="B3042" t="s">
        <v>4709</v>
      </c>
      <c r="C3042" t="s">
        <v>5232</v>
      </c>
      <c r="D3042" t="s">
        <v>1086</v>
      </c>
      <c r="E3042" t="s">
        <v>69</v>
      </c>
      <c r="F3042" t="s">
        <v>4284</v>
      </c>
      <c r="G3042">
        <v>2</v>
      </c>
      <c r="H3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2" t="str">
        <f>Tabla_Consulta_desde_proyectos6[[#This Row],[PRYApath]]&amp;" "&amp;Tabla_Consulta_desde_proyectos6[[#This Row],[Usunombre]]</f>
        <v>/0002/0002 DANNY DAVID BUSTOS ROJAS</v>
      </c>
    </row>
    <row r="3043" spans="1:11" x14ac:dyDescent="0.3">
      <c r="A3043" t="s">
        <v>83</v>
      </c>
      <c r="B3043" t="s">
        <v>4709</v>
      </c>
      <c r="C3043" t="s">
        <v>5214</v>
      </c>
      <c r="D3043" t="s">
        <v>1086</v>
      </c>
      <c r="E3043" t="s">
        <v>69</v>
      </c>
      <c r="F3043" t="s">
        <v>4284</v>
      </c>
      <c r="G3043">
        <v>4</v>
      </c>
      <c r="H3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3" t="str">
        <f>Tabla_Consulta_desde_proyectos6[[#This Row],[PRYApath]]&amp;" "&amp;Tabla_Consulta_desde_proyectos6[[#This Row],[Usunombre]]</f>
        <v>/0002/0002 DANNY DAVID BUSTOS ROJAS</v>
      </c>
    </row>
    <row r="3044" spans="1:11" x14ac:dyDescent="0.3">
      <c r="A3044" t="s">
        <v>83</v>
      </c>
      <c r="B3044" t="s">
        <v>4709</v>
      </c>
      <c r="C3044" t="s">
        <v>5233</v>
      </c>
      <c r="D3044" t="s">
        <v>1086</v>
      </c>
      <c r="E3044" t="s">
        <v>69</v>
      </c>
      <c r="F3044" t="s">
        <v>4284</v>
      </c>
      <c r="G3044">
        <v>6</v>
      </c>
      <c r="H3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4" t="str">
        <f>Tabla_Consulta_desde_proyectos6[[#This Row],[PRYApath]]&amp;" "&amp;Tabla_Consulta_desde_proyectos6[[#This Row],[Usunombre]]</f>
        <v>/0002/0002 DANNY DAVID BUSTOS ROJAS</v>
      </c>
    </row>
    <row r="3045" spans="1:11" x14ac:dyDescent="0.3">
      <c r="A3045" t="s">
        <v>83</v>
      </c>
      <c r="B3045" t="s">
        <v>4709</v>
      </c>
      <c r="C3045" t="s">
        <v>5234</v>
      </c>
      <c r="D3045" t="s">
        <v>1086</v>
      </c>
      <c r="E3045" t="s">
        <v>69</v>
      </c>
      <c r="F3045" t="s">
        <v>4284</v>
      </c>
      <c r="G3045">
        <v>10</v>
      </c>
      <c r="H3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5" t="str">
        <f>Tabla_Consulta_desde_proyectos6[[#This Row],[PRYApath]]&amp;" "&amp;Tabla_Consulta_desde_proyectos6[[#This Row],[Usunombre]]</f>
        <v>/0002/0002 DANNY DAVID BUSTOS ROJAS</v>
      </c>
    </row>
    <row r="3046" spans="1:11" x14ac:dyDescent="0.3">
      <c r="A3046" t="s">
        <v>83</v>
      </c>
      <c r="B3046" t="s">
        <v>4709</v>
      </c>
      <c r="C3046" t="s">
        <v>5214</v>
      </c>
      <c r="D3046" t="s">
        <v>1086</v>
      </c>
      <c r="E3046" t="s">
        <v>69</v>
      </c>
      <c r="F3046" t="s">
        <v>4342</v>
      </c>
      <c r="G3046">
        <v>0.25</v>
      </c>
      <c r="H3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6" t="str">
        <f>Tabla_Consulta_desde_proyectos6[[#This Row],[PRYApath]]&amp;" "&amp;Tabla_Consulta_desde_proyectos6[[#This Row],[Usunombre]]</f>
        <v>/0002/0002 DANNY DAVID BUSTOS ROJAS</v>
      </c>
    </row>
    <row r="3047" spans="1:11" x14ac:dyDescent="0.3">
      <c r="A3047" t="s">
        <v>83</v>
      </c>
      <c r="B3047" t="s">
        <v>4709</v>
      </c>
      <c r="C3047" t="s">
        <v>5235</v>
      </c>
      <c r="D3047" t="s">
        <v>1086</v>
      </c>
      <c r="E3047" t="s">
        <v>69</v>
      </c>
      <c r="F3047" t="s">
        <v>4342</v>
      </c>
      <c r="G3047">
        <v>0.75</v>
      </c>
      <c r="H3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7" t="str">
        <f>Tabla_Consulta_desde_proyectos6[[#This Row],[PRYApath]]&amp;" "&amp;Tabla_Consulta_desde_proyectos6[[#This Row],[Usunombre]]</f>
        <v>/0002/0002 DANNY DAVID BUSTOS ROJAS</v>
      </c>
    </row>
    <row r="3048" spans="1:11" x14ac:dyDescent="0.3">
      <c r="A3048" t="s">
        <v>83</v>
      </c>
      <c r="B3048" t="s">
        <v>4709</v>
      </c>
      <c r="C3048" t="s">
        <v>4785</v>
      </c>
      <c r="D3048" t="s">
        <v>1086</v>
      </c>
      <c r="E3048" t="s">
        <v>69</v>
      </c>
      <c r="F3048" t="s">
        <v>4342</v>
      </c>
      <c r="G3048">
        <v>1</v>
      </c>
      <c r="H3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8" t="str">
        <f>Tabla_Consulta_desde_proyectos6[[#This Row],[PRYApath]]&amp;" "&amp;Tabla_Consulta_desde_proyectos6[[#This Row],[Usunombre]]</f>
        <v>/0002/0002 DANNY DAVID BUSTOS ROJAS</v>
      </c>
    </row>
    <row r="3049" spans="1:11" x14ac:dyDescent="0.3">
      <c r="A3049" t="s">
        <v>83</v>
      </c>
      <c r="B3049" t="s">
        <v>4709</v>
      </c>
      <c r="C3049" t="s">
        <v>5236</v>
      </c>
      <c r="D3049" t="s">
        <v>1086</v>
      </c>
      <c r="E3049" t="s">
        <v>69</v>
      </c>
      <c r="F3049" t="s">
        <v>4342</v>
      </c>
      <c r="G3049">
        <v>1</v>
      </c>
      <c r="H3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49" t="str">
        <f>Tabla_Consulta_desde_proyectos6[[#This Row],[PRYApath]]&amp;" "&amp;Tabla_Consulta_desde_proyectos6[[#This Row],[Usunombre]]</f>
        <v>/0002/0002 DANNY DAVID BUSTOS ROJAS</v>
      </c>
    </row>
    <row r="3050" spans="1:11" x14ac:dyDescent="0.3">
      <c r="A3050" t="s">
        <v>83</v>
      </c>
      <c r="B3050" t="s">
        <v>4709</v>
      </c>
      <c r="C3050" t="s">
        <v>5204</v>
      </c>
      <c r="D3050" t="s">
        <v>1086</v>
      </c>
      <c r="E3050" t="s">
        <v>69</v>
      </c>
      <c r="F3050" t="s">
        <v>4342</v>
      </c>
      <c r="G3050">
        <v>1</v>
      </c>
      <c r="H3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0" t="str">
        <f>Tabla_Consulta_desde_proyectos6[[#This Row],[PRYApath]]&amp;" "&amp;Tabla_Consulta_desde_proyectos6[[#This Row],[Usunombre]]</f>
        <v>/0002/0002 DANNY DAVID BUSTOS ROJAS</v>
      </c>
    </row>
    <row r="3051" spans="1:11" x14ac:dyDescent="0.3">
      <c r="A3051" t="s">
        <v>83</v>
      </c>
      <c r="B3051" t="s">
        <v>4709</v>
      </c>
      <c r="C3051" t="s">
        <v>5237</v>
      </c>
      <c r="D3051" t="s">
        <v>1086</v>
      </c>
      <c r="E3051" t="s">
        <v>69</v>
      </c>
      <c r="F3051" t="s">
        <v>4342</v>
      </c>
      <c r="G3051">
        <v>1</v>
      </c>
      <c r="H3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1" t="str">
        <f>Tabla_Consulta_desde_proyectos6[[#This Row],[PRYApath]]&amp;" "&amp;Tabla_Consulta_desde_proyectos6[[#This Row],[Usunombre]]</f>
        <v>/0002/0002 DANNY DAVID BUSTOS ROJAS</v>
      </c>
    </row>
    <row r="3052" spans="1:11" x14ac:dyDescent="0.3">
      <c r="A3052" t="s">
        <v>83</v>
      </c>
      <c r="B3052" t="s">
        <v>4709</v>
      </c>
      <c r="C3052" t="s">
        <v>5238</v>
      </c>
      <c r="D3052" t="s">
        <v>1086</v>
      </c>
      <c r="E3052" t="s">
        <v>69</v>
      </c>
      <c r="F3052" t="s">
        <v>4342</v>
      </c>
      <c r="G3052">
        <v>1</v>
      </c>
      <c r="H3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2" t="str">
        <f>Tabla_Consulta_desde_proyectos6[[#This Row],[PRYApath]]&amp;" "&amp;Tabla_Consulta_desde_proyectos6[[#This Row],[Usunombre]]</f>
        <v>/0002/0002 DANNY DAVID BUSTOS ROJAS</v>
      </c>
    </row>
    <row r="3053" spans="1:11" x14ac:dyDescent="0.3">
      <c r="A3053" t="s">
        <v>83</v>
      </c>
      <c r="B3053" t="s">
        <v>4709</v>
      </c>
      <c r="C3053" t="s">
        <v>5239</v>
      </c>
      <c r="D3053" t="s">
        <v>1086</v>
      </c>
      <c r="E3053" t="s">
        <v>69</v>
      </c>
      <c r="F3053" t="s">
        <v>4342</v>
      </c>
      <c r="G3053">
        <v>1</v>
      </c>
      <c r="H3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3" t="str">
        <f>Tabla_Consulta_desde_proyectos6[[#This Row],[PRYApath]]&amp;" "&amp;Tabla_Consulta_desde_proyectos6[[#This Row],[Usunombre]]</f>
        <v>/0002/0002 DANNY DAVID BUSTOS ROJAS</v>
      </c>
    </row>
    <row r="3054" spans="1:11" x14ac:dyDescent="0.3">
      <c r="A3054" t="s">
        <v>83</v>
      </c>
      <c r="B3054" t="s">
        <v>4709</v>
      </c>
      <c r="C3054" t="s">
        <v>5240</v>
      </c>
      <c r="D3054" t="s">
        <v>1086</v>
      </c>
      <c r="E3054" t="s">
        <v>69</v>
      </c>
      <c r="F3054" t="s">
        <v>4342</v>
      </c>
      <c r="G3054">
        <v>1</v>
      </c>
      <c r="H3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4" t="str">
        <f>Tabla_Consulta_desde_proyectos6[[#This Row],[PRYApath]]&amp;" "&amp;Tabla_Consulta_desde_proyectos6[[#This Row],[Usunombre]]</f>
        <v>/0002/0002 DANNY DAVID BUSTOS ROJAS</v>
      </c>
    </row>
    <row r="3055" spans="1:11" x14ac:dyDescent="0.3">
      <c r="A3055" t="s">
        <v>83</v>
      </c>
      <c r="B3055" t="s">
        <v>4709</v>
      </c>
      <c r="C3055" t="s">
        <v>5241</v>
      </c>
      <c r="D3055" t="s">
        <v>1086</v>
      </c>
      <c r="E3055" t="s">
        <v>69</v>
      </c>
      <c r="F3055" t="s">
        <v>4342</v>
      </c>
      <c r="G3055">
        <v>1</v>
      </c>
      <c r="H3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5" t="str">
        <f>Tabla_Consulta_desde_proyectos6[[#This Row],[PRYApath]]&amp;" "&amp;Tabla_Consulta_desde_proyectos6[[#This Row],[Usunombre]]</f>
        <v>/0002/0002 DANNY DAVID BUSTOS ROJAS</v>
      </c>
    </row>
    <row r="3056" spans="1:11" x14ac:dyDescent="0.3">
      <c r="A3056" t="s">
        <v>83</v>
      </c>
      <c r="B3056" t="s">
        <v>4709</v>
      </c>
      <c r="C3056" t="s">
        <v>5036</v>
      </c>
      <c r="D3056" t="s">
        <v>1086</v>
      </c>
      <c r="E3056" t="s">
        <v>69</v>
      </c>
      <c r="F3056" t="s">
        <v>4342</v>
      </c>
      <c r="G3056">
        <v>2</v>
      </c>
      <c r="H3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6" t="str">
        <f>Tabla_Consulta_desde_proyectos6[[#This Row],[PRYApath]]&amp;" "&amp;Tabla_Consulta_desde_proyectos6[[#This Row],[Usunombre]]</f>
        <v>/0002/0002 DANNY DAVID BUSTOS ROJAS</v>
      </c>
    </row>
    <row r="3057" spans="1:11" x14ac:dyDescent="0.3">
      <c r="A3057" t="s">
        <v>83</v>
      </c>
      <c r="B3057" t="s">
        <v>4709</v>
      </c>
      <c r="C3057" t="s">
        <v>5242</v>
      </c>
      <c r="D3057" t="s">
        <v>1086</v>
      </c>
      <c r="E3057" t="s">
        <v>69</v>
      </c>
      <c r="F3057" t="s">
        <v>4342</v>
      </c>
      <c r="G3057">
        <v>2</v>
      </c>
      <c r="H3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7" t="str">
        <f>Tabla_Consulta_desde_proyectos6[[#This Row],[PRYApath]]&amp;" "&amp;Tabla_Consulta_desde_proyectos6[[#This Row],[Usunombre]]</f>
        <v>/0002/0002 DANNY DAVID BUSTOS ROJAS</v>
      </c>
    </row>
    <row r="3058" spans="1:11" x14ac:dyDescent="0.3">
      <c r="A3058" t="s">
        <v>83</v>
      </c>
      <c r="B3058" t="s">
        <v>4709</v>
      </c>
      <c r="C3058" t="s">
        <v>5184</v>
      </c>
      <c r="D3058" t="s">
        <v>1086</v>
      </c>
      <c r="E3058" t="s">
        <v>69</v>
      </c>
      <c r="F3058" t="s">
        <v>4342</v>
      </c>
      <c r="G3058">
        <v>2</v>
      </c>
      <c r="H3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8" t="str">
        <f>Tabla_Consulta_desde_proyectos6[[#This Row],[PRYApath]]&amp;" "&amp;Tabla_Consulta_desde_proyectos6[[#This Row],[Usunombre]]</f>
        <v>/0002/0002 DANNY DAVID BUSTOS ROJAS</v>
      </c>
    </row>
    <row r="3059" spans="1:11" x14ac:dyDescent="0.3">
      <c r="A3059" t="s">
        <v>83</v>
      </c>
      <c r="B3059" t="s">
        <v>4709</v>
      </c>
      <c r="C3059" t="s">
        <v>5243</v>
      </c>
      <c r="D3059" t="s">
        <v>1086</v>
      </c>
      <c r="E3059" t="s">
        <v>69</v>
      </c>
      <c r="F3059" t="s">
        <v>4342</v>
      </c>
      <c r="G3059">
        <v>2</v>
      </c>
      <c r="H3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59" t="str">
        <f>Tabla_Consulta_desde_proyectos6[[#This Row],[PRYApath]]&amp;" "&amp;Tabla_Consulta_desde_proyectos6[[#This Row],[Usunombre]]</f>
        <v>/0002/0002 DANNY DAVID BUSTOS ROJAS</v>
      </c>
    </row>
    <row r="3060" spans="1:11" x14ac:dyDescent="0.3">
      <c r="A3060" t="s">
        <v>83</v>
      </c>
      <c r="B3060" t="s">
        <v>4709</v>
      </c>
      <c r="C3060" t="s">
        <v>4869</v>
      </c>
      <c r="D3060" t="s">
        <v>1086</v>
      </c>
      <c r="E3060" t="s">
        <v>69</v>
      </c>
      <c r="F3060" t="s">
        <v>4342</v>
      </c>
      <c r="G3060">
        <v>2</v>
      </c>
      <c r="H3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0" t="str">
        <f>Tabla_Consulta_desde_proyectos6[[#This Row],[PRYApath]]&amp;" "&amp;Tabla_Consulta_desde_proyectos6[[#This Row],[Usunombre]]</f>
        <v>/0002/0002 DANNY DAVID BUSTOS ROJAS</v>
      </c>
    </row>
    <row r="3061" spans="1:11" x14ac:dyDescent="0.3">
      <c r="A3061" t="s">
        <v>83</v>
      </c>
      <c r="B3061" t="s">
        <v>4709</v>
      </c>
      <c r="C3061" t="s">
        <v>4786</v>
      </c>
      <c r="D3061" t="s">
        <v>1086</v>
      </c>
      <c r="E3061" t="s">
        <v>69</v>
      </c>
      <c r="F3061" t="s">
        <v>4342</v>
      </c>
      <c r="G3061">
        <v>3</v>
      </c>
      <c r="H3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1" t="str">
        <f>Tabla_Consulta_desde_proyectos6[[#This Row],[PRYApath]]&amp;" "&amp;Tabla_Consulta_desde_proyectos6[[#This Row],[Usunombre]]</f>
        <v>/0002/0002 DANNY DAVID BUSTOS ROJAS</v>
      </c>
    </row>
    <row r="3062" spans="1:11" x14ac:dyDescent="0.3">
      <c r="A3062" t="s">
        <v>83</v>
      </c>
      <c r="B3062" t="s">
        <v>4709</v>
      </c>
      <c r="C3062" t="s">
        <v>5244</v>
      </c>
      <c r="D3062" t="s">
        <v>1086</v>
      </c>
      <c r="E3062" t="s">
        <v>69</v>
      </c>
      <c r="F3062" t="s">
        <v>4342</v>
      </c>
      <c r="G3062">
        <v>3</v>
      </c>
      <c r="H3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2" t="str">
        <f>Tabla_Consulta_desde_proyectos6[[#This Row],[PRYApath]]&amp;" "&amp;Tabla_Consulta_desde_proyectos6[[#This Row],[Usunombre]]</f>
        <v>/0002/0002 DANNY DAVID BUSTOS ROJAS</v>
      </c>
    </row>
    <row r="3063" spans="1:11" x14ac:dyDescent="0.3">
      <c r="A3063" t="s">
        <v>83</v>
      </c>
      <c r="B3063" t="s">
        <v>4709</v>
      </c>
      <c r="C3063" t="s">
        <v>5245</v>
      </c>
      <c r="D3063" t="s">
        <v>1086</v>
      </c>
      <c r="E3063" t="s">
        <v>69</v>
      </c>
      <c r="F3063" t="s">
        <v>4342</v>
      </c>
      <c r="G3063">
        <v>4</v>
      </c>
      <c r="H3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3" t="str">
        <f>Tabla_Consulta_desde_proyectos6[[#This Row],[PRYApath]]&amp;" "&amp;Tabla_Consulta_desde_proyectos6[[#This Row],[Usunombre]]</f>
        <v>/0002/0002 DANNY DAVID BUSTOS ROJAS</v>
      </c>
    </row>
    <row r="3064" spans="1:11" x14ac:dyDescent="0.3">
      <c r="A3064" t="s">
        <v>83</v>
      </c>
      <c r="B3064" t="s">
        <v>4709</v>
      </c>
      <c r="C3064" t="s">
        <v>5246</v>
      </c>
      <c r="D3064" t="s">
        <v>1086</v>
      </c>
      <c r="E3064" t="s">
        <v>69</v>
      </c>
      <c r="F3064" t="s">
        <v>4342</v>
      </c>
      <c r="G3064">
        <v>5</v>
      </c>
      <c r="H3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4" t="str">
        <f>Tabla_Consulta_desde_proyectos6[[#This Row],[PRYApath]]&amp;" "&amp;Tabla_Consulta_desde_proyectos6[[#This Row],[Usunombre]]</f>
        <v>/0002/0002 DANNY DAVID BUSTOS ROJAS</v>
      </c>
    </row>
    <row r="3065" spans="1:11" x14ac:dyDescent="0.3">
      <c r="A3065" t="s">
        <v>83</v>
      </c>
      <c r="B3065" t="s">
        <v>4709</v>
      </c>
      <c r="C3065" t="s">
        <v>5247</v>
      </c>
      <c r="D3065" t="s">
        <v>1086</v>
      </c>
      <c r="E3065" t="s">
        <v>69</v>
      </c>
      <c r="F3065" t="s">
        <v>4342</v>
      </c>
      <c r="G3065">
        <v>9</v>
      </c>
      <c r="H3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5" t="str">
        <f>Tabla_Consulta_desde_proyectos6[[#This Row],[PRYApath]]&amp;" "&amp;Tabla_Consulta_desde_proyectos6[[#This Row],[Usunombre]]</f>
        <v>/0002/0002 DANNY DAVID BUSTOS ROJAS</v>
      </c>
    </row>
    <row r="3066" spans="1:11" x14ac:dyDescent="0.3">
      <c r="A3066" t="s">
        <v>83</v>
      </c>
      <c r="B3066" t="s">
        <v>4709</v>
      </c>
      <c r="C3066" t="s">
        <v>5207</v>
      </c>
      <c r="D3066" t="s">
        <v>1086</v>
      </c>
      <c r="E3066" t="s">
        <v>69</v>
      </c>
      <c r="F3066" t="s">
        <v>4342</v>
      </c>
      <c r="G3066">
        <v>12</v>
      </c>
      <c r="H3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6" t="str">
        <f>Tabla_Consulta_desde_proyectos6[[#This Row],[PRYApath]]&amp;" "&amp;Tabla_Consulta_desde_proyectos6[[#This Row],[Usunombre]]</f>
        <v>/0002/0002 DANNY DAVID BUSTOS ROJAS</v>
      </c>
    </row>
    <row r="3067" spans="1:11" x14ac:dyDescent="0.3">
      <c r="A3067" t="s">
        <v>83</v>
      </c>
      <c r="B3067" t="s">
        <v>4709</v>
      </c>
      <c r="C3067" t="s">
        <v>5036</v>
      </c>
      <c r="D3067" t="s">
        <v>1086</v>
      </c>
      <c r="E3067" t="s">
        <v>69</v>
      </c>
      <c r="F3067" t="s">
        <v>4366</v>
      </c>
      <c r="G3067">
        <v>1</v>
      </c>
      <c r="H3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7" t="str">
        <f>Tabla_Consulta_desde_proyectos6[[#This Row],[PRYApath]]&amp;" "&amp;Tabla_Consulta_desde_proyectos6[[#This Row],[Usunombre]]</f>
        <v>/0002/0002 DANNY DAVID BUSTOS ROJAS</v>
      </c>
    </row>
    <row r="3068" spans="1:11" x14ac:dyDescent="0.3">
      <c r="A3068" t="s">
        <v>83</v>
      </c>
      <c r="B3068" t="s">
        <v>4709</v>
      </c>
      <c r="C3068" t="s">
        <v>5248</v>
      </c>
      <c r="D3068" t="s">
        <v>1086</v>
      </c>
      <c r="E3068" t="s">
        <v>69</v>
      </c>
      <c r="F3068" t="s">
        <v>4366</v>
      </c>
      <c r="G3068">
        <v>4</v>
      </c>
      <c r="H3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8" t="str">
        <f>Tabla_Consulta_desde_proyectos6[[#This Row],[PRYApath]]&amp;" "&amp;Tabla_Consulta_desde_proyectos6[[#This Row],[Usunombre]]</f>
        <v>/0002/0002 DANNY DAVID BUSTOS ROJAS</v>
      </c>
    </row>
    <row r="3069" spans="1:11" x14ac:dyDescent="0.3">
      <c r="A3069" t="s">
        <v>83</v>
      </c>
      <c r="B3069" t="s">
        <v>4709</v>
      </c>
      <c r="C3069" t="s">
        <v>5235</v>
      </c>
      <c r="D3069" t="s">
        <v>1086</v>
      </c>
      <c r="E3069" t="s">
        <v>69</v>
      </c>
      <c r="F3069" t="s">
        <v>4366</v>
      </c>
      <c r="G3069">
        <v>5</v>
      </c>
      <c r="H3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69" t="str">
        <f>Tabla_Consulta_desde_proyectos6[[#This Row],[PRYApath]]&amp;" "&amp;Tabla_Consulta_desde_proyectos6[[#This Row],[Usunombre]]</f>
        <v>/0002/0002 DANNY DAVID BUSTOS ROJAS</v>
      </c>
    </row>
    <row r="3070" spans="1:11" x14ac:dyDescent="0.3">
      <c r="A3070" t="s">
        <v>83</v>
      </c>
      <c r="B3070" t="s">
        <v>4709</v>
      </c>
      <c r="C3070" t="s">
        <v>5247</v>
      </c>
      <c r="D3070" t="s">
        <v>1086</v>
      </c>
      <c r="E3070" t="s">
        <v>69</v>
      </c>
      <c r="F3070" t="s">
        <v>4366</v>
      </c>
      <c r="G3070">
        <v>13</v>
      </c>
      <c r="H3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0" t="str">
        <f>Tabla_Consulta_desde_proyectos6[[#This Row],[PRYApath]]&amp;" "&amp;Tabla_Consulta_desde_proyectos6[[#This Row],[Usunombre]]</f>
        <v>/0002/0002 DANNY DAVID BUSTOS ROJAS</v>
      </c>
    </row>
    <row r="3071" spans="1:11" x14ac:dyDescent="0.3">
      <c r="A3071" t="s">
        <v>83</v>
      </c>
      <c r="B3071" t="s">
        <v>4709</v>
      </c>
      <c r="C3071" t="s">
        <v>5249</v>
      </c>
      <c r="D3071" t="s">
        <v>1086</v>
      </c>
      <c r="E3071" t="s">
        <v>69</v>
      </c>
      <c r="F3071" t="s">
        <v>4388</v>
      </c>
      <c r="G3071">
        <v>2</v>
      </c>
      <c r="H3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1" t="str">
        <f>Tabla_Consulta_desde_proyectos6[[#This Row],[PRYApath]]&amp;" "&amp;Tabla_Consulta_desde_proyectos6[[#This Row],[Usunombre]]</f>
        <v>/0002/0002 DANNY DAVID BUSTOS ROJAS</v>
      </c>
    </row>
    <row r="3072" spans="1:11" x14ac:dyDescent="0.3">
      <c r="A3072" t="s">
        <v>83</v>
      </c>
      <c r="B3072" t="s">
        <v>4709</v>
      </c>
      <c r="C3072" t="s">
        <v>5250</v>
      </c>
      <c r="D3072" t="s">
        <v>1086</v>
      </c>
      <c r="E3072" t="s">
        <v>69</v>
      </c>
      <c r="F3072" t="s">
        <v>4388</v>
      </c>
      <c r="G3072">
        <v>1</v>
      </c>
      <c r="H3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2" t="str">
        <f>Tabla_Consulta_desde_proyectos6[[#This Row],[PRYApath]]&amp;" "&amp;Tabla_Consulta_desde_proyectos6[[#This Row],[Usunombre]]</f>
        <v>/0002/0002 DANNY DAVID BUSTOS ROJAS</v>
      </c>
    </row>
    <row r="3073" spans="1:11" x14ac:dyDescent="0.3">
      <c r="A3073" t="s">
        <v>83</v>
      </c>
      <c r="B3073" t="s">
        <v>4709</v>
      </c>
      <c r="C3073" t="s">
        <v>5251</v>
      </c>
      <c r="D3073" t="s">
        <v>1086</v>
      </c>
      <c r="E3073" t="s">
        <v>69</v>
      </c>
      <c r="F3073" t="s">
        <v>4388</v>
      </c>
      <c r="G3073">
        <v>1</v>
      </c>
      <c r="H3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3" t="str">
        <f>Tabla_Consulta_desde_proyectos6[[#This Row],[PRYApath]]&amp;" "&amp;Tabla_Consulta_desde_proyectos6[[#This Row],[Usunombre]]</f>
        <v>/0002/0002 DANNY DAVID BUSTOS ROJAS</v>
      </c>
    </row>
    <row r="3074" spans="1:11" x14ac:dyDescent="0.3">
      <c r="A3074" t="s">
        <v>83</v>
      </c>
      <c r="B3074" t="s">
        <v>4709</v>
      </c>
      <c r="C3074" t="s">
        <v>5235</v>
      </c>
      <c r="D3074" t="s">
        <v>1086</v>
      </c>
      <c r="E3074" t="s">
        <v>69</v>
      </c>
      <c r="F3074" t="s">
        <v>4388</v>
      </c>
      <c r="G3074">
        <v>2</v>
      </c>
      <c r="H3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4" t="str">
        <f>Tabla_Consulta_desde_proyectos6[[#This Row],[PRYApath]]&amp;" "&amp;Tabla_Consulta_desde_proyectos6[[#This Row],[Usunombre]]</f>
        <v>/0002/0002 DANNY DAVID BUSTOS ROJAS</v>
      </c>
    </row>
    <row r="3075" spans="1:11" x14ac:dyDescent="0.3">
      <c r="A3075" t="s">
        <v>83</v>
      </c>
      <c r="B3075" t="s">
        <v>4709</v>
      </c>
      <c r="C3075" t="s">
        <v>326</v>
      </c>
      <c r="D3075" t="s">
        <v>1086</v>
      </c>
      <c r="E3075" t="s">
        <v>69</v>
      </c>
      <c r="F3075" t="s">
        <v>4422</v>
      </c>
      <c r="G3075">
        <v>1</v>
      </c>
      <c r="H3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5" t="str">
        <f>Tabla_Consulta_desde_proyectos6[[#This Row],[PRYApath]]&amp;" "&amp;Tabla_Consulta_desde_proyectos6[[#This Row],[Usunombre]]</f>
        <v>/0002/0002 DANNY DAVID BUSTOS ROJAS</v>
      </c>
    </row>
    <row r="3076" spans="1:11" x14ac:dyDescent="0.3">
      <c r="A3076" t="s">
        <v>83</v>
      </c>
      <c r="B3076" t="s">
        <v>4709</v>
      </c>
      <c r="C3076" t="s">
        <v>5252</v>
      </c>
      <c r="D3076" t="s">
        <v>1086</v>
      </c>
      <c r="E3076" t="s">
        <v>69</v>
      </c>
      <c r="F3076" t="s">
        <v>4422</v>
      </c>
      <c r="G3076">
        <v>2</v>
      </c>
      <c r="H3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6" t="str">
        <f>Tabla_Consulta_desde_proyectos6[[#This Row],[PRYApath]]&amp;" "&amp;Tabla_Consulta_desde_proyectos6[[#This Row],[Usunombre]]</f>
        <v>/0002/0002 DANNY DAVID BUSTOS ROJAS</v>
      </c>
    </row>
    <row r="3077" spans="1:11" x14ac:dyDescent="0.3">
      <c r="A3077" t="s">
        <v>83</v>
      </c>
      <c r="B3077" t="s">
        <v>4709</v>
      </c>
      <c r="C3077" t="s">
        <v>5253</v>
      </c>
      <c r="D3077" t="s">
        <v>1086</v>
      </c>
      <c r="E3077" t="s">
        <v>69</v>
      </c>
      <c r="F3077" t="s">
        <v>4422</v>
      </c>
      <c r="G3077">
        <v>2</v>
      </c>
      <c r="H3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7" t="str">
        <f>Tabla_Consulta_desde_proyectos6[[#This Row],[PRYApath]]&amp;" "&amp;Tabla_Consulta_desde_proyectos6[[#This Row],[Usunombre]]</f>
        <v>/0002/0002 DANNY DAVID BUSTOS ROJAS</v>
      </c>
    </row>
    <row r="3078" spans="1:11" x14ac:dyDescent="0.3">
      <c r="A3078" t="s">
        <v>83</v>
      </c>
      <c r="B3078" t="s">
        <v>4709</v>
      </c>
      <c r="C3078" t="s">
        <v>5254</v>
      </c>
      <c r="D3078" t="s">
        <v>1086</v>
      </c>
      <c r="E3078" t="s">
        <v>69</v>
      </c>
      <c r="F3078" t="s">
        <v>4422</v>
      </c>
      <c r="G3078">
        <v>2</v>
      </c>
      <c r="H3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8" t="str">
        <f>Tabla_Consulta_desde_proyectos6[[#This Row],[PRYApath]]&amp;" "&amp;Tabla_Consulta_desde_proyectos6[[#This Row],[Usunombre]]</f>
        <v>/0002/0002 DANNY DAVID BUSTOS ROJAS</v>
      </c>
    </row>
    <row r="3079" spans="1:11" x14ac:dyDescent="0.3">
      <c r="A3079" t="s">
        <v>83</v>
      </c>
      <c r="B3079" t="s">
        <v>4709</v>
      </c>
      <c r="C3079" t="s">
        <v>5255</v>
      </c>
      <c r="D3079" t="s">
        <v>1086</v>
      </c>
      <c r="E3079" t="s">
        <v>69</v>
      </c>
      <c r="F3079" t="s">
        <v>4422</v>
      </c>
      <c r="G3079">
        <v>2</v>
      </c>
      <c r="H3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79" t="str">
        <f>Tabla_Consulta_desde_proyectos6[[#This Row],[PRYApath]]&amp;" "&amp;Tabla_Consulta_desde_proyectos6[[#This Row],[Usunombre]]</f>
        <v>/0002/0002 DANNY DAVID BUSTOS ROJAS</v>
      </c>
    </row>
    <row r="3080" spans="1:11" x14ac:dyDescent="0.3">
      <c r="A3080" t="s">
        <v>83</v>
      </c>
      <c r="B3080" t="s">
        <v>4709</v>
      </c>
      <c r="C3080" t="s">
        <v>5235</v>
      </c>
      <c r="D3080" t="s">
        <v>1086</v>
      </c>
      <c r="E3080" t="s">
        <v>69</v>
      </c>
      <c r="F3080" t="s">
        <v>4422</v>
      </c>
      <c r="G3080">
        <v>9</v>
      </c>
      <c r="H3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0" t="str">
        <f>Tabla_Consulta_desde_proyectos6[[#This Row],[PRYApath]]&amp;" "&amp;Tabla_Consulta_desde_proyectos6[[#This Row],[Usunombre]]</f>
        <v>/0002/0002 DANNY DAVID BUSTOS ROJAS</v>
      </c>
    </row>
    <row r="3081" spans="1:11" x14ac:dyDescent="0.3">
      <c r="A3081" t="s">
        <v>83</v>
      </c>
      <c r="B3081" t="s">
        <v>4709</v>
      </c>
      <c r="C3081" t="s">
        <v>5256</v>
      </c>
      <c r="D3081" t="s">
        <v>1086</v>
      </c>
      <c r="E3081" t="s">
        <v>69</v>
      </c>
      <c r="F3081" t="s">
        <v>4434</v>
      </c>
      <c r="G3081">
        <v>1</v>
      </c>
      <c r="H3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1" t="str">
        <f>Tabla_Consulta_desde_proyectos6[[#This Row],[PRYApath]]&amp;" "&amp;Tabla_Consulta_desde_proyectos6[[#This Row],[Usunombre]]</f>
        <v>/0002/0002 DANNY DAVID BUSTOS ROJAS</v>
      </c>
    </row>
    <row r="3082" spans="1:11" x14ac:dyDescent="0.3">
      <c r="A3082" t="s">
        <v>83</v>
      </c>
      <c r="B3082" t="s">
        <v>4709</v>
      </c>
      <c r="C3082" t="s">
        <v>5257</v>
      </c>
      <c r="D3082" t="s">
        <v>1086</v>
      </c>
      <c r="E3082" t="s">
        <v>69</v>
      </c>
      <c r="F3082" t="s">
        <v>4434</v>
      </c>
      <c r="G3082">
        <v>1</v>
      </c>
      <c r="H3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2" t="str">
        <f>Tabla_Consulta_desde_proyectos6[[#This Row],[PRYApath]]&amp;" "&amp;Tabla_Consulta_desde_proyectos6[[#This Row],[Usunombre]]</f>
        <v>/0002/0002 DANNY DAVID BUSTOS ROJAS</v>
      </c>
    </row>
    <row r="3083" spans="1:11" x14ac:dyDescent="0.3">
      <c r="A3083" t="s">
        <v>83</v>
      </c>
      <c r="B3083" t="s">
        <v>4709</v>
      </c>
      <c r="C3083" t="s">
        <v>5258</v>
      </c>
      <c r="D3083" t="s">
        <v>1086</v>
      </c>
      <c r="E3083" t="s">
        <v>69</v>
      </c>
      <c r="F3083" t="s">
        <v>4434</v>
      </c>
      <c r="G3083">
        <v>1</v>
      </c>
      <c r="H3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3" t="str">
        <f>Tabla_Consulta_desde_proyectos6[[#This Row],[PRYApath]]&amp;" "&amp;Tabla_Consulta_desde_proyectos6[[#This Row],[Usunombre]]</f>
        <v>/0002/0002 DANNY DAVID BUSTOS ROJAS</v>
      </c>
    </row>
    <row r="3084" spans="1:11" x14ac:dyDescent="0.3">
      <c r="A3084" t="s">
        <v>83</v>
      </c>
      <c r="B3084" t="s">
        <v>4709</v>
      </c>
      <c r="C3084" t="s">
        <v>5259</v>
      </c>
      <c r="D3084" t="s">
        <v>1086</v>
      </c>
      <c r="E3084" t="s">
        <v>69</v>
      </c>
      <c r="F3084" t="s">
        <v>4434</v>
      </c>
      <c r="G3084">
        <v>2</v>
      </c>
      <c r="H3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4" t="str">
        <f>Tabla_Consulta_desde_proyectos6[[#This Row],[PRYApath]]&amp;" "&amp;Tabla_Consulta_desde_proyectos6[[#This Row],[Usunombre]]</f>
        <v>/0002/0002 DANNY DAVID BUSTOS ROJAS</v>
      </c>
    </row>
    <row r="3085" spans="1:11" x14ac:dyDescent="0.3">
      <c r="A3085" t="s">
        <v>83</v>
      </c>
      <c r="B3085" t="s">
        <v>4709</v>
      </c>
      <c r="C3085" t="s">
        <v>5260</v>
      </c>
      <c r="D3085" t="s">
        <v>1086</v>
      </c>
      <c r="E3085" t="s">
        <v>69</v>
      </c>
      <c r="F3085" t="s">
        <v>4434</v>
      </c>
      <c r="G3085">
        <v>4</v>
      </c>
      <c r="H3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5" t="str">
        <f>Tabla_Consulta_desde_proyectos6[[#This Row],[PRYApath]]&amp;" "&amp;Tabla_Consulta_desde_proyectos6[[#This Row],[Usunombre]]</f>
        <v>/0002/0002 DANNY DAVID BUSTOS ROJAS</v>
      </c>
    </row>
    <row r="3086" spans="1:11" x14ac:dyDescent="0.3">
      <c r="A3086" t="s">
        <v>83</v>
      </c>
      <c r="B3086" t="s">
        <v>4709</v>
      </c>
      <c r="C3086" t="s">
        <v>5261</v>
      </c>
      <c r="D3086" t="s">
        <v>1086</v>
      </c>
      <c r="E3086" t="s">
        <v>69</v>
      </c>
      <c r="F3086" t="s">
        <v>4434</v>
      </c>
      <c r="G3086">
        <v>5</v>
      </c>
      <c r="H3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6" t="str">
        <f>Tabla_Consulta_desde_proyectos6[[#This Row],[PRYApath]]&amp;" "&amp;Tabla_Consulta_desde_proyectos6[[#This Row],[Usunombre]]</f>
        <v>/0002/0002 DANNY DAVID BUSTOS ROJAS</v>
      </c>
    </row>
    <row r="3087" spans="1:11" x14ac:dyDescent="0.3">
      <c r="A3087" t="s">
        <v>83</v>
      </c>
      <c r="B3087" t="s">
        <v>4709</v>
      </c>
      <c r="C3087" t="s">
        <v>5262</v>
      </c>
      <c r="D3087" t="s">
        <v>1086</v>
      </c>
      <c r="E3087" t="s">
        <v>69</v>
      </c>
      <c r="F3087" t="s">
        <v>4434</v>
      </c>
      <c r="G3087">
        <v>5</v>
      </c>
      <c r="H30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7" t="str">
        <f>Tabla_Consulta_desde_proyectos6[[#This Row],[PRYApath]]&amp;" "&amp;Tabla_Consulta_desde_proyectos6[[#This Row],[Usunombre]]</f>
        <v>/0002/0002 DANNY DAVID BUSTOS ROJAS</v>
      </c>
    </row>
    <row r="3088" spans="1:11" x14ac:dyDescent="0.3">
      <c r="A3088" t="s">
        <v>83</v>
      </c>
      <c r="B3088" t="s">
        <v>4709</v>
      </c>
      <c r="C3088" t="s">
        <v>5263</v>
      </c>
      <c r="D3088" t="s">
        <v>1086</v>
      </c>
      <c r="E3088" t="s">
        <v>69</v>
      </c>
      <c r="F3088" t="s">
        <v>4434</v>
      </c>
      <c r="G3088">
        <v>7</v>
      </c>
      <c r="H3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8" t="str">
        <f>Tabla_Consulta_desde_proyectos6[[#This Row],[PRYApath]]&amp;" "&amp;Tabla_Consulta_desde_proyectos6[[#This Row],[Usunombre]]</f>
        <v>/0002/0002 DANNY DAVID BUSTOS ROJAS</v>
      </c>
    </row>
    <row r="3089" spans="1:11" x14ac:dyDescent="0.3">
      <c r="A3089" t="s">
        <v>83</v>
      </c>
      <c r="B3089" t="s">
        <v>4709</v>
      </c>
      <c r="C3089" t="s">
        <v>5264</v>
      </c>
      <c r="D3089" t="s">
        <v>1086</v>
      </c>
      <c r="E3089" t="s">
        <v>69</v>
      </c>
      <c r="F3089" t="s">
        <v>4434</v>
      </c>
      <c r="G3089">
        <v>8</v>
      </c>
      <c r="H3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89" t="str">
        <f>Tabla_Consulta_desde_proyectos6[[#This Row],[PRYApath]]&amp;" "&amp;Tabla_Consulta_desde_proyectos6[[#This Row],[Usunombre]]</f>
        <v>/0002/0002 DANNY DAVID BUSTOS ROJAS</v>
      </c>
    </row>
    <row r="3090" spans="1:11" x14ac:dyDescent="0.3">
      <c r="A3090" t="s">
        <v>83</v>
      </c>
      <c r="B3090" t="s">
        <v>4709</v>
      </c>
      <c r="C3090" t="s">
        <v>5212</v>
      </c>
      <c r="D3090" t="s">
        <v>1086</v>
      </c>
      <c r="E3090" t="s">
        <v>69</v>
      </c>
      <c r="F3090" t="s">
        <v>4434</v>
      </c>
      <c r="G3090">
        <v>17</v>
      </c>
      <c r="H3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0" t="str">
        <f>Tabla_Consulta_desde_proyectos6[[#This Row],[PRYApath]]&amp;" "&amp;Tabla_Consulta_desde_proyectos6[[#This Row],[Usunombre]]</f>
        <v>/0002/0002 DANNY DAVID BUSTOS ROJAS</v>
      </c>
    </row>
    <row r="3091" spans="1:11" x14ac:dyDescent="0.3">
      <c r="A3091" t="s">
        <v>83</v>
      </c>
      <c r="B3091" t="s">
        <v>4709</v>
      </c>
      <c r="C3091" t="s">
        <v>326</v>
      </c>
      <c r="D3091" t="s">
        <v>1086</v>
      </c>
      <c r="E3091" t="s">
        <v>69</v>
      </c>
      <c r="F3091" t="s">
        <v>4493</v>
      </c>
      <c r="G3091">
        <v>1</v>
      </c>
      <c r="H3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1" t="str">
        <f>Tabla_Consulta_desde_proyectos6[[#This Row],[PRYApath]]&amp;" "&amp;Tabla_Consulta_desde_proyectos6[[#This Row],[Usunombre]]</f>
        <v>/0002/0002 DANNY DAVID BUSTOS ROJAS</v>
      </c>
    </row>
    <row r="3092" spans="1:11" x14ac:dyDescent="0.3">
      <c r="A3092" t="s">
        <v>83</v>
      </c>
      <c r="B3092" t="s">
        <v>4709</v>
      </c>
      <c r="C3092" t="s">
        <v>5235</v>
      </c>
      <c r="D3092" t="s">
        <v>1086</v>
      </c>
      <c r="E3092" t="s">
        <v>69</v>
      </c>
      <c r="F3092" t="s">
        <v>4493</v>
      </c>
      <c r="G3092">
        <v>1</v>
      </c>
      <c r="H3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2" t="str">
        <f>Tabla_Consulta_desde_proyectos6[[#This Row],[PRYApath]]&amp;" "&amp;Tabla_Consulta_desde_proyectos6[[#This Row],[Usunombre]]</f>
        <v>/0002/0002 DANNY DAVID BUSTOS ROJAS</v>
      </c>
    </row>
    <row r="3093" spans="1:11" x14ac:dyDescent="0.3">
      <c r="A3093" t="s">
        <v>83</v>
      </c>
      <c r="B3093" t="s">
        <v>4709</v>
      </c>
      <c r="C3093" t="s">
        <v>5265</v>
      </c>
      <c r="D3093" t="s">
        <v>1086</v>
      </c>
      <c r="E3093" t="s">
        <v>69</v>
      </c>
      <c r="F3093" t="s">
        <v>4493</v>
      </c>
      <c r="G3093">
        <v>1</v>
      </c>
      <c r="H3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3" t="str">
        <f>Tabla_Consulta_desde_proyectos6[[#This Row],[PRYApath]]&amp;" "&amp;Tabla_Consulta_desde_proyectos6[[#This Row],[Usunombre]]</f>
        <v>/0002/0002 DANNY DAVID BUSTOS ROJAS</v>
      </c>
    </row>
    <row r="3094" spans="1:11" x14ac:dyDescent="0.3">
      <c r="A3094" t="s">
        <v>83</v>
      </c>
      <c r="B3094" t="s">
        <v>4709</v>
      </c>
      <c r="C3094" t="s">
        <v>5266</v>
      </c>
      <c r="D3094" t="s">
        <v>1086</v>
      </c>
      <c r="E3094" t="s">
        <v>69</v>
      </c>
      <c r="F3094" t="s">
        <v>4493</v>
      </c>
      <c r="G3094">
        <v>2</v>
      </c>
      <c r="H30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4" t="str">
        <f>Tabla_Consulta_desde_proyectos6[[#This Row],[PRYApath]]&amp;" "&amp;Tabla_Consulta_desde_proyectos6[[#This Row],[Usunombre]]</f>
        <v>/0002/0002 DANNY DAVID BUSTOS ROJAS</v>
      </c>
    </row>
    <row r="3095" spans="1:11" x14ac:dyDescent="0.3">
      <c r="A3095" t="s">
        <v>83</v>
      </c>
      <c r="B3095" t="s">
        <v>4709</v>
      </c>
      <c r="C3095" t="s">
        <v>5213</v>
      </c>
      <c r="D3095" t="s">
        <v>1086</v>
      </c>
      <c r="E3095" t="s">
        <v>69</v>
      </c>
      <c r="F3095" t="s">
        <v>4493</v>
      </c>
      <c r="G3095">
        <v>4.5</v>
      </c>
      <c r="H30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5" t="str">
        <f>Tabla_Consulta_desde_proyectos6[[#This Row],[PRYApath]]&amp;" "&amp;Tabla_Consulta_desde_proyectos6[[#This Row],[Usunombre]]</f>
        <v>/0002/0002 DANNY DAVID BUSTOS ROJAS</v>
      </c>
    </row>
    <row r="3096" spans="1:11" x14ac:dyDescent="0.3">
      <c r="A3096" t="s">
        <v>83</v>
      </c>
      <c r="B3096" t="s">
        <v>4709</v>
      </c>
      <c r="C3096" t="s">
        <v>5212</v>
      </c>
      <c r="D3096" t="s">
        <v>1086</v>
      </c>
      <c r="E3096" t="s">
        <v>69</v>
      </c>
      <c r="F3096" t="s">
        <v>4493</v>
      </c>
      <c r="G3096">
        <v>10</v>
      </c>
      <c r="H3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6" t="str">
        <f>Tabla_Consulta_desde_proyectos6[[#This Row],[PRYApath]]&amp;" "&amp;Tabla_Consulta_desde_proyectos6[[#This Row],[Usunombre]]</f>
        <v>/0002/0002 DANNY DAVID BUSTOS ROJAS</v>
      </c>
    </row>
    <row r="3097" spans="1:11" x14ac:dyDescent="0.3">
      <c r="A3097" t="s">
        <v>83</v>
      </c>
      <c r="B3097" t="s">
        <v>4709</v>
      </c>
      <c r="C3097" t="s">
        <v>5267</v>
      </c>
      <c r="D3097" t="s">
        <v>1086</v>
      </c>
      <c r="E3097" t="s">
        <v>57</v>
      </c>
      <c r="F3097" t="s">
        <v>4258</v>
      </c>
      <c r="G3097">
        <v>0.25</v>
      </c>
      <c r="H30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7" t="str">
        <f>Tabla_Consulta_desde_proyectos6[[#This Row],[PRYApath]]&amp;" "&amp;Tabla_Consulta_desde_proyectos6[[#This Row],[Usunombre]]</f>
        <v>/0002/0002 JOSE MADRIGAL ARIAS</v>
      </c>
    </row>
    <row r="3098" spans="1:11" x14ac:dyDescent="0.3">
      <c r="A3098" t="s">
        <v>83</v>
      </c>
      <c r="B3098" t="s">
        <v>4709</v>
      </c>
      <c r="C3098" t="s">
        <v>5268</v>
      </c>
      <c r="D3098" t="s">
        <v>1086</v>
      </c>
      <c r="E3098" t="s">
        <v>57</v>
      </c>
      <c r="F3098" t="s">
        <v>4258</v>
      </c>
      <c r="G3098">
        <v>0.25</v>
      </c>
      <c r="H30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8" t="str">
        <f>Tabla_Consulta_desde_proyectos6[[#This Row],[PRYApath]]&amp;" "&amp;Tabla_Consulta_desde_proyectos6[[#This Row],[Usunombre]]</f>
        <v>/0002/0002 JOSE MADRIGAL ARIAS</v>
      </c>
    </row>
    <row r="3099" spans="1:11" x14ac:dyDescent="0.3">
      <c r="A3099" t="s">
        <v>83</v>
      </c>
      <c r="B3099" t="s">
        <v>4709</v>
      </c>
      <c r="C3099" t="s">
        <v>5269</v>
      </c>
      <c r="D3099" t="s">
        <v>1086</v>
      </c>
      <c r="E3099" t="s">
        <v>57</v>
      </c>
      <c r="F3099" t="s">
        <v>4258</v>
      </c>
      <c r="G3099">
        <v>0.5</v>
      </c>
      <c r="H3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099" t="str">
        <f>Tabla_Consulta_desde_proyectos6[[#This Row],[PRYApath]]&amp;" "&amp;Tabla_Consulta_desde_proyectos6[[#This Row],[Usunombre]]</f>
        <v>/0002/0002 JOSE MADRIGAL ARIAS</v>
      </c>
    </row>
    <row r="3100" spans="1:11" x14ac:dyDescent="0.3">
      <c r="A3100" t="s">
        <v>83</v>
      </c>
      <c r="B3100" t="s">
        <v>4709</v>
      </c>
      <c r="C3100" t="s">
        <v>5270</v>
      </c>
      <c r="D3100" t="s">
        <v>1086</v>
      </c>
      <c r="E3100" t="s">
        <v>57</v>
      </c>
      <c r="F3100" t="s">
        <v>4258</v>
      </c>
      <c r="G3100">
        <v>7.25</v>
      </c>
      <c r="H3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0" t="str">
        <f>Tabla_Consulta_desde_proyectos6[[#This Row],[PRYApath]]&amp;" "&amp;Tabla_Consulta_desde_proyectos6[[#This Row],[Usunombre]]</f>
        <v>/0002/0002 JOSE MADRIGAL ARIAS</v>
      </c>
    </row>
    <row r="3101" spans="1:11" x14ac:dyDescent="0.3">
      <c r="A3101" t="s">
        <v>83</v>
      </c>
      <c r="B3101" t="s">
        <v>4709</v>
      </c>
      <c r="C3101" t="s">
        <v>4728</v>
      </c>
      <c r="D3101" t="s">
        <v>1086</v>
      </c>
      <c r="E3101" t="s">
        <v>57</v>
      </c>
      <c r="F3101" t="s">
        <v>4284</v>
      </c>
      <c r="G3101">
        <v>32</v>
      </c>
      <c r="H3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1" t="str">
        <f>Tabla_Consulta_desde_proyectos6[[#This Row],[PRYApath]]&amp;" "&amp;Tabla_Consulta_desde_proyectos6[[#This Row],[Usunombre]]</f>
        <v>/0002/0002 JOSE MADRIGAL ARIAS</v>
      </c>
    </row>
    <row r="3102" spans="1:11" x14ac:dyDescent="0.3">
      <c r="A3102" t="s">
        <v>83</v>
      </c>
      <c r="B3102" t="s">
        <v>4709</v>
      </c>
      <c r="C3102" t="s">
        <v>5229</v>
      </c>
      <c r="D3102" t="s">
        <v>1086</v>
      </c>
      <c r="E3102" t="s">
        <v>57</v>
      </c>
      <c r="F3102" t="s">
        <v>4284</v>
      </c>
      <c r="G3102">
        <v>0.5</v>
      </c>
      <c r="H3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2" t="str">
        <f>Tabla_Consulta_desde_proyectos6[[#This Row],[PRYApath]]&amp;" "&amp;Tabla_Consulta_desde_proyectos6[[#This Row],[Usunombre]]</f>
        <v>/0002/0002 JOSE MADRIGAL ARIAS</v>
      </c>
    </row>
    <row r="3103" spans="1:11" x14ac:dyDescent="0.3">
      <c r="A3103" t="s">
        <v>83</v>
      </c>
      <c r="B3103" t="s">
        <v>4709</v>
      </c>
      <c r="C3103" t="s">
        <v>5271</v>
      </c>
      <c r="D3103" t="s">
        <v>1086</v>
      </c>
      <c r="E3103" t="s">
        <v>57</v>
      </c>
      <c r="F3103" t="s">
        <v>4284</v>
      </c>
      <c r="G3103">
        <v>0.75</v>
      </c>
      <c r="H3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3" t="str">
        <f>Tabla_Consulta_desde_proyectos6[[#This Row],[PRYApath]]&amp;" "&amp;Tabla_Consulta_desde_proyectos6[[#This Row],[Usunombre]]</f>
        <v>/0002/0002 JOSE MADRIGAL ARIAS</v>
      </c>
    </row>
    <row r="3104" spans="1:11" x14ac:dyDescent="0.3">
      <c r="A3104" t="s">
        <v>83</v>
      </c>
      <c r="B3104" t="s">
        <v>4709</v>
      </c>
      <c r="C3104" t="s">
        <v>5272</v>
      </c>
      <c r="D3104" t="s">
        <v>1086</v>
      </c>
      <c r="E3104" t="s">
        <v>57</v>
      </c>
      <c r="F3104" t="s">
        <v>4284</v>
      </c>
      <c r="G3104">
        <v>1</v>
      </c>
      <c r="H3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4" t="str">
        <f>Tabla_Consulta_desde_proyectos6[[#This Row],[PRYApath]]&amp;" "&amp;Tabla_Consulta_desde_proyectos6[[#This Row],[Usunombre]]</f>
        <v>/0002/0002 JOSE MADRIGAL ARIAS</v>
      </c>
    </row>
    <row r="3105" spans="1:11" x14ac:dyDescent="0.3">
      <c r="A3105" t="s">
        <v>83</v>
      </c>
      <c r="B3105" t="s">
        <v>4709</v>
      </c>
      <c r="C3105" t="s">
        <v>5273</v>
      </c>
      <c r="D3105" t="s">
        <v>1086</v>
      </c>
      <c r="E3105" t="s">
        <v>57</v>
      </c>
      <c r="F3105" t="s">
        <v>4342</v>
      </c>
      <c r="G3105">
        <v>0.25</v>
      </c>
      <c r="H3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5" t="str">
        <f>Tabla_Consulta_desde_proyectos6[[#This Row],[PRYApath]]&amp;" "&amp;Tabla_Consulta_desde_proyectos6[[#This Row],[Usunombre]]</f>
        <v>/0002/0002 JOSE MADRIGAL ARIAS</v>
      </c>
    </row>
    <row r="3106" spans="1:11" x14ac:dyDescent="0.3">
      <c r="A3106" t="s">
        <v>83</v>
      </c>
      <c r="B3106" t="s">
        <v>4709</v>
      </c>
      <c r="C3106" t="s">
        <v>5274</v>
      </c>
      <c r="D3106" t="s">
        <v>1086</v>
      </c>
      <c r="E3106" t="s">
        <v>57</v>
      </c>
      <c r="F3106" t="s">
        <v>4342</v>
      </c>
      <c r="G3106">
        <v>0.5</v>
      </c>
      <c r="H3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6" t="str">
        <f>Tabla_Consulta_desde_proyectos6[[#This Row],[PRYApath]]&amp;" "&amp;Tabla_Consulta_desde_proyectos6[[#This Row],[Usunombre]]</f>
        <v>/0002/0002 JOSE MADRIGAL ARIAS</v>
      </c>
    </row>
    <row r="3107" spans="1:11" x14ac:dyDescent="0.3">
      <c r="A3107" t="s">
        <v>83</v>
      </c>
      <c r="B3107" t="s">
        <v>4709</v>
      </c>
      <c r="C3107" t="s">
        <v>5267</v>
      </c>
      <c r="D3107" t="s">
        <v>1086</v>
      </c>
      <c r="E3107" t="s">
        <v>57</v>
      </c>
      <c r="F3107" t="s">
        <v>4342</v>
      </c>
      <c r="G3107">
        <v>1</v>
      </c>
      <c r="H3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7" t="str">
        <f>Tabla_Consulta_desde_proyectos6[[#This Row],[PRYApath]]&amp;" "&amp;Tabla_Consulta_desde_proyectos6[[#This Row],[Usunombre]]</f>
        <v>/0002/0002 JOSE MADRIGAL ARIAS</v>
      </c>
    </row>
    <row r="3108" spans="1:11" x14ac:dyDescent="0.3">
      <c r="A3108" t="s">
        <v>83</v>
      </c>
      <c r="B3108" t="s">
        <v>4709</v>
      </c>
      <c r="C3108" t="s">
        <v>5275</v>
      </c>
      <c r="D3108" t="s">
        <v>1086</v>
      </c>
      <c r="E3108" t="s">
        <v>57</v>
      </c>
      <c r="F3108" t="s">
        <v>4342</v>
      </c>
      <c r="G3108">
        <v>2</v>
      </c>
      <c r="H3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8" t="str">
        <f>Tabla_Consulta_desde_proyectos6[[#This Row],[PRYApath]]&amp;" "&amp;Tabla_Consulta_desde_proyectos6[[#This Row],[Usunombre]]</f>
        <v>/0002/0002 JOSE MADRIGAL ARIAS</v>
      </c>
    </row>
    <row r="3109" spans="1:11" x14ac:dyDescent="0.3">
      <c r="A3109" t="s">
        <v>83</v>
      </c>
      <c r="B3109" t="s">
        <v>4709</v>
      </c>
      <c r="C3109" t="s">
        <v>5237</v>
      </c>
      <c r="D3109" t="s">
        <v>1086</v>
      </c>
      <c r="E3109" t="s">
        <v>57</v>
      </c>
      <c r="F3109" t="s">
        <v>4342</v>
      </c>
      <c r="G3109">
        <v>3.5</v>
      </c>
      <c r="H3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09" t="str">
        <f>Tabla_Consulta_desde_proyectos6[[#This Row],[PRYApath]]&amp;" "&amp;Tabla_Consulta_desde_proyectos6[[#This Row],[Usunombre]]</f>
        <v>/0002/0002 JOSE MADRIGAL ARIAS</v>
      </c>
    </row>
    <row r="3110" spans="1:11" x14ac:dyDescent="0.3">
      <c r="A3110" t="s">
        <v>83</v>
      </c>
      <c r="B3110" t="s">
        <v>4709</v>
      </c>
      <c r="C3110" t="s">
        <v>5247</v>
      </c>
      <c r="D3110" t="s">
        <v>1086</v>
      </c>
      <c r="E3110" t="s">
        <v>57</v>
      </c>
      <c r="F3110" t="s">
        <v>4366</v>
      </c>
      <c r="G3110">
        <v>3</v>
      </c>
      <c r="H3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0" t="str">
        <f>Tabla_Consulta_desde_proyectos6[[#This Row],[PRYApath]]&amp;" "&amp;Tabla_Consulta_desde_proyectos6[[#This Row],[Usunombre]]</f>
        <v>/0002/0002 JOSE MADRIGAL ARIAS</v>
      </c>
    </row>
    <row r="3111" spans="1:11" x14ac:dyDescent="0.3">
      <c r="A3111" t="s">
        <v>83</v>
      </c>
      <c r="B3111" t="s">
        <v>4709</v>
      </c>
      <c r="C3111" t="s">
        <v>5270</v>
      </c>
      <c r="D3111" t="s">
        <v>1086</v>
      </c>
      <c r="E3111" t="s">
        <v>57</v>
      </c>
      <c r="F3111" t="s">
        <v>4366</v>
      </c>
      <c r="G3111">
        <v>3.25</v>
      </c>
      <c r="H3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1" t="str">
        <f>Tabla_Consulta_desde_proyectos6[[#This Row],[PRYApath]]&amp;" "&amp;Tabla_Consulta_desde_proyectos6[[#This Row],[Usunombre]]</f>
        <v>/0002/0002 JOSE MADRIGAL ARIAS</v>
      </c>
    </row>
    <row r="3112" spans="1:11" x14ac:dyDescent="0.3">
      <c r="A3112" t="s">
        <v>83</v>
      </c>
      <c r="B3112" t="s">
        <v>4709</v>
      </c>
      <c r="C3112" t="s">
        <v>5276</v>
      </c>
      <c r="D3112" t="s">
        <v>1086</v>
      </c>
      <c r="E3112" t="s">
        <v>57</v>
      </c>
      <c r="F3112" t="s">
        <v>4422</v>
      </c>
      <c r="G3112">
        <v>0.25</v>
      </c>
      <c r="H3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2" t="str">
        <f>Tabla_Consulta_desde_proyectos6[[#This Row],[PRYApath]]&amp;" "&amp;Tabla_Consulta_desde_proyectos6[[#This Row],[Usunombre]]</f>
        <v>/0002/0002 JOSE MADRIGAL ARIAS</v>
      </c>
    </row>
    <row r="3113" spans="1:11" x14ac:dyDescent="0.3">
      <c r="A3113" t="s">
        <v>83</v>
      </c>
      <c r="B3113" t="s">
        <v>4709</v>
      </c>
      <c r="C3113" t="s">
        <v>5277</v>
      </c>
      <c r="D3113" t="s">
        <v>1086</v>
      </c>
      <c r="E3113" t="s">
        <v>52</v>
      </c>
      <c r="F3113" t="s">
        <v>4258</v>
      </c>
      <c r="G3113">
        <v>0.55000000000000004</v>
      </c>
      <c r="H3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3" t="str">
        <f>Tabla_Consulta_desde_proyectos6[[#This Row],[PRYApath]]&amp;" "&amp;Tabla_Consulta_desde_proyectos6[[#This Row],[Usunombre]]</f>
        <v>/0002/0002 JUAN ANTONIO MORA GARCIA</v>
      </c>
    </row>
    <row r="3114" spans="1:11" x14ac:dyDescent="0.3">
      <c r="A3114" t="s">
        <v>83</v>
      </c>
      <c r="B3114" t="s">
        <v>4709</v>
      </c>
      <c r="C3114" t="s">
        <v>5278</v>
      </c>
      <c r="D3114" t="s">
        <v>1086</v>
      </c>
      <c r="E3114" t="s">
        <v>52</v>
      </c>
      <c r="F3114" t="s">
        <v>4258</v>
      </c>
      <c r="G3114">
        <v>2.5</v>
      </c>
      <c r="H3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4" t="str">
        <f>Tabla_Consulta_desde_proyectos6[[#This Row],[PRYApath]]&amp;" "&amp;Tabla_Consulta_desde_proyectos6[[#This Row],[Usunombre]]</f>
        <v>/0002/0002 JUAN ANTONIO MORA GARCIA</v>
      </c>
    </row>
    <row r="3115" spans="1:11" x14ac:dyDescent="0.3">
      <c r="A3115" t="s">
        <v>83</v>
      </c>
      <c r="B3115" t="s">
        <v>4709</v>
      </c>
      <c r="C3115" t="s">
        <v>5279</v>
      </c>
      <c r="D3115" t="s">
        <v>1086</v>
      </c>
      <c r="E3115" t="s">
        <v>52</v>
      </c>
      <c r="F3115" t="s">
        <v>4258</v>
      </c>
      <c r="G3115">
        <v>9.25</v>
      </c>
      <c r="H3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5" t="str">
        <f>Tabla_Consulta_desde_proyectos6[[#This Row],[PRYApath]]&amp;" "&amp;Tabla_Consulta_desde_proyectos6[[#This Row],[Usunombre]]</f>
        <v>/0002/0002 JUAN ANTONIO MORA GARCIA</v>
      </c>
    </row>
    <row r="3116" spans="1:11" x14ac:dyDescent="0.3">
      <c r="A3116" t="s">
        <v>83</v>
      </c>
      <c r="B3116" t="s">
        <v>4709</v>
      </c>
      <c r="C3116" t="s">
        <v>5280</v>
      </c>
      <c r="D3116" t="s">
        <v>1086</v>
      </c>
      <c r="E3116" t="s">
        <v>52</v>
      </c>
      <c r="F3116" t="s">
        <v>4284</v>
      </c>
      <c r="G3116">
        <v>2.5</v>
      </c>
      <c r="H3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6" t="str">
        <f>Tabla_Consulta_desde_proyectos6[[#This Row],[PRYApath]]&amp;" "&amp;Tabla_Consulta_desde_proyectos6[[#This Row],[Usunombre]]</f>
        <v>/0002/0002 JUAN ANTONIO MORA GARCIA</v>
      </c>
    </row>
    <row r="3117" spans="1:11" x14ac:dyDescent="0.3">
      <c r="A3117" t="s">
        <v>83</v>
      </c>
      <c r="B3117" t="s">
        <v>4709</v>
      </c>
      <c r="C3117" t="s">
        <v>5279</v>
      </c>
      <c r="D3117" t="s">
        <v>1086</v>
      </c>
      <c r="E3117" t="s">
        <v>52</v>
      </c>
      <c r="F3117" t="s">
        <v>4342</v>
      </c>
      <c r="G3117">
        <v>1.5</v>
      </c>
      <c r="H3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7" t="str">
        <f>Tabla_Consulta_desde_proyectos6[[#This Row],[PRYApath]]&amp;" "&amp;Tabla_Consulta_desde_proyectos6[[#This Row],[Usunombre]]</f>
        <v>/0002/0002 JUAN ANTONIO MORA GARCIA</v>
      </c>
    </row>
    <row r="3118" spans="1:11" x14ac:dyDescent="0.3">
      <c r="A3118" t="s">
        <v>83</v>
      </c>
      <c r="B3118" t="s">
        <v>4709</v>
      </c>
      <c r="C3118" t="s">
        <v>5278</v>
      </c>
      <c r="D3118" t="s">
        <v>1086</v>
      </c>
      <c r="E3118" t="s">
        <v>52</v>
      </c>
      <c r="F3118" t="s">
        <v>4342</v>
      </c>
      <c r="G3118">
        <v>1.65</v>
      </c>
      <c r="H3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8" t="str">
        <f>Tabla_Consulta_desde_proyectos6[[#This Row],[PRYApath]]&amp;" "&amp;Tabla_Consulta_desde_proyectos6[[#This Row],[Usunombre]]</f>
        <v>/0002/0002 JUAN ANTONIO MORA GARCIA</v>
      </c>
    </row>
    <row r="3119" spans="1:11" x14ac:dyDescent="0.3">
      <c r="A3119" t="s">
        <v>83</v>
      </c>
      <c r="B3119" t="s">
        <v>4709</v>
      </c>
      <c r="C3119" t="s">
        <v>5281</v>
      </c>
      <c r="D3119" t="s">
        <v>1086</v>
      </c>
      <c r="E3119" t="s">
        <v>52</v>
      </c>
      <c r="F3119" t="s">
        <v>4342</v>
      </c>
      <c r="G3119">
        <v>2.15</v>
      </c>
      <c r="H3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19" t="str">
        <f>Tabla_Consulta_desde_proyectos6[[#This Row],[PRYApath]]&amp;" "&amp;Tabla_Consulta_desde_proyectos6[[#This Row],[Usunombre]]</f>
        <v>/0002/0002 JUAN ANTONIO MORA GARCIA</v>
      </c>
    </row>
    <row r="3120" spans="1:11" x14ac:dyDescent="0.3">
      <c r="A3120" t="s">
        <v>83</v>
      </c>
      <c r="B3120" t="s">
        <v>4709</v>
      </c>
      <c r="C3120" t="s">
        <v>5280</v>
      </c>
      <c r="D3120" t="s">
        <v>1086</v>
      </c>
      <c r="E3120" t="s">
        <v>52</v>
      </c>
      <c r="F3120" t="s">
        <v>4342</v>
      </c>
      <c r="G3120">
        <v>4.5</v>
      </c>
      <c r="H3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0" t="str">
        <f>Tabla_Consulta_desde_proyectos6[[#This Row],[PRYApath]]&amp;" "&amp;Tabla_Consulta_desde_proyectos6[[#This Row],[Usunombre]]</f>
        <v>/0002/0002 JUAN ANTONIO MORA GARCIA</v>
      </c>
    </row>
    <row r="3121" spans="1:11" x14ac:dyDescent="0.3">
      <c r="A3121" t="s">
        <v>83</v>
      </c>
      <c r="B3121" t="s">
        <v>4709</v>
      </c>
      <c r="C3121" t="s">
        <v>5281</v>
      </c>
      <c r="D3121" t="s">
        <v>1086</v>
      </c>
      <c r="E3121" t="s">
        <v>52</v>
      </c>
      <c r="F3121" t="s">
        <v>4366</v>
      </c>
      <c r="G3121">
        <v>5</v>
      </c>
      <c r="H3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1" t="str">
        <f>Tabla_Consulta_desde_proyectos6[[#This Row],[PRYApath]]&amp;" "&amp;Tabla_Consulta_desde_proyectos6[[#This Row],[Usunombre]]</f>
        <v>/0002/0002 JUAN ANTONIO MORA GARCIA</v>
      </c>
    </row>
    <row r="3122" spans="1:11" x14ac:dyDescent="0.3">
      <c r="A3122" t="s">
        <v>83</v>
      </c>
      <c r="B3122" t="s">
        <v>4709</v>
      </c>
      <c r="C3122" t="s">
        <v>5281</v>
      </c>
      <c r="D3122" t="s">
        <v>1086</v>
      </c>
      <c r="E3122" t="s">
        <v>52</v>
      </c>
      <c r="F3122" t="s">
        <v>4422</v>
      </c>
      <c r="G3122">
        <v>2</v>
      </c>
      <c r="H3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2" t="str">
        <f>Tabla_Consulta_desde_proyectos6[[#This Row],[PRYApath]]&amp;" "&amp;Tabla_Consulta_desde_proyectos6[[#This Row],[Usunombre]]</f>
        <v>/0002/0002 JUAN ANTONIO MORA GARCIA</v>
      </c>
    </row>
    <row r="3123" spans="1:11" x14ac:dyDescent="0.3">
      <c r="A3123" t="s">
        <v>83</v>
      </c>
      <c r="B3123" t="s">
        <v>4709</v>
      </c>
      <c r="C3123" t="s">
        <v>5282</v>
      </c>
      <c r="D3123" t="s">
        <v>1086</v>
      </c>
      <c r="E3123" t="s">
        <v>52</v>
      </c>
      <c r="F3123" t="s">
        <v>4422</v>
      </c>
      <c r="G3123">
        <v>2</v>
      </c>
      <c r="H3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3" t="str">
        <f>Tabla_Consulta_desde_proyectos6[[#This Row],[PRYApath]]&amp;" "&amp;Tabla_Consulta_desde_proyectos6[[#This Row],[Usunombre]]</f>
        <v>/0002/0002 JUAN ANTONIO MORA GARCIA</v>
      </c>
    </row>
    <row r="3124" spans="1:11" x14ac:dyDescent="0.3">
      <c r="A3124" t="s">
        <v>83</v>
      </c>
      <c r="B3124" t="s">
        <v>4709</v>
      </c>
      <c r="C3124" t="s">
        <v>5279</v>
      </c>
      <c r="D3124" t="s">
        <v>1086</v>
      </c>
      <c r="E3124" t="s">
        <v>52</v>
      </c>
      <c r="F3124" t="s">
        <v>4422</v>
      </c>
      <c r="G3124">
        <v>5.25</v>
      </c>
      <c r="H3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4" t="str">
        <f>Tabla_Consulta_desde_proyectos6[[#This Row],[PRYApath]]&amp;" "&amp;Tabla_Consulta_desde_proyectos6[[#This Row],[Usunombre]]</f>
        <v>/0002/0002 JUAN ANTONIO MORA GARCIA</v>
      </c>
    </row>
    <row r="3125" spans="1:11" x14ac:dyDescent="0.3">
      <c r="A3125" t="s">
        <v>83</v>
      </c>
      <c r="B3125" t="s">
        <v>4709</v>
      </c>
      <c r="C3125" t="s">
        <v>5283</v>
      </c>
      <c r="D3125" t="s">
        <v>1086</v>
      </c>
      <c r="E3125" t="s">
        <v>52</v>
      </c>
      <c r="F3125" t="s">
        <v>4434</v>
      </c>
      <c r="G3125">
        <v>1</v>
      </c>
      <c r="H3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5" t="str">
        <f>Tabla_Consulta_desde_proyectos6[[#This Row],[PRYApath]]&amp;" "&amp;Tabla_Consulta_desde_proyectos6[[#This Row],[Usunombre]]</f>
        <v>/0002/0002 JUAN ANTONIO MORA GARCIA</v>
      </c>
    </row>
    <row r="3126" spans="1:11" x14ac:dyDescent="0.3">
      <c r="A3126" t="s">
        <v>83</v>
      </c>
      <c r="B3126" t="s">
        <v>4709</v>
      </c>
      <c r="C3126" t="s">
        <v>5284</v>
      </c>
      <c r="D3126" t="s">
        <v>1086</v>
      </c>
      <c r="E3126" t="s">
        <v>52</v>
      </c>
      <c r="F3126" t="s">
        <v>4434</v>
      </c>
      <c r="G3126">
        <v>2</v>
      </c>
      <c r="H3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6" t="str">
        <f>Tabla_Consulta_desde_proyectos6[[#This Row],[PRYApath]]&amp;" "&amp;Tabla_Consulta_desde_proyectos6[[#This Row],[Usunombre]]</f>
        <v>/0002/0002 JUAN ANTONIO MORA GARCIA</v>
      </c>
    </row>
    <row r="3127" spans="1:11" x14ac:dyDescent="0.3">
      <c r="A3127" t="s">
        <v>83</v>
      </c>
      <c r="B3127" t="s">
        <v>4709</v>
      </c>
      <c r="C3127" t="s">
        <v>4731</v>
      </c>
      <c r="D3127" t="s">
        <v>1086</v>
      </c>
      <c r="E3127" t="s">
        <v>52</v>
      </c>
      <c r="F3127" t="s">
        <v>4434</v>
      </c>
      <c r="G3127">
        <v>2.25</v>
      </c>
      <c r="H3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7" t="str">
        <f>Tabla_Consulta_desde_proyectos6[[#This Row],[PRYApath]]&amp;" "&amp;Tabla_Consulta_desde_proyectos6[[#This Row],[Usunombre]]</f>
        <v>/0002/0002 JUAN ANTONIO MORA GARCIA</v>
      </c>
    </row>
    <row r="3128" spans="1:11" x14ac:dyDescent="0.3">
      <c r="A3128" t="s">
        <v>83</v>
      </c>
      <c r="B3128" t="s">
        <v>4709</v>
      </c>
      <c r="C3128" t="s">
        <v>4731</v>
      </c>
      <c r="D3128" t="s">
        <v>1086</v>
      </c>
      <c r="E3128" t="s">
        <v>53</v>
      </c>
      <c r="F3128" t="s">
        <v>4258</v>
      </c>
      <c r="G3128">
        <v>1.5</v>
      </c>
      <c r="H3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8" t="str">
        <f>Tabla_Consulta_desde_proyectos6[[#This Row],[PRYApath]]&amp;" "&amp;Tabla_Consulta_desde_proyectos6[[#This Row],[Usunombre]]</f>
        <v>/0002/0002 LIZANDRO VILLALOBOS CASTRO</v>
      </c>
    </row>
    <row r="3129" spans="1:11" x14ac:dyDescent="0.3">
      <c r="A3129" t="s">
        <v>83</v>
      </c>
      <c r="B3129" t="s">
        <v>4709</v>
      </c>
      <c r="C3129" t="s">
        <v>5034</v>
      </c>
      <c r="D3129" t="s">
        <v>1086</v>
      </c>
      <c r="E3129" t="s">
        <v>55</v>
      </c>
      <c r="F3129" t="s">
        <v>4342</v>
      </c>
      <c r="G3129">
        <v>1</v>
      </c>
      <c r="H3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29" t="str">
        <f>Tabla_Consulta_desde_proyectos6[[#This Row],[PRYApath]]&amp;" "&amp;Tabla_Consulta_desde_proyectos6[[#This Row],[Usunombre]]</f>
        <v>/0002/0002 LUIS ENRIQUE JIMENEZ SANCHO</v>
      </c>
    </row>
    <row r="3130" spans="1:11" x14ac:dyDescent="0.3">
      <c r="A3130" t="s">
        <v>83</v>
      </c>
      <c r="B3130" t="s">
        <v>4709</v>
      </c>
      <c r="C3130" t="s">
        <v>5285</v>
      </c>
      <c r="D3130" t="s">
        <v>1086</v>
      </c>
      <c r="E3130" t="s">
        <v>55</v>
      </c>
      <c r="F3130" t="s">
        <v>4342</v>
      </c>
      <c r="G3130">
        <v>1</v>
      </c>
      <c r="H3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0" t="str">
        <f>Tabla_Consulta_desde_proyectos6[[#This Row],[PRYApath]]&amp;" "&amp;Tabla_Consulta_desde_proyectos6[[#This Row],[Usunombre]]</f>
        <v>/0002/0002 LUIS ENRIQUE JIMENEZ SANCHO</v>
      </c>
    </row>
    <row r="3131" spans="1:11" x14ac:dyDescent="0.3">
      <c r="A3131" t="s">
        <v>83</v>
      </c>
      <c r="B3131" t="s">
        <v>4709</v>
      </c>
      <c r="C3131" t="s">
        <v>4848</v>
      </c>
      <c r="D3131" t="s">
        <v>1086</v>
      </c>
      <c r="E3131" t="s">
        <v>55</v>
      </c>
      <c r="F3131" t="s">
        <v>4342</v>
      </c>
      <c r="G3131">
        <v>1.75</v>
      </c>
      <c r="H3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1" t="str">
        <f>Tabla_Consulta_desde_proyectos6[[#This Row],[PRYApath]]&amp;" "&amp;Tabla_Consulta_desde_proyectos6[[#This Row],[Usunombre]]</f>
        <v>/0002/0002 LUIS ENRIQUE JIMENEZ SANCHO</v>
      </c>
    </row>
    <row r="3132" spans="1:11" x14ac:dyDescent="0.3">
      <c r="A3132" t="s">
        <v>83</v>
      </c>
      <c r="B3132" t="s">
        <v>4709</v>
      </c>
      <c r="C3132" t="s">
        <v>5286</v>
      </c>
      <c r="D3132" t="s">
        <v>1086</v>
      </c>
      <c r="E3132" t="s">
        <v>55</v>
      </c>
      <c r="F3132" t="s">
        <v>4342</v>
      </c>
      <c r="G3132">
        <v>2.5</v>
      </c>
      <c r="H3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2" t="str">
        <f>Tabla_Consulta_desde_proyectos6[[#This Row],[PRYApath]]&amp;" "&amp;Tabla_Consulta_desde_proyectos6[[#This Row],[Usunombre]]</f>
        <v>/0002/0002 LUIS ENRIQUE JIMENEZ SANCHO</v>
      </c>
    </row>
    <row r="3133" spans="1:11" x14ac:dyDescent="0.3">
      <c r="A3133" t="s">
        <v>83</v>
      </c>
      <c r="B3133" t="s">
        <v>4709</v>
      </c>
      <c r="C3133" t="s">
        <v>4728</v>
      </c>
      <c r="D3133" t="s">
        <v>1086</v>
      </c>
      <c r="E3133" t="s">
        <v>55</v>
      </c>
      <c r="F3133" t="s">
        <v>4366</v>
      </c>
      <c r="G3133">
        <v>2</v>
      </c>
      <c r="H3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3" t="str">
        <f>Tabla_Consulta_desde_proyectos6[[#This Row],[PRYApath]]&amp;" "&amp;Tabla_Consulta_desde_proyectos6[[#This Row],[Usunombre]]</f>
        <v>/0002/0002 LUIS ENRIQUE JIMENEZ SANCHO</v>
      </c>
    </row>
    <row r="3134" spans="1:11" x14ac:dyDescent="0.3">
      <c r="A3134" t="s">
        <v>83</v>
      </c>
      <c r="B3134" t="s">
        <v>4709</v>
      </c>
      <c r="C3134" t="s">
        <v>5276</v>
      </c>
      <c r="D3134" t="s">
        <v>1086</v>
      </c>
      <c r="E3134" t="s">
        <v>55</v>
      </c>
      <c r="F3134" t="s">
        <v>4388</v>
      </c>
      <c r="G3134">
        <v>0.5</v>
      </c>
      <c r="H3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4" t="str">
        <f>Tabla_Consulta_desde_proyectos6[[#This Row],[PRYApath]]&amp;" "&amp;Tabla_Consulta_desde_proyectos6[[#This Row],[Usunombre]]</f>
        <v>/0002/0002 LUIS ENRIQUE JIMENEZ SANCHO</v>
      </c>
    </row>
    <row r="3135" spans="1:11" x14ac:dyDescent="0.3">
      <c r="A3135" t="s">
        <v>83</v>
      </c>
      <c r="B3135" t="s">
        <v>4709</v>
      </c>
      <c r="C3135" t="s">
        <v>5287</v>
      </c>
      <c r="D3135" t="s">
        <v>1086</v>
      </c>
      <c r="E3135" t="s">
        <v>55</v>
      </c>
      <c r="F3135" t="s">
        <v>4388</v>
      </c>
      <c r="G3135">
        <v>1</v>
      </c>
      <c r="H3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5" t="str">
        <f>Tabla_Consulta_desde_proyectos6[[#This Row],[PRYApath]]&amp;" "&amp;Tabla_Consulta_desde_proyectos6[[#This Row],[Usunombre]]</f>
        <v>/0002/0002 LUIS ENRIQUE JIMENEZ SANCHO</v>
      </c>
    </row>
    <row r="3136" spans="1:11" x14ac:dyDescent="0.3">
      <c r="A3136" t="s">
        <v>83</v>
      </c>
      <c r="B3136" t="s">
        <v>4709</v>
      </c>
      <c r="C3136" t="s">
        <v>5288</v>
      </c>
      <c r="D3136" t="s">
        <v>1086</v>
      </c>
      <c r="E3136" t="s">
        <v>55</v>
      </c>
      <c r="F3136" t="s">
        <v>4422</v>
      </c>
      <c r="G3136">
        <v>1</v>
      </c>
      <c r="H3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6" t="str">
        <f>Tabla_Consulta_desde_proyectos6[[#This Row],[PRYApath]]&amp;" "&amp;Tabla_Consulta_desde_proyectos6[[#This Row],[Usunombre]]</f>
        <v>/0002/0002 LUIS ENRIQUE JIMENEZ SANCHO</v>
      </c>
    </row>
    <row r="3137" spans="1:11" x14ac:dyDescent="0.3">
      <c r="A3137" t="s">
        <v>83</v>
      </c>
      <c r="B3137" t="s">
        <v>4709</v>
      </c>
      <c r="C3137" t="s">
        <v>5289</v>
      </c>
      <c r="D3137" t="s">
        <v>1086</v>
      </c>
      <c r="E3137" t="s">
        <v>55</v>
      </c>
      <c r="F3137" t="s">
        <v>4422</v>
      </c>
      <c r="G3137">
        <v>2.5</v>
      </c>
      <c r="H3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7" t="str">
        <f>Tabla_Consulta_desde_proyectos6[[#This Row],[PRYApath]]&amp;" "&amp;Tabla_Consulta_desde_proyectos6[[#This Row],[Usunombre]]</f>
        <v>/0002/0002 LUIS ENRIQUE JIMENEZ SANCHO</v>
      </c>
    </row>
    <row r="3138" spans="1:11" x14ac:dyDescent="0.3">
      <c r="A3138" t="s">
        <v>83</v>
      </c>
      <c r="B3138" t="s">
        <v>4709</v>
      </c>
      <c r="C3138" t="s">
        <v>5290</v>
      </c>
      <c r="D3138" t="s">
        <v>1086</v>
      </c>
      <c r="E3138" t="s">
        <v>70</v>
      </c>
      <c r="F3138" t="s">
        <v>4258</v>
      </c>
      <c r="G3138">
        <v>1</v>
      </c>
      <c r="H3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8" t="str">
        <f>Tabla_Consulta_desde_proyectos6[[#This Row],[PRYApath]]&amp;" "&amp;Tabla_Consulta_desde_proyectos6[[#This Row],[Usunombre]]</f>
        <v>/0002/0002 MARIELA GUTIERREZ HIDALGO</v>
      </c>
    </row>
    <row r="3139" spans="1:11" x14ac:dyDescent="0.3">
      <c r="A3139" t="s">
        <v>83</v>
      </c>
      <c r="B3139" t="s">
        <v>4709</v>
      </c>
      <c r="C3139" t="s">
        <v>5291</v>
      </c>
      <c r="D3139" t="s">
        <v>1086</v>
      </c>
      <c r="E3139" t="s">
        <v>70</v>
      </c>
      <c r="F3139" t="s">
        <v>4258</v>
      </c>
      <c r="G3139">
        <v>2</v>
      </c>
      <c r="H3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39" t="str">
        <f>Tabla_Consulta_desde_proyectos6[[#This Row],[PRYApath]]&amp;" "&amp;Tabla_Consulta_desde_proyectos6[[#This Row],[Usunombre]]</f>
        <v>/0002/0002 MARIELA GUTIERREZ HIDALGO</v>
      </c>
    </row>
    <row r="3140" spans="1:11" x14ac:dyDescent="0.3">
      <c r="A3140" t="s">
        <v>83</v>
      </c>
      <c r="B3140" t="s">
        <v>4709</v>
      </c>
      <c r="C3140" t="s">
        <v>5292</v>
      </c>
      <c r="D3140" t="s">
        <v>1086</v>
      </c>
      <c r="E3140" t="s">
        <v>70</v>
      </c>
      <c r="F3140" t="s">
        <v>4258</v>
      </c>
      <c r="G3140">
        <v>2</v>
      </c>
      <c r="H3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0" t="str">
        <f>Tabla_Consulta_desde_proyectos6[[#This Row],[PRYApath]]&amp;" "&amp;Tabla_Consulta_desde_proyectos6[[#This Row],[Usunombre]]</f>
        <v>/0002/0002 MARIELA GUTIERREZ HIDALGO</v>
      </c>
    </row>
    <row r="3141" spans="1:11" x14ac:dyDescent="0.3">
      <c r="A3141" t="s">
        <v>83</v>
      </c>
      <c r="B3141" t="s">
        <v>4709</v>
      </c>
      <c r="C3141" t="s">
        <v>5293</v>
      </c>
      <c r="D3141" t="s">
        <v>1086</v>
      </c>
      <c r="E3141" t="s">
        <v>70</v>
      </c>
      <c r="F3141" t="s">
        <v>4258</v>
      </c>
      <c r="G3141">
        <v>4</v>
      </c>
      <c r="H3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1" t="str">
        <f>Tabla_Consulta_desde_proyectos6[[#This Row],[PRYApath]]&amp;" "&amp;Tabla_Consulta_desde_proyectos6[[#This Row],[Usunombre]]</f>
        <v>/0002/0002 MARIELA GUTIERREZ HIDALGO</v>
      </c>
    </row>
    <row r="3142" spans="1:11" x14ac:dyDescent="0.3">
      <c r="A3142" t="s">
        <v>83</v>
      </c>
      <c r="B3142" t="s">
        <v>4709</v>
      </c>
      <c r="C3142" t="s">
        <v>5294</v>
      </c>
      <c r="D3142" t="s">
        <v>1086</v>
      </c>
      <c r="E3142" t="s">
        <v>70</v>
      </c>
      <c r="F3142" t="s">
        <v>4258</v>
      </c>
      <c r="G3142">
        <v>4</v>
      </c>
      <c r="H3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2" t="str">
        <f>Tabla_Consulta_desde_proyectos6[[#This Row],[PRYApath]]&amp;" "&amp;Tabla_Consulta_desde_proyectos6[[#This Row],[Usunombre]]</f>
        <v>/0002/0002 MARIELA GUTIERREZ HIDALGO</v>
      </c>
    </row>
    <row r="3143" spans="1:11" x14ac:dyDescent="0.3">
      <c r="A3143" t="s">
        <v>83</v>
      </c>
      <c r="B3143" t="s">
        <v>4709</v>
      </c>
      <c r="C3143" t="s">
        <v>5295</v>
      </c>
      <c r="D3143" t="s">
        <v>1086</v>
      </c>
      <c r="E3143" t="s">
        <v>70</v>
      </c>
      <c r="F3143" t="s">
        <v>4258</v>
      </c>
      <c r="G3143">
        <v>4</v>
      </c>
      <c r="H3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3" t="str">
        <f>Tabla_Consulta_desde_proyectos6[[#This Row],[PRYApath]]&amp;" "&amp;Tabla_Consulta_desde_proyectos6[[#This Row],[Usunombre]]</f>
        <v>/0002/0002 MARIELA GUTIERREZ HIDALGO</v>
      </c>
    </row>
    <row r="3144" spans="1:11" x14ac:dyDescent="0.3">
      <c r="A3144" t="s">
        <v>83</v>
      </c>
      <c r="B3144" t="s">
        <v>4709</v>
      </c>
      <c r="C3144" t="s">
        <v>5296</v>
      </c>
      <c r="D3144" t="s">
        <v>1086</v>
      </c>
      <c r="E3144" t="s">
        <v>70</v>
      </c>
      <c r="F3144" t="s">
        <v>4258</v>
      </c>
      <c r="G3144">
        <v>7</v>
      </c>
      <c r="H3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4" t="str">
        <f>Tabla_Consulta_desde_proyectos6[[#This Row],[PRYApath]]&amp;" "&amp;Tabla_Consulta_desde_proyectos6[[#This Row],[Usunombre]]</f>
        <v>/0002/0002 MARIELA GUTIERREZ HIDALGO</v>
      </c>
    </row>
    <row r="3145" spans="1:11" x14ac:dyDescent="0.3">
      <c r="A3145" t="s">
        <v>83</v>
      </c>
      <c r="B3145" t="s">
        <v>4709</v>
      </c>
      <c r="C3145" t="s">
        <v>5295</v>
      </c>
      <c r="D3145" t="s">
        <v>1086</v>
      </c>
      <c r="E3145" t="s">
        <v>70</v>
      </c>
      <c r="F3145" t="s">
        <v>4284</v>
      </c>
      <c r="G3145">
        <v>2</v>
      </c>
      <c r="H3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5" t="str">
        <f>Tabla_Consulta_desde_proyectos6[[#This Row],[PRYApath]]&amp;" "&amp;Tabla_Consulta_desde_proyectos6[[#This Row],[Usunombre]]</f>
        <v>/0002/0002 MARIELA GUTIERREZ HIDALGO</v>
      </c>
    </row>
    <row r="3146" spans="1:11" x14ac:dyDescent="0.3">
      <c r="A3146" t="s">
        <v>83</v>
      </c>
      <c r="B3146" t="s">
        <v>4709</v>
      </c>
      <c r="C3146" t="s">
        <v>5232</v>
      </c>
      <c r="D3146" t="s">
        <v>1086</v>
      </c>
      <c r="E3146" t="s">
        <v>70</v>
      </c>
      <c r="F3146" t="s">
        <v>4284</v>
      </c>
      <c r="G3146">
        <v>4</v>
      </c>
      <c r="H3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6" t="str">
        <f>Tabla_Consulta_desde_proyectos6[[#This Row],[PRYApath]]&amp;" "&amp;Tabla_Consulta_desde_proyectos6[[#This Row],[Usunombre]]</f>
        <v>/0002/0002 MARIELA GUTIERREZ HIDALGO</v>
      </c>
    </row>
    <row r="3147" spans="1:11" x14ac:dyDescent="0.3">
      <c r="A3147" t="s">
        <v>83</v>
      </c>
      <c r="B3147" t="s">
        <v>4709</v>
      </c>
      <c r="C3147" t="s">
        <v>5297</v>
      </c>
      <c r="D3147" t="s">
        <v>1086</v>
      </c>
      <c r="E3147" t="s">
        <v>70</v>
      </c>
      <c r="F3147" t="s">
        <v>4284</v>
      </c>
      <c r="G3147">
        <v>8</v>
      </c>
      <c r="H3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7" t="str">
        <f>Tabla_Consulta_desde_proyectos6[[#This Row],[PRYApath]]&amp;" "&amp;Tabla_Consulta_desde_proyectos6[[#This Row],[Usunombre]]</f>
        <v>/0002/0002 MARIELA GUTIERREZ HIDALGO</v>
      </c>
    </row>
    <row r="3148" spans="1:11" x14ac:dyDescent="0.3">
      <c r="A3148" t="s">
        <v>83</v>
      </c>
      <c r="B3148" t="s">
        <v>4709</v>
      </c>
      <c r="C3148" t="s">
        <v>5296</v>
      </c>
      <c r="D3148" t="s">
        <v>1086</v>
      </c>
      <c r="E3148" t="s">
        <v>70</v>
      </c>
      <c r="F3148" t="s">
        <v>4284</v>
      </c>
      <c r="G3148">
        <v>9</v>
      </c>
      <c r="H3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8" t="str">
        <f>Tabla_Consulta_desde_proyectos6[[#This Row],[PRYApath]]&amp;" "&amp;Tabla_Consulta_desde_proyectos6[[#This Row],[Usunombre]]</f>
        <v>/0002/0002 MARIELA GUTIERREZ HIDALGO</v>
      </c>
    </row>
    <row r="3149" spans="1:11" x14ac:dyDescent="0.3">
      <c r="A3149" t="s">
        <v>83</v>
      </c>
      <c r="B3149" t="s">
        <v>4709</v>
      </c>
      <c r="C3149" t="s">
        <v>5298</v>
      </c>
      <c r="D3149" t="s">
        <v>1086</v>
      </c>
      <c r="E3149" t="s">
        <v>70</v>
      </c>
      <c r="F3149" t="s">
        <v>4342</v>
      </c>
      <c r="G3149">
        <v>4</v>
      </c>
      <c r="H3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49" t="str">
        <f>Tabla_Consulta_desde_proyectos6[[#This Row],[PRYApath]]&amp;" "&amp;Tabla_Consulta_desde_proyectos6[[#This Row],[Usunombre]]</f>
        <v>/0002/0002 MARIELA GUTIERREZ HIDALGO</v>
      </c>
    </row>
    <row r="3150" spans="1:11" x14ac:dyDescent="0.3">
      <c r="A3150" t="s">
        <v>83</v>
      </c>
      <c r="B3150" t="s">
        <v>4709</v>
      </c>
      <c r="C3150" t="s">
        <v>5299</v>
      </c>
      <c r="D3150" t="s">
        <v>1086</v>
      </c>
      <c r="E3150" t="s">
        <v>70</v>
      </c>
      <c r="F3150" t="s">
        <v>4342</v>
      </c>
      <c r="G3150">
        <v>8</v>
      </c>
      <c r="H3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0" t="str">
        <f>Tabla_Consulta_desde_proyectos6[[#This Row],[PRYApath]]&amp;" "&amp;Tabla_Consulta_desde_proyectos6[[#This Row],[Usunombre]]</f>
        <v>/0002/0002 MARIELA GUTIERREZ HIDALGO</v>
      </c>
    </row>
    <row r="3151" spans="1:11" x14ac:dyDescent="0.3">
      <c r="A3151" t="s">
        <v>83</v>
      </c>
      <c r="B3151" t="s">
        <v>4709</v>
      </c>
      <c r="C3151" t="s">
        <v>5300</v>
      </c>
      <c r="D3151" t="s">
        <v>1086</v>
      </c>
      <c r="E3151" t="s">
        <v>70</v>
      </c>
      <c r="F3151" t="s">
        <v>4342</v>
      </c>
      <c r="G3151">
        <v>2</v>
      </c>
      <c r="H3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1" t="str">
        <f>Tabla_Consulta_desde_proyectos6[[#This Row],[PRYApath]]&amp;" "&amp;Tabla_Consulta_desde_proyectos6[[#This Row],[Usunombre]]</f>
        <v>/0002/0002 MARIELA GUTIERREZ HIDALGO</v>
      </c>
    </row>
    <row r="3152" spans="1:11" x14ac:dyDescent="0.3">
      <c r="A3152" t="s">
        <v>83</v>
      </c>
      <c r="B3152" t="s">
        <v>4709</v>
      </c>
      <c r="C3152" t="s">
        <v>5301</v>
      </c>
      <c r="D3152" t="s">
        <v>1086</v>
      </c>
      <c r="E3152" t="s">
        <v>70</v>
      </c>
      <c r="F3152" t="s">
        <v>4342</v>
      </c>
      <c r="G3152">
        <v>3</v>
      </c>
      <c r="H3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2" t="str">
        <f>Tabla_Consulta_desde_proyectos6[[#This Row],[PRYApath]]&amp;" "&amp;Tabla_Consulta_desde_proyectos6[[#This Row],[Usunombre]]</f>
        <v>/0002/0002 MARIELA GUTIERREZ HIDALGO</v>
      </c>
    </row>
    <row r="3153" spans="1:11" x14ac:dyDescent="0.3">
      <c r="A3153" t="s">
        <v>83</v>
      </c>
      <c r="B3153" t="s">
        <v>4709</v>
      </c>
      <c r="C3153" t="s">
        <v>5207</v>
      </c>
      <c r="D3153" t="s">
        <v>1086</v>
      </c>
      <c r="E3153" t="s">
        <v>70</v>
      </c>
      <c r="F3153" t="s">
        <v>4342</v>
      </c>
      <c r="G3153">
        <v>4</v>
      </c>
      <c r="H3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3" t="str">
        <f>Tabla_Consulta_desde_proyectos6[[#This Row],[PRYApath]]&amp;" "&amp;Tabla_Consulta_desde_proyectos6[[#This Row],[Usunombre]]</f>
        <v>/0002/0002 MARIELA GUTIERREZ HIDALGO</v>
      </c>
    </row>
    <row r="3154" spans="1:11" x14ac:dyDescent="0.3">
      <c r="A3154" t="s">
        <v>83</v>
      </c>
      <c r="B3154" t="s">
        <v>4709</v>
      </c>
      <c r="C3154" t="s">
        <v>5240</v>
      </c>
      <c r="D3154" t="s">
        <v>1086</v>
      </c>
      <c r="E3154" t="s">
        <v>70</v>
      </c>
      <c r="F3154" t="s">
        <v>4342</v>
      </c>
      <c r="G3154">
        <v>6</v>
      </c>
      <c r="H3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4" t="str">
        <f>Tabla_Consulta_desde_proyectos6[[#This Row],[PRYApath]]&amp;" "&amp;Tabla_Consulta_desde_proyectos6[[#This Row],[Usunombre]]</f>
        <v>/0002/0002 MARIELA GUTIERREZ HIDALGO</v>
      </c>
    </row>
    <row r="3155" spans="1:11" x14ac:dyDescent="0.3">
      <c r="A3155" t="s">
        <v>83</v>
      </c>
      <c r="B3155" t="s">
        <v>4709</v>
      </c>
      <c r="C3155" t="s">
        <v>5302</v>
      </c>
      <c r="D3155" t="s">
        <v>1086</v>
      </c>
      <c r="E3155" t="s">
        <v>70</v>
      </c>
      <c r="F3155" t="s">
        <v>4366</v>
      </c>
      <c r="G3155">
        <v>2</v>
      </c>
      <c r="H3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5" t="str">
        <f>Tabla_Consulta_desde_proyectos6[[#This Row],[PRYApath]]&amp;" "&amp;Tabla_Consulta_desde_proyectos6[[#This Row],[Usunombre]]</f>
        <v>/0002/0002 MARIELA GUTIERREZ HIDALGO</v>
      </c>
    </row>
    <row r="3156" spans="1:11" x14ac:dyDescent="0.3">
      <c r="A3156" t="s">
        <v>83</v>
      </c>
      <c r="B3156" t="s">
        <v>4709</v>
      </c>
      <c r="C3156" t="s">
        <v>5303</v>
      </c>
      <c r="D3156" t="s">
        <v>1086</v>
      </c>
      <c r="E3156" t="s">
        <v>70</v>
      </c>
      <c r="F3156" t="s">
        <v>4366</v>
      </c>
      <c r="G3156">
        <v>3</v>
      </c>
      <c r="H3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6" t="str">
        <f>Tabla_Consulta_desde_proyectos6[[#This Row],[PRYApath]]&amp;" "&amp;Tabla_Consulta_desde_proyectos6[[#This Row],[Usunombre]]</f>
        <v>/0002/0002 MARIELA GUTIERREZ HIDALGO</v>
      </c>
    </row>
    <row r="3157" spans="1:11" x14ac:dyDescent="0.3">
      <c r="A3157" t="s">
        <v>83</v>
      </c>
      <c r="B3157" t="s">
        <v>4709</v>
      </c>
      <c r="C3157" t="s">
        <v>5299</v>
      </c>
      <c r="D3157" t="s">
        <v>1086</v>
      </c>
      <c r="E3157" t="s">
        <v>70</v>
      </c>
      <c r="F3157" t="s">
        <v>4366</v>
      </c>
      <c r="G3157">
        <v>3</v>
      </c>
      <c r="H3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7" t="str">
        <f>Tabla_Consulta_desde_proyectos6[[#This Row],[PRYApath]]&amp;" "&amp;Tabla_Consulta_desde_proyectos6[[#This Row],[Usunombre]]</f>
        <v>/0002/0002 MARIELA GUTIERREZ HIDALGO</v>
      </c>
    </row>
    <row r="3158" spans="1:11" x14ac:dyDescent="0.3">
      <c r="A3158" t="s">
        <v>83</v>
      </c>
      <c r="B3158" t="s">
        <v>4709</v>
      </c>
      <c r="C3158" t="s">
        <v>5298</v>
      </c>
      <c r="D3158" t="s">
        <v>1086</v>
      </c>
      <c r="E3158" t="s">
        <v>70</v>
      </c>
      <c r="F3158" t="s">
        <v>4366</v>
      </c>
      <c r="G3158">
        <v>3</v>
      </c>
      <c r="H3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8" t="str">
        <f>Tabla_Consulta_desde_proyectos6[[#This Row],[PRYApath]]&amp;" "&amp;Tabla_Consulta_desde_proyectos6[[#This Row],[Usunombre]]</f>
        <v>/0002/0002 MARIELA GUTIERREZ HIDALGO</v>
      </c>
    </row>
    <row r="3159" spans="1:11" x14ac:dyDescent="0.3">
      <c r="A3159" t="s">
        <v>83</v>
      </c>
      <c r="B3159" t="s">
        <v>4709</v>
      </c>
      <c r="C3159" t="s">
        <v>5248</v>
      </c>
      <c r="D3159" t="s">
        <v>1086</v>
      </c>
      <c r="E3159" t="s">
        <v>70</v>
      </c>
      <c r="F3159" t="s">
        <v>4366</v>
      </c>
      <c r="G3159">
        <v>11</v>
      </c>
      <c r="H3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59" t="str">
        <f>Tabla_Consulta_desde_proyectos6[[#This Row],[PRYApath]]&amp;" "&amp;Tabla_Consulta_desde_proyectos6[[#This Row],[Usunombre]]</f>
        <v>/0002/0002 MARIELA GUTIERREZ HIDALGO</v>
      </c>
    </row>
    <row r="3160" spans="1:11" x14ac:dyDescent="0.3">
      <c r="A3160" t="s">
        <v>83</v>
      </c>
      <c r="B3160" t="s">
        <v>4709</v>
      </c>
      <c r="C3160" t="s">
        <v>5304</v>
      </c>
      <c r="D3160" t="s">
        <v>1086</v>
      </c>
      <c r="E3160" t="s">
        <v>70</v>
      </c>
      <c r="F3160" t="s">
        <v>4388</v>
      </c>
      <c r="G3160">
        <v>4</v>
      </c>
      <c r="H3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0" t="str">
        <f>Tabla_Consulta_desde_proyectos6[[#This Row],[PRYApath]]&amp;" "&amp;Tabla_Consulta_desde_proyectos6[[#This Row],[Usunombre]]</f>
        <v>/0002/0002 MARIELA GUTIERREZ HIDALGO</v>
      </c>
    </row>
    <row r="3161" spans="1:11" x14ac:dyDescent="0.3">
      <c r="A3161" t="s">
        <v>83</v>
      </c>
      <c r="B3161" t="s">
        <v>4709</v>
      </c>
      <c r="C3161" t="s">
        <v>5305</v>
      </c>
      <c r="D3161" t="s">
        <v>1086</v>
      </c>
      <c r="E3161" t="s">
        <v>70</v>
      </c>
      <c r="F3161" t="s">
        <v>4388</v>
      </c>
      <c r="G3161">
        <v>10</v>
      </c>
      <c r="H3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1" t="str">
        <f>Tabla_Consulta_desde_proyectos6[[#This Row],[PRYApath]]&amp;" "&amp;Tabla_Consulta_desde_proyectos6[[#This Row],[Usunombre]]</f>
        <v>/0002/0002 MARIELA GUTIERREZ HIDALGO</v>
      </c>
    </row>
    <row r="3162" spans="1:11" x14ac:dyDescent="0.3">
      <c r="A3162" t="s">
        <v>83</v>
      </c>
      <c r="B3162" t="s">
        <v>4709</v>
      </c>
      <c r="C3162" t="s">
        <v>5306</v>
      </c>
      <c r="D3162" t="s">
        <v>1086</v>
      </c>
      <c r="E3162" t="s">
        <v>70</v>
      </c>
      <c r="F3162" t="s">
        <v>4422</v>
      </c>
      <c r="G3162">
        <v>4</v>
      </c>
      <c r="H3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2" t="str">
        <f>Tabla_Consulta_desde_proyectos6[[#This Row],[PRYApath]]&amp;" "&amp;Tabla_Consulta_desde_proyectos6[[#This Row],[Usunombre]]</f>
        <v>/0002/0002 MARIELA GUTIERREZ HIDALGO</v>
      </c>
    </row>
    <row r="3163" spans="1:11" x14ac:dyDescent="0.3">
      <c r="A3163" t="s">
        <v>83</v>
      </c>
      <c r="B3163" t="s">
        <v>4709</v>
      </c>
      <c r="C3163" t="s">
        <v>5307</v>
      </c>
      <c r="D3163" t="s">
        <v>1086</v>
      </c>
      <c r="E3163" t="s">
        <v>70</v>
      </c>
      <c r="F3163" t="s">
        <v>4422</v>
      </c>
      <c r="G3163">
        <v>4</v>
      </c>
      <c r="H3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3" t="str">
        <f>Tabla_Consulta_desde_proyectos6[[#This Row],[PRYApath]]&amp;" "&amp;Tabla_Consulta_desde_proyectos6[[#This Row],[Usunombre]]</f>
        <v>/0002/0002 MARIELA GUTIERREZ HIDALGO</v>
      </c>
    </row>
    <row r="3164" spans="1:11" x14ac:dyDescent="0.3">
      <c r="A3164" t="s">
        <v>83</v>
      </c>
      <c r="B3164" t="s">
        <v>4709</v>
      </c>
      <c r="C3164" t="s">
        <v>5308</v>
      </c>
      <c r="D3164" t="s">
        <v>1086</v>
      </c>
      <c r="E3164" t="s">
        <v>70</v>
      </c>
      <c r="F3164" t="s">
        <v>4422</v>
      </c>
      <c r="G3164">
        <v>8</v>
      </c>
      <c r="H3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4" t="str">
        <f>Tabla_Consulta_desde_proyectos6[[#This Row],[PRYApath]]&amp;" "&amp;Tabla_Consulta_desde_proyectos6[[#This Row],[Usunombre]]</f>
        <v>/0002/0002 MARIELA GUTIERREZ HIDALGO</v>
      </c>
    </row>
    <row r="3165" spans="1:11" x14ac:dyDescent="0.3">
      <c r="A3165" t="s">
        <v>83</v>
      </c>
      <c r="B3165" t="s">
        <v>4709</v>
      </c>
      <c r="C3165" t="s">
        <v>5309</v>
      </c>
      <c r="D3165" t="s">
        <v>1086</v>
      </c>
      <c r="E3165" t="s">
        <v>70</v>
      </c>
      <c r="F3165" t="s">
        <v>4422</v>
      </c>
      <c r="G3165">
        <v>20</v>
      </c>
      <c r="H3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5" t="str">
        <f>Tabla_Consulta_desde_proyectos6[[#This Row],[PRYApath]]&amp;" "&amp;Tabla_Consulta_desde_proyectos6[[#This Row],[Usunombre]]</f>
        <v>/0002/0002 MARIELA GUTIERREZ HIDALGO</v>
      </c>
    </row>
    <row r="3166" spans="1:11" x14ac:dyDescent="0.3">
      <c r="A3166" t="s">
        <v>83</v>
      </c>
      <c r="B3166" t="s">
        <v>4709</v>
      </c>
      <c r="C3166" t="s">
        <v>5310</v>
      </c>
      <c r="D3166" t="s">
        <v>1086</v>
      </c>
      <c r="E3166" t="s">
        <v>70</v>
      </c>
      <c r="F3166" t="s">
        <v>4434</v>
      </c>
      <c r="G3166">
        <v>2</v>
      </c>
      <c r="H3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6" t="str">
        <f>Tabla_Consulta_desde_proyectos6[[#This Row],[PRYApath]]&amp;" "&amp;Tabla_Consulta_desde_proyectos6[[#This Row],[Usunombre]]</f>
        <v>/0002/0002 MARIELA GUTIERREZ HIDALGO</v>
      </c>
    </row>
    <row r="3167" spans="1:11" x14ac:dyDescent="0.3">
      <c r="A3167" t="s">
        <v>83</v>
      </c>
      <c r="B3167" t="s">
        <v>4709</v>
      </c>
      <c r="C3167" t="s">
        <v>5311</v>
      </c>
      <c r="D3167" t="s">
        <v>1086</v>
      </c>
      <c r="E3167" t="s">
        <v>70</v>
      </c>
      <c r="F3167" t="s">
        <v>4434</v>
      </c>
      <c r="G3167">
        <v>8</v>
      </c>
      <c r="H3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7" t="str">
        <f>Tabla_Consulta_desde_proyectos6[[#This Row],[PRYApath]]&amp;" "&amp;Tabla_Consulta_desde_proyectos6[[#This Row],[Usunombre]]</f>
        <v>/0002/0002 MARIELA GUTIERREZ HIDALGO</v>
      </c>
    </row>
    <row r="3168" spans="1:11" x14ac:dyDescent="0.3">
      <c r="A3168" t="s">
        <v>83</v>
      </c>
      <c r="B3168" t="s">
        <v>4709</v>
      </c>
      <c r="C3168" t="s">
        <v>5312</v>
      </c>
      <c r="D3168" t="s">
        <v>1086</v>
      </c>
      <c r="E3168" t="s">
        <v>70</v>
      </c>
      <c r="F3168" t="s">
        <v>4434</v>
      </c>
      <c r="G3168">
        <v>22</v>
      </c>
      <c r="H3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8" t="str">
        <f>Tabla_Consulta_desde_proyectos6[[#This Row],[PRYApath]]&amp;" "&amp;Tabla_Consulta_desde_proyectos6[[#This Row],[Usunombre]]</f>
        <v>/0002/0002 MARIELA GUTIERREZ HIDALGO</v>
      </c>
    </row>
    <row r="3169" spans="1:11" x14ac:dyDescent="0.3">
      <c r="A3169" t="s">
        <v>83</v>
      </c>
      <c r="B3169" t="s">
        <v>4709</v>
      </c>
      <c r="C3169" t="s">
        <v>5313</v>
      </c>
      <c r="D3169" t="s">
        <v>1086</v>
      </c>
      <c r="E3169" t="s">
        <v>70</v>
      </c>
      <c r="F3169" t="s">
        <v>4493</v>
      </c>
      <c r="G3169">
        <v>4</v>
      </c>
      <c r="H3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69" t="str">
        <f>Tabla_Consulta_desde_proyectos6[[#This Row],[PRYApath]]&amp;" "&amp;Tabla_Consulta_desde_proyectos6[[#This Row],[Usunombre]]</f>
        <v>/0002/0002 MARIELA GUTIERREZ HIDALGO</v>
      </c>
    </row>
    <row r="3170" spans="1:11" x14ac:dyDescent="0.3">
      <c r="A3170" t="s">
        <v>83</v>
      </c>
      <c r="B3170" t="s">
        <v>4709</v>
      </c>
      <c r="C3170" t="s">
        <v>5312</v>
      </c>
      <c r="D3170" t="s">
        <v>1086</v>
      </c>
      <c r="E3170" t="s">
        <v>70</v>
      </c>
      <c r="F3170" t="s">
        <v>4493</v>
      </c>
      <c r="G3170">
        <v>8</v>
      </c>
      <c r="H3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0" t="str">
        <f>Tabla_Consulta_desde_proyectos6[[#This Row],[PRYApath]]&amp;" "&amp;Tabla_Consulta_desde_proyectos6[[#This Row],[Usunombre]]</f>
        <v>/0002/0002 MARIELA GUTIERREZ HIDALGO</v>
      </c>
    </row>
    <row r="3171" spans="1:11" x14ac:dyDescent="0.3">
      <c r="A3171" t="s">
        <v>83</v>
      </c>
      <c r="B3171" t="s">
        <v>4709</v>
      </c>
      <c r="C3171" t="s">
        <v>5314</v>
      </c>
      <c r="D3171" t="s">
        <v>1086</v>
      </c>
      <c r="E3171" t="s">
        <v>77</v>
      </c>
      <c r="F3171" t="s">
        <v>4258</v>
      </c>
      <c r="G3171">
        <v>0.5</v>
      </c>
      <c r="H3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1" t="str">
        <f>Tabla_Consulta_desde_proyectos6[[#This Row],[PRYApath]]&amp;" "&amp;Tabla_Consulta_desde_proyectos6[[#This Row],[Usunombre]]</f>
        <v>/0002/0002 REIDY VALENCIA RUBI</v>
      </c>
    </row>
    <row r="3172" spans="1:11" x14ac:dyDescent="0.3">
      <c r="A3172" t="s">
        <v>83</v>
      </c>
      <c r="B3172" t="s">
        <v>4709</v>
      </c>
      <c r="C3172" t="s">
        <v>5315</v>
      </c>
      <c r="D3172" t="s">
        <v>1086</v>
      </c>
      <c r="E3172" t="s">
        <v>77</v>
      </c>
      <c r="F3172" t="s">
        <v>4258</v>
      </c>
      <c r="G3172">
        <v>1.25</v>
      </c>
      <c r="H3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2" t="str">
        <f>Tabla_Consulta_desde_proyectos6[[#This Row],[PRYApath]]&amp;" "&amp;Tabla_Consulta_desde_proyectos6[[#This Row],[Usunombre]]</f>
        <v>/0002/0002 REIDY VALENCIA RUBI</v>
      </c>
    </row>
    <row r="3173" spans="1:11" x14ac:dyDescent="0.3">
      <c r="A3173" t="s">
        <v>83</v>
      </c>
      <c r="B3173" t="s">
        <v>4709</v>
      </c>
      <c r="C3173" t="s">
        <v>5316</v>
      </c>
      <c r="D3173" t="s">
        <v>1086</v>
      </c>
      <c r="E3173" t="s">
        <v>77</v>
      </c>
      <c r="F3173" t="s">
        <v>4258</v>
      </c>
      <c r="G3173">
        <v>5.25</v>
      </c>
      <c r="H3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3" t="str">
        <f>Tabla_Consulta_desde_proyectos6[[#This Row],[PRYApath]]&amp;" "&amp;Tabla_Consulta_desde_proyectos6[[#This Row],[Usunombre]]</f>
        <v>/0002/0002 REIDY VALENCIA RUBI</v>
      </c>
    </row>
    <row r="3174" spans="1:11" x14ac:dyDescent="0.3">
      <c r="A3174" t="s">
        <v>83</v>
      </c>
      <c r="B3174" t="s">
        <v>4709</v>
      </c>
      <c r="C3174" t="s">
        <v>5317</v>
      </c>
      <c r="D3174" t="s">
        <v>1086</v>
      </c>
      <c r="E3174" t="s">
        <v>77</v>
      </c>
      <c r="F3174" t="s">
        <v>4284</v>
      </c>
      <c r="G3174">
        <v>8.75</v>
      </c>
      <c r="H3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4" t="str">
        <f>Tabla_Consulta_desde_proyectos6[[#This Row],[PRYApath]]&amp;" "&amp;Tabla_Consulta_desde_proyectos6[[#This Row],[Usunombre]]</f>
        <v>/0002/0002 REIDY VALENCIA RUBI</v>
      </c>
    </row>
    <row r="3175" spans="1:11" x14ac:dyDescent="0.3">
      <c r="A3175" t="s">
        <v>83</v>
      </c>
      <c r="B3175" t="s">
        <v>4709</v>
      </c>
      <c r="C3175" t="s">
        <v>5318</v>
      </c>
      <c r="D3175" t="s">
        <v>1086</v>
      </c>
      <c r="E3175" t="s">
        <v>77</v>
      </c>
      <c r="F3175" t="s">
        <v>4342</v>
      </c>
      <c r="G3175">
        <v>0.5</v>
      </c>
      <c r="H3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5" t="str">
        <f>Tabla_Consulta_desde_proyectos6[[#This Row],[PRYApath]]&amp;" "&amp;Tabla_Consulta_desde_proyectos6[[#This Row],[Usunombre]]</f>
        <v>/0002/0002 REIDY VALENCIA RUBI</v>
      </c>
    </row>
    <row r="3176" spans="1:11" x14ac:dyDescent="0.3">
      <c r="A3176" t="s">
        <v>83</v>
      </c>
      <c r="B3176" t="s">
        <v>4709</v>
      </c>
      <c r="C3176" t="s">
        <v>5319</v>
      </c>
      <c r="D3176" t="s">
        <v>1086</v>
      </c>
      <c r="E3176" t="s">
        <v>77</v>
      </c>
      <c r="F3176" t="s">
        <v>4342</v>
      </c>
      <c r="G3176">
        <v>1.5</v>
      </c>
      <c r="H3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6" t="str">
        <f>Tabla_Consulta_desde_proyectos6[[#This Row],[PRYApath]]&amp;" "&amp;Tabla_Consulta_desde_proyectos6[[#This Row],[Usunombre]]</f>
        <v>/0002/0002 REIDY VALENCIA RUBI</v>
      </c>
    </row>
    <row r="3177" spans="1:11" x14ac:dyDescent="0.3">
      <c r="A3177" t="s">
        <v>83</v>
      </c>
      <c r="B3177" t="s">
        <v>4709</v>
      </c>
      <c r="C3177" t="s">
        <v>5320</v>
      </c>
      <c r="D3177" t="s">
        <v>1086</v>
      </c>
      <c r="E3177" t="s">
        <v>77</v>
      </c>
      <c r="F3177" t="s">
        <v>4342</v>
      </c>
      <c r="G3177">
        <v>4</v>
      </c>
      <c r="H3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7" t="str">
        <f>Tabla_Consulta_desde_proyectos6[[#This Row],[PRYApath]]&amp;" "&amp;Tabla_Consulta_desde_proyectos6[[#This Row],[Usunombre]]</f>
        <v>/0002/0002 REIDY VALENCIA RUBI</v>
      </c>
    </row>
    <row r="3178" spans="1:11" x14ac:dyDescent="0.3">
      <c r="A3178" t="s">
        <v>83</v>
      </c>
      <c r="B3178" t="s">
        <v>4709</v>
      </c>
      <c r="C3178" t="s">
        <v>5321</v>
      </c>
      <c r="D3178" t="s">
        <v>1086</v>
      </c>
      <c r="E3178" t="s">
        <v>77</v>
      </c>
      <c r="F3178" t="s">
        <v>4366</v>
      </c>
      <c r="G3178">
        <v>0.5</v>
      </c>
      <c r="H3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8" t="str">
        <f>Tabla_Consulta_desde_proyectos6[[#This Row],[PRYApath]]&amp;" "&amp;Tabla_Consulta_desde_proyectos6[[#This Row],[Usunombre]]</f>
        <v>/0002/0002 REIDY VALENCIA RUBI</v>
      </c>
    </row>
    <row r="3179" spans="1:11" x14ac:dyDescent="0.3">
      <c r="A3179" t="s">
        <v>83</v>
      </c>
      <c r="B3179" t="s">
        <v>4709</v>
      </c>
      <c r="C3179" t="s">
        <v>5322</v>
      </c>
      <c r="D3179" t="s">
        <v>1086</v>
      </c>
      <c r="E3179" t="s">
        <v>77</v>
      </c>
      <c r="F3179" t="s">
        <v>4366</v>
      </c>
      <c r="G3179">
        <v>7</v>
      </c>
      <c r="H3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79" t="str">
        <f>Tabla_Consulta_desde_proyectos6[[#This Row],[PRYApath]]&amp;" "&amp;Tabla_Consulta_desde_proyectos6[[#This Row],[Usunombre]]</f>
        <v>/0002/0002 REIDY VALENCIA RUBI</v>
      </c>
    </row>
    <row r="3180" spans="1:11" x14ac:dyDescent="0.3">
      <c r="A3180" t="s">
        <v>83</v>
      </c>
      <c r="B3180" t="s">
        <v>4709</v>
      </c>
      <c r="C3180" t="s">
        <v>5323</v>
      </c>
      <c r="D3180" t="s">
        <v>1086</v>
      </c>
      <c r="E3180" t="s">
        <v>77</v>
      </c>
      <c r="F3180" t="s">
        <v>4366</v>
      </c>
      <c r="G3180">
        <v>7.25</v>
      </c>
      <c r="H3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0" t="str">
        <f>Tabla_Consulta_desde_proyectos6[[#This Row],[PRYApath]]&amp;" "&amp;Tabla_Consulta_desde_proyectos6[[#This Row],[Usunombre]]</f>
        <v>/0002/0002 REIDY VALENCIA RUBI</v>
      </c>
    </row>
    <row r="3181" spans="1:11" x14ac:dyDescent="0.3">
      <c r="A3181" t="s">
        <v>83</v>
      </c>
      <c r="B3181" t="s">
        <v>4709</v>
      </c>
      <c r="C3181" t="s">
        <v>5324</v>
      </c>
      <c r="D3181" t="s">
        <v>1086</v>
      </c>
      <c r="E3181" t="s">
        <v>77</v>
      </c>
      <c r="F3181" t="s">
        <v>4388</v>
      </c>
      <c r="G3181">
        <v>0.75</v>
      </c>
      <c r="H3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1" t="str">
        <f>Tabla_Consulta_desde_proyectos6[[#This Row],[PRYApath]]&amp;" "&amp;Tabla_Consulta_desde_proyectos6[[#This Row],[Usunombre]]</f>
        <v>/0002/0002 REIDY VALENCIA RUBI</v>
      </c>
    </row>
    <row r="3182" spans="1:11" x14ac:dyDescent="0.3">
      <c r="A3182" t="s">
        <v>83</v>
      </c>
      <c r="B3182" t="s">
        <v>4709</v>
      </c>
      <c r="C3182" t="s">
        <v>5287</v>
      </c>
      <c r="D3182" t="s">
        <v>1086</v>
      </c>
      <c r="E3182" t="s">
        <v>77</v>
      </c>
      <c r="F3182" t="s">
        <v>4388</v>
      </c>
      <c r="G3182">
        <v>14</v>
      </c>
      <c r="H3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2" t="str">
        <f>Tabla_Consulta_desde_proyectos6[[#This Row],[PRYApath]]&amp;" "&amp;Tabla_Consulta_desde_proyectos6[[#This Row],[Usunombre]]</f>
        <v>/0002/0002 REIDY VALENCIA RUBI</v>
      </c>
    </row>
    <row r="3183" spans="1:11" x14ac:dyDescent="0.3">
      <c r="A3183" t="s">
        <v>83</v>
      </c>
      <c r="B3183" t="s">
        <v>4709</v>
      </c>
      <c r="C3183" t="s">
        <v>5288</v>
      </c>
      <c r="D3183" t="s">
        <v>1086</v>
      </c>
      <c r="E3183" t="s">
        <v>77</v>
      </c>
      <c r="F3183" t="s">
        <v>4422</v>
      </c>
      <c r="G3183">
        <v>0.5</v>
      </c>
      <c r="H3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3" t="str">
        <f>Tabla_Consulta_desde_proyectos6[[#This Row],[PRYApath]]&amp;" "&amp;Tabla_Consulta_desde_proyectos6[[#This Row],[Usunombre]]</f>
        <v>/0002/0002 REIDY VALENCIA RUBI</v>
      </c>
    </row>
    <row r="3184" spans="1:11" x14ac:dyDescent="0.3">
      <c r="A3184" t="s">
        <v>83</v>
      </c>
      <c r="B3184" t="s">
        <v>4709</v>
      </c>
      <c r="C3184" t="s">
        <v>5325</v>
      </c>
      <c r="D3184" t="s">
        <v>1086</v>
      </c>
      <c r="E3184" t="s">
        <v>77</v>
      </c>
      <c r="F3184" t="s">
        <v>4422</v>
      </c>
      <c r="G3184">
        <v>1</v>
      </c>
      <c r="H3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4" t="str">
        <f>Tabla_Consulta_desde_proyectos6[[#This Row],[PRYApath]]&amp;" "&amp;Tabla_Consulta_desde_proyectos6[[#This Row],[Usunombre]]</f>
        <v>/0002/0002 REIDY VALENCIA RUBI</v>
      </c>
    </row>
    <row r="3185" spans="1:11" x14ac:dyDescent="0.3">
      <c r="A3185" t="s">
        <v>83</v>
      </c>
      <c r="B3185" t="s">
        <v>4709</v>
      </c>
      <c r="C3185" t="s">
        <v>5259</v>
      </c>
      <c r="D3185" t="s">
        <v>1086</v>
      </c>
      <c r="E3185" t="s">
        <v>77</v>
      </c>
      <c r="F3185" t="s">
        <v>4434</v>
      </c>
      <c r="G3185">
        <v>4.5</v>
      </c>
      <c r="H3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5" t="str">
        <f>Tabla_Consulta_desde_proyectos6[[#This Row],[PRYApath]]&amp;" "&amp;Tabla_Consulta_desde_proyectos6[[#This Row],[Usunombre]]</f>
        <v>/0002/0002 REIDY VALENCIA RUBI</v>
      </c>
    </row>
    <row r="3186" spans="1:11" x14ac:dyDescent="0.3">
      <c r="A3186" t="s">
        <v>83</v>
      </c>
      <c r="B3186" t="s">
        <v>4709</v>
      </c>
      <c r="C3186" t="s">
        <v>5326</v>
      </c>
      <c r="D3186" t="s">
        <v>1086</v>
      </c>
      <c r="E3186" t="s">
        <v>77</v>
      </c>
      <c r="F3186" t="s">
        <v>4434</v>
      </c>
      <c r="G3186">
        <v>5.5</v>
      </c>
      <c r="H3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6" t="str">
        <f>Tabla_Consulta_desde_proyectos6[[#This Row],[PRYApath]]&amp;" "&amp;Tabla_Consulta_desde_proyectos6[[#This Row],[Usunombre]]</f>
        <v>/0002/0002 REIDY VALENCIA RUBI</v>
      </c>
    </row>
    <row r="3187" spans="1:11" x14ac:dyDescent="0.3">
      <c r="A3187" t="s">
        <v>83</v>
      </c>
      <c r="D3187" t="s">
        <v>4538</v>
      </c>
      <c r="E3187" t="s">
        <v>63</v>
      </c>
      <c r="F3187" t="s">
        <v>4258</v>
      </c>
      <c r="G3187">
        <v>3</v>
      </c>
      <c r="H3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7" t="str">
        <f>Tabla_Consulta_desde_proyectos6[[#This Row],[PRYApath]]&amp;" "&amp;Tabla_Consulta_desde_proyectos6[[#This Row],[Usunombre]]</f>
        <v>/0002/0018 CAROL RODRIGUEZ SOLORZANO</v>
      </c>
    </row>
    <row r="3188" spans="1:11" x14ac:dyDescent="0.3">
      <c r="A3188" t="s">
        <v>83</v>
      </c>
      <c r="D3188" t="s">
        <v>4538</v>
      </c>
      <c r="E3188" t="s">
        <v>63</v>
      </c>
      <c r="F3188" t="s">
        <v>4284</v>
      </c>
      <c r="G3188">
        <v>2</v>
      </c>
      <c r="H3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8" t="str">
        <f>Tabla_Consulta_desde_proyectos6[[#This Row],[PRYApath]]&amp;" "&amp;Tabla_Consulta_desde_proyectos6[[#This Row],[Usunombre]]</f>
        <v>/0002/0018 CAROL RODRIGUEZ SOLORZANO</v>
      </c>
    </row>
    <row r="3189" spans="1:11" x14ac:dyDescent="0.3">
      <c r="A3189" t="s">
        <v>83</v>
      </c>
      <c r="D3189" t="s">
        <v>4538</v>
      </c>
      <c r="E3189" t="s">
        <v>63</v>
      </c>
      <c r="F3189" t="s">
        <v>4388</v>
      </c>
      <c r="G3189">
        <v>4</v>
      </c>
      <c r="H3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89" t="str">
        <f>Tabla_Consulta_desde_proyectos6[[#This Row],[PRYApath]]&amp;" "&amp;Tabla_Consulta_desde_proyectos6[[#This Row],[Usunombre]]</f>
        <v>/0002/0018 CAROL RODRIGUEZ SOLORZANO</v>
      </c>
    </row>
    <row r="3190" spans="1:11" x14ac:dyDescent="0.3">
      <c r="A3190" t="s">
        <v>83</v>
      </c>
      <c r="D3190" t="s">
        <v>3874</v>
      </c>
      <c r="E3190" t="s">
        <v>63</v>
      </c>
      <c r="F3190" t="s">
        <v>4493</v>
      </c>
      <c r="G3190">
        <v>1</v>
      </c>
      <c r="H3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0" t="str">
        <f>Tabla_Consulta_desde_proyectos6[[#This Row],[PRYApath]]&amp;" "&amp;Tabla_Consulta_desde_proyectos6[[#This Row],[Usunombre]]</f>
        <v>/0008/0002 CAROL RODRIGUEZ SOLORZANO</v>
      </c>
    </row>
    <row r="3191" spans="1:11" x14ac:dyDescent="0.3">
      <c r="A3191" t="s">
        <v>83</v>
      </c>
      <c r="B3191" t="s">
        <v>4996</v>
      </c>
      <c r="C3191" t="s">
        <v>4997</v>
      </c>
      <c r="D3191" t="s">
        <v>4528</v>
      </c>
      <c r="E3191" t="s">
        <v>65</v>
      </c>
      <c r="F3191" t="s">
        <v>4258</v>
      </c>
      <c r="G3191">
        <v>5.62</v>
      </c>
      <c r="H3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1" t="str">
        <f>Tabla_Consulta_desde_proyectos6[[#This Row],[PRYApath]]&amp;" "&amp;Tabla_Consulta_desde_proyectos6[[#This Row],[Usunombre]]</f>
        <v>/0012/0004 ALFONSO VARGAS CHAVES</v>
      </c>
    </row>
    <row r="3192" spans="1:11" x14ac:dyDescent="0.3">
      <c r="A3192" t="s">
        <v>83</v>
      </c>
      <c r="B3192" t="s">
        <v>4996</v>
      </c>
      <c r="C3192" t="s">
        <v>4997</v>
      </c>
      <c r="D3192" t="s">
        <v>4528</v>
      </c>
      <c r="E3192" t="s">
        <v>65</v>
      </c>
      <c r="F3192" t="s">
        <v>4284</v>
      </c>
      <c r="G3192">
        <v>5.45</v>
      </c>
      <c r="H3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2" t="str">
        <f>Tabla_Consulta_desde_proyectos6[[#This Row],[PRYApath]]&amp;" "&amp;Tabla_Consulta_desde_proyectos6[[#This Row],[Usunombre]]</f>
        <v>/0012/0004 ALFONSO VARGAS CHAVES</v>
      </c>
    </row>
    <row r="3193" spans="1:11" x14ac:dyDescent="0.3">
      <c r="A3193" t="s">
        <v>83</v>
      </c>
      <c r="B3193" t="s">
        <v>4996</v>
      </c>
      <c r="C3193" t="s">
        <v>4997</v>
      </c>
      <c r="D3193" t="s">
        <v>4528</v>
      </c>
      <c r="E3193" t="s">
        <v>65</v>
      </c>
      <c r="F3193" t="s">
        <v>4342</v>
      </c>
      <c r="G3193">
        <v>5.74</v>
      </c>
      <c r="H3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3" t="str">
        <f>Tabla_Consulta_desde_proyectos6[[#This Row],[PRYApath]]&amp;" "&amp;Tabla_Consulta_desde_proyectos6[[#This Row],[Usunombre]]</f>
        <v>/0012/0004 ALFONSO VARGAS CHAVES</v>
      </c>
    </row>
    <row r="3194" spans="1:11" x14ac:dyDescent="0.3">
      <c r="A3194" t="s">
        <v>83</v>
      </c>
      <c r="B3194" t="s">
        <v>4996</v>
      </c>
      <c r="C3194" t="s">
        <v>4997</v>
      </c>
      <c r="D3194" t="s">
        <v>4528</v>
      </c>
      <c r="E3194" t="s">
        <v>65</v>
      </c>
      <c r="F3194" t="s">
        <v>4366</v>
      </c>
      <c r="G3194">
        <v>4.75</v>
      </c>
      <c r="H3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4" t="str">
        <f>Tabla_Consulta_desde_proyectos6[[#This Row],[PRYApath]]&amp;" "&amp;Tabla_Consulta_desde_proyectos6[[#This Row],[Usunombre]]</f>
        <v>/0012/0004 ALFONSO VARGAS CHAVES</v>
      </c>
    </row>
    <row r="3195" spans="1:11" x14ac:dyDescent="0.3">
      <c r="A3195" t="s">
        <v>83</v>
      </c>
      <c r="B3195" t="s">
        <v>4996</v>
      </c>
      <c r="C3195" t="s">
        <v>4997</v>
      </c>
      <c r="D3195" t="s">
        <v>4528</v>
      </c>
      <c r="E3195" t="s">
        <v>65</v>
      </c>
      <c r="F3195" t="s">
        <v>4388</v>
      </c>
      <c r="G3195">
        <v>4.25</v>
      </c>
      <c r="H3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5" t="str">
        <f>Tabla_Consulta_desde_proyectos6[[#This Row],[PRYApath]]&amp;" "&amp;Tabla_Consulta_desde_proyectos6[[#This Row],[Usunombre]]</f>
        <v>/0012/0004 ALFONSO VARGAS CHAVES</v>
      </c>
    </row>
    <row r="3196" spans="1:11" x14ac:dyDescent="0.3">
      <c r="A3196" t="s">
        <v>83</v>
      </c>
      <c r="B3196" t="s">
        <v>4996</v>
      </c>
      <c r="C3196" t="s">
        <v>4997</v>
      </c>
      <c r="D3196" t="s">
        <v>4528</v>
      </c>
      <c r="E3196" t="s">
        <v>65</v>
      </c>
      <c r="F3196" t="s">
        <v>4422</v>
      </c>
      <c r="G3196">
        <v>1.25</v>
      </c>
      <c r="H3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6" t="str">
        <f>Tabla_Consulta_desde_proyectos6[[#This Row],[PRYApath]]&amp;" "&amp;Tabla_Consulta_desde_proyectos6[[#This Row],[Usunombre]]</f>
        <v>/0012/0004 ALFONSO VARGAS CHAVES</v>
      </c>
    </row>
    <row r="3197" spans="1:11" x14ac:dyDescent="0.3">
      <c r="A3197" t="s">
        <v>83</v>
      </c>
      <c r="B3197" t="s">
        <v>4996</v>
      </c>
      <c r="C3197" t="s">
        <v>4997</v>
      </c>
      <c r="D3197" t="s">
        <v>4528</v>
      </c>
      <c r="E3197" t="s">
        <v>65</v>
      </c>
      <c r="F3197" t="s">
        <v>4434</v>
      </c>
      <c r="G3197">
        <v>6.25</v>
      </c>
      <c r="H3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7" t="str">
        <f>Tabla_Consulta_desde_proyectos6[[#This Row],[PRYApath]]&amp;" "&amp;Tabla_Consulta_desde_proyectos6[[#This Row],[Usunombre]]</f>
        <v>/0012/0004 ALFONSO VARGAS CHAVES</v>
      </c>
    </row>
    <row r="3198" spans="1:11" x14ac:dyDescent="0.3">
      <c r="A3198" t="s">
        <v>83</v>
      </c>
      <c r="B3198" t="s">
        <v>4996</v>
      </c>
      <c r="C3198" t="s">
        <v>4997</v>
      </c>
      <c r="D3198" t="s">
        <v>4528</v>
      </c>
      <c r="E3198" t="s">
        <v>65</v>
      </c>
      <c r="F3198" t="s">
        <v>4493</v>
      </c>
      <c r="G3198">
        <v>4</v>
      </c>
      <c r="H3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8" t="str">
        <f>Tabla_Consulta_desde_proyectos6[[#This Row],[PRYApath]]&amp;" "&amp;Tabla_Consulta_desde_proyectos6[[#This Row],[Usunombre]]</f>
        <v>/0012/0004 ALFONSO VARGAS CHAVES</v>
      </c>
    </row>
    <row r="3199" spans="1:11" x14ac:dyDescent="0.3">
      <c r="A3199" t="s">
        <v>83</v>
      </c>
      <c r="B3199" t="s">
        <v>4996</v>
      </c>
      <c r="C3199" t="s">
        <v>4997</v>
      </c>
      <c r="D3199" t="s">
        <v>4528</v>
      </c>
      <c r="E3199" t="s">
        <v>29</v>
      </c>
      <c r="F3199" t="s">
        <v>4366</v>
      </c>
      <c r="G3199">
        <v>0.25</v>
      </c>
      <c r="H3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199" t="str">
        <f>Tabla_Consulta_desde_proyectos6[[#This Row],[PRYApath]]&amp;" "&amp;Tabla_Consulta_desde_proyectos6[[#This Row],[Usunombre]]</f>
        <v>/0012/0004 RAFAEL VEGA ALVAREZ</v>
      </c>
    </row>
    <row r="3200" spans="1:11" x14ac:dyDescent="0.3">
      <c r="A3200" t="s">
        <v>83</v>
      </c>
      <c r="B3200" t="s">
        <v>4957</v>
      </c>
      <c r="C3200" t="s">
        <v>4958</v>
      </c>
      <c r="D3200" t="s">
        <v>4529</v>
      </c>
      <c r="E3200" t="s">
        <v>286</v>
      </c>
      <c r="F3200" t="s">
        <v>4422</v>
      </c>
      <c r="G3200">
        <v>0.5</v>
      </c>
      <c r="H3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0" t="str">
        <f>Tabla_Consulta_desde_proyectos6[[#This Row],[PRYApath]]&amp;" "&amp;Tabla_Consulta_desde_proyectos6[[#This Row],[Usunombre]]</f>
        <v>/0012/0006 ALFONSO FUENTES RODRIGUEZ</v>
      </c>
    </row>
    <row r="3201" spans="1:11" x14ac:dyDescent="0.3">
      <c r="A3201" t="s">
        <v>83</v>
      </c>
      <c r="B3201" t="s">
        <v>4957</v>
      </c>
      <c r="C3201" t="s">
        <v>5001</v>
      </c>
      <c r="D3201" t="s">
        <v>4529</v>
      </c>
      <c r="E3201" t="s">
        <v>65</v>
      </c>
      <c r="F3201" t="s">
        <v>4258</v>
      </c>
      <c r="G3201">
        <v>0.75</v>
      </c>
      <c r="H3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1" t="str">
        <f>Tabla_Consulta_desde_proyectos6[[#This Row],[PRYApath]]&amp;" "&amp;Tabla_Consulta_desde_proyectos6[[#This Row],[Usunombre]]</f>
        <v>/0012/0006 ALFONSO VARGAS CHAVES</v>
      </c>
    </row>
    <row r="3202" spans="1:11" x14ac:dyDescent="0.3">
      <c r="A3202" t="s">
        <v>83</v>
      </c>
      <c r="B3202" t="s">
        <v>4957</v>
      </c>
      <c r="C3202" t="s">
        <v>4958</v>
      </c>
      <c r="D3202" t="s">
        <v>4529</v>
      </c>
      <c r="E3202" t="s">
        <v>65</v>
      </c>
      <c r="F3202" t="s">
        <v>4258</v>
      </c>
      <c r="G3202">
        <v>0.25</v>
      </c>
      <c r="H3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2" t="str">
        <f>Tabla_Consulta_desde_proyectos6[[#This Row],[PRYApath]]&amp;" "&amp;Tabla_Consulta_desde_proyectos6[[#This Row],[Usunombre]]</f>
        <v>/0012/0006 ALFONSO VARGAS CHAVES</v>
      </c>
    </row>
    <row r="3203" spans="1:11" x14ac:dyDescent="0.3">
      <c r="A3203" t="s">
        <v>83</v>
      </c>
      <c r="B3203" t="s">
        <v>4957</v>
      </c>
      <c r="C3203" t="s">
        <v>5000</v>
      </c>
      <c r="D3203" t="s">
        <v>4529</v>
      </c>
      <c r="E3203" t="s">
        <v>65</v>
      </c>
      <c r="F3203" t="s">
        <v>4258</v>
      </c>
      <c r="G3203">
        <v>1</v>
      </c>
      <c r="H3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3" t="str">
        <f>Tabla_Consulta_desde_proyectos6[[#This Row],[PRYApath]]&amp;" "&amp;Tabla_Consulta_desde_proyectos6[[#This Row],[Usunombre]]</f>
        <v>/0012/0006 ALFONSO VARGAS CHAVES</v>
      </c>
    </row>
    <row r="3204" spans="1:11" x14ac:dyDescent="0.3">
      <c r="A3204" t="s">
        <v>83</v>
      </c>
      <c r="B3204" t="s">
        <v>4957</v>
      </c>
      <c r="C3204" t="s">
        <v>5001</v>
      </c>
      <c r="D3204" t="s">
        <v>4529</v>
      </c>
      <c r="E3204" t="s">
        <v>65</v>
      </c>
      <c r="F3204" t="s">
        <v>4284</v>
      </c>
      <c r="G3204">
        <v>0.25</v>
      </c>
      <c r="H3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4" t="str">
        <f>Tabla_Consulta_desde_proyectos6[[#This Row],[PRYApath]]&amp;" "&amp;Tabla_Consulta_desde_proyectos6[[#This Row],[Usunombre]]</f>
        <v>/0012/0006 ALFONSO VARGAS CHAVES</v>
      </c>
    </row>
    <row r="3205" spans="1:11" x14ac:dyDescent="0.3">
      <c r="A3205" t="s">
        <v>83</v>
      </c>
      <c r="B3205" t="s">
        <v>4957</v>
      </c>
      <c r="C3205" t="s">
        <v>5001</v>
      </c>
      <c r="D3205" t="s">
        <v>4529</v>
      </c>
      <c r="E3205" t="s">
        <v>65</v>
      </c>
      <c r="F3205" t="s">
        <v>4342</v>
      </c>
      <c r="G3205">
        <v>0.25</v>
      </c>
      <c r="H3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5" t="str">
        <f>Tabla_Consulta_desde_proyectos6[[#This Row],[PRYApath]]&amp;" "&amp;Tabla_Consulta_desde_proyectos6[[#This Row],[Usunombre]]</f>
        <v>/0012/0006 ALFONSO VARGAS CHAVES</v>
      </c>
    </row>
    <row r="3206" spans="1:11" x14ac:dyDescent="0.3">
      <c r="A3206" t="s">
        <v>83</v>
      </c>
      <c r="B3206" t="s">
        <v>4957</v>
      </c>
      <c r="C3206" t="s">
        <v>4958</v>
      </c>
      <c r="D3206" t="s">
        <v>4529</v>
      </c>
      <c r="E3206" t="s">
        <v>65</v>
      </c>
      <c r="F3206" t="s">
        <v>4342</v>
      </c>
      <c r="G3206">
        <v>0.25</v>
      </c>
      <c r="H3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6" t="str">
        <f>Tabla_Consulta_desde_proyectos6[[#This Row],[PRYApath]]&amp;" "&amp;Tabla_Consulta_desde_proyectos6[[#This Row],[Usunombre]]</f>
        <v>/0012/0006 ALFONSO VARGAS CHAVES</v>
      </c>
    </row>
    <row r="3207" spans="1:11" x14ac:dyDescent="0.3">
      <c r="A3207" t="s">
        <v>83</v>
      </c>
      <c r="B3207" t="s">
        <v>4957</v>
      </c>
      <c r="C3207" t="s">
        <v>5001</v>
      </c>
      <c r="D3207" t="s">
        <v>4529</v>
      </c>
      <c r="E3207" t="s">
        <v>65</v>
      </c>
      <c r="F3207" t="s">
        <v>4366</v>
      </c>
      <c r="G3207">
        <v>0.25</v>
      </c>
      <c r="H3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7" t="str">
        <f>Tabla_Consulta_desde_proyectos6[[#This Row],[PRYApath]]&amp;" "&amp;Tabla_Consulta_desde_proyectos6[[#This Row],[Usunombre]]</f>
        <v>/0012/0006 ALFONSO VARGAS CHAVES</v>
      </c>
    </row>
    <row r="3208" spans="1:11" x14ac:dyDescent="0.3">
      <c r="A3208" t="s">
        <v>83</v>
      </c>
      <c r="B3208" t="s">
        <v>4957</v>
      </c>
      <c r="C3208" t="s">
        <v>5002</v>
      </c>
      <c r="D3208" t="s">
        <v>4529</v>
      </c>
      <c r="E3208" t="s">
        <v>29</v>
      </c>
      <c r="F3208" t="s">
        <v>4366</v>
      </c>
      <c r="G3208">
        <v>1.25</v>
      </c>
      <c r="H3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8" t="str">
        <f>Tabla_Consulta_desde_proyectos6[[#This Row],[PRYApath]]&amp;" "&amp;Tabla_Consulta_desde_proyectos6[[#This Row],[Usunombre]]</f>
        <v>/0012/0006 RAFAEL VEGA ALVAREZ</v>
      </c>
    </row>
    <row r="3209" spans="1:11" x14ac:dyDescent="0.3">
      <c r="A3209" t="s">
        <v>83</v>
      </c>
      <c r="B3209" t="s">
        <v>4957</v>
      </c>
      <c r="C3209" t="s">
        <v>5001</v>
      </c>
      <c r="D3209" t="s">
        <v>4529</v>
      </c>
      <c r="E3209" t="s">
        <v>29</v>
      </c>
      <c r="F3209" t="s">
        <v>4388</v>
      </c>
      <c r="G3209">
        <v>0.5</v>
      </c>
      <c r="H3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09" t="str">
        <f>Tabla_Consulta_desde_proyectos6[[#This Row],[PRYApath]]&amp;" "&amp;Tabla_Consulta_desde_proyectos6[[#This Row],[Usunombre]]</f>
        <v>/0012/0006 RAFAEL VEGA ALVAREZ</v>
      </c>
    </row>
    <row r="3210" spans="1:11" x14ac:dyDescent="0.3">
      <c r="A3210" t="s">
        <v>83</v>
      </c>
      <c r="B3210" t="s">
        <v>4957</v>
      </c>
      <c r="C3210" t="s">
        <v>5002</v>
      </c>
      <c r="D3210" t="s">
        <v>4529</v>
      </c>
      <c r="E3210" t="s">
        <v>29</v>
      </c>
      <c r="F3210" t="s">
        <v>4388</v>
      </c>
      <c r="G3210">
        <v>0.75</v>
      </c>
      <c r="H3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0" t="str">
        <f>Tabla_Consulta_desde_proyectos6[[#This Row],[PRYApath]]&amp;" "&amp;Tabla_Consulta_desde_proyectos6[[#This Row],[Usunombre]]</f>
        <v>/0012/0006 RAFAEL VEGA ALVAREZ</v>
      </c>
    </row>
    <row r="3211" spans="1:11" x14ac:dyDescent="0.3">
      <c r="A3211" t="s">
        <v>83</v>
      </c>
      <c r="B3211" t="s">
        <v>4957</v>
      </c>
      <c r="C3211" t="s">
        <v>5002</v>
      </c>
      <c r="D3211" t="s">
        <v>4529</v>
      </c>
      <c r="E3211" t="s">
        <v>29</v>
      </c>
      <c r="F3211" t="s">
        <v>4422</v>
      </c>
      <c r="G3211">
        <v>2</v>
      </c>
      <c r="H3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1" t="str">
        <f>Tabla_Consulta_desde_proyectos6[[#This Row],[PRYApath]]&amp;" "&amp;Tabla_Consulta_desde_proyectos6[[#This Row],[Usunombre]]</f>
        <v>/0012/0006 RAFAEL VEGA ALVAREZ</v>
      </c>
    </row>
    <row r="3212" spans="1:11" x14ac:dyDescent="0.3">
      <c r="A3212" t="s">
        <v>83</v>
      </c>
      <c r="B3212" t="s">
        <v>4957</v>
      </c>
      <c r="C3212" t="s">
        <v>5002</v>
      </c>
      <c r="D3212" t="s">
        <v>4529</v>
      </c>
      <c r="E3212" t="s">
        <v>29</v>
      </c>
      <c r="F3212" t="s">
        <v>4434</v>
      </c>
      <c r="G3212">
        <v>2.25</v>
      </c>
      <c r="H3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2" t="str">
        <f>Tabla_Consulta_desde_proyectos6[[#This Row],[PRYApath]]&amp;" "&amp;Tabla_Consulta_desde_proyectos6[[#This Row],[Usunombre]]</f>
        <v>/0012/0006 RAFAEL VEGA ALVAREZ</v>
      </c>
    </row>
    <row r="3213" spans="1:11" x14ac:dyDescent="0.3">
      <c r="A3213" t="s">
        <v>83</v>
      </c>
      <c r="B3213" t="s">
        <v>4957</v>
      </c>
      <c r="C3213" t="s">
        <v>5002</v>
      </c>
      <c r="D3213" t="s">
        <v>4529</v>
      </c>
      <c r="E3213" t="s">
        <v>29</v>
      </c>
      <c r="F3213" t="s">
        <v>4493</v>
      </c>
      <c r="G3213">
        <v>1.25</v>
      </c>
      <c r="H3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3" t="str">
        <f>Tabla_Consulta_desde_proyectos6[[#This Row],[PRYApath]]&amp;" "&amp;Tabla_Consulta_desde_proyectos6[[#This Row],[Usunombre]]</f>
        <v>/0012/0006 RAFAEL VEGA ALVAREZ</v>
      </c>
    </row>
    <row r="3214" spans="1:11" x14ac:dyDescent="0.3">
      <c r="A3214" t="s">
        <v>83</v>
      </c>
      <c r="B3214" t="s">
        <v>4957</v>
      </c>
      <c r="C3214" t="s">
        <v>4958</v>
      </c>
      <c r="D3214" t="s">
        <v>4529</v>
      </c>
      <c r="E3214" t="s">
        <v>29</v>
      </c>
      <c r="F3214" t="s">
        <v>4493</v>
      </c>
      <c r="G3214">
        <v>0.25</v>
      </c>
      <c r="H3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4" t="str">
        <f>Tabla_Consulta_desde_proyectos6[[#This Row],[PRYApath]]&amp;" "&amp;Tabla_Consulta_desde_proyectos6[[#This Row],[Usunombre]]</f>
        <v>/0012/0006 RAFAEL VEGA ALVAREZ</v>
      </c>
    </row>
    <row r="3215" spans="1:11" x14ac:dyDescent="0.3">
      <c r="A3215" t="s">
        <v>83</v>
      </c>
      <c r="B3215" t="s">
        <v>4963</v>
      </c>
      <c r="C3215" t="s">
        <v>4964</v>
      </c>
      <c r="D3215" t="s">
        <v>4532</v>
      </c>
      <c r="E3215" t="s">
        <v>286</v>
      </c>
      <c r="F3215" t="s">
        <v>4388</v>
      </c>
      <c r="G3215">
        <v>0.5</v>
      </c>
      <c r="H3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5" t="str">
        <f>Tabla_Consulta_desde_proyectos6[[#This Row],[PRYApath]]&amp;" "&amp;Tabla_Consulta_desde_proyectos6[[#This Row],[Usunombre]]</f>
        <v>/0012/0012 ALFONSO FUENTES RODRIGUEZ</v>
      </c>
    </row>
    <row r="3216" spans="1:11" x14ac:dyDescent="0.3">
      <c r="A3216" t="s">
        <v>83</v>
      </c>
      <c r="B3216" t="s">
        <v>4963</v>
      </c>
      <c r="C3216" t="s">
        <v>4964</v>
      </c>
      <c r="D3216" t="s">
        <v>4532</v>
      </c>
      <c r="E3216" t="s">
        <v>29</v>
      </c>
      <c r="F3216" t="s">
        <v>4422</v>
      </c>
      <c r="G3216">
        <v>0.25</v>
      </c>
      <c r="H3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6" t="str">
        <f>Tabla_Consulta_desde_proyectos6[[#This Row],[PRYApath]]&amp;" "&amp;Tabla_Consulta_desde_proyectos6[[#This Row],[Usunombre]]</f>
        <v>/0012/0012 RAFAEL VEGA ALVAREZ</v>
      </c>
    </row>
    <row r="3217" spans="1:11" x14ac:dyDescent="0.3">
      <c r="A3217" t="s">
        <v>83</v>
      </c>
      <c r="B3217" t="s">
        <v>4960</v>
      </c>
      <c r="C3217" t="s">
        <v>5004</v>
      </c>
      <c r="D3217" t="s">
        <v>4533</v>
      </c>
      <c r="E3217" t="s">
        <v>65</v>
      </c>
      <c r="F3217" t="s">
        <v>4258</v>
      </c>
      <c r="G3217">
        <v>2</v>
      </c>
      <c r="H3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7" t="str">
        <f>Tabla_Consulta_desde_proyectos6[[#This Row],[PRYApath]]&amp;" "&amp;Tabla_Consulta_desde_proyectos6[[#This Row],[Usunombre]]</f>
        <v>/0012/0014 ALFONSO VARGAS CHAVES</v>
      </c>
    </row>
    <row r="3218" spans="1:11" x14ac:dyDescent="0.3">
      <c r="A3218" t="s">
        <v>83</v>
      </c>
      <c r="B3218" t="s">
        <v>4960</v>
      </c>
      <c r="C3218" t="s">
        <v>4961</v>
      </c>
      <c r="D3218" t="s">
        <v>4533</v>
      </c>
      <c r="E3218" t="s">
        <v>65</v>
      </c>
      <c r="F3218" t="s">
        <v>4258</v>
      </c>
      <c r="G3218">
        <v>2.75</v>
      </c>
      <c r="H3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8" t="str">
        <f>Tabla_Consulta_desde_proyectos6[[#This Row],[PRYApath]]&amp;" "&amp;Tabla_Consulta_desde_proyectos6[[#This Row],[Usunombre]]</f>
        <v>/0012/0014 ALFONSO VARGAS CHAVES</v>
      </c>
    </row>
    <row r="3219" spans="1:11" x14ac:dyDescent="0.3">
      <c r="A3219" t="s">
        <v>83</v>
      </c>
      <c r="B3219" t="s">
        <v>4960</v>
      </c>
      <c r="C3219" t="s">
        <v>4961</v>
      </c>
      <c r="D3219" t="s">
        <v>4533</v>
      </c>
      <c r="E3219" t="s">
        <v>65</v>
      </c>
      <c r="F3219" t="s">
        <v>4284</v>
      </c>
      <c r="G3219">
        <v>3.75</v>
      </c>
      <c r="H3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19" t="str">
        <f>Tabla_Consulta_desde_proyectos6[[#This Row],[PRYApath]]&amp;" "&amp;Tabla_Consulta_desde_proyectos6[[#This Row],[Usunombre]]</f>
        <v>/0012/0014 ALFONSO VARGAS CHAVES</v>
      </c>
    </row>
    <row r="3220" spans="1:11" x14ac:dyDescent="0.3">
      <c r="A3220" t="s">
        <v>83</v>
      </c>
      <c r="B3220" t="s">
        <v>4960</v>
      </c>
      <c r="C3220" t="s">
        <v>4961</v>
      </c>
      <c r="D3220" t="s">
        <v>4533</v>
      </c>
      <c r="E3220" t="s">
        <v>65</v>
      </c>
      <c r="F3220" t="s">
        <v>4342</v>
      </c>
      <c r="G3220">
        <v>3.25</v>
      </c>
      <c r="H3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0" t="str">
        <f>Tabla_Consulta_desde_proyectos6[[#This Row],[PRYApath]]&amp;" "&amp;Tabla_Consulta_desde_proyectos6[[#This Row],[Usunombre]]</f>
        <v>/0012/0014 ALFONSO VARGAS CHAVES</v>
      </c>
    </row>
    <row r="3221" spans="1:11" x14ac:dyDescent="0.3">
      <c r="A3221" t="s">
        <v>83</v>
      </c>
      <c r="B3221" t="s">
        <v>4960</v>
      </c>
      <c r="C3221" t="s">
        <v>4961</v>
      </c>
      <c r="D3221" t="s">
        <v>4533</v>
      </c>
      <c r="E3221" t="s">
        <v>65</v>
      </c>
      <c r="F3221" t="s">
        <v>4366</v>
      </c>
      <c r="G3221">
        <v>2</v>
      </c>
      <c r="H3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1" t="str">
        <f>Tabla_Consulta_desde_proyectos6[[#This Row],[PRYApath]]&amp;" "&amp;Tabla_Consulta_desde_proyectos6[[#This Row],[Usunombre]]</f>
        <v>/0012/0014 ALFONSO VARGAS CHAVES</v>
      </c>
    </row>
    <row r="3222" spans="1:11" x14ac:dyDescent="0.3">
      <c r="A3222" t="s">
        <v>83</v>
      </c>
      <c r="B3222" t="s">
        <v>4960</v>
      </c>
      <c r="C3222" t="s">
        <v>4961</v>
      </c>
      <c r="D3222" t="s">
        <v>4533</v>
      </c>
      <c r="E3222" t="s">
        <v>65</v>
      </c>
      <c r="F3222" t="s">
        <v>4388</v>
      </c>
      <c r="G3222">
        <v>3.75</v>
      </c>
      <c r="H3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2" t="str">
        <f>Tabla_Consulta_desde_proyectos6[[#This Row],[PRYApath]]&amp;" "&amp;Tabla_Consulta_desde_proyectos6[[#This Row],[Usunombre]]</f>
        <v>/0012/0014 ALFONSO VARGAS CHAVES</v>
      </c>
    </row>
    <row r="3223" spans="1:11" x14ac:dyDescent="0.3">
      <c r="A3223" t="s">
        <v>83</v>
      </c>
      <c r="B3223" t="s">
        <v>4960</v>
      </c>
      <c r="C3223" t="s">
        <v>4961</v>
      </c>
      <c r="D3223" t="s">
        <v>4533</v>
      </c>
      <c r="E3223" t="s">
        <v>65</v>
      </c>
      <c r="F3223" t="s">
        <v>4422</v>
      </c>
      <c r="G3223">
        <v>2.25</v>
      </c>
      <c r="H3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3" t="str">
        <f>Tabla_Consulta_desde_proyectos6[[#This Row],[PRYApath]]&amp;" "&amp;Tabla_Consulta_desde_proyectos6[[#This Row],[Usunombre]]</f>
        <v>/0012/0014 ALFONSO VARGAS CHAVES</v>
      </c>
    </row>
    <row r="3224" spans="1:11" x14ac:dyDescent="0.3">
      <c r="A3224" t="s">
        <v>83</v>
      </c>
      <c r="B3224" t="s">
        <v>4960</v>
      </c>
      <c r="C3224" t="s">
        <v>5004</v>
      </c>
      <c r="D3224" t="s">
        <v>4533</v>
      </c>
      <c r="E3224" t="s">
        <v>65</v>
      </c>
      <c r="F3224" t="s">
        <v>4434</v>
      </c>
      <c r="G3224">
        <v>2.75</v>
      </c>
      <c r="H3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4" t="str">
        <f>Tabla_Consulta_desde_proyectos6[[#This Row],[PRYApath]]&amp;" "&amp;Tabla_Consulta_desde_proyectos6[[#This Row],[Usunombre]]</f>
        <v>/0012/0014 ALFONSO VARGAS CHAVES</v>
      </c>
    </row>
    <row r="3225" spans="1:11" x14ac:dyDescent="0.3">
      <c r="A3225" t="s">
        <v>83</v>
      </c>
      <c r="B3225" t="s">
        <v>4960</v>
      </c>
      <c r="C3225" t="s">
        <v>4961</v>
      </c>
      <c r="D3225" t="s">
        <v>4533</v>
      </c>
      <c r="E3225" t="s">
        <v>65</v>
      </c>
      <c r="F3225" t="s">
        <v>4434</v>
      </c>
      <c r="G3225">
        <v>2.75</v>
      </c>
      <c r="H3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5" t="str">
        <f>Tabla_Consulta_desde_proyectos6[[#This Row],[PRYApath]]&amp;" "&amp;Tabla_Consulta_desde_proyectos6[[#This Row],[Usunombre]]</f>
        <v>/0012/0014 ALFONSO VARGAS CHAVES</v>
      </c>
    </row>
    <row r="3226" spans="1:11" x14ac:dyDescent="0.3">
      <c r="A3226" t="s">
        <v>83</v>
      </c>
      <c r="B3226" t="s">
        <v>4960</v>
      </c>
      <c r="C3226" t="s">
        <v>5004</v>
      </c>
      <c r="D3226" t="s">
        <v>4533</v>
      </c>
      <c r="E3226" t="s">
        <v>65</v>
      </c>
      <c r="F3226" t="s">
        <v>4493</v>
      </c>
      <c r="G3226">
        <v>2.25</v>
      </c>
      <c r="H3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6" t="str">
        <f>Tabla_Consulta_desde_proyectos6[[#This Row],[PRYApath]]&amp;" "&amp;Tabla_Consulta_desde_proyectos6[[#This Row],[Usunombre]]</f>
        <v>/0012/0014 ALFONSO VARGAS CHAVES</v>
      </c>
    </row>
    <row r="3227" spans="1:11" x14ac:dyDescent="0.3">
      <c r="A3227" t="s">
        <v>83</v>
      </c>
      <c r="B3227" t="s">
        <v>4960</v>
      </c>
      <c r="C3227" t="s">
        <v>4961</v>
      </c>
      <c r="D3227" t="s">
        <v>4533</v>
      </c>
      <c r="E3227" t="s">
        <v>65</v>
      </c>
      <c r="F3227" t="s">
        <v>4493</v>
      </c>
      <c r="G3227">
        <v>3</v>
      </c>
      <c r="H3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7" t="str">
        <f>Tabla_Consulta_desde_proyectos6[[#This Row],[PRYApath]]&amp;" "&amp;Tabla_Consulta_desde_proyectos6[[#This Row],[Usunombre]]</f>
        <v>/0012/0014 ALFONSO VARGAS CHAVES</v>
      </c>
    </row>
    <row r="3228" spans="1:11" x14ac:dyDescent="0.3">
      <c r="A3228" t="s">
        <v>83</v>
      </c>
      <c r="B3228" t="s">
        <v>4967</v>
      </c>
      <c r="C3228" t="s">
        <v>5327</v>
      </c>
      <c r="D3228" t="s">
        <v>4534</v>
      </c>
      <c r="E3228" t="s">
        <v>65</v>
      </c>
      <c r="F3228" t="s">
        <v>4258</v>
      </c>
      <c r="G3228">
        <v>0.5</v>
      </c>
      <c r="H3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8" t="str">
        <f>Tabla_Consulta_desde_proyectos6[[#This Row],[PRYApath]]&amp;" "&amp;Tabla_Consulta_desde_proyectos6[[#This Row],[Usunombre]]</f>
        <v>/0012/0016 ALFONSO VARGAS CHAVES</v>
      </c>
    </row>
    <row r="3229" spans="1:11" x14ac:dyDescent="0.3">
      <c r="A3229" t="s">
        <v>83</v>
      </c>
      <c r="B3229" t="s">
        <v>4967</v>
      </c>
      <c r="C3229" t="s">
        <v>4968</v>
      </c>
      <c r="D3229" t="s">
        <v>4534</v>
      </c>
      <c r="E3229" t="s">
        <v>65</v>
      </c>
      <c r="F3229" t="s">
        <v>4366</v>
      </c>
      <c r="G3229">
        <v>1.5</v>
      </c>
      <c r="H3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29" t="str">
        <f>Tabla_Consulta_desde_proyectos6[[#This Row],[PRYApath]]&amp;" "&amp;Tabla_Consulta_desde_proyectos6[[#This Row],[Usunombre]]</f>
        <v>/0012/0016 ALFONSO VARGAS CHAVES</v>
      </c>
    </row>
    <row r="3230" spans="1:11" x14ac:dyDescent="0.3">
      <c r="A3230" t="s">
        <v>83</v>
      </c>
      <c r="B3230" t="s">
        <v>4967</v>
      </c>
      <c r="C3230" t="s">
        <v>4968</v>
      </c>
      <c r="D3230" t="s">
        <v>4534</v>
      </c>
      <c r="E3230" t="s">
        <v>65</v>
      </c>
      <c r="F3230" t="s">
        <v>4388</v>
      </c>
      <c r="G3230">
        <v>2.25</v>
      </c>
      <c r="H3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0" t="str">
        <f>Tabla_Consulta_desde_proyectos6[[#This Row],[PRYApath]]&amp;" "&amp;Tabla_Consulta_desde_proyectos6[[#This Row],[Usunombre]]</f>
        <v>/0012/0016 ALFONSO VARGAS CHAVES</v>
      </c>
    </row>
    <row r="3231" spans="1:11" x14ac:dyDescent="0.3">
      <c r="A3231" t="s">
        <v>4653</v>
      </c>
      <c r="B3231" t="s">
        <v>4709</v>
      </c>
      <c r="C3231" t="s">
        <v>5328</v>
      </c>
      <c r="D3231" t="s">
        <v>1086</v>
      </c>
      <c r="E3231" t="s">
        <v>59</v>
      </c>
      <c r="F3231" t="s">
        <v>4559</v>
      </c>
      <c r="G3231">
        <v>0.5</v>
      </c>
      <c r="H3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1" t="str">
        <f>Tabla_Consulta_desde_proyectos6[[#This Row],[PRYApath]]&amp;" "&amp;Tabla_Consulta_desde_proyectos6[[#This Row],[Usunombre]]</f>
        <v>/0002/0002 ALVARO CHAVES SABORIO</v>
      </c>
    </row>
    <row r="3232" spans="1:11" x14ac:dyDescent="0.3">
      <c r="A3232" t="s">
        <v>4653</v>
      </c>
      <c r="B3232" t="s">
        <v>4709</v>
      </c>
      <c r="C3232" t="s">
        <v>5329</v>
      </c>
      <c r="D3232" t="s">
        <v>1086</v>
      </c>
      <c r="E3232" t="s">
        <v>59</v>
      </c>
      <c r="F3232" t="s">
        <v>4559</v>
      </c>
      <c r="G3232">
        <v>2</v>
      </c>
      <c r="H3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2" t="str">
        <f>Tabla_Consulta_desde_proyectos6[[#This Row],[PRYApath]]&amp;" "&amp;Tabla_Consulta_desde_proyectos6[[#This Row],[Usunombre]]</f>
        <v>/0002/0002 ALVARO CHAVES SABORIO</v>
      </c>
    </row>
    <row r="3233" spans="1:11" x14ac:dyDescent="0.3">
      <c r="A3233" t="s">
        <v>4653</v>
      </c>
      <c r="B3233" t="s">
        <v>4709</v>
      </c>
      <c r="C3233" t="s">
        <v>5330</v>
      </c>
      <c r="D3233" t="s">
        <v>1086</v>
      </c>
      <c r="E3233" t="s">
        <v>59</v>
      </c>
      <c r="F3233" t="s">
        <v>4559</v>
      </c>
      <c r="G3233">
        <v>2.5</v>
      </c>
      <c r="H3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3" t="str">
        <f>Tabla_Consulta_desde_proyectos6[[#This Row],[PRYApath]]&amp;" "&amp;Tabla_Consulta_desde_proyectos6[[#This Row],[Usunombre]]</f>
        <v>/0002/0002 ALVARO CHAVES SABORIO</v>
      </c>
    </row>
    <row r="3234" spans="1:11" x14ac:dyDescent="0.3">
      <c r="A3234" t="s">
        <v>4653</v>
      </c>
      <c r="B3234" t="s">
        <v>4709</v>
      </c>
      <c r="C3234" t="s">
        <v>5331</v>
      </c>
      <c r="D3234" t="s">
        <v>1086</v>
      </c>
      <c r="E3234" t="s">
        <v>59</v>
      </c>
      <c r="F3234" t="s">
        <v>4559</v>
      </c>
      <c r="G3234">
        <v>3</v>
      </c>
      <c r="H3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4" t="str">
        <f>Tabla_Consulta_desde_proyectos6[[#This Row],[PRYApath]]&amp;" "&amp;Tabla_Consulta_desde_proyectos6[[#This Row],[Usunombre]]</f>
        <v>/0002/0002 ALVARO CHAVES SABORIO</v>
      </c>
    </row>
    <row r="3235" spans="1:11" x14ac:dyDescent="0.3">
      <c r="A3235" t="s">
        <v>4653</v>
      </c>
      <c r="B3235" t="s">
        <v>4709</v>
      </c>
      <c r="C3235" t="s">
        <v>5332</v>
      </c>
      <c r="D3235" t="s">
        <v>1086</v>
      </c>
      <c r="E3235" t="s">
        <v>59</v>
      </c>
      <c r="F3235" t="s">
        <v>4593</v>
      </c>
      <c r="G3235">
        <v>0.5</v>
      </c>
      <c r="H3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5" t="str">
        <f>Tabla_Consulta_desde_proyectos6[[#This Row],[PRYApath]]&amp;" "&amp;Tabla_Consulta_desde_proyectos6[[#This Row],[Usunombre]]</f>
        <v>/0002/0002 ALVARO CHAVES SABORIO</v>
      </c>
    </row>
    <row r="3236" spans="1:11" x14ac:dyDescent="0.3">
      <c r="A3236" t="s">
        <v>4653</v>
      </c>
      <c r="B3236" t="s">
        <v>4709</v>
      </c>
      <c r="C3236" t="s">
        <v>5333</v>
      </c>
      <c r="D3236" t="s">
        <v>1086</v>
      </c>
      <c r="E3236" t="s">
        <v>59</v>
      </c>
      <c r="F3236" t="s">
        <v>4593</v>
      </c>
      <c r="G3236">
        <v>1</v>
      </c>
      <c r="H3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6" t="str">
        <f>Tabla_Consulta_desde_proyectos6[[#This Row],[PRYApath]]&amp;" "&amp;Tabla_Consulta_desde_proyectos6[[#This Row],[Usunombre]]</f>
        <v>/0002/0002 ALVARO CHAVES SABORIO</v>
      </c>
    </row>
    <row r="3237" spans="1:11" x14ac:dyDescent="0.3">
      <c r="A3237" t="s">
        <v>4653</v>
      </c>
      <c r="B3237" t="s">
        <v>4709</v>
      </c>
      <c r="C3237" t="s">
        <v>5334</v>
      </c>
      <c r="D3237" t="s">
        <v>1086</v>
      </c>
      <c r="E3237" t="s">
        <v>59</v>
      </c>
      <c r="F3237" t="s">
        <v>4593</v>
      </c>
      <c r="G3237">
        <v>5.5</v>
      </c>
      <c r="H3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7" t="str">
        <f>Tabla_Consulta_desde_proyectos6[[#This Row],[PRYApath]]&amp;" "&amp;Tabla_Consulta_desde_proyectos6[[#This Row],[Usunombre]]</f>
        <v>/0002/0002 ALVARO CHAVES SABORIO</v>
      </c>
    </row>
    <row r="3238" spans="1:11" x14ac:dyDescent="0.3">
      <c r="A3238" t="s">
        <v>4653</v>
      </c>
      <c r="B3238" t="s">
        <v>4709</v>
      </c>
      <c r="C3238" t="s">
        <v>5335</v>
      </c>
      <c r="D3238" t="s">
        <v>1086</v>
      </c>
      <c r="E3238" t="s">
        <v>59</v>
      </c>
      <c r="F3238" t="s">
        <v>4692</v>
      </c>
      <c r="G3238">
        <v>2</v>
      </c>
      <c r="H3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8" t="str">
        <f>Tabla_Consulta_desde_proyectos6[[#This Row],[PRYApath]]&amp;" "&amp;Tabla_Consulta_desde_proyectos6[[#This Row],[Usunombre]]</f>
        <v>/0002/0002 ALVARO CHAVES SABORIO</v>
      </c>
    </row>
    <row r="3239" spans="1:11" x14ac:dyDescent="0.3">
      <c r="A3239" t="s">
        <v>4653</v>
      </c>
      <c r="B3239" t="s">
        <v>4709</v>
      </c>
      <c r="C3239" t="s">
        <v>5336</v>
      </c>
      <c r="D3239" t="s">
        <v>1086</v>
      </c>
      <c r="E3239" t="s">
        <v>59</v>
      </c>
      <c r="F3239" t="s">
        <v>4640</v>
      </c>
      <c r="G3239">
        <v>2</v>
      </c>
      <c r="H3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39" t="str">
        <f>Tabla_Consulta_desde_proyectos6[[#This Row],[PRYApath]]&amp;" "&amp;Tabla_Consulta_desde_proyectos6[[#This Row],[Usunombre]]</f>
        <v>/0002/0002 ALVARO CHAVES SABORIO</v>
      </c>
    </row>
    <row r="3240" spans="1:11" x14ac:dyDescent="0.3">
      <c r="A3240" t="s">
        <v>4653</v>
      </c>
      <c r="B3240" t="s">
        <v>4709</v>
      </c>
      <c r="C3240" t="s">
        <v>5070</v>
      </c>
      <c r="D3240" t="s">
        <v>1086</v>
      </c>
      <c r="E3240" t="s">
        <v>59</v>
      </c>
      <c r="F3240" t="s">
        <v>4640</v>
      </c>
      <c r="G3240">
        <v>1</v>
      </c>
      <c r="H3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0" t="str">
        <f>Tabla_Consulta_desde_proyectos6[[#This Row],[PRYApath]]&amp;" "&amp;Tabla_Consulta_desde_proyectos6[[#This Row],[Usunombre]]</f>
        <v>/0002/0002 ALVARO CHAVES SABORIO</v>
      </c>
    </row>
    <row r="3241" spans="1:11" x14ac:dyDescent="0.3">
      <c r="A3241" t="s">
        <v>4653</v>
      </c>
      <c r="B3241" t="s">
        <v>4709</v>
      </c>
      <c r="C3241" t="s">
        <v>5332</v>
      </c>
      <c r="D3241" t="s">
        <v>1086</v>
      </c>
      <c r="E3241" t="s">
        <v>59</v>
      </c>
      <c r="F3241" t="s">
        <v>4640</v>
      </c>
      <c r="G3241">
        <v>3</v>
      </c>
      <c r="H3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1" t="str">
        <f>Tabla_Consulta_desde_proyectos6[[#This Row],[PRYApath]]&amp;" "&amp;Tabla_Consulta_desde_proyectos6[[#This Row],[Usunombre]]</f>
        <v>/0002/0002 ALVARO CHAVES SABORIO</v>
      </c>
    </row>
    <row r="3242" spans="1:11" x14ac:dyDescent="0.3">
      <c r="A3242" t="s">
        <v>4653</v>
      </c>
      <c r="B3242" t="s">
        <v>4709</v>
      </c>
      <c r="C3242" t="s">
        <v>8429</v>
      </c>
      <c r="D3242" t="s">
        <v>1086</v>
      </c>
      <c r="E3242" t="s">
        <v>59</v>
      </c>
      <c r="F3242" t="s">
        <v>8381</v>
      </c>
      <c r="G3242">
        <v>1</v>
      </c>
      <c r="H324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2" t="str">
        <f>Tabla_Consulta_desde_proyectos6[[#This Row],[PRYApath]]&amp;" "&amp;Tabla_Consulta_desde_proyectos6[[#This Row],[Usunombre]]</f>
        <v>/0002/0002 ALVARO CHAVES SABORIO</v>
      </c>
    </row>
    <row r="3243" spans="1:11" x14ac:dyDescent="0.3">
      <c r="A3243" t="s">
        <v>4653</v>
      </c>
      <c r="B3243" t="s">
        <v>4709</v>
      </c>
      <c r="C3243" t="s">
        <v>5047</v>
      </c>
      <c r="D3243" t="s">
        <v>1086</v>
      </c>
      <c r="E3243" t="s">
        <v>3972</v>
      </c>
      <c r="F3243" t="s">
        <v>4640</v>
      </c>
      <c r="G3243">
        <v>16</v>
      </c>
      <c r="H3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3" t="str">
        <f>Tabla_Consulta_desde_proyectos6[[#This Row],[PRYApath]]&amp;" "&amp;Tabla_Consulta_desde_proyectos6[[#This Row],[Usunombre]]</f>
        <v>/0002/0002 AXEL MATUS VARGAS</v>
      </c>
    </row>
    <row r="3244" spans="1:11" x14ac:dyDescent="0.3">
      <c r="A3244" t="s">
        <v>4653</v>
      </c>
      <c r="B3244" t="s">
        <v>4709</v>
      </c>
      <c r="C3244" t="s">
        <v>5337</v>
      </c>
      <c r="D3244" t="s">
        <v>1086</v>
      </c>
      <c r="E3244" t="s">
        <v>4645</v>
      </c>
      <c r="F3244" t="s">
        <v>4640</v>
      </c>
      <c r="G3244">
        <v>8</v>
      </c>
      <c r="H3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4" t="str">
        <f>Tabla_Consulta_desde_proyectos6[[#This Row],[PRYApath]]&amp;" "&amp;Tabla_Consulta_desde_proyectos6[[#This Row],[Usunombre]]</f>
        <v>/0002/0002 BRAYAN STANLEY ROSALES PEREZ</v>
      </c>
    </row>
    <row r="3245" spans="1:11" x14ac:dyDescent="0.3">
      <c r="A3245" t="s">
        <v>4653</v>
      </c>
      <c r="B3245" t="s">
        <v>4709</v>
      </c>
      <c r="C3245" t="s">
        <v>5338</v>
      </c>
      <c r="D3245" t="s">
        <v>1086</v>
      </c>
      <c r="E3245" t="s">
        <v>63</v>
      </c>
      <c r="F3245" t="s">
        <v>4610</v>
      </c>
      <c r="G3245">
        <v>3.5</v>
      </c>
      <c r="H3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5" t="str">
        <f>Tabla_Consulta_desde_proyectos6[[#This Row],[PRYApath]]&amp;" "&amp;Tabla_Consulta_desde_proyectos6[[#This Row],[Usunombre]]</f>
        <v>/0002/0002 CAROL RODRIGUEZ SOLORZANO</v>
      </c>
    </row>
    <row r="3246" spans="1:11" x14ac:dyDescent="0.3">
      <c r="A3246" t="s">
        <v>4653</v>
      </c>
      <c r="B3246" t="s">
        <v>4709</v>
      </c>
      <c r="C3246" t="s">
        <v>5339</v>
      </c>
      <c r="D3246" t="s">
        <v>1086</v>
      </c>
      <c r="E3246" t="s">
        <v>63</v>
      </c>
      <c r="F3246" t="s">
        <v>4692</v>
      </c>
      <c r="G3246">
        <v>4.5</v>
      </c>
      <c r="H3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6" t="str">
        <f>Tabla_Consulta_desde_proyectos6[[#This Row],[PRYApath]]&amp;" "&amp;Tabla_Consulta_desde_proyectos6[[#This Row],[Usunombre]]</f>
        <v>/0002/0002 CAROL RODRIGUEZ SOLORZANO</v>
      </c>
    </row>
    <row r="3247" spans="1:11" x14ac:dyDescent="0.3">
      <c r="A3247" t="s">
        <v>4653</v>
      </c>
      <c r="B3247" t="s">
        <v>4709</v>
      </c>
      <c r="C3247" t="s">
        <v>5213</v>
      </c>
      <c r="D3247" t="s">
        <v>1086</v>
      </c>
      <c r="E3247" t="s">
        <v>69</v>
      </c>
      <c r="F3247" t="s">
        <v>4493</v>
      </c>
      <c r="G3247">
        <v>2</v>
      </c>
      <c r="H3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7" t="str">
        <f>Tabla_Consulta_desde_proyectos6[[#This Row],[PRYApath]]&amp;" "&amp;Tabla_Consulta_desde_proyectos6[[#This Row],[Usunombre]]</f>
        <v>/0002/0002 DANNY DAVID BUSTOS ROJAS</v>
      </c>
    </row>
    <row r="3248" spans="1:11" x14ac:dyDescent="0.3">
      <c r="A3248" t="s">
        <v>4653</v>
      </c>
      <c r="B3248" t="s">
        <v>4709</v>
      </c>
      <c r="C3248" t="s">
        <v>5340</v>
      </c>
      <c r="D3248" t="s">
        <v>1086</v>
      </c>
      <c r="E3248" t="s">
        <v>69</v>
      </c>
      <c r="F3248" t="s">
        <v>4559</v>
      </c>
      <c r="G3248">
        <v>1</v>
      </c>
      <c r="H3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8" t="str">
        <f>Tabla_Consulta_desde_proyectos6[[#This Row],[PRYApath]]&amp;" "&amp;Tabla_Consulta_desde_proyectos6[[#This Row],[Usunombre]]</f>
        <v>/0002/0002 DANNY DAVID BUSTOS ROJAS</v>
      </c>
    </row>
    <row r="3249" spans="1:11" x14ac:dyDescent="0.3">
      <c r="A3249" t="s">
        <v>4653</v>
      </c>
      <c r="B3249" t="s">
        <v>4709</v>
      </c>
      <c r="C3249" t="s">
        <v>5328</v>
      </c>
      <c r="D3249" t="s">
        <v>1086</v>
      </c>
      <c r="E3249" t="s">
        <v>69</v>
      </c>
      <c r="F3249" t="s">
        <v>4559</v>
      </c>
      <c r="G3249">
        <v>1</v>
      </c>
      <c r="H3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49" t="str">
        <f>Tabla_Consulta_desde_proyectos6[[#This Row],[PRYApath]]&amp;" "&amp;Tabla_Consulta_desde_proyectos6[[#This Row],[Usunombre]]</f>
        <v>/0002/0002 DANNY DAVID BUSTOS ROJAS</v>
      </c>
    </row>
    <row r="3250" spans="1:11" x14ac:dyDescent="0.3">
      <c r="A3250" t="s">
        <v>4653</v>
      </c>
      <c r="B3250" t="s">
        <v>4709</v>
      </c>
      <c r="C3250" t="s">
        <v>5341</v>
      </c>
      <c r="D3250" t="s">
        <v>1086</v>
      </c>
      <c r="E3250" t="s">
        <v>69</v>
      </c>
      <c r="F3250" t="s">
        <v>4559</v>
      </c>
      <c r="G3250">
        <v>3</v>
      </c>
      <c r="H3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0" t="str">
        <f>Tabla_Consulta_desde_proyectos6[[#This Row],[PRYApath]]&amp;" "&amp;Tabla_Consulta_desde_proyectos6[[#This Row],[Usunombre]]</f>
        <v>/0002/0002 DANNY DAVID BUSTOS ROJAS</v>
      </c>
    </row>
    <row r="3251" spans="1:11" x14ac:dyDescent="0.3">
      <c r="A3251" t="s">
        <v>4653</v>
      </c>
      <c r="B3251" t="s">
        <v>4709</v>
      </c>
      <c r="C3251" t="s">
        <v>5342</v>
      </c>
      <c r="D3251" t="s">
        <v>1086</v>
      </c>
      <c r="E3251" t="s">
        <v>69</v>
      </c>
      <c r="F3251" t="s">
        <v>4610</v>
      </c>
      <c r="G3251">
        <v>1</v>
      </c>
      <c r="H3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1" t="str">
        <f>Tabla_Consulta_desde_proyectos6[[#This Row],[PRYApath]]&amp;" "&amp;Tabla_Consulta_desde_proyectos6[[#This Row],[Usunombre]]</f>
        <v>/0002/0002 DANNY DAVID BUSTOS ROJAS</v>
      </c>
    </row>
    <row r="3252" spans="1:11" x14ac:dyDescent="0.3">
      <c r="A3252" t="s">
        <v>4653</v>
      </c>
      <c r="B3252" t="s">
        <v>4709</v>
      </c>
      <c r="C3252" t="s">
        <v>5343</v>
      </c>
      <c r="D3252" t="s">
        <v>1086</v>
      </c>
      <c r="E3252" t="s">
        <v>69</v>
      </c>
      <c r="F3252" t="s">
        <v>4610</v>
      </c>
      <c r="G3252">
        <v>4</v>
      </c>
      <c r="H3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2" t="str">
        <f>Tabla_Consulta_desde_proyectos6[[#This Row],[PRYApath]]&amp;" "&amp;Tabla_Consulta_desde_proyectos6[[#This Row],[Usunombre]]</f>
        <v>/0002/0002 DANNY DAVID BUSTOS ROJAS</v>
      </c>
    </row>
    <row r="3253" spans="1:11" x14ac:dyDescent="0.3">
      <c r="A3253" t="s">
        <v>4653</v>
      </c>
      <c r="B3253" t="s">
        <v>4709</v>
      </c>
      <c r="C3253" t="s">
        <v>5344</v>
      </c>
      <c r="D3253" t="s">
        <v>1086</v>
      </c>
      <c r="E3253" t="s">
        <v>69</v>
      </c>
      <c r="F3253" t="s">
        <v>4610</v>
      </c>
      <c r="G3253">
        <v>6</v>
      </c>
      <c r="H3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3" t="str">
        <f>Tabla_Consulta_desde_proyectos6[[#This Row],[PRYApath]]&amp;" "&amp;Tabla_Consulta_desde_proyectos6[[#This Row],[Usunombre]]</f>
        <v>/0002/0002 DANNY DAVID BUSTOS ROJAS</v>
      </c>
    </row>
    <row r="3254" spans="1:11" x14ac:dyDescent="0.3">
      <c r="A3254" t="s">
        <v>4653</v>
      </c>
      <c r="B3254" t="s">
        <v>4709</v>
      </c>
      <c r="C3254" t="s">
        <v>5345</v>
      </c>
      <c r="D3254" t="s">
        <v>1086</v>
      </c>
      <c r="E3254" t="s">
        <v>69</v>
      </c>
      <c r="F3254" t="s">
        <v>4692</v>
      </c>
      <c r="G3254">
        <v>1</v>
      </c>
      <c r="H3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4" t="str">
        <f>Tabla_Consulta_desde_proyectos6[[#This Row],[PRYApath]]&amp;" "&amp;Tabla_Consulta_desde_proyectos6[[#This Row],[Usunombre]]</f>
        <v>/0002/0002 DANNY DAVID BUSTOS ROJAS</v>
      </c>
    </row>
    <row r="3255" spans="1:11" x14ac:dyDescent="0.3">
      <c r="A3255" t="s">
        <v>4653</v>
      </c>
      <c r="B3255" t="s">
        <v>4709</v>
      </c>
      <c r="C3255" t="s">
        <v>5346</v>
      </c>
      <c r="D3255" t="s">
        <v>1086</v>
      </c>
      <c r="E3255" t="s">
        <v>69</v>
      </c>
      <c r="F3255" t="s">
        <v>4692</v>
      </c>
      <c r="G3255">
        <v>1</v>
      </c>
      <c r="H3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5" t="str">
        <f>Tabla_Consulta_desde_proyectos6[[#This Row],[PRYApath]]&amp;" "&amp;Tabla_Consulta_desde_proyectos6[[#This Row],[Usunombre]]</f>
        <v>/0002/0002 DANNY DAVID BUSTOS ROJAS</v>
      </c>
    </row>
    <row r="3256" spans="1:11" x14ac:dyDescent="0.3">
      <c r="A3256" t="s">
        <v>4653</v>
      </c>
      <c r="B3256" t="s">
        <v>4709</v>
      </c>
      <c r="C3256" t="s">
        <v>5334</v>
      </c>
      <c r="D3256" t="s">
        <v>1086</v>
      </c>
      <c r="E3256" t="s">
        <v>69</v>
      </c>
      <c r="F3256" t="s">
        <v>4692</v>
      </c>
      <c r="G3256">
        <v>2</v>
      </c>
      <c r="H3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6" t="str">
        <f>Tabla_Consulta_desde_proyectos6[[#This Row],[PRYApath]]&amp;" "&amp;Tabla_Consulta_desde_proyectos6[[#This Row],[Usunombre]]</f>
        <v>/0002/0002 DANNY DAVID BUSTOS ROJAS</v>
      </c>
    </row>
    <row r="3257" spans="1:11" x14ac:dyDescent="0.3">
      <c r="A3257" t="s">
        <v>4653</v>
      </c>
      <c r="B3257" t="s">
        <v>4709</v>
      </c>
      <c r="C3257" t="s">
        <v>5347</v>
      </c>
      <c r="D3257" t="s">
        <v>1086</v>
      </c>
      <c r="E3257" t="s">
        <v>69</v>
      </c>
      <c r="F3257" t="s">
        <v>4692</v>
      </c>
      <c r="G3257">
        <v>2</v>
      </c>
      <c r="H3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7" t="str">
        <f>Tabla_Consulta_desde_proyectos6[[#This Row],[PRYApath]]&amp;" "&amp;Tabla_Consulta_desde_proyectos6[[#This Row],[Usunombre]]</f>
        <v>/0002/0002 DANNY DAVID BUSTOS ROJAS</v>
      </c>
    </row>
    <row r="3258" spans="1:11" x14ac:dyDescent="0.3">
      <c r="A3258" t="s">
        <v>4653</v>
      </c>
      <c r="B3258" t="s">
        <v>4709</v>
      </c>
      <c r="C3258" t="s">
        <v>5348</v>
      </c>
      <c r="D3258" t="s">
        <v>1086</v>
      </c>
      <c r="E3258" t="s">
        <v>69</v>
      </c>
      <c r="F3258" t="s">
        <v>4692</v>
      </c>
      <c r="G3258">
        <v>2</v>
      </c>
      <c r="H3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8" t="str">
        <f>Tabla_Consulta_desde_proyectos6[[#This Row],[PRYApath]]&amp;" "&amp;Tabla_Consulta_desde_proyectos6[[#This Row],[Usunombre]]</f>
        <v>/0002/0002 DANNY DAVID BUSTOS ROJAS</v>
      </c>
    </row>
    <row r="3259" spans="1:11" x14ac:dyDescent="0.3">
      <c r="A3259" t="s">
        <v>4653</v>
      </c>
      <c r="B3259" t="s">
        <v>4709</v>
      </c>
      <c r="C3259" t="s">
        <v>5349</v>
      </c>
      <c r="D3259" t="s">
        <v>1086</v>
      </c>
      <c r="E3259" t="s">
        <v>69</v>
      </c>
      <c r="F3259" t="s">
        <v>4692</v>
      </c>
      <c r="G3259">
        <v>2</v>
      </c>
      <c r="H3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59" t="str">
        <f>Tabla_Consulta_desde_proyectos6[[#This Row],[PRYApath]]&amp;" "&amp;Tabla_Consulta_desde_proyectos6[[#This Row],[Usunombre]]</f>
        <v>/0002/0002 DANNY DAVID BUSTOS ROJAS</v>
      </c>
    </row>
    <row r="3260" spans="1:11" x14ac:dyDescent="0.3">
      <c r="A3260" t="s">
        <v>4653</v>
      </c>
      <c r="B3260" t="s">
        <v>4709</v>
      </c>
      <c r="C3260" t="s">
        <v>5350</v>
      </c>
      <c r="D3260" t="s">
        <v>1086</v>
      </c>
      <c r="E3260" t="s">
        <v>69</v>
      </c>
      <c r="F3260" t="s">
        <v>4692</v>
      </c>
      <c r="G3260">
        <v>5</v>
      </c>
      <c r="H3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0" t="str">
        <f>Tabla_Consulta_desde_proyectos6[[#This Row],[PRYApath]]&amp;" "&amp;Tabla_Consulta_desde_proyectos6[[#This Row],[Usunombre]]</f>
        <v>/0002/0002 DANNY DAVID BUSTOS ROJAS</v>
      </c>
    </row>
    <row r="3261" spans="1:11" x14ac:dyDescent="0.3">
      <c r="A3261" t="s">
        <v>4653</v>
      </c>
      <c r="B3261" t="s">
        <v>4709</v>
      </c>
      <c r="C3261" t="s">
        <v>5351</v>
      </c>
      <c r="D3261" t="s">
        <v>1086</v>
      </c>
      <c r="E3261" t="s">
        <v>69</v>
      </c>
      <c r="F3261" t="s">
        <v>4692</v>
      </c>
      <c r="G3261">
        <v>5</v>
      </c>
      <c r="H3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1" t="str">
        <f>Tabla_Consulta_desde_proyectos6[[#This Row],[PRYApath]]&amp;" "&amp;Tabla_Consulta_desde_proyectos6[[#This Row],[Usunombre]]</f>
        <v>/0002/0002 DANNY DAVID BUSTOS ROJAS</v>
      </c>
    </row>
    <row r="3262" spans="1:11" x14ac:dyDescent="0.3">
      <c r="A3262" t="s">
        <v>4653</v>
      </c>
      <c r="B3262" t="s">
        <v>4709</v>
      </c>
      <c r="C3262" t="s">
        <v>5352</v>
      </c>
      <c r="D3262" t="s">
        <v>1086</v>
      </c>
      <c r="E3262" t="s">
        <v>69</v>
      </c>
      <c r="F3262" t="s">
        <v>4692</v>
      </c>
      <c r="G3262">
        <v>6</v>
      </c>
      <c r="H3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2" t="str">
        <f>Tabla_Consulta_desde_proyectos6[[#This Row],[PRYApath]]&amp;" "&amp;Tabla_Consulta_desde_proyectos6[[#This Row],[Usunombre]]</f>
        <v>/0002/0002 DANNY DAVID BUSTOS ROJAS</v>
      </c>
    </row>
    <row r="3263" spans="1:11" x14ac:dyDescent="0.3">
      <c r="A3263" t="s">
        <v>4653</v>
      </c>
      <c r="B3263" t="s">
        <v>4709</v>
      </c>
      <c r="C3263" t="s">
        <v>5353</v>
      </c>
      <c r="D3263" t="s">
        <v>1086</v>
      </c>
      <c r="E3263" t="s">
        <v>69</v>
      </c>
      <c r="F3263" t="s">
        <v>4692</v>
      </c>
      <c r="G3263">
        <v>6</v>
      </c>
      <c r="H3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3" t="str">
        <f>Tabla_Consulta_desde_proyectos6[[#This Row],[PRYApath]]&amp;" "&amp;Tabla_Consulta_desde_proyectos6[[#This Row],[Usunombre]]</f>
        <v>/0002/0002 DANNY DAVID BUSTOS ROJAS</v>
      </c>
    </row>
    <row r="3264" spans="1:11" x14ac:dyDescent="0.3">
      <c r="A3264" t="s">
        <v>4653</v>
      </c>
      <c r="B3264" t="s">
        <v>4709</v>
      </c>
      <c r="C3264" t="s">
        <v>5235</v>
      </c>
      <c r="D3264" t="s">
        <v>1086</v>
      </c>
      <c r="E3264" t="s">
        <v>69</v>
      </c>
      <c r="F3264" t="s">
        <v>4692</v>
      </c>
      <c r="G3264">
        <v>16</v>
      </c>
      <c r="H3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4" t="str">
        <f>Tabla_Consulta_desde_proyectos6[[#This Row],[PRYApath]]&amp;" "&amp;Tabla_Consulta_desde_proyectos6[[#This Row],[Usunombre]]</f>
        <v>/0002/0002 DANNY DAVID BUSTOS ROJAS</v>
      </c>
    </row>
    <row r="3265" spans="1:11" x14ac:dyDescent="0.3">
      <c r="A3265" t="s">
        <v>4653</v>
      </c>
      <c r="B3265" t="s">
        <v>4709</v>
      </c>
      <c r="C3265" t="s">
        <v>5252</v>
      </c>
      <c r="D3265" t="s">
        <v>1086</v>
      </c>
      <c r="E3265" t="s">
        <v>69</v>
      </c>
      <c r="F3265" t="s">
        <v>4692</v>
      </c>
      <c r="G3265">
        <v>19</v>
      </c>
      <c r="H3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5" t="str">
        <f>Tabla_Consulta_desde_proyectos6[[#This Row],[PRYApath]]&amp;" "&amp;Tabla_Consulta_desde_proyectos6[[#This Row],[Usunombre]]</f>
        <v>/0002/0002 DANNY DAVID BUSTOS ROJAS</v>
      </c>
    </row>
    <row r="3266" spans="1:11" x14ac:dyDescent="0.3">
      <c r="A3266" t="s">
        <v>4653</v>
      </c>
      <c r="B3266" t="s">
        <v>4709</v>
      </c>
      <c r="C3266" t="s">
        <v>326</v>
      </c>
      <c r="D3266" t="s">
        <v>1086</v>
      </c>
      <c r="E3266" t="s">
        <v>69</v>
      </c>
      <c r="F3266" t="s">
        <v>4640</v>
      </c>
      <c r="G3266">
        <v>4</v>
      </c>
      <c r="H3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6" t="str">
        <f>Tabla_Consulta_desde_proyectos6[[#This Row],[PRYApath]]&amp;" "&amp;Tabla_Consulta_desde_proyectos6[[#This Row],[Usunombre]]</f>
        <v>/0002/0002 DANNY DAVID BUSTOS ROJAS</v>
      </c>
    </row>
    <row r="3267" spans="1:11" x14ac:dyDescent="0.3">
      <c r="A3267" t="s">
        <v>4653</v>
      </c>
      <c r="B3267" t="s">
        <v>4709</v>
      </c>
      <c r="C3267" t="s">
        <v>5252</v>
      </c>
      <c r="D3267" t="s">
        <v>1086</v>
      </c>
      <c r="E3267" t="s">
        <v>69</v>
      </c>
      <c r="F3267" t="s">
        <v>4640</v>
      </c>
      <c r="G3267">
        <v>8</v>
      </c>
      <c r="H3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7" t="str">
        <f>Tabla_Consulta_desde_proyectos6[[#This Row],[PRYApath]]&amp;" "&amp;Tabla_Consulta_desde_proyectos6[[#This Row],[Usunombre]]</f>
        <v>/0002/0002 DANNY DAVID BUSTOS ROJAS</v>
      </c>
    </row>
    <row r="3268" spans="1:11" x14ac:dyDescent="0.3">
      <c r="A3268" t="s">
        <v>4653</v>
      </c>
      <c r="B3268" t="s">
        <v>4709</v>
      </c>
      <c r="C3268" t="s">
        <v>5043</v>
      </c>
      <c r="D3268" t="s">
        <v>1086</v>
      </c>
      <c r="E3268" t="s">
        <v>69</v>
      </c>
      <c r="F3268" t="s">
        <v>4640</v>
      </c>
      <c r="G3268">
        <v>11</v>
      </c>
      <c r="H3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8" t="str">
        <f>Tabla_Consulta_desde_proyectos6[[#This Row],[PRYApath]]&amp;" "&amp;Tabla_Consulta_desde_proyectos6[[#This Row],[Usunombre]]</f>
        <v>/0002/0002 DANNY DAVID BUSTOS ROJAS</v>
      </c>
    </row>
    <row r="3269" spans="1:11" x14ac:dyDescent="0.3">
      <c r="A3269" t="s">
        <v>4653</v>
      </c>
      <c r="B3269" t="s">
        <v>4709</v>
      </c>
      <c r="C3269" t="s">
        <v>326</v>
      </c>
      <c r="D3269" t="s">
        <v>1086</v>
      </c>
      <c r="E3269" t="s">
        <v>69</v>
      </c>
      <c r="F3269" t="s">
        <v>8381</v>
      </c>
      <c r="G3269">
        <v>3</v>
      </c>
      <c r="H326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69" t="str">
        <f>Tabla_Consulta_desde_proyectos6[[#This Row],[PRYApath]]&amp;" "&amp;Tabla_Consulta_desde_proyectos6[[#This Row],[Usunombre]]</f>
        <v>/0002/0002 DANNY DAVID BUSTOS ROJAS</v>
      </c>
    </row>
    <row r="3270" spans="1:11" x14ac:dyDescent="0.3">
      <c r="A3270" t="s">
        <v>4653</v>
      </c>
      <c r="B3270" t="s">
        <v>4709</v>
      </c>
      <c r="C3270" t="s">
        <v>8430</v>
      </c>
      <c r="D3270" t="s">
        <v>1086</v>
      </c>
      <c r="E3270" t="s">
        <v>69</v>
      </c>
      <c r="F3270" t="s">
        <v>8381</v>
      </c>
      <c r="G3270">
        <v>2</v>
      </c>
      <c r="H327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0" t="str">
        <f>Tabla_Consulta_desde_proyectos6[[#This Row],[PRYApath]]&amp;" "&amp;Tabla_Consulta_desde_proyectos6[[#This Row],[Usunombre]]</f>
        <v>/0002/0002 DANNY DAVID BUSTOS ROJAS</v>
      </c>
    </row>
    <row r="3271" spans="1:11" x14ac:dyDescent="0.3">
      <c r="A3271" t="s">
        <v>4653</v>
      </c>
      <c r="B3271" t="s">
        <v>4709</v>
      </c>
      <c r="C3271" t="s">
        <v>5043</v>
      </c>
      <c r="D3271" t="s">
        <v>1086</v>
      </c>
      <c r="E3271" t="s">
        <v>69</v>
      </c>
      <c r="F3271" t="s">
        <v>8381</v>
      </c>
      <c r="G3271">
        <v>4</v>
      </c>
      <c r="H327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1" t="str">
        <f>Tabla_Consulta_desde_proyectos6[[#This Row],[PRYApath]]&amp;" "&amp;Tabla_Consulta_desde_proyectos6[[#This Row],[Usunombre]]</f>
        <v>/0002/0002 DANNY DAVID BUSTOS ROJAS</v>
      </c>
    </row>
    <row r="3272" spans="1:11" x14ac:dyDescent="0.3">
      <c r="A3272" t="s">
        <v>4653</v>
      </c>
      <c r="B3272" t="s">
        <v>4709</v>
      </c>
      <c r="C3272" t="s">
        <v>5279</v>
      </c>
      <c r="D3272" t="s">
        <v>1086</v>
      </c>
      <c r="E3272" t="s">
        <v>52</v>
      </c>
      <c r="F3272" t="s">
        <v>4640</v>
      </c>
      <c r="G3272">
        <v>3</v>
      </c>
      <c r="H3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2" t="str">
        <f>Tabla_Consulta_desde_proyectos6[[#This Row],[PRYApath]]&amp;" "&amp;Tabla_Consulta_desde_proyectos6[[#This Row],[Usunombre]]</f>
        <v>/0002/0002 JUAN ANTONIO MORA GARCIA</v>
      </c>
    </row>
    <row r="3273" spans="1:11" x14ac:dyDescent="0.3">
      <c r="A3273" t="s">
        <v>4653</v>
      </c>
      <c r="B3273" t="s">
        <v>4709</v>
      </c>
      <c r="C3273" t="s">
        <v>5265</v>
      </c>
      <c r="D3273" t="s">
        <v>1086</v>
      </c>
      <c r="E3273" t="s">
        <v>70</v>
      </c>
      <c r="F3273" t="s">
        <v>4493</v>
      </c>
      <c r="G3273">
        <v>12</v>
      </c>
      <c r="H3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3" t="str">
        <f>Tabla_Consulta_desde_proyectos6[[#This Row],[PRYApath]]&amp;" "&amp;Tabla_Consulta_desde_proyectos6[[#This Row],[Usunombre]]</f>
        <v>/0002/0002 MARIELA GUTIERREZ HIDALGO</v>
      </c>
    </row>
    <row r="3274" spans="1:11" x14ac:dyDescent="0.3">
      <c r="A3274" t="s">
        <v>4653</v>
      </c>
      <c r="B3274" t="s">
        <v>4709</v>
      </c>
      <c r="C3274" t="s">
        <v>5354</v>
      </c>
      <c r="D3274" t="s">
        <v>1086</v>
      </c>
      <c r="E3274" t="s">
        <v>70</v>
      </c>
      <c r="F3274" t="s">
        <v>4559</v>
      </c>
      <c r="G3274">
        <v>2</v>
      </c>
      <c r="H3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4" t="str">
        <f>Tabla_Consulta_desde_proyectos6[[#This Row],[PRYApath]]&amp;" "&amp;Tabla_Consulta_desde_proyectos6[[#This Row],[Usunombre]]</f>
        <v>/0002/0002 MARIELA GUTIERREZ HIDALGO</v>
      </c>
    </row>
    <row r="3275" spans="1:11" x14ac:dyDescent="0.3">
      <c r="A3275" t="s">
        <v>4653</v>
      </c>
      <c r="B3275" t="s">
        <v>4709</v>
      </c>
      <c r="C3275" t="s">
        <v>5355</v>
      </c>
      <c r="D3275" t="s">
        <v>1086</v>
      </c>
      <c r="E3275" t="s">
        <v>70</v>
      </c>
      <c r="F3275" t="s">
        <v>4559</v>
      </c>
      <c r="G3275">
        <v>3</v>
      </c>
      <c r="H3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5" t="str">
        <f>Tabla_Consulta_desde_proyectos6[[#This Row],[PRYApath]]&amp;" "&amp;Tabla_Consulta_desde_proyectos6[[#This Row],[Usunombre]]</f>
        <v>/0002/0002 MARIELA GUTIERREZ HIDALGO</v>
      </c>
    </row>
    <row r="3276" spans="1:11" x14ac:dyDescent="0.3">
      <c r="A3276" t="s">
        <v>4653</v>
      </c>
      <c r="B3276" t="s">
        <v>4709</v>
      </c>
      <c r="C3276" t="s">
        <v>5356</v>
      </c>
      <c r="D3276" t="s">
        <v>1086</v>
      </c>
      <c r="E3276" t="s">
        <v>70</v>
      </c>
      <c r="F3276" t="s">
        <v>4559</v>
      </c>
      <c r="G3276">
        <v>6</v>
      </c>
      <c r="H3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6" t="str">
        <f>Tabla_Consulta_desde_proyectos6[[#This Row],[PRYApath]]&amp;" "&amp;Tabla_Consulta_desde_proyectos6[[#This Row],[Usunombre]]</f>
        <v>/0002/0002 MARIELA GUTIERREZ HIDALGO</v>
      </c>
    </row>
    <row r="3277" spans="1:11" x14ac:dyDescent="0.3">
      <c r="A3277" t="s">
        <v>4653</v>
      </c>
      <c r="B3277" t="s">
        <v>4709</v>
      </c>
      <c r="C3277" t="s">
        <v>5331</v>
      </c>
      <c r="D3277" t="s">
        <v>1086</v>
      </c>
      <c r="E3277" t="s">
        <v>70</v>
      </c>
      <c r="F3277" t="s">
        <v>4559</v>
      </c>
      <c r="G3277">
        <v>7</v>
      </c>
      <c r="H3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7" t="str">
        <f>Tabla_Consulta_desde_proyectos6[[#This Row],[PRYApath]]&amp;" "&amp;Tabla_Consulta_desde_proyectos6[[#This Row],[Usunombre]]</f>
        <v>/0002/0002 MARIELA GUTIERREZ HIDALGO</v>
      </c>
    </row>
    <row r="3278" spans="1:11" x14ac:dyDescent="0.3">
      <c r="A3278" t="s">
        <v>4653</v>
      </c>
      <c r="B3278" t="s">
        <v>4709</v>
      </c>
      <c r="C3278" t="s">
        <v>5357</v>
      </c>
      <c r="D3278" t="s">
        <v>1086</v>
      </c>
      <c r="E3278" t="s">
        <v>70</v>
      </c>
      <c r="F3278" t="s">
        <v>4559</v>
      </c>
      <c r="G3278">
        <v>8</v>
      </c>
      <c r="H3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8" t="str">
        <f>Tabla_Consulta_desde_proyectos6[[#This Row],[PRYApath]]&amp;" "&amp;Tabla_Consulta_desde_proyectos6[[#This Row],[Usunombre]]</f>
        <v>/0002/0002 MARIELA GUTIERREZ HIDALGO</v>
      </c>
    </row>
    <row r="3279" spans="1:11" x14ac:dyDescent="0.3">
      <c r="A3279" t="s">
        <v>4653</v>
      </c>
      <c r="B3279" t="s">
        <v>4709</v>
      </c>
      <c r="C3279" t="s">
        <v>5358</v>
      </c>
      <c r="D3279" t="s">
        <v>1086</v>
      </c>
      <c r="E3279" t="s">
        <v>70</v>
      </c>
      <c r="F3279" t="s">
        <v>4559</v>
      </c>
      <c r="G3279">
        <v>8</v>
      </c>
      <c r="H3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79" t="str">
        <f>Tabla_Consulta_desde_proyectos6[[#This Row],[PRYApath]]&amp;" "&amp;Tabla_Consulta_desde_proyectos6[[#This Row],[Usunombre]]</f>
        <v>/0002/0002 MARIELA GUTIERREZ HIDALGO</v>
      </c>
    </row>
    <row r="3280" spans="1:11" x14ac:dyDescent="0.3">
      <c r="A3280" t="s">
        <v>4653</v>
      </c>
      <c r="B3280" t="s">
        <v>4709</v>
      </c>
      <c r="C3280" t="s">
        <v>5359</v>
      </c>
      <c r="D3280" t="s">
        <v>1086</v>
      </c>
      <c r="E3280" t="s">
        <v>70</v>
      </c>
      <c r="F3280" t="s">
        <v>4593</v>
      </c>
      <c r="G3280">
        <v>2</v>
      </c>
      <c r="H3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0" t="str">
        <f>Tabla_Consulta_desde_proyectos6[[#This Row],[PRYApath]]&amp;" "&amp;Tabla_Consulta_desde_proyectos6[[#This Row],[Usunombre]]</f>
        <v>/0002/0002 MARIELA GUTIERREZ HIDALGO</v>
      </c>
    </row>
    <row r="3281" spans="1:11" x14ac:dyDescent="0.3">
      <c r="A3281" t="s">
        <v>4653</v>
      </c>
      <c r="B3281" t="s">
        <v>4709</v>
      </c>
      <c r="C3281" t="s">
        <v>5360</v>
      </c>
      <c r="D3281" t="s">
        <v>1086</v>
      </c>
      <c r="E3281" t="s">
        <v>70</v>
      </c>
      <c r="F3281" t="s">
        <v>4593</v>
      </c>
      <c r="G3281">
        <v>3</v>
      </c>
      <c r="H3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1" t="str">
        <f>Tabla_Consulta_desde_proyectos6[[#This Row],[PRYApath]]&amp;" "&amp;Tabla_Consulta_desde_proyectos6[[#This Row],[Usunombre]]</f>
        <v>/0002/0002 MARIELA GUTIERREZ HIDALGO</v>
      </c>
    </row>
    <row r="3282" spans="1:11" x14ac:dyDescent="0.3">
      <c r="A3282" t="s">
        <v>4653</v>
      </c>
      <c r="B3282" t="s">
        <v>4709</v>
      </c>
      <c r="C3282" t="s">
        <v>5361</v>
      </c>
      <c r="D3282" t="s">
        <v>1086</v>
      </c>
      <c r="E3282" t="s">
        <v>70</v>
      </c>
      <c r="F3282" t="s">
        <v>4593</v>
      </c>
      <c r="G3282">
        <v>4</v>
      </c>
      <c r="H3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2" t="str">
        <f>Tabla_Consulta_desde_proyectos6[[#This Row],[PRYApath]]&amp;" "&amp;Tabla_Consulta_desde_proyectos6[[#This Row],[Usunombre]]</f>
        <v>/0002/0002 MARIELA GUTIERREZ HIDALGO</v>
      </c>
    </row>
    <row r="3283" spans="1:11" x14ac:dyDescent="0.3">
      <c r="A3283" t="s">
        <v>4653</v>
      </c>
      <c r="B3283" t="s">
        <v>4709</v>
      </c>
      <c r="C3283" t="s">
        <v>5354</v>
      </c>
      <c r="D3283" t="s">
        <v>1086</v>
      </c>
      <c r="E3283" t="s">
        <v>70</v>
      </c>
      <c r="F3283" t="s">
        <v>4593</v>
      </c>
      <c r="G3283">
        <v>10</v>
      </c>
      <c r="H3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3" t="str">
        <f>Tabla_Consulta_desde_proyectos6[[#This Row],[PRYApath]]&amp;" "&amp;Tabla_Consulta_desde_proyectos6[[#This Row],[Usunombre]]</f>
        <v>/0002/0002 MARIELA GUTIERREZ HIDALGO</v>
      </c>
    </row>
    <row r="3284" spans="1:11" x14ac:dyDescent="0.3">
      <c r="A3284" t="s">
        <v>4653</v>
      </c>
      <c r="B3284" t="s">
        <v>4709</v>
      </c>
      <c r="C3284" t="s">
        <v>5362</v>
      </c>
      <c r="D3284" t="s">
        <v>1086</v>
      </c>
      <c r="E3284" t="s">
        <v>70</v>
      </c>
      <c r="F3284" t="s">
        <v>4692</v>
      </c>
      <c r="G3284">
        <v>1</v>
      </c>
      <c r="H3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4" t="str">
        <f>Tabla_Consulta_desde_proyectos6[[#This Row],[PRYApath]]&amp;" "&amp;Tabla_Consulta_desde_proyectos6[[#This Row],[Usunombre]]</f>
        <v>/0002/0002 MARIELA GUTIERREZ HIDALGO</v>
      </c>
    </row>
    <row r="3285" spans="1:11" x14ac:dyDescent="0.3">
      <c r="A3285" t="s">
        <v>4653</v>
      </c>
      <c r="B3285" t="s">
        <v>4709</v>
      </c>
      <c r="C3285" t="s">
        <v>5363</v>
      </c>
      <c r="D3285" t="s">
        <v>1086</v>
      </c>
      <c r="E3285" t="s">
        <v>70</v>
      </c>
      <c r="F3285" t="s">
        <v>4692</v>
      </c>
      <c r="G3285">
        <v>2</v>
      </c>
      <c r="H3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5" t="str">
        <f>Tabla_Consulta_desde_proyectos6[[#This Row],[PRYApath]]&amp;" "&amp;Tabla_Consulta_desde_proyectos6[[#This Row],[Usunombre]]</f>
        <v>/0002/0002 MARIELA GUTIERREZ HIDALGO</v>
      </c>
    </row>
    <row r="3286" spans="1:11" x14ac:dyDescent="0.3">
      <c r="A3286" t="s">
        <v>4653</v>
      </c>
      <c r="B3286" t="s">
        <v>4709</v>
      </c>
      <c r="C3286" t="s">
        <v>5345</v>
      </c>
      <c r="D3286" t="s">
        <v>1086</v>
      </c>
      <c r="E3286" t="s">
        <v>70</v>
      </c>
      <c r="F3286" t="s">
        <v>4692</v>
      </c>
      <c r="G3286">
        <v>2</v>
      </c>
      <c r="H3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6" t="str">
        <f>Tabla_Consulta_desde_proyectos6[[#This Row],[PRYApath]]&amp;" "&amp;Tabla_Consulta_desde_proyectos6[[#This Row],[Usunombre]]</f>
        <v>/0002/0002 MARIELA GUTIERREZ HIDALGO</v>
      </c>
    </row>
    <row r="3287" spans="1:11" x14ac:dyDescent="0.3">
      <c r="A3287" t="s">
        <v>4653</v>
      </c>
      <c r="B3287" t="s">
        <v>4709</v>
      </c>
      <c r="C3287" t="s">
        <v>5364</v>
      </c>
      <c r="D3287" t="s">
        <v>1086</v>
      </c>
      <c r="E3287" t="s">
        <v>70</v>
      </c>
      <c r="F3287" t="s">
        <v>4692</v>
      </c>
      <c r="G3287">
        <v>2</v>
      </c>
      <c r="H3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7" t="str">
        <f>Tabla_Consulta_desde_proyectos6[[#This Row],[PRYApath]]&amp;" "&amp;Tabla_Consulta_desde_proyectos6[[#This Row],[Usunombre]]</f>
        <v>/0002/0002 MARIELA GUTIERREZ HIDALGO</v>
      </c>
    </row>
    <row r="3288" spans="1:11" x14ac:dyDescent="0.3">
      <c r="A3288" t="s">
        <v>4653</v>
      </c>
      <c r="B3288" t="s">
        <v>4709</v>
      </c>
      <c r="C3288" t="s">
        <v>5365</v>
      </c>
      <c r="D3288" t="s">
        <v>1086</v>
      </c>
      <c r="E3288" t="s">
        <v>70</v>
      </c>
      <c r="F3288" t="s">
        <v>4692</v>
      </c>
      <c r="G3288">
        <v>2</v>
      </c>
      <c r="H3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8" t="str">
        <f>Tabla_Consulta_desde_proyectos6[[#This Row],[PRYApath]]&amp;" "&amp;Tabla_Consulta_desde_proyectos6[[#This Row],[Usunombre]]</f>
        <v>/0002/0002 MARIELA GUTIERREZ HIDALGO</v>
      </c>
    </row>
    <row r="3289" spans="1:11" x14ac:dyDescent="0.3">
      <c r="A3289" t="s">
        <v>4653</v>
      </c>
      <c r="B3289" t="s">
        <v>4709</v>
      </c>
      <c r="C3289" t="s">
        <v>5366</v>
      </c>
      <c r="D3289" t="s">
        <v>1086</v>
      </c>
      <c r="E3289" t="s">
        <v>70</v>
      </c>
      <c r="F3289" t="s">
        <v>4692</v>
      </c>
      <c r="G3289">
        <v>2</v>
      </c>
      <c r="H3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89" t="str">
        <f>Tabla_Consulta_desde_proyectos6[[#This Row],[PRYApath]]&amp;" "&amp;Tabla_Consulta_desde_proyectos6[[#This Row],[Usunombre]]</f>
        <v>/0002/0002 MARIELA GUTIERREZ HIDALGO</v>
      </c>
    </row>
    <row r="3290" spans="1:11" x14ac:dyDescent="0.3">
      <c r="A3290" t="s">
        <v>4653</v>
      </c>
      <c r="B3290" t="s">
        <v>4709</v>
      </c>
      <c r="C3290" t="s">
        <v>5367</v>
      </c>
      <c r="D3290" t="s">
        <v>1086</v>
      </c>
      <c r="E3290" t="s">
        <v>70</v>
      </c>
      <c r="F3290" t="s">
        <v>4692</v>
      </c>
      <c r="G3290">
        <v>3</v>
      </c>
      <c r="H3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0" t="str">
        <f>Tabla_Consulta_desde_proyectos6[[#This Row],[PRYApath]]&amp;" "&amp;Tabla_Consulta_desde_proyectos6[[#This Row],[Usunombre]]</f>
        <v>/0002/0002 MARIELA GUTIERREZ HIDALGO</v>
      </c>
    </row>
    <row r="3291" spans="1:11" x14ac:dyDescent="0.3">
      <c r="A3291" t="s">
        <v>4653</v>
      </c>
      <c r="B3291" t="s">
        <v>4709</v>
      </c>
      <c r="C3291" t="s">
        <v>5368</v>
      </c>
      <c r="D3291" t="s">
        <v>1086</v>
      </c>
      <c r="E3291" t="s">
        <v>70</v>
      </c>
      <c r="F3291" t="s">
        <v>4692</v>
      </c>
      <c r="G3291">
        <v>3</v>
      </c>
      <c r="H3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1" t="str">
        <f>Tabla_Consulta_desde_proyectos6[[#This Row],[PRYApath]]&amp;" "&amp;Tabla_Consulta_desde_proyectos6[[#This Row],[Usunombre]]</f>
        <v>/0002/0002 MARIELA GUTIERREZ HIDALGO</v>
      </c>
    </row>
    <row r="3292" spans="1:11" x14ac:dyDescent="0.3">
      <c r="A3292" t="s">
        <v>4653</v>
      </c>
      <c r="B3292" t="s">
        <v>4709</v>
      </c>
      <c r="C3292" t="s">
        <v>5369</v>
      </c>
      <c r="D3292" t="s">
        <v>1086</v>
      </c>
      <c r="E3292" t="s">
        <v>70</v>
      </c>
      <c r="F3292" t="s">
        <v>4692</v>
      </c>
      <c r="G3292">
        <v>5</v>
      </c>
      <c r="H3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2" t="str">
        <f>Tabla_Consulta_desde_proyectos6[[#This Row],[PRYApath]]&amp;" "&amp;Tabla_Consulta_desde_proyectos6[[#This Row],[Usunombre]]</f>
        <v>/0002/0002 MARIELA GUTIERREZ HIDALGO</v>
      </c>
    </row>
    <row r="3293" spans="1:11" x14ac:dyDescent="0.3">
      <c r="A3293" t="s">
        <v>4653</v>
      </c>
      <c r="B3293" t="s">
        <v>4709</v>
      </c>
      <c r="C3293" t="s">
        <v>5370</v>
      </c>
      <c r="D3293" t="s">
        <v>1086</v>
      </c>
      <c r="E3293" t="s">
        <v>70</v>
      </c>
      <c r="F3293" t="s">
        <v>4640</v>
      </c>
      <c r="G3293">
        <v>1</v>
      </c>
      <c r="H3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3" t="str">
        <f>Tabla_Consulta_desde_proyectos6[[#This Row],[PRYApath]]&amp;" "&amp;Tabla_Consulta_desde_proyectos6[[#This Row],[Usunombre]]</f>
        <v>/0002/0002 MARIELA GUTIERREZ HIDALGO</v>
      </c>
    </row>
    <row r="3294" spans="1:11" x14ac:dyDescent="0.3">
      <c r="A3294" t="s">
        <v>4653</v>
      </c>
      <c r="B3294" t="s">
        <v>4709</v>
      </c>
      <c r="C3294" t="s">
        <v>5371</v>
      </c>
      <c r="D3294" t="s">
        <v>1086</v>
      </c>
      <c r="E3294" t="s">
        <v>70</v>
      </c>
      <c r="F3294" t="s">
        <v>4640</v>
      </c>
      <c r="G3294">
        <v>3</v>
      </c>
      <c r="H3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4" t="str">
        <f>Tabla_Consulta_desde_proyectos6[[#This Row],[PRYApath]]&amp;" "&amp;Tabla_Consulta_desde_proyectos6[[#This Row],[Usunombre]]</f>
        <v>/0002/0002 MARIELA GUTIERREZ HIDALGO</v>
      </c>
    </row>
    <row r="3295" spans="1:11" x14ac:dyDescent="0.3">
      <c r="A3295" t="s">
        <v>4653</v>
      </c>
      <c r="B3295" t="s">
        <v>4709</v>
      </c>
      <c r="C3295" t="s">
        <v>5372</v>
      </c>
      <c r="D3295" t="s">
        <v>1086</v>
      </c>
      <c r="E3295" t="s">
        <v>70</v>
      </c>
      <c r="F3295" t="s">
        <v>4640</v>
      </c>
      <c r="G3295">
        <v>5</v>
      </c>
      <c r="H3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5" t="str">
        <f>Tabla_Consulta_desde_proyectos6[[#This Row],[PRYApath]]&amp;" "&amp;Tabla_Consulta_desde_proyectos6[[#This Row],[Usunombre]]</f>
        <v>/0002/0002 MARIELA GUTIERREZ HIDALGO</v>
      </c>
    </row>
    <row r="3296" spans="1:11" x14ac:dyDescent="0.3">
      <c r="A3296" t="s">
        <v>4653</v>
      </c>
      <c r="B3296" t="s">
        <v>4709</v>
      </c>
      <c r="C3296" t="s">
        <v>5373</v>
      </c>
      <c r="D3296" t="s">
        <v>1086</v>
      </c>
      <c r="E3296" t="s">
        <v>70</v>
      </c>
      <c r="F3296" t="s">
        <v>4640</v>
      </c>
      <c r="G3296">
        <v>46</v>
      </c>
      <c r="H3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6" t="str">
        <f>Tabla_Consulta_desde_proyectos6[[#This Row],[PRYApath]]&amp;" "&amp;Tabla_Consulta_desde_proyectos6[[#This Row],[Usunombre]]</f>
        <v>/0002/0002 MARIELA GUTIERREZ HIDALGO</v>
      </c>
    </row>
    <row r="3297" spans="1:11" x14ac:dyDescent="0.3">
      <c r="A3297" t="s">
        <v>4653</v>
      </c>
      <c r="B3297" t="s">
        <v>4709</v>
      </c>
      <c r="C3297" t="s">
        <v>8431</v>
      </c>
      <c r="D3297" t="s">
        <v>1086</v>
      </c>
      <c r="E3297" t="s">
        <v>70</v>
      </c>
      <c r="F3297" t="s">
        <v>8381</v>
      </c>
      <c r="G3297">
        <v>2</v>
      </c>
      <c r="H329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7" t="str">
        <f>Tabla_Consulta_desde_proyectos6[[#This Row],[PRYApath]]&amp;" "&amp;Tabla_Consulta_desde_proyectos6[[#This Row],[Usunombre]]</f>
        <v>/0002/0002 MARIELA GUTIERREZ HIDALGO</v>
      </c>
    </row>
    <row r="3298" spans="1:11" x14ac:dyDescent="0.3">
      <c r="A3298" t="s">
        <v>4653</v>
      </c>
      <c r="B3298" t="s">
        <v>4709</v>
      </c>
      <c r="C3298" t="s">
        <v>8432</v>
      </c>
      <c r="D3298" t="s">
        <v>1086</v>
      </c>
      <c r="E3298" t="s">
        <v>70</v>
      </c>
      <c r="F3298" t="s">
        <v>8381</v>
      </c>
      <c r="G3298">
        <v>3</v>
      </c>
      <c r="H32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8" t="str">
        <f>Tabla_Consulta_desde_proyectos6[[#This Row],[PRYApath]]&amp;" "&amp;Tabla_Consulta_desde_proyectos6[[#This Row],[Usunombre]]</f>
        <v>/0002/0002 MARIELA GUTIERREZ HIDALGO</v>
      </c>
    </row>
    <row r="3299" spans="1:11" x14ac:dyDescent="0.3">
      <c r="A3299" t="s">
        <v>4653</v>
      </c>
      <c r="B3299" t="s">
        <v>4709</v>
      </c>
      <c r="C3299" t="s">
        <v>8433</v>
      </c>
      <c r="D3299" t="s">
        <v>1086</v>
      </c>
      <c r="E3299" t="s">
        <v>70</v>
      </c>
      <c r="F3299" t="s">
        <v>8381</v>
      </c>
      <c r="G3299">
        <v>3</v>
      </c>
      <c r="H329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299" t="str">
        <f>Tabla_Consulta_desde_proyectos6[[#This Row],[PRYApath]]&amp;" "&amp;Tabla_Consulta_desde_proyectos6[[#This Row],[Usunombre]]</f>
        <v>/0002/0002 MARIELA GUTIERREZ HIDALGO</v>
      </c>
    </row>
    <row r="3300" spans="1:11" x14ac:dyDescent="0.3">
      <c r="A3300" t="s">
        <v>4653</v>
      </c>
      <c r="B3300" t="s">
        <v>4709</v>
      </c>
      <c r="C3300" t="s">
        <v>8434</v>
      </c>
      <c r="D3300" t="s">
        <v>1086</v>
      </c>
      <c r="E3300" t="s">
        <v>70</v>
      </c>
      <c r="F3300" t="s">
        <v>8381</v>
      </c>
      <c r="G3300">
        <v>4</v>
      </c>
      <c r="H330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0" t="str">
        <f>Tabla_Consulta_desde_proyectos6[[#This Row],[PRYApath]]&amp;" "&amp;Tabla_Consulta_desde_proyectos6[[#This Row],[Usunombre]]</f>
        <v>/0002/0002 MARIELA GUTIERREZ HIDALGO</v>
      </c>
    </row>
    <row r="3301" spans="1:11" x14ac:dyDescent="0.3">
      <c r="A3301" t="s">
        <v>4653</v>
      </c>
      <c r="B3301" t="s">
        <v>4709</v>
      </c>
      <c r="C3301" t="s">
        <v>5374</v>
      </c>
      <c r="D3301" t="s">
        <v>1086</v>
      </c>
      <c r="E3301" t="s">
        <v>77</v>
      </c>
      <c r="F3301" t="s">
        <v>4593</v>
      </c>
      <c r="G3301">
        <v>1.5</v>
      </c>
      <c r="H3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1" t="str">
        <f>Tabla_Consulta_desde_proyectos6[[#This Row],[PRYApath]]&amp;" "&amp;Tabla_Consulta_desde_proyectos6[[#This Row],[Usunombre]]</f>
        <v>/0002/0002 REIDY VALENCIA RUBI</v>
      </c>
    </row>
    <row r="3302" spans="1:11" x14ac:dyDescent="0.3">
      <c r="A3302" t="s">
        <v>4653</v>
      </c>
      <c r="B3302" t="s">
        <v>4709</v>
      </c>
      <c r="C3302" t="s">
        <v>5375</v>
      </c>
      <c r="D3302" t="s">
        <v>1086</v>
      </c>
      <c r="E3302" t="s">
        <v>77</v>
      </c>
      <c r="F3302" t="s">
        <v>4593</v>
      </c>
      <c r="G3302">
        <v>4.5</v>
      </c>
      <c r="H3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2" t="str">
        <f>Tabla_Consulta_desde_proyectos6[[#This Row],[PRYApath]]&amp;" "&amp;Tabla_Consulta_desde_proyectos6[[#This Row],[Usunombre]]</f>
        <v>/0002/0002 REIDY VALENCIA RUBI</v>
      </c>
    </row>
    <row r="3303" spans="1:11" x14ac:dyDescent="0.3">
      <c r="A3303" t="s">
        <v>4653</v>
      </c>
      <c r="B3303" t="s">
        <v>4709</v>
      </c>
      <c r="C3303" t="s">
        <v>5376</v>
      </c>
      <c r="D3303" t="s">
        <v>1086</v>
      </c>
      <c r="E3303" t="s">
        <v>77</v>
      </c>
      <c r="F3303" t="s">
        <v>4692</v>
      </c>
      <c r="G3303">
        <v>1.25</v>
      </c>
      <c r="H3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3" t="str">
        <f>Tabla_Consulta_desde_proyectos6[[#This Row],[PRYApath]]&amp;" "&amp;Tabla_Consulta_desde_proyectos6[[#This Row],[Usunombre]]</f>
        <v>/0002/0002 REIDY VALENCIA RUBI</v>
      </c>
    </row>
    <row r="3304" spans="1:11" x14ac:dyDescent="0.3">
      <c r="A3304" t="s">
        <v>4653</v>
      </c>
      <c r="B3304" t="s">
        <v>4709</v>
      </c>
      <c r="C3304" t="s">
        <v>5377</v>
      </c>
      <c r="D3304" t="s">
        <v>1086</v>
      </c>
      <c r="E3304" t="s">
        <v>77</v>
      </c>
      <c r="F3304" t="s">
        <v>4692</v>
      </c>
      <c r="G3304">
        <v>2.75</v>
      </c>
      <c r="H3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4" t="str">
        <f>Tabla_Consulta_desde_proyectos6[[#This Row],[PRYApath]]&amp;" "&amp;Tabla_Consulta_desde_proyectos6[[#This Row],[Usunombre]]</f>
        <v>/0002/0002 REIDY VALENCIA RUBI</v>
      </c>
    </row>
    <row r="3305" spans="1:11" x14ac:dyDescent="0.3">
      <c r="A3305" t="s">
        <v>4653</v>
      </c>
      <c r="B3305" t="s">
        <v>4709</v>
      </c>
      <c r="C3305" t="s">
        <v>5378</v>
      </c>
      <c r="D3305" t="s">
        <v>1086</v>
      </c>
      <c r="E3305" t="s">
        <v>77</v>
      </c>
      <c r="F3305" t="s">
        <v>4640</v>
      </c>
      <c r="G3305">
        <v>1</v>
      </c>
      <c r="H3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5" t="str">
        <f>Tabla_Consulta_desde_proyectos6[[#This Row],[PRYApath]]&amp;" "&amp;Tabla_Consulta_desde_proyectos6[[#This Row],[Usunombre]]</f>
        <v>/0002/0002 REIDY VALENCIA RUBI</v>
      </c>
    </row>
    <row r="3306" spans="1:11" x14ac:dyDescent="0.3">
      <c r="A3306" t="s">
        <v>4653</v>
      </c>
      <c r="B3306" t="s">
        <v>4709</v>
      </c>
      <c r="C3306" t="s">
        <v>5279</v>
      </c>
      <c r="D3306" t="s">
        <v>1086</v>
      </c>
      <c r="E3306" t="s">
        <v>77</v>
      </c>
      <c r="F3306" t="s">
        <v>4640</v>
      </c>
      <c r="G3306">
        <v>1.5</v>
      </c>
      <c r="H3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6" t="str">
        <f>Tabla_Consulta_desde_proyectos6[[#This Row],[PRYApath]]&amp;" "&amp;Tabla_Consulta_desde_proyectos6[[#This Row],[Usunombre]]</f>
        <v>/0002/0002 REIDY VALENCIA RUBI</v>
      </c>
    </row>
    <row r="3307" spans="1:11" x14ac:dyDescent="0.3">
      <c r="A3307" t="s">
        <v>4653</v>
      </c>
      <c r="B3307" t="s">
        <v>4709</v>
      </c>
      <c r="C3307" t="s">
        <v>5281</v>
      </c>
      <c r="D3307" t="s">
        <v>1098</v>
      </c>
      <c r="E3307" t="s">
        <v>50</v>
      </c>
      <c r="F3307" t="s">
        <v>4610</v>
      </c>
      <c r="G3307">
        <v>16</v>
      </c>
      <c r="H3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7" t="str">
        <f>Tabla_Consulta_desde_proyectos6[[#This Row],[PRYApath]]&amp;" "&amp;Tabla_Consulta_desde_proyectos6[[#This Row],[Usunombre]]</f>
        <v>/0002/0006 ROGER GARCIA FERNANDEZ</v>
      </c>
    </row>
    <row r="3308" spans="1:11" x14ac:dyDescent="0.3">
      <c r="A3308" t="s">
        <v>4653</v>
      </c>
      <c r="B3308" t="s">
        <v>4709</v>
      </c>
      <c r="C3308" t="s">
        <v>5379</v>
      </c>
      <c r="D3308" t="s">
        <v>1098</v>
      </c>
      <c r="E3308" t="s">
        <v>50</v>
      </c>
      <c r="F3308" t="s">
        <v>4610</v>
      </c>
      <c r="G3308">
        <v>16</v>
      </c>
      <c r="H3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8" t="str">
        <f>Tabla_Consulta_desde_proyectos6[[#This Row],[PRYApath]]&amp;" "&amp;Tabla_Consulta_desde_proyectos6[[#This Row],[Usunombre]]</f>
        <v>/0002/0006 ROGER GARCIA FERNANDEZ</v>
      </c>
    </row>
    <row r="3309" spans="1:11" x14ac:dyDescent="0.3">
      <c r="A3309" t="s">
        <v>4653</v>
      </c>
      <c r="B3309" t="s">
        <v>4709</v>
      </c>
      <c r="C3309" t="s">
        <v>5281</v>
      </c>
      <c r="D3309" t="s">
        <v>1098</v>
      </c>
      <c r="E3309" t="s">
        <v>50</v>
      </c>
      <c r="F3309" t="s">
        <v>4692</v>
      </c>
      <c r="G3309">
        <v>88</v>
      </c>
      <c r="H3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09" t="str">
        <f>Tabla_Consulta_desde_proyectos6[[#This Row],[PRYApath]]&amp;" "&amp;Tabla_Consulta_desde_proyectos6[[#This Row],[Usunombre]]</f>
        <v>/0002/0006 ROGER GARCIA FERNANDEZ</v>
      </c>
    </row>
    <row r="3310" spans="1:11" x14ac:dyDescent="0.3">
      <c r="A3310" t="s">
        <v>4653</v>
      </c>
      <c r="B3310" t="s">
        <v>4709</v>
      </c>
      <c r="C3310" t="s">
        <v>5281</v>
      </c>
      <c r="D3310" t="s">
        <v>1098</v>
      </c>
      <c r="E3310" t="s">
        <v>50</v>
      </c>
      <c r="F3310" t="s">
        <v>4640</v>
      </c>
      <c r="G3310">
        <v>16</v>
      </c>
      <c r="H3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0" t="str">
        <f>Tabla_Consulta_desde_proyectos6[[#This Row],[PRYApath]]&amp;" "&amp;Tabla_Consulta_desde_proyectos6[[#This Row],[Usunombre]]</f>
        <v>/0002/0006 ROGER GARCIA FERNANDEZ</v>
      </c>
    </row>
    <row r="3311" spans="1:11" x14ac:dyDescent="0.3">
      <c r="A3311" t="s">
        <v>4653</v>
      </c>
      <c r="B3311" t="s">
        <v>4709</v>
      </c>
      <c r="C3311" t="s">
        <v>5341</v>
      </c>
      <c r="D3311" t="s">
        <v>4919</v>
      </c>
      <c r="E3311" t="s">
        <v>63</v>
      </c>
      <c r="F3311" t="s">
        <v>4559</v>
      </c>
      <c r="G3311">
        <v>1</v>
      </c>
      <c r="H3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1" t="str">
        <f>Tabla_Consulta_desde_proyectos6[[#This Row],[PRYApath]]&amp;" "&amp;Tabla_Consulta_desde_proyectos6[[#This Row],[Usunombre]]</f>
        <v>/0002/0024 CAROL RODRIGUEZ SOLORZANO</v>
      </c>
    </row>
    <row r="3312" spans="1:11" x14ac:dyDescent="0.3">
      <c r="A3312" t="s">
        <v>4653</v>
      </c>
      <c r="B3312" t="s">
        <v>4709</v>
      </c>
      <c r="C3312" t="s">
        <v>5277</v>
      </c>
      <c r="D3312" t="s">
        <v>4919</v>
      </c>
      <c r="E3312" t="s">
        <v>63</v>
      </c>
      <c r="F3312" t="s">
        <v>4559</v>
      </c>
      <c r="G3312">
        <v>2.5</v>
      </c>
      <c r="H3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2" t="str">
        <f>Tabla_Consulta_desde_proyectos6[[#This Row],[PRYApath]]&amp;" "&amp;Tabla_Consulta_desde_proyectos6[[#This Row],[Usunombre]]</f>
        <v>/0002/0024 CAROL RODRIGUEZ SOLORZANO</v>
      </c>
    </row>
    <row r="3313" spans="1:11" x14ac:dyDescent="0.3">
      <c r="A3313" t="s">
        <v>4653</v>
      </c>
      <c r="B3313" t="s">
        <v>4709</v>
      </c>
      <c r="C3313" t="s">
        <v>5352</v>
      </c>
      <c r="D3313" t="s">
        <v>4919</v>
      </c>
      <c r="E3313" t="s">
        <v>63</v>
      </c>
      <c r="F3313" t="s">
        <v>4610</v>
      </c>
      <c r="G3313">
        <v>1</v>
      </c>
      <c r="H3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3" t="str">
        <f>Tabla_Consulta_desde_proyectos6[[#This Row],[PRYApath]]&amp;" "&amp;Tabla_Consulta_desde_proyectos6[[#This Row],[Usunombre]]</f>
        <v>/0002/0024 CAROL RODRIGUEZ SOLORZANO</v>
      </c>
    </row>
    <row r="3314" spans="1:11" x14ac:dyDescent="0.3">
      <c r="A3314" t="s">
        <v>4653</v>
      </c>
      <c r="B3314" t="s">
        <v>4709</v>
      </c>
      <c r="C3314" t="s">
        <v>5335</v>
      </c>
      <c r="D3314" t="s">
        <v>4919</v>
      </c>
      <c r="E3314" t="s">
        <v>63</v>
      </c>
      <c r="F3314" t="s">
        <v>4692</v>
      </c>
      <c r="G3314">
        <v>3</v>
      </c>
      <c r="H3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4" t="str">
        <f>Tabla_Consulta_desde_proyectos6[[#This Row],[PRYApath]]&amp;" "&amp;Tabla_Consulta_desde_proyectos6[[#This Row],[Usunombre]]</f>
        <v>/0002/0024 CAROL RODRIGUEZ SOLORZANO</v>
      </c>
    </row>
    <row r="3315" spans="1:11" x14ac:dyDescent="0.3">
      <c r="A3315" t="s">
        <v>4653</v>
      </c>
      <c r="B3315" t="s">
        <v>4709</v>
      </c>
      <c r="C3315" t="s">
        <v>5047</v>
      </c>
      <c r="D3315" t="s">
        <v>4919</v>
      </c>
      <c r="E3315" t="s">
        <v>63</v>
      </c>
      <c r="F3315" t="s">
        <v>4640</v>
      </c>
      <c r="G3315">
        <v>1</v>
      </c>
      <c r="H3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5" t="str">
        <f>Tabla_Consulta_desde_proyectos6[[#This Row],[PRYApath]]&amp;" "&amp;Tabla_Consulta_desde_proyectos6[[#This Row],[Usunombre]]</f>
        <v>/0002/0024 CAROL RODRIGUEZ SOLORZANO</v>
      </c>
    </row>
    <row r="3316" spans="1:11" x14ac:dyDescent="0.3">
      <c r="A3316" t="s">
        <v>4653</v>
      </c>
      <c r="B3316" t="s">
        <v>4709</v>
      </c>
      <c r="C3316" t="s">
        <v>5380</v>
      </c>
      <c r="D3316" t="s">
        <v>4919</v>
      </c>
      <c r="E3316" t="s">
        <v>63</v>
      </c>
      <c r="F3316" t="s">
        <v>4640</v>
      </c>
      <c r="G3316">
        <v>8</v>
      </c>
      <c r="H3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6" t="str">
        <f>Tabla_Consulta_desde_proyectos6[[#This Row],[PRYApath]]&amp;" "&amp;Tabla_Consulta_desde_proyectos6[[#This Row],[Usunombre]]</f>
        <v>/0002/0024 CAROL RODRIGUEZ SOLORZANO</v>
      </c>
    </row>
    <row r="3317" spans="1:11" x14ac:dyDescent="0.3">
      <c r="A3317" t="s">
        <v>4653</v>
      </c>
      <c r="B3317" t="s">
        <v>4709</v>
      </c>
      <c r="C3317" t="s">
        <v>326</v>
      </c>
      <c r="D3317" t="s">
        <v>4919</v>
      </c>
      <c r="E3317" t="s">
        <v>58</v>
      </c>
      <c r="F3317" t="s">
        <v>4559</v>
      </c>
      <c r="G3317">
        <v>1</v>
      </c>
      <c r="H3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7" t="str">
        <f>Tabla_Consulta_desde_proyectos6[[#This Row],[PRYApath]]&amp;" "&amp;Tabla_Consulta_desde_proyectos6[[#This Row],[Usunombre]]</f>
        <v>/0002/0024 MELVIN BRENES GOMEZ</v>
      </c>
    </row>
    <row r="3318" spans="1:11" x14ac:dyDescent="0.3">
      <c r="A3318" t="s">
        <v>4653</v>
      </c>
      <c r="B3318" t="s">
        <v>4993</v>
      </c>
      <c r="C3318" t="s">
        <v>5381</v>
      </c>
      <c r="D3318" t="s">
        <v>1090</v>
      </c>
      <c r="E3318" t="s">
        <v>309</v>
      </c>
      <c r="F3318" t="s">
        <v>4593</v>
      </c>
      <c r="G3318">
        <v>2</v>
      </c>
      <c r="H3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8" t="str">
        <f>Tabla_Consulta_desde_proyectos6[[#This Row],[PRYApath]]&amp;" "&amp;Tabla_Consulta_desde_proyectos6[[#This Row],[Usunombre]]</f>
        <v>/0004/0002 ANTHONY ALVAREZ NAVARRO</v>
      </c>
    </row>
    <row r="3319" spans="1:11" x14ac:dyDescent="0.3">
      <c r="A3319" t="s">
        <v>4653</v>
      </c>
      <c r="B3319" t="s">
        <v>4993</v>
      </c>
      <c r="C3319" t="s">
        <v>5382</v>
      </c>
      <c r="D3319" t="s">
        <v>1090</v>
      </c>
      <c r="E3319" t="s">
        <v>309</v>
      </c>
      <c r="F3319" t="s">
        <v>4610</v>
      </c>
      <c r="G3319">
        <v>9</v>
      </c>
      <c r="H3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19" t="str">
        <f>Tabla_Consulta_desde_proyectos6[[#This Row],[PRYApath]]&amp;" "&amp;Tabla_Consulta_desde_proyectos6[[#This Row],[Usunombre]]</f>
        <v>/0004/0002 ANTHONY ALVAREZ NAVARRO</v>
      </c>
    </row>
    <row r="3320" spans="1:11" x14ac:dyDescent="0.3">
      <c r="A3320" t="s">
        <v>4653</v>
      </c>
      <c r="B3320" t="s">
        <v>4993</v>
      </c>
      <c r="C3320" t="s">
        <v>5381</v>
      </c>
      <c r="D3320" t="s">
        <v>1090</v>
      </c>
      <c r="E3320" t="s">
        <v>309</v>
      </c>
      <c r="F3320" t="s">
        <v>4610</v>
      </c>
      <c r="G3320">
        <v>6</v>
      </c>
      <c r="H3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0" t="str">
        <f>Tabla_Consulta_desde_proyectos6[[#This Row],[PRYApath]]&amp;" "&amp;Tabla_Consulta_desde_proyectos6[[#This Row],[Usunombre]]</f>
        <v>/0004/0002 ANTHONY ALVAREZ NAVARRO</v>
      </c>
    </row>
    <row r="3321" spans="1:11" x14ac:dyDescent="0.3">
      <c r="A3321" t="s">
        <v>4653</v>
      </c>
      <c r="B3321" t="s">
        <v>4993</v>
      </c>
      <c r="C3321" t="s">
        <v>5382</v>
      </c>
      <c r="D3321" t="s">
        <v>1090</v>
      </c>
      <c r="E3321" t="s">
        <v>309</v>
      </c>
      <c r="F3321" t="s">
        <v>4692</v>
      </c>
      <c r="G3321">
        <v>9</v>
      </c>
      <c r="H33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1" t="str">
        <f>Tabla_Consulta_desde_proyectos6[[#This Row],[PRYApath]]&amp;" "&amp;Tabla_Consulta_desde_proyectos6[[#This Row],[Usunombre]]</f>
        <v>/0004/0002 ANTHONY ALVAREZ NAVARRO</v>
      </c>
    </row>
    <row r="3322" spans="1:11" x14ac:dyDescent="0.3">
      <c r="A3322" t="s">
        <v>4653</v>
      </c>
      <c r="B3322" t="s">
        <v>4993</v>
      </c>
      <c r="C3322" t="s">
        <v>5381</v>
      </c>
      <c r="D3322" t="s">
        <v>1090</v>
      </c>
      <c r="E3322" t="s">
        <v>309</v>
      </c>
      <c r="F3322" t="s">
        <v>4692</v>
      </c>
      <c r="G3322">
        <v>3</v>
      </c>
      <c r="H3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2" t="str">
        <f>Tabla_Consulta_desde_proyectos6[[#This Row],[PRYApath]]&amp;" "&amp;Tabla_Consulta_desde_proyectos6[[#This Row],[Usunombre]]</f>
        <v>/0004/0002 ANTHONY ALVAREZ NAVARRO</v>
      </c>
    </row>
    <row r="3323" spans="1:11" x14ac:dyDescent="0.3">
      <c r="A3323" t="s">
        <v>4653</v>
      </c>
      <c r="B3323" t="s">
        <v>4993</v>
      </c>
      <c r="C3323" t="s">
        <v>5382</v>
      </c>
      <c r="D3323" t="s">
        <v>1090</v>
      </c>
      <c r="E3323" t="s">
        <v>309</v>
      </c>
      <c r="F3323" t="s">
        <v>4640</v>
      </c>
      <c r="G3323">
        <v>7</v>
      </c>
      <c r="H3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3" t="str">
        <f>Tabla_Consulta_desde_proyectos6[[#This Row],[PRYApath]]&amp;" "&amp;Tabla_Consulta_desde_proyectos6[[#This Row],[Usunombre]]</f>
        <v>/0004/0002 ANTHONY ALVAREZ NAVARRO</v>
      </c>
    </row>
    <row r="3324" spans="1:11" x14ac:dyDescent="0.3">
      <c r="A3324" t="s">
        <v>4653</v>
      </c>
      <c r="B3324" t="s">
        <v>4993</v>
      </c>
      <c r="C3324" t="s">
        <v>5381</v>
      </c>
      <c r="D3324" t="s">
        <v>1090</v>
      </c>
      <c r="E3324" t="s">
        <v>309</v>
      </c>
      <c r="F3324" t="s">
        <v>4640</v>
      </c>
      <c r="G3324">
        <v>4</v>
      </c>
      <c r="H3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4" t="str">
        <f>Tabla_Consulta_desde_proyectos6[[#This Row],[PRYApath]]&amp;" "&amp;Tabla_Consulta_desde_proyectos6[[#This Row],[Usunombre]]</f>
        <v>/0004/0002 ANTHONY ALVAREZ NAVARRO</v>
      </c>
    </row>
    <row r="3325" spans="1:11" x14ac:dyDescent="0.3">
      <c r="A3325" t="s">
        <v>4653</v>
      </c>
      <c r="B3325" t="s">
        <v>4993</v>
      </c>
      <c r="C3325" t="s">
        <v>5382</v>
      </c>
      <c r="D3325" t="s">
        <v>1090</v>
      </c>
      <c r="E3325" t="s">
        <v>309</v>
      </c>
      <c r="F3325" t="s">
        <v>8381</v>
      </c>
      <c r="G3325">
        <v>2</v>
      </c>
      <c r="H332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5" t="str">
        <f>Tabla_Consulta_desde_proyectos6[[#This Row],[PRYApath]]&amp;" "&amp;Tabla_Consulta_desde_proyectos6[[#This Row],[Usunombre]]</f>
        <v>/0004/0002 ANTHONY ALVAREZ NAVARRO</v>
      </c>
    </row>
    <row r="3326" spans="1:11" x14ac:dyDescent="0.3">
      <c r="A3326" t="s">
        <v>4653</v>
      </c>
      <c r="B3326" t="s">
        <v>4993</v>
      </c>
      <c r="C3326" t="s">
        <v>5381</v>
      </c>
      <c r="D3326" t="s">
        <v>1090</v>
      </c>
      <c r="E3326" t="s">
        <v>309</v>
      </c>
      <c r="F3326" t="s">
        <v>8381</v>
      </c>
      <c r="G3326">
        <v>2</v>
      </c>
      <c r="H332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6" t="str">
        <f>Tabla_Consulta_desde_proyectos6[[#This Row],[PRYApath]]&amp;" "&amp;Tabla_Consulta_desde_proyectos6[[#This Row],[Usunombre]]</f>
        <v>/0004/0002 ANTHONY ALVAREZ NAVARRO</v>
      </c>
    </row>
    <row r="3327" spans="1:11" x14ac:dyDescent="0.3">
      <c r="A3327" t="s">
        <v>4653</v>
      </c>
      <c r="B3327" t="s">
        <v>4993</v>
      </c>
      <c r="C3327" t="s">
        <v>5382</v>
      </c>
      <c r="D3327" t="s">
        <v>1090</v>
      </c>
      <c r="E3327" t="s">
        <v>4123</v>
      </c>
      <c r="F3327" t="s">
        <v>4610</v>
      </c>
      <c r="G3327">
        <v>2</v>
      </c>
      <c r="H3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7" t="str">
        <f>Tabla_Consulta_desde_proyectos6[[#This Row],[PRYApath]]&amp;" "&amp;Tabla_Consulta_desde_proyectos6[[#This Row],[Usunombre]]</f>
        <v>/0004/0002 CESAR MATARRITA MATARRITA</v>
      </c>
    </row>
    <row r="3328" spans="1:11" x14ac:dyDescent="0.3">
      <c r="A3328" t="s">
        <v>4653</v>
      </c>
      <c r="B3328" t="s">
        <v>4993</v>
      </c>
      <c r="C3328" t="s">
        <v>5382</v>
      </c>
      <c r="D3328" t="s">
        <v>1090</v>
      </c>
      <c r="E3328" t="s">
        <v>4123</v>
      </c>
      <c r="F3328" t="s">
        <v>4692</v>
      </c>
      <c r="G3328">
        <v>14</v>
      </c>
      <c r="H3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8" t="str">
        <f>Tabla_Consulta_desde_proyectos6[[#This Row],[PRYApath]]&amp;" "&amp;Tabla_Consulta_desde_proyectos6[[#This Row],[Usunombre]]</f>
        <v>/0004/0002 CESAR MATARRITA MATARRITA</v>
      </c>
    </row>
    <row r="3329" spans="1:11" x14ac:dyDescent="0.3">
      <c r="A3329" t="s">
        <v>4653</v>
      </c>
      <c r="B3329" t="s">
        <v>4993</v>
      </c>
      <c r="C3329" t="s">
        <v>5381</v>
      </c>
      <c r="D3329" t="s">
        <v>1090</v>
      </c>
      <c r="E3329" t="s">
        <v>4123</v>
      </c>
      <c r="F3329" t="s">
        <v>4692</v>
      </c>
      <c r="G3329">
        <v>13</v>
      </c>
      <c r="H3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29" t="str">
        <f>Tabla_Consulta_desde_proyectos6[[#This Row],[PRYApath]]&amp;" "&amp;Tabla_Consulta_desde_proyectos6[[#This Row],[Usunombre]]</f>
        <v>/0004/0002 CESAR MATARRITA MATARRITA</v>
      </c>
    </row>
    <row r="3330" spans="1:11" x14ac:dyDescent="0.3">
      <c r="A3330" t="s">
        <v>4653</v>
      </c>
      <c r="B3330" t="s">
        <v>4993</v>
      </c>
      <c r="C3330" t="s">
        <v>5382</v>
      </c>
      <c r="D3330" t="s">
        <v>1090</v>
      </c>
      <c r="E3330" t="s">
        <v>4123</v>
      </c>
      <c r="F3330" t="s">
        <v>4640</v>
      </c>
      <c r="G3330">
        <v>4</v>
      </c>
      <c r="H3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0" t="str">
        <f>Tabla_Consulta_desde_proyectos6[[#This Row],[PRYApath]]&amp;" "&amp;Tabla_Consulta_desde_proyectos6[[#This Row],[Usunombre]]</f>
        <v>/0004/0002 CESAR MATARRITA MATARRITA</v>
      </c>
    </row>
    <row r="3331" spans="1:11" x14ac:dyDescent="0.3">
      <c r="A3331" t="s">
        <v>4653</v>
      </c>
      <c r="B3331" t="s">
        <v>4993</v>
      </c>
      <c r="C3331" t="s">
        <v>5381</v>
      </c>
      <c r="D3331" t="s">
        <v>1090</v>
      </c>
      <c r="E3331" t="s">
        <v>4123</v>
      </c>
      <c r="F3331" t="s">
        <v>4640</v>
      </c>
      <c r="G3331">
        <v>4</v>
      </c>
      <c r="H3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1" t="str">
        <f>Tabla_Consulta_desde_proyectos6[[#This Row],[PRYApath]]&amp;" "&amp;Tabla_Consulta_desde_proyectos6[[#This Row],[Usunombre]]</f>
        <v>/0004/0002 CESAR MATARRITA MATARRITA</v>
      </c>
    </row>
    <row r="3332" spans="1:11" x14ac:dyDescent="0.3">
      <c r="A3332" t="s">
        <v>4653</v>
      </c>
      <c r="B3332" t="s">
        <v>4993</v>
      </c>
      <c r="C3332" t="s">
        <v>5382</v>
      </c>
      <c r="D3332" t="s">
        <v>1090</v>
      </c>
      <c r="E3332" t="s">
        <v>4123</v>
      </c>
      <c r="F3332" t="s">
        <v>8381</v>
      </c>
      <c r="G3332">
        <v>2</v>
      </c>
      <c r="H3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2" t="str">
        <f>Tabla_Consulta_desde_proyectos6[[#This Row],[PRYApath]]&amp;" "&amp;Tabla_Consulta_desde_proyectos6[[#This Row],[Usunombre]]</f>
        <v>/0004/0002 CESAR MATARRITA MATARRITA</v>
      </c>
    </row>
    <row r="3333" spans="1:11" x14ac:dyDescent="0.3">
      <c r="A3333" t="s">
        <v>4653</v>
      </c>
      <c r="B3333" t="s">
        <v>4993</v>
      </c>
      <c r="C3333" t="s">
        <v>5381</v>
      </c>
      <c r="D3333" t="s">
        <v>1090</v>
      </c>
      <c r="E3333" t="s">
        <v>4123</v>
      </c>
      <c r="F3333" t="s">
        <v>8381</v>
      </c>
      <c r="G3333">
        <v>6</v>
      </c>
      <c r="H3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3" t="str">
        <f>Tabla_Consulta_desde_proyectos6[[#This Row],[PRYApath]]&amp;" "&amp;Tabla_Consulta_desde_proyectos6[[#This Row],[Usunombre]]</f>
        <v>/0004/0002 CESAR MATARRITA MATARRITA</v>
      </c>
    </row>
    <row r="3334" spans="1:11" x14ac:dyDescent="0.3">
      <c r="A3334" t="s">
        <v>4653</v>
      </c>
      <c r="B3334" t="s">
        <v>4993</v>
      </c>
      <c r="C3334" t="s">
        <v>5381</v>
      </c>
      <c r="D3334" t="s">
        <v>1090</v>
      </c>
      <c r="E3334" t="s">
        <v>4561</v>
      </c>
      <c r="F3334" t="s">
        <v>4640</v>
      </c>
      <c r="G3334">
        <v>1.5</v>
      </c>
      <c r="H3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4" t="str">
        <f>Tabla_Consulta_desde_proyectos6[[#This Row],[PRYApath]]&amp;" "&amp;Tabla_Consulta_desde_proyectos6[[#This Row],[Usunombre]]</f>
        <v>/0004/0002 FABIAN ANDRES CHINCHILLA BLANCO</v>
      </c>
    </row>
    <row r="3335" spans="1:11" x14ac:dyDescent="0.3">
      <c r="A3335" t="s">
        <v>4653</v>
      </c>
      <c r="B3335" t="s">
        <v>4993</v>
      </c>
      <c r="C3335" t="s">
        <v>5381</v>
      </c>
      <c r="D3335" t="s">
        <v>1090</v>
      </c>
      <c r="E3335" t="s">
        <v>4561</v>
      </c>
      <c r="F3335" t="s">
        <v>8381</v>
      </c>
      <c r="G3335">
        <v>1</v>
      </c>
      <c r="H3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5" t="str">
        <f>Tabla_Consulta_desde_proyectos6[[#This Row],[PRYApath]]&amp;" "&amp;Tabla_Consulta_desde_proyectos6[[#This Row],[Usunombre]]</f>
        <v>/0004/0002 FABIAN ANDRES CHINCHILLA BLANCO</v>
      </c>
    </row>
    <row r="3336" spans="1:11" x14ac:dyDescent="0.3">
      <c r="A3336" t="s">
        <v>4653</v>
      </c>
      <c r="B3336" t="s">
        <v>4993</v>
      </c>
      <c r="C3336" t="s">
        <v>5382</v>
      </c>
      <c r="D3336" t="s">
        <v>1090</v>
      </c>
      <c r="E3336" t="s">
        <v>294</v>
      </c>
      <c r="F3336" t="s">
        <v>4610</v>
      </c>
      <c r="G3336">
        <v>1.5</v>
      </c>
      <c r="H3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6" t="str">
        <f>Tabla_Consulta_desde_proyectos6[[#This Row],[PRYApath]]&amp;" "&amp;Tabla_Consulta_desde_proyectos6[[#This Row],[Usunombre]]</f>
        <v>/0004/0002 JOSE DANIEL CHINCHILLA CERDAS</v>
      </c>
    </row>
    <row r="3337" spans="1:11" x14ac:dyDescent="0.3">
      <c r="A3337" t="s">
        <v>4653</v>
      </c>
      <c r="B3337" t="s">
        <v>4993</v>
      </c>
      <c r="C3337" t="s">
        <v>5381</v>
      </c>
      <c r="D3337" t="s">
        <v>1090</v>
      </c>
      <c r="E3337" t="s">
        <v>294</v>
      </c>
      <c r="F3337" t="s">
        <v>4610</v>
      </c>
      <c r="G3337">
        <v>1.5</v>
      </c>
      <c r="H3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7" t="str">
        <f>Tabla_Consulta_desde_proyectos6[[#This Row],[PRYApath]]&amp;" "&amp;Tabla_Consulta_desde_proyectos6[[#This Row],[Usunombre]]</f>
        <v>/0004/0002 JOSE DANIEL CHINCHILLA CERDAS</v>
      </c>
    </row>
    <row r="3338" spans="1:11" x14ac:dyDescent="0.3">
      <c r="A3338" t="s">
        <v>4653</v>
      </c>
      <c r="B3338" t="s">
        <v>4993</v>
      </c>
      <c r="C3338" t="s">
        <v>5382</v>
      </c>
      <c r="D3338" t="s">
        <v>1090</v>
      </c>
      <c r="E3338" t="s">
        <v>294</v>
      </c>
      <c r="F3338" t="s">
        <v>4692</v>
      </c>
      <c r="G3338">
        <v>3</v>
      </c>
      <c r="H3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8" t="str">
        <f>Tabla_Consulta_desde_proyectos6[[#This Row],[PRYApath]]&amp;" "&amp;Tabla_Consulta_desde_proyectos6[[#This Row],[Usunombre]]</f>
        <v>/0004/0002 JOSE DANIEL CHINCHILLA CERDAS</v>
      </c>
    </row>
    <row r="3339" spans="1:11" x14ac:dyDescent="0.3">
      <c r="A3339" t="s">
        <v>4653</v>
      </c>
      <c r="B3339" t="s">
        <v>4993</v>
      </c>
      <c r="C3339" t="s">
        <v>5381</v>
      </c>
      <c r="D3339" t="s">
        <v>1090</v>
      </c>
      <c r="E3339" t="s">
        <v>294</v>
      </c>
      <c r="F3339" t="s">
        <v>4692</v>
      </c>
      <c r="G3339">
        <v>4</v>
      </c>
      <c r="H3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39" t="str">
        <f>Tabla_Consulta_desde_proyectos6[[#This Row],[PRYApath]]&amp;" "&amp;Tabla_Consulta_desde_proyectos6[[#This Row],[Usunombre]]</f>
        <v>/0004/0002 JOSE DANIEL CHINCHILLA CERDAS</v>
      </c>
    </row>
    <row r="3340" spans="1:11" x14ac:dyDescent="0.3">
      <c r="A3340" t="s">
        <v>4653</v>
      </c>
      <c r="B3340" t="s">
        <v>4993</v>
      </c>
      <c r="C3340" t="s">
        <v>5382</v>
      </c>
      <c r="D3340" t="s">
        <v>1090</v>
      </c>
      <c r="E3340" t="s">
        <v>294</v>
      </c>
      <c r="F3340" t="s">
        <v>4640</v>
      </c>
      <c r="G3340">
        <v>1.5</v>
      </c>
      <c r="H3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0" t="str">
        <f>Tabla_Consulta_desde_proyectos6[[#This Row],[PRYApath]]&amp;" "&amp;Tabla_Consulta_desde_proyectos6[[#This Row],[Usunombre]]</f>
        <v>/0004/0002 JOSE DANIEL CHINCHILLA CERDAS</v>
      </c>
    </row>
    <row r="3341" spans="1:11" x14ac:dyDescent="0.3">
      <c r="A3341" t="s">
        <v>4653</v>
      </c>
      <c r="B3341" t="s">
        <v>4993</v>
      </c>
      <c r="C3341" t="s">
        <v>5381</v>
      </c>
      <c r="D3341" t="s">
        <v>1090</v>
      </c>
      <c r="E3341" t="s">
        <v>294</v>
      </c>
      <c r="F3341" t="s">
        <v>4640</v>
      </c>
      <c r="G3341">
        <v>2.75</v>
      </c>
      <c r="H3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1" t="str">
        <f>Tabla_Consulta_desde_proyectos6[[#This Row],[PRYApath]]&amp;" "&amp;Tabla_Consulta_desde_proyectos6[[#This Row],[Usunombre]]</f>
        <v>/0004/0002 JOSE DANIEL CHINCHILLA CERDAS</v>
      </c>
    </row>
    <row r="3342" spans="1:11" x14ac:dyDescent="0.3">
      <c r="A3342" t="s">
        <v>4653</v>
      </c>
      <c r="B3342" t="s">
        <v>4993</v>
      </c>
      <c r="C3342" t="s">
        <v>5381</v>
      </c>
      <c r="D3342" t="s">
        <v>1090</v>
      </c>
      <c r="E3342" t="s">
        <v>294</v>
      </c>
      <c r="F3342" t="s">
        <v>8381</v>
      </c>
      <c r="G3342">
        <v>1.5</v>
      </c>
      <c r="H334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2" t="str">
        <f>Tabla_Consulta_desde_proyectos6[[#This Row],[PRYApath]]&amp;" "&amp;Tabla_Consulta_desde_proyectos6[[#This Row],[Usunombre]]</f>
        <v>/0004/0002 JOSE DANIEL CHINCHILLA CERDAS</v>
      </c>
    </row>
    <row r="3343" spans="1:11" x14ac:dyDescent="0.3">
      <c r="A3343" t="s">
        <v>4653</v>
      </c>
      <c r="B3343" t="s">
        <v>4993</v>
      </c>
      <c r="C3343" t="s">
        <v>5383</v>
      </c>
      <c r="D3343" t="s">
        <v>1090</v>
      </c>
      <c r="E3343" t="s">
        <v>299</v>
      </c>
      <c r="F3343" t="s">
        <v>4593</v>
      </c>
      <c r="G3343">
        <v>3</v>
      </c>
      <c r="H3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3" t="str">
        <f>Tabla_Consulta_desde_proyectos6[[#This Row],[PRYApath]]&amp;" "&amp;Tabla_Consulta_desde_proyectos6[[#This Row],[Usunombre]]</f>
        <v>/0004/0002 MARCO ANTONIO ALPIZAR RODRIGUEZ</v>
      </c>
    </row>
    <row r="3344" spans="1:11" x14ac:dyDescent="0.3">
      <c r="A3344" t="s">
        <v>4653</v>
      </c>
      <c r="B3344" t="s">
        <v>4993</v>
      </c>
      <c r="C3344" t="s">
        <v>5383</v>
      </c>
      <c r="D3344" t="s">
        <v>1090</v>
      </c>
      <c r="E3344" t="s">
        <v>299</v>
      </c>
      <c r="F3344" t="s">
        <v>4610</v>
      </c>
      <c r="G3344">
        <v>2</v>
      </c>
      <c r="H3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4" t="str">
        <f>Tabla_Consulta_desde_proyectos6[[#This Row],[PRYApath]]&amp;" "&amp;Tabla_Consulta_desde_proyectos6[[#This Row],[Usunombre]]</f>
        <v>/0004/0002 MARCO ANTONIO ALPIZAR RODRIGUEZ</v>
      </c>
    </row>
    <row r="3345" spans="1:11" x14ac:dyDescent="0.3">
      <c r="A3345" t="s">
        <v>4653</v>
      </c>
      <c r="B3345" t="s">
        <v>4993</v>
      </c>
      <c r="C3345" t="s">
        <v>5383</v>
      </c>
      <c r="D3345" t="s">
        <v>1090</v>
      </c>
      <c r="E3345" t="s">
        <v>231</v>
      </c>
      <c r="F3345" t="s">
        <v>4559</v>
      </c>
      <c r="G3345">
        <v>1.5</v>
      </c>
      <c r="H3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5" t="str">
        <f>Tabla_Consulta_desde_proyectos6[[#This Row],[PRYApath]]&amp;" "&amp;Tabla_Consulta_desde_proyectos6[[#This Row],[Usunombre]]</f>
        <v>/0004/0002 MARIELA ARCE GARCIA</v>
      </c>
    </row>
    <row r="3346" spans="1:11" x14ac:dyDescent="0.3">
      <c r="A3346" t="s">
        <v>4653</v>
      </c>
      <c r="B3346" t="s">
        <v>4993</v>
      </c>
      <c r="C3346" t="s">
        <v>5383</v>
      </c>
      <c r="D3346" t="s">
        <v>1090</v>
      </c>
      <c r="E3346" t="s">
        <v>231</v>
      </c>
      <c r="F3346" t="s">
        <v>4593</v>
      </c>
      <c r="G3346">
        <v>0.5</v>
      </c>
      <c r="H3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6" t="str">
        <f>Tabla_Consulta_desde_proyectos6[[#This Row],[PRYApath]]&amp;" "&amp;Tabla_Consulta_desde_proyectos6[[#This Row],[Usunombre]]</f>
        <v>/0004/0002 MARIELA ARCE GARCIA</v>
      </c>
    </row>
    <row r="3347" spans="1:11" x14ac:dyDescent="0.3">
      <c r="A3347" t="s">
        <v>4653</v>
      </c>
      <c r="B3347" t="s">
        <v>4996</v>
      </c>
      <c r="C3347" t="s">
        <v>4997</v>
      </c>
      <c r="D3347" t="s">
        <v>1091</v>
      </c>
      <c r="E3347" t="s">
        <v>65</v>
      </c>
      <c r="F3347" t="s">
        <v>4493</v>
      </c>
      <c r="G3347">
        <v>2</v>
      </c>
      <c r="H3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7" t="str">
        <f>Tabla_Consulta_desde_proyectos6[[#This Row],[PRYApath]]&amp;" "&amp;Tabla_Consulta_desde_proyectos6[[#This Row],[Usunombre]]</f>
        <v>/0004/0004 ALFONSO VARGAS CHAVES</v>
      </c>
    </row>
    <row r="3348" spans="1:11" x14ac:dyDescent="0.3">
      <c r="A3348" t="s">
        <v>4653</v>
      </c>
      <c r="B3348" t="s">
        <v>4996</v>
      </c>
      <c r="C3348" t="s">
        <v>4997</v>
      </c>
      <c r="D3348" t="s">
        <v>1091</v>
      </c>
      <c r="E3348" t="s">
        <v>65</v>
      </c>
      <c r="F3348" t="s">
        <v>4559</v>
      </c>
      <c r="G3348">
        <v>3.5</v>
      </c>
      <c r="H3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8" t="str">
        <f>Tabla_Consulta_desde_proyectos6[[#This Row],[PRYApath]]&amp;" "&amp;Tabla_Consulta_desde_proyectos6[[#This Row],[Usunombre]]</f>
        <v>/0004/0004 ALFONSO VARGAS CHAVES</v>
      </c>
    </row>
    <row r="3349" spans="1:11" x14ac:dyDescent="0.3">
      <c r="A3349" t="s">
        <v>4653</v>
      </c>
      <c r="B3349" t="s">
        <v>4996</v>
      </c>
      <c r="C3349" t="s">
        <v>4998</v>
      </c>
      <c r="D3349" t="s">
        <v>1091</v>
      </c>
      <c r="E3349" t="s">
        <v>294</v>
      </c>
      <c r="F3349" t="s">
        <v>4692</v>
      </c>
      <c r="G3349">
        <v>2</v>
      </c>
      <c r="H3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49" t="str">
        <f>Tabla_Consulta_desde_proyectos6[[#This Row],[PRYApath]]&amp;" "&amp;Tabla_Consulta_desde_proyectos6[[#This Row],[Usunombre]]</f>
        <v>/0004/0004 JOSE DANIEL CHINCHILLA CERDAS</v>
      </c>
    </row>
    <row r="3350" spans="1:11" x14ac:dyDescent="0.3">
      <c r="A3350" t="s">
        <v>4653</v>
      </c>
      <c r="B3350" t="s">
        <v>4996</v>
      </c>
      <c r="C3350" t="s">
        <v>5196</v>
      </c>
      <c r="D3350" t="s">
        <v>1091</v>
      </c>
      <c r="E3350" t="s">
        <v>294</v>
      </c>
      <c r="F3350" t="s">
        <v>4692</v>
      </c>
      <c r="G3350">
        <v>0.5</v>
      </c>
      <c r="H3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0" t="str">
        <f>Tabla_Consulta_desde_proyectos6[[#This Row],[PRYApath]]&amp;" "&amp;Tabla_Consulta_desde_proyectos6[[#This Row],[Usunombre]]</f>
        <v>/0004/0004 JOSE DANIEL CHINCHILLA CERDAS</v>
      </c>
    </row>
    <row r="3351" spans="1:11" x14ac:dyDescent="0.3">
      <c r="A3351" t="s">
        <v>4653</v>
      </c>
      <c r="B3351" t="s">
        <v>4996</v>
      </c>
      <c r="C3351" t="s">
        <v>5196</v>
      </c>
      <c r="D3351" t="s">
        <v>1091</v>
      </c>
      <c r="E3351" t="s">
        <v>299</v>
      </c>
      <c r="F3351" t="s">
        <v>4593</v>
      </c>
      <c r="G3351">
        <v>1</v>
      </c>
      <c r="H3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1" t="str">
        <f>Tabla_Consulta_desde_proyectos6[[#This Row],[PRYApath]]&amp;" "&amp;Tabla_Consulta_desde_proyectos6[[#This Row],[Usunombre]]</f>
        <v>/0004/0004 MARCO ANTONIO ALPIZAR RODRIGUEZ</v>
      </c>
    </row>
    <row r="3352" spans="1:11" x14ac:dyDescent="0.3">
      <c r="A3352" t="s">
        <v>4653</v>
      </c>
      <c r="B3352" t="s">
        <v>4996</v>
      </c>
      <c r="C3352" t="s">
        <v>5196</v>
      </c>
      <c r="D3352" t="s">
        <v>1091</v>
      </c>
      <c r="E3352" t="s">
        <v>29</v>
      </c>
      <c r="F3352" t="s">
        <v>4692</v>
      </c>
      <c r="G3352">
        <v>0.5</v>
      </c>
      <c r="H3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2" t="str">
        <f>Tabla_Consulta_desde_proyectos6[[#This Row],[PRYApath]]&amp;" "&amp;Tabla_Consulta_desde_proyectos6[[#This Row],[Usunombre]]</f>
        <v>/0004/0004 RAFAEL VEGA ALVAREZ</v>
      </c>
    </row>
    <row r="3353" spans="1:11" x14ac:dyDescent="0.3">
      <c r="A3353" t="s">
        <v>4653</v>
      </c>
      <c r="B3353" t="s">
        <v>4957</v>
      </c>
      <c r="C3353" t="s">
        <v>4958</v>
      </c>
      <c r="D3353" t="s">
        <v>4539</v>
      </c>
      <c r="E3353" t="s">
        <v>286</v>
      </c>
      <c r="F3353" t="s">
        <v>4559</v>
      </c>
      <c r="G3353">
        <v>1.5</v>
      </c>
      <c r="H3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3" t="str">
        <f>Tabla_Consulta_desde_proyectos6[[#This Row],[PRYApath]]&amp;" "&amp;Tabla_Consulta_desde_proyectos6[[#This Row],[Usunombre]]</f>
        <v>/0004/0006 ALFONSO FUENTES RODRIGUEZ</v>
      </c>
    </row>
    <row r="3354" spans="1:11" x14ac:dyDescent="0.3">
      <c r="A3354" t="s">
        <v>4653</v>
      </c>
      <c r="B3354" t="s">
        <v>4957</v>
      </c>
      <c r="C3354" t="s">
        <v>4958</v>
      </c>
      <c r="D3354" t="s">
        <v>4539</v>
      </c>
      <c r="E3354" t="s">
        <v>286</v>
      </c>
      <c r="F3354" t="s">
        <v>4593</v>
      </c>
      <c r="G3354">
        <v>7.5</v>
      </c>
      <c r="H3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4" t="str">
        <f>Tabla_Consulta_desde_proyectos6[[#This Row],[PRYApath]]&amp;" "&amp;Tabla_Consulta_desde_proyectos6[[#This Row],[Usunombre]]</f>
        <v>/0004/0006 ALFONSO FUENTES RODRIGUEZ</v>
      </c>
    </row>
    <row r="3355" spans="1:11" x14ac:dyDescent="0.3">
      <c r="A3355" t="s">
        <v>4653</v>
      </c>
      <c r="B3355" t="s">
        <v>4957</v>
      </c>
      <c r="C3355" t="s">
        <v>5002</v>
      </c>
      <c r="D3355" t="s">
        <v>4539</v>
      </c>
      <c r="E3355" t="s">
        <v>286</v>
      </c>
      <c r="F3355" t="s">
        <v>4610</v>
      </c>
      <c r="G3355">
        <v>0.5</v>
      </c>
      <c r="H3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5" t="str">
        <f>Tabla_Consulta_desde_proyectos6[[#This Row],[PRYApath]]&amp;" "&amp;Tabla_Consulta_desde_proyectos6[[#This Row],[Usunombre]]</f>
        <v>/0004/0006 ALFONSO FUENTES RODRIGUEZ</v>
      </c>
    </row>
    <row r="3356" spans="1:11" x14ac:dyDescent="0.3">
      <c r="A3356" t="s">
        <v>4653</v>
      </c>
      <c r="B3356" t="s">
        <v>4957</v>
      </c>
      <c r="C3356" t="s">
        <v>5001</v>
      </c>
      <c r="D3356" t="s">
        <v>4539</v>
      </c>
      <c r="E3356" t="s">
        <v>286</v>
      </c>
      <c r="F3356" t="s">
        <v>4610</v>
      </c>
      <c r="G3356">
        <v>0.75</v>
      </c>
      <c r="H3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6" t="str">
        <f>Tabla_Consulta_desde_proyectos6[[#This Row],[PRYApath]]&amp;" "&amp;Tabla_Consulta_desde_proyectos6[[#This Row],[Usunombre]]</f>
        <v>/0004/0006 ALFONSO FUENTES RODRIGUEZ</v>
      </c>
    </row>
    <row r="3357" spans="1:11" x14ac:dyDescent="0.3">
      <c r="A3357" t="s">
        <v>4653</v>
      </c>
      <c r="B3357" t="s">
        <v>4957</v>
      </c>
      <c r="C3357" t="s">
        <v>4958</v>
      </c>
      <c r="D3357" t="s">
        <v>4539</v>
      </c>
      <c r="E3357" t="s">
        <v>286</v>
      </c>
      <c r="F3357" t="s">
        <v>4610</v>
      </c>
      <c r="G3357">
        <v>3.5</v>
      </c>
      <c r="H3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7" t="str">
        <f>Tabla_Consulta_desde_proyectos6[[#This Row],[PRYApath]]&amp;" "&amp;Tabla_Consulta_desde_proyectos6[[#This Row],[Usunombre]]</f>
        <v>/0004/0006 ALFONSO FUENTES RODRIGUEZ</v>
      </c>
    </row>
    <row r="3358" spans="1:11" x14ac:dyDescent="0.3">
      <c r="A3358" t="s">
        <v>4653</v>
      </c>
      <c r="B3358" t="s">
        <v>4957</v>
      </c>
      <c r="C3358" t="s">
        <v>4999</v>
      </c>
      <c r="D3358" t="s">
        <v>4539</v>
      </c>
      <c r="E3358" t="s">
        <v>286</v>
      </c>
      <c r="F3358" t="s">
        <v>4692</v>
      </c>
      <c r="G3358">
        <v>30</v>
      </c>
      <c r="H3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8" t="str">
        <f>Tabla_Consulta_desde_proyectos6[[#This Row],[PRYApath]]&amp;" "&amp;Tabla_Consulta_desde_proyectos6[[#This Row],[Usunombre]]</f>
        <v>/0004/0006 ALFONSO FUENTES RODRIGUEZ</v>
      </c>
    </row>
    <row r="3359" spans="1:11" x14ac:dyDescent="0.3">
      <c r="A3359" t="s">
        <v>4653</v>
      </c>
      <c r="B3359" t="s">
        <v>4957</v>
      </c>
      <c r="C3359" t="s">
        <v>4958</v>
      </c>
      <c r="D3359" t="s">
        <v>4539</v>
      </c>
      <c r="E3359" t="s">
        <v>286</v>
      </c>
      <c r="F3359" t="s">
        <v>4692</v>
      </c>
      <c r="G3359">
        <v>9.75</v>
      </c>
      <c r="H3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59" t="str">
        <f>Tabla_Consulta_desde_proyectos6[[#This Row],[PRYApath]]&amp;" "&amp;Tabla_Consulta_desde_proyectos6[[#This Row],[Usunombre]]</f>
        <v>/0004/0006 ALFONSO FUENTES RODRIGUEZ</v>
      </c>
    </row>
    <row r="3360" spans="1:11" x14ac:dyDescent="0.3">
      <c r="A3360" t="s">
        <v>4653</v>
      </c>
      <c r="B3360" t="s">
        <v>4957</v>
      </c>
      <c r="C3360" t="s">
        <v>5002</v>
      </c>
      <c r="D3360" t="s">
        <v>4539</v>
      </c>
      <c r="E3360" t="s">
        <v>286</v>
      </c>
      <c r="F3360" t="s">
        <v>4640</v>
      </c>
      <c r="G3360">
        <v>2</v>
      </c>
      <c r="H3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0" t="str">
        <f>Tabla_Consulta_desde_proyectos6[[#This Row],[PRYApath]]&amp;" "&amp;Tabla_Consulta_desde_proyectos6[[#This Row],[Usunombre]]</f>
        <v>/0004/0006 ALFONSO FUENTES RODRIGUEZ</v>
      </c>
    </row>
    <row r="3361" spans="1:11" x14ac:dyDescent="0.3">
      <c r="A3361" t="s">
        <v>4653</v>
      </c>
      <c r="B3361" t="s">
        <v>4957</v>
      </c>
      <c r="C3361" t="s">
        <v>5001</v>
      </c>
      <c r="D3361" t="s">
        <v>4539</v>
      </c>
      <c r="E3361" t="s">
        <v>286</v>
      </c>
      <c r="F3361" t="s">
        <v>4640</v>
      </c>
      <c r="G3361">
        <v>5.25</v>
      </c>
      <c r="H3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1" t="str">
        <f>Tabla_Consulta_desde_proyectos6[[#This Row],[PRYApath]]&amp;" "&amp;Tabla_Consulta_desde_proyectos6[[#This Row],[Usunombre]]</f>
        <v>/0004/0006 ALFONSO FUENTES RODRIGUEZ</v>
      </c>
    </row>
    <row r="3362" spans="1:11" x14ac:dyDescent="0.3">
      <c r="A3362" t="s">
        <v>4653</v>
      </c>
      <c r="B3362" t="s">
        <v>4957</v>
      </c>
      <c r="C3362" t="s">
        <v>4958</v>
      </c>
      <c r="D3362" t="s">
        <v>4539</v>
      </c>
      <c r="E3362" t="s">
        <v>286</v>
      </c>
      <c r="F3362" t="s">
        <v>4640</v>
      </c>
      <c r="G3362">
        <v>3.75</v>
      </c>
      <c r="H3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2" t="str">
        <f>Tabla_Consulta_desde_proyectos6[[#This Row],[PRYApath]]&amp;" "&amp;Tabla_Consulta_desde_proyectos6[[#This Row],[Usunombre]]</f>
        <v>/0004/0006 ALFONSO FUENTES RODRIGUEZ</v>
      </c>
    </row>
    <row r="3363" spans="1:11" x14ac:dyDescent="0.3">
      <c r="A3363" t="s">
        <v>4653</v>
      </c>
      <c r="B3363" t="s">
        <v>4957</v>
      </c>
      <c r="C3363" t="s">
        <v>5002</v>
      </c>
      <c r="D3363" t="s">
        <v>4539</v>
      </c>
      <c r="E3363" t="s">
        <v>286</v>
      </c>
      <c r="F3363" t="s">
        <v>8381</v>
      </c>
      <c r="G3363">
        <v>1</v>
      </c>
      <c r="H33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3" t="str">
        <f>Tabla_Consulta_desde_proyectos6[[#This Row],[PRYApath]]&amp;" "&amp;Tabla_Consulta_desde_proyectos6[[#This Row],[Usunombre]]</f>
        <v>/0004/0006 ALFONSO FUENTES RODRIGUEZ</v>
      </c>
    </row>
    <row r="3364" spans="1:11" x14ac:dyDescent="0.3">
      <c r="A3364" t="s">
        <v>4653</v>
      </c>
      <c r="B3364" t="s">
        <v>4957</v>
      </c>
      <c r="C3364" t="s">
        <v>5001</v>
      </c>
      <c r="D3364" t="s">
        <v>4539</v>
      </c>
      <c r="E3364" t="s">
        <v>286</v>
      </c>
      <c r="F3364" t="s">
        <v>8381</v>
      </c>
      <c r="G3364">
        <v>2.5</v>
      </c>
      <c r="H336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4" t="str">
        <f>Tabla_Consulta_desde_proyectos6[[#This Row],[PRYApath]]&amp;" "&amp;Tabla_Consulta_desde_proyectos6[[#This Row],[Usunombre]]</f>
        <v>/0004/0006 ALFONSO FUENTES RODRIGUEZ</v>
      </c>
    </row>
    <row r="3365" spans="1:11" x14ac:dyDescent="0.3">
      <c r="A3365" t="s">
        <v>4653</v>
      </c>
      <c r="B3365" t="s">
        <v>4957</v>
      </c>
      <c r="C3365" t="s">
        <v>4958</v>
      </c>
      <c r="D3365" t="s">
        <v>4539</v>
      </c>
      <c r="E3365" t="s">
        <v>286</v>
      </c>
      <c r="F3365" t="s">
        <v>8381</v>
      </c>
      <c r="G3365">
        <v>4.5</v>
      </c>
      <c r="H336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5" t="str">
        <f>Tabla_Consulta_desde_proyectos6[[#This Row],[PRYApath]]&amp;" "&amp;Tabla_Consulta_desde_proyectos6[[#This Row],[Usunombre]]</f>
        <v>/0004/0006 ALFONSO FUENTES RODRIGUEZ</v>
      </c>
    </row>
    <row r="3366" spans="1:11" x14ac:dyDescent="0.3">
      <c r="A3366" t="s">
        <v>4653</v>
      </c>
      <c r="B3366" t="s">
        <v>4957</v>
      </c>
      <c r="C3366" t="s">
        <v>4958</v>
      </c>
      <c r="D3366" t="s">
        <v>4539</v>
      </c>
      <c r="E3366" t="s">
        <v>294</v>
      </c>
      <c r="F3366" t="s">
        <v>4640</v>
      </c>
      <c r="G3366">
        <v>0.5</v>
      </c>
      <c r="H3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6" t="str">
        <f>Tabla_Consulta_desde_proyectos6[[#This Row],[PRYApath]]&amp;" "&amp;Tabla_Consulta_desde_proyectos6[[#This Row],[Usunombre]]</f>
        <v>/0004/0006 JOSE DANIEL CHINCHILLA CERDAS</v>
      </c>
    </row>
    <row r="3367" spans="1:11" x14ac:dyDescent="0.3">
      <c r="A3367" t="s">
        <v>4653</v>
      </c>
      <c r="B3367" t="s">
        <v>4957</v>
      </c>
      <c r="C3367" t="s">
        <v>4958</v>
      </c>
      <c r="D3367" t="s">
        <v>4539</v>
      </c>
      <c r="E3367" t="s">
        <v>299</v>
      </c>
      <c r="F3367" t="s">
        <v>4692</v>
      </c>
      <c r="G3367">
        <v>2</v>
      </c>
      <c r="H3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7" t="str">
        <f>Tabla_Consulta_desde_proyectos6[[#This Row],[PRYApath]]&amp;" "&amp;Tabla_Consulta_desde_proyectos6[[#This Row],[Usunombre]]</f>
        <v>/0004/0006 MARCO ANTONIO ALPIZAR RODRIGUEZ</v>
      </c>
    </row>
    <row r="3368" spans="1:11" x14ac:dyDescent="0.3">
      <c r="A3368" t="s">
        <v>4653</v>
      </c>
      <c r="B3368" t="s">
        <v>4957</v>
      </c>
      <c r="C3368" t="s">
        <v>5002</v>
      </c>
      <c r="D3368" t="s">
        <v>4539</v>
      </c>
      <c r="E3368" t="s">
        <v>29</v>
      </c>
      <c r="F3368" t="s">
        <v>4493</v>
      </c>
      <c r="G3368">
        <v>0.5</v>
      </c>
      <c r="H3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8" t="str">
        <f>Tabla_Consulta_desde_proyectos6[[#This Row],[PRYApath]]&amp;" "&amp;Tabla_Consulta_desde_proyectos6[[#This Row],[Usunombre]]</f>
        <v>/0004/0006 RAFAEL VEGA ALVAREZ</v>
      </c>
    </row>
    <row r="3369" spans="1:11" x14ac:dyDescent="0.3">
      <c r="A3369" t="s">
        <v>4653</v>
      </c>
      <c r="B3369" t="s">
        <v>4957</v>
      </c>
      <c r="C3369" t="s">
        <v>5002</v>
      </c>
      <c r="D3369" t="s">
        <v>4539</v>
      </c>
      <c r="E3369" t="s">
        <v>29</v>
      </c>
      <c r="F3369" t="s">
        <v>4559</v>
      </c>
      <c r="G3369">
        <v>0.5</v>
      </c>
      <c r="H3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69" t="str">
        <f>Tabla_Consulta_desde_proyectos6[[#This Row],[PRYApath]]&amp;" "&amp;Tabla_Consulta_desde_proyectos6[[#This Row],[Usunombre]]</f>
        <v>/0004/0006 RAFAEL VEGA ALVAREZ</v>
      </c>
    </row>
    <row r="3370" spans="1:11" x14ac:dyDescent="0.3">
      <c r="A3370" t="s">
        <v>4653</v>
      </c>
      <c r="B3370" t="s">
        <v>4957</v>
      </c>
      <c r="C3370" t="s">
        <v>4958</v>
      </c>
      <c r="D3370" t="s">
        <v>4539</v>
      </c>
      <c r="E3370" t="s">
        <v>29</v>
      </c>
      <c r="F3370" t="s">
        <v>4559</v>
      </c>
      <c r="G3370">
        <v>3.5</v>
      </c>
      <c r="H3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0" t="str">
        <f>Tabla_Consulta_desde_proyectos6[[#This Row],[PRYApath]]&amp;" "&amp;Tabla_Consulta_desde_proyectos6[[#This Row],[Usunombre]]</f>
        <v>/0004/0006 RAFAEL VEGA ALVAREZ</v>
      </c>
    </row>
    <row r="3371" spans="1:11" x14ac:dyDescent="0.3">
      <c r="A3371" t="s">
        <v>4653</v>
      </c>
      <c r="B3371" t="s">
        <v>4957</v>
      </c>
      <c r="C3371" t="s">
        <v>5002</v>
      </c>
      <c r="D3371" t="s">
        <v>4539</v>
      </c>
      <c r="E3371" t="s">
        <v>29</v>
      </c>
      <c r="F3371" t="s">
        <v>4593</v>
      </c>
      <c r="G3371">
        <v>2</v>
      </c>
      <c r="H3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1" t="str">
        <f>Tabla_Consulta_desde_proyectos6[[#This Row],[PRYApath]]&amp;" "&amp;Tabla_Consulta_desde_proyectos6[[#This Row],[Usunombre]]</f>
        <v>/0004/0006 RAFAEL VEGA ALVAREZ</v>
      </c>
    </row>
    <row r="3372" spans="1:11" x14ac:dyDescent="0.3">
      <c r="A3372" t="s">
        <v>4653</v>
      </c>
      <c r="B3372" t="s">
        <v>4957</v>
      </c>
      <c r="C3372" t="s">
        <v>4958</v>
      </c>
      <c r="D3372" t="s">
        <v>4539</v>
      </c>
      <c r="E3372" t="s">
        <v>29</v>
      </c>
      <c r="F3372" t="s">
        <v>4593</v>
      </c>
      <c r="G3372">
        <v>12.75</v>
      </c>
      <c r="H3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2" t="str">
        <f>Tabla_Consulta_desde_proyectos6[[#This Row],[PRYApath]]&amp;" "&amp;Tabla_Consulta_desde_proyectos6[[#This Row],[Usunombre]]</f>
        <v>/0004/0006 RAFAEL VEGA ALVAREZ</v>
      </c>
    </row>
    <row r="3373" spans="1:11" x14ac:dyDescent="0.3">
      <c r="A3373" t="s">
        <v>4653</v>
      </c>
      <c r="B3373" t="s">
        <v>4957</v>
      </c>
      <c r="C3373" t="s">
        <v>5002</v>
      </c>
      <c r="D3373" t="s">
        <v>4539</v>
      </c>
      <c r="E3373" t="s">
        <v>29</v>
      </c>
      <c r="F3373" t="s">
        <v>4610</v>
      </c>
      <c r="G3373">
        <v>1</v>
      </c>
      <c r="H3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3" t="str">
        <f>Tabla_Consulta_desde_proyectos6[[#This Row],[PRYApath]]&amp;" "&amp;Tabla_Consulta_desde_proyectos6[[#This Row],[Usunombre]]</f>
        <v>/0004/0006 RAFAEL VEGA ALVAREZ</v>
      </c>
    </row>
    <row r="3374" spans="1:11" x14ac:dyDescent="0.3">
      <c r="A3374" t="s">
        <v>4653</v>
      </c>
      <c r="B3374" t="s">
        <v>4957</v>
      </c>
      <c r="C3374" t="s">
        <v>4958</v>
      </c>
      <c r="D3374" t="s">
        <v>4539</v>
      </c>
      <c r="E3374" t="s">
        <v>29</v>
      </c>
      <c r="F3374" t="s">
        <v>4610</v>
      </c>
      <c r="G3374">
        <v>8.5</v>
      </c>
      <c r="H3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4" t="str">
        <f>Tabla_Consulta_desde_proyectos6[[#This Row],[PRYApath]]&amp;" "&amp;Tabla_Consulta_desde_proyectos6[[#This Row],[Usunombre]]</f>
        <v>/0004/0006 RAFAEL VEGA ALVAREZ</v>
      </c>
    </row>
    <row r="3375" spans="1:11" x14ac:dyDescent="0.3">
      <c r="A3375" t="s">
        <v>4653</v>
      </c>
      <c r="B3375" t="s">
        <v>4957</v>
      </c>
      <c r="C3375" t="s">
        <v>5002</v>
      </c>
      <c r="D3375" t="s">
        <v>4539</v>
      </c>
      <c r="E3375" t="s">
        <v>29</v>
      </c>
      <c r="F3375" t="s">
        <v>4692</v>
      </c>
      <c r="G3375">
        <v>1.5</v>
      </c>
      <c r="H3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5" t="str">
        <f>Tabla_Consulta_desde_proyectos6[[#This Row],[PRYApath]]&amp;" "&amp;Tabla_Consulta_desde_proyectos6[[#This Row],[Usunombre]]</f>
        <v>/0004/0006 RAFAEL VEGA ALVAREZ</v>
      </c>
    </row>
    <row r="3376" spans="1:11" x14ac:dyDescent="0.3">
      <c r="A3376" t="s">
        <v>4653</v>
      </c>
      <c r="B3376" t="s">
        <v>4957</v>
      </c>
      <c r="C3376" t="s">
        <v>4958</v>
      </c>
      <c r="D3376" t="s">
        <v>4539</v>
      </c>
      <c r="E3376" t="s">
        <v>29</v>
      </c>
      <c r="F3376" t="s">
        <v>4692</v>
      </c>
      <c r="G3376">
        <v>20.75</v>
      </c>
      <c r="H3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6" t="str">
        <f>Tabla_Consulta_desde_proyectos6[[#This Row],[PRYApath]]&amp;" "&amp;Tabla_Consulta_desde_proyectos6[[#This Row],[Usunombre]]</f>
        <v>/0004/0006 RAFAEL VEGA ALVAREZ</v>
      </c>
    </row>
    <row r="3377" spans="1:11" x14ac:dyDescent="0.3">
      <c r="A3377" t="s">
        <v>4653</v>
      </c>
      <c r="B3377" t="s">
        <v>4957</v>
      </c>
      <c r="C3377" t="s">
        <v>5002</v>
      </c>
      <c r="D3377" t="s">
        <v>4539</v>
      </c>
      <c r="E3377" t="s">
        <v>29</v>
      </c>
      <c r="F3377" t="s">
        <v>4640</v>
      </c>
      <c r="G3377">
        <v>1.5</v>
      </c>
      <c r="H3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7" t="str">
        <f>Tabla_Consulta_desde_proyectos6[[#This Row],[PRYApath]]&amp;" "&amp;Tabla_Consulta_desde_proyectos6[[#This Row],[Usunombre]]</f>
        <v>/0004/0006 RAFAEL VEGA ALVAREZ</v>
      </c>
    </row>
    <row r="3378" spans="1:11" x14ac:dyDescent="0.3">
      <c r="A3378" t="s">
        <v>4653</v>
      </c>
      <c r="B3378" t="s">
        <v>4957</v>
      </c>
      <c r="C3378" t="s">
        <v>4958</v>
      </c>
      <c r="D3378" t="s">
        <v>4539</v>
      </c>
      <c r="E3378" t="s">
        <v>29</v>
      </c>
      <c r="F3378" t="s">
        <v>4640</v>
      </c>
      <c r="G3378">
        <v>14</v>
      </c>
      <c r="H3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8" t="str">
        <f>Tabla_Consulta_desde_proyectos6[[#This Row],[PRYApath]]&amp;" "&amp;Tabla_Consulta_desde_proyectos6[[#This Row],[Usunombre]]</f>
        <v>/0004/0006 RAFAEL VEGA ALVAREZ</v>
      </c>
    </row>
    <row r="3379" spans="1:11" x14ac:dyDescent="0.3">
      <c r="A3379" t="s">
        <v>4653</v>
      </c>
      <c r="B3379" t="s">
        <v>4957</v>
      </c>
      <c r="C3379" t="s">
        <v>5002</v>
      </c>
      <c r="D3379" t="s">
        <v>4539</v>
      </c>
      <c r="E3379" t="s">
        <v>29</v>
      </c>
      <c r="F3379" t="s">
        <v>8381</v>
      </c>
      <c r="G3379">
        <v>1</v>
      </c>
      <c r="H337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79" t="str">
        <f>Tabla_Consulta_desde_proyectos6[[#This Row],[PRYApath]]&amp;" "&amp;Tabla_Consulta_desde_proyectos6[[#This Row],[Usunombre]]</f>
        <v>/0004/0006 RAFAEL VEGA ALVAREZ</v>
      </c>
    </row>
    <row r="3380" spans="1:11" x14ac:dyDescent="0.3">
      <c r="A3380" t="s">
        <v>4653</v>
      </c>
      <c r="B3380" t="s">
        <v>4957</v>
      </c>
      <c r="C3380" t="s">
        <v>4958</v>
      </c>
      <c r="D3380" t="s">
        <v>4539</v>
      </c>
      <c r="E3380" t="s">
        <v>29</v>
      </c>
      <c r="F3380" t="s">
        <v>8381</v>
      </c>
      <c r="G3380">
        <v>4.25</v>
      </c>
      <c r="H338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0" t="str">
        <f>Tabla_Consulta_desde_proyectos6[[#This Row],[PRYApath]]&amp;" "&amp;Tabla_Consulta_desde_proyectos6[[#This Row],[Usunombre]]</f>
        <v>/0004/0006 RAFAEL VEGA ALVAREZ</v>
      </c>
    </row>
    <row r="3381" spans="1:11" x14ac:dyDescent="0.3">
      <c r="A3381" t="s">
        <v>4653</v>
      </c>
      <c r="B3381" t="s">
        <v>5384</v>
      </c>
      <c r="C3381" t="s">
        <v>5385</v>
      </c>
      <c r="D3381" t="s">
        <v>5386</v>
      </c>
      <c r="E3381" t="s">
        <v>294</v>
      </c>
      <c r="F3381" t="s">
        <v>4559</v>
      </c>
      <c r="G3381">
        <v>3</v>
      </c>
      <c r="H3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1" t="str">
        <f>Tabla_Consulta_desde_proyectos6[[#This Row],[PRYApath]]&amp;" "&amp;Tabla_Consulta_desde_proyectos6[[#This Row],[Usunombre]]</f>
        <v>/0004/0010 JOSE DANIEL CHINCHILLA CERDAS</v>
      </c>
    </row>
    <row r="3382" spans="1:11" x14ac:dyDescent="0.3">
      <c r="A3382" t="s">
        <v>4653</v>
      </c>
      <c r="B3382" t="s">
        <v>4963</v>
      </c>
      <c r="C3382" t="s">
        <v>5197</v>
      </c>
      <c r="D3382" t="s">
        <v>4965</v>
      </c>
      <c r="E3382" t="s">
        <v>286</v>
      </c>
      <c r="F3382" t="s">
        <v>4610</v>
      </c>
      <c r="G3382">
        <v>2</v>
      </c>
      <c r="H3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2" t="str">
        <f>Tabla_Consulta_desde_proyectos6[[#This Row],[PRYApath]]&amp;" "&amp;Tabla_Consulta_desde_proyectos6[[#This Row],[Usunombre]]</f>
        <v>/0004/0012 ALFONSO FUENTES RODRIGUEZ</v>
      </c>
    </row>
    <row r="3383" spans="1:11" x14ac:dyDescent="0.3">
      <c r="A3383" t="s">
        <v>4653</v>
      </c>
      <c r="B3383" t="s">
        <v>4963</v>
      </c>
      <c r="C3383" t="s">
        <v>4964</v>
      </c>
      <c r="D3383" t="s">
        <v>4965</v>
      </c>
      <c r="E3383" t="s">
        <v>286</v>
      </c>
      <c r="F3383" t="s">
        <v>4610</v>
      </c>
      <c r="G3383">
        <v>1.25</v>
      </c>
      <c r="H3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3" t="str">
        <f>Tabla_Consulta_desde_proyectos6[[#This Row],[PRYApath]]&amp;" "&amp;Tabla_Consulta_desde_proyectos6[[#This Row],[Usunombre]]</f>
        <v>/0004/0012 ALFONSO FUENTES RODRIGUEZ</v>
      </c>
    </row>
    <row r="3384" spans="1:11" x14ac:dyDescent="0.3">
      <c r="A3384" t="s">
        <v>4653</v>
      </c>
      <c r="B3384" t="s">
        <v>4963</v>
      </c>
      <c r="C3384" t="s">
        <v>4964</v>
      </c>
      <c r="D3384" t="s">
        <v>4965</v>
      </c>
      <c r="E3384" t="s">
        <v>286</v>
      </c>
      <c r="F3384" t="s">
        <v>4692</v>
      </c>
      <c r="G3384">
        <v>1</v>
      </c>
      <c r="H3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4" t="str">
        <f>Tabla_Consulta_desde_proyectos6[[#This Row],[PRYApath]]&amp;" "&amp;Tabla_Consulta_desde_proyectos6[[#This Row],[Usunombre]]</f>
        <v>/0004/0012 ALFONSO FUENTES RODRIGUEZ</v>
      </c>
    </row>
    <row r="3385" spans="1:11" x14ac:dyDescent="0.3">
      <c r="A3385" t="s">
        <v>4653</v>
      </c>
      <c r="B3385" t="s">
        <v>4963</v>
      </c>
      <c r="C3385" t="s">
        <v>5197</v>
      </c>
      <c r="D3385" t="s">
        <v>4965</v>
      </c>
      <c r="E3385" t="s">
        <v>286</v>
      </c>
      <c r="F3385" t="s">
        <v>4640</v>
      </c>
      <c r="G3385">
        <v>0.25</v>
      </c>
      <c r="H3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5" t="str">
        <f>Tabla_Consulta_desde_proyectos6[[#This Row],[PRYApath]]&amp;" "&amp;Tabla_Consulta_desde_proyectos6[[#This Row],[Usunombre]]</f>
        <v>/0004/0012 ALFONSO FUENTES RODRIGUEZ</v>
      </c>
    </row>
    <row r="3386" spans="1:11" x14ac:dyDescent="0.3">
      <c r="A3386" t="s">
        <v>4653</v>
      </c>
      <c r="B3386" t="s">
        <v>4963</v>
      </c>
      <c r="C3386" t="s">
        <v>4964</v>
      </c>
      <c r="D3386" t="s">
        <v>4965</v>
      </c>
      <c r="E3386" t="s">
        <v>286</v>
      </c>
      <c r="F3386" t="s">
        <v>8381</v>
      </c>
      <c r="G3386">
        <v>0.25</v>
      </c>
      <c r="H338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6" t="str">
        <f>Tabla_Consulta_desde_proyectos6[[#This Row],[PRYApath]]&amp;" "&amp;Tabla_Consulta_desde_proyectos6[[#This Row],[Usunombre]]</f>
        <v>/0004/0012 ALFONSO FUENTES RODRIGUEZ</v>
      </c>
    </row>
    <row r="3387" spans="1:11" x14ac:dyDescent="0.3">
      <c r="A3387" t="s">
        <v>4653</v>
      </c>
      <c r="B3387" t="s">
        <v>4963</v>
      </c>
      <c r="C3387" t="s">
        <v>5197</v>
      </c>
      <c r="D3387" t="s">
        <v>4965</v>
      </c>
      <c r="E3387" t="s">
        <v>29</v>
      </c>
      <c r="F3387" t="s">
        <v>4640</v>
      </c>
      <c r="G3387">
        <v>0.5</v>
      </c>
      <c r="H3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7" t="str">
        <f>Tabla_Consulta_desde_proyectos6[[#This Row],[PRYApath]]&amp;" "&amp;Tabla_Consulta_desde_proyectos6[[#This Row],[Usunombre]]</f>
        <v>/0004/0012 RAFAEL VEGA ALVAREZ</v>
      </c>
    </row>
    <row r="3388" spans="1:11" x14ac:dyDescent="0.3">
      <c r="A3388" t="s">
        <v>4653</v>
      </c>
      <c r="B3388" t="s">
        <v>4960</v>
      </c>
      <c r="C3388" t="s">
        <v>4961</v>
      </c>
      <c r="D3388" t="s">
        <v>4966</v>
      </c>
      <c r="E3388" t="s">
        <v>65</v>
      </c>
      <c r="F3388" t="s">
        <v>4493</v>
      </c>
      <c r="G3388">
        <v>2.75</v>
      </c>
      <c r="H3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8" t="str">
        <f>Tabla_Consulta_desde_proyectos6[[#This Row],[PRYApath]]&amp;" "&amp;Tabla_Consulta_desde_proyectos6[[#This Row],[Usunombre]]</f>
        <v>/0004/0014 ALFONSO VARGAS CHAVES</v>
      </c>
    </row>
    <row r="3389" spans="1:11" x14ac:dyDescent="0.3">
      <c r="A3389" t="s">
        <v>4653</v>
      </c>
      <c r="B3389" t="s">
        <v>4960</v>
      </c>
      <c r="C3389" t="s">
        <v>4961</v>
      </c>
      <c r="D3389" t="s">
        <v>4966</v>
      </c>
      <c r="E3389" t="s">
        <v>65</v>
      </c>
      <c r="F3389" t="s">
        <v>4559</v>
      </c>
      <c r="G3389">
        <v>2.5</v>
      </c>
      <c r="H3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89" t="str">
        <f>Tabla_Consulta_desde_proyectos6[[#This Row],[PRYApath]]&amp;" "&amp;Tabla_Consulta_desde_proyectos6[[#This Row],[Usunombre]]</f>
        <v>/0004/0014 ALFONSO VARGAS CHAVES</v>
      </c>
    </row>
    <row r="3390" spans="1:11" x14ac:dyDescent="0.3">
      <c r="A3390" t="s">
        <v>4653</v>
      </c>
      <c r="B3390" t="s">
        <v>4960</v>
      </c>
      <c r="C3390" t="s">
        <v>5387</v>
      </c>
      <c r="D3390" t="s">
        <v>4966</v>
      </c>
      <c r="E3390" t="s">
        <v>294</v>
      </c>
      <c r="F3390" t="s">
        <v>4640</v>
      </c>
      <c r="G3390">
        <v>2</v>
      </c>
      <c r="H3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0" t="str">
        <f>Tabla_Consulta_desde_proyectos6[[#This Row],[PRYApath]]&amp;" "&amp;Tabla_Consulta_desde_proyectos6[[#This Row],[Usunombre]]</f>
        <v>/0004/0014 JOSE DANIEL CHINCHILLA CERDAS</v>
      </c>
    </row>
    <row r="3391" spans="1:11" x14ac:dyDescent="0.3">
      <c r="A3391" t="s">
        <v>4653</v>
      </c>
      <c r="B3391" t="s">
        <v>4967</v>
      </c>
      <c r="C3391" t="s">
        <v>4970</v>
      </c>
      <c r="D3391" t="s">
        <v>4969</v>
      </c>
      <c r="E3391" t="s">
        <v>286</v>
      </c>
      <c r="F3391" t="s">
        <v>4593</v>
      </c>
      <c r="G3391">
        <v>1</v>
      </c>
      <c r="H3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1" t="str">
        <f>Tabla_Consulta_desde_proyectos6[[#This Row],[PRYApath]]&amp;" "&amp;Tabla_Consulta_desde_proyectos6[[#This Row],[Usunombre]]</f>
        <v>/0004/0016 ALFONSO FUENTES RODRIGUEZ</v>
      </c>
    </row>
    <row r="3392" spans="1:11" x14ac:dyDescent="0.3">
      <c r="A3392" t="s">
        <v>4653</v>
      </c>
      <c r="B3392" t="s">
        <v>4967</v>
      </c>
      <c r="C3392" t="s">
        <v>4968</v>
      </c>
      <c r="D3392" t="s">
        <v>4969</v>
      </c>
      <c r="E3392" t="s">
        <v>286</v>
      </c>
      <c r="F3392" t="s">
        <v>4610</v>
      </c>
      <c r="G3392">
        <v>0.5</v>
      </c>
      <c r="H3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2" t="str">
        <f>Tabla_Consulta_desde_proyectos6[[#This Row],[PRYApath]]&amp;" "&amp;Tabla_Consulta_desde_proyectos6[[#This Row],[Usunombre]]</f>
        <v>/0004/0016 ALFONSO FUENTES RODRIGUEZ</v>
      </c>
    </row>
    <row r="3393" spans="1:11" x14ac:dyDescent="0.3">
      <c r="A3393" t="s">
        <v>4653</v>
      </c>
      <c r="B3393" t="s">
        <v>4967</v>
      </c>
      <c r="C3393" t="s">
        <v>4970</v>
      </c>
      <c r="D3393" t="s">
        <v>4969</v>
      </c>
      <c r="E3393" t="s">
        <v>286</v>
      </c>
      <c r="F3393" t="s">
        <v>4692</v>
      </c>
      <c r="G3393">
        <v>1.5</v>
      </c>
      <c r="H3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3" t="str">
        <f>Tabla_Consulta_desde_proyectos6[[#This Row],[PRYApath]]&amp;" "&amp;Tabla_Consulta_desde_proyectos6[[#This Row],[Usunombre]]</f>
        <v>/0004/0016 ALFONSO FUENTES RODRIGUEZ</v>
      </c>
    </row>
    <row r="3394" spans="1:11" x14ac:dyDescent="0.3">
      <c r="A3394" t="s">
        <v>4653</v>
      </c>
      <c r="B3394" t="s">
        <v>4967</v>
      </c>
      <c r="C3394" t="s">
        <v>4968</v>
      </c>
      <c r="D3394" t="s">
        <v>4969</v>
      </c>
      <c r="E3394" t="s">
        <v>286</v>
      </c>
      <c r="F3394" t="s">
        <v>4692</v>
      </c>
      <c r="G3394">
        <v>2.75</v>
      </c>
      <c r="H3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4" t="str">
        <f>Tabla_Consulta_desde_proyectos6[[#This Row],[PRYApath]]&amp;" "&amp;Tabla_Consulta_desde_proyectos6[[#This Row],[Usunombre]]</f>
        <v>/0004/0016 ALFONSO FUENTES RODRIGUEZ</v>
      </c>
    </row>
    <row r="3395" spans="1:11" x14ac:dyDescent="0.3">
      <c r="A3395" t="s">
        <v>4653</v>
      </c>
      <c r="B3395" t="s">
        <v>4967</v>
      </c>
      <c r="C3395" t="s">
        <v>4970</v>
      </c>
      <c r="D3395" t="s">
        <v>4969</v>
      </c>
      <c r="E3395" t="s">
        <v>286</v>
      </c>
      <c r="F3395" t="s">
        <v>8381</v>
      </c>
      <c r="G3395">
        <v>2.25</v>
      </c>
      <c r="H339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5" t="str">
        <f>Tabla_Consulta_desde_proyectos6[[#This Row],[PRYApath]]&amp;" "&amp;Tabla_Consulta_desde_proyectos6[[#This Row],[Usunombre]]</f>
        <v>/0004/0016 ALFONSO FUENTES RODRIGUEZ</v>
      </c>
    </row>
    <row r="3396" spans="1:11" x14ac:dyDescent="0.3">
      <c r="A3396" t="s">
        <v>4653</v>
      </c>
      <c r="B3396" t="s">
        <v>4967</v>
      </c>
      <c r="C3396" t="s">
        <v>4968</v>
      </c>
      <c r="D3396" t="s">
        <v>4969</v>
      </c>
      <c r="E3396" t="s">
        <v>286</v>
      </c>
      <c r="F3396" t="s">
        <v>8381</v>
      </c>
      <c r="G3396">
        <v>1.5</v>
      </c>
      <c r="H339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6" t="str">
        <f>Tabla_Consulta_desde_proyectos6[[#This Row],[PRYApath]]&amp;" "&amp;Tabla_Consulta_desde_proyectos6[[#This Row],[Usunombre]]</f>
        <v>/0004/0016 ALFONSO FUENTES RODRIGUEZ</v>
      </c>
    </row>
    <row r="3397" spans="1:11" x14ac:dyDescent="0.3">
      <c r="A3397" t="s">
        <v>4653</v>
      </c>
      <c r="B3397" t="s">
        <v>4967</v>
      </c>
      <c r="C3397" t="s">
        <v>4968</v>
      </c>
      <c r="D3397" t="s">
        <v>4969</v>
      </c>
      <c r="E3397" t="s">
        <v>294</v>
      </c>
      <c r="F3397" t="s">
        <v>4610</v>
      </c>
      <c r="G3397">
        <v>2.75</v>
      </c>
      <c r="H3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7" t="str">
        <f>Tabla_Consulta_desde_proyectos6[[#This Row],[PRYApath]]&amp;" "&amp;Tabla_Consulta_desde_proyectos6[[#This Row],[Usunombre]]</f>
        <v>/0004/0016 JOSE DANIEL CHINCHILLA CERDAS</v>
      </c>
    </row>
    <row r="3398" spans="1:11" x14ac:dyDescent="0.3">
      <c r="A3398" t="s">
        <v>4653</v>
      </c>
      <c r="B3398" t="s">
        <v>4967</v>
      </c>
      <c r="C3398" t="s">
        <v>5327</v>
      </c>
      <c r="D3398" t="s">
        <v>4969</v>
      </c>
      <c r="E3398" t="s">
        <v>29</v>
      </c>
      <c r="F3398" t="s">
        <v>4593</v>
      </c>
      <c r="G3398">
        <v>0.25</v>
      </c>
      <c r="H3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8" t="str">
        <f>Tabla_Consulta_desde_proyectos6[[#This Row],[PRYApath]]&amp;" "&amp;Tabla_Consulta_desde_proyectos6[[#This Row],[Usunombre]]</f>
        <v>/0004/0016 RAFAEL VEGA ALVAREZ</v>
      </c>
    </row>
    <row r="3399" spans="1:11" x14ac:dyDescent="0.3">
      <c r="A3399" t="s">
        <v>4653</v>
      </c>
      <c r="B3399" t="s">
        <v>4967</v>
      </c>
      <c r="C3399" t="s">
        <v>4970</v>
      </c>
      <c r="D3399" t="s">
        <v>4969</v>
      </c>
      <c r="E3399" t="s">
        <v>29</v>
      </c>
      <c r="F3399" t="s">
        <v>4593</v>
      </c>
      <c r="G3399">
        <v>0.25</v>
      </c>
      <c r="H3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399" t="str">
        <f>Tabla_Consulta_desde_proyectos6[[#This Row],[PRYApath]]&amp;" "&amp;Tabla_Consulta_desde_proyectos6[[#This Row],[Usunombre]]</f>
        <v>/0004/0016 RAFAEL VEGA ALVAREZ</v>
      </c>
    </row>
    <row r="3400" spans="1:11" x14ac:dyDescent="0.3">
      <c r="A3400" t="s">
        <v>84</v>
      </c>
      <c r="B3400" t="s">
        <v>4709</v>
      </c>
      <c r="C3400" t="s">
        <v>5388</v>
      </c>
      <c r="D3400" t="s">
        <v>1086</v>
      </c>
      <c r="E3400" t="s">
        <v>59</v>
      </c>
      <c r="F3400" t="s">
        <v>4258</v>
      </c>
      <c r="G3400">
        <v>4</v>
      </c>
      <c r="H3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0" t="str">
        <f>Tabla_Consulta_desde_proyectos6[[#This Row],[PRYApath]]&amp;" "&amp;Tabla_Consulta_desde_proyectos6[[#This Row],[Usunombre]]</f>
        <v>/0002/0002 ALVARO CHAVES SABORIO</v>
      </c>
    </row>
    <row r="3401" spans="1:11" x14ac:dyDescent="0.3">
      <c r="A3401" t="s">
        <v>84</v>
      </c>
      <c r="B3401" t="s">
        <v>4709</v>
      </c>
      <c r="C3401" t="s">
        <v>5389</v>
      </c>
      <c r="D3401" t="s">
        <v>1086</v>
      </c>
      <c r="E3401" t="s">
        <v>59</v>
      </c>
      <c r="F3401" t="s">
        <v>4258</v>
      </c>
      <c r="G3401">
        <v>4</v>
      </c>
      <c r="H3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1" t="str">
        <f>Tabla_Consulta_desde_proyectos6[[#This Row],[PRYApath]]&amp;" "&amp;Tabla_Consulta_desde_proyectos6[[#This Row],[Usunombre]]</f>
        <v>/0002/0002 ALVARO CHAVES SABORIO</v>
      </c>
    </row>
    <row r="3402" spans="1:11" x14ac:dyDescent="0.3">
      <c r="A3402" t="s">
        <v>84</v>
      </c>
      <c r="B3402" t="s">
        <v>4709</v>
      </c>
      <c r="C3402" t="s">
        <v>4728</v>
      </c>
      <c r="D3402" t="s">
        <v>1086</v>
      </c>
      <c r="E3402" t="s">
        <v>57</v>
      </c>
      <c r="F3402" t="s">
        <v>4258</v>
      </c>
      <c r="G3402">
        <v>18.5</v>
      </c>
      <c r="H3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2" t="str">
        <f>Tabla_Consulta_desde_proyectos6[[#This Row],[PRYApath]]&amp;" "&amp;Tabla_Consulta_desde_proyectos6[[#This Row],[Usunombre]]</f>
        <v>/0002/0002 JOSE MADRIGAL ARIAS</v>
      </c>
    </row>
    <row r="3403" spans="1:11" x14ac:dyDescent="0.3">
      <c r="A3403" t="s">
        <v>84</v>
      </c>
      <c r="B3403" t="s">
        <v>4709</v>
      </c>
      <c r="C3403" t="s">
        <v>5055</v>
      </c>
      <c r="D3403" t="s">
        <v>1086</v>
      </c>
      <c r="E3403" t="s">
        <v>57</v>
      </c>
      <c r="F3403" t="s">
        <v>4258</v>
      </c>
      <c r="G3403">
        <v>2.5</v>
      </c>
      <c r="H3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3" t="str">
        <f>Tabla_Consulta_desde_proyectos6[[#This Row],[PRYApath]]&amp;" "&amp;Tabla_Consulta_desde_proyectos6[[#This Row],[Usunombre]]</f>
        <v>/0002/0002 JOSE MADRIGAL ARIAS</v>
      </c>
    </row>
    <row r="3404" spans="1:11" x14ac:dyDescent="0.3">
      <c r="A3404" t="s">
        <v>84</v>
      </c>
      <c r="B3404" t="s">
        <v>4709</v>
      </c>
      <c r="C3404" t="s">
        <v>5390</v>
      </c>
      <c r="D3404" t="s">
        <v>1086</v>
      </c>
      <c r="E3404" t="s">
        <v>52</v>
      </c>
      <c r="F3404" t="s">
        <v>4258</v>
      </c>
      <c r="G3404">
        <v>8</v>
      </c>
      <c r="H3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4" t="str">
        <f>Tabla_Consulta_desde_proyectos6[[#This Row],[PRYApath]]&amp;" "&amp;Tabla_Consulta_desde_proyectos6[[#This Row],[Usunombre]]</f>
        <v>/0002/0002 JUAN ANTONIO MORA GARCIA</v>
      </c>
    </row>
    <row r="3405" spans="1:11" x14ac:dyDescent="0.3">
      <c r="A3405" t="s">
        <v>84</v>
      </c>
      <c r="B3405" t="s">
        <v>4709</v>
      </c>
      <c r="C3405" t="s">
        <v>5390</v>
      </c>
      <c r="D3405" t="s">
        <v>1086</v>
      </c>
      <c r="E3405" t="s">
        <v>55</v>
      </c>
      <c r="F3405" t="s">
        <v>4258</v>
      </c>
      <c r="G3405">
        <v>0.75</v>
      </c>
      <c r="H3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5" t="str">
        <f>Tabla_Consulta_desde_proyectos6[[#This Row],[PRYApath]]&amp;" "&amp;Tabla_Consulta_desde_proyectos6[[#This Row],[Usunombre]]</f>
        <v>/0002/0002 LUIS ENRIQUE JIMENEZ SANCHO</v>
      </c>
    </row>
    <row r="3406" spans="1:11" x14ac:dyDescent="0.3">
      <c r="A3406" t="s">
        <v>84</v>
      </c>
      <c r="B3406" t="s">
        <v>4709</v>
      </c>
      <c r="C3406" t="s">
        <v>5091</v>
      </c>
      <c r="D3406" t="s">
        <v>1086</v>
      </c>
      <c r="E3406" t="s">
        <v>55</v>
      </c>
      <c r="F3406" t="s">
        <v>4258</v>
      </c>
      <c r="G3406">
        <v>1.25</v>
      </c>
      <c r="H3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6" t="str">
        <f>Tabla_Consulta_desde_proyectos6[[#This Row],[PRYApath]]&amp;" "&amp;Tabla_Consulta_desde_proyectos6[[#This Row],[Usunombre]]</f>
        <v>/0002/0002 LUIS ENRIQUE JIMENEZ SANCHO</v>
      </c>
    </row>
    <row r="3407" spans="1:11" x14ac:dyDescent="0.3">
      <c r="A3407" t="s">
        <v>84</v>
      </c>
      <c r="B3407" t="s">
        <v>4709</v>
      </c>
      <c r="C3407" t="s">
        <v>5391</v>
      </c>
      <c r="D3407" t="s">
        <v>1086</v>
      </c>
      <c r="E3407" t="s">
        <v>77</v>
      </c>
      <c r="F3407" t="s">
        <v>4258</v>
      </c>
      <c r="G3407">
        <v>0.5</v>
      </c>
      <c r="H3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7" t="str">
        <f>Tabla_Consulta_desde_proyectos6[[#This Row],[PRYApath]]&amp;" "&amp;Tabla_Consulta_desde_proyectos6[[#This Row],[Usunombre]]</f>
        <v>/0002/0002 REIDY VALENCIA RUBI</v>
      </c>
    </row>
    <row r="3408" spans="1:11" x14ac:dyDescent="0.3">
      <c r="A3408" t="s">
        <v>84</v>
      </c>
      <c r="B3408" t="s">
        <v>4709</v>
      </c>
      <c r="C3408" t="s">
        <v>5392</v>
      </c>
      <c r="D3408" t="s">
        <v>1086</v>
      </c>
      <c r="E3408" t="s">
        <v>77</v>
      </c>
      <c r="F3408" t="s">
        <v>4258</v>
      </c>
      <c r="G3408">
        <v>3.25</v>
      </c>
      <c r="H3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8" t="str">
        <f>Tabla_Consulta_desde_proyectos6[[#This Row],[PRYApath]]&amp;" "&amp;Tabla_Consulta_desde_proyectos6[[#This Row],[Usunombre]]</f>
        <v>/0002/0002 REIDY VALENCIA RUBI</v>
      </c>
    </row>
    <row r="3409" spans="1:11" x14ac:dyDescent="0.3">
      <c r="A3409" t="s">
        <v>84</v>
      </c>
      <c r="D3409" t="s">
        <v>4538</v>
      </c>
      <c r="E3409" t="s">
        <v>63</v>
      </c>
      <c r="F3409" t="s">
        <v>4258</v>
      </c>
      <c r="G3409">
        <v>13</v>
      </c>
      <c r="H3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09" t="str">
        <f>Tabla_Consulta_desde_proyectos6[[#This Row],[PRYApath]]&amp;" "&amp;Tabla_Consulta_desde_proyectos6[[#This Row],[Usunombre]]</f>
        <v>/0002/0018 CAROL RODRIGUEZ SOLORZANO</v>
      </c>
    </row>
    <row r="3410" spans="1:11" x14ac:dyDescent="0.3">
      <c r="A3410" t="s">
        <v>84</v>
      </c>
      <c r="D3410" t="s">
        <v>3515</v>
      </c>
      <c r="E3410" t="s">
        <v>4190</v>
      </c>
      <c r="F3410" t="s">
        <v>4258</v>
      </c>
      <c r="G3410">
        <v>1</v>
      </c>
      <c r="H3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0" t="str">
        <f>Tabla_Consulta_desde_proyectos6[[#This Row],[PRYApath]]&amp;" "&amp;Tabla_Consulta_desde_proyectos6[[#This Row],[Usunombre]]</f>
        <v>/0006/0004 ARLYN GUEVARA ARRIETA</v>
      </c>
    </row>
    <row r="3411" spans="1:11" x14ac:dyDescent="0.3">
      <c r="A3411" t="s">
        <v>84</v>
      </c>
      <c r="B3411" t="s">
        <v>4993</v>
      </c>
      <c r="C3411" t="s">
        <v>4995</v>
      </c>
      <c r="D3411" t="s">
        <v>5029</v>
      </c>
      <c r="E3411" t="s">
        <v>294</v>
      </c>
      <c r="F3411" t="s">
        <v>4258</v>
      </c>
      <c r="G3411">
        <v>0.5</v>
      </c>
      <c r="H3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1" t="str">
        <f>Tabla_Consulta_desde_proyectos6[[#This Row],[PRYApath]]&amp;" "&amp;Tabla_Consulta_desde_proyectos6[[#This Row],[Usunombre]]</f>
        <v>/0014/0002 JOSE DANIEL CHINCHILLA CERDAS</v>
      </c>
    </row>
    <row r="3412" spans="1:11" x14ac:dyDescent="0.3">
      <c r="A3412" t="s">
        <v>84</v>
      </c>
      <c r="B3412" t="s">
        <v>4996</v>
      </c>
      <c r="C3412" t="s">
        <v>5393</v>
      </c>
      <c r="D3412" t="s">
        <v>5394</v>
      </c>
      <c r="E3412" t="s">
        <v>65</v>
      </c>
      <c r="F3412" t="s">
        <v>4258</v>
      </c>
      <c r="G3412">
        <v>0.37</v>
      </c>
      <c r="H3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2" t="str">
        <f>Tabla_Consulta_desde_proyectos6[[#This Row],[PRYApath]]&amp;" "&amp;Tabla_Consulta_desde_proyectos6[[#This Row],[Usunombre]]</f>
        <v>/0014/0004 ALFONSO VARGAS CHAVES</v>
      </c>
    </row>
    <row r="3413" spans="1:11" x14ac:dyDescent="0.3">
      <c r="A3413" t="s">
        <v>84</v>
      </c>
      <c r="B3413" t="s">
        <v>4996</v>
      </c>
      <c r="C3413" t="s">
        <v>4997</v>
      </c>
      <c r="D3413" t="s">
        <v>5394</v>
      </c>
      <c r="E3413" t="s">
        <v>65</v>
      </c>
      <c r="F3413" t="s">
        <v>4258</v>
      </c>
      <c r="G3413">
        <v>8.3800000000000008</v>
      </c>
      <c r="H3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3" t="str">
        <f>Tabla_Consulta_desde_proyectos6[[#This Row],[PRYApath]]&amp;" "&amp;Tabla_Consulta_desde_proyectos6[[#This Row],[Usunombre]]</f>
        <v>/0014/0004 ALFONSO VARGAS CHAVES</v>
      </c>
    </row>
    <row r="3414" spans="1:11" x14ac:dyDescent="0.3">
      <c r="A3414" t="s">
        <v>84</v>
      </c>
      <c r="B3414" t="s">
        <v>4996</v>
      </c>
      <c r="C3414" t="s">
        <v>5395</v>
      </c>
      <c r="D3414" t="s">
        <v>5394</v>
      </c>
      <c r="E3414" t="s">
        <v>65</v>
      </c>
      <c r="F3414" t="s">
        <v>4258</v>
      </c>
      <c r="G3414">
        <v>48.25</v>
      </c>
      <c r="H3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4" t="str">
        <f>Tabla_Consulta_desde_proyectos6[[#This Row],[PRYApath]]&amp;" "&amp;Tabla_Consulta_desde_proyectos6[[#This Row],[Usunombre]]</f>
        <v>/0014/0004 ALFONSO VARGAS CHAVES</v>
      </c>
    </row>
    <row r="3415" spans="1:11" x14ac:dyDescent="0.3">
      <c r="A3415" t="s">
        <v>84</v>
      </c>
      <c r="B3415" t="s">
        <v>4996</v>
      </c>
      <c r="C3415" t="s">
        <v>5395</v>
      </c>
      <c r="D3415" t="s">
        <v>5394</v>
      </c>
      <c r="E3415" t="s">
        <v>309</v>
      </c>
      <c r="F3415" t="s">
        <v>4258</v>
      </c>
      <c r="G3415">
        <v>9</v>
      </c>
      <c r="H3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5" t="str">
        <f>Tabla_Consulta_desde_proyectos6[[#This Row],[PRYApath]]&amp;" "&amp;Tabla_Consulta_desde_proyectos6[[#This Row],[Usunombre]]</f>
        <v>/0014/0004 ANTHONY ALVAREZ NAVARRO</v>
      </c>
    </row>
    <row r="3416" spans="1:11" x14ac:dyDescent="0.3">
      <c r="A3416" t="s">
        <v>84</v>
      </c>
      <c r="B3416" t="s">
        <v>4996</v>
      </c>
      <c r="C3416" t="s">
        <v>4998</v>
      </c>
      <c r="D3416" t="s">
        <v>5394</v>
      </c>
      <c r="E3416" t="s">
        <v>309</v>
      </c>
      <c r="F3416" t="s">
        <v>4258</v>
      </c>
      <c r="G3416">
        <v>10</v>
      </c>
      <c r="H3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6" t="str">
        <f>Tabla_Consulta_desde_proyectos6[[#This Row],[PRYApath]]&amp;" "&amp;Tabla_Consulta_desde_proyectos6[[#This Row],[Usunombre]]</f>
        <v>/0014/0004 ANTHONY ALVAREZ NAVARRO</v>
      </c>
    </row>
    <row r="3417" spans="1:11" x14ac:dyDescent="0.3">
      <c r="A3417" t="s">
        <v>84</v>
      </c>
      <c r="B3417" t="s">
        <v>4996</v>
      </c>
      <c r="C3417" t="s">
        <v>5395</v>
      </c>
      <c r="D3417" t="s">
        <v>5394</v>
      </c>
      <c r="E3417" t="s">
        <v>262</v>
      </c>
      <c r="F3417" t="s">
        <v>4258</v>
      </c>
      <c r="G3417">
        <v>8.75</v>
      </c>
      <c r="H3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7" t="str">
        <f>Tabla_Consulta_desde_proyectos6[[#This Row],[PRYApath]]&amp;" "&amp;Tabla_Consulta_desde_proyectos6[[#This Row],[Usunombre]]</f>
        <v>/0014/0004 ELIER CORTES BALTODANO</v>
      </c>
    </row>
    <row r="3418" spans="1:11" x14ac:dyDescent="0.3">
      <c r="A3418" t="s">
        <v>84</v>
      </c>
      <c r="B3418" t="s">
        <v>4996</v>
      </c>
      <c r="C3418" t="s">
        <v>5395</v>
      </c>
      <c r="D3418" t="s">
        <v>5394</v>
      </c>
      <c r="E3418" t="s">
        <v>136</v>
      </c>
      <c r="F3418" t="s">
        <v>4258</v>
      </c>
      <c r="G3418">
        <v>1</v>
      </c>
      <c r="H3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8" t="str">
        <f>Tabla_Consulta_desde_proyectos6[[#This Row],[PRYApath]]&amp;" "&amp;Tabla_Consulta_desde_proyectos6[[#This Row],[Usunombre]]</f>
        <v>/0014/0004 GEHISSON ANDRES GAITAN HERRERA</v>
      </c>
    </row>
    <row r="3419" spans="1:11" x14ac:dyDescent="0.3">
      <c r="A3419" t="s">
        <v>84</v>
      </c>
      <c r="B3419" t="s">
        <v>4996</v>
      </c>
      <c r="C3419" t="s">
        <v>4998</v>
      </c>
      <c r="D3419" t="s">
        <v>5394</v>
      </c>
      <c r="E3419" t="s">
        <v>294</v>
      </c>
      <c r="F3419" t="s">
        <v>4258</v>
      </c>
      <c r="G3419">
        <v>1</v>
      </c>
      <c r="H3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19" t="str">
        <f>Tabla_Consulta_desde_proyectos6[[#This Row],[PRYApath]]&amp;" "&amp;Tabla_Consulta_desde_proyectos6[[#This Row],[Usunombre]]</f>
        <v>/0014/0004 JOSE DANIEL CHINCHILLA CERDAS</v>
      </c>
    </row>
    <row r="3420" spans="1:11" x14ac:dyDescent="0.3">
      <c r="A3420" t="s">
        <v>84</v>
      </c>
      <c r="B3420" t="s">
        <v>4996</v>
      </c>
      <c r="C3420" t="s">
        <v>5395</v>
      </c>
      <c r="D3420" t="s">
        <v>5394</v>
      </c>
      <c r="E3420" t="s">
        <v>299</v>
      </c>
      <c r="F3420" t="s">
        <v>4258</v>
      </c>
      <c r="G3420">
        <v>29</v>
      </c>
      <c r="H3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0" t="str">
        <f>Tabla_Consulta_desde_proyectos6[[#This Row],[PRYApath]]&amp;" "&amp;Tabla_Consulta_desde_proyectos6[[#This Row],[Usunombre]]</f>
        <v>/0014/0004 MARCO ANTONIO ALPIZAR RODRIGUEZ</v>
      </c>
    </row>
    <row r="3421" spans="1:11" x14ac:dyDescent="0.3">
      <c r="A3421" t="s">
        <v>84</v>
      </c>
      <c r="B3421" t="s">
        <v>4957</v>
      </c>
      <c r="C3421" t="s">
        <v>5001</v>
      </c>
      <c r="D3421" t="s">
        <v>5030</v>
      </c>
      <c r="E3421" t="s">
        <v>65</v>
      </c>
      <c r="F3421" t="s">
        <v>4258</v>
      </c>
      <c r="G3421">
        <v>0.25</v>
      </c>
      <c r="H3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1" t="str">
        <f>Tabla_Consulta_desde_proyectos6[[#This Row],[PRYApath]]&amp;" "&amp;Tabla_Consulta_desde_proyectos6[[#This Row],[Usunombre]]</f>
        <v>/0014/0006 ALFONSO VARGAS CHAVES</v>
      </c>
    </row>
    <row r="3422" spans="1:11" x14ac:dyDescent="0.3">
      <c r="A3422" t="s">
        <v>84</v>
      </c>
      <c r="B3422" t="s">
        <v>4957</v>
      </c>
      <c r="C3422" t="s">
        <v>4958</v>
      </c>
      <c r="D3422" t="s">
        <v>5030</v>
      </c>
      <c r="E3422" t="s">
        <v>65</v>
      </c>
      <c r="F3422" t="s">
        <v>4258</v>
      </c>
      <c r="G3422">
        <v>1.5</v>
      </c>
      <c r="H3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2" t="str">
        <f>Tabla_Consulta_desde_proyectos6[[#This Row],[PRYApath]]&amp;" "&amp;Tabla_Consulta_desde_proyectos6[[#This Row],[Usunombre]]</f>
        <v>/0014/0006 ALFONSO VARGAS CHAVES</v>
      </c>
    </row>
    <row r="3423" spans="1:11" x14ac:dyDescent="0.3">
      <c r="A3423" t="s">
        <v>84</v>
      </c>
      <c r="B3423" t="s">
        <v>5384</v>
      </c>
      <c r="C3423" t="s">
        <v>5396</v>
      </c>
      <c r="D3423" t="s">
        <v>5397</v>
      </c>
      <c r="E3423" t="s">
        <v>136</v>
      </c>
      <c r="F3423" t="s">
        <v>4258</v>
      </c>
      <c r="G3423">
        <v>2</v>
      </c>
      <c r="H3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3" t="str">
        <f>Tabla_Consulta_desde_proyectos6[[#This Row],[PRYApath]]&amp;" "&amp;Tabla_Consulta_desde_proyectos6[[#This Row],[Usunombre]]</f>
        <v>/0014/0010 GEHISSON ANDRES GAITAN HERRERA</v>
      </c>
    </row>
    <row r="3424" spans="1:11" x14ac:dyDescent="0.3">
      <c r="A3424" t="s">
        <v>84</v>
      </c>
      <c r="B3424" t="s">
        <v>4963</v>
      </c>
      <c r="C3424" t="s">
        <v>4964</v>
      </c>
      <c r="D3424" t="s">
        <v>5398</v>
      </c>
      <c r="E3424" t="s">
        <v>65</v>
      </c>
      <c r="F3424" t="s">
        <v>4258</v>
      </c>
      <c r="G3424">
        <v>2</v>
      </c>
      <c r="H3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4" t="str">
        <f>Tabla_Consulta_desde_proyectos6[[#This Row],[PRYApath]]&amp;" "&amp;Tabla_Consulta_desde_proyectos6[[#This Row],[Usunombre]]</f>
        <v>/0014/0012 ALFONSO VARGAS CHAVES</v>
      </c>
    </row>
    <row r="3425" spans="1:11" x14ac:dyDescent="0.3">
      <c r="A3425" t="s">
        <v>84</v>
      </c>
      <c r="B3425" t="s">
        <v>4963</v>
      </c>
      <c r="C3425" t="s">
        <v>5197</v>
      </c>
      <c r="D3425" t="s">
        <v>5398</v>
      </c>
      <c r="E3425" t="s">
        <v>136</v>
      </c>
      <c r="F3425" t="s">
        <v>4258</v>
      </c>
      <c r="G3425">
        <v>3</v>
      </c>
      <c r="H3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5" t="str">
        <f>Tabla_Consulta_desde_proyectos6[[#This Row],[PRYApath]]&amp;" "&amp;Tabla_Consulta_desde_proyectos6[[#This Row],[Usunombre]]</f>
        <v>/0014/0012 GEHISSON ANDRES GAITAN HERRERA</v>
      </c>
    </row>
    <row r="3426" spans="1:11" x14ac:dyDescent="0.3">
      <c r="A3426" t="s">
        <v>84</v>
      </c>
      <c r="B3426" t="s">
        <v>4960</v>
      </c>
      <c r="C3426" t="s">
        <v>5004</v>
      </c>
      <c r="D3426" t="s">
        <v>5032</v>
      </c>
      <c r="E3426" t="s">
        <v>286</v>
      </c>
      <c r="F3426" t="s">
        <v>4258</v>
      </c>
      <c r="G3426">
        <v>1.5</v>
      </c>
      <c r="H3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6" t="str">
        <f>Tabla_Consulta_desde_proyectos6[[#This Row],[PRYApath]]&amp;" "&amp;Tabla_Consulta_desde_proyectos6[[#This Row],[Usunombre]]</f>
        <v>/0014/0014 ALFONSO FUENTES RODRIGUEZ</v>
      </c>
    </row>
    <row r="3427" spans="1:11" x14ac:dyDescent="0.3">
      <c r="A3427" t="s">
        <v>84</v>
      </c>
      <c r="B3427" t="s">
        <v>4960</v>
      </c>
      <c r="C3427" t="s">
        <v>5004</v>
      </c>
      <c r="D3427" t="s">
        <v>5032</v>
      </c>
      <c r="E3427" t="s">
        <v>65</v>
      </c>
      <c r="F3427" t="s">
        <v>4258</v>
      </c>
      <c r="G3427">
        <v>1</v>
      </c>
      <c r="H3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7" t="str">
        <f>Tabla_Consulta_desde_proyectos6[[#This Row],[PRYApath]]&amp;" "&amp;Tabla_Consulta_desde_proyectos6[[#This Row],[Usunombre]]</f>
        <v>/0014/0014 ALFONSO VARGAS CHAVES</v>
      </c>
    </row>
    <row r="3428" spans="1:11" x14ac:dyDescent="0.3">
      <c r="A3428" t="s">
        <v>84</v>
      </c>
      <c r="B3428" t="s">
        <v>4960</v>
      </c>
      <c r="C3428" t="s">
        <v>4961</v>
      </c>
      <c r="D3428" t="s">
        <v>5032</v>
      </c>
      <c r="E3428" t="s">
        <v>65</v>
      </c>
      <c r="F3428" t="s">
        <v>4258</v>
      </c>
      <c r="G3428">
        <v>4</v>
      </c>
      <c r="H34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8" t="str">
        <f>Tabla_Consulta_desde_proyectos6[[#This Row],[PRYApath]]&amp;" "&amp;Tabla_Consulta_desde_proyectos6[[#This Row],[Usunombre]]</f>
        <v>/0014/0014 ALFONSO VARGAS CHAVES</v>
      </c>
    </row>
    <row r="3429" spans="1:11" x14ac:dyDescent="0.3">
      <c r="A3429" t="s">
        <v>84</v>
      </c>
      <c r="B3429" t="s">
        <v>4960</v>
      </c>
      <c r="C3429" t="s">
        <v>5004</v>
      </c>
      <c r="D3429" t="s">
        <v>5032</v>
      </c>
      <c r="E3429" t="s">
        <v>136</v>
      </c>
      <c r="F3429" t="s">
        <v>4258</v>
      </c>
      <c r="G3429">
        <v>4</v>
      </c>
      <c r="H3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29" t="str">
        <f>Tabla_Consulta_desde_proyectos6[[#This Row],[PRYApath]]&amp;" "&amp;Tabla_Consulta_desde_proyectos6[[#This Row],[Usunombre]]</f>
        <v>/0014/0014 GEHISSON ANDRES GAITAN HERRERA</v>
      </c>
    </row>
    <row r="3430" spans="1:11" x14ac:dyDescent="0.3">
      <c r="A3430" t="s">
        <v>84</v>
      </c>
      <c r="B3430" t="s">
        <v>4960</v>
      </c>
      <c r="C3430" t="s">
        <v>5399</v>
      </c>
      <c r="D3430" t="s">
        <v>5032</v>
      </c>
      <c r="E3430" t="s">
        <v>136</v>
      </c>
      <c r="F3430" t="s">
        <v>4258</v>
      </c>
      <c r="G3430">
        <v>1</v>
      </c>
      <c r="H3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0" t="str">
        <f>Tabla_Consulta_desde_proyectos6[[#This Row],[PRYApath]]&amp;" "&amp;Tabla_Consulta_desde_proyectos6[[#This Row],[Usunombre]]</f>
        <v>/0014/0014 GEHISSON ANDRES GAITAN HERRERA</v>
      </c>
    </row>
    <row r="3431" spans="1:11" x14ac:dyDescent="0.3">
      <c r="A3431" t="s">
        <v>84</v>
      </c>
      <c r="B3431" t="s">
        <v>4960</v>
      </c>
      <c r="C3431" t="s">
        <v>5387</v>
      </c>
      <c r="D3431" t="s">
        <v>5032</v>
      </c>
      <c r="E3431" t="s">
        <v>136</v>
      </c>
      <c r="F3431" t="s">
        <v>4258</v>
      </c>
      <c r="G3431">
        <v>3.5</v>
      </c>
      <c r="H3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1" t="str">
        <f>Tabla_Consulta_desde_proyectos6[[#This Row],[PRYApath]]&amp;" "&amp;Tabla_Consulta_desde_proyectos6[[#This Row],[Usunombre]]</f>
        <v>/0014/0014 GEHISSON ANDRES GAITAN HERRERA</v>
      </c>
    </row>
    <row r="3432" spans="1:11" x14ac:dyDescent="0.3">
      <c r="A3432" t="s">
        <v>84</v>
      </c>
      <c r="B3432" t="s">
        <v>4960</v>
      </c>
      <c r="C3432" t="s">
        <v>4961</v>
      </c>
      <c r="D3432" t="s">
        <v>5032</v>
      </c>
      <c r="E3432" t="s">
        <v>136</v>
      </c>
      <c r="F3432" t="s">
        <v>4258</v>
      </c>
      <c r="G3432">
        <v>13.5</v>
      </c>
      <c r="H3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2" t="str">
        <f>Tabla_Consulta_desde_proyectos6[[#This Row],[PRYApath]]&amp;" "&amp;Tabla_Consulta_desde_proyectos6[[#This Row],[Usunombre]]</f>
        <v>/0014/0014 GEHISSON ANDRES GAITAN HERRERA</v>
      </c>
    </row>
    <row r="3433" spans="1:11" x14ac:dyDescent="0.3">
      <c r="A3433" t="s">
        <v>84</v>
      </c>
      <c r="B3433" t="s">
        <v>4960</v>
      </c>
      <c r="C3433" t="s">
        <v>4961</v>
      </c>
      <c r="D3433" t="s">
        <v>5032</v>
      </c>
      <c r="E3433" t="s">
        <v>29</v>
      </c>
      <c r="F3433" t="s">
        <v>4258</v>
      </c>
      <c r="G3433">
        <v>0.5</v>
      </c>
      <c r="H3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3" t="str">
        <f>Tabla_Consulta_desde_proyectos6[[#This Row],[PRYApath]]&amp;" "&amp;Tabla_Consulta_desde_proyectos6[[#This Row],[Usunombre]]</f>
        <v>/0014/0014 RAFAEL VEGA ALVAREZ</v>
      </c>
    </row>
    <row r="3434" spans="1:11" x14ac:dyDescent="0.3">
      <c r="A3434" t="s">
        <v>84</v>
      </c>
      <c r="B3434" t="s">
        <v>4967</v>
      </c>
      <c r="C3434" t="s">
        <v>4970</v>
      </c>
      <c r="D3434" t="s">
        <v>5400</v>
      </c>
      <c r="E3434" t="s">
        <v>286</v>
      </c>
      <c r="F3434" t="s">
        <v>4258</v>
      </c>
      <c r="G3434">
        <v>2</v>
      </c>
      <c r="H3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4" t="str">
        <f>Tabla_Consulta_desde_proyectos6[[#This Row],[PRYApath]]&amp;" "&amp;Tabla_Consulta_desde_proyectos6[[#This Row],[Usunombre]]</f>
        <v>/0014/0016 ALFONSO FUENTES RODRIGUEZ</v>
      </c>
    </row>
    <row r="3435" spans="1:11" x14ac:dyDescent="0.3">
      <c r="A3435" t="s">
        <v>84</v>
      </c>
      <c r="B3435" t="s">
        <v>4967</v>
      </c>
      <c r="C3435" t="s">
        <v>5327</v>
      </c>
      <c r="D3435" t="s">
        <v>5400</v>
      </c>
      <c r="E3435" t="s">
        <v>65</v>
      </c>
      <c r="F3435" t="s">
        <v>4258</v>
      </c>
      <c r="G3435">
        <v>0.25</v>
      </c>
      <c r="H3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5" t="str">
        <f>Tabla_Consulta_desde_proyectos6[[#This Row],[PRYApath]]&amp;" "&amp;Tabla_Consulta_desde_proyectos6[[#This Row],[Usunombre]]</f>
        <v>/0014/0016 ALFONSO VARGAS CHAVES</v>
      </c>
    </row>
    <row r="3436" spans="1:11" x14ac:dyDescent="0.3">
      <c r="A3436" t="s">
        <v>84</v>
      </c>
      <c r="B3436" t="s">
        <v>4967</v>
      </c>
      <c r="C3436" t="s">
        <v>4970</v>
      </c>
      <c r="D3436" t="s">
        <v>5400</v>
      </c>
      <c r="E3436" t="s">
        <v>65</v>
      </c>
      <c r="F3436" t="s">
        <v>4258</v>
      </c>
      <c r="G3436">
        <v>3.5</v>
      </c>
      <c r="H3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6" t="str">
        <f>Tabla_Consulta_desde_proyectos6[[#This Row],[PRYApath]]&amp;" "&amp;Tabla_Consulta_desde_proyectos6[[#This Row],[Usunombre]]</f>
        <v>/0014/0016 ALFONSO VARGAS CHAVES</v>
      </c>
    </row>
    <row r="3437" spans="1:11" x14ac:dyDescent="0.3">
      <c r="A3437" t="s">
        <v>84</v>
      </c>
      <c r="B3437" t="s">
        <v>4967</v>
      </c>
      <c r="C3437" t="s">
        <v>4968</v>
      </c>
      <c r="D3437" t="s">
        <v>5400</v>
      </c>
      <c r="E3437" t="s">
        <v>65</v>
      </c>
      <c r="F3437" t="s">
        <v>4258</v>
      </c>
      <c r="G3437">
        <v>0.5</v>
      </c>
      <c r="H3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7" t="str">
        <f>Tabla_Consulta_desde_proyectos6[[#This Row],[PRYApath]]&amp;" "&amp;Tabla_Consulta_desde_proyectos6[[#This Row],[Usunombre]]</f>
        <v>/0014/0016 ALFONSO VARGAS CHAVES</v>
      </c>
    </row>
    <row r="3438" spans="1:11" x14ac:dyDescent="0.3">
      <c r="A3438" t="s">
        <v>84</v>
      </c>
      <c r="B3438" t="s">
        <v>4967</v>
      </c>
      <c r="C3438" t="s">
        <v>5401</v>
      </c>
      <c r="D3438" t="s">
        <v>5400</v>
      </c>
      <c r="E3438" t="s">
        <v>65</v>
      </c>
      <c r="F3438" t="s">
        <v>4258</v>
      </c>
      <c r="G3438">
        <v>0.25</v>
      </c>
      <c r="H3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8" t="str">
        <f>Tabla_Consulta_desde_proyectos6[[#This Row],[PRYApath]]&amp;" "&amp;Tabla_Consulta_desde_proyectos6[[#This Row],[Usunombre]]</f>
        <v>/0014/0016 ALFONSO VARGAS CHAVES</v>
      </c>
    </row>
    <row r="3439" spans="1:11" x14ac:dyDescent="0.3">
      <c r="A3439" t="s">
        <v>4654</v>
      </c>
      <c r="B3439" t="s">
        <v>4709</v>
      </c>
      <c r="C3439" t="s">
        <v>5402</v>
      </c>
      <c r="D3439" t="s">
        <v>1086</v>
      </c>
      <c r="E3439" t="s">
        <v>59</v>
      </c>
      <c r="F3439" t="s">
        <v>4284</v>
      </c>
      <c r="G3439">
        <v>2</v>
      </c>
      <c r="H3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39" t="str">
        <f>Tabla_Consulta_desde_proyectos6[[#This Row],[PRYApath]]&amp;" "&amp;Tabla_Consulta_desde_proyectos6[[#This Row],[Usunombre]]</f>
        <v>/0002/0002 ALVARO CHAVES SABORIO</v>
      </c>
    </row>
    <row r="3440" spans="1:11" x14ac:dyDescent="0.3">
      <c r="A3440" t="s">
        <v>4654</v>
      </c>
      <c r="B3440" t="s">
        <v>4709</v>
      </c>
      <c r="C3440" t="s">
        <v>5403</v>
      </c>
      <c r="D3440" t="s">
        <v>1086</v>
      </c>
      <c r="E3440" t="s">
        <v>59</v>
      </c>
      <c r="F3440" t="s">
        <v>4342</v>
      </c>
      <c r="G3440">
        <v>1</v>
      </c>
      <c r="H3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0" t="str">
        <f>Tabla_Consulta_desde_proyectos6[[#This Row],[PRYApath]]&amp;" "&amp;Tabla_Consulta_desde_proyectos6[[#This Row],[Usunombre]]</f>
        <v>/0002/0002 ALVARO CHAVES SABORIO</v>
      </c>
    </row>
    <row r="3441" spans="1:11" x14ac:dyDescent="0.3">
      <c r="A3441" t="s">
        <v>4654</v>
      </c>
      <c r="B3441" t="s">
        <v>4709</v>
      </c>
      <c r="C3441" t="s">
        <v>5404</v>
      </c>
      <c r="D3441" t="s">
        <v>1086</v>
      </c>
      <c r="E3441" t="s">
        <v>59</v>
      </c>
      <c r="F3441" t="s">
        <v>4342</v>
      </c>
      <c r="G3441">
        <v>5</v>
      </c>
      <c r="H3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1" t="str">
        <f>Tabla_Consulta_desde_proyectos6[[#This Row],[PRYApath]]&amp;" "&amp;Tabla_Consulta_desde_proyectos6[[#This Row],[Usunombre]]</f>
        <v>/0002/0002 ALVARO CHAVES SABORIO</v>
      </c>
    </row>
    <row r="3442" spans="1:11" x14ac:dyDescent="0.3">
      <c r="A3442" t="s">
        <v>4654</v>
      </c>
      <c r="B3442" t="s">
        <v>4709</v>
      </c>
      <c r="C3442" t="s">
        <v>5405</v>
      </c>
      <c r="D3442" t="s">
        <v>1086</v>
      </c>
      <c r="E3442" t="s">
        <v>59</v>
      </c>
      <c r="F3442" t="s">
        <v>4366</v>
      </c>
      <c r="G3442">
        <v>1</v>
      </c>
      <c r="H34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2" t="str">
        <f>Tabla_Consulta_desde_proyectos6[[#This Row],[PRYApath]]&amp;" "&amp;Tabla_Consulta_desde_proyectos6[[#This Row],[Usunombre]]</f>
        <v>/0002/0002 ALVARO CHAVES SABORIO</v>
      </c>
    </row>
    <row r="3443" spans="1:11" x14ac:dyDescent="0.3">
      <c r="A3443" t="s">
        <v>4654</v>
      </c>
      <c r="B3443" t="s">
        <v>4709</v>
      </c>
      <c r="C3443" t="s">
        <v>5406</v>
      </c>
      <c r="D3443" t="s">
        <v>1086</v>
      </c>
      <c r="E3443" t="s">
        <v>59</v>
      </c>
      <c r="F3443" t="s">
        <v>4366</v>
      </c>
      <c r="G3443">
        <v>1</v>
      </c>
      <c r="H3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3" t="str">
        <f>Tabla_Consulta_desde_proyectos6[[#This Row],[PRYApath]]&amp;" "&amp;Tabla_Consulta_desde_proyectos6[[#This Row],[Usunombre]]</f>
        <v>/0002/0002 ALVARO CHAVES SABORIO</v>
      </c>
    </row>
    <row r="3444" spans="1:11" x14ac:dyDescent="0.3">
      <c r="A3444" t="s">
        <v>4654</v>
      </c>
      <c r="B3444" t="s">
        <v>4709</v>
      </c>
      <c r="C3444" t="s">
        <v>4922</v>
      </c>
      <c r="D3444" t="s">
        <v>1086</v>
      </c>
      <c r="E3444" t="s">
        <v>59</v>
      </c>
      <c r="F3444" t="s">
        <v>4388</v>
      </c>
      <c r="G3444">
        <v>1</v>
      </c>
      <c r="H3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4" t="str">
        <f>Tabla_Consulta_desde_proyectos6[[#This Row],[PRYApath]]&amp;" "&amp;Tabla_Consulta_desde_proyectos6[[#This Row],[Usunombre]]</f>
        <v>/0002/0002 ALVARO CHAVES SABORIO</v>
      </c>
    </row>
    <row r="3445" spans="1:11" x14ac:dyDescent="0.3">
      <c r="A3445" t="s">
        <v>4654</v>
      </c>
      <c r="B3445" t="s">
        <v>4709</v>
      </c>
      <c r="C3445" t="s">
        <v>5407</v>
      </c>
      <c r="D3445" t="s">
        <v>1086</v>
      </c>
      <c r="E3445" t="s">
        <v>59</v>
      </c>
      <c r="F3445" t="s">
        <v>4434</v>
      </c>
      <c r="G3445">
        <v>1</v>
      </c>
      <c r="H3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5" t="str">
        <f>Tabla_Consulta_desde_proyectos6[[#This Row],[PRYApath]]&amp;" "&amp;Tabla_Consulta_desde_proyectos6[[#This Row],[Usunombre]]</f>
        <v>/0002/0002 ALVARO CHAVES SABORIO</v>
      </c>
    </row>
    <row r="3446" spans="1:11" x14ac:dyDescent="0.3">
      <c r="A3446" t="s">
        <v>4654</v>
      </c>
      <c r="B3446" t="s">
        <v>4709</v>
      </c>
      <c r="C3446" t="s">
        <v>5408</v>
      </c>
      <c r="D3446" t="s">
        <v>1086</v>
      </c>
      <c r="E3446" t="s">
        <v>59</v>
      </c>
      <c r="F3446" t="s">
        <v>4493</v>
      </c>
      <c r="G3446">
        <v>1</v>
      </c>
      <c r="H3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6" t="str">
        <f>Tabla_Consulta_desde_proyectos6[[#This Row],[PRYApath]]&amp;" "&amp;Tabla_Consulta_desde_proyectos6[[#This Row],[Usunombre]]</f>
        <v>/0002/0002 ALVARO CHAVES SABORIO</v>
      </c>
    </row>
    <row r="3447" spans="1:11" x14ac:dyDescent="0.3">
      <c r="A3447" t="s">
        <v>4654</v>
      </c>
      <c r="B3447" t="s">
        <v>4709</v>
      </c>
      <c r="C3447" t="s">
        <v>5209</v>
      </c>
      <c r="D3447" t="s">
        <v>1086</v>
      </c>
      <c r="E3447" t="s">
        <v>59</v>
      </c>
      <c r="F3447" t="s">
        <v>4493</v>
      </c>
      <c r="G3447">
        <v>2.5</v>
      </c>
      <c r="H3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7" t="str">
        <f>Tabla_Consulta_desde_proyectos6[[#This Row],[PRYApath]]&amp;" "&amp;Tabla_Consulta_desde_proyectos6[[#This Row],[Usunombre]]</f>
        <v>/0002/0002 ALVARO CHAVES SABORIO</v>
      </c>
    </row>
    <row r="3448" spans="1:11" x14ac:dyDescent="0.3">
      <c r="A3448" t="s">
        <v>4654</v>
      </c>
      <c r="B3448" t="s">
        <v>4709</v>
      </c>
      <c r="C3448" t="s">
        <v>5409</v>
      </c>
      <c r="D3448" t="s">
        <v>1086</v>
      </c>
      <c r="E3448" t="s">
        <v>59</v>
      </c>
      <c r="F3448" t="s">
        <v>4640</v>
      </c>
      <c r="G3448">
        <v>1</v>
      </c>
      <c r="H3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8" t="str">
        <f>Tabla_Consulta_desde_proyectos6[[#This Row],[PRYApath]]&amp;" "&amp;Tabla_Consulta_desde_proyectos6[[#This Row],[Usunombre]]</f>
        <v>/0002/0002 ALVARO CHAVES SABORIO</v>
      </c>
    </row>
    <row r="3449" spans="1:11" x14ac:dyDescent="0.3">
      <c r="A3449" t="s">
        <v>4654</v>
      </c>
      <c r="B3449" t="s">
        <v>4709</v>
      </c>
      <c r="C3449" t="s">
        <v>5410</v>
      </c>
      <c r="D3449" t="s">
        <v>1086</v>
      </c>
      <c r="E3449" t="s">
        <v>63</v>
      </c>
      <c r="F3449" t="s">
        <v>4284</v>
      </c>
      <c r="G3449">
        <v>8</v>
      </c>
      <c r="H3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49" t="str">
        <f>Tabla_Consulta_desde_proyectos6[[#This Row],[PRYApath]]&amp;" "&amp;Tabla_Consulta_desde_proyectos6[[#This Row],[Usunombre]]</f>
        <v>/0002/0002 CAROL RODRIGUEZ SOLORZANO</v>
      </c>
    </row>
    <row r="3450" spans="1:11" x14ac:dyDescent="0.3">
      <c r="A3450" t="s">
        <v>4654</v>
      </c>
      <c r="B3450" t="s">
        <v>4709</v>
      </c>
      <c r="C3450" t="s">
        <v>5215</v>
      </c>
      <c r="D3450" t="s">
        <v>1086</v>
      </c>
      <c r="E3450" t="s">
        <v>63</v>
      </c>
      <c r="F3450" t="s">
        <v>4422</v>
      </c>
      <c r="G3450">
        <v>2.5</v>
      </c>
      <c r="H3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0" t="str">
        <f>Tabla_Consulta_desde_proyectos6[[#This Row],[PRYApath]]&amp;" "&amp;Tabla_Consulta_desde_proyectos6[[#This Row],[Usunombre]]</f>
        <v>/0002/0002 CAROL RODRIGUEZ SOLORZANO</v>
      </c>
    </row>
    <row r="3451" spans="1:11" x14ac:dyDescent="0.3">
      <c r="A3451" t="s">
        <v>4654</v>
      </c>
      <c r="B3451" t="s">
        <v>4709</v>
      </c>
      <c r="C3451" t="s">
        <v>5411</v>
      </c>
      <c r="D3451" t="s">
        <v>1086</v>
      </c>
      <c r="E3451" t="s">
        <v>63</v>
      </c>
      <c r="F3451" t="s">
        <v>4422</v>
      </c>
      <c r="G3451">
        <v>2.5</v>
      </c>
      <c r="H3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1" t="str">
        <f>Tabla_Consulta_desde_proyectos6[[#This Row],[PRYApath]]&amp;" "&amp;Tabla_Consulta_desde_proyectos6[[#This Row],[Usunombre]]</f>
        <v>/0002/0002 CAROL RODRIGUEZ SOLORZANO</v>
      </c>
    </row>
    <row r="3452" spans="1:11" x14ac:dyDescent="0.3">
      <c r="A3452" t="s">
        <v>4654</v>
      </c>
      <c r="B3452" t="s">
        <v>4709</v>
      </c>
      <c r="C3452" t="s">
        <v>5412</v>
      </c>
      <c r="D3452" t="s">
        <v>1086</v>
      </c>
      <c r="E3452" t="s">
        <v>63</v>
      </c>
      <c r="F3452" t="s">
        <v>4422</v>
      </c>
      <c r="G3452">
        <v>2.5</v>
      </c>
      <c r="H3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2" t="str">
        <f>Tabla_Consulta_desde_proyectos6[[#This Row],[PRYApath]]&amp;" "&amp;Tabla_Consulta_desde_proyectos6[[#This Row],[Usunombre]]</f>
        <v>/0002/0002 CAROL RODRIGUEZ SOLORZANO</v>
      </c>
    </row>
    <row r="3453" spans="1:11" x14ac:dyDescent="0.3">
      <c r="A3453" t="s">
        <v>4654</v>
      </c>
      <c r="B3453" t="s">
        <v>4709</v>
      </c>
      <c r="C3453" t="s">
        <v>5413</v>
      </c>
      <c r="D3453" t="s">
        <v>1086</v>
      </c>
      <c r="E3453" t="s">
        <v>63</v>
      </c>
      <c r="F3453" t="s">
        <v>4422</v>
      </c>
      <c r="G3453">
        <v>3</v>
      </c>
      <c r="H3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3" t="str">
        <f>Tabla_Consulta_desde_proyectos6[[#This Row],[PRYApath]]&amp;" "&amp;Tabla_Consulta_desde_proyectos6[[#This Row],[Usunombre]]</f>
        <v>/0002/0002 CAROL RODRIGUEZ SOLORZANO</v>
      </c>
    </row>
    <row r="3454" spans="1:11" x14ac:dyDescent="0.3">
      <c r="A3454" t="s">
        <v>4654</v>
      </c>
      <c r="B3454" t="s">
        <v>4709</v>
      </c>
      <c r="C3454" t="s">
        <v>5414</v>
      </c>
      <c r="D3454" t="s">
        <v>1086</v>
      </c>
      <c r="E3454" t="s">
        <v>63</v>
      </c>
      <c r="F3454" t="s">
        <v>4422</v>
      </c>
      <c r="G3454">
        <v>3</v>
      </c>
      <c r="H3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4" t="str">
        <f>Tabla_Consulta_desde_proyectos6[[#This Row],[PRYApath]]&amp;" "&amp;Tabla_Consulta_desde_proyectos6[[#This Row],[Usunombre]]</f>
        <v>/0002/0002 CAROL RODRIGUEZ SOLORZANO</v>
      </c>
    </row>
    <row r="3455" spans="1:11" x14ac:dyDescent="0.3">
      <c r="A3455" t="s">
        <v>4654</v>
      </c>
      <c r="B3455" t="s">
        <v>4709</v>
      </c>
      <c r="C3455" t="s">
        <v>5415</v>
      </c>
      <c r="D3455" t="s">
        <v>1086</v>
      </c>
      <c r="E3455" t="s">
        <v>63</v>
      </c>
      <c r="F3455" t="s">
        <v>4422</v>
      </c>
      <c r="G3455">
        <v>4</v>
      </c>
      <c r="H3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5" t="str">
        <f>Tabla_Consulta_desde_proyectos6[[#This Row],[PRYApath]]&amp;" "&amp;Tabla_Consulta_desde_proyectos6[[#This Row],[Usunombre]]</f>
        <v>/0002/0002 CAROL RODRIGUEZ SOLORZANO</v>
      </c>
    </row>
    <row r="3456" spans="1:11" x14ac:dyDescent="0.3">
      <c r="A3456" t="s">
        <v>4654</v>
      </c>
      <c r="B3456" t="s">
        <v>4709</v>
      </c>
      <c r="C3456" t="s">
        <v>5416</v>
      </c>
      <c r="D3456" t="s">
        <v>1086</v>
      </c>
      <c r="E3456" t="s">
        <v>63</v>
      </c>
      <c r="F3456" t="s">
        <v>4422</v>
      </c>
      <c r="G3456">
        <v>4.5</v>
      </c>
      <c r="H3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6" t="str">
        <f>Tabla_Consulta_desde_proyectos6[[#This Row],[PRYApath]]&amp;" "&amp;Tabla_Consulta_desde_proyectos6[[#This Row],[Usunombre]]</f>
        <v>/0002/0002 CAROL RODRIGUEZ SOLORZANO</v>
      </c>
    </row>
    <row r="3457" spans="1:11" x14ac:dyDescent="0.3">
      <c r="A3457" t="s">
        <v>4654</v>
      </c>
      <c r="B3457" t="s">
        <v>4709</v>
      </c>
      <c r="C3457" t="s">
        <v>5417</v>
      </c>
      <c r="D3457" t="s">
        <v>1086</v>
      </c>
      <c r="E3457" t="s">
        <v>63</v>
      </c>
      <c r="F3457" t="s">
        <v>4422</v>
      </c>
      <c r="G3457">
        <v>8</v>
      </c>
      <c r="H3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7" t="str">
        <f>Tabla_Consulta_desde_proyectos6[[#This Row],[PRYApath]]&amp;" "&amp;Tabla_Consulta_desde_proyectos6[[#This Row],[Usunombre]]</f>
        <v>/0002/0002 CAROL RODRIGUEZ SOLORZANO</v>
      </c>
    </row>
    <row r="3458" spans="1:11" x14ac:dyDescent="0.3">
      <c r="A3458" t="s">
        <v>4654</v>
      </c>
      <c r="B3458" t="s">
        <v>4709</v>
      </c>
      <c r="C3458" t="s">
        <v>5418</v>
      </c>
      <c r="D3458" t="s">
        <v>1086</v>
      </c>
      <c r="E3458" t="s">
        <v>63</v>
      </c>
      <c r="F3458" t="s">
        <v>4422</v>
      </c>
      <c r="G3458">
        <v>12</v>
      </c>
      <c r="H3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8" t="str">
        <f>Tabla_Consulta_desde_proyectos6[[#This Row],[PRYApath]]&amp;" "&amp;Tabla_Consulta_desde_proyectos6[[#This Row],[Usunombre]]</f>
        <v>/0002/0002 CAROL RODRIGUEZ SOLORZANO</v>
      </c>
    </row>
    <row r="3459" spans="1:11" x14ac:dyDescent="0.3">
      <c r="A3459" t="s">
        <v>4654</v>
      </c>
      <c r="B3459" t="s">
        <v>4709</v>
      </c>
      <c r="C3459" t="s">
        <v>5417</v>
      </c>
      <c r="D3459" t="s">
        <v>1086</v>
      </c>
      <c r="E3459" t="s">
        <v>63</v>
      </c>
      <c r="F3459" t="s">
        <v>4434</v>
      </c>
      <c r="G3459">
        <v>1</v>
      </c>
      <c r="H3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59" t="str">
        <f>Tabla_Consulta_desde_proyectos6[[#This Row],[PRYApath]]&amp;" "&amp;Tabla_Consulta_desde_proyectos6[[#This Row],[Usunombre]]</f>
        <v>/0002/0002 CAROL RODRIGUEZ SOLORZANO</v>
      </c>
    </row>
    <row r="3460" spans="1:11" x14ac:dyDescent="0.3">
      <c r="A3460" t="s">
        <v>4654</v>
      </c>
      <c r="B3460" t="s">
        <v>4709</v>
      </c>
      <c r="C3460" t="s">
        <v>5407</v>
      </c>
      <c r="D3460" t="s">
        <v>1086</v>
      </c>
      <c r="E3460" t="s">
        <v>63</v>
      </c>
      <c r="F3460" t="s">
        <v>4434</v>
      </c>
      <c r="G3460">
        <v>2</v>
      </c>
      <c r="H3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0" t="str">
        <f>Tabla_Consulta_desde_proyectos6[[#This Row],[PRYApath]]&amp;" "&amp;Tabla_Consulta_desde_proyectos6[[#This Row],[Usunombre]]</f>
        <v>/0002/0002 CAROL RODRIGUEZ SOLORZANO</v>
      </c>
    </row>
    <row r="3461" spans="1:11" x14ac:dyDescent="0.3">
      <c r="A3461" t="s">
        <v>4654</v>
      </c>
      <c r="B3461" t="s">
        <v>4709</v>
      </c>
      <c r="C3461" t="s">
        <v>5419</v>
      </c>
      <c r="D3461" t="s">
        <v>1086</v>
      </c>
      <c r="E3461" t="s">
        <v>63</v>
      </c>
      <c r="F3461" t="s">
        <v>4493</v>
      </c>
      <c r="G3461">
        <v>0.5</v>
      </c>
      <c r="H3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1" t="str">
        <f>Tabla_Consulta_desde_proyectos6[[#This Row],[PRYApath]]&amp;" "&amp;Tabla_Consulta_desde_proyectos6[[#This Row],[Usunombre]]</f>
        <v>/0002/0002 CAROL RODRIGUEZ SOLORZANO</v>
      </c>
    </row>
    <row r="3462" spans="1:11" x14ac:dyDescent="0.3">
      <c r="A3462" t="s">
        <v>4654</v>
      </c>
      <c r="B3462" t="s">
        <v>4709</v>
      </c>
      <c r="C3462" t="s">
        <v>5420</v>
      </c>
      <c r="D3462" t="s">
        <v>1086</v>
      </c>
      <c r="E3462" t="s">
        <v>63</v>
      </c>
      <c r="F3462" t="s">
        <v>4559</v>
      </c>
      <c r="G3462">
        <v>1.5</v>
      </c>
      <c r="H3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2" t="str">
        <f>Tabla_Consulta_desde_proyectos6[[#This Row],[PRYApath]]&amp;" "&amp;Tabla_Consulta_desde_proyectos6[[#This Row],[Usunombre]]</f>
        <v>/0002/0002 CAROL RODRIGUEZ SOLORZANO</v>
      </c>
    </row>
    <row r="3463" spans="1:11" x14ac:dyDescent="0.3">
      <c r="A3463" t="s">
        <v>4654</v>
      </c>
      <c r="B3463" t="s">
        <v>4709</v>
      </c>
      <c r="C3463" t="s">
        <v>5421</v>
      </c>
      <c r="D3463" t="s">
        <v>1086</v>
      </c>
      <c r="E3463" t="s">
        <v>63</v>
      </c>
      <c r="F3463" t="s">
        <v>4559</v>
      </c>
      <c r="G3463">
        <v>2.5</v>
      </c>
      <c r="H3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3" t="str">
        <f>Tabla_Consulta_desde_proyectos6[[#This Row],[PRYApath]]&amp;" "&amp;Tabla_Consulta_desde_proyectos6[[#This Row],[Usunombre]]</f>
        <v>/0002/0002 CAROL RODRIGUEZ SOLORZANO</v>
      </c>
    </row>
    <row r="3464" spans="1:11" x14ac:dyDescent="0.3">
      <c r="A3464" t="s">
        <v>4654</v>
      </c>
      <c r="B3464" t="s">
        <v>4709</v>
      </c>
      <c r="C3464" t="s">
        <v>5422</v>
      </c>
      <c r="D3464" t="s">
        <v>1086</v>
      </c>
      <c r="E3464" t="s">
        <v>63</v>
      </c>
      <c r="F3464" t="s">
        <v>4593</v>
      </c>
      <c r="G3464">
        <v>1</v>
      </c>
      <c r="H3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4" t="str">
        <f>Tabla_Consulta_desde_proyectos6[[#This Row],[PRYApath]]&amp;" "&amp;Tabla_Consulta_desde_proyectos6[[#This Row],[Usunombre]]</f>
        <v>/0002/0002 CAROL RODRIGUEZ SOLORZANO</v>
      </c>
    </row>
    <row r="3465" spans="1:11" x14ac:dyDescent="0.3">
      <c r="A3465" t="s">
        <v>4654</v>
      </c>
      <c r="B3465" t="s">
        <v>4709</v>
      </c>
      <c r="C3465" t="s">
        <v>5423</v>
      </c>
      <c r="D3465" t="s">
        <v>1086</v>
      </c>
      <c r="E3465" t="s">
        <v>63</v>
      </c>
      <c r="F3465" t="s">
        <v>4593</v>
      </c>
      <c r="G3465">
        <v>1</v>
      </c>
      <c r="H3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5" t="str">
        <f>Tabla_Consulta_desde_proyectos6[[#This Row],[PRYApath]]&amp;" "&amp;Tabla_Consulta_desde_proyectos6[[#This Row],[Usunombre]]</f>
        <v>/0002/0002 CAROL RODRIGUEZ SOLORZANO</v>
      </c>
    </row>
    <row r="3466" spans="1:11" x14ac:dyDescent="0.3">
      <c r="A3466" t="s">
        <v>4654</v>
      </c>
      <c r="B3466" t="s">
        <v>4709</v>
      </c>
      <c r="C3466" t="s">
        <v>5424</v>
      </c>
      <c r="D3466" t="s">
        <v>1086</v>
      </c>
      <c r="E3466" t="s">
        <v>63</v>
      </c>
      <c r="F3466" t="s">
        <v>4593</v>
      </c>
      <c r="G3466">
        <v>1.5</v>
      </c>
      <c r="H3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6" t="str">
        <f>Tabla_Consulta_desde_proyectos6[[#This Row],[PRYApath]]&amp;" "&amp;Tabla_Consulta_desde_proyectos6[[#This Row],[Usunombre]]</f>
        <v>/0002/0002 CAROL RODRIGUEZ SOLORZANO</v>
      </c>
    </row>
    <row r="3467" spans="1:11" x14ac:dyDescent="0.3">
      <c r="A3467" t="s">
        <v>4654</v>
      </c>
      <c r="B3467" t="s">
        <v>4709</v>
      </c>
      <c r="C3467" t="s">
        <v>5425</v>
      </c>
      <c r="D3467" t="s">
        <v>1086</v>
      </c>
      <c r="E3467" t="s">
        <v>63</v>
      </c>
      <c r="F3467" t="s">
        <v>4593</v>
      </c>
      <c r="G3467">
        <v>2</v>
      </c>
      <c r="H3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7" t="str">
        <f>Tabla_Consulta_desde_proyectos6[[#This Row],[PRYApath]]&amp;" "&amp;Tabla_Consulta_desde_proyectos6[[#This Row],[Usunombre]]</f>
        <v>/0002/0002 CAROL RODRIGUEZ SOLORZANO</v>
      </c>
    </row>
    <row r="3468" spans="1:11" x14ac:dyDescent="0.3">
      <c r="A3468" t="s">
        <v>4654</v>
      </c>
      <c r="B3468" t="s">
        <v>4709</v>
      </c>
      <c r="C3468" t="s">
        <v>5426</v>
      </c>
      <c r="D3468" t="s">
        <v>1086</v>
      </c>
      <c r="E3468" t="s">
        <v>63</v>
      </c>
      <c r="F3468" t="s">
        <v>4593</v>
      </c>
      <c r="G3468">
        <v>2</v>
      </c>
      <c r="H3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8" t="str">
        <f>Tabla_Consulta_desde_proyectos6[[#This Row],[PRYApath]]&amp;" "&amp;Tabla_Consulta_desde_proyectos6[[#This Row],[Usunombre]]</f>
        <v>/0002/0002 CAROL RODRIGUEZ SOLORZANO</v>
      </c>
    </row>
    <row r="3469" spans="1:11" x14ac:dyDescent="0.3">
      <c r="A3469" t="s">
        <v>4654</v>
      </c>
      <c r="B3469" t="s">
        <v>4709</v>
      </c>
      <c r="C3469" t="s">
        <v>5413</v>
      </c>
      <c r="D3469" t="s">
        <v>1086</v>
      </c>
      <c r="E3469" t="s">
        <v>63</v>
      </c>
      <c r="F3469" t="s">
        <v>4593</v>
      </c>
      <c r="G3469">
        <v>2.5</v>
      </c>
      <c r="H3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69" t="str">
        <f>Tabla_Consulta_desde_proyectos6[[#This Row],[PRYApath]]&amp;" "&amp;Tabla_Consulta_desde_proyectos6[[#This Row],[Usunombre]]</f>
        <v>/0002/0002 CAROL RODRIGUEZ SOLORZANO</v>
      </c>
    </row>
    <row r="3470" spans="1:11" x14ac:dyDescent="0.3">
      <c r="A3470" t="s">
        <v>4654</v>
      </c>
      <c r="B3470" t="s">
        <v>4709</v>
      </c>
      <c r="C3470" t="s">
        <v>5427</v>
      </c>
      <c r="D3470" t="s">
        <v>1086</v>
      </c>
      <c r="E3470" t="s">
        <v>63</v>
      </c>
      <c r="F3470" t="s">
        <v>4593</v>
      </c>
      <c r="G3470">
        <v>3.5</v>
      </c>
      <c r="H3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0" t="str">
        <f>Tabla_Consulta_desde_proyectos6[[#This Row],[PRYApath]]&amp;" "&amp;Tabla_Consulta_desde_proyectos6[[#This Row],[Usunombre]]</f>
        <v>/0002/0002 CAROL RODRIGUEZ SOLORZANO</v>
      </c>
    </row>
    <row r="3471" spans="1:11" x14ac:dyDescent="0.3">
      <c r="A3471" t="s">
        <v>4654</v>
      </c>
      <c r="B3471" t="s">
        <v>4709</v>
      </c>
      <c r="C3471" t="s">
        <v>5428</v>
      </c>
      <c r="D3471" t="s">
        <v>1086</v>
      </c>
      <c r="E3471" t="s">
        <v>63</v>
      </c>
      <c r="F3471" t="s">
        <v>4610</v>
      </c>
      <c r="G3471">
        <v>3</v>
      </c>
      <c r="H3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1" t="str">
        <f>Tabla_Consulta_desde_proyectos6[[#This Row],[PRYApath]]&amp;" "&amp;Tabla_Consulta_desde_proyectos6[[#This Row],[Usunombre]]</f>
        <v>/0002/0002 CAROL RODRIGUEZ SOLORZANO</v>
      </c>
    </row>
    <row r="3472" spans="1:11" x14ac:dyDescent="0.3">
      <c r="A3472" t="s">
        <v>4654</v>
      </c>
      <c r="B3472" t="s">
        <v>4709</v>
      </c>
      <c r="C3472" t="s">
        <v>8435</v>
      </c>
      <c r="D3472" t="s">
        <v>1086</v>
      </c>
      <c r="E3472" t="s">
        <v>63</v>
      </c>
      <c r="F3472" t="s">
        <v>8381</v>
      </c>
      <c r="G3472">
        <v>1</v>
      </c>
      <c r="H347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2" t="str">
        <f>Tabla_Consulta_desde_proyectos6[[#This Row],[PRYApath]]&amp;" "&amp;Tabla_Consulta_desde_proyectos6[[#This Row],[Usunombre]]</f>
        <v>/0002/0002 CAROL RODRIGUEZ SOLORZANO</v>
      </c>
    </row>
    <row r="3473" spans="1:11" x14ac:dyDescent="0.3">
      <c r="A3473" t="s">
        <v>4654</v>
      </c>
      <c r="B3473" t="s">
        <v>4709</v>
      </c>
      <c r="C3473" t="s">
        <v>8428</v>
      </c>
      <c r="D3473" t="s">
        <v>1086</v>
      </c>
      <c r="E3473" t="s">
        <v>63</v>
      </c>
      <c r="F3473" t="s">
        <v>8381</v>
      </c>
      <c r="G3473">
        <v>1.5</v>
      </c>
      <c r="H347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3" t="str">
        <f>Tabla_Consulta_desde_proyectos6[[#This Row],[PRYApath]]&amp;" "&amp;Tabla_Consulta_desde_proyectos6[[#This Row],[Usunombre]]</f>
        <v>/0002/0002 CAROL RODRIGUEZ SOLORZANO</v>
      </c>
    </row>
    <row r="3474" spans="1:11" x14ac:dyDescent="0.3">
      <c r="A3474" t="s">
        <v>4654</v>
      </c>
      <c r="B3474" t="s">
        <v>4709</v>
      </c>
      <c r="C3474" t="s">
        <v>8436</v>
      </c>
      <c r="D3474" t="s">
        <v>1086</v>
      </c>
      <c r="E3474" t="s">
        <v>63</v>
      </c>
      <c r="F3474" t="s">
        <v>8381</v>
      </c>
      <c r="G3474">
        <v>8</v>
      </c>
      <c r="H347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4" t="str">
        <f>Tabla_Consulta_desde_proyectos6[[#This Row],[PRYApath]]&amp;" "&amp;Tabla_Consulta_desde_proyectos6[[#This Row],[Usunombre]]</f>
        <v>/0002/0002 CAROL RODRIGUEZ SOLORZANO</v>
      </c>
    </row>
    <row r="3475" spans="1:11" x14ac:dyDescent="0.3">
      <c r="A3475" t="s">
        <v>4654</v>
      </c>
      <c r="B3475" t="s">
        <v>4709</v>
      </c>
      <c r="C3475" t="s">
        <v>5429</v>
      </c>
      <c r="D3475" t="s">
        <v>1086</v>
      </c>
      <c r="E3475" t="s">
        <v>69</v>
      </c>
      <c r="F3475" t="s">
        <v>4258</v>
      </c>
      <c r="G3475">
        <v>1</v>
      </c>
      <c r="H3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5" t="str">
        <f>Tabla_Consulta_desde_proyectos6[[#This Row],[PRYApath]]&amp;" "&amp;Tabla_Consulta_desde_proyectos6[[#This Row],[Usunombre]]</f>
        <v>/0002/0002 DANNY DAVID BUSTOS ROJAS</v>
      </c>
    </row>
    <row r="3476" spans="1:11" x14ac:dyDescent="0.3">
      <c r="A3476" t="s">
        <v>4654</v>
      </c>
      <c r="B3476" t="s">
        <v>4709</v>
      </c>
      <c r="C3476" t="s">
        <v>5409</v>
      </c>
      <c r="D3476" t="s">
        <v>1086</v>
      </c>
      <c r="E3476" t="s">
        <v>69</v>
      </c>
      <c r="F3476" t="s">
        <v>4388</v>
      </c>
      <c r="G3476">
        <v>0.5</v>
      </c>
      <c r="H3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6" t="str">
        <f>Tabla_Consulta_desde_proyectos6[[#This Row],[PRYApath]]&amp;" "&amp;Tabla_Consulta_desde_proyectos6[[#This Row],[Usunombre]]</f>
        <v>/0002/0002 DANNY DAVID BUSTOS ROJAS</v>
      </c>
    </row>
    <row r="3477" spans="1:11" x14ac:dyDescent="0.3">
      <c r="A3477" t="s">
        <v>4654</v>
      </c>
      <c r="B3477" t="s">
        <v>4709</v>
      </c>
      <c r="C3477" t="s">
        <v>5430</v>
      </c>
      <c r="D3477" t="s">
        <v>1086</v>
      </c>
      <c r="E3477" t="s">
        <v>69</v>
      </c>
      <c r="F3477" t="s">
        <v>4388</v>
      </c>
      <c r="G3477">
        <v>1</v>
      </c>
      <c r="H3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7" t="str">
        <f>Tabla_Consulta_desde_proyectos6[[#This Row],[PRYApath]]&amp;" "&amp;Tabla_Consulta_desde_proyectos6[[#This Row],[Usunombre]]</f>
        <v>/0002/0002 DANNY DAVID BUSTOS ROJAS</v>
      </c>
    </row>
    <row r="3478" spans="1:11" x14ac:dyDescent="0.3">
      <c r="A3478" t="s">
        <v>4654</v>
      </c>
      <c r="B3478" t="s">
        <v>4709</v>
      </c>
      <c r="C3478" t="s">
        <v>4787</v>
      </c>
      <c r="D3478" t="s">
        <v>1086</v>
      </c>
      <c r="E3478" t="s">
        <v>69</v>
      </c>
      <c r="F3478" t="s">
        <v>4388</v>
      </c>
      <c r="G3478">
        <v>6</v>
      </c>
      <c r="H3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8" t="str">
        <f>Tabla_Consulta_desde_proyectos6[[#This Row],[PRYApath]]&amp;" "&amp;Tabla_Consulta_desde_proyectos6[[#This Row],[Usunombre]]</f>
        <v>/0002/0002 DANNY DAVID BUSTOS ROJAS</v>
      </c>
    </row>
    <row r="3479" spans="1:11" x14ac:dyDescent="0.3">
      <c r="A3479" t="s">
        <v>4654</v>
      </c>
      <c r="B3479" t="s">
        <v>4709</v>
      </c>
      <c r="C3479" t="s">
        <v>5431</v>
      </c>
      <c r="D3479" t="s">
        <v>1086</v>
      </c>
      <c r="E3479" t="s">
        <v>69</v>
      </c>
      <c r="F3479" t="s">
        <v>4434</v>
      </c>
      <c r="G3479">
        <v>2</v>
      </c>
      <c r="H3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79" t="str">
        <f>Tabla_Consulta_desde_proyectos6[[#This Row],[PRYApath]]&amp;" "&amp;Tabla_Consulta_desde_proyectos6[[#This Row],[Usunombre]]</f>
        <v>/0002/0002 DANNY DAVID BUSTOS ROJAS</v>
      </c>
    </row>
    <row r="3480" spans="1:11" x14ac:dyDescent="0.3">
      <c r="A3480" t="s">
        <v>4654</v>
      </c>
      <c r="B3480" t="s">
        <v>4709</v>
      </c>
      <c r="C3480" t="s">
        <v>5432</v>
      </c>
      <c r="D3480" t="s">
        <v>1086</v>
      </c>
      <c r="E3480" t="s">
        <v>69</v>
      </c>
      <c r="F3480" t="s">
        <v>4493</v>
      </c>
      <c r="G3480">
        <v>1</v>
      </c>
      <c r="H3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0" t="str">
        <f>Tabla_Consulta_desde_proyectos6[[#This Row],[PRYApath]]&amp;" "&amp;Tabla_Consulta_desde_proyectos6[[#This Row],[Usunombre]]</f>
        <v>/0002/0002 DANNY DAVID BUSTOS ROJAS</v>
      </c>
    </row>
    <row r="3481" spans="1:11" x14ac:dyDescent="0.3">
      <c r="A3481" t="s">
        <v>4654</v>
      </c>
      <c r="B3481" t="s">
        <v>4709</v>
      </c>
      <c r="C3481" t="s">
        <v>5433</v>
      </c>
      <c r="D3481" t="s">
        <v>1086</v>
      </c>
      <c r="E3481" t="s">
        <v>69</v>
      </c>
      <c r="F3481" t="s">
        <v>4593</v>
      </c>
      <c r="G3481">
        <v>5</v>
      </c>
      <c r="H3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1" t="str">
        <f>Tabla_Consulta_desde_proyectos6[[#This Row],[PRYApath]]&amp;" "&amp;Tabla_Consulta_desde_proyectos6[[#This Row],[Usunombre]]</f>
        <v>/0002/0002 DANNY DAVID BUSTOS ROJAS</v>
      </c>
    </row>
    <row r="3482" spans="1:11" x14ac:dyDescent="0.3">
      <c r="A3482" t="s">
        <v>4654</v>
      </c>
      <c r="B3482" t="s">
        <v>4709</v>
      </c>
      <c r="C3482" t="s">
        <v>5409</v>
      </c>
      <c r="D3482" t="s">
        <v>1086</v>
      </c>
      <c r="E3482" t="s">
        <v>69</v>
      </c>
      <c r="F3482" t="s">
        <v>4610</v>
      </c>
      <c r="G3482">
        <v>0.5</v>
      </c>
      <c r="H3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2" t="str">
        <f>Tabla_Consulta_desde_proyectos6[[#This Row],[PRYApath]]&amp;" "&amp;Tabla_Consulta_desde_proyectos6[[#This Row],[Usunombre]]</f>
        <v>/0002/0002 DANNY DAVID BUSTOS ROJAS</v>
      </c>
    </row>
    <row r="3483" spans="1:11" x14ac:dyDescent="0.3">
      <c r="A3483" t="s">
        <v>4654</v>
      </c>
      <c r="B3483" t="s">
        <v>4709</v>
      </c>
      <c r="C3483" t="s">
        <v>5409</v>
      </c>
      <c r="D3483" t="s">
        <v>1086</v>
      </c>
      <c r="E3483" t="s">
        <v>69</v>
      </c>
      <c r="F3483" t="s">
        <v>4640</v>
      </c>
      <c r="G3483">
        <v>6</v>
      </c>
      <c r="H3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3" t="str">
        <f>Tabla_Consulta_desde_proyectos6[[#This Row],[PRYApath]]&amp;" "&amp;Tabla_Consulta_desde_proyectos6[[#This Row],[Usunombre]]</f>
        <v>/0002/0002 DANNY DAVID BUSTOS ROJAS</v>
      </c>
    </row>
    <row r="3484" spans="1:11" x14ac:dyDescent="0.3">
      <c r="A3484" t="s">
        <v>4654</v>
      </c>
      <c r="B3484" t="s">
        <v>4709</v>
      </c>
      <c r="C3484" t="s">
        <v>5434</v>
      </c>
      <c r="D3484" t="s">
        <v>1086</v>
      </c>
      <c r="E3484" t="s">
        <v>57</v>
      </c>
      <c r="F3484" t="s">
        <v>4258</v>
      </c>
      <c r="G3484">
        <v>0.25</v>
      </c>
      <c r="H3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4" t="str">
        <f>Tabla_Consulta_desde_proyectos6[[#This Row],[PRYApath]]&amp;" "&amp;Tabla_Consulta_desde_proyectos6[[#This Row],[Usunombre]]</f>
        <v>/0002/0002 JOSE MADRIGAL ARIAS</v>
      </c>
    </row>
    <row r="3485" spans="1:11" x14ac:dyDescent="0.3">
      <c r="A3485" t="s">
        <v>4654</v>
      </c>
      <c r="B3485" t="s">
        <v>4709</v>
      </c>
      <c r="C3485" t="s">
        <v>5435</v>
      </c>
      <c r="D3485" t="s">
        <v>1086</v>
      </c>
      <c r="E3485" t="s">
        <v>57</v>
      </c>
      <c r="F3485" t="s">
        <v>4258</v>
      </c>
      <c r="G3485">
        <v>0.75</v>
      </c>
      <c r="H3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5" t="str">
        <f>Tabla_Consulta_desde_proyectos6[[#This Row],[PRYApath]]&amp;" "&amp;Tabla_Consulta_desde_proyectos6[[#This Row],[Usunombre]]</f>
        <v>/0002/0002 JOSE MADRIGAL ARIAS</v>
      </c>
    </row>
    <row r="3486" spans="1:11" x14ac:dyDescent="0.3">
      <c r="A3486" t="s">
        <v>4654</v>
      </c>
      <c r="B3486" t="s">
        <v>4709</v>
      </c>
      <c r="C3486" t="s">
        <v>5100</v>
      </c>
      <c r="D3486" t="s">
        <v>1086</v>
      </c>
      <c r="E3486" t="s">
        <v>57</v>
      </c>
      <c r="F3486" t="s">
        <v>4258</v>
      </c>
      <c r="G3486">
        <v>0.75</v>
      </c>
      <c r="H3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6" t="str">
        <f>Tabla_Consulta_desde_proyectos6[[#This Row],[PRYApath]]&amp;" "&amp;Tabla_Consulta_desde_proyectos6[[#This Row],[Usunombre]]</f>
        <v>/0002/0002 JOSE MADRIGAL ARIAS</v>
      </c>
    </row>
    <row r="3487" spans="1:11" x14ac:dyDescent="0.3">
      <c r="A3487" t="s">
        <v>4654</v>
      </c>
      <c r="B3487" t="s">
        <v>4709</v>
      </c>
      <c r="C3487" t="s">
        <v>5093</v>
      </c>
      <c r="D3487" t="s">
        <v>1086</v>
      </c>
      <c r="E3487" t="s">
        <v>57</v>
      </c>
      <c r="F3487" t="s">
        <v>4258</v>
      </c>
      <c r="G3487">
        <v>1.5</v>
      </c>
      <c r="H3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7" t="str">
        <f>Tabla_Consulta_desde_proyectos6[[#This Row],[PRYApath]]&amp;" "&amp;Tabla_Consulta_desde_proyectos6[[#This Row],[Usunombre]]</f>
        <v>/0002/0002 JOSE MADRIGAL ARIAS</v>
      </c>
    </row>
    <row r="3488" spans="1:11" x14ac:dyDescent="0.3">
      <c r="A3488" t="s">
        <v>4654</v>
      </c>
      <c r="B3488" t="s">
        <v>4709</v>
      </c>
      <c r="C3488" t="s">
        <v>5089</v>
      </c>
      <c r="D3488" t="s">
        <v>1086</v>
      </c>
      <c r="E3488" t="s">
        <v>57</v>
      </c>
      <c r="F3488" t="s">
        <v>4258</v>
      </c>
      <c r="G3488">
        <v>1.5</v>
      </c>
      <c r="H3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8" t="str">
        <f>Tabla_Consulta_desde_proyectos6[[#This Row],[PRYApath]]&amp;" "&amp;Tabla_Consulta_desde_proyectos6[[#This Row],[Usunombre]]</f>
        <v>/0002/0002 JOSE MADRIGAL ARIAS</v>
      </c>
    </row>
    <row r="3489" spans="1:11" x14ac:dyDescent="0.3">
      <c r="A3489" t="s">
        <v>4654</v>
      </c>
      <c r="B3489" t="s">
        <v>4709</v>
      </c>
      <c r="C3489" t="s">
        <v>5436</v>
      </c>
      <c r="D3489" t="s">
        <v>1086</v>
      </c>
      <c r="E3489" t="s">
        <v>57</v>
      </c>
      <c r="F3489" t="s">
        <v>4258</v>
      </c>
      <c r="G3489">
        <v>5</v>
      </c>
      <c r="H3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89" t="str">
        <f>Tabla_Consulta_desde_proyectos6[[#This Row],[PRYApath]]&amp;" "&amp;Tabla_Consulta_desde_proyectos6[[#This Row],[Usunombre]]</f>
        <v>/0002/0002 JOSE MADRIGAL ARIAS</v>
      </c>
    </row>
    <row r="3490" spans="1:11" x14ac:dyDescent="0.3">
      <c r="A3490" t="s">
        <v>4654</v>
      </c>
      <c r="B3490" t="s">
        <v>4709</v>
      </c>
      <c r="C3490" t="s">
        <v>5435</v>
      </c>
      <c r="D3490" t="s">
        <v>1086</v>
      </c>
      <c r="E3490" t="s">
        <v>57</v>
      </c>
      <c r="F3490" t="s">
        <v>4284</v>
      </c>
      <c r="G3490">
        <v>0.25</v>
      </c>
      <c r="H3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0" t="str">
        <f>Tabla_Consulta_desde_proyectos6[[#This Row],[PRYApath]]&amp;" "&amp;Tabla_Consulta_desde_proyectos6[[#This Row],[Usunombre]]</f>
        <v>/0002/0002 JOSE MADRIGAL ARIAS</v>
      </c>
    </row>
    <row r="3491" spans="1:11" x14ac:dyDescent="0.3">
      <c r="A3491" t="s">
        <v>4654</v>
      </c>
      <c r="B3491" t="s">
        <v>4709</v>
      </c>
      <c r="C3491" t="s">
        <v>5437</v>
      </c>
      <c r="D3491" t="s">
        <v>1086</v>
      </c>
      <c r="E3491" t="s">
        <v>57</v>
      </c>
      <c r="F3491" t="s">
        <v>4284</v>
      </c>
      <c r="G3491">
        <v>0.25</v>
      </c>
      <c r="H3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1" t="str">
        <f>Tabla_Consulta_desde_proyectos6[[#This Row],[PRYApath]]&amp;" "&amp;Tabla_Consulta_desde_proyectos6[[#This Row],[Usunombre]]</f>
        <v>/0002/0002 JOSE MADRIGAL ARIAS</v>
      </c>
    </row>
    <row r="3492" spans="1:11" x14ac:dyDescent="0.3">
      <c r="A3492" t="s">
        <v>4654</v>
      </c>
      <c r="B3492" t="s">
        <v>4709</v>
      </c>
      <c r="C3492" t="s">
        <v>5438</v>
      </c>
      <c r="D3492" t="s">
        <v>1086</v>
      </c>
      <c r="E3492" t="s">
        <v>57</v>
      </c>
      <c r="F3492" t="s">
        <v>4284</v>
      </c>
      <c r="G3492">
        <v>0.5</v>
      </c>
      <c r="H3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2" t="str">
        <f>Tabla_Consulta_desde_proyectos6[[#This Row],[PRYApath]]&amp;" "&amp;Tabla_Consulta_desde_proyectos6[[#This Row],[Usunombre]]</f>
        <v>/0002/0002 JOSE MADRIGAL ARIAS</v>
      </c>
    </row>
    <row r="3493" spans="1:11" x14ac:dyDescent="0.3">
      <c r="A3493" t="s">
        <v>4654</v>
      </c>
      <c r="B3493" t="s">
        <v>4709</v>
      </c>
      <c r="C3493" t="s">
        <v>4728</v>
      </c>
      <c r="D3493" t="s">
        <v>1086</v>
      </c>
      <c r="E3493" t="s">
        <v>57</v>
      </c>
      <c r="F3493" t="s">
        <v>4342</v>
      </c>
      <c r="G3493">
        <v>12</v>
      </c>
      <c r="H3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3" t="str">
        <f>Tabla_Consulta_desde_proyectos6[[#This Row],[PRYApath]]&amp;" "&amp;Tabla_Consulta_desde_proyectos6[[#This Row],[Usunombre]]</f>
        <v>/0002/0002 JOSE MADRIGAL ARIAS</v>
      </c>
    </row>
    <row r="3494" spans="1:11" x14ac:dyDescent="0.3">
      <c r="A3494" t="s">
        <v>4654</v>
      </c>
      <c r="B3494" t="s">
        <v>4709</v>
      </c>
      <c r="C3494" t="s">
        <v>5439</v>
      </c>
      <c r="D3494" t="s">
        <v>1086</v>
      </c>
      <c r="E3494" t="s">
        <v>57</v>
      </c>
      <c r="F3494" t="s">
        <v>4342</v>
      </c>
      <c r="G3494">
        <v>2</v>
      </c>
      <c r="H3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4" t="str">
        <f>Tabla_Consulta_desde_proyectos6[[#This Row],[PRYApath]]&amp;" "&amp;Tabla_Consulta_desde_proyectos6[[#This Row],[Usunombre]]</f>
        <v>/0002/0002 JOSE MADRIGAL ARIAS</v>
      </c>
    </row>
    <row r="3495" spans="1:11" x14ac:dyDescent="0.3">
      <c r="A3495" t="s">
        <v>4654</v>
      </c>
      <c r="B3495" t="s">
        <v>4709</v>
      </c>
      <c r="C3495" t="s">
        <v>5437</v>
      </c>
      <c r="D3495" t="s">
        <v>1086</v>
      </c>
      <c r="E3495" t="s">
        <v>57</v>
      </c>
      <c r="F3495" t="s">
        <v>4342</v>
      </c>
      <c r="G3495">
        <v>2.25</v>
      </c>
      <c r="H3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5" t="str">
        <f>Tabla_Consulta_desde_proyectos6[[#This Row],[PRYApath]]&amp;" "&amp;Tabla_Consulta_desde_proyectos6[[#This Row],[Usunombre]]</f>
        <v>/0002/0002 JOSE MADRIGAL ARIAS</v>
      </c>
    </row>
    <row r="3496" spans="1:11" x14ac:dyDescent="0.3">
      <c r="A3496" t="s">
        <v>4654</v>
      </c>
      <c r="B3496" t="s">
        <v>4709</v>
      </c>
      <c r="C3496" t="s">
        <v>4728</v>
      </c>
      <c r="D3496" t="s">
        <v>1086</v>
      </c>
      <c r="E3496" t="s">
        <v>57</v>
      </c>
      <c r="F3496" t="s">
        <v>4366</v>
      </c>
      <c r="G3496">
        <v>8</v>
      </c>
      <c r="H3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6" t="str">
        <f>Tabla_Consulta_desde_proyectos6[[#This Row],[PRYApath]]&amp;" "&amp;Tabla_Consulta_desde_proyectos6[[#This Row],[Usunombre]]</f>
        <v>/0002/0002 JOSE MADRIGAL ARIAS</v>
      </c>
    </row>
    <row r="3497" spans="1:11" x14ac:dyDescent="0.3">
      <c r="A3497" t="s">
        <v>4654</v>
      </c>
      <c r="B3497" t="s">
        <v>4709</v>
      </c>
      <c r="C3497" t="s">
        <v>5440</v>
      </c>
      <c r="D3497" t="s">
        <v>1086</v>
      </c>
      <c r="E3497" t="s">
        <v>57</v>
      </c>
      <c r="F3497" t="s">
        <v>4366</v>
      </c>
      <c r="G3497">
        <v>1</v>
      </c>
      <c r="H3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7" t="str">
        <f>Tabla_Consulta_desde_proyectos6[[#This Row],[PRYApath]]&amp;" "&amp;Tabla_Consulta_desde_proyectos6[[#This Row],[Usunombre]]</f>
        <v>/0002/0002 JOSE MADRIGAL ARIAS</v>
      </c>
    </row>
    <row r="3498" spans="1:11" x14ac:dyDescent="0.3">
      <c r="A3498" t="s">
        <v>4654</v>
      </c>
      <c r="B3498" t="s">
        <v>4709</v>
      </c>
      <c r="C3498" t="s">
        <v>5435</v>
      </c>
      <c r="D3498" t="s">
        <v>1086</v>
      </c>
      <c r="E3498" t="s">
        <v>57</v>
      </c>
      <c r="F3498" t="s">
        <v>4366</v>
      </c>
      <c r="G3498">
        <v>2</v>
      </c>
      <c r="H3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8" t="str">
        <f>Tabla_Consulta_desde_proyectos6[[#This Row],[PRYApath]]&amp;" "&amp;Tabla_Consulta_desde_proyectos6[[#This Row],[Usunombre]]</f>
        <v>/0002/0002 JOSE MADRIGAL ARIAS</v>
      </c>
    </row>
    <row r="3499" spans="1:11" x14ac:dyDescent="0.3">
      <c r="A3499" t="s">
        <v>4654</v>
      </c>
      <c r="B3499" t="s">
        <v>4709</v>
      </c>
      <c r="C3499" t="s">
        <v>5093</v>
      </c>
      <c r="D3499" t="s">
        <v>1086</v>
      </c>
      <c r="E3499" t="s">
        <v>57</v>
      </c>
      <c r="F3499" t="s">
        <v>4366</v>
      </c>
      <c r="G3499">
        <v>2</v>
      </c>
      <c r="H3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499" t="str">
        <f>Tabla_Consulta_desde_proyectos6[[#This Row],[PRYApath]]&amp;" "&amp;Tabla_Consulta_desde_proyectos6[[#This Row],[Usunombre]]</f>
        <v>/0002/0002 JOSE MADRIGAL ARIAS</v>
      </c>
    </row>
    <row r="3500" spans="1:11" x14ac:dyDescent="0.3">
      <c r="A3500" t="s">
        <v>4654</v>
      </c>
      <c r="B3500" t="s">
        <v>4709</v>
      </c>
      <c r="C3500" t="s">
        <v>5441</v>
      </c>
      <c r="D3500" t="s">
        <v>1086</v>
      </c>
      <c r="E3500" t="s">
        <v>57</v>
      </c>
      <c r="F3500" t="s">
        <v>4366</v>
      </c>
      <c r="G3500">
        <v>2.5</v>
      </c>
      <c r="H3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0" t="str">
        <f>Tabla_Consulta_desde_proyectos6[[#This Row],[PRYApath]]&amp;" "&amp;Tabla_Consulta_desde_proyectos6[[#This Row],[Usunombre]]</f>
        <v>/0002/0002 JOSE MADRIGAL ARIAS</v>
      </c>
    </row>
    <row r="3501" spans="1:11" x14ac:dyDescent="0.3">
      <c r="A3501" t="s">
        <v>4654</v>
      </c>
      <c r="B3501" t="s">
        <v>4709</v>
      </c>
      <c r="C3501" t="s">
        <v>5093</v>
      </c>
      <c r="D3501" t="s">
        <v>1086</v>
      </c>
      <c r="E3501" t="s">
        <v>57</v>
      </c>
      <c r="F3501" t="s">
        <v>4388</v>
      </c>
      <c r="G3501">
        <v>0.75</v>
      </c>
      <c r="H3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1" t="str">
        <f>Tabla_Consulta_desde_proyectos6[[#This Row],[PRYApath]]&amp;" "&amp;Tabla_Consulta_desde_proyectos6[[#This Row],[Usunombre]]</f>
        <v>/0002/0002 JOSE MADRIGAL ARIAS</v>
      </c>
    </row>
    <row r="3502" spans="1:11" x14ac:dyDescent="0.3">
      <c r="A3502" t="s">
        <v>4654</v>
      </c>
      <c r="B3502" t="s">
        <v>4709</v>
      </c>
      <c r="C3502" t="s">
        <v>5409</v>
      </c>
      <c r="D3502" t="s">
        <v>1086</v>
      </c>
      <c r="E3502" t="s">
        <v>57</v>
      </c>
      <c r="F3502" t="s">
        <v>4388</v>
      </c>
      <c r="G3502">
        <v>0.75</v>
      </c>
      <c r="H3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2" t="str">
        <f>Tabla_Consulta_desde_proyectos6[[#This Row],[PRYApath]]&amp;" "&amp;Tabla_Consulta_desde_proyectos6[[#This Row],[Usunombre]]</f>
        <v>/0002/0002 JOSE MADRIGAL ARIAS</v>
      </c>
    </row>
    <row r="3503" spans="1:11" x14ac:dyDescent="0.3">
      <c r="A3503" t="s">
        <v>4654</v>
      </c>
      <c r="B3503" t="s">
        <v>4709</v>
      </c>
      <c r="C3503" t="s">
        <v>5441</v>
      </c>
      <c r="D3503" t="s">
        <v>1086</v>
      </c>
      <c r="E3503" t="s">
        <v>57</v>
      </c>
      <c r="F3503" t="s">
        <v>4388</v>
      </c>
      <c r="G3503">
        <v>1</v>
      </c>
      <c r="H3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3" t="str">
        <f>Tabla_Consulta_desde_proyectos6[[#This Row],[PRYApath]]&amp;" "&amp;Tabla_Consulta_desde_proyectos6[[#This Row],[Usunombre]]</f>
        <v>/0002/0002 JOSE MADRIGAL ARIAS</v>
      </c>
    </row>
    <row r="3504" spans="1:11" x14ac:dyDescent="0.3">
      <c r="A3504" t="s">
        <v>4654</v>
      </c>
      <c r="B3504" t="s">
        <v>4709</v>
      </c>
      <c r="C3504" t="s">
        <v>5435</v>
      </c>
      <c r="D3504" t="s">
        <v>1086</v>
      </c>
      <c r="E3504" t="s">
        <v>52</v>
      </c>
      <c r="F3504" t="s">
        <v>4258</v>
      </c>
      <c r="G3504">
        <v>2.75</v>
      </c>
      <c r="H3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4" t="str">
        <f>Tabla_Consulta_desde_proyectos6[[#This Row],[PRYApath]]&amp;" "&amp;Tabla_Consulta_desde_proyectos6[[#This Row],[Usunombre]]</f>
        <v>/0002/0002 JUAN ANTONIO MORA GARCIA</v>
      </c>
    </row>
    <row r="3505" spans="1:11" x14ac:dyDescent="0.3">
      <c r="A3505" t="s">
        <v>4654</v>
      </c>
      <c r="B3505" t="s">
        <v>4709</v>
      </c>
      <c r="C3505" t="s">
        <v>5435</v>
      </c>
      <c r="D3505" t="s">
        <v>1086</v>
      </c>
      <c r="E3505" t="s">
        <v>52</v>
      </c>
      <c r="F3505" t="s">
        <v>4342</v>
      </c>
      <c r="G3505">
        <v>1.25</v>
      </c>
      <c r="H3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5" t="str">
        <f>Tabla_Consulta_desde_proyectos6[[#This Row],[PRYApath]]&amp;" "&amp;Tabla_Consulta_desde_proyectos6[[#This Row],[Usunombre]]</f>
        <v>/0002/0002 JUAN ANTONIO MORA GARCIA</v>
      </c>
    </row>
    <row r="3506" spans="1:11" x14ac:dyDescent="0.3">
      <c r="A3506" t="s">
        <v>4654</v>
      </c>
      <c r="B3506" t="s">
        <v>4709</v>
      </c>
      <c r="C3506" t="s">
        <v>5442</v>
      </c>
      <c r="D3506" t="s">
        <v>1086</v>
      </c>
      <c r="E3506" t="s">
        <v>52</v>
      </c>
      <c r="F3506" t="s">
        <v>4388</v>
      </c>
      <c r="G3506">
        <v>6</v>
      </c>
      <c r="H3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6" t="str">
        <f>Tabla_Consulta_desde_proyectos6[[#This Row],[PRYApath]]&amp;" "&amp;Tabla_Consulta_desde_proyectos6[[#This Row],[Usunombre]]</f>
        <v>/0002/0002 JUAN ANTONIO MORA GARCIA</v>
      </c>
    </row>
    <row r="3507" spans="1:11" x14ac:dyDescent="0.3">
      <c r="A3507" t="s">
        <v>4654</v>
      </c>
      <c r="B3507" t="s">
        <v>4709</v>
      </c>
      <c r="C3507" t="s">
        <v>5443</v>
      </c>
      <c r="D3507" t="s">
        <v>1086</v>
      </c>
      <c r="E3507" t="s">
        <v>52</v>
      </c>
      <c r="F3507" t="s">
        <v>4422</v>
      </c>
      <c r="G3507">
        <v>1</v>
      </c>
      <c r="H3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7" t="str">
        <f>Tabla_Consulta_desde_proyectos6[[#This Row],[PRYApath]]&amp;" "&amp;Tabla_Consulta_desde_proyectos6[[#This Row],[Usunombre]]</f>
        <v>/0002/0002 JUAN ANTONIO MORA GARCIA</v>
      </c>
    </row>
    <row r="3508" spans="1:11" x14ac:dyDescent="0.3">
      <c r="A3508" t="s">
        <v>4654</v>
      </c>
      <c r="B3508" t="s">
        <v>4709</v>
      </c>
      <c r="C3508" t="s">
        <v>5444</v>
      </c>
      <c r="D3508" t="s">
        <v>1086</v>
      </c>
      <c r="E3508" t="s">
        <v>52</v>
      </c>
      <c r="F3508" t="s">
        <v>4434</v>
      </c>
      <c r="G3508">
        <v>2.5</v>
      </c>
      <c r="H3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8" t="str">
        <f>Tabla_Consulta_desde_proyectos6[[#This Row],[PRYApath]]&amp;" "&amp;Tabla_Consulta_desde_proyectos6[[#This Row],[Usunombre]]</f>
        <v>/0002/0002 JUAN ANTONIO MORA GARCIA</v>
      </c>
    </row>
    <row r="3509" spans="1:11" x14ac:dyDescent="0.3">
      <c r="A3509" t="s">
        <v>4654</v>
      </c>
      <c r="B3509" t="s">
        <v>4709</v>
      </c>
      <c r="C3509" t="s">
        <v>5445</v>
      </c>
      <c r="D3509" t="s">
        <v>1086</v>
      </c>
      <c r="E3509" t="s">
        <v>52</v>
      </c>
      <c r="F3509" t="s">
        <v>4493</v>
      </c>
      <c r="G3509">
        <v>2</v>
      </c>
      <c r="H3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09" t="str">
        <f>Tabla_Consulta_desde_proyectos6[[#This Row],[PRYApath]]&amp;" "&amp;Tabla_Consulta_desde_proyectos6[[#This Row],[Usunombre]]</f>
        <v>/0002/0002 JUAN ANTONIO MORA GARCIA</v>
      </c>
    </row>
    <row r="3510" spans="1:11" x14ac:dyDescent="0.3">
      <c r="A3510" t="s">
        <v>4654</v>
      </c>
      <c r="B3510" t="s">
        <v>4709</v>
      </c>
      <c r="C3510" t="s">
        <v>5446</v>
      </c>
      <c r="D3510" t="s">
        <v>1086</v>
      </c>
      <c r="E3510" t="s">
        <v>52</v>
      </c>
      <c r="F3510" t="s">
        <v>4493</v>
      </c>
      <c r="G3510">
        <v>2</v>
      </c>
      <c r="H3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0" t="str">
        <f>Tabla_Consulta_desde_proyectos6[[#This Row],[PRYApath]]&amp;" "&amp;Tabla_Consulta_desde_proyectos6[[#This Row],[Usunombre]]</f>
        <v>/0002/0002 JUAN ANTONIO MORA GARCIA</v>
      </c>
    </row>
    <row r="3511" spans="1:11" x14ac:dyDescent="0.3">
      <c r="A3511" t="s">
        <v>4654</v>
      </c>
      <c r="B3511" t="s">
        <v>4709</v>
      </c>
      <c r="C3511" t="s">
        <v>5279</v>
      </c>
      <c r="D3511" t="s">
        <v>1086</v>
      </c>
      <c r="E3511" t="s">
        <v>52</v>
      </c>
      <c r="F3511" t="s">
        <v>4559</v>
      </c>
      <c r="G3511">
        <v>1</v>
      </c>
      <c r="H3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1" t="str">
        <f>Tabla_Consulta_desde_proyectos6[[#This Row],[PRYApath]]&amp;" "&amp;Tabla_Consulta_desde_proyectos6[[#This Row],[Usunombre]]</f>
        <v>/0002/0002 JUAN ANTONIO MORA GARCIA</v>
      </c>
    </row>
    <row r="3512" spans="1:11" x14ac:dyDescent="0.3">
      <c r="A3512" t="s">
        <v>4654</v>
      </c>
      <c r="B3512" t="s">
        <v>4709</v>
      </c>
      <c r="C3512" t="s">
        <v>5447</v>
      </c>
      <c r="D3512" t="s">
        <v>1086</v>
      </c>
      <c r="E3512" t="s">
        <v>52</v>
      </c>
      <c r="F3512" t="s">
        <v>4559</v>
      </c>
      <c r="G3512">
        <v>3</v>
      </c>
      <c r="H3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2" t="str">
        <f>Tabla_Consulta_desde_proyectos6[[#This Row],[PRYApath]]&amp;" "&amp;Tabla_Consulta_desde_proyectos6[[#This Row],[Usunombre]]</f>
        <v>/0002/0002 JUAN ANTONIO MORA GARCIA</v>
      </c>
    </row>
    <row r="3513" spans="1:11" x14ac:dyDescent="0.3">
      <c r="A3513" t="s">
        <v>4654</v>
      </c>
      <c r="B3513" t="s">
        <v>4709</v>
      </c>
      <c r="C3513" t="s">
        <v>5448</v>
      </c>
      <c r="D3513" t="s">
        <v>1086</v>
      </c>
      <c r="E3513" t="s">
        <v>52</v>
      </c>
      <c r="F3513" t="s">
        <v>4593</v>
      </c>
      <c r="G3513">
        <v>2</v>
      </c>
      <c r="H3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3" t="str">
        <f>Tabla_Consulta_desde_proyectos6[[#This Row],[PRYApath]]&amp;" "&amp;Tabla_Consulta_desde_proyectos6[[#This Row],[Usunombre]]</f>
        <v>/0002/0002 JUAN ANTONIO MORA GARCIA</v>
      </c>
    </row>
    <row r="3514" spans="1:11" x14ac:dyDescent="0.3">
      <c r="A3514" t="s">
        <v>4654</v>
      </c>
      <c r="B3514" t="s">
        <v>4709</v>
      </c>
      <c r="C3514" t="s">
        <v>5449</v>
      </c>
      <c r="D3514" t="s">
        <v>1086</v>
      </c>
      <c r="E3514" t="s">
        <v>52</v>
      </c>
      <c r="F3514" t="s">
        <v>4610</v>
      </c>
      <c r="G3514">
        <v>1.25</v>
      </c>
      <c r="H3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4" t="str">
        <f>Tabla_Consulta_desde_proyectos6[[#This Row],[PRYApath]]&amp;" "&amp;Tabla_Consulta_desde_proyectos6[[#This Row],[Usunombre]]</f>
        <v>/0002/0002 JUAN ANTONIO MORA GARCIA</v>
      </c>
    </row>
    <row r="3515" spans="1:11" x14ac:dyDescent="0.3">
      <c r="A3515" t="s">
        <v>4654</v>
      </c>
      <c r="B3515" t="s">
        <v>4709</v>
      </c>
      <c r="C3515" t="s">
        <v>5450</v>
      </c>
      <c r="D3515" t="s">
        <v>1086</v>
      </c>
      <c r="E3515" t="s">
        <v>55</v>
      </c>
      <c r="F3515" t="s">
        <v>4258</v>
      </c>
      <c r="G3515">
        <v>3.25</v>
      </c>
      <c r="H3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5" t="str">
        <f>Tabla_Consulta_desde_proyectos6[[#This Row],[PRYApath]]&amp;" "&amp;Tabla_Consulta_desde_proyectos6[[#This Row],[Usunombre]]</f>
        <v>/0002/0002 LUIS ENRIQUE JIMENEZ SANCHO</v>
      </c>
    </row>
    <row r="3516" spans="1:11" x14ac:dyDescent="0.3">
      <c r="A3516" t="s">
        <v>4654</v>
      </c>
      <c r="B3516" t="s">
        <v>4709</v>
      </c>
      <c r="C3516" t="s">
        <v>5451</v>
      </c>
      <c r="D3516" t="s">
        <v>1086</v>
      </c>
      <c r="E3516" t="s">
        <v>55</v>
      </c>
      <c r="F3516" t="s">
        <v>4284</v>
      </c>
      <c r="G3516">
        <v>1</v>
      </c>
      <c r="H3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6" t="str">
        <f>Tabla_Consulta_desde_proyectos6[[#This Row],[PRYApath]]&amp;" "&amp;Tabla_Consulta_desde_proyectos6[[#This Row],[Usunombre]]</f>
        <v>/0002/0002 LUIS ENRIQUE JIMENEZ SANCHO</v>
      </c>
    </row>
    <row r="3517" spans="1:11" x14ac:dyDescent="0.3">
      <c r="A3517" t="s">
        <v>4654</v>
      </c>
      <c r="B3517" t="s">
        <v>4709</v>
      </c>
      <c r="C3517" t="s">
        <v>5452</v>
      </c>
      <c r="D3517" t="s">
        <v>1086</v>
      </c>
      <c r="E3517" t="s">
        <v>55</v>
      </c>
      <c r="F3517" t="s">
        <v>4284</v>
      </c>
      <c r="G3517">
        <v>1</v>
      </c>
      <c r="H3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7" t="str">
        <f>Tabla_Consulta_desde_proyectos6[[#This Row],[PRYApath]]&amp;" "&amp;Tabla_Consulta_desde_proyectos6[[#This Row],[Usunombre]]</f>
        <v>/0002/0002 LUIS ENRIQUE JIMENEZ SANCHO</v>
      </c>
    </row>
    <row r="3518" spans="1:11" x14ac:dyDescent="0.3">
      <c r="A3518" t="s">
        <v>4654</v>
      </c>
      <c r="B3518" t="s">
        <v>4709</v>
      </c>
      <c r="C3518" t="s">
        <v>5435</v>
      </c>
      <c r="D3518" t="s">
        <v>1086</v>
      </c>
      <c r="E3518" t="s">
        <v>55</v>
      </c>
      <c r="F3518" t="s">
        <v>4366</v>
      </c>
      <c r="G3518">
        <v>3</v>
      </c>
      <c r="H3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8" t="str">
        <f>Tabla_Consulta_desde_proyectos6[[#This Row],[PRYApath]]&amp;" "&amp;Tabla_Consulta_desde_proyectos6[[#This Row],[Usunombre]]</f>
        <v>/0002/0002 LUIS ENRIQUE JIMENEZ SANCHO</v>
      </c>
    </row>
    <row r="3519" spans="1:11" x14ac:dyDescent="0.3">
      <c r="A3519" t="s">
        <v>4654</v>
      </c>
      <c r="B3519" t="s">
        <v>4709</v>
      </c>
      <c r="C3519" t="s">
        <v>4922</v>
      </c>
      <c r="D3519" t="s">
        <v>1086</v>
      </c>
      <c r="E3519" t="s">
        <v>55</v>
      </c>
      <c r="F3519" t="s">
        <v>4388</v>
      </c>
      <c r="G3519">
        <v>5</v>
      </c>
      <c r="H3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19" t="str">
        <f>Tabla_Consulta_desde_proyectos6[[#This Row],[PRYApath]]&amp;" "&amp;Tabla_Consulta_desde_proyectos6[[#This Row],[Usunombre]]</f>
        <v>/0002/0002 LUIS ENRIQUE JIMENEZ SANCHO</v>
      </c>
    </row>
    <row r="3520" spans="1:11" x14ac:dyDescent="0.3">
      <c r="A3520" t="s">
        <v>4654</v>
      </c>
      <c r="B3520" t="s">
        <v>4709</v>
      </c>
      <c r="C3520" t="s">
        <v>5433</v>
      </c>
      <c r="D3520" t="s">
        <v>1086</v>
      </c>
      <c r="E3520" t="s">
        <v>55</v>
      </c>
      <c r="F3520" t="s">
        <v>4593</v>
      </c>
      <c r="G3520">
        <v>2</v>
      </c>
      <c r="H3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0" t="str">
        <f>Tabla_Consulta_desde_proyectos6[[#This Row],[PRYApath]]&amp;" "&amp;Tabla_Consulta_desde_proyectos6[[#This Row],[Usunombre]]</f>
        <v>/0002/0002 LUIS ENRIQUE JIMENEZ SANCHO</v>
      </c>
    </row>
    <row r="3521" spans="1:11" x14ac:dyDescent="0.3">
      <c r="A3521" t="s">
        <v>4654</v>
      </c>
      <c r="B3521" t="s">
        <v>4709</v>
      </c>
      <c r="C3521" t="s">
        <v>5453</v>
      </c>
      <c r="D3521" t="s">
        <v>1086</v>
      </c>
      <c r="E3521" t="s">
        <v>55</v>
      </c>
      <c r="F3521" t="s">
        <v>4610</v>
      </c>
      <c r="G3521">
        <v>1.25</v>
      </c>
      <c r="H3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1" t="str">
        <f>Tabla_Consulta_desde_proyectos6[[#This Row],[PRYApath]]&amp;" "&amp;Tabla_Consulta_desde_proyectos6[[#This Row],[Usunombre]]</f>
        <v>/0002/0002 LUIS ENRIQUE JIMENEZ SANCHO</v>
      </c>
    </row>
    <row r="3522" spans="1:11" x14ac:dyDescent="0.3">
      <c r="A3522" t="s">
        <v>4654</v>
      </c>
      <c r="B3522" t="s">
        <v>4709</v>
      </c>
      <c r="C3522" t="s">
        <v>5454</v>
      </c>
      <c r="D3522" t="s">
        <v>1086</v>
      </c>
      <c r="E3522" t="s">
        <v>55</v>
      </c>
      <c r="F3522" t="s">
        <v>4610</v>
      </c>
      <c r="G3522">
        <v>2.75</v>
      </c>
      <c r="H3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2" t="str">
        <f>Tabla_Consulta_desde_proyectos6[[#This Row],[PRYApath]]&amp;" "&amp;Tabla_Consulta_desde_proyectos6[[#This Row],[Usunombre]]</f>
        <v>/0002/0002 LUIS ENRIQUE JIMENEZ SANCHO</v>
      </c>
    </row>
    <row r="3523" spans="1:11" x14ac:dyDescent="0.3">
      <c r="A3523" t="s">
        <v>4654</v>
      </c>
      <c r="B3523" t="s">
        <v>4709</v>
      </c>
      <c r="C3523" t="s">
        <v>5455</v>
      </c>
      <c r="D3523" t="s">
        <v>1086</v>
      </c>
      <c r="E3523" t="s">
        <v>70</v>
      </c>
      <c r="F3523" t="s">
        <v>4258</v>
      </c>
      <c r="G3523">
        <v>8</v>
      </c>
      <c r="H3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3" t="str">
        <f>Tabla_Consulta_desde_proyectos6[[#This Row],[PRYApath]]&amp;" "&amp;Tabla_Consulta_desde_proyectos6[[#This Row],[Usunombre]]</f>
        <v>/0002/0002 MARIELA GUTIERREZ HIDALGO</v>
      </c>
    </row>
    <row r="3524" spans="1:11" x14ac:dyDescent="0.3">
      <c r="A3524" t="s">
        <v>4654</v>
      </c>
      <c r="B3524" t="s">
        <v>4709</v>
      </c>
      <c r="C3524" t="s">
        <v>5402</v>
      </c>
      <c r="D3524" t="s">
        <v>1086</v>
      </c>
      <c r="E3524" t="s">
        <v>70</v>
      </c>
      <c r="F3524" t="s">
        <v>4284</v>
      </c>
      <c r="G3524">
        <v>2</v>
      </c>
      <c r="H3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4" t="str">
        <f>Tabla_Consulta_desde_proyectos6[[#This Row],[PRYApath]]&amp;" "&amp;Tabla_Consulta_desde_proyectos6[[#This Row],[Usunombre]]</f>
        <v>/0002/0002 MARIELA GUTIERREZ HIDALGO</v>
      </c>
    </row>
    <row r="3525" spans="1:11" x14ac:dyDescent="0.3">
      <c r="A3525" t="s">
        <v>4654</v>
      </c>
      <c r="B3525" t="s">
        <v>4709</v>
      </c>
      <c r="C3525" t="s">
        <v>5456</v>
      </c>
      <c r="D3525" t="s">
        <v>1086</v>
      </c>
      <c r="E3525" t="s">
        <v>70</v>
      </c>
      <c r="F3525" t="s">
        <v>4342</v>
      </c>
      <c r="G3525">
        <v>6</v>
      </c>
      <c r="H3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5" t="str">
        <f>Tabla_Consulta_desde_proyectos6[[#This Row],[PRYApath]]&amp;" "&amp;Tabla_Consulta_desde_proyectos6[[#This Row],[Usunombre]]</f>
        <v>/0002/0002 MARIELA GUTIERREZ HIDALGO</v>
      </c>
    </row>
    <row r="3526" spans="1:11" x14ac:dyDescent="0.3">
      <c r="A3526" t="s">
        <v>4654</v>
      </c>
      <c r="B3526" t="s">
        <v>4709</v>
      </c>
      <c r="C3526" t="s">
        <v>5457</v>
      </c>
      <c r="D3526" t="s">
        <v>1086</v>
      </c>
      <c r="E3526" t="s">
        <v>70</v>
      </c>
      <c r="F3526" t="s">
        <v>4342</v>
      </c>
      <c r="G3526">
        <v>4</v>
      </c>
      <c r="H3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6" t="str">
        <f>Tabla_Consulta_desde_proyectos6[[#This Row],[PRYApath]]&amp;" "&amp;Tabla_Consulta_desde_proyectos6[[#This Row],[Usunombre]]</f>
        <v>/0002/0002 MARIELA GUTIERREZ HIDALGO</v>
      </c>
    </row>
    <row r="3527" spans="1:11" x14ac:dyDescent="0.3">
      <c r="A3527" t="s">
        <v>4654</v>
      </c>
      <c r="B3527" t="s">
        <v>4709</v>
      </c>
      <c r="C3527" t="s">
        <v>5458</v>
      </c>
      <c r="D3527" t="s">
        <v>1086</v>
      </c>
      <c r="E3527" t="s">
        <v>70</v>
      </c>
      <c r="F3527" t="s">
        <v>4342</v>
      </c>
      <c r="G3527">
        <v>7</v>
      </c>
      <c r="H3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7" t="str">
        <f>Tabla_Consulta_desde_proyectos6[[#This Row],[PRYApath]]&amp;" "&amp;Tabla_Consulta_desde_proyectos6[[#This Row],[Usunombre]]</f>
        <v>/0002/0002 MARIELA GUTIERREZ HIDALGO</v>
      </c>
    </row>
    <row r="3528" spans="1:11" x14ac:dyDescent="0.3">
      <c r="A3528" t="s">
        <v>4654</v>
      </c>
      <c r="B3528" t="s">
        <v>4709</v>
      </c>
      <c r="C3528" t="s">
        <v>5459</v>
      </c>
      <c r="D3528" t="s">
        <v>1086</v>
      </c>
      <c r="E3528" t="s">
        <v>70</v>
      </c>
      <c r="F3528" t="s">
        <v>4366</v>
      </c>
      <c r="G3528">
        <v>4</v>
      </c>
      <c r="H3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8" t="str">
        <f>Tabla_Consulta_desde_proyectos6[[#This Row],[PRYApath]]&amp;" "&amp;Tabla_Consulta_desde_proyectos6[[#This Row],[Usunombre]]</f>
        <v>/0002/0002 MARIELA GUTIERREZ HIDALGO</v>
      </c>
    </row>
    <row r="3529" spans="1:11" x14ac:dyDescent="0.3">
      <c r="A3529" t="s">
        <v>4654</v>
      </c>
      <c r="B3529" t="s">
        <v>4709</v>
      </c>
      <c r="C3529" t="s">
        <v>5460</v>
      </c>
      <c r="D3529" t="s">
        <v>1086</v>
      </c>
      <c r="E3529" t="s">
        <v>70</v>
      </c>
      <c r="F3529" t="s">
        <v>4422</v>
      </c>
      <c r="G3529">
        <v>16</v>
      </c>
      <c r="H3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29" t="str">
        <f>Tabla_Consulta_desde_proyectos6[[#This Row],[PRYApath]]&amp;" "&amp;Tabla_Consulta_desde_proyectos6[[#This Row],[Usunombre]]</f>
        <v>/0002/0002 MARIELA GUTIERREZ HIDALGO</v>
      </c>
    </row>
    <row r="3530" spans="1:11" x14ac:dyDescent="0.3">
      <c r="A3530" t="s">
        <v>4654</v>
      </c>
      <c r="B3530" t="s">
        <v>4709</v>
      </c>
      <c r="C3530" t="s">
        <v>5461</v>
      </c>
      <c r="D3530" t="s">
        <v>1086</v>
      </c>
      <c r="E3530" t="s">
        <v>70</v>
      </c>
      <c r="F3530" t="s">
        <v>4434</v>
      </c>
      <c r="G3530">
        <v>4</v>
      </c>
      <c r="H3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0" t="str">
        <f>Tabla_Consulta_desde_proyectos6[[#This Row],[PRYApath]]&amp;" "&amp;Tabla_Consulta_desde_proyectos6[[#This Row],[Usunombre]]</f>
        <v>/0002/0002 MARIELA GUTIERREZ HIDALGO</v>
      </c>
    </row>
    <row r="3531" spans="1:11" x14ac:dyDescent="0.3">
      <c r="A3531" t="s">
        <v>4654</v>
      </c>
      <c r="B3531" t="s">
        <v>4709</v>
      </c>
      <c r="C3531" t="s">
        <v>5462</v>
      </c>
      <c r="D3531" t="s">
        <v>1086</v>
      </c>
      <c r="E3531" t="s">
        <v>70</v>
      </c>
      <c r="F3531" t="s">
        <v>4434</v>
      </c>
      <c r="G3531">
        <v>4</v>
      </c>
      <c r="H3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1" t="str">
        <f>Tabla_Consulta_desde_proyectos6[[#This Row],[PRYApath]]&amp;" "&amp;Tabla_Consulta_desde_proyectos6[[#This Row],[Usunombre]]</f>
        <v>/0002/0002 MARIELA GUTIERREZ HIDALGO</v>
      </c>
    </row>
    <row r="3532" spans="1:11" x14ac:dyDescent="0.3">
      <c r="A3532" t="s">
        <v>4654</v>
      </c>
      <c r="B3532" t="s">
        <v>4709</v>
      </c>
      <c r="C3532" t="s">
        <v>5431</v>
      </c>
      <c r="D3532" t="s">
        <v>1086</v>
      </c>
      <c r="E3532" t="s">
        <v>70</v>
      </c>
      <c r="F3532" t="s">
        <v>4434</v>
      </c>
      <c r="G3532">
        <v>8</v>
      </c>
      <c r="H3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2" t="str">
        <f>Tabla_Consulta_desde_proyectos6[[#This Row],[PRYApath]]&amp;" "&amp;Tabla_Consulta_desde_proyectos6[[#This Row],[Usunombre]]</f>
        <v>/0002/0002 MARIELA GUTIERREZ HIDALGO</v>
      </c>
    </row>
    <row r="3533" spans="1:11" x14ac:dyDescent="0.3">
      <c r="A3533" t="s">
        <v>4654</v>
      </c>
      <c r="B3533" t="s">
        <v>4709</v>
      </c>
      <c r="C3533" t="s">
        <v>5463</v>
      </c>
      <c r="D3533" t="s">
        <v>1086</v>
      </c>
      <c r="E3533" t="s">
        <v>70</v>
      </c>
      <c r="F3533" t="s">
        <v>4434</v>
      </c>
      <c r="G3533">
        <v>42</v>
      </c>
      <c r="H3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3" t="str">
        <f>Tabla_Consulta_desde_proyectos6[[#This Row],[PRYApath]]&amp;" "&amp;Tabla_Consulta_desde_proyectos6[[#This Row],[Usunombre]]</f>
        <v>/0002/0002 MARIELA GUTIERREZ HIDALGO</v>
      </c>
    </row>
    <row r="3534" spans="1:11" x14ac:dyDescent="0.3">
      <c r="A3534" t="s">
        <v>4654</v>
      </c>
      <c r="B3534" t="s">
        <v>4709</v>
      </c>
      <c r="C3534" t="s">
        <v>5464</v>
      </c>
      <c r="D3534" t="s">
        <v>1086</v>
      </c>
      <c r="E3534" t="s">
        <v>70</v>
      </c>
      <c r="F3534" t="s">
        <v>4593</v>
      </c>
      <c r="G3534">
        <v>3</v>
      </c>
      <c r="H3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4" t="str">
        <f>Tabla_Consulta_desde_proyectos6[[#This Row],[PRYApath]]&amp;" "&amp;Tabla_Consulta_desde_proyectos6[[#This Row],[Usunombre]]</f>
        <v>/0002/0002 MARIELA GUTIERREZ HIDALGO</v>
      </c>
    </row>
    <row r="3535" spans="1:11" x14ac:dyDescent="0.3">
      <c r="A3535" t="s">
        <v>4654</v>
      </c>
      <c r="B3535" t="s">
        <v>4709</v>
      </c>
      <c r="C3535" t="s">
        <v>5465</v>
      </c>
      <c r="D3535" t="s">
        <v>1086</v>
      </c>
      <c r="E3535" t="s">
        <v>70</v>
      </c>
      <c r="F3535" t="s">
        <v>4593</v>
      </c>
      <c r="G3535">
        <v>4</v>
      </c>
      <c r="H3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5" t="str">
        <f>Tabla_Consulta_desde_proyectos6[[#This Row],[PRYApath]]&amp;" "&amp;Tabla_Consulta_desde_proyectos6[[#This Row],[Usunombre]]</f>
        <v>/0002/0002 MARIELA GUTIERREZ HIDALGO</v>
      </c>
    </row>
    <row r="3536" spans="1:11" x14ac:dyDescent="0.3">
      <c r="A3536" t="s">
        <v>4654</v>
      </c>
      <c r="B3536" t="s">
        <v>4709</v>
      </c>
      <c r="C3536" t="s">
        <v>5466</v>
      </c>
      <c r="D3536" t="s">
        <v>1086</v>
      </c>
      <c r="E3536" t="s">
        <v>70</v>
      </c>
      <c r="F3536" t="s">
        <v>4593</v>
      </c>
      <c r="G3536">
        <v>6</v>
      </c>
      <c r="H3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6" t="str">
        <f>Tabla_Consulta_desde_proyectos6[[#This Row],[PRYApath]]&amp;" "&amp;Tabla_Consulta_desde_proyectos6[[#This Row],[Usunombre]]</f>
        <v>/0002/0002 MARIELA GUTIERREZ HIDALGO</v>
      </c>
    </row>
    <row r="3537" spans="1:11" x14ac:dyDescent="0.3">
      <c r="A3537" t="s">
        <v>4654</v>
      </c>
      <c r="B3537" t="s">
        <v>4709</v>
      </c>
      <c r="C3537" t="s">
        <v>5467</v>
      </c>
      <c r="D3537" t="s">
        <v>1086</v>
      </c>
      <c r="E3537" t="s">
        <v>70</v>
      </c>
      <c r="F3537" t="s">
        <v>4593</v>
      </c>
      <c r="G3537">
        <v>7</v>
      </c>
      <c r="H3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7" t="str">
        <f>Tabla_Consulta_desde_proyectos6[[#This Row],[PRYApath]]&amp;" "&amp;Tabla_Consulta_desde_proyectos6[[#This Row],[Usunombre]]</f>
        <v>/0002/0002 MARIELA GUTIERREZ HIDALGO</v>
      </c>
    </row>
    <row r="3538" spans="1:11" x14ac:dyDescent="0.3">
      <c r="A3538" t="s">
        <v>4654</v>
      </c>
      <c r="B3538" t="s">
        <v>4709</v>
      </c>
      <c r="C3538" t="s">
        <v>5468</v>
      </c>
      <c r="D3538" t="s">
        <v>1086</v>
      </c>
      <c r="E3538" t="s">
        <v>70</v>
      </c>
      <c r="F3538" t="s">
        <v>4593</v>
      </c>
      <c r="G3538">
        <v>8</v>
      </c>
      <c r="H3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8" t="str">
        <f>Tabla_Consulta_desde_proyectos6[[#This Row],[PRYApath]]&amp;" "&amp;Tabla_Consulta_desde_proyectos6[[#This Row],[Usunombre]]</f>
        <v>/0002/0002 MARIELA GUTIERREZ HIDALGO</v>
      </c>
    </row>
    <row r="3539" spans="1:11" x14ac:dyDescent="0.3">
      <c r="A3539" t="s">
        <v>4654</v>
      </c>
      <c r="B3539" t="s">
        <v>4709</v>
      </c>
      <c r="C3539" t="s">
        <v>5469</v>
      </c>
      <c r="D3539" t="s">
        <v>1086</v>
      </c>
      <c r="E3539" t="s">
        <v>70</v>
      </c>
      <c r="F3539" t="s">
        <v>4593</v>
      </c>
      <c r="G3539">
        <v>3</v>
      </c>
      <c r="H3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39" t="str">
        <f>Tabla_Consulta_desde_proyectos6[[#This Row],[PRYApath]]&amp;" "&amp;Tabla_Consulta_desde_proyectos6[[#This Row],[Usunombre]]</f>
        <v>/0002/0002 MARIELA GUTIERREZ HIDALGO</v>
      </c>
    </row>
    <row r="3540" spans="1:11" x14ac:dyDescent="0.3">
      <c r="A3540" t="s">
        <v>4654</v>
      </c>
      <c r="B3540" t="s">
        <v>4709</v>
      </c>
      <c r="C3540" t="s">
        <v>5470</v>
      </c>
      <c r="D3540" t="s">
        <v>1086</v>
      </c>
      <c r="E3540" t="s">
        <v>70</v>
      </c>
      <c r="F3540" t="s">
        <v>4610</v>
      </c>
      <c r="G3540">
        <v>1</v>
      </c>
      <c r="H3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0" t="str">
        <f>Tabla_Consulta_desde_proyectos6[[#This Row],[PRYApath]]&amp;" "&amp;Tabla_Consulta_desde_proyectos6[[#This Row],[Usunombre]]</f>
        <v>/0002/0002 MARIELA GUTIERREZ HIDALGO</v>
      </c>
    </row>
    <row r="3541" spans="1:11" x14ac:dyDescent="0.3">
      <c r="A3541" t="s">
        <v>4654</v>
      </c>
      <c r="B3541" t="s">
        <v>4709</v>
      </c>
      <c r="C3541" t="s">
        <v>5471</v>
      </c>
      <c r="D3541" t="s">
        <v>1086</v>
      </c>
      <c r="E3541" t="s">
        <v>70</v>
      </c>
      <c r="F3541" t="s">
        <v>4610</v>
      </c>
      <c r="G3541">
        <v>5</v>
      </c>
      <c r="H35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1" t="str">
        <f>Tabla_Consulta_desde_proyectos6[[#This Row],[PRYApath]]&amp;" "&amp;Tabla_Consulta_desde_proyectos6[[#This Row],[Usunombre]]</f>
        <v>/0002/0002 MARIELA GUTIERREZ HIDALGO</v>
      </c>
    </row>
    <row r="3542" spans="1:11" x14ac:dyDescent="0.3">
      <c r="A3542" t="s">
        <v>4654</v>
      </c>
      <c r="B3542" t="s">
        <v>4709</v>
      </c>
      <c r="C3542" t="s">
        <v>5472</v>
      </c>
      <c r="D3542" t="s">
        <v>1086</v>
      </c>
      <c r="E3542" t="s">
        <v>70</v>
      </c>
      <c r="F3542" t="s">
        <v>4610</v>
      </c>
      <c r="G3542">
        <v>9</v>
      </c>
      <c r="H3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2" t="str">
        <f>Tabla_Consulta_desde_proyectos6[[#This Row],[PRYApath]]&amp;" "&amp;Tabla_Consulta_desde_proyectos6[[#This Row],[Usunombre]]</f>
        <v>/0002/0002 MARIELA GUTIERREZ HIDALGO</v>
      </c>
    </row>
    <row r="3543" spans="1:11" x14ac:dyDescent="0.3">
      <c r="A3543" t="s">
        <v>4654</v>
      </c>
      <c r="B3543" t="s">
        <v>4709</v>
      </c>
      <c r="C3543" t="s">
        <v>5473</v>
      </c>
      <c r="D3543" t="s">
        <v>1086</v>
      </c>
      <c r="E3543" t="s">
        <v>70</v>
      </c>
      <c r="F3543" t="s">
        <v>4610</v>
      </c>
      <c r="G3543">
        <v>12</v>
      </c>
      <c r="H3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3" t="str">
        <f>Tabla_Consulta_desde_proyectos6[[#This Row],[PRYApath]]&amp;" "&amp;Tabla_Consulta_desde_proyectos6[[#This Row],[Usunombre]]</f>
        <v>/0002/0002 MARIELA GUTIERREZ HIDALGO</v>
      </c>
    </row>
    <row r="3544" spans="1:11" x14ac:dyDescent="0.3">
      <c r="A3544" t="s">
        <v>4654</v>
      </c>
      <c r="B3544" t="s">
        <v>4709</v>
      </c>
      <c r="C3544" t="s">
        <v>5474</v>
      </c>
      <c r="D3544" t="s">
        <v>1086</v>
      </c>
      <c r="E3544" t="s">
        <v>70</v>
      </c>
      <c r="F3544" t="s">
        <v>4692</v>
      </c>
      <c r="G3544">
        <v>2</v>
      </c>
      <c r="H3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4" t="str">
        <f>Tabla_Consulta_desde_proyectos6[[#This Row],[PRYApath]]&amp;" "&amp;Tabla_Consulta_desde_proyectos6[[#This Row],[Usunombre]]</f>
        <v>/0002/0002 MARIELA GUTIERREZ HIDALGO</v>
      </c>
    </row>
    <row r="3545" spans="1:11" x14ac:dyDescent="0.3">
      <c r="A3545" t="s">
        <v>4654</v>
      </c>
      <c r="B3545" t="s">
        <v>4709</v>
      </c>
      <c r="C3545" t="s">
        <v>5470</v>
      </c>
      <c r="D3545" t="s">
        <v>1086</v>
      </c>
      <c r="E3545" t="s">
        <v>70</v>
      </c>
      <c r="F3545" t="s">
        <v>4692</v>
      </c>
      <c r="G3545">
        <v>5</v>
      </c>
      <c r="H3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5" t="str">
        <f>Tabla_Consulta_desde_proyectos6[[#This Row],[PRYApath]]&amp;" "&amp;Tabla_Consulta_desde_proyectos6[[#This Row],[Usunombre]]</f>
        <v>/0002/0002 MARIELA GUTIERREZ HIDALGO</v>
      </c>
    </row>
    <row r="3546" spans="1:11" x14ac:dyDescent="0.3">
      <c r="A3546" t="s">
        <v>4654</v>
      </c>
      <c r="B3546" t="s">
        <v>4709</v>
      </c>
      <c r="C3546" t="s">
        <v>5472</v>
      </c>
      <c r="D3546" t="s">
        <v>1086</v>
      </c>
      <c r="E3546" t="s">
        <v>70</v>
      </c>
      <c r="F3546" t="s">
        <v>4692</v>
      </c>
      <c r="G3546">
        <v>19</v>
      </c>
      <c r="H3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6" t="str">
        <f>Tabla_Consulta_desde_proyectos6[[#This Row],[PRYApath]]&amp;" "&amp;Tabla_Consulta_desde_proyectos6[[#This Row],[Usunombre]]</f>
        <v>/0002/0002 MARIELA GUTIERREZ HIDALGO</v>
      </c>
    </row>
    <row r="3547" spans="1:11" x14ac:dyDescent="0.3">
      <c r="A3547" t="s">
        <v>4654</v>
      </c>
      <c r="B3547" t="s">
        <v>4709</v>
      </c>
      <c r="C3547" t="s">
        <v>5475</v>
      </c>
      <c r="D3547" t="s">
        <v>1086</v>
      </c>
      <c r="E3547" t="s">
        <v>70</v>
      </c>
      <c r="F3547" t="s">
        <v>4640</v>
      </c>
      <c r="G3547">
        <v>2</v>
      </c>
      <c r="H3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7" t="str">
        <f>Tabla_Consulta_desde_proyectos6[[#This Row],[PRYApath]]&amp;" "&amp;Tabla_Consulta_desde_proyectos6[[#This Row],[Usunombre]]</f>
        <v>/0002/0002 MARIELA GUTIERREZ HIDALGO</v>
      </c>
    </row>
    <row r="3548" spans="1:11" x14ac:dyDescent="0.3">
      <c r="A3548" t="s">
        <v>4654</v>
      </c>
      <c r="B3548" t="s">
        <v>4709</v>
      </c>
      <c r="C3548" t="s">
        <v>5476</v>
      </c>
      <c r="D3548" t="s">
        <v>1086</v>
      </c>
      <c r="E3548" t="s">
        <v>70</v>
      </c>
      <c r="F3548" t="s">
        <v>4640</v>
      </c>
      <c r="G3548">
        <v>6</v>
      </c>
      <c r="H3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8" t="str">
        <f>Tabla_Consulta_desde_proyectos6[[#This Row],[PRYApath]]&amp;" "&amp;Tabla_Consulta_desde_proyectos6[[#This Row],[Usunombre]]</f>
        <v>/0002/0002 MARIELA GUTIERREZ HIDALGO</v>
      </c>
    </row>
    <row r="3549" spans="1:11" x14ac:dyDescent="0.3">
      <c r="A3549" t="s">
        <v>4654</v>
      </c>
      <c r="B3549" t="s">
        <v>4709</v>
      </c>
      <c r="C3549" t="s">
        <v>5477</v>
      </c>
      <c r="D3549" t="s">
        <v>1086</v>
      </c>
      <c r="E3549" t="s">
        <v>70</v>
      </c>
      <c r="F3549" t="s">
        <v>4640</v>
      </c>
      <c r="G3549">
        <v>21</v>
      </c>
      <c r="H3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49" t="str">
        <f>Tabla_Consulta_desde_proyectos6[[#This Row],[PRYApath]]&amp;" "&amp;Tabla_Consulta_desde_proyectos6[[#This Row],[Usunombre]]</f>
        <v>/0002/0002 MARIELA GUTIERREZ HIDALGO</v>
      </c>
    </row>
    <row r="3550" spans="1:11" x14ac:dyDescent="0.3">
      <c r="A3550" t="s">
        <v>4654</v>
      </c>
      <c r="B3550" t="s">
        <v>4709</v>
      </c>
      <c r="C3550" t="s">
        <v>8437</v>
      </c>
      <c r="D3550" t="s">
        <v>1086</v>
      </c>
      <c r="E3550" t="s">
        <v>70</v>
      </c>
      <c r="F3550" t="s">
        <v>8381</v>
      </c>
      <c r="G3550">
        <v>2</v>
      </c>
      <c r="H355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0" t="str">
        <f>Tabla_Consulta_desde_proyectos6[[#This Row],[PRYApath]]&amp;" "&amp;Tabla_Consulta_desde_proyectos6[[#This Row],[Usunombre]]</f>
        <v>/0002/0002 MARIELA GUTIERREZ HIDALGO</v>
      </c>
    </row>
    <row r="3551" spans="1:11" x14ac:dyDescent="0.3">
      <c r="A3551" t="s">
        <v>4654</v>
      </c>
      <c r="B3551" t="s">
        <v>4709</v>
      </c>
      <c r="C3551" t="s">
        <v>5093</v>
      </c>
      <c r="D3551" t="s">
        <v>1086</v>
      </c>
      <c r="E3551" t="s">
        <v>10</v>
      </c>
      <c r="F3551" t="s">
        <v>4258</v>
      </c>
      <c r="G3551">
        <v>4.5</v>
      </c>
      <c r="H3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1" t="str">
        <f>Tabla_Consulta_desde_proyectos6[[#This Row],[PRYApath]]&amp;" "&amp;Tabla_Consulta_desde_proyectos6[[#This Row],[Usunombre]]</f>
        <v>/0002/0002 OSCAR BONILLA CALDERON</v>
      </c>
    </row>
    <row r="3552" spans="1:11" x14ac:dyDescent="0.3">
      <c r="A3552" t="s">
        <v>4654</v>
      </c>
      <c r="B3552" t="s">
        <v>4709</v>
      </c>
      <c r="C3552" t="s">
        <v>5478</v>
      </c>
      <c r="D3552" t="s">
        <v>1086</v>
      </c>
      <c r="E3552" t="s">
        <v>10</v>
      </c>
      <c r="F3552" t="s">
        <v>4342</v>
      </c>
      <c r="G3552">
        <v>1</v>
      </c>
      <c r="H3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2" t="str">
        <f>Tabla_Consulta_desde_proyectos6[[#This Row],[PRYApath]]&amp;" "&amp;Tabla_Consulta_desde_proyectos6[[#This Row],[Usunombre]]</f>
        <v>/0002/0002 OSCAR BONILLA CALDERON</v>
      </c>
    </row>
    <row r="3553" spans="1:11" x14ac:dyDescent="0.3">
      <c r="A3553" t="s">
        <v>4654</v>
      </c>
      <c r="B3553" t="s">
        <v>4709</v>
      </c>
      <c r="C3553" t="s">
        <v>5479</v>
      </c>
      <c r="D3553" t="s">
        <v>1086</v>
      </c>
      <c r="E3553" t="s">
        <v>10</v>
      </c>
      <c r="F3553" t="s">
        <v>4342</v>
      </c>
      <c r="G3553">
        <v>2</v>
      </c>
      <c r="H3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3" t="str">
        <f>Tabla_Consulta_desde_proyectos6[[#This Row],[PRYApath]]&amp;" "&amp;Tabla_Consulta_desde_proyectos6[[#This Row],[Usunombre]]</f>
        <v>/0002/0002 OSCAR BONILLA CALDERON</v>
      </c>
    </row>
    <row r="3554" spans="1:11" x14ac:dyDescent="0.3">
      <c r="A3554" t="s">
        <v>4654</v>
      </c>
      <c r="B3554" t="s">
        <v>4709</v>
      </c>
      <c r="C3554" t="s">
        <v>5480</v>
      </c>
      <c r="D3554" t="s">
        <v>1086</v>
      </c>
      <c r="E3554" t="s">
        <v>10</v>
      </c>
      <c r="F3554" t="s">
        <v>4342</v>
      </c>
      <c r="G3554">
        <v>24.5</v>
      </c>
      <c r="H3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4" t="str">
        <f>Tabla_Consulta_desde_proyectos6[[#This Row],[PRYApath]]&amp;" "&amp;Tabla_Consulta_desde_proyectos6[[#This Row],[Usunombre]]</f>
        <v>/0002/0002 OSCAR BONILLA CALDERON</v>
      </c>
    </row>
    <row r="3555" spans="1:11" x14ac:dyDescent="0.3">
      <c r="A3555" t="s">
        <v>4654</v>
      </c>
      <c r="B3555" t="s">
        <v>4709</v>
      </c>
      <c r="C3555" t="s">
        <v>5481</v>
      </c>
      <c r="D3555" t="s">
        <v>1086</v>
      </c>
      <c r="E3555" t="s">
        <v>10</v>
      </c>
      <c r="F3555" t="s">
        <v>4366</v>
      </c>
      <c r="G3555">
        <v>4.5</v>
      </c>
      <c r="H3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5" t="str">
        <f>Tabla_Consulta_desde_proyectos6[[#This Row],[PRYApath]]&amp;" "&amp;Tabla_Consulta_desde_proyectos6[[#This Row],[Usunombre]]</f>
        <v>/0002/0002 OSCAR BONILLA CALDERON</v>
      </c>
    </row>
    <row r="3556" spans="1:11" x14ac:dyDescent="0.3">
      <c r="A3556" t="s">
        <v>4654</v>
      </c>
      <c r="B3556" t="s">
        <v>4709</v>
      </c>
      <c r="C3556" t="s">
        <v>5482</v>
      </c>
      <c r="D3556" t="s">
        <v>1086</v>
      </c>
      <c r="E3556" t="s">
        <v>10</v>
      </c>
      <c r="F3556" t="s">
        <v>4366</v>
      </c>
      <c r="G3556">
        <v>0.5</v>
      </c>
      <c r="H3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6" t="str">
        <f>Tabla_Consulta_desde_proyectos6[[#This Row],[PRYApath]]&amp;" "&amp;Tabla_Consulta_desde_proyectos6[[#This Row],[Usunombre]]</f>
        <v>/0002/0002 OSCAR BONILLA CALDERON</v>
      </c>
    </row>
    <row r="3557" spans="1:11" x14ac:dyDescent="0.3">
      <c r="A3557" t="s">
        <v>4654</v>
      </c>
      <c r="B3557" t="s">
        <v>4709</v>
      </c>
      <c r="C3557" t="s">
        <v>5483</v>
      </c>
      <c r="D3557" t="s">
        <v>1086</v>
      </c>
      <c r="E3557" t="s">
        <v>10</v>
      </c>
      <c r="F3557" t="s">
        <v>4388</v>
      </c>
      <c r="G3557">
        <v>10.5</v>
      </c>
      <c r="H3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7" t="str">
        <f>Tabla_Consulta_desde_proyectos6[[#This Row],[PRYApath]]&amp;" "&amp;Tabla_Consulta_desde_proyectos6[[#This Row],[Usunombre]]</f>
        <v>/0002/0002 OSCAR BONILLA CALDERON</v>
      </c>
    </row>
    <row r="3558" spans="1:11" x14ac:dyDescent="0.3">
      <c r="A3558" t="s">
        <v>4654</v>
      </c>
      <c r="B3558" t="s">
        <v>4709</v>
      </c>
      <c r="C3558" t="s">
        <v>5450</v>
      </c>
      <c r="D3558" t="s">
        <v>1086</v>
      </c>
      <c r="E3558" t="s">
        <v>77</v>
      </c>
      <c r="F3558" t="s">
        <v>4258</v>
      </c>
      <c r="G3558">
        <v>2.5</v>
      </c>
      <c r="H3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8" t="str">
        <f>Tabla_Consulta_desde_proyectos6[[#This Row],[PRYApath]]&amp;" "&amp;Tabla_Consulta_desde_proyectos6[[#This Row],[Usunombre]]</f>
        <v>/0002/0002 REIDY VALENCIA RUBI</v>
      </c>
    </row>
    <row r="3559" spans="1:11" x14ac:dyDescent="0.3">
      <c r="A3559" t="s">
        <v>4654</v>
      </c>
      <c r="B3559" t="s">
        <v>4709</v>
      </c>
      <c r="C3559" t="s">
        <v>5484</v>
      </c>
      <c r="D3559" t="s">
        <v>1086</v>
      </c>
      <c r="E3559" t="s">
        <v>77</v>
      </c>
      <c r="F3559" t="s">
        <v>4342</v>
      </c>
      <c r="G3559">
        <v>1.25</v>
      </c>
      <c r="H3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59" t="str">
        <f>Tabla_Consulta_desde_proyectos6[[#This Row],[PRYApath]]&amp;" "&amp;Tabla_Consulta_desde_proyectos6[[#This Row],[Usunombre]]</f>
        <v>/0002/0002 REIDY VALENCIA RUBI</v>
      </c>
    </row>
    <row r="3560" spans="1:11" x14ac:dyDescent="0.3">
      <c r="A3560" t="s">
        <v>4654</v>
      </c>
      <c r="B3560" t="s">
        <v>4709</v>
      </c>
      <c r="C3560" t="s">
        <v>5485</v>
      </c>
      <c r="D3560" t="s">
        <v>1086</v>
      </c>
      <c r="E3560" t="s">
        <v>77</v>
      </c>
      <c r="F3560" t="s">
        <v>4342</v>
      </c>
      <c r="G3560">
        <v>7.5</v>
      </c>
      <c r="H3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0" t="str">
        <f>Tabla_Consulta_desde_proyectos6[[#This Row],[PRYApath]]&amp;" "&amp;Tabla_Consulta_desde_proyectos6[[#This Row],[Usunombre]]</f>
        <v>/0002/0002 REIDY VALENCIA RUBI</v>
      </c>
    </row>
    <row r="3561" spans="1:11" x14ac:dyDescent="0.3">
      <c r="A3561" t="s">
        <v>4654</v>
      </c>
      <c r="B3561" t="s">
        <v>4709</v>
      </c>
      <c r="C3561" t="s">
        <v>5486</v>
      </c>
      <c r="D3561" t="s">
        <v>1086</v>
      </c>
      <c r="E3561" t="s">
        <v>77</v>
      </c>
      <c r="F3561" t="s">
        <v>4366</v>
      </c>
      <c r="G3561">
        <v>0.5</v>
      </c>
      <c r="H3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1" t="str">
        <f>Tabla_Consulta_desde_proyectos6[[#This Row],[PRYApath]]&amp;" "&amp;Tabla_Consulta_desde_proyectos6[[#This Row],[Usunombre]]</f>
        <v>/0002/0002 REIDY VALENCIA RUBI</v>
      </c>
    </row>
    <row r="3562" spans="1:11" x14ac:dyDescent="0.3">
      <c r="A3562" t="s">
        <v>4654</v>
      </c>
      <c r="B3562" t="s">
        <v>4709</v>
      </c>
      <c r="C3562" t="s">
        <v>5487</v>
      </c>
      <c r="D3562" t="s">
        <v>1086</v>
      </c>
      <c r="E3562" t="s">
        <v>77</v>
      </c>
      <c r="F3562" t="s">
        <v>4366</v>
      </c>
      <c r="G3562">
        <v>5.25</v>
      </c>
      <c r="H3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2" t="str">
        <f>Tabla_Consulta_desde_proyectos6[[#This Row],[PRYApath]]&amp;" "&amp;Tabla_Consulta_desde_proyectos6[[#This Row],[Usunombre]]</f>
        <v>/0002/0002 REIDY VALENCIA RUBI</v>
      </c>
    </row>
    <row r="3563" spans="1:11" x14ac:dyDescent="0.3">
      <c r="A3563" t="s">
        <v>4654</v>
      </c>
      <c r="B3563" t="s">
        <v>4709</v>
      </c>
      <c r="C3563" t="s">
        <v>5488</v>
      </c>
      <c r="D3563" t="s">
        <v>1086</v>
      </c>
      <c r="E3563" t="s">
        <v>77</v>
      </c>
      <c r="F3563" t="s">
        <v>4388</v>
      </c>
      <c r="G3563">
        <v>4.5</v>
      </c>
      <c r="H3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3" t="str">
        <f>Tabla_Consulta_desde_proyectos6[[#This Row],[PRYApath]]&amp;" "&amp;Tabla_Consulta_desde_proyectos6[[#This Row],[Usunombre]]</f>
        <v>/0002/0002 REIDY VALENCIA RUBI</v>
      </c>
    </row>
    <row r="3564" spans="1:11" x14ac:dyDescent="0.3">
      <c r="A3564" t="s">
        <v>4654</v>
      </c>
      <c r="B3564" t="s">
        <v>4709</v>
      </c>
      <c r="C3564" t="s">
        <v>5489</v>
      </c>
      <c r="D3564" t="s">
        <v>1086</v>
      </c>
      <c r="E3564" t="s">
        <v>77</v>
      </c>
      <c r="F3564" t="s">
        <v>4422</v>
      </c>
      <c r="G3564">
        <v>6.75</v>
      </c>
      <c r="H3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4" t="str">
        <f>Tabla_Consulta_desde_proyectos6[[#This Row],[PRYApath]]&amp;" "&amp;Tabla_Consulta_desde_proyectos6[[#This Row],[Usunombre]]</f>
        <v>/0002/0002 REIDY VALENCIA RUBI</v>
      </c>
    </row>
    <row r="3565" spans="1:11" x14ac:dyDescent="0.3">
      <c r="A3565" t="s">
        <v>4654</v>
      </c>
      <c r="B3565" t="s">
        <v>4709</v>
      </c>
      <c r="C3565" t="s">
        <v>5490</v>
      </c>
      <c r="D3565" t="s">
        <v>1086</v>
      </c>
      <c r="E3565" t="s">
        <v>77</v>
      </c>
      <c r="F3565" t="s">
        <v>4422</v>
      </c>
      <c r="G3565">
        <v>8.25</v>
      </c>
      <c r="H3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5" t="str">
        <f>Tabla_Consulta_desde_proyectos6[[#This Row],[PRYApath]]&amp;" "&amp;Tabla_Consulta_desde_proyectos6[[#This Row],[Usunombre]]</f>
        <v>/0002/0002 REIDY VALENCIA RUBI</v>
      </c>
    </row>
    <row r="3566" spans="1:11" x14ac:dyDescent="0.3">
      <c r="A3566" t="s">
        <v>4654</v>
      </c>
      <c r="B3566" t="s">
        <v>4709</v>
      </c>
      <c r="C3566" t="s">
        <v>5490</v>
      </c>
      <c r="D3566" t="s">
        <v>1086</v>
      </c>
      <c r="E3566" t="s">
        <v>77</v>
      </c>
      <c r="F3566" t="s">
        <v>4434</v>
      </c>
      <c r="G3566">
        <v>1</v>
      </c>
      <c r="H3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6" t="str">
        <f>Tabla_Consulta_desde_proyectos6[[#This Row],[PRYApath]]&amp;" "&amp;Tabla_Consulta_desde_proyectos6[[#This Row],[Usunombre]]</f>
        <v>/0002/0002 REIDY VALENCIA RUBI</v>
      </c>
    </row>
    <row r="3567" spans="1:11" x14ac:dyDescent="0.3">
      <c r="A3567" t="s">
        <v>4654</v>
      </c>
      <c r="B3567" t="s">
        <v>4709</v>
      </c>
      <c r="C3567" t="s">
        <v>5491</v>
      </c>
      <c r="D3567" t="s">
        <v>1086</v>
      </c>
      <c r="E3567" t="s">
        <v>77</v>
      </c>
      <c r="F3567" t="s">
        <v>4434</v>
      </c>
      <c r="G3567">
        <v>3.25</v>
      </c>
      <c r="H3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7" t="str">
        <f>Tabla_Consulta_desde_proyectos6[[#This Row],[PRYApath]]&amp;" "&amp;Tabla_Consulta_desde_proyectos6[[#This Row],[Usunombre]]</f>
        <v>/0002/0002 REIDY VALENCIA RUBI</v>
      </c>
    </row>
    <row r="3568" spans="1:11" x14ac:dyDescent="0.3">
      <c r="A3568" t="s">
        <v>4654</v>
      </c>
      <c r="B3568" t="s">
        <v>4709</v>
      </c>
      <c r="C3568" t="s">
        <v>5492</v>
      </c>
      <c r="D3568" t="s">
        <v>1086</v>
      </c>
      <c r="E3568" t="s">
        <v>77</v>
      </c>
      <c r="F3568" t="s">
        <v>4434</v>
      </c>
      <c r="G3568">
        <v>7.75</v>
      </c>
      <c r="H3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8" t="str">
        <f>Tabla_Consulta_desde_proyectos6[[#This Row],[PRYApath]]&amp;" "&amp;Tabla_Consulta_desde_proyectos6[[#This Row],[Usunombre]]</f>
        <v>/0002/0002 REIDY VALENCIA RUBI</v>
      </c>
    </row>
    <row r="3569" spans="1:11" x14ac:dyDescent="0.3">
      <c r="A3569" t="s">
        <v>4654</v>
      </c>
      <c r="B3569" t="s">
        <v>4709</v>
      </c>
      <c r="C3569" t="s">
        <v>5493</v>
      </c>
      <c r="D3569" t="s">
        <v>1086</v>
      </c>
      <c r="E3569" t="s">
        <v>77</v>
      </c>
      <c r="F3569" t="s">
        <v>4434</v>
      </c>
      <c r="G3569">
        <v>8.25</v>
      </c>
      <c r="H3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69" t="str">
        <f>Tabla_Consulta_desde_proyectos6[[#This Row],[PRYApath]]&amp;" "&amp;Tabla_Consulta_desde_proyectos6[[#This Row],[Usunombre]]</f>
        <v>/0002/0002 REIDY VALENCIA RUBI</v>
      </c>
    </row>
    <row r="3570" spans="1:11" x14ac:dyDescent="0.3">
      <c r="A3570" t="s">
        <v>4654</v>
      </c>
      <c r="B3570" t="s">
        <v>4709</v>
      </c>
      <c r="C3570" t="s">
        <v>5494</v>
      </c>
      <c r="D3570" t="s">
        <v>1086</v>
      </c>
      <c r="E3570" t="s">
        <v>77</v>
      </c>
      <c r="F3570" t="s">
        <v>4493</v>
      </c>
      <c r="G3570">
        <v>1.25</v>
      </c>
      <c r="H3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0" t="str">
        <f>Tabla_Consulta_desde_proyectos6[[#This Row],[PRYApath]]&amp;" "&amp;Tabla_Consulta_desde_proyectos6[[#This Row],[Usunombre]]</f>
        <v>/0002/0002 REIDY VALENCIA RUBI</v>
      </c>
    </row>
    <row r="3571" spans="1:11" x14ac:dyDescent="0.3">
      <c r="A3571" t="s">
        <v>4654</v>
      </c>
      <c r="B3571" t="s">
        <v>4709</v>
      </c>
      <c r="C3571" t="s">
        <v>5495</v>
      </c>
      <c r="D3571" t="s">
        <v>1086</v>
      </c>
      <c r="E3571" t="s">
        <v>77</v>
      </c>
      <c r="F3571" t="s">
        <v>4493</v>
      </c>
      <c r="G3571">
        <v>1.25</v>
      </c>
      <c r="H3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1" t="str">
        <f>Tabla_Consulta_desde_proyectos6[[#This Row],[PRYApath]]&amp;" "&amp;Tabla_Consulta_desde_proyectos6[[#This Row],[Usunombre]]</f>
        <v>/0002/0002 REIDY VALENCIA RUBI</v>
      </c>
    </row>
    <row r="3572" spans="1:11" x14ac:dyDescent="0.3">
      <c r="A3572" t="s">
        <v>4654</v>
      </c>
      <c r="B3572" t="s">
        <v>4709</v>
      </c>
      <c r="C3572" t="s">
        <v>5496</v>
      </c>
      <c r="D3572" t="s">
        <v>1086</v>
      </c>
      <c r="E3572" t="s">
        <v>77</v>
      </c>
      <c r="F3572" t="s">
        <v>4493</v>
      </c>
      <c r="G3572">
        <v>1.5</v>
      </c>
      <c r="H3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2" t="str">
        <f>Tabla_Consulta_desde_proyectos6[[#This Row],[PRYApath]]&amp;" "&amp;Tabla_Consulta_desde_proyectos6[[#This Row],[Usunombre]]</f>
        <v>/0002/0002 REIDY VALENCIA RUBI</v>
      </c>
    </row>
    <row r="3573" spans="1:11" x14ac:dyDescent="0.3">
      <c r="A3573" t="s">
        <v>4654</v>
      </c>
      <c r="B3573" t="s">
        <v>4709</v>
      </c>
      <c r="C3573" t="s">
        <v>5497</v>
      </c>
      <c r="D3573" t="s">
        <v>1086</v>
      </c>
      <c r="E3573" t="s">
        <v>77</v>
      </c>
      <c r="F3573" t="s">
        <v>4493</v>
      </c>
      <c r="G3573">
        <v>2.75</v>
      </c>
      <c r="H3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3" t="str">
        <f>Tabla_Consulta_desde_proyectos6[[#This Row],[PRYApath]]&amp;" "&amp;Tabla_Consulta_desde_proyectos6[[#This Row],[Usunombre]]</f>
        <v>/0002/0002 REIDY VALENCIA RUBI</v>
      </c>
    </row>
    <row r="3574" spans="1:11" x14ac:dyDescent="0.3">
      <c r="A3574" t="s">
        <v>4654</v>
      </c>
      <c r="B3574" t="s">
        <v>4709</v>
      </c>
      <c r="C3574" t="s">
        <v>5498</v>
      </c>
      <c r="D3574" t="s">
        <v>1086</v>
      </c>
      <c r="E3574" t="s">
        <v>77</v>
      </c>
      <c r="F3574" t="s">
        <v>4493</v>
      </c>
      <c r="G3574">
        <v>3</v>
      </c>
      <c r="H3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4" t="str">
        <f>Tabla_Consulta_desde_proyectos6[[#This Row],[PRYApath]]&amp;" "&amp;Tabla_Consulta_desde_proyectos6[[#This Row],[Usunombre]]</f>
        <v>/0002/0002 REIDY VALENCIA RUBI</v>
      </c>
    </row>
    <row r="3575" spans="1:11" x14ac:dyDescent="0.3">
      <c r="A3575" t="s">
        <v>4654</v>
      </c>
      <c r="B3575" t="s">
        <v>4709</v>
      </c>
      <c r="C3575" t="s">
        <v>5499</v>
      </c>
      <c r="D3575" t="s">
        <v>1086</v>
      </c>
      <c r="E3575" t="s">
        <v>77</v>
      </c>
      <c r="F3575" t="s">
        <v>4493</v>
      </c>
      <c r="G3575">
        <v>3.5</v>
      </c>
      <c r="H3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5" t="str">
        <f>Tabla_Consulta_desde_proyectos6[[#This Row],[PRYApath]]&amp;" "&amp;Tabla_Consulta_desde_proyectos6[[#This Row],[Usunombre]]</f>
        <v>/0002/0002 REIDY VALENCIA RUBI</v>
      </c>
    </row>
    <row r="3576" spans="1:11" x14ac:dyDescent="0.3">
      <c r="A3576" t="s">
        <v>4654</v>
      </c>
      <c r="B3576" t="s">
        <v>4709</v>
      </c>
      <c r="C3576" t="s">
        <v>5447</v>
      </c>
      <c r="D3576" t="s">
        <v>1086</v>
      </c>
      <c r="E3576" t="s">
        <v>77</v>
      </c>
      <c r="F3576" t="s">
        <v>4559</v>
      </c>
      <c r="G3576">
        <v>0.5</v>
      </c>
      <c r="H3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6" t="str">
        <f>Tabla_Consulta_desde_proyectos6[[#This Row],[PRYApath]]&amp;" "&amp;Tabla_Consulta_desde_proyectos6[[#This Row],[Usunombre]]</f>
        <v>/0002/0002 REIDY VALENCIA RUBI</v>
      </c>
    </row>
    <row r="3577" spans="1:11" x14ac:dyDescent="0.3">
      <c r="A3577" t="s">
        <v>4654</v>
      </c>
      <c r="B3577" t="s">
        <v>4709</v>
      </c>
      <c r="C3577" t="s">
        <v>5500</v>
      </c>
      <c r="D3577" t="s">
        <v>1086</v>
      </c>
      <c r="E3577" t="s">
        <v>77</v>
      </c>
      <c r="F3577" t="s">
        <v>4559</v>
      </c>
      <c r="G3577">
        <v>9.5</v>
      </c>
      <c r="H3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7" t="str">
        <f>Tabla_Consulta_desde_proyectos6[[#This Row],[PRYApath]]&amp;" "&amp;Tabla_Consulta_desde_proyectos6[[#This Row],[Usunombre]]</f>
        <v>/0002/0002 REIDY VALENCIA RUBI</v>
      </c>
    </row>
    <row r="3578" spans="1:11" x14ac:dyDescent="0.3">
      <c r="A3578" t="s">
        <v>4654</v>
      </c>
      <c r="B3578" t="s">
        <v>4709</v>
      </c>
      <c r="C3578" t="s">
        <v>5501</v>
      </c>
      <c r="D3578" t="s">
        <v>1086</v>
      </c>
      <c r="E3578" t="s">
        <v>77</v>
      </c>
      <c r="F3578" t="s">
        <v>4593</v>
      </c>
      <c r="G3578">
        <v>2.25</v>
      </c>
      <c r="H3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8" t="str">
        <f>Tabla_Consulta_desde_proyectos6[[#This Row],[PRYApath]]&amp;" "&amp;Tabla_Consulta_desde_proyectos6[[#This Row],[Usunombre]]</f>
        <v>/0002/0002 REIDY VALENCIA RUBI</v>
      </c>
    </row>
    <row r="3579" spans="1:11" x14ac:dyDescent="0.3">
      <c r="A3579" t="s">
        <v>4654</v>
      </c>
      <c r="B3579" t="s">
        <v>4709</v>
      </c>
      <c r="C3579" t="s">
        <v>5433</v>
      </c>
      <c r="D3579" t="s">
        <v>1086</v>
      </c>
      <c r="E3579" t="s">
        <v>77</v>
      </c>
      <c r="F3579" t="s">
        <v>4593</v>
      </c>
      <c r="G3579">
        <v>2.75</v>
      </c>
      <c r="H3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79" t="str">
        <f>Tabla_Consulta_desde_proyectos6[[#This Row],[PRYApath]]&amp;" "&amp;Tabla_Consulta_desde_proyectos6[[#This Row],[Usunombre]]</f>
        <v>/0002/0002 REIDY VALENCIA RUBI</v>
      </c>
    </row>
    <row r="3580" spans="1:11" x14ac:dyDescent="0.3">
      <c r="A3580" t="s">
        <v>4654</v>
      </c>
      <c r="B3580" t="s">
        <v>4709</v>
      </c>
      <c r="C3580" t="s">
        <v>5502</v>
      </c>
      <c r="D3580" t="s">
        <v>1086</v>
      </c>
      <c r="E3580" t="s">
        <v>77</v>
      </c>
      <c r="F3580" t="s">
        <v>4610</v>
      </c>
      <c r="G3580">
        <v>1.5</v>
      </c>
      <c r="H3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0" t="str">
        <f>Tabla_Consulta_desde_proyectos6[[#This Row],[PRYApath]]&amp;" "&amp;Tabla_Consulta_desde_proyectos6[[#This Row],[Usunombre]]</f>
        <v>/0002/0002 REIDY VALENCIA RUBI</v>
      </c>
    </row>
    <row r="3581" spans="1:11" x14ac:dyDescent="0.3">
      <c r="A3581" t="s">
        <v>4654</v>
      </c>
      <c r="B3581" t="s">
        <v>4709</v>
      </c>
      <c r="C3581" t="s">
        <v>5503</v>
      </c>
      <c r="D3581" t="s">
        <v>1086</v>
      </c>
      <c r="E3581" t="s">
        <v>77</v>
      </c>
      <c r="F3581" t="s">
        <v>4610</v>
      </c>
      <c r="G3581">
        <v>3.25</v>
      </c>
      <c r="H3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1" t="str">
        <f>Tabla_Consulta_desde_proyectos6[[#This Row],[PRYApath]]&amp;" "&amp;Tabla_Consulta_desde_proyectos6[[#This Row],[Usunombre]]</f>
        <v>/0002/0002 REIDY VALENCIA RUBI</v>
      </c>
    </row>
    <row r="3582" spans="1:11" x14ac:dyDescent="0.3">
      <c r="A3582" t="s">
        <v>4654</v>
      </c>
      <c r="B3582" t="s">
        <v>4709</v>
      </c>
      <c r="C3582" t="s">
        <v>5504</v>
      </c>
      <c r="D3582" t="s">
        <v>1086</v>
      </c>
      <c r="E3582" t="s">
        <v>77</v>
      </c>
      <c r="F3582" t="s">
        <v>4692</v>
      </c>
      <c r="G3582">
        <v>1</v>
      </c>
      <c r="H3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2" t="str">
        <f>Tabla_Consulta_desde_proyectos6[[#This Row],[PRYApath]]&amp;" "&amp;Tabla_Consulta_desde_proyectos6[[#This Row],[Usunombre]]</f>
        <v>/0002/0002 REIDY VALENCIA RUBI</v>
      </c>
    </row>
    <row r="3583" spans="1:11" x14ac:dyDescent="0.3">
      <c r="A3583" t="s">
        <v>4654</v>
      </c>
      <c r="B3583" t="s">
        <v>4709</v>
      </c>
      <c r="C3583" t="s">
        <v>5505</v>
      </c>
      <c r="D3583" t="s">
        <v>1086</v>
      </c>
      <c r="E3583" t="s">
        <v>77</v>
      </c>
      <c r="F3583" t="s">
        <v>4692</v>
      </c>
      <c r="G3583">
        <v>2.5</v>
      </c>
      <c r="H3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3" t="str">
        <f>Tabla_Consulta_desde_proyectos6[[#This Row],[PRYApath]]&amp;" "&amp;Tabla_Consulta_desde_proyectos6[[#This Row],[Usunombre]]</f>
        <v>/0002/0002 REIDY VALENCIA RUBI</v>
      </c>
    </row>
    <row r="3584" spans="1:11" x14ac:dyDescent="0.3">
      <c r="A3584" t="s">
        <v>4654</v>
      </c>
      <c r="B3584" t="s">
        <v>4709</v>
      </c>
      <c r="C3584" t="s">
        <v>5506</v>
      </c>
      <c r="D3584" t="s">
        <v>1098</v>
      </c>
      <c r="E3584" t="s">
        <v>63</v>
      </c>
      <c r="F3584" t="s">
        <v>4434</v>
      </c>
      <c r="G3584">
        <v>30.5</v>
      </c>
      <c r="H3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4" t="str">
        <f>Tabla_Consulta_desde_proyectos6[[#This Row],[PRYApath]]&amp;" "&amp;Tabla_Consulta_desde_proyectos6[[#This Row],[Usunombre]]</f>
        <v>/0002/0006 CAROL RODRIGUEZ SOLORZANO</v>
      </c>
    </row>
    <row r="3585" spans="1:11" x14ac:dyDescent="0.3">
      <c r="A3585" t="s">
        <v>4654</v>
      </c>
      <c r="B3585" t="s">
        <v>4709</v>
      </c>
      <c r="C3585" t="s">
        <v>5506</v>
      </c>
      <c r="D3585" t="s">
        <v>1098</v>
      </c>
      <c r="E3585" t="s">
        <v>63</v>
      </c>
      <c r="F3585" t="s">
        <v>4493</v>
      </c>
      <c r="G3585">
        <v>7</v>
      </c>
      <c r="H3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5" t="str">
        <f>Tabla_Consulta_desde_proyectos6[[#This Row],[PRYApath]]&amp;" "&amp;Tabla_Consulta_desde_proyectos6[[#This Row],[Usunombre]]</f>
        <v>/0002/0006 CAROL RODRIGUEZ SOLORZANO</v>
      </c>
    </row>
    <row r="3586" spans="1:11" x14ac:dyDescent="0.3">
      <c r="A3586" t="s">
        <v>4654</v>
      </c>
      <c r="B3586" t="s">
        <v>4709</v>
      </c>
      <c r="C3586" t="s">
        <v>5410</v>
      </c>
      <c r="D3586" t="s">
        <v>1099</v>
      </c>
      <c r="E3586" t="s">
        <v>63</v>
      </c>
      <c r="F3586" t="s">
        <v>4284</v>
      </c>
      <c r="G3586">
        <v>6</v>
      </c>
      <c r="H3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6" t="str">
        <f>Tabla_Consulta_desde_proyectos6[[#This Row],[PRYApath]]&amp;" "&amp;Tabla_Consulta_desde_proyectos6[[#This Row],[Usunombre]]</f>
        <v>/0002/0008 CAROL RODRIGUEZ SOLORZANO</v>
      </c>
    </row>
    <row r="3587" spans="1:11" x14ac:dyDescent="0.3">
      <c r="A3587" t="s">
        <v>4654</v>
      </c>
      <c r="B3587" t="s">
        <v>4709</v>
      </c>
      <c r="C3587" t="s">
        <v>326</v>
      </c>
      <c r="D3587" t="s">
        <v>1099</v>
      </c>
      <c r="E3587" t="s">
        <v>69</v>
      </c>
      <c r="F3587" t="s">
        <v>4342</v>
      </c>
      <c r="G3587">
        <v>4</v>
      </c>
      <c r="H3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7" t="str">
        <f>Tabla_Consulta_desde_proyectos6[[#This Row],[PRYApath]]&amp;" "&amp;Tabla_Consulta_desde_proyectos6[[#This Row],[Usunombre]]</f>
        <v>/0002/0008 DANNY DAVID BUSTOS ROJAS</v>
      </c>
    </row>
    <row r="3588" spans="1:11" x14ac:dyDescent="0.3">
      <c r="A3588" t="s">
        <v>4654</v>
      </c>
      <c r="B3588" t="s">
        <v>4709</v>
      </c>
      <c r="C3588" t="s">
        <v>326</v>
      </c>
      <c r="D3588" t="s">
        <v>1099</v>
      </c>
      <c r="E3588" t="s">
        <v>69</v>
      </c>
      <c r="F3588" t="s">
        <v>4366</v>
      </c>
      <c r="G3588">
        <v>6</v>
      </c>
      <c r="H3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8" t="str">
        <f>Tabla_Consulta_desde_proyectos6[[#This Row],[PRYApath]]&amp;" "&amp;Tabla_Consulta_desde_proyectos6[[#This Row],[Usunombre]]</f>
        <v>/0002/0008 DANNY DAVID BUSTOS ROJAS</v>
      </c>
    </row>
    <row r="3589" spans="1:11" x14ac:dyDescent="0.3">
      <c r="A3589" t="s">
        <v>4654</v>
      </c>
      <c r="B3589" t="s">
        <v>4709</v>
      </c>
      <c r="C3589" t="s">
        <v>5425</v>
      </c>
      <c r="D3589" t="s">
        <v>1100</v>
      </c>
      <c r="E3589" t="s">
        <v>63</v>
      </c>
      <c r="F3589" t="s">
        <v>4593</v>
      </c>
      <c r="G3589">
        <v>0.5</v>
      </c>
      <c r="H35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89" t="str">
        <f>Tabla_Consulta_desde_proyectos6[[#This Row],[PRYApath]]&amp;" "&amp;Tabla_Consulta_desde_proyectos6[[#This Row],[Usunombre]]</f>
        <v>/0002/0010 CAROL RODRIGUEZ SOLORZANO</v>
      </c>
    </row>
    <row r="3590" spans="1:11" x14ac:dyDescent="0.3">
      <c r="A3590" t="s">
        <v>4654</v>
      </c>
      <c r="D3590" t="s">
        <v>4538</v>
      </c>
      <c r="E3590" t="s">
        <v>59</v>
      </c>
      <c r="F3590" t="s">
        <v>4366</v>
      </c>
      <c r="G3590">
        <v>4</v>
      </c>
      <c r="H3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0" t="str">
        <f>Tabla_Consulta_desde_proyectos6[[#This Row],[PRYApath]]&amp;" "&amp;Tabla_Consulta_desde_proyectos6[[#This Row],[Usunombre]]</f>
        <v>/0002/0018 ALVARO CHAVES SABORIO</v>
      </c>
    </row>
    <row r="3591" spans="1:11" x14ac:dyDescent="0.3">
      <c r="A3591" t="s">
        <v>4654</v>
      </c>
      <c r="D3591" t="s">
        <v>4538</v>
      </c>
      <c r="E3591" t="s">
        <v>63</v>
      </c>
      <c r="F3591" t="s">
        <v>4258</v>
      </c>
      <c r="G3591">
        <v>2</v>
      </c>
      <c r="H3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1" t="str">
        <f>Tabla_Consulta_desde_proyectos6[[#This Row],[PRYApath]]&amp;" "&amp;Tabla_Consulta_desde_proyectos6[[#This Row],[Usunombre]]</f>
        <v>/0002/0018 CAROL RODRIGUEZ SOLORZANO</v>
      </c>
    </row>
    <row r="3592" spans="1:11" x14ac:dyDescent="0.3">
      <c r="A3592" t="s">
        <v>4654</v>
      </c>
      <c r="D3592" t="s">
        <v>4538</v>
      </c>
      <c r="E3592" t="s">
        <v>63</v>
      </c>
      <c r="F3592" t="s">
        <v>4284</v>
      </c>
      <c r="G3592">
        <v>2</v>
      </c>
      <c r="H3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2" t="str">
        <f>Tabla_Consulta_desde_proyectos6[[#This Row],[PRYApath]]&amp;" "&amp;Tabla_Consulta_desde_proyectos6[[#This Row],[Usunombre]]</f>
        <v>/0002/0018 CAROL RODRIGUEZ SOLORZANO</v>
      </c>
    </row>
    <row r="3593" spans="1:11" x14ac:dyDescent="0.3">
      <c r="A3593" t="s">
        <v>4654</v>
      </c>
      <c r="D3593" t="s">
        <v>4538</v>
      </c>
      <c r="E3593" t="s">
        <v>63</v>
      </c>
      <c r="F3593" t="s">
        <v>4493</v>
      </c>
      <c r="G3593">
        <v>7</v>
      </c>
      <c r="H3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3" t="str">
        <f>Tabla_Consulta_desde_proyectos6[[#This Row],[PRYApath]]&amp;" "&amp;Tabla_Consulta_desde_proyectos6[[#This Row],[Usunombre]]</f>
        <v>/0002/0018 CAROL RODRIGUEZ SOLORZANO</v>
      </c>
    </row>
    <row r="3594" spans="1:11" x14ac:dyDescent="0.3">
      <c r="A3594" t="s">
        <v>4654</v>
      </c>
      <c r="D3594" t="s">
        <v>4538</v>
      </c>
      <c r="E3594" t="s">
        <v>69</v>
      </c>
      <c r="F3594" t="s">
        <v>4342</v>
      </c>
      <c r="G3594">
        <v>2</v>
      </c>
      <c r="H3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4" t="str">
        <f>Tabla_Consulta_desde_proyectos6[[#This Row],[PRYApath]]&amp;" "&amp;Tabla_Consulta_desde_proyectos6[[#This Row],[Usunombre]]</f>
        <v>/0002/0018 DANNY DAVID BUSTOS ROJAS</v>
      </c>
    </row>
    <row r="3595" spans="1:11" x14ac:dyDescent="0.3">
      <c r="A3595" t="s">
        <v>4654</v>
      </c>
      <c r="D3595" t="s">
        <v>4538</v>
      </c>
      <c r="E3595" t="s">
        <v>52</v>
      </c>
      <c r="F3595" t="s">
        <v>4366</v>
      </c>
      <c r="G3595">
        <v>10</v>
      </c>
      <c r="H3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5" t="str">
        <f>Tabla_Consulta_desde_proyectos6[[#This Row],[PRYApath]]&amp;" "&amp;Tabla_Consulta_desde_proyectos6[[#This Row],[Usunombre]]</f>
        <v>/0002/0018 JUAN ANTONIO MORA GARCIA</v>
      </c>
    </row>
    <row r="3596" spans="1:11" x14ac:dyDescent="0.3">
      <c r="A3596" t="s">
        <v>4654</v>
      </c>
      <c r="D3596" t="s">
        <v>4919</v>
      </c>
      <c r="E3596" t="s">
        <v>59</v>
      </c>
      <c r="F3596" t="s">
        <v>4610</v>
      </c>
      <c r="G3596">
        <v>12</v>
      </c>
      <c r="H3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6" t="str">
        <f>Tabla_Consulta_desde_proyectos6[[#This Row],[PRYApath]]&amp;" "&amp;Tabla_Consulta_desde_proyectos6[[#This Row],[Usunombre]]</f>
        <v>/0002/0024 ALVARO CHAVES SABORIO</v>
      </c>
    </row>
    <row r="3597" spans="1:11" x14ac:dyDescent="0.3">
      <c r="A3597" t="s">
        <v>4654</v>
      </c>
      <c r="D3597" t="s">
        <v>4919</v>
      </c>
      <c r="E3597" t="s">
        <v>59</v>
      </c>
      <c r="F3597" t="s">
        <v>4692</v>
      </c>
      <c r="G3597">
        <v>14</v>
      </c>
      <c r="H3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7" t="str">
        <f>Tabla_Consulta_desde_proyectos6[[#This Row],[PRYApath]]&amp;" "&amp;Tabla_Consulta_desde_proyectos6[[#This Row],[Usunombre]]</f>
        <v>/0002/0024 ALVARO CHAVES SABORIO</v>
      </c>
    </row>
    <row r="3598" spans="1:11" x14ac:dyDescent="0.3">
      <c r="A3598" t="s">
        <v>4654</v>
      </c>
      <c r="D3598" t="s">
        <v>4919</v>
      </c>
      <c r="E3598" t="s">
        <v>63</v>
      </c>
      <c r="F3598" t="s">
        <v>4284</v>
      </c>
      <c r="G3598">
        <v>5</v>
      </c>
      <c r="H3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8" t="str">
        <f>Tabla_Consulta_desde_proyectos6[[#This Row],[PRYApath]]&amp;" "&amp;Tabla_Consulta_desde_proyectos6[[#This Row],[Usunombre]]</f>
        <v>/0002/0024 CAROL RODRIGUEZ SOLORZANO</v>
      </c>
    </row>
    <row r="3599" spans="1:11" x14ac:dyDescent="0.3">
      <c r="A3599" t="s">
        <v>4654</v>
      </c>
      <c r="D3599" t="s">
        <v>4919</v>
      </c>
      <c r="E3599" t="s">
        <v>63</v>
      </c>
      <c r="F3599" t="s">
        <v>4342</v>
      </c>
      <c r="G3599">
        <v>7.5</v>
      </c>
      <c r="H3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599" t="str">
        <f>Tabla_Consulta_desde_proyectos6[[#This Row],[PRYApath]]&amp;" "&amp;Tabla_Consulta_desde_proyectos6[[#This Row],[Usunombre]]</f>
        <v>/0002/0024 CAROL RODRIGUEZ SOLORZANO</v>
      </c>
    </row>
    <row r="3600" spans="1:11" x14ac:dyDescent="0.3">
      <c r="A3600" t="s">
        <v>4654</v>
      </c>
      <c r="D3600" t="s">
        <v>4919</v>
      </c>
      <c r="E3600" t="s">
        <v>63</v>
      </c>
      <c r="F3600" t="s">
        <v>4422</v>
      </c>
      <c r="G3600">
        <v>3</v>
      </c>
      <c r="H3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0" t="str">
        <f>Tabla_Consulta_desde_proyectos6[[#This Row],[PRYApath]]&amp;" "&amp;Tabla_Consulta_desde_proyectos6[[#This Row],[Usunombre]]</f>
        <v>/0002/0024 CAROL RODRIGUEZ SOLORZANO</v>
      </c>
    </row>
    <row r="3601" spans="1:11" x14ac:dyDescent="0.3">
      <c r="A3601" t="s">
        <v>4654</v>
      </c>
      <c r="D3601" t="s">
        <v>4919</v>
      </c>
      <c r="E3601" t="s">
        <v>63</v>
      </c>
      <c r="F3601" t="s">
        <v>4434</v>
      </c>
      <c r="G3601">
        <v>79.5</v>
      </c>
      <c r="H3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1" t="str">
        <f>Tabla_Consulta_desde_proyectos6[[#This Row],[PRYApath]]&amp;" "&amp;Tabla_Consulta_desde_proyectos6[[#This Row],[Usunombre]]</f>
        <v>/0002/0024 CAROL RODRIGUEZ SOLORZANO</v>
      </c>
    </row>
    <row r="3602" spans="1:11" x14ac:dyDescent="0.3">
      <c r="A3602" t="s">
        <v>4654</v>
      </c>
      <c r="D3602" t="s">
        <v>4919</v>
      </c>
      <c r="E3602" t="s">
        <v>63</v>
      </c>
      <c r="F3602" t="s">
        <v>4493</v>
      </c>
      <c r="G3602">
        <v>28.5</v>
      </c>
      <c r="H3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2" t="str">
        <f>Tabla_Consulta_desde_proyectos6[[#This Row],[PRYApath]]&amp;" "&amp;Tabla_Consulta_desde_proyectos6[[#This Row],[Usunombre]]</f>
        <v>/0002/0024 CAROL RODRIGUEZ SOLORZANO</v>
      </c>
    </row>
    <row r="3603" spans="1:11" x14ac:dyDescent="0.3">
      <c r="A3603" t="s">
        <v>4654</v>
      </c>
      <c r="D3603" t="s">
        <v>4919</v>
      </c>
      <c r="E3603" t="s">
        <v>63</v>
      </c>
      <c r="F3603" t="s">
        <v>4559</v>
      </c>
      <c r="G3603">
        <v>46.5</v>
      </c>
      <c r="H3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3" t="str">
        <f>Tabla_Consulta_desde_proyectos6[[#This Row],[PRYApath]]&amp;" "&amp;Tabla_Consulta_desde_proyectos6[[#This Row],[Usunombre]]</f>
        <v>/0002/0024 CAROL RODRIGUEZ SOLORZANO</v>
      </c>
    </row>
    <row r="3604" spans="1:11" x14ac:dyDescent="0.3">
      <c r="A3604" t="s">
        <v>4654</v>
      </c>
      <c r="D3604" t="s">
        <v>4919</v>
      </c>
      <c r="E3604" t="s">
        <v>63</v>
      </c>
      <c r="F3604" t="s">
        <v>4610</v>
      </c>
      <c r="G3604">
        <v>16.5</v>
      </c>
      <c r="H3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4" t="str">
        <f>Tabla_Consulta_desde_proyectos6[[#This Row],[PRYApath]]&amp;" "&amp;Tabla_Consulta_desde_proyectos6[[#This Row],[Usunombre]]</f>
        <v>/0002/0024 CAROL RODRIGUEZ SOLORZANO</v>
      </c>
    </row>
    <row r="3605" spans="1:11" x14ac:dyDescent="0.3">
      <c r="A3605" t="s">
        <v>4654</v>
      </c>
      <c r="D3605" t="s">
        <v>4919</v>
      </c>
      <c r="E3605" t="s">
        <v>63</v>
      </c>
      <c r="F3605" t="s">
        <v>4692</v>
      </c>
      <c r="G3605">
        <v>10.5</v>
      </c>
      <c r="H3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5" t="str">
        <f>Tabla_Consulta_desde_proyectos6[[#This Row],[PRYApath]]&amp;" "&amp;Tabla_Consulta_desde_proyectos6[[#This Row],[Usunombre]]</f>
        <v>/0002/0024 CAROL RODRIGUEZ SOLORZANO</v>
      </c>
    </row>
    <row r="3606" spans="1:11" x14ac:dyDescent="0.3">
      <c r="A3606" t="s">
        <v>4654</v>
      </c>
      <c r="D3606" t="s">
        <v>4919</v>
      </c>
      <c r="E3606" t="s">
        <v>63</v>
      </c>
      <c r="F3606" t="s">
        <v>4640</v>
      </c>
      <c r="G3606">
        <v>6</v>
      </c>
      <c r="H3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6" t="str">
        <f>Tabla_Consulta_desde_proyectos6[[#This Row],[PRYApath]]&amp;" "&amp;Tabla_Consulta_desde_proyectos6[[#This Row],[Usunombre]]</f>
        <v>/0002/0024 CAROL RODRIGUEZ SOLORZANO</v>
      </c>
    </row>
    <row r="3607" spans="1:11" x14ac:dyDescent="0.3">
      <c r="A3607" t="s">
        <v>4654</v>
      </c>
      <c r="D3607" t="s">
        <v>4919</v>
      </c>
      <c r="E3607" t="s">
        <v>63</v>
      </c>
      <c r="F3607" t="s">
        <v>8381</v>
      </c>
      <c r="G3607">
        <v>3</v>
      </c>
      <c r="H360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7" t="str">
        <f>Tabla_Consulta_desde_proyectos6[[#This Row],[PRYApath]]&amp;" "&amp;Tabla_Consulta_desde_proyectos6[[#This Row],[Usunombre]]</f>
        <v>/0002/0024 CAROL RODRIGUEZ SOLORZANO</v>
      </c>
    </row>
    <row r="3608" spans="1:11" x14ac:dyDescent="0.3">
      <c r="A3608" t="s">
        <v>4654</v>
      </c>
      <c r="D3608" t="s">
        <v>4919</v>
      </c>
      <c r="E3608" t="s">
        <v>57</v>
      </c>
      <c r="F3608" t="s">
        <v>4388</v>
      </c>
      <c r="G3608">
        <v>1</v>
      </c>
      <c r="H3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8" t="str">
        <f>Tabla_Consulta_desde_proyectos6[[#This Row],[PRYApath]]&amp;" "&amp;Tabla_Consulta_desde_proyectos6[[#This Row],[Usunombre]]</f>
        <v>/0002/0024 JOSE MADRIGAL ARIAS</v>
      </c>
    </row>
    <row r="3609" spans="1:11" x14ac:dyDescent="0.3">
      <c r="A3609" t="s">
        <v>4654</v>
      </c>
      <c r="D3609" t="s">
        <v>4919</v>
      </c>
      <c r="E3609" t="s">
        <v>52</v>
      </c>
      <c r="F3609" t="s">
        <v>4366</v>
      </c>
      <c r="G3609">
        <v>3</v>
      </c>
      <c r="H3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09" t="str">
        <f>Tabla_Consulta_desde_proyectos6[[#This Row],[PRYApath]]&amp;" "&amp;Tabla_Consulta_desde_proyectos6[[#This Row],[Usunombre]]</f>
        <v>/0002/0024 JUAN ANTONIO MORA GARCIA</v>
      </c>
    </row>
    <row r="3610" spans="1:11" x14ac:dyDescent="0.3">
      <c r="A3610" t="s">
        <v>4654</v>
      </c>
      <c r="D3610" t="s">
        <v>4919</v>
      </c>
      <c r="E3610" t="s">
        <v>58</v>
      </c>
      <c r="F3610" t="s">
        <v>4342</v>
      </c>
      <c r="G3610">
        <v>0.5</v>
      </c>
      <c r="H3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0" t="str">
        <f>Tabla_Consulta_desde_proyectos6[[#This Row],[PRYApath]]&amp;" "&amp;Tabla_Consulta_desde_proyectos6[[#This Row],[Usunombre]]</f>
        <v>/0002/0024 MELVIN BRENES GOMEZ</v>
      </c>
    </row>
    <row r="3611" spans="1:11" x14ac:dyDescent="0.3">
      <c r="A3611" t="s">
        <v>4654</v>
      </c>
      <c r="D3611" t="s">
        <v>4919</v>
      </c>
      <c r="E3611" t="s">
        <v>58</v>
      </c>
      <c r="F3611" t="s">
        <v>4434</v>
      </c>
      <c r="G3611">
        <v>1</v>
      </c>
      <c r="H3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1" t="str">
        <f>Tabla_Consulta_desde_proyectos6[[#This Row],[PRYApath]]&amp;" "&amp;Tabla_Consulta_desde_proyectos6[[#This Row],[Usunombre]]</f>
        <v>/0002/0024 MELVIN BRENES GOMEZ</v>
      </c>
    </row>
    <row r="3612" spans="1:11" x14ac:dyDescent="0.3">
      <c r="A3612" t="s">
        <v>4654</v>
      </c>
      <c r="D3612" t="s">
        <v>4919</v>
      </c>
      <c r="E3612" t="s">
        <v>58</v>
      </c>
      <c r="F3612" t="s">
        <v>4559</v>
      </c>
      <c r="G3612">
        <v>2</v>
      </c>
      <c r="H3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2" t="str">
        <f>Tabla_Consulta_desde_proyectos6[[#This Row],[PRYApath]]&amp;" "&amp;Tabla_Consulta_desde_proyectos6[[#This Row],[Usunombre]]</f>
        <v>/0002/0024 MELVIN BRENES GOMEZ</v>
      </c>
    </row>
    <row r="3613" spans="1:11" x14ac:dyDescent="0.3">
      <c r="A3613" t="s">
        <v>4654</v>
      </c>
      <c r="D3613" t="s">
        <v>4919</v>
      </c>
      <c r="E3613" t="s">
        <v>58</v>
      </c>
      <c r="F3613" t="s">
        <v>4593</v>
      </c>
      <c r="G3613">
        <v>2</v>
      </c>
      <c r="H3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3" t="str">
        <f>Tabla_Consulta_desde_proyectos6[[#This Row],[PRYApath]]&amp;" "&amp;Tabla_Consulta_desde_proyectos6[[#This Row],[Usunombre]]</f>
        <v>/0002/0024 MELVIN BRENES GOMEZ</v>
      </c>
    </row>
    <row r="3614" spans="1:11" x14ac:dyDescent="0.3">
      <c r="A3614" t="s">
        <v>4654</v>
      </c>
      <c r="D3614" t="s">
        <v>4919</v>
      </c>
      <c r="E3614" t="s">
        <v>58</v>
      </c>
      <c r="F3614" t="s">
        <v>8381</v>
      </c>
      <c r="G3614">
        <v>1</v>
      </c>
      <c r="H361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4" t="str">
        <f>Tabla_Consulta_desde_proyectos6[[#This Row],[PRYApath]]&amp;" "&amp;Tabla_Consulta_desde_proyectos6[[#This Row],[Usunombre]]</f>
        <v>/0002/0024 MELVIN BRENES GOMEZ</v>
      </c>
    </row>
    <row r="3615" spans="1:11" x14ac:dyDescent="0.3">
      <c r="A3615" t="s">
        <v>4654</v>
      </c>
      <c r="D3615" t="s">
        <v>1096</v>
      </c>
      <c r="E3615" t="s">
        <v>63</v>
      </c>
      <c r="F3615" t="s">
        <v>4493</v>
      </c>
      <c r="G3615">
        <v>4</v>
      </c>
      <c r="H3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5" t="str">
        <f>Tabla_Consulta_desde_proyectos6[[#This Row],[PRYApath]]&amp;" "&amp;Tabla_Consulta_desde_proyectos6[[#This Row],[Usunombre]]</f>
        <v>/0006/0002 CAROL RODRIGUEZ SOLORZANO</v>
      </c>
    </row>
    <row r="3616" spans="1:11" x14ac:dyDescent="0.3">
      <c r="A3616" t="s">
        <v>4654</v>
      </c>
      <c r="D3616" t="s">
        <v>5507</v>
      </c>
      <c r="E3616" t="s">
        <v>63</v>
      </c>
      <c r="F3616" t="s">
        <v>4493</v>
      </c>
      <c r="G3616">
        <v>0.4</v>
      </c>
      <c r="H3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6" t="str">
        <f>Tabla_Consulta_desde_proyectos6[[#This Row],[PRYApath]]&amp;" "&amp;Tabla_Consulta_desde_proyectos6[[#This Row],[Usunombre]]</f>
        <v>/0006/0010 CAROL RODRIGUEZ SOLORZANO</v>
      </c>
    </row>
    <row r="3617" spans="1:11" x14ac:dyDescent="0.3">
      <c r="A3617" t="s">
        <v>4654</v>
      </c>
      <c r="D3617" t="s">
        <v>5006</v>
      </c>
      <c r="E3617" t="s">
        <v>63</v>
      </c>
      <c r="F3617" t="s">
        <v>4493</v>
      </c>
      <c r="G3617">
        <v>3</v>
      </c>
      <c r="H3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7" t="str">
        <f>Tabla_Consulta_desde_proyectos6[[#This Row],[PRYApath]]&amp;" "&amp;Tabla_Consulta_desde_proyectos6[[#This Row],[Usunombre]]</f>
        <v>/0006/0016 CAROL RODRIGUEZ SOLORZANO</v>
      </c>
    </row>
    <row r="3618" spans="1:11" x14ac:dyDescent="0.3">
      <c r="A3618" t="s">
        <v>4654</v>
      </c>
      <c r="B3618" t="s">
        <v>4993</v>
      </c>
      <c r="C3618" t="s">
        <v>4995</v>
      </c>
      <c r="D3618" t="s">
        <v>4551</v>
      </c>
      <c r="E3618" t="s">
        <v>286</v>
      </c>
      <c r="F3618" t="s">
        <v>4342</v>
      </c>
      <c r="G3618">
        <v>1.25</v>
      </c>
      <c r="H3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8" t="str">
        <f>Tabla_Consulta_desde_proyectos6[[#This Row],[PRYApath]]&amp;" "&amp;Tabla_Consulta_desde_proyectos6[[#This Row],[Usunombre]]</f>
        <v>/0010/0002 ALFONSO FUENTES RODRIGUEZ</v>
      </c>
    </row>
    <row r="3619" spans="1:11" x14ac:dyDescent="0.3">
      <c r="A3619" t="s">
        <v>4654</v>
      </c>
      <c r="B3619" t="s">
        <v>4993</v>
      </c>
      <c r="C3619" t="s">
        <v>5383</v>
      </c>
      <c r="D3619" t="s">
        <v>4551</v>
      </c>
      <c r="E3619" t="s">
        <v>286</v>
      </c>
      <c r="F3619" t="s">
        <v>4342</v>
      </c>
      <c r="G3619">
        <v>0.25</v>
      </c>
      <c r="H3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19" t="str">
        <f>Tabla_Consulta_desde_proyectos6[[#This Row],[PRYApath]]&amp;" "&amp;Tabla_Consulta_desde_proyectos6[[#This Row],[Usunombre]]</f>
        <v>/0010/0002 ALFONSO FUENTES RODRIGUEZ</v>
      </c>
    </row>
    <row r="3620" spans="1:11" x14ac:dyDescent="0.3">
      <c r="A3620" t="s">
        <v>4654</v>
      </c>
      <c r="B3620" t="s">
        <v>4996</v>
      </c>
      <c r="C3620" t="s">
        <v>5393</v>
      </c>
      <c r="D3620" t="s">
        <v>5195</v>
      </c>
      <c r="E3620" t="s">
        <v>286</v>
      </c>
      <c r="F3620" t="s">
        <v>4342</v>
      </c>
      <c r="G3620">
        <v>2.5</v>
      </c>
      <c r="H3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0" t="str">
        <f>Tabla_Consulta_desde_proyectos6[[#This Row],[PRYApath]]&amp;" "&amp;Tabla_Consulta_desde_proyectos6[[#This Row],[Usunombre]]</f>
        <v>/0010/0004 ALFONSO FUENTES RODRIGUEZ</v>
      </c>
    </row>
    <row r="3621" spans="1:11" x14ac:dyDescent="0.3">
      <c r="A3621" t="s">
        <v>4654</v>
      </c>
      <c r="B3621" t="s">
        <v>4996</v>
      </c>
      <c r="C3621" t="s">
        <v>4997</v>
      </c>
      <c r="D3621" t="s">
        <v>5195</v>
      </c>
      <c r="E3621" t="s">
        <v>65</v>
      </c>
      <c r="F3621" t="s">
        <v>4258</v>
      </c>
      <c r="G3621">
        <v>5.62</v>
      </c>
      <c r="H3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1" t="str">
        <f>Tabla_Consulta_desde_proyectos6[[#This Row],[PRYApath]]&amp;" "&amp;Tabla_Consulta_desde_proyectos6[[#This Row],[Usunombre]]</f>
        <v>/0010/0004 ALFONSO VARGAS CHAVES</v>
      </c>
    </row>
    <row r="3622" spans="1:11" x14ac:dyDescent="0.3">
      <c r="A3622" t="s">
        <v>4654</v>
      </c>
      <c r="B3622" t="s">
        <v>4996</v>
      </c>
      <c r="C3622" t="s">
        <v>4997</v>
      </c>
      <c r="D3622" t="s">
        <v>5195</v>
      </c>
      <c r="E3622" t="s">
        <v>65</v>
      </c>
      <c r="F3622" t="s">
        <v>4284</v>
      </c>
      <c r="G3622">
        <v>5.45</v>
      </c>
      <c r="H3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2" t="str">
        <f>Tabla_Consulta_desde_proyectos6[[#This Row],[PRYApath]]&amp;" "&amp;Tabla_Consulta_desde_proyectos6[[#This Row],[Usunombre]]</f>
        <v>/0010/0004 ALFONSO VARGAS CHAVES</v>
      </c>
    </row>
    <row r="3623" spans="1:11" x14ac:dyDescent="0.3">
      <c r="A3623" t="s">
        <v>4654</v>
      </c>
      <c r="B3623" t="s">
        <v>4996</v>
      </c>
      <c r="C3623" t="s">
        <v>4997</v>
      </c>
      <c r="D3623" t="s">
        <v>5195</v>
      </c>
      <c r="E3623" t="s">
        <v>65</v>
      </c>
      <c r="F3623" t="s">
        <v>4342</v>
      </c>
      <c r="G3623">
        <v>5.49</v>
      </c>
      <c r="H3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3" t="str">
        <f>Tabla_Consulta_desde_proyectos6[[#This Row],[PRYApath]]&amp;" "&amp;Tabla_Consulta_desde_proyectos6[[#This Row],[Usunombre]]</f>
        <v>/0010/0004 ALFONSO VARGAS CHAVES</v>
      </c>
    </row>
    <row r="3624" spans="1:11" x14ac:dyDescent="0.3">
      <c r="A3624" t="s">
        <v>4654</v>
      </c>
      <c r="B3624" t="s">
        <v>4996</v>
      </c>
      <c r="C3624" t="s">
        <v>5395</v>
      </c>
      <c r="D3624" t="s">
        <v>5195</v>
      </c>
      <c r="E3624" t="s">
        <v>65</v>
      </c>
      <c r="F3624" t="s">
        <v>4342</v>
      </c>
      <c r="G3624">
        <v>6</v>
      </c>
      <c r="H3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4" t="str">
        <f>Tabla_Consulta_desde_proyectos6[[#This Row],[PRYApath]]&amp;" "&amp;Tabla_Consulta_desde_proyectos6[[#This Row],[Usunombre]]</f>
        <v>/0010/0004 ALFONSO VARGAS CHAVES</v>
      </c>
    </row>
    <row r="3625" spans="1:11" x14ac:dyDescent="0.3">
      <c r="A3625" t="s">
        <v>4654</v>
      </c>
      <c r="B3625" t="s">
        <v>4996</v>
      </c>
      <c r="C3625" t="s">
        <v>4998</v>
      </c>
      <c r="D3625" t="s">
        <v>5195</v>
      </c>
      <c r="E3625" t="s">
        <v>65</v>
      </c>
      <c r="F3625" t="s">
        <v>4342</v>
      </c>
      <c r="G3625">
        <v>0.25</v>
      </c>
      <c r="H3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5" t="str">
        <f>Tabla_Consulta_desde_proyectos6[[#This Row],[PRYApath]]&amp;" "&amp;Tabla_Consulta_desde_proyectos6[[#This Row],[Usunombre]]</f>
        <v>/0010/0004 ALFONSO VARGAS CHAVES</v>
      </c>
    </row>
    <row r="3626" spans="1:11" x14ac:dyDescent="0.3">
      <c r="A3626" t="s">
        <v>4654</v>
      </c>
      <c r="B3626" t="s">
        <v>4996</v>
      </c>
      <c r="C3626" t="s">
        <v>4997</v>
      </c>
      <c r="D3626" t="s">
        <v>5195</v>
      </c>
      <c r="E3626" t="s">
        <v>65</v>
      </c>
      <c r="F3626" t="s">
        <v>4366</v>
      </c>
      <c r="G3626">
        <v>4.5</v>
      </c>
      <c r="H3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6" t="str">
        <f>Tabla_Consulta_desde_proyectos6[[#This Row],[PRYApath]]&amp;" "&amp;Tabla_Consulta_desde_proyectos6[[#This Row],[Usunombre]]</f>
        <v>/0010/0004 ALFONSO VARGAS CHAVES</v>
      </c>
    </row>
    <row r="3627" spans="1:11" x14ac:dyDescent="0.3">
      <c r="A3627" t="s">
        <v>4654</v>
      </c>
      <c r="B3627" t="s">
        <v>4996</v>
      </c>
      <c r="C3627" t="s">
        <v>4997</v>
      </c>
      <c r="D3627" t="s">
        <v>5195</v>
      </c>
      <c r="E3627" t="s">
        <v>65</v>
      </c>
      <c r="F3627" t="s">
        <v>4388</v>
      </c>
      <c r="G3627">
        <v>2.75</v>
      </c>
      <c r="H3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7" t="str">
        <f>Tabla_Consulta_desde_proyectos6[[#This Row],[PRYApath]]&amp;" "&amp;Tabla_Consulta_desde_proyectos6[[#This Row],[Usunombre]]</f>
        <v>/0010/0004 ALFONSO VARGAS CHAVES</v>
      </c>
    </row>
    <row r="3628" spans="1:11" x14ac:dyDescent="0.3">
      <c r="A3628" t="s">
        <v>4654</v>
      </c>
      <c r="B3628" t="s">
        <v>4996</v>
      </c>
      <c r="C3628" t="s">
        <v>4997</v>
      </c>
      <c r="D3628" t="s">
        <v>5195</v>
      </c>
      <c r="E3628" t="s">
        <v>65</v>
      </c>
      <c r="F3628" t="s">
        <v>4422</v>
      </c>
      <c r="G3628">
        <v>3.25</v>
      </c>
      <c r="H3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8" t="str">
        <f>Tabla_Consulta_desde_proyectos6[[#This Row],[PRYApath]]&amp;" "&amp;Tabla_Consulta_desde_proyectos6[[#This Row],[Usunombre]]</f>
        <v>/0010/0004 ALFONSO VARGAS CHAVES</v>
      </c>
    </row>
    <row r="3629" spans="1:11" x14ac:dyDescent="0.3">
      <c r="A3629" t="s">
        <v>4654</v>
      </c>
      <c r="B3629" t="s">
        <v>4996</v>
      </c>
      <c r="C3629" t="s">
        <v>4997</v>
      </c>
      <c r="D3629" t="s">
        <v>5195</v>
      </c>
      <c r="E3629" t="s">
        <v>65</v>
      </c>
      <c r="F3629" t="s">
        <v>4434</v>
      </c>
      <c r="G3629">
        <v>5.75</v>
      </c>
      <c r="H3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29" t="str">
        <f>Tabla_Consulta_desde_proyectos6[[#This Row],[PRYApath]]&amp;" "&amp;Tabla_Consulta_desde_proyectos6[[#This Row],[Usunombre]]</f>
        <v>/0010/0004 ALFONSO VARGAS CHAVES</v>
      </c>
    </row>
    <row r="3630" spans="1:11" x14ac:dyDescent="0.3">
      <c r="A3630" t="s">
        <v>4654</v>
      </c>
      <c r="B3630" t="s">
        <v>4996</v>
      </c>
      <c r="C3630" t="s">
        <v>4997</v>
      </c>
      <c r="D3630" t="s">
        <v>5195</v>
      </c>
      <c r="E3630" t="s">
        <v>65</v>
      </c>
      <c r="F3630" t="s">
        <v>4493</v>
      </c>
      <c r="G3630">
        <v>6.25</v>
      </c>
      <c r="H3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0" t="str">
        <f>Tabla_Consulta_desde_proyectos6[[#This Row],[PRYApath]]&amp;" "&amp;Tabla_Consulta_desde_proyectos6[[#This Row],[Usunombre]]</f>
        <v>/0010/0004 ALFONSO VARGAS CHAVES</v>
      </c>
    </row>
    <row r="3631" spans="1:11" x14ac:dyDescent="0.3">
      <c r="A3631" t="s">
        <v>4654</v>
      </c>
      <c r="B3631" t="s">
        <v>4996</v>
      </c>
      <c r="C3631" t="s">
        <v>4997</v>
      </c>
      <c r="D3631" t="s">
        <v>5195</v>
      </c>
      <c r="E3631" t="s">
        <v>65</v>
      </c>
      <c r="F3631" t="s">
        <v>4559</v>
      </c>
      <c r="G3631">
        <v>1.5</v>
      </c>
      <c r="H3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1" t="str">
        <f>Tabla_Consulta_desde_proyectos6[[#This Row],[PRYApath]]&amp;" "&amp;Tabla_Consulta_desde_proyectos6[[#This Row],[Usunombre]]</f>
        <v>/0010/0004 ALFONSO VARGAS CHAVES</v>
      </c>
    </row>
    <row r="3632" spans="1:11" x14ac:dyDescent="0.3">
      <c r="A3632" t="s">
        <v>4654</v>
      </c>
      <c r="B3632" t="s">
        <v>4996</v>
      </c>
      <c r="C3632" t="s">
        <v>4997</v>
      </c>
      <c r="D3632" t="s">
        <v>5195</v>
      </c>
      <c r="E3632" t="s">
        <v>65</v>
      </c>
      <c r="F3632" t="s">
        <v>4593</v>
      </c>
      <c r="G3632">
        <v>2</v>
      </c>
      <c r="H3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2" t="str">
        <f>Tabla_Consulta_desde_proyectos6[[#This Row],[PRYApath]]&amp;" "&amp;Tabla_Consulta_desde_proyectos6[[#This Row],[Usunombre]]</f>
        <v>/0010/0004 ALFONSO VARGAS CHAVES</v>
      </c>
    </row>
    <row r="3633" spans="1:11" x14ac:dyDescent="0.3">
      <c r="A3633" t="s">
        <v>4654</v>
      </c>
      <c r="B3633" t="s">
        <v>4996</v>
      </c>
      <c r="C3633" t="s">
        <v>4997</v>
      </c>
      <c r="D3633" t="s">
        <v>5195</v>
      </c>
      <c r="E3633" t="s">
        <v>65</v>
      </c>
      <c r="F3633" t="s">
        <v>4610</v>
      </c>
      <c r="G3633">
        <v>3.75</v>
      </c>
      <c r="H3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3" t="str">
        <f>Tabla_Consulta_desde_proyectos6[[#This Row],[PRYApath]]&amp;" "&amp;Tabla_Consulta_desde_proyectos6[[#This Row],[Usunombre]]</f>
        <v>/0010/0004 ALFONSO VARGAS CHAVES</v>
      </c>
    </row>
    <row r="3634" spans="1:11" x14ac:dyDescent="0.3">
      <c r="A3634" t="s">
        <v>4654</v>
      </c>
      <c r="B3634" t="s">
        <v>4996</v>
      </c>
      <c r="C3634" t="s">
        <v>4997</v>
      </c>
      <c r="D3634" t="s">
        <v>5195</v>
      </c>
      <c r="E3634" t="s">
        <v>65</v>
      </c>
      <c r="F3634" t="s">
        <v>4692</v>
      </c>
      <c r="G3634">
        <v>1.25</v>
      </c>
      <c r="H3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4" t="str">
        <f>Tabla_Consulta_desde_proyectos6[[#This Row],[PRYApath]]&amp;" "&amp;Tabla_Consulta_desde_proyectos6[[#This Row],[Usunombre]]</f>
        <v>/0010/0004 ALFONSO VARGAS CHAVES</v>
      </c>
    </row>
    <row r="3635" spans="1:11" x14ac:dyDescent="0.3">
      <c r="A3635" t="s">
        <v>4654</v>
      </c>
      <c r="B3635" t="s">
        <v>4996</v>
      </c>
      <c r="C3635" t="s">
        <v>4997</v>
      </c>
      <c r="D3635" t="s">
        <v>5195</v>
      </c>
      <c r="E3635" t="s">
        <v>65</v>
      </c>
      <c r="F3635" t="s">
        <v>4640</v>
      </c>
      <c r="G3635">
        <v>0.5</v>
      </c>
      <c r="H3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5" t="str">
        <f>Tabla_Consulta_desde_proyectos6[[#This Row],[PRYApath]]&amp;" "&amp;Tabla_Consulta_desde_proyectos6[[#This Row],[Usunombre]]</f>
        <v>/0010/0004 ALFONSO VARGAS CHAVES</v>
      </c>
    </row>
    <row r="3636" spans="1:11" x14ac:dyDescent="0.3">
      <c r="A3636" t="s">
        <v>4654</v>
      </c>
      <c r="B3636" t="s">
        <v>4996</v>
      </c>
      <c r="C3636" t="s">
        <v>4997</v>
      </c>
      <c r="D3636" t="s">
        <v>5195</v>
      </c>
      <c r="E3636" t="s">
        <v>29</v>
      </c>
      <c r="F3636" t="s">
        <v>4366</v>
      </c>
      <c r="G3636">
        <v>0.25</v>
      </c>
      <c r="H3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6" t="str">
        <f>Tabla_Consulta_desde_proyectos6[[#This Row],[PRYApath]]&amp;" "&amp;Tabla_Consulta_desde_proyectos6[[#This Row],[Usunombre]]</f>
        <v>/0010/0004 RAFAEL VEGA ALVAREZ</v>
      </c>
    </row>
    <row r="3637" spans="1:11" x14ac:dyDescent="0.3">
      <c r="A3637" t="s">
        <v>4654</v>
      </c>
      <c r="B3637" t="s">
        <v>4996</v>
      </c>
      <c r="C3637" t="s">
        <v>4997</v>
      </c>
      <c r="D3637" t="s">
        <v>5195</v>
      </c>
      <c r="E3637" t="s">
        <v>29</v>
      </c>
      <c r="F3637" t="s">
        <v>4388</v>
      </c>
      <c r="G3637">
        <v>0.75</v>
      </c>
      <c r="H3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7" t="str">
        <f>Tabla_Consulta_desde_proyectos6[[#This Row],[PRYApath]]&amp;" "&amp;Tabla_Consulta_desde_proyectos6[[#This Row],[Usunombre]]</f>
        <v>/0010/0004 RAFAEL VEGA ALVAREZ</v>
      </c>
    </row>
    <row r="3638" spans="1:11" x14ac:dyDescent="0.3">
      <c r="A3638" t="s">
        <v>4654</v>
      </c>
      <c r="B3638" t="s">
        <v>4996</v>
      </c>
      <c r="C3638" t="s">
        <v>5196</v>
      </c>
      <c r="D3638" t="s">
        <v>5195</v>
      </c>
      <c r="E3638" t="s">
        <v>29</v>
      </c>
      <c r="F3638" t="s">
        <v>4610</v>
      </c>
      <c r="G3638">
        <v>0.25</v>
      </c>
      <c r="H3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8" t="str">
        <f>Tabla_Consulta_desde_proyectos6[[#This Row],[PRYApath]]&amp;" "&amp;Tabla_Consulta_desde_proyectos6[[#This Row],[Usunombre]]</f>
        <v>/0010/0004 RAFAEL VEGA ALVAREZ</v>
      </c>
    </row>
    <row r="3639" spans="1:11" x14ac:dyDescent="0.3">
      <c r="A3639" t="s">
        <v>4654</v>
      </c>
      <c r="B3639" t="s">
        <v>4996</v>
      </c>
      <c r="C3639" t="s">
        <v>5196</v>
      </c>
      <c r="D3639" t="s">
        <v>5195</v>
      </c>
      <c r="E3639" t="s">
        <v>29</v>
      </c>
      <c r="F3639" t="s">
        <v>8381</v>
      </c>
      <c r="G3639">
        <v>3</v>
      </c>
      <c r="H363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39" t="str">
        <f>Tabla_Consulta_desde_proyectos6[[#This Row],[PRYApath]]&amp;" "&amp;Tabla_Consulta_desde_proyectos6[[#This Row],[Usunombre]]</f>
        <v>/0010/0004 RAFAEL VEGA ALVAREZ</v>
      </c>
    </row>
    <row r="3640" spans="1:11" x14ac:dyDescent="0.3">
      <c r="A3640" t="s">
        <v>4654</v>
      </c>
      <c r="B3640" t="s">
        <v>4957</v>
      </c>
      <c r="C3640" t="s">
        <v>5001</v>
      </c>
      <c r="D3640" t="s">
        <v>4959</v>
      </c>
      <c r="E3640" t="s">
        <v>286</v>
      </c>
      <c r="F3640" t="s">
        <v>4342</v>
      </c>
      <c r="G3640">
        <v>1.5</v>
      </c>
      <c r="H3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0" t="str">
        <f>Tabla_Consulta_desde_proyectos6[[#This Row],[PRYApath]]&amp;" "&amp;Tabla_Consulta_desde_proyectos6[[#This Row],[Usunombre]]</f>
        <v>/0010/0006 ALFONSO FUENTES RODRIGUEZ</v>
      </c>
    </row>
    <row r="3641" spans="1:11" x14ac:dyDescent="0.3">
      <c r="A3641" t="s">
        <v>4654</v>
      </c>
      <c r="B3641" t="s">
        <v>4957</v>
      </c>
      <c r="C3641" t="s">
        <v>4958</v>
      </c>
      <c r="D3641" t="s">
        <v>4959</v>
      </c>
      <c r="E3641" t="s">
        <v>286</v>
      </c>
      <c r="F3641" t="s">
        <v>4388</v>
      </c>
      <c r="G3641">
        <v>13</v>
      </c>
      <c r="H3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1" t="str">
        <f>Tabla_Consulta_desde_proyectos6[[#This Row],[PRYApath]]&amp;" "&amp;Tabla_Consulta_desde_proyectos6[[#This Row],[Usunombre]]</f>
        <v>/0010/0006 ALFONSO FUENTES RODRIGUEZ</v>
      </c>
    </row>
    <row r="3642" spans="1:11" x14ac:dyDescent="0.3">
      <c r="A3642" t="s">
        <v>4654</v>
      </c>
      <c r="B3642" t="s">
        <v>4957</v>
      </c>
      <c r="C3642" t="s">
        <v>5000</v>
      </c>
      <c r="D3642" t="s">
        <v>4959</v>
      </c>
      <c r="E3642" t="s">
        <v>286</v>
      </c>
      <c r="F3642" t="s">
        <v>4422</v>
      </c>
      <c r="G3642">
        <v>1.25</v>
      </c>
      <c r="H3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2" t="str">
        <f>Tabla_Consulta_desde_proyectos6[[#This Row],[PRYApath]]&amp;" "&amp;Tabla_Consulta_desde_proyectos6[[#This Row],[Usunombre]]</f>
        <v>/0010/0006 ALFONSO FUENTES RODRIGUEZ</v>
      </c>
    </row>
    <row r="3643" spans="1:11" x14ac:dyDescent="0.3">
      <c r="A3643" t="s">
        <v>4654</v>
      </c>
      <c r="B3643" t="s">
        <v>4957</v>
      </c>
      <c r="C3643" t="s">
        <v>4958</v>
      </c>
      <c r="D3643" t="s">
        <v>4959</v>
      </c>
      <c r="E3643" t="s">
        <v>286</v>
      </c>
      <c r="F3643" t="s">
        <v>4422</v>
      </c>
      <c r="G3643">
        <v>8.25</v>
      </c>
      <c r="H3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3" t="str">
        <f>Tabla_Consulta_desde_proyectos6[[#This Row],[PRYApath]]&amp;" "&amp;Tabla_Consulta_desde_proyectos6[[#This Row],[Usunombre]]</f>
        <v>/0010/0006 ALFONSO FUENTES RODRIGUEZ</v>
      </c>
    </row>
    <row r="3644" spans="1:11" x14ac:dyDescent="0.3">
      <c r="A3644" t="s">
        <v>4654</v>
      </c>
      <c r="B3644" t="s">
        <v>4957</v>
      </c>
      <c r="C3644" t="s">
        <v>4958</v>
      </c>
      <c r="D3644" t="s">
        <v>4959</v>
      </c>
      <c r="E3644" t="s">
        <v>286</v>
      </c>
      <c r="F3644" t="s">
        <v>4434</v>
      </c>
      <c r="G3644">
        <v>2</v>
      </c>
      <c r="H3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4" t="str">
        <f>Tabla_Consulta_desde_proyectos6[[#This Row],[PRYApath]]&amp;" "&amp;Tabla_Consulta_desde_proyectos6[[#This Row],[Usunombre]]</f>
        <v>/0010/0006 ALFONSO FUENTES RODRIGUEZ</v>
      </c>
    </row>
    <row r="3645" spans="1:11" x14ac:dyDescent="0.3">
      <c r="A3645" t="s">
        <v>4654</v>
      </c>
      <c r="B3645" t="s">
        <v>4957</v>
      </c>
      <c r="C3645" t="s">
        <v>5000</v>
      </c>
      <c r="D3645" t="s">
        <v>4959</v>
      </c>
      <c r="E3645" t="s">
        <v>286</v>
      </c>
      <c r="F3645" t="s">
        <v>4434</v>
      </c>
      <c r="G3645">
        <v>8.75</v>
      </c>
      <c r="H3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5" t="str">
        <f>Tabla_Consulta_desde_proyectos6[[#This Row],[PRYApath]]&amp;" "&amp;Tabla_Consulta_desde_proyectos6[[#This Row],[Usunombre]]</f>
        <v>/0010/0006 ALFONSO FUENTES RODRIGUEZ</v>
      </c>
    </row>
    <row r="3646" spans="1:11" x14ac:dyDescent="0.3">
      <c r="A3646" t="s">
        <v>4654</v>
      </c>
      <c r="B3646" t="s">
        <v>4957</v>
      </c>
      <c r="C3646" t="s">
        <v>4958</v>
      </c>
      <c r="D3646" t="s">
        <v>4959</v>
      </c>
      <c r="E3646" t="s">
        <v>286</v>
      </c>
      <c r="F3646" t="s">
        <v>4493</v>
      </c>
      <c r="G3646">
        <v>2</v>
      </c>
      <c r="H3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6" t="str">
        <f>Tabla_Consulta_desde_proyectos6[[#This Row],[PRYApath]]&amp;" "&amp;Tabla_Consulta_desde_proyectos6[[#This Row],[Usunombre]]</f>
        <v>/0010/0006 ALFONSO FUENTES RODRIGUEZ</v>
      </c>
    </row>
    <row r="3647" spans="1:11" x14ac:dyDescent="0.3">
      <c r="A3647" t="s">
        <v>4654</v>
      </c>
      <c r="B3647" t="s">
        <v>4957</v>
      </c>
      <c r="C3647" t="s">
        <v>4958</v>
      </c>
      <c r="D3647" t="s">
        <v>4959</v>
      </c>
      <c r="E3647" t="s">
        <v>286</v>
      </c>
      <c r="F3647" t="s">
        <v>4559</v>
      </c>
      <c r="G3647">
        <v>1.5</v>
      </c>
      <c r="H3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7" t="str">
        <f>Tabla_Consulta_desde_proyectos6[[#This Row],[PRYApath]]&amp;" "&amp;Tabla_Consulta_desde_proyectos6[[#This Row],[Usunombre]]</f>
        <v>/0010/0006 ALFONSO FUENTES RODRIGUEZ</v>
      </c>
    </row>
    <row r="3648" spans="1:11" x14ac:dyDescent="0.3">
      <c r="A3648" t="s">
        <v>4654</v>
      </c>
      <c r="B3648" t="s">
        <v>4957</v>
      </c>
      <c r="C3648" t="s">
        <v>4958</v>
      </c>
      <c r="D3648" t="s">
        <v>4959</v>
      </c>
      <c r="E3648" t="s">
        <v>286</v>
      </c>
      <c r="F3648" t="s">
        <v>4593</v>
      </c>
      <c r="G3648">
        <v>1.25</v>
      </c>
      <c r="H3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8" t="str">
        <f>Tabla_Consulta_desde_proyectos6[[#This Row],[PRYApath]]&amp;" "&amp;Tabla_Consulta_desde_proyectos6[[#This Row],[Usunombre]]</f>
        <v>/0010/0006 ALFONSO FUENTES RODRIGUEZ</v>
      </c>
    </row>
    <row r="3649" spans="1:11" x14ac:dyDescent="0.3">
      <c r="A3649" t="s">
        <v>4654</v>
      </c>
      <c r="B3649" t="s">
        <v>4957</v>
      </c>
      <c r="C3649" t="s">
        <v>5001</v>
      </c>
      <c r="D3649" t="s">
        <v>4959</v>
      </c>
      <c r="E3649" t="s">
        <v>286</v>
      </c>
      <c r="F3649" t="s">
        <v>4610</v>
      </c>
      <c r="G3649">
        <v>1.25</v>
      </c>
      <c r="H3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49" t="str">
        <f>Tabla_Consulta_desde_proyectos6[[#This Row],[PRYApath]]&amp;" "&amp;Tabla_Consulta_desde_proyectos6[[#This Row],[Usunombre]]</f>
        <v>/0010/0006 ALFONSO FUENTES RODRIGUEZ</v>
      </c>
    </row>
    <row r="3650" spans="1:11" x14ac:dyDescent="0.3">
      <c r="A3650" t="s">
        <v>4654</v>
      </c>
      <c r="B3650" t="s">
        <v>4957</v>
      </c>
      <c r="C3650" t="s">
        <v>4958</v>
      </c>
      <c r="D3650" t="s">
        <v>4959</v>
      </c>
      <c r="E3650" t="s">
        <v>286</v>
      </c>
      <c r="F3650" t="s">
        <v>4610</v>
      </c>
      <c r="G3650">
        <v>1</v>
      </c>
      <c r="H3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0" t="str">
        <f>Tabla_Consulta_desde_proyectos6[[#This Row],[PRYApath]]&amp;" "&amp;Tabla_Consulta_desde_proyectos6[[#This Row],[Usunombre]]</f>
        <v>/0010/0006 ALFONSO FUENTES RODRIGUEZ</v>
      </c>
    </row>
    <row r="3651" spans="1:11" x14ac:dyDescent="0.3">
      <c r="A3651" t="s">
        <v>4654</v>
      </c>
      <c r="B3651" t="s">
        <v>4957</v>
      </c>
      <c r="C3651" t="s">
        <v>5000</v>
      </c>
      <c r="D3651" t="s">
        <v>4959</v>
      </c>
      <c r="E3651" t="s">
        <v>286</v>
      </c>
      <c r="F3651" t="s">
        <v>4692</v>
      </c>
      <c r="G3651">
        <v>0.75</v>
      </c>
      <c r="H3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1" t="str">
        <f>Tabla_Consulta_desde_proyectos6[[#This Row],[PRYApath]]&amp;" "&amp;Tabla_Consulta_desde_proyectos6[[#This Row],[Usunombre]]</f>
        <v>/0010/0006 ALFONSO FUENTES RODRIGUEZ</v>
      </c>
    </row>
    <row r="3652" spans="1:11" x14ac:dyDescent="0.3">
      <c r="A3652" t="s">
        <v>4654</v>
      </c>
      <c r="B3652" t="s">
        <v>4957</v>
      </c>
      <c r="C3652" t="s">
        <v>4958</v>
      </c>
      <c r="D3652" t="s">
        <v>4959</v>
      </c>
      <c r="E3652" t="s">
        <v>286</v>
      </c>
      <c r="F3652" t="s">
        <v>4692</v>
      </c>
      <c r="G3652">
        <v>2.75</v>
      </c>
      <c r="H3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2" t="str">
        <f>Tabla_Consulta_desde_proyectos6[[#This Row],[PRYApath]]&amp;" "&amp;Tabla_Consulta_desde_proyectos6[[#This Row],[Usunombre]]</f>
        <v>/0010/0006 ALFONSO FUENTES RODRIGUEZ</v>
      </c>
    </row>
    <row r="3653" spans="1:11" x14ac:dyDescent="0.3">
      <c r="A3653" t="s">
        <v>4654</v>
      </c>
      <c r="B3653" t="s">
        <v>4957</v>
      </c>
      <c r="C3653" t="s">
        <v>5001</v>
      </c>
      <c r="D3653" t="s">
        <v>4959</v>
      </c>
      <c r="E3653" t="s">
        <v>286</v>
      </c>
      <c r="F3653" t="s">
        <v>4640</v>
      </c>
      <c r="G3653">
        <v>1.5</v>
      </c>
      <c r="H3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3" t="str">
        <f>Tabla_Consulta_desde_proyectos6[[#This Row],[PRYApath]]&amp;" "&amp;Tabla_Consulta_desde_proyectos6[[#This Row],[Usunombre]]</f>
        <v>/0010/0006 ALFONSO FUENTES RODRIGUEZ</v>
      </c>
    </row>
    <row r="3654" spans="1:11" x14ac:dyDescent="0.3">
      <c r="A3654" t="s">
        <v>4654</v>
      </c>
      <c r="B3654" t="s">
        <v>4957</v>
      </c>
      <c r="C3654" t="s">
        <v>4958</v>
      </c>
      <c r="D3654" t="s">
        <v>4959</v>
      </c>
      <c r="E3654" t="s">
        <v>286</v>
      </c>
      <c r="F3654" t="s">
        <v>4640</v>
      </c>
      <c r="G3654">
        <v>1.25</v>
      </c>
      <c r="H3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4" t="str">
        <f>Tabla_Consulta_desde_proyectos6[[#This Row],[PRYApath]]&amp;" "&amp;Tabla_Consulta_desde_proyectos6[[#This Row],[Usunombre]]</f>
        <v>/0010/0006 ALFONSO FUENTES RODRIGUEZ</v>
      </c>
    </row>
    <row r="3655" spans="1:11" x14ac:dyDescent="0.3">
      <c r="A3655" t="s">
        <v>4654</v>
      </c>
      <c r="B3655" t="s">
        <v>4957</v>
      </c>
      <c r="C3655" t="s">
        <v>5000</v>
      </c>
      <c r="D3655" t="s">
        <v>4959</v>
      </c>
      <c r="E3655" t="s">
        <v>65</v>
      </c>
      <c r="F3655" t="s">
        <v>4258</v>
      </c>
      <c r="G3655">
        <v>1</v>
      </c>
      <c r="H3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5" t="str">
        <f>Tabla_Consulta_desde_proyectos6[[#This Row],[PRYApath]]&amp;" "&amp;Tabla_Consulta_desde_proyectos6[[#This Row],[Usunombre]]</f>
        <v>/0010/0006 ALFONSO VARGAS CHAVES</v>
      </c>
    </row>
    <row r="3656" spans="1:11" x14ac:dyDescent="0.3">
      <c r="A3656" t="s">
        <v>4654</v>
      </c>
      <c r="B3656" t="s">
        <v>4957</v>
      </c>
      <c r="C3656" t="s">
        <v>5001</v>
      </c>
      <c r="D3656" t="s">
        <v>4959</v>
      </c>
      <c r="E3656" t="s">
        <v>65</v>
      </c>
      <c r="F3656" t="s">
        <v>4342</v>
      </c>
      <c r="G3656">
        <v>0.25</v>
      </c>
      <c r="H3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6" t="str">
        <f>Tabla_Consulta_desde_proyectos6[[#This Row],[PRYApath]]&amp;" "&amp;Tabla_Consulta_desde_proyectos6[[#This Row],[Usunombre]]</f>
        <v>/0010/0006 ALFONSO VARGAS CHAVES</v>
      </c>
    </row>
    <row r="3657" spans="1:11" x14ac:dyDescent="0.3">
      <c r="A3657" t="s">
        <v>4654</v>
      </c>
      <c r="B3657" t="s">
        <v>4957</v>
      </c>
      <c r="C3657" t="s">
        <v>5002</v>
      </c>
      <c r="D3657" t="s">
        <v>4959</v>
      </c>
      <c r="E3657" t="s">
        <v>29</v>
      </c>
      <c r="F3657" t="s">
        <v>4366</v>
      </c>
      <c r="G3657">
        <v>0.5</v>
      </c>
      <c r="H3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7" t="str">
        <f>Tabla_Consulta_desde_proyectos6[[#This Row],[PRYApath]]&amp;" "&amp;Tabla_Consulta_desde_proyectos6[[#This Row],[Usunombre]]</f>
        <v>/0010/0006 RAFAEL VEGA ALVAREZ</v>
      </c>
    </row>
    <row r="3658" spans="1:11" x14ac:dyDescent="0.3">
      <c r="A3658" t="s">
        <v>4654</v>
      </c>
      <c r="B3658" t="s">
        <v>4957</v>
      </c>
      <c r="C3658" t="s">
        <v>5002</v>
      </c>
      <c r="D3658" t="s">
        <v>4959</v>
      </c>
      <c r="E3658" t="s">
        <v>29</v>
      </c>
      <c r="F3658" t="s">
        <v>4388</v>
      </c>
      <c r="G3658">
        <v>1.75</v>
      </c>
      <c r="H3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8" t="str">
        <f>Tabla_Consulta_desde_proyectos6[[#This Row],[PRYApath]]&amp;" "&amp;Tabla_Consulta_desde_proyectos6[[#This Row],[Usunombre]]</f>
        <v>/0010/0006 RAFAEL VEGA ALVAREZ</v>
      </c>
    </row>
    <row r="3659" spans="1:11" x14ac:dyDescent="0.3">
      <c r="A3659" t="s">
        <v>4654</v>
      </c>
      <c r="B3659" t="s">
        <v>4957</v>
      </c>
      <c r="C3659" t="s">
        <v>5002</v>
      </c>
      <c r="D3659" t="s">
        <v>4959</v>
      </c>
      <c r="E3659" t="s">
        <v>29</v>
      </c>
      <c r="F3659" t="s">
        <v>4422</v>
      </c>
      <c r="G3659">
        <v>2</v>
      </c>
      <c r="H3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59" t="str">
        <f>Tabla_Consulta_desde_proyectos6[[#This Row],[PRYApath]]&amp;" "&amp;Tabla_Consulta_desde_proyectos6[[#This Row],[Usunombre]]</f>
        <v>/0010/0006 RAFAEL VEGA ALVAREZ</v>
      </c>
    </row>
    <row r="3660" spans="1:11" x14ac:dyDescent="0.3">
      <c r="A3660" t="s">
        <v>4654</v>
      </c>
      <c r="B3660" t="s">
        <v>4957</v>
      </c>
      <c r="C3660" t="s">
        <v>5002</v>
      </c>
      <c r="D3660" t="s">
        <v>4959</v>
      </c>
      <c r="E3660" t="s">
        <v>29</v>
      </c>
      <c r="F3660" t="s">
        <v>4434</v>
      </c>
      <c r="G3660">
        <v>1</v>
      </c>
      <c r="H3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0" t="str">
        <f>Tabla_Consulta_desde_proyectos6[[#This Row],[PRYApath]]&amp;" "&amp;Tabla_Consulta_desde_proyectos6[[#This Row],[Usunombre]]</f>
        <v>/0010/0006 RAFAEL VEGA ALVAREZ</v>
      </c>
    </row>
    <row r="3661" spans="1:11" x14ac:dyDescent="0.3">
      <c r="A3661" t="s">
        <v>4654</v>
      </c>
      <c r="B3661" t="s">
        <v>4957</v>
      </c>
      <c r="C3661" t="s">
        <v>5002</v>
      </c>
      <c r="D3661" t="s">
        <v>4959</v>
      </c>
      <c r="E3661" t="s">
        <v>29</v>
      </c>
      <c r="F3661" t="s">
        <v>4493</v>
      </c>
      <c r="G3661">
        <v>1.5</v>
      </c>
      <c r="H3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1" t="str">
        <f>Tabla_Consulta_desde_proyectos6[[#This Row],[PRYApath]]&amp;" "&amp;Tabla_Consulta_desde_proyectos6[[#This Row],[Usunombre]]</f>
        <v>/0010/0006 RAFAEL VEGA ALVAREZ</v>
      </c>
    </row>
    <row r="3662" spans="1:11" x14ac:dyDescent="0.3">
      <c r="A3662" t="s">
        <v>4654</v>
      </c>
      <c r="B3662" t="s">
        <v>4957</v>
      </c>
      <c r="C3662" t="s">
        <v>4958</v>
      </c>
      <c r="D3662" t="s">
        <v>4959</v>
      </c>
      <c r="E3662" t="s">
        <v>29</v>
      </c>
      <c r="F3662" t="s">
        <v>4493</v>
      </c>
      <c r="G3662">
        <v>0.5</v>
      </c>
      <c r="H3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2" t="str">
        <f>Tabla_Consulta_desde_proyectos6[[#This Row],[PRYApath]]&amp;" "&amp;Tabla_Consulta_desde_proyectos6[[#This Row],[Usunombre]]</f>
        <v>/0010/0006 RAFAEL VEGA ALVAREZ</v>
      </c>
    </row>
    <row r="3663" spans="1:11" x14ac:dyDescent="0.3">
      <c r="A3663" t="s">
        <v>4654</v>
      </c>
      <c r="B3663" t="s">
        <v>4957</v>
      </c>
      <c r="C3663" t="s">
        <v>5001</v>
      </c>
      <c r="D3663" t="s">
        <v>4959</v>
      </c>
      <c r="E3663" t="s">
        <v>29</v>
      </c>
      <c r="F3663" t="s">
        <v>4559</v>
      </c>
      <c r="G3663">
        <v>1</v>
      </c>
      <c r="H3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3" t="str">
        <f>Tabla_Consulta_desde_proyectos6[[#This Row],[PRYApath]]&amp;" "&amp;Tabla_Consulta_desde_proyectos6[[#This Row],[Usunombre]]</f>
        <v>/0010/0006 RAFAEL VEGA ALVAREZ</v>
      </c>
    </row>
    <row r="3664" spans="1:11" x14ac:dyDescent="0.3">
      <c r="A3664" t="s">
        <v>4654</v>
      </c>
      <c r="B3664" t="s">
        <v>4957</v>
      </c>
      <c r="C3664" t="s">
        <v>5002</v>
      </c>
      <c r="D3664" t="s">
        <v>4959</v>
      </c>
      <c r="E3664" t="s">
        <v>29</v>
      </c>
      <c r="F3664" t="s">
        <v>4559</v>
      </c>
      <c r="G3664">
        <v>1.5</v>
      </c>
      <c r="H3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4" t="str">
        <f>Tabla_Consulta_desde_proyectos6[[#This Row],[PRYApath]]&amp;" "&amp;Tabla_Consulta_desde_proyectos6[[#This Row],[Usunombre]]</f>
        <v>/0010/0006 RAFAEL VEGA ALVAREZ</v>
      </c>
    </row>
    <row r="3665" spans="1:11" x14ac:dyDescent="0.3">
      <c r="A3665" t="s">
        <v>4654</v>
      </c>
      <c r="B3665" t="s">
        <v>4957</v>
      </c>
      <c r="C3665" t="s">
        <v>5002</v>
      </c>
      <c r="D3665" t="s">
        <v>4959</v>
      </c>
      <c r="E3665" t="s">
        <v>29</v>
      </c>
      <c r="F3665" t="s">
        <v>4593</v>
      </c>
      <c r="G3665">
        <v>2</v>
      </c>
      <c r="H3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5" t="str">
        <f>Tabla_Consulta_desde_proyectos6[[#This Row],[PRYApath]]&amp;" "&amp;Tabla_Consulta_desde_proyectos6[[#This Row],[Usunombre]]</f>
        <v>/0010/0006 RAFAEL VEGA ALVAREZ</v>
      </c>
    </row>
    <row r="3666" spans="1:11" x14ac:dyDescent="0.3">
      <c r="A3666" t="s">
        <v>4654</v>
      </c>
      <c r="B3666" t="s">
        <v>4957</v>
      </c>
      <c r="C3666" t="s">
        <v>4958</v>
      </c>
      <c r="D3666" t="s">
        <v>4959</v>
      </c>
      <c r="E3666" t="s">
        <v>29</v>
      </c>
      <c r="F3666" t="s">
        <v>4593</v>
      </c>
      <c r="G3666">
        <v>0.75</v>
      </c>
      <c r="H3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6" t="str">
        <f>Tabla_Consulta_desde_proyectos6[[#This Row],[PRYApath]]&amp;" "&amp;Tabla_Consulta_desde_proyectos6[[#This Row],[Usunombre]]</f>
        <v>/0010/0006 RAFAEL VEGA ALVAREZ</v>
      </c>
    </row>
    <row r="3667" spans="1:11" x14ac:dyDescent="0.3">
      <c r="A3667" t="s">
        <v>4654</v>
      </c>
      <c r="B3667" t="s">
        <v>4957</v>
      </c>
      <c r="C3667" t="s">
        <v>5002</v>
      </c>
      <c r="D3667" t="s">
        <v>4959</v>
      </c>
      <c r="E3667" t="s">
        <v>29</v>
      </c>
      <c r="F3667" t="s">
        <v>4610</v>
      </c>
      <c r="G3667">
        <v>1.5</v>
      </c>
      <c r="H3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7" t="str">
        <f>Tabla_Consulta_desde_proyectos6[[#This Row],[PRYApath]]&amp;" "&amp;Tabla_Consulta_desde_proyectos6[[#This Row],[Usunombre]]</f>
        <v>/0010/0006 RAFAEL VEGA ALVAREZ</v>
      </c>
    </row>
    <row r="3668" spans="1:11" x14ac:dyDescent="0.3">
      <c r="A3668" t="s">
        <v>4654</v>
      </c>
      <c r="B3668" t="s">
        <v>4957</v>
      </c>
      <c r="C3668" t="s">
        <v>4958</v>
      </c>
      <c r="D3668" t="s">
        <v>4959</v>
      </c>
      <c r="E3668" t="s">
        <v>29</v>
      </c>
      <c r="F3668" t="s">
        <v>4610</v>
      </c>
      <c r="G3668">
        <v>2.5</v>
      </c>
      <c r="H3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8" t="str">
        <f>Tabla_Consulta_desde_proyectos6[[#This Row],[PRYApath]]&amp;" "&amp;Tabla_Consulta_desde_proyectos6[[#This Row],[Usunombre]]</f>
        <v>/0010/0006 RAFAEL VEGA ALVAREZ</v>
      </c>
    </row>
    <row r="3669" spans="1:11" x14ac:dyDescent="0.3">
      <c r="A3669" t="s">
        <v>4654</v>
      </c>
      <c r="B3669" t="s">
        <v>4957</v>
      </c>
      <c r="C3669" t="s">
        <v>5002</v>
      </c>
      <c r="D3669" t="s">
        <v>4959</v>
      </c>
      <c r="E3669" t="s">
        <v>29</v>
      </c>
      <c r="F3669" t="s">
        <v>4692</v>
      </c>
      <c r="G3669">
        <v>1.5</v>
      </c>
      <c r="H3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69" t="str">
        <f>Tabla_Consulta_desde_proyectos6[[#This Row],[PRYApath]]&amp;" "&amp;Tabla_Consulta_desde_proyectos6[[#This Row],[Usunombre]]</f>
        <v>/0010/0006 RAFAEL VEGA ALVAREZ</v>
      </c>
    </row>
    <row r="3670" spans="1:11" x14ac:dyDescent="0.3">
      <c r="A3670" t="s">
        <v>4654</v>
      </c>
      <c r="B3670" t="s">
        <v>4957</v>
      </c>
      <c r="C3670" t="s">
        <v>4958</v>
      </c>
      <c r="D3670" t="s">
        <v>4959</v>
      </c>
      <c r="E3670" t="s">
        <v>29</v>
      </c>
      <c r="F3670" t="s">
        <v>4692</v>
      </c>
      <c r="G3670">
        <v>1</v>
      </c>
      <c r="H3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0" t="str">
        <f>Tabla_Consulta_desde_proyectos6[[#This Row],[PRYApath]]&amp;" "&amp;Tabla_Consulta_desde_proyectos6[[#This Row],[Usunombre]]</f>
        <v>/0010/0006 RAFAEL VEGA ALVAREZ</v>
      </c>
    </row>
    <row r="3671" spans="1:11" x14ac:dyDescent="0.3">
      <c r="A3671" t="s">
        <v>4654</v>
      </c>
      <c r="B3671" t="s">
        <v>4957</v>
      </c>
      <c r="C3671" t="s">
        <v>5002</v>
      </c>
      <c r="D3671" t="s">
        <v>4959</v>
      </c>
      <c r="E3671" t="s">
        <v>29</v>
      </c>
      <c r="F3671" t="s">
        <v>4640</v>
      </c>
      <c r="G3671">
        <v>0.5</v>
      </c>
      <c r="H3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1" t="str">
        <f>Tabla_Consulta_desde_proyectos6[[#This Row],[PRYApath]]&amp;" "&amp;Tabla_Consulta_desde_proyectos6[[#This Row],[Usunombre]]</f>
        <v>/0010/0006 RAFAEL VEGA ALVAREZ</v>
      </c>
    </row>
    <row r="3672" spans="1:11" x14ac:dyDescent="0.3">
      <c r="A3672" t="s">
        <v>4654</v>
      </c>
      <c r="B3672" t="s">
        <v>4957</v>
      </c>
      <c r="C3672" t="s">
        <v>4958</v>
      </c>
      <c r="D3672" t="s">
        <v>4959</v>
      </c>
      <c r="E3672" t="s">
        <v>29</v>
      </c>
      <c r="F3672" t="s">
        <v>4640</v>
      </c>
      <c r="G3672">
        <v>2.25</v>
      </c>
      <c r="H3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2" t="str">
        <f>Tabla_Consulta_desde_proyectos6[[#This Row],[PRYApath]]&amp;" "&amp;Tabla_Consulta_desde_proyectos6[[#This Row],[Usunombre]]</f>
        <v>/0010/0006 RAFAEL VEGA ALVAREZ</v>
      </c>
    </row>
    <row r="3673" spans="1:11" x14ac:dyDescent="0.3">
      <c r="A3673" t="s">
        <v>4654</v>
      </c>
      <c r="B3673" t="s">
        <v>4957</v>
      </c>
      <c r="C3673" t="s">
        <v>5002</v>
      </c>
      <c r="D3673" t="s">
        <v>4959</v>
      </c>
      <c r="E3673" t="s">
        <v>29</v>
      </c>
      <c r="F3673" t="s">
        <v>8381</v>
      </c>
      <c r="G3673">
        <v>1.75</v>
      </c>
      <c r="H367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3" t="str">
        <f>Tabla_Consulta_desde_proyectos6[[#This Row],[PRYApath]]&amp;" "&amp;Tabla_Consulta_desde_proyectos6[[#This Row],[Usunombre]]</f>
        <v>/0010/0006 RAFAEL VEGA ALVAREZ</v>
      </c>
    </row>
    <row r="3674" spans="1:11" x14ac:dyDescent="0.3">
      <c r="A3674" t="s">
        <v>4654</v>
      </c>
      <c r="B3674" t="s">
        <v>4957</v>
      </c>
      <c r="C3674" t="s">
        <v>4958</v>
      </c>
      <c r="D3674" t="s">
        <v>4959</v>
      </c>
      <c r="E3674" t="s">
        <v>29</v>
      </c>
      <c r="F3674" t="s">
        <v>8381</v>
      </c>
      <c r="G3674">
        <v>1.25</v>
      </c>
      <c r="H367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4" t="str">
        <f>Tabla_Consulta_desde_proyectos6[[#This Row],[PRYApath]]&amp;" "&amp;Tabla_Consulta_desde_proyectos6[[#This Row],[Usunombre]]</f>
        <v>/0010/0006 RAFAEL VEGA ALVAREZ</v>
      </c>
    </row>
    <row r="3675" spans="1:11" x14ac:dyDescent="0.3">
      <c r="A3675" t="s">
        <v>4654</v>
      </c>
      <c r="B3675" t="s">
        <v>5508</v>
      </c>
      <c r="C3675" t="s">
        <v>5509</v>
      </c>
      <c r="D3675" t="s">
        <v>5510</v>
      </c>
      <c r="E3675" t="s">
        <v>286</v>
      </c>
      <c r="F3675" t="s">
        <v>4342</v>
      </c>
      <c r="G3675">
        <v>1.5</v>
      </c>
      <c r="H3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5" t="str">
        <f>Tabla_Consulta_desde_proyectos6[[#This Row],[PRYApath]]&amp;" "&amp;Tabla_Consulta_desde_proyectos6[[#This Row],[Usunombre]]</f>
        <v>/0010/0008 ALFONSO FUENTES RODRIGUEZ</v>
      </c>
    </row>
    <row r="3676" spans="1:11" x14ac:dyDescent="0.3">
      <c r="A3676" t="s">
        <v>4654</v>
      </c>
      <c r="B3676" t="s">
        <v>5384</v>
      </c>
      <c r="C3676" t="s">
        <v>5511</v>
      </c>
      <c r="D3676" t="s">
        <v>5512</v>
      </c>
      <c r="E3676" t="s">
        <v>286</v>
      </c>
      <c r="F3676" t="s">
        <v>4434</v>
      </c>
      <c r="G3676">
        <v>0.5</v>
      </c>
      <c r="H3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6" t="str">
        <f>Tabla_Consulta_desde_proyectos6[[#This Row],[PRYApath]]&amp;" "&amp;Tabla_Consulta_desde_proyectos6[[#This Row],[Usunombre]]</f>
        <v>/0010/0010 ALFONSO FUENTES RODRIGUEZ</v>
      </c>
    </row>
    <row r="3677" spans="1:11" x14ac:dyDescent="0.3">
      <c r="A3677" t="s">
        <v>4654</v>
      </c>
      <c r="B3677" t="s">
        <v>5384</v>
      </c>
      <c r="C3677" t="s">
        <v>5385</v>
      </c>
      <c r="D3677" t="s">
        <v>5512</v>
      </c>
      <c r="E3677" t="s">
        <v>286</v>
      </c>
      <c r="F3677" t="s">
        <v>4434</v>
      </c>
      <c r="G3677">
        <v>5.25</v>
      </c>
      <c r="H3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7" t="str">
        <f>Tabla_Consulta_desde_proyectos6[[#This Row],[PRYApath]]&amp;" "&amp;Tabla_Consulta_desde_proyectos6[[#This Row],[Usunombre]]</f>
        <v>/0010/0010 ALFONSO FUENTES RODRIGUEZ</v>
      </c>
    </row>
    <row r="3678" spans="1:11" x14ac:dyDescent="0.3">
      <c r="A3678" t="s">
        <v>4654</v>
      </c>
      <c r="B3678" t="s">
        <v>5384</v>
      </c>
      <c r="C3678" t="s">
        <v>5396</v>
      </c>
      <c r="D3678" t="s">
        <v>5512</v>
      </c>
      <c r="E3678" t="s">
        <v>286</v>
      </c>
      <c r="F3678" t="s">
        <v>4434</v>
      </c>
      <c r="G3678">
        <v>5.75</v>
      </c>
      <c r="H3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8" t="str">
        <f>Tabla_Consulta_desde_proyectos6[[#This Row],[PRYApath]]&amp;" "&amp;Tabla_Consulta_desde_proyectos6[[#This Row],[Usunombre]]</f>
        <v>/0010/0010 ALFONSO FUENTES RODRIGUEZ</v>
      </c>
    </row>
    <row r="3679" spans="1:11" x14ac:dyDescent="0.3">
      <c r="A3679" t="s">
        <v>4654</v>
      </c>
      <c r="B3679" t="s">
        <v>4963</v>
      </c>
      <c r="C3679" t="s">
        <v>4964</v>
      </c>
      <c r="D3679" t="s">
        <v>5198</v>
      </c>
      <c r="E3679" t="s">
        <v>286</v>
      </c>
      <c r="F3679" t="s">
        <v>4366</v>
      </c>
      <c r="G3679">
        <v>0.5</v>
      </c>
      <c r="H3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79" t="str">
        <f>Tabla_Consulta_desde_proyectos6[[#This Row],[PRYApath]]&amp;" "&amp;Tabla_Consulta_desde_proyectos6[[#This Row],[Usunombre]]</f>
        <v>/0010/0012 ALFONSO FUENTES RODRIGUEZ</v>
      </c>
    </row>
    <row r="3680" spans="1:11" x14ac:dyDescent="0.3">
      <c r="A3680" t="s">
        <v>4654</v>
      </c>
      <c r="B3680" t="s">
        <v>4963</v>
      </c>
      <c r="C3680" t="s">
        <v>4964</v>
      </c>
      <c r="D3680" t="s">
        <v>5198</v>
      </c>
      <c r="E3680" t="s">
        <v>286</v>
      </c>
      <c r="F3680" t="s">
        <v>4388</v>
      </c>
      <c r="G3680">
        <v>2</v>
      </c>
      <c r="H3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0" t="str">
        <f>Tabla_Consulta_desde_proyectos6[[#This Row],[PRYApath]]&amp;" "&amp;Tabla_Consulta_desde_proyectos6[[#This Row],[Usunombre]]</f>
        <v>/0010/0012 ALFONSO FUENTES RODRIGUEZ</v>
      </c>
    </row>
    <row r="3681" spans="1:11" x14ac:dyDescent="0.3">
      <c r="A3681" t="s">
        <v>4654</v>
      </c>
      <c r="B3681" t="s">
        <v>4963</v>
      </c>
      <c r="C3681" t="s">
        <v>4964</v>
      </c>
      <c r="D3681" t="s">
        <v>5198</v>
      </c>
      <c r="E3681" t="s">
        <v>286</v>
      </c>
      <c r="F3681" t="s">
        <v>4493</v>
      </c>
      <c r="G3681">
        <v>0.25</v>
      </c>
      <c r="H3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1" t="str">
        <f>Tabla_Consulta_desde_proyectos6[[#This Row],[PRYApath]]&amp;" "&amp;Tabla_Consulta_desde_proyectos6[[#This Row],[Usunombre]]</f>
        <v>/0010/0012 ALFONSO FUENTES RODRIGUEZ</v>
      </c>
    </row>
    <row r="3682" spans="1:11" x14ac:dyDescent="0.3">
      <c r="A3682" t="s">
        <v>4654</v>
      </c>
      <c r="B3682" t="s">
        <v>4963</v>
      </c>
      <c r="C3682" t="s">
        <v>5197</v>
      </c>
      <c r="D3682" t="s">
        <v>5198</v>
      </c>
      <c r="E3682" t="s">
        <v>286</v>
      </c>
      <c r="F3682" t="s">
        <v>4610</v>
      </c>
      <c r="G3682">
        <v>2.25</v>
      </c>
      <c r="H3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2" t="str">
        <f>Tabla_Consulta_desde_proyectos6[[#This Row],[PRYApath]]&amp;" "&amp;Tabla_Consulta_desde_proyectos6[[#This Row],[Usunombre]]</f>
        <v>/0010/0012 ALFONSO FUENTES RODRIGUEZ</v>
      </c>
    </row>
    <row r="3683" spans="1:11" x14ac:dyDescent="0.3">
      <c r="A3683" t="s">
        <v>4654</v>
      </c>
      <c r="B3683" t="s">
        <v>4963</v>
      </c>
      <c r="C3683" t="s">
        <v>4964</v>
      </c>
      <c r="D3683" t="s">
        <v>5198</v>
      </c>
      <c r="E3683" t="s">
        <v>286</v>
      </c>
      <c r="F3683" t="s">
        <v>4610</v>
      </c>
      <c r="G3683">
        <v>3.5</v>
      </c>
      <c r="H3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3" t="str">
        <f>Tabla_Consulta_desde_proyectos6[[#This Row],[PRYApath]]&amp;" "&amp;Tabla_Consulta_desde_proyectos6[[#This Row],[Usunombre]]</f>
        <v>/0010/0012 ALFONSO FUENTES RODRIGUEZ</v>
      </c>
    </row>
    <row r="3684" spans="1:11" x14ac:dyDescent="0.3">
      <c r="A3684" t="s">
        <v>4654</v>
      </c>
      <c r="B3684" t="s">
        <v>4963</v>
      </c>
      <c r="C3684" t="s">
        <v>5197</v>
      </c>
      <c r="D3684" t="s">
        <v>5198</v>
      </c>
      <c r="E3684" t="s">
        <v>286</v>
      </c>
      <c r="F3684" t="s">
        <v>4640</v>
      </c>
      <c r="G3684">
        <v>0.5</v>
      </c>
      <c r="H3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4" t="str">
        <f>Tabla_Consulta_desde_proyectos6[[#This Row],[PRYApath]]&amp;" "&amp;Tabla_Consulta_desde_proyectos6[[#This Row],[Usunombre]]</f>
        <v>/0010/0012 ALFONSO FUENTES RODRIGUEZ</v>
      </c>
    </row>
    <row r="3685" spans="1:11" x14ac:dyDescent="0.3">
      <c r="A3685" t="s">
        <v>4654</v>
      </c>
      <c r="B3685" t="s">
        <v>4963</v>
      </c>
      <c r="C3685" t="s">
        <v>4964</v>
      </c>
      <c r="D3685" t="s">
        <v>5198</v>
      </c>
      <c r="E3685" t="s">
        <v>65</v>
      </c>
      <c r="F3685" t="s">
        <v>4388</v>
      </c>
      <c r="G3685">
        <v>3</v>
      </c>
      <c r="H3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5" t="str">
        <f>Tabla_Consulta_desde_proyectos6[[#This Row],[PRYApath]]&amp;" "&amp;Tabla_Consulta_desde_proyectos6[[#This Row],[Usunombre]]</f>
        <v>/0010/0012 ALFONSO VARGAS CHAVES</v>
      </c>
    </row>
    <row r="3686" spans="1:11" x14ac:dyDescent="0.3">
      <c r="A3686" t="s">
        <v>4654</v>
      </c>
      <c r="B3686" t="s">
        <v>4960</v>
      </c>
      <c r="C3686" t="s">
        <v>5004</v>
      </c>
      <c r="D3686" t="s">
        <v>4962</v>
      </c>
      <c r="E3686" t="s">
        <v>65</v>
      </c>
      <c r="F3686" t="s">
        <v>4258</v>
      </c>
      <c r="G3686">
        <v>0.25</v>
      </c>
      <c r="H3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6" t="str">
        <f>Tabla_Consulta_desde_proyectos6[[#This Row],[PRYApath]]&amp;" "&amp;Tabla_Consulta_desde_proyectos6[[#This Row],[Usunombre]]</f>
        <v>/0010/0014 ALFONSO VARGAS CHAVES</v>
      </c>
    </row>
    <row r="3687" spans="1:11" x14ac:dyDescent="0.3">
      <c r="A3687" t="s">
        <v>4654</v>
      </c>
      <c r="B3687" t="s">
        <v>4960</v>
      </c>
      <c r="C3687" t="s">
        <v>4961</v>
      </c>
      <c r="D3687" t="s">
        <v>4962</v>
      </c>
      <c r="E3687" t="s">
        <v>65</v>
      </c>
      <c r="F3687" t="s">
        <v>4258</v>
      </c>
      <c r="G3687">
        <v>1.5</v>
      </c>
      <c r="H3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7" t="str">
        <f>Tabla_Consulta_desde_proyectos6[[#This Row],[PRYApath]]&amp;" "&amp;Tabla_Consulta_desde_proyectos6[[#This Row],[Usunombre]]</f>
        <v>/0010/0014 ALFONSO VARGAS CHAVES</v>
      </c>
    </row>
    <row r="3688" spans="1:11" x14ac:dyDescent="0.3">
      <c r="A3688" t="s">
        <v>4654</v>
      </c>
      <c r="B3688" t="s">
        <v>4960</v>
      </c>
      <c r="C3688" t="s">
        <v>4961</v>
      </c>
      <c r="D3688" t="s">
        <v>4962</v>
      </c>
      <c r="E3688" t="s">
        <v>65</v>
      </c>
      <c r="F3688" t="s">
        <v>4284</v>
      </c>
      <c r="G3688">
        <v>1.25</v>
      </c>
      <c r="H3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8" t="str">
        <f>Tabla_Consulta_desde_proyectos6[[#This Row],[PRYApath]]&amp;" "&amp;Tabla_Consulta_desde_proyectos6[[#This Row],[Usunombre]]</f>
        <v>/0010/0014 ALFONSO VARGAS CHAVES</v>
      </c>
    </row>
    <row r="3689" spans="1:11" x14ac:dyDescent="0.3">
      <c r="A3689" t="s">
        <v>4654</v>
      </c>
      <c r="B3689" t="s">
        <v>4960</v>
      </c>
      <c r="C3689" t="s">
        <v>4961</v>
      </c>
      <c r="D3689" t="s">
        <v>4962</v>
      </c>
      <c r="E3689" t="s">
        <v>65</v>
      </c>
      <c r="F3689" t="s">
        <v>4342</v>
      </c>
      <c r="G3689">
        <v>12.25</v>
      </c>
      <c r="H3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89" t="str">
        <f>Tabla_Consulta_desde_proyectos6[[#This Row],[PRYApath]]&amp;" "&amp;Tabla_Consulta_desde_proyectos6[[#This Row],[Usunombre]]</f>
        <v>/0010/0014 ALFONSO VARGAS CHAVES</v>
      </c>
    </row>
    <row r="3690" spans="1:11" x14ac:dyDescent="0.3">
      <c r="A3690" t="s">
        <v>4654</v>
      </c>
      <c r="B3690" t="s">
        <v>4960</v>
      </c>
      <c r="C3690" t="s">
        <v>5004</v>
      </c>
      <c r="D3690" t="s">
        <v>4962</v>
      </c>
      <c r="E3690" t="s">
        <v>65</v>
      </c>
      <c r="F3690" t="s">
        <v>4366</v>
      </c>
      <c r="G3690">
        <v>0.25</v>
      </c>
      <c r="H3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0" t="str">
        <f>Tabla_Consulta_desde_proyectos6[[#This Row],[PRYApath]]&amp;" "&amp;Tabla_Consulta_desde_proyectos6[[#This Row],[Usunombre]]</f>
        <v>/0010/0014 ALFONSO VARGAS CHAVES</v>
      </c>
    </row>
    <row r="3691" spans="1:11" x14ac:dyDescent="0.3">
      <c r="A3691" t="s">
        <v>4654</v>
      </c>
      <c r="B3691" t="s">
        <v>4960</v>
      </c>
      <c r="C3691" t="s">
        <v>4961</v>
      </c>
      <c r="D3691" t="s">
        <v>4962</v>
      </c>
      <c r="E3691" t="s">
        <v>65</v>
      </c>
      <c r="F3691" t="s">
        <v>4366</v>
      </c>
      <c r="G3691">
        <v>18.75</v>
      </c>
      <c r="H3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1" t="str">
        <f>Tabla_Consulta_desde_proyectos6[[#This Row],[PRYApath]]&amp;" "&amp;Tabla_Consulta_desde_proyectos6[[#This Row],[Usunombre]]</f>
        <v>/0010/0014 ALFONSO VARGAS CHAVES</v>
      </c>
    </row>
    <row r="3692" spans="1:11" x14ac:dyDescent="0.3">
      <c r="A3692" t="s">
        <v>4654</v>
      </c>
      <c r="B3692" t="s">
        <v>4960</v>
      </c>
      <c r="C3692" t="s">
        <v>5004</v>
      </c>
      <c r="D3692" t="s">
        <v>4962</v>
      </c>
      <c r="E3692" t="s">
        <v>65</v>
      </c>
      <c r="F3692" t="s">
        <v>4388</v>
      </c>
      <c r="G3692">
        <v>1</v>
      </c>
      <c r="H3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2" t="str">
        <f>Tabla_Consulta_desde_proyectos6[[#This Row],[PRYApath]]&amp;" "&amp;Tabla_Consulta_desde_proyectos6[[#This Row],[Usunombre]]</f>
        <v>/0010/0014 ALFONSO VARGAS CHAVES</v>
      </c>
    </row>
    <row r="3693" spans="1:11" x14ac:dyDescent="0.3">
      <c r="A3693" t="s">
        <v>4654</v>
      </c>
      <c r="B3693" t="s">
        <v>4960</v>
      </c>
      <c r="C3693" t="s">
        <v>4961</v>
      </c>
      <c r="D3693" t="s">
        <v>4962</v>
      </c>
      <c r="E3693" t="s">
        <v>65</v>
      </c>
      <c r="F3693" t="s">
        <v>4388</v>
      </c>
      <c r="G3693">
        <v>0.75</v>
      </c>
      <c r="H3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3" t="str">
        <f>Tabla_Consulta_desde_proyectos6[[#This Row],[PRYApath]]&amp;" "&amp;Tabla_Consulta_desde_proyectos6[[#This Row],[Usunombre]]</f>
        <v>/0010/0014 ALFONSO VARGAS CHAVES</v>
      </c>
    </row>
    <row r="3694" spans="1:11" x14ac:dyDescent="0.3">
      <c r="A3694" t="s">
        <v>4654</v>
      </c>
      <c r="B3694" t="s">
        <v>4960</v>
      </c>
      <c r="C3694" t="s">
        <v>4961</v>
      </c>
      <c r="D3694" t="s">
        <v>4962</v>
      </c>
      <c r="E3694" t="s">
        <v>65</v>
      </c>
      <c r="F3694" t="s">
        <v>4422</v>
      </c>
      <c r="G3694">
        <v>0.25</v>
      </c>
      <c r="H3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4" t="str">
        <f>Tabla_Consulta_desde_proyectos6[[#This Row],[PRYApath]]&amp;" "&amp;Tabla_Consulta_desde_proyectos6[[#This Row],[Usunombre]]</f>
        <v>/0010/0014 ALFONSO VARGAS CHAVES</v>
      </c>
    </row>
    <row r="3695" spans="1:11" x14ac:dyDescent="0.3">
      <c r="A3695" t="s">
        <v>4654</v>
      </c>
      <c r="B3695" t="s">
        <v>4960</v>
      </c>
      <c r="C3695" t="s">
        <v>5004</v>
      </c>
      <c r="D3695" t="s">
        <v>4962</v>
      </c>
      <c r="E3695" t="s">
        <v>65</v>
      </c>
      <c r="F3695" t="s">
        <v>4434</v>
      </c>
      <c r="G3695">
        <v>3.25</v>
      </c>
      <c r="H3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5" t="str">
        <f>Tabla_Consulta_desde_proyectos6[[#This Row],[PRYApath]]&amp;" "&amp;Tabla_Consulta_desde_proyectos6[[#This Row],[Usunombre]]</f>
        <v>/0010/0014 ALFONSO VARGAS CHAVES</v>
      </c>
    </row>
    <row r="3696" spans="1:11" x14ac:dyDescent="0.3">
      <c r="A3696" t="s">
        <v>4654</v>
      </c>
      <c r="B3696" t="s">
        <v>4960</v>
      </c>
      <c r="C3696" t="s">
        <v>4961</v>
      </c>
      <c r="D3696" t="s">
        <v>4962</v>
      </c>
      <c r="E3696" t="s">
        <v>65</v>
      </c>
      <c r="F3696" t="s">
        <v>4434</v>
      </c>
      <c r="G3696">
        <v>8.25</v>
      </c>
      <c r="H3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6" t="str">
        <f>Tabla_Consulta_desde_proyectos6[[#This Row],[PRYApath]]&amp;" "&amp;Tabla_Consulta_desde_proyectos6[[#This Row],[Usunombre]]</f>
        <v>/0010/0014 ALFONSO VARGAS CHAVES</v>
      </c>
    </row>
    <row r="3697" spans="1:11" x14ac:dyDescent="0.3">
      <c r="A3697" t="s">
        <v>4654</v>
      </c>
      <c r="B3697" t="s">
        <v>4960</v>
      </c>
      <c r="C3697" t="s">
        <v>4961</v>
      </c>
      <c r="D3697" t="s">
        <v>4962</v>
      </c>
      <c r="E3697" t="s">
        <v>65</v>
      </c>
      <c r="F3697" t="s">
        <v>4493</v>
      </c>
      <c r="G3697">
        <v>3.75</v>
      </c>
      <c r="H3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7" t="str">
        <f>Tabla_Consulta_desde_proyectos6[[#This Row],[PRYApath]]&amp;" "&amp;Tabla_Consulta_desde_proyectos6[[#This Row],[Usunombre]]</f>
        <v>/0010/0014 ALFONSO VARGAS CHAVES</v>
      </c>
    </row>
    <row r="3698" spans="1:11" x14ac:dyDescent="0.3">
      <c r="A3698" t="s">
        <v>4654</v>
      </c>
      <c r="B3698" t="s">
        <v>4960</v>
      </c>
      <c r="C3698" t="s">
        <v>4961</v>
      </c>
      <c r="D3698" t="s">
        <v>4962</v>
      </c>
      <c r="E3698" t="s">
        <v>65</v>
      </c>
      <c r="F3698" t="s">
        <v>4559</v>
      </c>
      <c r="G3698">
        <v>0.5</v>
      </c>
      <c r="H3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8" t="str">
        <f>Tabla_Consulta_desde_proyectos6[[#This Row],[PRYApath]]&amp;" "&amp;Tabla_Consulta_desde_proyectos6[[#This Row],[Usunombre]]</f>
        <v>/0010/0014 ALFONSO VARGAS CHAVES</v>
      </c>
    </row>
    <row r="3699" spans="1:11" x14ac:dyDescent="0.3">
      <c r="A3699" t="s">
        <v>4654</v>
      </c>
      <c r="B3699" t="s">
        <v>4960</v>
      </c>
      <c r="C3699" t="s">
        <v>4961</v>
      </c>
      <c r="D3699" t="s">
        <v>4962</v>
      </c>
      <c r="E3699" t="s">
        <v>65</v>
      </c>
      <c r="F3699" t="s">
        <v>4593</v>
      </c>
      <c r="G3699">
        <v>1</v>
      </c>
      <c r="H3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699" t="str">
        <f>Tabla_Consulta_desde_proyectos6[[#This Row],[PRYApath]]&amp;" "&amp;Tabla_Consulta_desde_proyectos6[[#This Row],[Usunombre]]</f>
        <v>/0010/0014 ALFONSO VARGAS CHAVES</v>
      </c>
    </row>
    <row r="3700" spans="1:11" x14ac:dyDescent="0.3">
      <c r="A3700" t="s">
        <v>4654</v>
      </c>
      <c r="B3700" t="s">
        <v>4960</v>
      </c>
      <c r="C3700" t="s">
        <v>4961</v>
      </c>
      <c r="D3700" t="s">
        <v>4962</v>
      </c>
      <c r="E3700" t="s">
        <v>65</v>
      </c>
      <c r="F3700" t="s">
        <v>4610</v>
      </c>
      <c r="G3700">
        <v>0.5</v>
      </c>
      <c r="H3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0" t="str">
        <f>Tabla_Consulta_desde_proyectos6[[#This Row],[PRYApath]]&amp;" "&amp;Tabla_Consulta_desde_proyectos6[[#This Row],[Usunombre]]</f>
        <v>/0010/0014 ALFONSO VARGAS CHAVES</v>
      </c>
    </row>
    <row r="3701" spans="1:11" x14ac:dyDescent="0.3">
      <c r="A3701" t="s">
        <v>4654</v>
      </c>
      <c r="B3701" t="s">
        <v>4967</v>
      </c>
      <c r="C3701" t="s">
        <v>4970</v>
      </c>
      <c r="D3701" t="s">
        <v>5199</v>
      </c>
      <c r="E3701" t="s">
        <v>286</v>
      </c>
      <c r="F3701" t="s">
        <v>4388</v>
      </c>
      <c r="G3701">
        <v>0.5</v>
      </c>
      <c r="H3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1" t="str">
        <f>Tabla_Consulta_desde_proyectos6[[#This Row],[PRYApath]]&amp;" "&amp;Tabla_Consulta_desde_proyectos6[[#This Row],[Usunombre]]</f>
        <v>/0010/0016 ALFONSO FUENTES RODRIGUEZ</v>
      </c>
    </row>
    <row r="3702" spans="1:11" x14ac:dyDescent="0.3">
      <c r="A3702" t="s">
        <v>4654</v>
      </c>
      <c r="B3702" t="s">
        <v>4967</v>
      </c>
      <c r="C3702" t="s">
        <v>4970</v>
      </c>
      <c r="D3702" t="s">
        <v>5199</v>
      </c>
      <c r="E3702" t="s">
        <v>286</v>
      </c>
      <c r="F3702" t="s">
        <v>4422</v>
      </c>
      <c r="G3702">
        <v>0.5</v>
      </c>
      <c r="H3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2" t="str">
        <f>Tabla_Consulta_desde_proyectos6[[#This Row],[PRYApath]]&amp;" "&amp;Tabla_Consulta_desde_proyectos6[[#This Row],[Usunombre]]</f>
        <v>/0010/0016 ALFONSO FUENTES RODRIGUEZ</v>
      </c>
    </row>
    <row r="3703" spans="1:11" x14ac:dyDescent="0.3">
      <c r="A3703" t="s">
        <v>4654</v>
      </c>
      <c r="B3703" t="s">
        <v>4967</v>
      </c>
      <c r="C3703" t="s">
        <v>4970</v>
      </c>
      <c r="D3703" t="s">
        <v>5199</v>
      </c>
      <c r="E3703" t="s">
        <v>286</v>
      </c>
      <c r="F3703" t="s">
        <v>4610</v>
      </c>
      <c r="G3703">
        <v>2.25</v>
      </c>
      <c r="H3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3" t="str">
        <f>Tabla_Consulta_desde_proyectos6[[#This Row],[PRYApath]]&amp;" "&amp;Tabla_Consulta_desde_proyectos6[[#This Row],[Usunombre]]</f>
        <v>/0010/0016 ALFONSO FUENTES RODRIGUEZ</v>
      </c>
    </row>
    <row r="3704" spans="1:11" x14ac:dyDescent="0.3">
      <c r="A3704" t="s">
        <v>4654</v>
      </c>
      <c r="B3704" t="s">
        <v>4967</v>
      </c>
      <c r="C3704" t="s">
        <v>4970</v>
      </c>
      <c r="D3704" t="s">
        <v>5199</v>
      </c>
      <c r="E3704" t="s">
        <v>65</v>
      </c>
      <c r="F3704" t="s">
        <v>4342</v>
      </c>
      <c r="G3704">
        <v>0.25</v>
      </c>
      <c r="H3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4" t="str">
        <f>Tabla_Consulta_desde_proyectos6[[#This Row],[PRYApath]]&amp;" "&amp;Tabla_Consulta_desde_proyectos6[[#This Row],[Usunombre]]</f>
        <v>/0010/0016 ALFONSO VARGAS CHAVES</v>
      </c>
    </row>
    <row r="3705" spans="1:11" x14ac:dyDescent="0.3">
      <c r="A3705" t="s">
        <v>4654</v>
      </c>
      <c r="B3705" t="s">
        <v>4967</v>
      </c>
      <c r="C3705" t="s">
        <v>4968</v>
      </c>
      <c r="D3705" t="s">
        <v>5199</v>
      </c>
      <c r="E3705" t="s">
        <v>65</v>
      </c>
      <c r="F3705" t="s">
        <v>4366</v>
      </c>
      <c r="G3705">
        <v>0.5</v>
      </c>
      <c r="H3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5" t="str">
        <f>Tabla_Consulta_desde_proyectos6[[#This Row],[PRYApath]]&amp;" "&amp;Tabla_Consulta_desde_proyectos6[[#This Row],[Usunombre]]</f>
        <v>/0010/0016 ALFONSO VARGAS CHAVES</v>
      </c>
    </row>
    <row r="3706" spans="1:11" x14ac:dyDescent="0.3">
      <c r="A3706" t="s">
        <v>4654</v>
      </c>
      <c r="B3706" t="s">
        <v>4967</v>
      </c>
      <c r="C3706" t="s">
        <v>4970</v>
      </c>
      <c r="D3706" t="s">
        <v>5199</v>
      </c>
      <c r="E3706" t="s">
        <v>29</v>
      </c>
      <c r="F3706" t="s">
        <v>4284</v>
      </c>
      <c r="G3706">
        <v>0.75</v>
      </c>
      <c r="H3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6" t="str">
        <f>Tabla_Consulta_desde_proyectos6[[#This Row],[PRYApath]]&amp;" "&amp;Tabla_Consulta_desde_proyectos6[[#This Row],[Usunombre]]</f>
        <v>/0010/0016 RAFAEL VEGA ALVAREZ</v>
      </c>
    </row>
    <row r="3707" spans="1:11" x14ac:dyDescent="0.3">
      <c r="A3707" t="s">
        <v>4654</v>
      </c>
      <c r="B3707" t="s">
        <v>4967</v>
      </c>
      <c r="C3707" t="s">
        <v>4970</v>
      </c>
      <c r="D3707" t="s">
        <v>5199</v>
      </c>
      <c r="E3707" t="s">
        <v>29</v>
      </c>
      <c r="F3707" t="s">
        <v>4366</v>
      </c>
      <c r="G3707">
        <v>1.75</v>
      </c>
      <c r="H3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7" t="str">
        <f>Tabla_Consulta_desde_proyectos6[[#This Row],[PRYApath]]&amp;" "&amp;Tabla_Consulta_desde_proyectos6[[#This Row],[Usunombre]]</f>
        <v>/0010/0016 RAFAEL VEGA ALVAREZ</v>
      </c>
    </row>
    <row r="3708" spans="1:11" x14ac:dyDescent="0.3">
      <c r="A3708" t="s">
        <v>4654</v>
      </c>
      <c r="B3708" t="s">
        <v>4967</v>
      </c>
      <c r="C3708" t="s">
        <v>4970</v>
      </c>
      <c r="D3708" t="s">
        <v>5199</v>
      </c>
      <c r="E3708" t="s">
        <v>29</v>
      </c>
      <c r="F3708" t="s">
        <v>4388</v>
      </c>
      <c r="G3708">
        <v>1</v>
      </c>
      <c r="H3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8" t="str">
        <f>Tabla_Consulta_desde_proyectos6[[#This Row],[PRYApath]]&amp;" "&amp;Tabla_Consulta_desde_proyectos6[[#This Row],[Usunombre]]</f>
        <v>/0010/0016 RAFAEL VEGA ALVAREZ</v>
      </c>
    </row>
    <row r="3709" spans="1:11" x14ac:dyDescent="0.3">
      <c r="A3709" t="s">
        <v>4654</v>
      </c>
      <c r="B3709" t="s">
        <v>4967</v>
      </c>
      <c r="C3709" t="s">
        <v>5327</v>
      </c>
      <c r="D3709" t="s">
        <v>5199</v>
      </c>
      <c r="E3709" t="s">
        <v>29</v>
      </c>
      <c r="F3709" t="s">
        <v>4422</v>
      </c>
      <c r="G3709">
        <v>0.75</v>
      </c>
      <c r="H3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09" t="str">
        <f>Tabla_Consulta_desde_proyectos6[[#This Row],[PRYApath]]&amp;" "&amp;Tabla_Consulta_desde_proyectos6[[#This Row],[Usunombre]]</f>
        <v>/0010/0016 RAFAEL VEGA ALVAREZ</v>
      </c>
    </row>
    <row r="3710" spans="1:11" x14ac:dyDescent="0.3">
      <c r="A3710" t="s">
        <v>4654</v>
      </c>
      <c r="B3710" t="s">
        <v>4967</v>
      </c>
      <c r="C3710" t="s">
        <v>4970</v>
      </c>
      <c r="D3710" t="s">
        <v>5199</v>
      </c>
      <c r="E3710" t="s">
        <v>29</v>
      </c>
      <c r="F3710" t="s">
        <v>4422</v>
      </c>
      <c r="G3710">
        <v>0.5</v>
      </c>
      <c r="H3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0" t="str">
        <f>Tabla_Consulta_desde_proyectos6[[#This Row],[PRYApath]]&amp;" "&amp;Tabla_Consulta_desde_proyectos6[[#This Row],[Usunombre]]</f>
        <v>/0010/0016 RAFAEL VEGA ALVAREZ</v>
      </c>
    </row>
    <row r="3711" spans="1:11" x14ac:dyDescent="0.3">
      <c r="A3711" t="s">
        <v>4654</v>
      </c>
      <c r="B3711" t="s">
        <v>4967</v>
      </c>
      <c r="C3711" t="s">
        <v>4970</v>
      </c>
      <c r="D3711" t="s">
        <v>5199</v>
      </c>
      <c r="E3711" t="s">
        <v>29</v>
      </c>
      <c r="F3711" t="s">
        <v>4559</v>
      </c>
      <c r="G3711">
        <v>0.25</v>
      </c>
      <c r="H3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1" t="str">
        <f>Tabla_Consulta_desde_proyectos6[[#This Row],[PRYApath]]&amp;" "&amp;Tabla_Consulta_desde_proyectos6[[#This Row],[Usunombre]]</f>
        <v>/0010/0016 RAFAEL VEGA ALVAREZ</v>
      </c>
    </row>
    <row r="3712" spans="1:11" x14ac:dyDescent="0.3">
      <c r="A3712" t="s">
        <v>87</v>
      </c>
      <c r="B3712" t="s">
        <v>5508</v>
      </c>
      <c r="C3712" t="s">
        <v>5513</v>
      </c>
      <c r="D3712" t="s">
        <v>5514</v>
      </c>
      <c r="E3712" t="s">
        <v>286</v>
      </c>
      <c r="F3712" t="s">
        <v>4342</v>
      </c>
      <c r="G3712">
        <v>0.5</v>
      </c>
      <c r="H3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2" t="str">
        <f>Tabla_Consulta_desde_proyectos6[[#This Row],[PRYApath]]&amp;" "&amp;Tabla_Consulta_desde_proyectos6[[#This Row],[Usunombre]]</f>
        <v>/0024/0008 ALFONSO FUENTES RODRIGUEZ</v>
      </c>
    </row>
    <row r="3713" spans="1:11" x14ac:dyDescent="0.3">
      <c r="A3713" t="s">
        <v>87</v>
      </c>
      <c r="B3713" t="s">
        <v>5384</v>
      </c>
      <c r="C3713" t="s">
        <v>5385</v>
      </c>
      <c r="D3713" t="s">
        <v>5515</v>
      </c>
      <c r="E3713" t="s">
        <v>286</v>
      </c>
      <c r="F3713" t="s">
        <v>4434</v>
      </c>
      <c r="G3713">
        <v>1.75</v>
      </c>
      <c r="H3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3" t="str">
        <f>Tabla_Consulta_desde_proyectos6[[#This Row],[PRYApath]]&amp;" "&amp;Tabla_Consulta_desde_proyectos6[[#This Row],[Usunombre]]</f>
        <v>/0024/0010 ALFONSO FUENTES RODRIGUEZ</v>
      </c>
    </row>
    <row r="3714" spans="1:11" x14ac:dyDescent="0.3">
      <c r="A3714" t="s">
        <v>3870</v>
      </c>
      <c r="D3714" t="s">
        <v>1086</v>
      </c>
      <c r="E3714" t="s">
        <v>4190</v>
      </c>
      <c r="F3714" t="s">
        <v>4258</v>
      </c>
      <c r="G3714">
        <v>3.5</v>
      </c>
      <c r="H3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4" t="str">
        <f>Tabla_Consulta_desde_proyectos6[[#This Row],[PRYApath]]&amp;" "&amp;Tabla_Consulta_desde_proyectos6[[#This Row],[Usunombre]]</f>
        <v>/0002/0002 ARLYN GUEVARA ARRIETA</v>
      </c>
    </row>
    <row r="3715" spans="1:11" x14ac:dyDescent="0.3">
      <c r="A3715" t="s">
        <v>3870</v>
      </c>
      <c r="D3715" t="s">
        <v>1086</v>
      </c>
      <c r="E3715" t="s">
        <v>58</v>
      </c>
      <c r="F3715" t="s">
        <v>4258</v>
      </c>
      <c r="G3715">
        <v>2.5</v>
      </c>
      <c r="H3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5" t="str">
        <f>Tabla_Consulta_desde_proyectos6[[#This Row],[PRYApath]]&amp;" "&amp;Tabla_Consulta_desde_proyectos6[[#This Row],[Usunombre]]</f>
        <v>/0002/0002 MELVIN BRENES GOMEZ</v>
      </c>
    </row>
    <row r="3716" spans="1:11" x14ac:dyDescent="0.3">
      <c r="A3716" t="s">
        <v>3870</v>
      </c>
      <c r="D3716" t="s">
        <v>1086</v>
      </c>
      <c r="E3716" t="s">
        <v>58</v>
      </c>
      <c r="F3716" t="s">
        <v>4284</v>
      </c>
      <c r="G3716">
        <v>1.5</v>
      </c>
      <c r="H3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6" t="str">
        <f>Tabla_Consulta_desde_proyectos6[[#This Row],[PRYApath]]&amp;" "&amp;Tabla_Consulta_desde_proyectos6[[#This Row],[Usunombre]]</f>
        <v>/0002/0002 MELVIN BRENES GOMEZ</v>
      </c>
    </row>
    <row r="3717" spans="1:11" x14ac:dyDescent="0.3">
      <c r="A3717" t="s">
        <v>3870</v>
      </c>
      <c r="D3717" t="s">
        <v>1086</v>
      </c>
      <c r="E3717" t="s">
        <v>58</v>
      </c>
      <c r="F3717" t="s">
        <v>4342</v>
      </c>
      <c r="G3717">
        <v>3</v>
      </c>
      <c r="H3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7" t="str">
        <f>Tabla_Consulta_desde_proyectos6[[#This Row],[PRYApath]]&amp;" "&amp;Tabla_Consulta_desde_proyectos6[[#This Row],[Usunombre]]</f>
        <v>/0002/0002 MELVIN BRENES GOMEZ</v>
      </c>
    </row>
    <row r="3718" spans="1:11" x14ac:dyDescent="0.3">
      <c r="A3718" t="s">
        <v>3870</v>
      </c>
      <c r="D3718" t="s">
        <v>1086</v>
      </c>
      <c r="E3718" t="s">
        <v>58</v>
      </c>
      <c r="F3718" t="s">
        <v>4366</v>
      </c>
      <c r="G3718">
        <v>0.5</v>
      </c>
      <c r="H3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8" t="str">
        <f>Tabla_Consulta_desde_proyectos6[[#This Row],[PRYApath]]&amp;" "&amp;Tabla_Consulta_desde_proyectos6[[#This Row],[Usunombre]]</f>
        <v>/0002/0002 MELVIN BRENES GOMEZ</v>
      </c>
    </row>
    <row r="3719" spans="1:11" x14ac:dyDescent="0.3">
      <c r="A3719" t="s">
        <v>3870</v>
      </c>
      <c r="D3719" t="s">
        <v>1086</v>
      </c>
      <c r="E3719" t="s">
        <v>58</v>
      </c>
      <c r="F3719" t="s">
        <v>4388</v>
      </c>
      <c r="G3719">
        <v>1</v>
      </c>
      <c r="H3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19" t="str">
        <f>Tabla_Consulta_desde_proyectos6[[#This Row],[PRYApath]]&amp;" "&amp;Tabla_Consulta_desde_proyectos6[[#This Row],[Usunombre]]</f>
        <v>/0002/0002 MELVIN BRENES GOMEZ</v>
      </c>
    </row>
    <row r="3720" spans="1:11" x14ac:dyDescent="0.3">
      <c r="A3720" t="s">
        <v>3870</v>
      </c>
      <c r="D3720" t="s">
        <v>1086</v>
      </c>
      <c r="E3720" t="s">
        <v>58</v>
      </c>
      <c r="F3720" t="s">
        <v>4422</v>
      </c>
      <c r="G3720">
        <v>2</v>
      </c>
      <c r="H3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0" t="str">
        <f>Tabla_Consulta_desde_proyectos6[[#This Row],[PRYApath]]&amp;" "&amp;Tabla_Consulta_desde_proyectos6[[#This Row],[Usunombre]]</f>
        <v>/0002/0002 MELVIN BRENES GOMEZ</v>
      </c>
    </row>
    <row r="3721" spans="1:11" x14ac:dyDescent="0.3">
      <c r="A3721" t="s">
        <v>3870</v>
      </c>
      <c r="D3721" t="s">
        <v>1086</v>
      </c>
      <c r="E3721" t="s">
        <v>58</v>
      </c>
      <c r="F3721" t="s">
        <v>4434</v>
      </c>
      <c r="G3721">
        <v>2</v>
      </c>
      <c r="H3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1" t="str">
        <f>Tabla_Consulta_desde_proyectos6[[#This Row],[PRYApath]]&amp;" "&amp;Tabla_Consulta_desde_proyectos6[[#This Row],[Usunombre]]</f>
        <v>/0002/0002 MELVIN BRENES GOMEZ</v>
      </c>
    </row>
    <row r="3722" spans="1:11" x14ac:dyDescent="0.3">
      <c r="A3722" t="s">
        <v>3870</v>
      </c>
      <c r="D3722" t="s">
        <v>1086</v>
      </c>
      <c r="E3722" t="s">
        <v>58</v>
      </c>
      <c r="F3722" t="s">
        <v>4493</v>
      </c>
      <c r="G3722">
        <v>4</v>
      </c>
      <c r="H3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2" t="str">
        <f>Tabla_Consulta_desde_proyectos6[[#This Row],[PRYApath]]&amp;" "&amp;Tabla_Consulta_desde_proyectos6[[#This Row],[Usunombre]]</f>
        <v>/0002/0002 MELVIN BRENES GOMEZ</v>
      </c>
    </row>
    <row r="3723" spans="1:11" x14ac:dyDescent="0.3">
      <c r="A3723" t="s">
        <v>3870</v>
      </c>
      <c r="D3723" t="s">
        <v>1086</v>
      </c>
      <c r="E3723" t="s">
        <v>58</v>
      </c>
      <c r="F3723" t="s">
        <v>4559</v>
      </c>
      <c r="G3723">
        <v>2</v>
      </c>
      <c r="H3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3" t="str">
        <f>Tabla_Consulta_desde_proyectos6[[#This Row],[PRYApath]]&amp;" "&amp;Tabla_Consulta_desde_proyectos6[[#This Row],[Usunombre]]</f>
        <v>/0002/0002 MELVIN BRENES GOMEZ</v>
      </c>
    </row>
    <row r="3724" spans="1:11" x14ac:dyDescent="0.3">
      <c r="A3724" t="s">
        <v>3870</v>
      </c>
      <c r="D3724" t="s">
        <v>1086</v>
      </c>
      <c r="E3724" t="s">
        <v>58</v>
      </c>
      <c r="F3724" t="s">
        <v>4593</v>
      </c>
      <c r="G3724">
        <v>5</v>
      </c>
      <c r="H3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4" t="str">
        <f>Tabla_Consulta_desde_proyectos6[[#This Row],[PRYApath]]&amp;" "&amp;Tabla_Consulta_desde_proyectos6[[#This Row],[Usunombre]]</f>
        <v>/0002/0002 MELVIN BRENES GOMEZ</v>
      </c>
    </row>
    <row r="3725" spans="1:11" x14ac:dyDescent="0.3">
      <c r="A3725" t="s">
        <v>3870</v>
      </c>
      <c r="D3725" t="s">
        <v>1086</v>
      </c>
      <c r="E3725" t="s">
        <v>58</v>
      </c>
      <c r="F3725" t="s">
        <v>4610</v>
      </c>
      <c r="G3725">
        <v>2.5</v>
      </c>
      <c r="H3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5" t="str">
        <f>Tabla_Consulta_desde_proyectos6[[#This Row],[PRYApath]]&amp;" "&amp;Tabla_Consulta_desde_proyectos6[[#This Row],[Usunombre]]</f>
        <v>/0002/0002 MELVIN BRENES GOMEZ</v>
      </c>
    </row>
    <row r="3726" spans="1:11" x14ac:dyDescent="0.3">
      <c r="A3726" t="s">
        <v>3870</v>
      </c>
      <c r="D3726" t="s">
        <v>1086</v>
      </c>
      <c r="E3726" t="s">
        <v>58</v>
      </c>
      <c r="F3726" t="s">
        <v>4692</v>
      </c>
      <c r="G3726">
        <v>1.5</v>
      </c>
      <c r="H3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6" t="str">
        <f>Tabla_Consulta_desde_proyectos6[[#This Row],[PRYApath]]&amp;" "&amp;Tabla_Consulta_desde_proyectos6[[#This Row],[Usunombre]]</f>
        <v>/0002/0002 MELVIN BRENES GOMEZ</v>
      </c>
    </row>
    <row r="3727" spans="1:11" x14ac:dyDescent="0.3">
      <c r="A3727" t="s">
        <v>3870</v>
      </c>
      <c r="D3727" t="s">
        <v>1086</v>
      </c>
      <c r="E3727" t="s">
        <v>58</v>
      </c>
      <c r="F3727" t="s">
        <v>4640</v>
      </c>
      <c r="G3727">
        <v>2</v>
      </c>
      <c r="H3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7" t="str">
        <f>Tabla_Consulta_desde_proyectos6[[#This Row],[PRYApath]]&amp;" "&amp;Tabla_Consulta_desde_proyectos6[[#This Row],[Usunombre]]</f>
        <v>/0002/0002 MELVIN BRENES GOMEZ</v>
      </c>
    </row>
    <row r="3728" spans="1:11" x14ac:dyDescent="0.3">
      <c r="A3728" t="s">
        <v>3870</v>
      </c>
      <c r="D3728" t="s">
        <v>1098</v>
      </c>
      <c r="E3728" t="s">
        <v>58</v>
      </c>
      <c r="F3728" t="s">
        <v>4342</v>
      </c>
      <c r="G3728">
        <v>3.5</v>
      </c>
      <c r="H3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8" t="str">
        <f>Tabla_Consulta_desde_proyectos6[[#This Row],[PRYApath]]&amp;" "&amp;Tabla_Consulta_desde_proyectos6[[#This Row],[Usunombre]]</f>
        <v>/0002/0006 MELVIN BRENES GOMEZ</v>
      </c>
    </row>
    <row r="3729" spans="1:11" x14ac:dyDescent="0.3">
      <c r="A3729" t="s">
        <v>3870</v>
      </c>
      <c r="D3729" t="s">
        <v>1098</v>
      </c>
      <c r="E3729" t="s">
        <v>58</v>
      </c>
      <c r="F3729" t="s">
        <v>4366</v>
      </c>
      <c r="G3729">
        <v>0.5</v>
      </c>
      <c r="H3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29" t="str">
        <f>Tabla_Consulta_desde_proyectos6[[#This Row],[PRYApath]]&amp;" "&amp;Tabla_Consulta_desde_proyectos6[[#This Row],[Usunombre]]</f>
        <v>/0002/0006 MELVIN BRENES GOMEZ</v>
      </c>
    </row>
    <row r="3730" spans="1:11" x14ac:dyDescent="0.3">
      <c r="A3730" t="s">
        <v>3870</v>
      </c>
      <c r="D3730" t="s">
        <v>1098</v>
      </c>
      <c r="E3730" t="s">
        <v>58</v>
      </c>
      <c r="F3730" t="s">
        <v>4422</v>
      </c>
      <c r="G3730">
        <v>1</v>
      </c>
      <c r="H3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0" t="str">
        <f>Tabla_Consulta_desde_proyectos6[[#This Row],[PRYApath]]&amp;" "&amp;Tabla_Consulta_desde_proyectos6[[#This Row],[Usunombre]]</f>
        <v>/0002/0006 MELVIN BRENES GOMEZ</v>
      </c>
    </row>
    <row r="3731" spans="1:11" x14ac:dyDescent="0.3">
      <c r="A3731" t="s">
        <v>3870</v>
      </c>
      <c r="D3731" t="s">
        <v>1098</v>
      </c>
      <c r="E3731" t="s">
        <v>58</v>
      </c>
      <c r="F3731" t="s">
        <v>4640</v>
      </c>
      <c r="G3731">
        <v>5</v>
      </c>
      <c r="H3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1" t="str">
        <f>Tabla_Consulta_desde_proyectos6[[#This Row],[PRYApath]]&amp;" "&amp;Tabla_Consulta_desde_proyectos6[[#This Row],[Usunombre]]</f>
        <v>/0002/0006 MELVIN BRENES GOMEZ</v>
      </c>
    </row>
    <row r="3732" spans="1:11" x14ac:dyDescent="0.3">
      <c r="A3732" t="s">
        <v>4655</v>
      </c>
      <c r="D3732" t="s">
        <v>4926</v>
      </c>
      <c r="E3732" t="s">
        <v>3972</v>
      </c>
      <c r="F3732" t="s">
        <v>8381</v>
      </c>
      <c r="G3732">
        <v>8</v>
      </c>
      <c r="H3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2" t="str">
        <f>Tabla_Consulta_desde_proyectos6[[#This Row],[PRYApath]]&amp;" "&amp;Tabla_Consulta_desde_proyectos6[[#This Row],[Usunombre]]</f>
        <v>/0002/0002/0004 AXEL MATUS VARGAS</v>
      </c>
    </row>
    <row r="3733" spans="1:11" x14ac:dyDescent="0.3">
      <c r="A3733" t="s">
        <v>4655</v>
      </c>
      <c r="D3733" t="s">
        <v>1090</v>
      </c>
      <c r="E3733" t="s">
        <v>50</v>
      </c>
      <c r="F3733" t="s">
        <v>4284</v>
      </c>
      <c r="G3733">
        <v>0.25</v>
      </c>
      <c r="H3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3" t="str">
        <f>Tabla_Consulta_desde_proyectos6[[#This Row],[PRYApath]]&amp;" "&amp;Tabla_Consulta_desde_proyectos6[[#This Row],[Usunombre]]</f>
        <v>/0004/0002 ROGER GARCIA FERNANDEZ</v>
      </c>
    </row>
    <row r="3734" spans="1:11" x14ac:dyDescent="0.3">
      <c r="A3734" t="s">
        <v>4655</v>
      </c>
      <c r="D3734" t="s">
        <v>4543</v>
      </c>
      <c r="E3734" t="s">
        <v>3972</v>
      </c>
      <c r="F3734" t="s">
        <v>4640</v>
      </c>
      <c r="G3734">
        <v>40</v>
      </c>
      <c r="H3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4" t="str">
        <f>Tabla_Consulta_desde_proyectos6[[#This Row],[PRYApath]]&amp;" "&amp;Tabla_Consulta_desde_proyectos6[[#This Row],[Usunombre]]</f>
        <v>/0004/0008/0002 AXEL MATUS VARGAS</v>
      </c>
    </row>
    <row r="3735" spans="1:11" x14ac:dyDescent="0.3">
      <c r="A3735" t="s">
        <v>4655</v>
      </c>
      <c r="D3735" t="s">
        <v>4543</v>
      </c>
      <c r="E3735" t="s">
        <v>1017</v>
      </c>
      <c r="F3735" t="s">
        <v>4284</v>
      </c>
      <c r="G3735">
        <v>16</v>
      </c>
      <c r="H3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5" t="str">
        <f>Tabla_Consulta_desde_proyectos6[[#This Row],[PRYApath]]&amp;" "&amp;Tabla_Consulta_desde_proyectos6[[#This Row],[Usunombre]]</f>
        <v>/0004/0008/0002 EDGAR CAMPOS RIVERA</v>
      </c>
    </row>
    <row r="3736" spans="1:11" x14ac:dyDescent="0.3">
      <c r="A3736" t="s">
        <v>4655</v>
      </c>
      <c r="D3736" t="s">
        <v>4543</v>
      </c>
      <c r="E3736" t="s">
        <v>1017</v>
      </c>
      <c r="F3736" t="s">
        <v>4342</v>
      </c>
      <c r="G3736">
        <v>16</v>
      </c>
      <c r="H3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6" t="str">
        <f>Tabla_Consulta_desde_proyectos6[[#This Row],[PRYApath]]&amp;" "&amp;Tabla_Consulta_desde_proyectos6[[#This Row],[Usunombre]]</f>
        <v>/0004/0008/0002 EDGAR CAMPOS RIVERA</v>
      </c>
    </row>
    <row r="3737" spans="1:11" x14ac:dyDescent="0.3">
      <c r="A3737" t="s">
        <v>4655</v>
      </c>
      <c r="D3737" t="s">
        <v>4543</v>
      </c>
      <c r="E3737" t="s">
        <v>1017</v>
      </c>
      <c r="F3737" t="s">
        <v>4366</v>
      </c>
      <c r="G3737">
        <v>48</v>
      </c>
      <c r="H3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7" t="str">
        <f>Tabla_Consulta_desde_proyectos6[[#This Row],[PRYApath]]&amp;" "&amp;Tabla_Consulta_desde_proyectos6[[#This Row],[Usunombre]]</f>
        <v>/0004/0008/0002 EDGAR CAMPOS RIVERA</v>
      </c>
    </row>
    <row r="3738" spans="1:11" x14ac:dyDescent="0.3">
      <c r="A3738" t="s">
        <v>4655</v>
      </c>
      <c r="D3738" t="s">
        <v>4543</v>
      </c>
      <c r="E3738" t="s">
        <v>1017</v>
      </c>
      <c r="F3738" t="s">
        <v>4388</v>
      </c>
      <c r="G3738">
        <v>22</v>
      </c>
      <c r="H3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8" t="str">
        <f>Tabla_Consulta_desde_proyectos6[[#This Row],[PRYApath]]&amp;" "&amp;Tabla_Consulta_desde_proyectos6[[#This Row],[Usunombre]]</f>
        <v>/0004/0008/0002 EDGAR CAMPOS RIVERA</v>
      </c>
    </row>
    <row r="3739" spans="1:11" x14ac:dyDescent="0.3">
      <c r="A3739" t="s">
        <v>4655</v>
      </c>
      <c r="D3739" t="s">
        <v>4543</v>
      </c>
      <c r="E3739" t="s">
        <v>51</v>
      </c>
      <c r="F3739" t="s">
        <v>4593</v>
      </c>
      <c r="G3739">
        <v>16</v>
      </c>
      <c r="H3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39" t="str">
        <f>Tabla_Consulta_desde_proyectos6[[#This Row],[PRYApath]]&amp;" "&amp;Tabla_Consulta_desde_proyectos6[[#This Row],[Usunombre]]</f>
        <v>/0004/0008/0002 FREDERICK CASTRO MURILLO</v>
      </c>
    </row>
    <row r="3740" spans="1:11" x14ac:dyDescent="0.3">
      <c r="A3740" t="s">
        <v>4655</v>
      </c>
      <c r="D3740" t="s">
        <v>4543</v>
      </c>
      <c r="E3740" t="s">
        <v>51</v>
      </c>
      <c r="F3740" t="s">
        <v>4610</v>
      </c>
      <c r="G3740">
        <v>15</v>
      </c>
      <c r="H3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0" t="str">
        <f>Tabla_Consulta_desde_proyectos6[[#This Row],[PRYApath]]&amp;" "&amp;Tabla_Consulta_desde_proyectos6[[#This Row],[Usunombre]]</f>
        <v>/0004/0008/0002 FREDERICK CASTRO MURILLO</v>
      </c>
    </row>
    <row r="3741" spans="1:11" x14ac:dyDescent="0.3">
      <c r="A3741" t="s">
        <v>4655</v>
      </c>
      <c r="D3741" t="s">
        <v>4543</v>
      </c>
      <c r="E3741" t="s">
        <v>51</v>
      </c>
      <c r="F3741" t="s">
        <v>4692</v>
      </c>
      <c r="G3741">
        <v>20</v>
      </c>
      <c r="H3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1" t="str">
        <f>Tabla_Consulta_desde_proyectos6[[#This Row],[PRYApath]]&amp;" "&amp;Tabla_Consulta_desde_proyectos6[[#This Row],[Usunombre]]</f>
        <v>/0004/0008/0002 FREDERICK CASTRO MURILLO</v>
      </c>
    </row>
    <row r="3742" spans="1:11" x14ac:dyDescent="0.3">
      <c r="A3742" t="s">
        <v>4655</v>
      </c>
      <c r="D3742" t="s">
        <v>4543</v>
      </c>
      <c r="E3742" t="s">
        <v>10</v>
      </c>
      <c r="F3742" t="s">
        <v>4284</v>
      </c>
      <c r="G3742">
        <v>6</v>
      </c>
      <c r="H3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2" t="str">
        <f>Tabla_Consulta_desde_proyectos6[[#This Row],[PRYApath]]&amp;" "&amp;Tabla_Consulta_desde_proyectos6[[#This Row],[Usunombre]]</f>
        <v>/0004/0008/0002 OSCAR BONILLA CALDERON</v>
      </c>
    </row>
    <row r="3743" spans="1:11" x14ac:dyDescent="0.3">
      <c r="A3743" t="s">
        <v>4655</v>
      </c>
      <c r="D3743" t="s">
        <v>4543</v>
      </c>
      <c r="E3743" t="s">
        <v>10</v>
      </c>
      <c r="F3743" t="s">
        <v>4388</v>
      </c>
      <c r="G3743">
        <v>1</v>
      </c>
      <c r="H3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3" t="str">
        <f>Tabla_Consulta_desde_proyectos6[[#This Row],[PRYApath]]&amp;" "&amp;Tabla_Consulta_desde_proyectos6[[#This Row],[Usunombre]]</f>
        <v>/0004/0008/0002 OSCAR BONILLA CALDERON</v>
      </c>
    </row>
    <row r="3744" spans="1:11" x14ac:dyDescent="0.3">
      <c r="A3744" t="s">
        <v>4655</v>
      </c>
      <c r="D3744" t="s">
        <v>4543</v>
      </c>
      <c r="E3744" t="s">
        <v>50</v>
      </c>
      <c r="F3744" t="s">
        <v>4284</v>
      </c>
      <c r="G3744">
        <v>7.75</v>
      </c>
      <c r="H3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4" t="str">
        <f>Tabla_Consulta_desde_proyectos6[[#This Row],[PRYApath]]&amp;" "&amp;Tabla_Consulta_desde_proyectos6[[#This Row],[Usunombre]]</f>
        <v>/0004/0008/0002 ROGER GARCIA FERNANDEZ</v>
      </c>
    </row>
    <row r="3745" spans="1:11" x14ac:dyDescent="0.3">
      <c r="A3745" t="s">
        <v>4655</v>
      </c>
      <c r="D3745" t="s">
        <v>4543</v>
      </c>
      <c r="E3745" t="s">
        <v>50</v>
      </c>
      <c r="F3745" t="s">
        <v>4610</v>
      </c>
      <c r="G3745">
        <v>16</v>
      </c>
      <c r="H3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5" t="str">
        <f>Tabla_Consulta_desde_proyectos6[[#This Row],[PRYApath]]&amp;" "&amp;Tabla_Consulta_desde_proyectos6[[#This Row],[Usunombre]]</f>
        <v>/0004/0008/0002 ROGER GARCIA FERNANDEZ</v>
      </c>
    </row>
    <row r="3746" spans="1:11" x14ac:dyDescent="0.3">
      <c r="A3746" t="s">
        <v>4655</v>
      </c>
      <c r="D3746" t="s">
        <v>4544</v>
      </c>
      <c r="E3746" t="s">
        <v>3972</v>
      </c>
      <c r="F3746" t="s">
        <v>4692</v>
      </c>
      <c r="G3746">
        <v>4</v>
      </c>
      <c r="H3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6" t="str">
        <f>Tabla_Consulta_desde_proyectos6[[#This Row],[PRYApath]]&amp;" "&amp;Tabla_Consulta_desde_proyectos6[[#This Row],[Usunombre]]</f>
        <v>/0004/0008/0004 AXEL MATUS VARGAS</v>
      </c>
    </row>
    <row r="3747" spans="1:11" x14ac:dyDescent="0.3">
      <c r="A3747" t="s">
        <v>4655</v>
      </c>
      <c r="D3747" t="s">
        <v>4544</v>
      </c>
      <c r="E3747" t="s">
        <v>10</v>
      </c>
      <c r="F3747" t="s">
        <v>4284</v>
      </c>
      <c r="G3747">
        <v>2</v>
      </c>
      <c r="H3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7" t="str">
        <f>Tabla_Consulta_desde_proyectos6[[#This Row],[PRYApath]]&amp;" "&amp;Tabla_Consulta_desde_proyectos6[[#This Row],[Usunombre]]</f>
        <v>/0004/0008/0004 OSCAR BONILLA CALDERON</v>
      </c>
    </row>
    <row r="3748" spans="1:11" x14ac:dyDescent="0.3">
      <c r="A3748" t="s">
        <v>4655</v>
      </c>
      <c r="D3748" t="s">
        <v>5516</v>
      </c>
      <c r="E3748" t="s">
        <v>3972</v>
      </c>
      <c r="F3748" t="s">
        <v>4388</v>
      </c>
      <c r="G3748">
        <v>2</v>
      </c>
      <c r="H3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8" t="str">
        <f>Tabla_Consulta_desde_proyectos6[[#This Row],[PRYApath]]&amp;" "&amp;Tabla_Consulta_desde_proyectos6[[#This Row],[Usunombre]]</f>
        <v>/0004/0008/0008 AXEL MATUS VARGAS</v>
      </c>
    </row>
    <row r="3749" spans="1:11" x14ac:dyDescent="0.3">
      <c r="A3749" t="s">
        <v>4655</v>
      </c>
      <c r="D3749" t="s">
        <v>5516</v>
      </c>
      <c r="E3749" t="s">
        <v>10</v>
      </c>
      <c r="F3749" t="s">
        <v>4366</v>
      </c>
      <c r="G3749">
        <v>0.5</v>
      </c>
      <c r="H3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49" t="str">
        <f>Tabla_Consulta_desde_proyectos6[[#This Row],[PRYApath]]&amp;" "&amp;Tabla_Consulta_desde_proyectos6[[#This Row],[Usunombre]]</f>
        <v>/0004/0008/0008 OSCAR BONILLA CALDERON</v>
      </c>
    </row>
    <row r="3750" spans="1:11" x14ac:dyDescent="0.3">
      <c r="A3750" t="s">
        <v>4655</v>
      </c>
      <c r="D3750" t="s">
        <v>4966</v>
      </c>
      <c r="E3750" t="s">
        <v>10</v>
      </c>
      <c r="F3750" t="s">
        <v>4388</v>
      </c>
      <c r="G3750">
        <v>1</v>
      </c>
      <c r="H37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0" t="str">
        <f>Tabla_Consulta_desde_proyectos6[[#This Row],[PRYApath]]&amp;" "&amp;Tabla_Consulta_desde_proyectos6[[#This Row],[Usunombre]]</f>
        <v>/0004/0014 OSCAR BONILLA CALDERON</v>
      </c>
    </row>
    <row r="3751" spans="1:11" x14ac:dyDescent="0.3">
      <c r="A3751" t="s">
        <v>4655</v>
      </c>
      <c r="D3751" t="s">
        <v>4969</v>
      </c>
      <c r="E3751" t="s">
        <v>10</v>
      </c>
      <c r="F3751" t="s">
        <v>4388</v>
      </c>
      <c r="G3751">
        <v>2</v>
      </c>
      <c r="H3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1" t="str">
        <f>Tabla_Consulta_desde_proyectos6[[#This Row],[PRYApath]]&amp;" "&amp;Tabla_Consulta_desde_proyectos6[[#This Row],[Usunombre]]</f>
        <v>/0004/0016 OSCAR BONILLA CALDERON</v>
      </c>
    </row>
    <row r="3752" spans="1:11" x14ac:dyDescent="0.3">
      <c r="A3752" t="s">
        <v>4655</v>
      </c>
      <c r="D3752" t="s">
        <v>5517</v>
      </c>
      <c r="E3752" t="s">
        <v>51</v>
      </c>
      <c r="F3752" t="s">
        <v>4593</v>
      </c>
      <c r="G3752">
        <v>1</v>
      </c>
      <c r="H3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2" t="str">
        <f>Tabla_Consulta_desde_proyectos6[[#This Row],[PRYApath]]&amp;" "&amp;Tabla_Consulta_desde_proyectos6[[#This Row],[Usunombre]]</f>
        <v>/0004/0022/0002 FREDERICK CASTRO MURILLO</v>
      </c>
    </row>
    <row r="3753" spans="1:11" x14ac:dyDescent="0.3">
      <c r="A3753" t="s">
        <v>4655</v>
      </c>
      <c r="B3753" t="s">
        <v>4709</v>
      </c>
      <c r="C3753" t="s">
        <v>8438</v>
      </c>
      <c r="D3753" t="s">
        <v>1096</v>
      </c>
      <c r="E3753" t="s">
        <v>69</v>
      </c>
      <c r="F3753" t="s">
        <v>8381</v>
      </c>
      <c r="G3753">
        <v>3</v>
      </c>
      <c r="H375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3" t="str">
        <f>Tabla_Consulta_desde_proyectos6[[#This Row],[PRYApath]]&amp;" "&amp;Tabla_Consulta_desde_proyectos6[[#This Row],[Usunombre]]</f>
        <v>/0006/0002 DANNY DAVID BUSTOS ROJAS</v>
      </c>
    </row>
    <row r="3754" spans="1:11" x14ac:dyDescent="0.3">
      <c r="A3754" t="s">
        <v>4655</v>
      </c>
      <c r="B3754" t="s">
        <v>4709</v>
      </c>
      <c r="C3754" t="s">
        <v>5532</v>
      </c>
      <c r="D3754" t="s">
        <v>3516</v>
      </c>
      <c r="E3754" t="s">
        <v>54</v>
      </c>
      <c r="F3754" t="s">
        <v>8381</v>
      </c>
      <c r="G3754">
        <v>39.5</v>
      </c>
      <c r="H375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4" t="str">
        <f>Tabla_Consulta_desde_proyectos6[[#This Row],[PRYApath]]&amp;" "&amp;Tabla_Consulta_desde_proyectos6[[#This Row],[Usunombre]]</f>
        <v>/0006/0006 JOSE ANDRES ROJAS GUTIERREZ</v>
      </c>
    </row>
    <row r="3755" spans="1:11" x14ac:dyDescent="0.3">
      <c r="A3755" t="s">
        <v>4656</v>
      </c>
      <c r="B3755" t="s">
        <v>4709</v>
      </c>
      <c r="C3755" t="s">
        <v>5518</v>
      </c>
      <c r="D3755" t="s">
        <v>1086</v>
      </c>
      <c r="E3755" t="s">
        <v>59</v>
      </c>
      <c r="F3755" t="s">
        <v>4284</v>
      </c>
      <c r="G3755">
        <v>0.5</v>
      </c>
      <c r="H3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5" t="str">
        <f>Tabla_Consulta_desde_proyectos6[[#This Row],[PRYApath]]&amp;" "&amp;Tabla_Consulta_desde_proyectos6[[#This Row],[Usunombre]]</f>
        <v>/0002/0002 ALVARO CHAVES SABORIO</v>
      </c>
    </row>
    <row r="3756" spans="1:11" x14ac:dyDescent="0.3">
      <c r="A3756" t="s">
        <v>4656</v>
      </c>
      <c r="B3756" t="s">
        <v>4709</v>
      </c>
      <c r="C3756" t="s">
        <v>5519</v>
      </c>
      <c r="D3756" t="s">
        <v>1086</v>
      </c>
      <c r="E3756" t="s">
        <v>59</v>
      </c>
      <c r="F3756" t="s">
        <v>4284</v>
      </c>
      <c r="G3756">
        <v>1</v>
      </c>
      <c r="H3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6" t="str">
        <f>Tabla_Consulta_desde_proyectos6[[#This Row],[PRYApath]]&amp;" "&amp;Tabla_Consulta_desde_proyectos6[[#This Row],[Usunombre]]</f>
        <v>/0002/0002 ALVARO CHAVES SABORIO</v>
      </c>
    </row>
    <row r="3757" spans="1:11" x14ac:dyDescent="0.3">
      <c r="A3757" t="s">
        <v>4656</v>
      </c>
      <c r="B3757" t="s">
        <v>4709</v>
      </c>
      <c r="C3757" t="s">
        <v>5520</v>
      </c>
      <c r="D3757" t="s">
        <v>1086</v>
      </c>
      <c r="E3757" t="s">
        <v>59</v>
      </c>
      <c r="F3757" t="s">
        <v>4284</v>
      </c>
      <c r="G3757">
        <v>4</v>
      </c>
      <c r="H3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7" t="str">
        <f>Tabla_Consulta_desde_proyectos6[[#This Row],[PRYApath]]&amp;" "&amp;Tabla_Consulta_desde_proyectos6[[#This Row],[Usunombre]]</f>
        <v>/0002/0002 ALVARO CHAVES SABORIO</v>
      </c>
    </row>
    <row r="3758" spans="1:11" x14ac:dyDescent="0.3">
      <c r="A3758" t="s">
        <v>4656</v>
      </c>
      <c r="B3758" t="s">
        <v>4709</v>
      </c>
      <c r="C3758" t="s">
        <v>5053</v>
      </c>
      <c r="D3758" t="s">
        <v>1086</v>
      </c>
      <c r="E3758" t="s">
        <v>59</v>
      </c>
      <c r="F3758" t="s">
        <v>4284</v>
      </c>
      <c r="G3758">
        <v>6</v>
      </c>
      <c r="H3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8" t="str">
        <f>Tabla_Consulta_desde_proyectos6[[#This Row],[PRYApath]]&amp;" "&amp;Tabla_Consulta_desde_proyectos6[[#This Row],[Usunombre]]</f>
        <v>/0002/0002 ALVARO CHAVES SABORIO</v>
      </c>
    </row>
    <row r="3759" spans="1:11" x14ac:dyDescent="0.3">
      <c r="A3759" t="s">
        <v>4656</v>
      </c>
      <c r="B3759" t="s">
        <v>4709</v>
      </c>
      <c r="C3759" t="s">
        <v>5520</v>
      </c>
      <c r="D3759" t="s">
        <v>1086</v>
      </c>
      <c r="E3759" t="s">
        <v>59</v>
      </c>
      <c r="F3759" t="s">
        <v>4342</v>
      </c>
      <c r="G3759">
        <v>1</v>
      </c>
      <c r="H3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59" t="str">
        <f>Tabla_Consulta_desde_proyectos6[[#This Row],[PRYApath]]&amp;" "&amp;Tabla_Consulta_desde_proyectos6[[#This Row],[Usunombre]]</f>
        <v>/0002/0002 ALVARO CHAVES SABORIO</v>
      </c>
    </row>
    <row r="3760" spans="1:11" x14ac:dyDescent="0.3">
      <c r="A3760" t="s">
        <v>4656</v>
      </c>
      <c r="B3760" t="s">
        <v>4709</v>
      </c>
      <c r="C3760" t="s">
        <v>5521</v>
      </c>
      <c r="D3760" t="s">
        <v>1086</v>
      </c>
      <c r="E3760" t="s">
        <v>59</v>
      </c>
      <c r="F3760" t="s">
        <v>4342</v>
      </c>
      <c r="G3760">
        <v>1.5</v>
      </c>
      <c r="H3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0" t="str">
        <f>Tabla_Consulta_desde_proyectos6[[#This Row],[PRYApath]]&amp;" "&amp;Tabla_Consulta_desde_proyectos6[[#This Row],[Usunombre]]</f>
        <v>/0002/0002 ALVARO CHAVES SABORIO</v>
      </c>
    </row>
    <row r="3761" spans="1:11" x14ac:dyDescent="0.3">
      <c r="A3761" t="s">
        <v>4656</v>
      </c>
      <c r="B3761" t="s">
        <v>4709</v>
      </c>
      <c r="C3761" t="s">
        <v>5053</v>
      </c>
      <c r="D3761" t="s">
        <v>1086</v>
      </c>
      <c r="E3761" t="s">
        <v>59</v>
      </c>
      <c r="F3761" t="s">
        <v>4342</v>
      </c>
      <c r="G3761">
        <v>2</v>
      </c>
      <c r="H3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1" t="str">
        <f>Tabla_Consulta_desde_proyectos6[[#This Row],[PRYApath]]&amp;" "&amp;Tabla_Consulta_desde_proyectos6[[#This Row],[Usunombre]]</f>
        <v>/0002/0002 ALVARO CHAVES SABORIO</v>
      </c>
    </row>
    <row r="3762" spans="1:11" x14ac:dyDescent="0.3">
      <c r="A3762" t="s">
        <v>4656</v>
      </c>
      <c r="B3762" t="s">
        <v>4709</v>
      </c>
      <c r="C3762" t="s">
        <v>5522</v>
      </c>
      <c r="D3762" t="s">
        <v>1086</v>
      </c>
      <c r="E3762" t="s">
        <v>59</v>
      </c>
      <c r="F3762" t="s">
        <v>4342</v>
      </c>
      <c r="G3762">
        <v>2</v>
      </c>
      <c r="H3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2" t="str">
        <f>Tabla_Consulta_desde_proyectos6[[#This Row],[PRYApath]]&amp;" "&amp;Tabla_Consulta_desde_proyectos6[[#This Row],[Usunombre]]</f>
        <v>/0002/0002 ALVARO CHAVES SABORIO</v>
      </c>
    </row>
    <row r="3763" spans="1:11" x14ac:dyDescent="0.3">
      <c r="A3763" t="s">
        <v>4656</v>
      </c>
      <c r="B3763" t="s">
        <v>4709</v>
      </c>
      <c r="C3763" t="s">
        <v>5523</v>
      </c>
      <c r="D3763" t="s">
        <v>1086</v>
      </c>
      <c r="E3763" t="s">
        <v>59</v>
      </c>
      <c r="F3763" t="s">
        <v>4342</v>
      </c>
      <c r="G3763">
        <v>2.5</v>
      </c>
      <c r="H3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3" t="str">
        <f>Tabla_Consulta_desde_proyectos6[[#This Row],[PRYApath]]&amp;" "&amp;Tabla_Consulta_desde_proyectos6[[#This Row],[Usunombre]]</f>
        <v>/0002/0002 ALVARO CHAVES SABORIO</v>
      </c>
    </row>
    <row r="3764" spans="1:11" x14ac:dyDescent="0.3">
      <c r="A3764" t="s">
        <v>4656</v>
      </c>
      <c r="B3764" t="s">
        <v>4709</v>
      </c>
      <c r="C3764" t="s">
        <v>5524</v>
      </c>
      <c r="D3764" t="s">
        <v>1086</v>
      </c>
      <c r="E3764" t="s">
        <v>59</v>
      </c>
      <c r="F3764" t="s">
        <v>4342</v>
      </c>
      <c r="G3764">
        <v>5</v>
      </c>
      <c r="H3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4" t="str">
        <f>Tabla_Consulta_desde_proyectos6[[#This Row],[PRYApath]]&amp;" "&amp;Tabla_Consulta_desde_proyectos6[[#This Row],[Usunombre]]</f>
        <v>/0002/0002 ALVARO CHAVES SABORIO</v>
      </c>
    </row>
    <row r="3765" spans="1:11" x14ac:dyDescent="0.3">
      <c r="A3765" t="s">
        <v>4656</v>
      </c>
      <c r="B3765" t="s">
        <v>4709</v>
      </c>
      <c r="C3765" t="s">
        <v>5518</v>
      </c>
      <c r="D3765" t="s">
        <v>1086</v>
      </c>
      <c r="E3765" t="s">
        <v>59</v>
      </c>
      <c r="F3765" t="s">
        <v>4342</v>
      </c>
      <c r="G3765">
        <v>6.5</v>
      </c>
      <c r="H3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5" t="str">
        <f>Tabla_Consulta_desde_proyectos6[[#This Row],[PRYApath]]&amp;" "&amp;Tabla_Consulta_desde_proyectos6[[#This Row],[Usunombre]]</f>
        <v>/0002/0002 ALVARO CHAVES SABORIO</v>
      </c>
    </row>
    <row r="3766" spans="1:11" x14ac:dyDescent="0.3">
      <c r="A3766" t="s">
        <v>4656</v>
      </c>
      <c r="B3766" t="s">
        <v>4709</v>
      </c>
      <c r="C3766" t="s">
        <v>5525</v>
      </c>
      <c r="D3766" t="s">
        <v>1086</v>
      </c>
      <c r="E3766" t="s">
        <v>59</v>
      </c>
      <c r="F3766" t="s">
        <v>4366</v>
      </c>
      <c r="G3766">
        <v>1</v>
      </c>
      <c r="H3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6" t="str">
        <f>Tabla_Consulta_desde_proyectos6[[#This Row],[PRYApath]]&amp;" "&amp;Tabla_Consulta_desde_proyectos6[[#This Row],[Usunombre]]</f>
        <v>/0002/0002 ALVARO CHAVES SABORIO</v>
      </c>
    </row>
    <row r="3767" spans="1:11" x14ac:dyDescent="0.3">
      <c r="A3767" t="s">
        <v>4656</v>
      </c>
      <c r="B3767" t="s">
        <v>4709</v>
      </c>
      <c r="C3767" t="s">
        <v>5526</v>
      </c>
      <c r="D3767" t="s">
        <v>1086</v>
      </c>
      <c r="E3767" t="s">
        <v>59</v>
      </c>
      <c r="F3767" t="s">
        <v>4366</v>
      </c>
      <c r="G3767">
        <v>1</v>
      </c>
      <c r="H3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7" t="str">
        <f>Tabla_Consulta_desde_proyectos6[[#This Row],[PRYApath]]&amp;" "&amp;Tabla_Consulta_desde_proyectos6[[#This Row],[Usunombre]]</f>
        <v>/0002/0002 ALVARO CHAVES SABORIO</v>
      </c>
    </row>
    <row r="3768" spans="1:11" x14ac:dyDescent="0.3">
      <c r="A3768" t="s">
        <v>4656</v>
      </c>
      <c r="B3768" t="s">
        <v>4709</v>
      </c>
      <c r="C3768" t="s">
        <v>5527</v>
      </c>
      <c r="D3768" t="s">
        <v>1086</v>
      </c>
      <c r="E3768" t="s">
        <v>59</v>
      </c>
      <c r="F3768" t="s">
        <v>4366</v>
      </c>
      <c r="G3768">
        <v>1.5</v>
      </c>
      <c r="H3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8" t="str">
        <f>Tabla_Consulta_desde_proyectos6[[#This Row],[PRYApath]]&amp;" "&amp;Tabla_Consulta_desde_proyectos6[[#This Row],[Usunombre]]</f>
        <v>/0002/0002 ALVARO CHAVES SABORIO</v>
      </c>
    </row>
    <row r="3769" spans="1:11" x14ac:dyDescent="0.3">
      <c r="A3769" t="s">
        <v>4656</v>
      </c>
      <c r="B3769" t="s">
        <v>4709</v>
      </c>
      <c r="C3769" t="s">
        <v>5528</v>
      </c>
      <c r="D3769" t="s">
        <v>1086</v>
      </c>
      <c r="E3769" t="s">
        <v>59</v>
      </c>
      <c r="F3769" t="s">
        <v>4366</v>
      </c>
      <c r="G3769">
        <v>2</v>
      </c>
      <c r="H3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69" t="str">
        <f>Tabla_Consulta_desde_proyectos6[[#This Row],[PRYApath]]&amp;" "&amp;Tabla_Consulta_desde_proyectos6[[#This Row],[Usunombre]]</f>
        <v>/0002/0002 ALVARO CHAVES SABORIO</v>
      </c>
    </row>
    <row r="3770" spans="1:11" x14ac:dyDescent="0.3">
      <c r="A3770" t="s">
        <v>4656</v>
      </c>
      <c r="B3770" t="s">
        <v>4709</v>
      </c>
      <c r="C3770" t="s">
        <v>5526</v>
      </c>
      <c r="D3770" t="s">
        <v>1086</v>
      </c>
      <c r="E3770" t="s">
        <v>59</v>
      </c>
      <c r="F3770" t="s">
        <v>4388</v>
      </c>
      <c r="G3770">
        <v>1.5</v>
      </c>
      <c r="H3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0" t="str">
        <f>Tabla_Consulta_desde_proyectos6[[#This Row],[PRYApath]]&amp;" "&amp;Tabla_Consulta_desde_proyectos6[[#This Row],[Usunombre]]</f>
        <v>/0002/0002 ALVARO CHAVES SABORIO</v>
      </c>
    </row>
    <row r="3771" spans="1:11" x14ac:dyDescent="0.3">
      <c r="A3771" t="s">
        <v>4656</v>
      </c>
      <c r="B3771" t="s">
        <v>4709</v>
      </c>
      <c r="C3771" t="s">
        <v>5527</v>
      </c>
      <c r="D3771" t="s">
        <v>1086</v>
      </c>
      <c r="E3771" t="s">
        <v>59</v>
      </c>
      <c r="F3771" t="s">
        <v>4388</v>
      </c>
      <c r="G3771">
        <v>2.5</v>
      </c>
      <c r="H3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1" t="str">
        <f>Tabla_Consulta_desde_proyectos6[[#This Row],[PRYApath]]&amp;" "&amp;Tabla_Consulta_desde_proyectos6[[#This Row],[Usunombre]]</f>
        <v>/0002/0002 ALVARO CHAVES SABORIO</v>
      </c>
    </row>
    <row r="3772" spans="1:11" x14ac:dyDescent="0.3">
      <c r="A3772" t="s">
        <v>4656</v>
      </c>
      <c r="B3772" t="s">
        <v>4709</v>
      </c>
      <c r="C3772" t="s">
        <v>5529</v>
      </c>
      <c r="D3772" t="s">
        <v>1086</v>
      </c>
      <c r="E3772" t="s">
        <v>59</v>
      </c>
      <c r="F3772" t="s">
        <v>4388</v>
      </c>
      <c r="G3772">
        <v>3.5</v>
      </c>
      <c r="H3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2" t="str">
        <f>Tabla_Consulta_desde_proyectos6[[#This Row],[PRYApath]]&amp;" "&amp;Tabla_Consulta_desde_proyectos6[[#This Row],[Usunombre]]</f>
        <v>/0002/0002 ALVARO CHAVES SABORIO</v>
      </c>
    </row>
    <row r="3773" spans="1:11" x14ac:dyDescent="0.3">
      <c r="A3773" t="s">
        <v>4656</v>
      </c>
      <c r="B3773" t="s">
        <v>4709</v>
      </c>
      <c r="C3773" t="s">
        <v>5528</v>
      </c>
      <c r="D3773" t="s">
        <v>1086</v>
      </c>
      <c r="E3773" t="s">
        <v>59</v>
      </c>
      <c r="F3773" t="s">
        <v>4388</v>
      </c>
      <c r="G3773">
        <v>4</v>
      </c>
      <c r="H3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3" t="str">
        <f>Tabla_Consulta_desde_proyectos6[[#This Row],[PRYApath]]&amp;" "&amp;Tabla_Consulta_desde_proyectos6[[#This Row],[Usunombre]]</f>
        <v>/0002/0002 ALVARO CHAVES SABORIO</v>
      </c>
    </row>
    <row r="3774" spans="1:11" x14ac:dyDescent="0.3">
      <c r="A3774" t="s">
        <v>4656</v>
      </c>
      <c r="B3774" t="s">
        <v>4709</v>
      </c>
      <c r="C3774" t="s">
        <v>5530</v>
      </c>
      <c r="D3774" t="s">
        <v>1086</v>
      </c>
      <c r="E3774" t="s">
        <v>59</v>
      </c>
      <c r="F3774" t="s">
        <v>4388</v>
      </c>
      <c r="G3774">
        <v>7</v>
      </c>
      <c r="H3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4" t="str">
        <f>Tabla_Consulta_desde_proyectos6[[#This Row],[PRYApath]]&amp;" "&amp;Tabla_Consulta_desde_proyectos6[[#This Row],[Usunombre]]</f>
        <v>/0002/0002 ALVARO CHAVES SABORIO</v>
      </c>
    </row>
    <row r="3775" spans="1:11" x14ac:dyDescent="0.3">
      <c r="A3775" t="s">
        <v>4656</v>
      </c>
      <c r="B3775" t="s">
        <v>4709</v>
      </c>
      <c r="C3775" t="s">
        <v>5530</v>
      </c>
      <c r="D3775" t="s">
        <v>1086</v>
      </c>
      <c r="E3775" t="s">
        <v>59</v>
      </c>
      <c r="F3775" t="s">
        <v>4422</v>
      </c>
      <c r="G3775">
        <v>0.5</v>
      </c>
      <c r="H3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5" t="str">
        <f>Tabla_Consulta_desde_proyectos6[[#This Row],[PRYApath]]&amp;" "&amp;Tabla_Consulta_desde_proyectos6[[#This Row],[Usunombre]]</f>
        <v>/0002/0002 ALVARO CHAVES SABORIO</v>
      </c>
    </row>
    <row r="3776" spans="1:11" x14ac:dyDescent="0.3">
      <c r="A3776" t="s">
        <v>4656</v>
      </c>
      <c r="B3776" t="s">
        <v>4709</v>
      </c>
      <c r="C3776" t="s">
        <v>5053</v>
      </c>
      <c r="D3776" t="s">
        <v>1086</v>
      </c>
      <c r="E3776" t="s">
        <v>59</v>
      </c>
      <c r="F3776" t="s">
        <v>4422</v>
      </c>
      <c r="G3776">
        <v>1.5</v>
      </c>
      <c r="H3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6" t="str">
        <f>Tabla_Consulta_desde_proyectos6[[#This Row],[PRYApath]]&amp;" "&amp;Tabla_Consulta_desde_proyectos6[[#This Row],[Usunombre]]</f>
        <v>/0002/0002 ALVARO CHAVES SABORIO</v>
      </c>
    </row>
    <row r="3777" spans="1:11" x14ac:dyDescent="0.3">
      <c r="A3777" t="s">
        <v>4656</v>
      </c>
      <c r="B3777" t="s">
        <v>4709</v>
      </c>
      <c r="C3777" t="s">
        <v>5526</v>
      </c>
      <c r="D3777" t="s">
        <v>1086</v>
      </c>
      <c r="E3777" t="s">
        <v>59</v>
      </c>
      <c r="F3777" t="s">
        <v>4422</v>
      </c>
      <c r="G3777">
        <v>2</v>
      </c>
      <c r="H3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7" t="str">
        <f>Tabla_Consulta_desde_proyectos6[[#This Row],[PRYApath]]&amp;" "&amp;Tabla_Consulta_desde_proyectos6[[#This Row],[Usunombre]]</f>
        <v>/0002/0002 ALVARO CHAVES SABORIO</v>
      </c>
    </row>
    <row r="3778" spans="1:11" x14ac:dyDescent="0.3">
      <c r="A3778" t="s">
        <v>4656</v>
      </c>
      <c r="B3778" t="s">
        <v>4709</v>
      </c>
      <c r="C3778" t="s">
        <v>5531</v>
      </c>
      <c r="D3778" t="s">
        <v>1086</v>
      </c>
      <c r="E3778" t="s">
        <v>59</v>
      </c>
      <c r="F3778" t="s">
        <v>4422</v>
      </c>
      <c r="G3778">
        <v>2</v>
      </c>
      <c r="H3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8" t="str">
        <f>Tabla_Consulta_desde_proyectos6[[#This Row],[PRYApath]]&amp;" "&amp;Tabla_Consulta_desde_proyectos6[[#This Row],[Usunombre]]</f>
        <v>/0002/0002 ALVARO CHAVES SABORIO</v>
      </c>
    </row>
    <row r="3779" spans="1:11" x14ac:dyDescent="0.3">
      <c r="A3779" t="s">
        <v>4656</v>
      </c>
      <c r="B3779" t="s">
        <v>4709</v>
      </c>
      <c r="C3779" t="s">
        <v>5527</v>
      </c>
      <c r="D3779" t="s">
        <v>1086</v>
      </c>
      <c r="E3779" t="s">
        <v>59</v>
      </c>
      <c r="F3779" t="s">
        <v>4434</v>
      </c>
      <c r="G3779">
        <v>2</v>
      </c>
      <c r="H3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79" t="str">
        <f>Tabla_Consulta_desde_proyectos6[[#This Row],[PRYApath]]&amp;" "&amp;Tabla_Consulta_desde_proyectos6[[#This Row],[Usunombre]]</f>
        <v>/0002/0002 ALVARO CHAVES SABORIO</v>
      </c>
    </row>
    <row r="3780" spans="1:11" x14ac:dyDescent="0.3">
      <c r="A3780" t="s">
        <v>4656</v>
      </c>
      <c r="B3780" t="s">
        <v>4709</v>
      </c>
      <c r="C3780" t="s">
        <v>5532</v>
      </c>
      <c r="D3780" t="s">
        <v>1086</v>
      </c>
      <c r="E3780" t="s">
        <v>59</v>
      </c>
      <c r="F3780" t="s">
        <v>4434</v>
      </c>
      <c r="G3780">
        <v>4</v>
      </c>
      <c r="H3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0" t="str">
        <f>Tabla_Consulta_desde_proyectos6[[#This Row],[PRYApath]]&amp;" "&amp;Tabla_Consulta_desde_proyectos6[[#This Row],[Usunombre]]</f>
        <v>/0002/0002 ALVARO CHAVES SABORIO</v>
      </c>
    </row>
    <row r="3781" spans="1:11" x14ac:dyDescent="0.3">
      <c r="A3781" t="s">
        <v>4656</v>
      </c>
      <c r="B3781" t="s">
        <v>4709</v>
      </c>
      <c r="C3781" t="s">
        <v>5530</v>
      </c>
      <c r="D3781" t="s">
        <v>1086</v>
      </c>
      <c r="E3781" t="s">
        <v>59</v>
      </c>
      <c r="F3781" t="s">
        <v>4434</v>
      </c>
      <c r="G3781">
        <v>4</v>
      </c>
      <c r="H3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1" t="str">
        <f>Tabla_Consulta_desde_proyectos6[[#This Row],[PRYApath]]&amp;" "&amp;Tabla_Consulta_desde_proyectos6[[#This Row],[Usunombre]]</f>
        <v>/0002/0002 ALVARO CHAVES SABORIO</v>
      </c>
    </row>
    <row r="3782" spans="1:11" x14ac:dyDescent="0.3">
      <c r="A3782" t="s">
        <v>4656</v>
      </c>
      <c r="B3782" t="s">
        <v>4709</v>
      </c>
      <c r="C3782" t="s">
        <v>5533</v>
      </c>
      <c r="D3782" t="s">
        <v>1086</v>
      </c>
      <c r="E3782" t="s">
        <v>59</v>
      </c>
      <c r="F3782" t="s">
        <v>4493</v>
      </c>
      <c r="G3782">
        <v>0.5</v>
      </c>
      <c r="H3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2" t="str">
        <f>Tabla_Consulta_desde_proyectos6[[#This Row],[PRYApath]]&amp;" "&amp;Tabla_Consulta_desde_proyectos6[[#This Row],[Usunombre]]</f>
        <v>/0002/0002 ALVARO CHAVES SABORIO</v>
      </c>
    </row>
    <row r="3783" spans="1:11" x14ac:dyDescent="0.3">
      <c r="A3783" t="s">
        <v>4656</v>
      </c>
      <c r="B3783" t="s">
        <v>4709</v>
      </c>
      <c r="C3783" t="s">
        <v>5534</v>
      </c>
      <c r="D3783" t="s">
        <v>1086</v>
      </c>
      <c r="E3783" t="s">
        <v>59</v>
      </c>
      <c r="F3783" t="s">
        <v>4493</v>
      </c>
      <c r="G3783">
        <v>2</v>
      </c>
      <c r="H3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3" t="str">
        <f>Tabla_Consulta_desde_proyectos6[[#This Row],[PRYApath]]&amp;" "&amp;Tabla_Consulta_desde_proyectos6[[#This Row],[Usunombre]]</f>
        <v>/0002/0002 ALVARO CHAVES SABORIO</v>
      </c>
    </row>
    <row r="3784" spans="1:11" x14ac:dyDescent="0.3">
      <c r="A3784" t="s">
        <v>4656</v>
      </c>
      <c r="B3784" t="s">
        <v>4709</v>
      </c>
      <c r="C3784" t="s">
        <v>5535</v>
      </c>
      <c r="D3784" t="s">
        <v>1086</v>
      </c>
      <c r="E3784" t="s">
        <v>59</v>
      </c>
      <c r="F3784" t="s">
        <v>4493</v>
      </c>
      <c r="G3784">
        <v>3.5</v>
      </c>
      <c r="H3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4" t="str">
        <f>Tabla_Consulta_desde_proyectos6[[#This Row],[PRYApath]]&amp;" "&amp;Tabla_Consulta_desde_proyectos6[[#This Row],[Usunombre]]</f>
        <v>/0002/0002 ALVARO CHAVES SABORIO</v>
      </c>
    </row>
    <row r="3785" spans="1:11" x14ac:dyDescent="0.3">
      <c r="A3785" t="s">
        <v>4656</v>
      </c>
      <c r="B3785" t="s">
        <v>4709</v>
      </c>
      <c r="C3785" t="s">
        <v>5536</v>
      </c>
      <c r="D3785" t="s">
        <v>1086</v>
      </c>
      <c r="E3785" t="s">
        <v>59</v>
      </c>
      <c r="F3785" t="s">
        <v>4559</v>
      </c>
      <c r="G3785">
        <v>2</v>
      </c>
      <c r="H3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5" t="str">
        <f>Tabla_Consulta_desde_proyectos6[[#This Row],[PRYApath]]&amp;" "&amp;Tabla_Consulta_desde_proyectos6[[#This Row],[Usunombre]]</f>
        <v>/0002/0002 ALVARO CHAVES SABORIO</v>
      </c>
    </row>
    <row r="3786" spans="1:11" x14ac:dyDescent="0.3">
      <c r="A3786" t="s">
        <v>4656</v>
      </c>
      <c r="B3786" t="s">
        <v>4709</v>
      </c>
      <c r="C3786" t="s">
        <v>5537</v>
      </c>
      <c r="D3786" t="s">
        <v>1086</v>
      </c>
      <c r="E3786" t="s">
        <v>59</v>
      </c>
      <c r="F3786" t="s">
        <v>4692</v>
      </c>
      <c r="G3786">
        <v>1.5</v>
      </c>
      <c r="H3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6" t="str">
        <f>Tabla_Consulta_desde_proyectos6[[#This Row],[PRYApath]]&amp;" "&amp;Tabla_Consulta_desde_proyectos6[[#This Row],[Usunombre]]</f>
        <v>/0002/0002 ALVARO CHAVES SABORIO</v>
      </c>
    </row>
    <row r="3787" spans="1:11" x14ac:dyDescent="0.3">
      <c r="A3787" t="s">
        <v>4656</v>
      </c>
      <c r="B3787" t="s">
        <v>4709</v>
      </c>
      <c r="C3787" t="s">
        <v>5538</v>
      </c>
      <c r="D3787" t="s">
        <v>1086</v>
      </c>
      <c r="E3787" t="s">
        <v>63</v>
      </c>
      <c r="F3787" t="s">
        <v>4284</v>
      </c>
      <c r="G3787">
        <v>1</v>
      </c>
      <c r="H37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7" t="str">
        <f>Tabla_Consulta_desde_proyectos6[[#This Row],[PRYApath]]&amp;" "&amp;Tabla_Consulta_desde_proyectos6[[#This Row],[Usunombre]]</f>
        <v>/0002/0002 CAROL RODRIGUEZ SOLORZANO</v>
      </c>
    </row>
    <row r="3788" spans="1:11" x14ac:dyDescent="0.3">
      <c r="A3788" t="s">
        <v>4656</v>
      </c>
      <c r="B3788" t="s">
        <v>4709</v>
      </c>
      <c r="C3788" t="s">
        <v>5539</v>
      </c>
      <c r="D3788" t="s">
        <v>1086</v>
      </c>
      <c r="E3788" t="s">
        <v>63</v>
      </c>
      <c r="F3788" t="s">
        <v>4284</v>
      </c>
      <c r="G3788">
        <v>3</v>
      </c>
      <c r="H37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8" t="str">
        <f>Tabla_Consulta_desde_proyectos6[[#This Row],[PRYApath]]&amp;" "&amp;Tabla_Consulta_desde_proyectos6[[#This Row],[Usunombre]]</f>
        <v>/0002/0002 CAROL RODRIGUEZ SOLORZANO</v>
      </c>
    </row>
    <row r="3789" spans="1:11" x14ac:dyDescent="0.3">
      <c r="A3789" t="s">
        <v>4656</v>
      </c>
      <c r="B3789" t="s">
        <v>4709</v>
      </c>
      <c r="C3789" t="s">
        <v>5540</v>
      </c>
      <c r="D3789" t="s">
        <v>1086</v>
      </c>
      <c r="E3789" t="s">
        <v>63</v>
      </c>
      <c r="F3789" t="s">
        <v>4342</v>
      </c>
      <c r="G3789">
        <v>2</v>
      </c>
      <c r="H3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89" t="str">
        <f>Tabla_Consulta_desde_proyectos6[[#This Row],[PRYApath]]&amp;" "&amp;Tabla_Consulta_desde_proyectos6[[#This Row],[Usunombre]]</f>
        <v>/0002/0002 CAROL RODRIGUEZ SOLORZANO</v>
      </c>
    </row>
    <row r="3790" spans="1:11" x14ac:dyDescent="0.3">
      <c r="A3790" t="s">
        <v>4656</v>
      </c>
      <c r="B3790" t="s">
        <v>4709</v>
      </c>
      <c r="C3790" t="s">
        <v>5541</v>
      </c>
      <c r="D3790" t="s">
        <v>1086</v>
      </c>
      <c r="E3790" t="s">
        <v>63</v>
      </c>
      <c r="F3790" t="s">
        <v>4342</v>
      </c>
      <c r="G3790">
        <v>3</v>
      </c>
      <c r="H3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0" t="str">
        <f>Tabla_Consulta_desde_proyectos6[[#This Row],[PRYApath]]&amp;" "&amp;Tabla_Consulta_desde_proyectos6[[#This Row],[Usunombre]]</f>
        <v>/0002/0002 CAROL RODRIGUEZ SOLORZANO</v>
      </c>
    </row>
    <row r="3791" spans="1:11" x14ac:dyDescent="0.3">
      <c r="A3791" t="s">
        <v>4656</v>
      </c>
      <c r="B3791" t="s">
        <v>4709</v>
      </c>
      <c r="C3791" t="s">
        <v>5524</v>
      </c>
      <c r="D3791" t="s">
        <v>1086</v>
      </c>
      <c r="E3791" t="s">
        <v>63</v>
      </c>
      <c r="F3791" t="s">
        <v>4342</v>
      </c>
      <c r="G3791">
        <v>3</v>
      </c>
      <c r="H3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1" t="str">
        <f>Tabla_Consulta_desde_proyectos6[[#This Row],[PRYApath]]&amp;" "&amp;Tabla_Consulta_desde_proyectos6[[#This Row],[Usunombre]]</f>
        <v>/0002/0002 CAROL RODRIGUEZ SOLORZANO</v>
      </c>
    </row>
    <row r="3792" spans="1:11" x14ac:dyDescent="0.3">
      <c r="A3792" t="s">
        <v>4656</v>
      </c>
      <c r="B3792" t="s">
        <v>4709</v>
      </c>
      <c r="C3792" t="s">
        <v>5542</v>
      </c>
      <c r="D3792" t="s">
        <v>1086</v>
      </c>
      <c r="E3792" t="s">
        <v>63</v>
      </c>
      <c r="F3792" t="s">
        <v>4388</v>
      </c>
      <c r="G3792">
        <v>1</v>
      </c>
      <c r="H3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2" t="str">
        <f>Tabla_Consulta_desde_proyectos6[[#This Row],[PRYApath]]&amp;" "&amp;Tabla_Consulta_desde_proyectos6[[#This Row],[Usunombre]]</f>
        <v>/0002/0002 CAROL RODRIGUEZ SOLORZANO</v>
      </c>
    </row>
    <row r="3793" spans="1:11" x14ac:dyDescent="0.3">
      <c r="A3793" t="s">
        <v>4656</v>
      </c>
      <c r="B3793" t="s">
        <v>4709</v>
      </c>
      <c r="C3793" t="s">
        <v>5543</v>
      </c>
      <c r="D3793" t="s">
        <v>1086</v>
      </c>
      <c r="E3793" t="s">
        <v>63</v>
      </c>
      <c r="F3793" t="s">
        <v>4388</v>
      </c>
      <c r="G3793">
        <v>18</v>
      </c>
      <c r="H3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3" t="str">
        <f>Tabla_Consulta_desde_proyectos6[[#This Row],[PRYApath]]&amp;" "&amp;Tabla_Consulta_desde_proyectos6[[#This Row],[Usunombre]]</f>
        <v>/0002/0002 CAROL RODRIGUEZ SOLORZANO</v>
      </c>
    </row>
    <row r="3794" spans="1:11" x14ac:dyDescent="0.3">
      <c r="A3794" t="s">
        <v>4656</v>
      </c>
      <c r="B3794" t="s">
        <v>4709</v>
      </c>
      <c r="C3794" t="s">
        <v>326</v>
      </c>
      <c r="D3794" t="s">
        <v>1086</v>
      </c>
      <c r="E3794" t="s">
        <v>69</v>
      </c>
      <c r="F3794" t="s">
        <v>4366</v>
      </c>
      <c r="G3794">
        <v>4</v>
      </c>
      <c r="H3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4" t="str">
        <f>Tabla_Consulta_desde_proyectos6[[#This Row],[PRYApath]]&amp;" "&amp;Tabla_Consulta_desde_proyectos6[[#This Row],[Usunombre]]</f>
        <v>/0002/0002 DANNY DAVID BUSTOS ROJAS</v>
      </c>
    </row>
    <row r="3795" spans="1:11" x14ac:dyDescent="0.3">
      <c r="A3795" t="s">
        <v>4656</v>
      </c>
      <c r="B3795" t="s">
        <v>4709</v>
      </c>
      <c r="C3795" t="s">
        <v>5544</v>
      </c>
      <c r="D3795" t="s">
        <v>1086</v>
      </c>
      <c r="E3795" t="s">
        <v>69</v>
      </c>
      <c r="F3795" t="s">
        <v>4366</v>
      </c>
      <c r="G3795">
        <v>2</v>
      </c>
      <c r="H3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5" t="str">
        <f>Tabla_Consulta_desde_proyectos6[[#This Row],[PRYApath]]&amp;" "&amp;Tabla_Consulta_desde_proyectos6[[#This Row],[Usunombre]]</f>
        <v>/0002/0002 DANNY DAVID BUSTOS ROJAS</v>
      </c>
    </row>
    <row r="3796" spans="1:11" x14ac:dyDescent="0.3">
      <c r="A3796" t="s">
        <v>4656</v>
      </c>
      <c r="B3796" t="s">
        <v>4709</v>
      </c>
      <c r="C3796" t="s">
        <v>5545</v>
      </c>
      <c r="D3796" t="s">
        <v>1086</v>
      </c>
      <c r="E3796" t="s">
        <v>69</v>
      </c>
      <c r="F3796" t="s">
        <v>4366</v>
      </c>
      <c r="G3796">
        <v>3</v>
      </c>
      <c r="H3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6" t="str">
        <f>Tabla_Consulta_desde_proyectos6[[#This Row],[PRYApath]]&amp;" "&amp;Tabla_Consulta_desde_proyectos6[[#This Row],[Usunombre]]</f>
        <v>/0002/0002 DANNY DAVID BUSTOS ROJAS</v>
      </c>
    </row>
    <row r="3797" spans="1:11" x14ac:dyDescent="0.3">
      <c r="A3797" t="s">
        <v>4656</v>
      </c>
      <c r="B3797" t="s">
        <v>4709</v>
      </c>
      <c r="C3797" t="s">
        <v>5546</v>
      </c>
      <c r="D3797" t="s">
        <v>1086</v>
      </c>
      <c r="E3797" t="s">
        <v>69</v>
      </c>
      <c r="F3797" t="s">
        <v>4366</v>
      </c>
      <c r="G3797">
        <v>11.5</v>
      </c>
      <c r="H3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7" t="str">
        <f>Tabla_Consulta_desde_proyectos6[[#This Row],[PRYApath]]&amp;" "&amp;Tabla_Consulta_desde_proyectos6[[#This Row],[Usunombre]]</f>
        <v>/0002/0002 DANNY DAVID BUSTOS ROJAS</v>
      </c>
    </row>
    <row r="3798" spans="1:11" x14ac:dyDescent="0.3">
      <c r="A3798" t="s">
        <v>4656</v>
      </c>
      <c r="B3798" t="s">
        <v>4709</v>
      </c>
      <c r="C3798" t="s">
        <v>5547</v>
      </c>
      <c r="D3798" t="s">
        <v>1086</v>
      </c>
      <c r="E3798" t="s">
        <v>69</v>
      </c>
      <c r="F3798" t="s">
        <v>4388</v>
      </c>
      <c r="G3798">
        <v>2</v>
      </c>
      <c r="H3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8" t="str">
        <f>Tabla_Consulta_desde_proyectos6[[#This Row],[PRYApath]]&amp;" "&amp;Tabla_Consulta_desde_proyectos6[[#This Row],[Usunombre]]</f>
        <v>/0002/0002 DANNY DAVID BUSTOS ROJAS</v>
      </c>
    </row>
    <row r="3799" spans="1:11" x14ac:dyDescent="0.3">
      <c r="A3799" t="s">
        <v>4656</v>
      </c>
      <c r="B3799" t="s">
        <v>4709</v>
      </c>
      <c r="C3799" t="s">
        <v>5545</v>
      </c>
      <c r="D3799" t="s">
        <v>1086</v>
      </c>
      <c r="E3799" t="s">
        <v>69</v>
      </c>
      <c r="F3799" t="s">
        <v>4388</v>
      </c>
      <c r="G3799">
        <v>5</v>
      </c>
      <c r="H3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799" t="str">
        <f>Tabla_Consulta_desde_proyectos6[[#This Row],[PRYApath]]&amp;" "&amp;Tabla_Consulta_desde_proyectos6[[#This Row],[Usunombre]]</f>
        <v>/0002/0002 DANNY DAVID BUSTOS ROJAS</v>
      </c>
    </row>
    <row r="3800" spans="1:11" x14ac:dyDescent="0.3">
      <c r="A3800" t="s">
        <v>4656</v>
      </c>
      <c r="B3800" t="s">
        <v>4709</v>
      </c>
      <c r="C3800" t="s">
        <v>5548</v>
      </c>
      <c r="D3800" t="s">
        <v>1086</v>
      </c>
      <c r="E3800" t="s">
        <v>69</v>
      </c>
      <c r="F3800" t="s">
        <v>4422</v>
      </c>
      <c r="G3800">
        <v>10</v>
      </c>
      <c r="H3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0" t="str">
        <f>Tabla_Consulta_desde_proyectos6[[#This Row],[PRYApath]]&amp;" "&amp;Tabla_Consulta_desde_proyectos6[[#This Row],[Usunombre]]</f>
        <v>/0002/0002 DANNY DAVID BUSTOS ROJAS</v>
      </c>
    </row>
    <row r="3801" spans="1:11" x14ac:dyDescent="0.3">
      <c r="A3801" t="s">
        <v>4656</v>
      </c>
      <c r="B3801" t="s">
        <v>4709</v>
      </c>
      <c r="C3801" t="s">
        <v>5549</v>
      </c>
      <c r="D3801" t="s">
        <v>1086</v>
      </c>
      <c r="E3801" t="s">
        <v>69</v>
      </c>
      <c r="F3801" t="s">
        <v>4434</v>
      </c>
      <c r="G3801">
        <v>5</v>
      </c>
      <c r="H3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1" t="str">
        <f>Tabla_Consulta_desde_proyectos6[[#This Row],[PRYApath]]&amp;" "&amp;Tabla_Consulta_desde_proyectos6[[#This Row],[Usunombre]]</f>
        <v>/0002/0002 DANNY DAVID BUSTOS ROJAS</v>
      </c>
    </row>
    <row r="3802" spans="1:11" x14ac:dyDescent="0.3">
      <c r="A3802" t="s">
        <v>4656</v>
      </c>
      <c r="B3802" t="s">
        <v>4709</v>
      </c>
      <c r="C3802" t="s">
        <v>5550</v>
      </c>
      <c r="D3802" t="s">
        <v>1086</v>
      </c>
      <c r="E3802" t="s">
        <v>69</v>
      </c>
      <c r="F3802" t="s">
        <v>4610</v>
      </c>
      <c r="G3802">
        <v>2</v>
      </c>
      <c r="H3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2" t="str">
        <f>Tabla_Consulta_desde_proyectos6[[#This Row],[PRYApath]]&amp;" "&amp;Tabla_Consulta_desde_proyectos6[[#This Row],[Usunombre]]</f>
        <v>/0002/0002 DANNY DAVID BUSTOS ROJAS</v>
      </c>
    </row>
    <row r="3803" spans="1:11" x14ac:dyDescent="0.3">
      <c r="A3803" t="s">
        <v>4656</v>
      </c>
      <c r="B3803" t="s">
        <v>4709</v>
      </c>
      <c r="C3803" t="s">
        <v>5551</v>
      </c>
      <c r="D3803" t="s">
        <v>1086</v>
      </c>
      <c r="E3803" t="s">
        <v>69</v>
      </c>
      <c r="F3803" t="s">
        <v>4610</v>
      </c>
      <c r="G3803">
        <v>7</v>
      </c>
      <c r="H3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3" t="str">
        <f>Tabla_Consulta_desde_proyectos6[[#This Row],[PRYApath]]&amp;" "&amp;Tabla_Consulta_desde_proyectos6[[#This Row],[Usunombre]]</f>
        <v>/0002/0002 DANNY DAVID BUSTOS ROJAS</v>
      </c>
    </row>
    <row r="3804" spans="1:11" x14ac:dyDescent="0.3">
      <c r="A3804" t="s">
        <v>4656</v>
      </c>
      <c r="B3804" t="s">
        <v>4709</v>
      </c>
      <c r="C3804" t="s">
        <v>5551</v>
      </c>
      <c r="D3804" t="s">
        <v>1086</v>
      </c>
      <c r="E3804" t="s">
        <v>69</v>
      </c>
      <c r="F3804" t="s">
        <v>4692</v>
      </c>
      <c r="G3804">
        <v>7</v>
      </c>
      <c r="H3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4" t="str">
        <f>Tabla_Consulta_desde_proyectos6[[#This Row],[PRYApath]]&amp;" "&amp;Tabla_Consulta_desde_proyectos6[[#This Row],[Usunombre]]</f>
        <v>/0002/0002 DANNY DAVID BUSTOS ROJAS</v>
      </c>
    </row>
    <row r="3805" spans="1:11" x14ac:dyDescent="0.3">
      <c r="A3805" t="s">
        <v>4656</v>
      </c>
      <c r="B3805" t="s">
        <v>4709</v>
      </c>
      <c r="C3805" t="s">
        <v>8438</v>
      </c>
      <c r="D3805" t="s">
        <v>1086</v>
      </c>
      <c r="E3805" t="s">
        <v>69</v>
      </c>
      <c r="F3805" t="s">
        <v>8381</v>
      </c>
      <c r="G3805">
        <v>1</v>
      </c>
      <c r="H380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5" t="str">
        <f>Tabla_Consulta_desde_proyectos6[[#This Row],[PRYApath]]&amp;" "&amp;Tabla_Consulta_desde_proyectos6[[#This Row],[Usunombre]]</f>
        <v>/0002/0002 DANNY DAVID BUSTOS ROJAS</v>
      </c>
    </row>
    <row r="3806" spans="1:11" x14ac:dyDescent="0.3">
      <c r="A3806" t="s">
        <v>4656</v>
      </c>
      <c r="B3806" t="s">
        <v>4709</v>
      </c>
      <c r="C3806" t="s">
        <v>8439</v>
      </c>
      <c r="D3806" t="s">
        <v>1086</v>
      </c>
      <c r="E3806" t="s">
        <v>69</v>
      </c>
      <c r="F3806" t="s">
        <v>8381</v>
      </c>
      <c r="G3806">
        <v>2</v>
      </c>
      <c r="H380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6" t="str">
        <f>Tabla_Consulta_desde_proyectos6[[#This Row],[PRYApath]]&amp;" "&amp;Tabla_Consulta_desde_proyectos6[[#This Row],[Usunombre]]</f>
        <v>/0002/0002 DANNY DAVID BUSTOS ROJAS</v>
      </c>
    </row>
    <row r="3807" spans="1:11" x14ac:dyDescent="0.3">
      <c r="A3807" t="s">
        <v>4656</v>
      </c>
      <c r="C3807" t="s">
        <v>4728</v>
      </c>
      <c r="D3807" t="s">
        <v>1086</v>
      </c>
      <c r="E3807" t="s">
        <v>51</v>
      </c>
      <c r="F3807" t="s">
        <v>4422</v>
      </c>
      <c r="G3807">
        <v>5</v>
      </c>
      <c r="H3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7" t="str">
        <f>Tabla_Consulta_desde_proyectos6[[#This Row],[PRYApath]]&amp;" "&amp;Tabla_Consulta_desde_proyectos6[[#This Row],[Usunombre]]</f>
        <v>/0002/0002 FREDERICK CASTRO MURILLO</v>
      </c>
    </row>
    <row r="3808" spans="1:11" x14ac:dyDescent="0.3">
      <c r="A3808" t="s">
        <v>4656</v>
      </c>
      <c r="C3808" t="s">
        <v>4728</v>
      </c>
      <c r="D3808" t="s">
        <v>1086</v>
      </c>
      <c r="E3808" t="s">
        <v>51</v>
      </c>
      <c r="F3808" t="s">
        <v>4434</v>
      </c>
      <c r="G3808">
        <v>8</v>
      </c>
      <c r="H3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8" t="str">
        <f>Tabla_Consulta_desde_proyectos6[[#This Row],[PRYApath]]&amp;" "&amp;Tabla_Consulta_desde_proyectos6[[#This Row],[Usunombre]]</f>
        <v>/0002/0002 FREDERICK CASTRO MURILLO</v>
      </c>
    </row>
    <row r="3809" spans="1:11" x14ac:dyDescent="0.3">
      <c r="A3809" t="s">
        <v>4656</v>
      </c>
      <c r="C3809" t="s">
        <v>4728</v>
      </c>
      <c r="D3809" t="s">
        <v>1086</v>
      </c>
      <c r="E3809" t="s">
        <v>51</v>
      </c>
      <c r="F3809" t="s">
        <v>4493</v>
      </c>
      <c r="G3809">
        <v>6</v>
      </c>
      <c r="H3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09" t="str">
        <f>Tabla_Consulta_desde_proyectos6[[#This Row],[PRYApath]]&amp;" "&amp;Tabla_Consulta_desde_proyectos6[[#This Row],[Usunombre]]</f>
        <v>/0002/0002 FREDERICK CASTRO MURILLO</v>
      </c>
    </row>
    <row r="3810" spans="1:11" x14ac:dyDescent="0.3">
      <c r="A3810" t="s">
        <v>4656</v>
      </c>
      <c r="B3810" t="s">
        <v>4709</v>
      </c>
      <c r="C3810" t="s">
        <v>4728</v>
      </c>
      <c r="D3810" t="s">
        <v>1086</v>
      </c>
      <c r="E3810" t="s">
        <v>51</v>
      </c>
      <c r="F3810" t="s">
        <v>4593</v>
      </c>
      <c r="G3810">
        <v>1</v>
      </c>
      <c r="H3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0" t="str">
        <f>Tabla_Consulta_desde_proyectos6[[#This Row],[PRYApath]]&amp;" "&amp;Tabla_Consulta_desde_proyectos6[[#This Row],[Usunombre]]</f>
        <v>/0002/0002 FREDERICK CASTRO MURILLO</v>
      </c>
    </row>
    <row r="3811" spans="1:11" x14ac:dyDescent="0.3">
      <c r="A3811" t="s">
        <v>4656</v>
      </c>
      <c r="B3811" t="s">
        <v>4709</v>
      </c>
      <c r="C3811" t="s">
        <v>5552</v>
      </c>
      <c r="D3811" t="s">
        <v>1086</v>
      </c>
      <c r="E3811" t="s">
        <v>57</v>
      </c>
      <c r="F3811" t="s">
        <v>4342</v>
      </c>
      <c r="G3811">
        <v>0.25</v>
      </c>
      <c r="H3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1" t="str">
        <f>Tabla_Consulta_desde_proyectos6[[#This Row],[PRYApath]]&amp;" "&amp;Tabla_Consulta_desde_proyectos6[[#This Row],[Usunombre]]</f>
        <v>/0002/0002 JOSE MADRIGAL ARIAS</v>
      </c>
    </row>
    <row r="3812" spans="1:11" x14ac:dyDescent="0.3">
      <c r="A3812" t="s">
        <v>4656</v>
      </c>
      <c r="B3812" t="s">
        <v>4709</v>
      </c>
      <c r="C3812" t="s">
        <v>4728</v>
      </c>
      <c r="D3812" t="s">
        <v>1086</v>
      </c>
      <c r="E3812" t="s">
        <v>57</v>
      </c>
      <c r="F3812" t="s">
        <v>4366</v>
      </c>
      <c r="G3812">
        <v>2</v>
      </c>
      <c r="H3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2" t="str">
        <f>Tabla_Consulta_desde_proyectos6[[#This Row],[PRYApath]]&amp;" "&amp;Tabla_Consulta_desde_proyectos6[[#This Row],[Usunombre]]</f>
        <v>/0002/0002 JOSE MADRIGAL ARIAS</v>
      </c>
    </row>
    <row r="3813" spans="1:11" x14ac:dyDescent="0.3">
      <c r="A3813" t="s">
        <v>4656</v>
      </c>
      <c r="B3813" t="s">
        <v>4709</v>
      </c>
      <c r="C3813" t="s">
        <v>5553</v>
      </c>
      <c r="D3813" t="s">
        <v>1086</v>
      </c>
      <c r="E3813" t="s">
        <v>57</v>
      </c>
      <c r="F3813" t="s">
        <v>4366</v>
      </c>
      <c r="G3813">
        <v>2</v>
      </c>
      <c r="H3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3" t="str">
        <f>Tabla_Consulta_desde_proyectos6[[#This Row],[PRYApath]]&amp;" "&amp;Tabla_Consulta_desde_proyectos6[[#This Row],[Usunombre]]</f>
        <v>/0002/0002 JOSE MADRIGAL ARIAS</v>
      </c>
    </row>
    <row r="3814" spans="1:11" x14ac:dyDescent="0.3">
      <c r="A3814" t="s">
        <v>4656</v>
      </c>
      <c r="B3814" t="s">
        <v>4709</v>
      </c>
      <c r="C3814" t="s">
        <v>5554</v>
      </c>
      <c r="D3814" t="s">
        <v>1086</v>
      </c>
      <c r="E3814" t="s">
        <v>57</v>
      </c>
      <c r="F3814" t="s">
        <v>4366</v>
      </c>
      <c r="G3814">
        <v>2</v>
      </c>
      <c r="H3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4" t="str">
        <f>Tabla_Consulta_desde_proyectos6[[#This Row],[PRYApath]]&amp;" "&amp;Tabla_Consulta_desde_proyectos6[[#This Row],[Usunombre]]</f>
        <v>/0002/0002 JOSE MADRIGAL ARIAS</v>
      </c>
    </row>
    <row r="3815" spans="1:11" x14ac:dyDescent="0.3">
      <c r="A3815" t="s">
        <v>4656</v>
      </c>
      <c r="B3815" t="s">
        <v>4709</v>
      </c>
      <c r="C3815" t="s">
        <v>5532</v>
      </c>
      <c r="D3815" t="s">
        <v>1086</v>
      </c>
      <c r="E3815" t="s">
        <v>57</v>
      </c>
      <c r="F3815" t="s">
        <v>4388</v>
      </c>
      <c r="G3815">
        <v>3</v>
      </c>
      <c r="H3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5" t="str">
        <f>Tabla_Consulta_desde_proyectos6[[#This Row],[PRYApath]]&amp;" "&amp;Tabla_Consulta_desde_proyectos6[[#This Row],[Usunombre]]</f>
        <v>/0002/0002 JOSE MADRIGAL ARIAS</v>
      </c>
    </row>
    <row r="3816" spans="1:11" x14ac:dyDescent="0.3">
      <c r="A3816" t="s">
        <v>4656</v>
      </c>
      <c r="B3816" t="s">
        <v>4709</v>
      </c>
      <c r="C3816" t="s">
        <v>5555</v>
      </c>
      <c r="D3816" t="s">
        <v>1086</v>
      </c>
      <c r="E3816" t="s">
        <v>52</v>
      </c>
      <c r="F3816" t="s">
        <v>4284</v>
      </c>
      <c r="G3816">
        <v>5.57</v>
      </c>
      <c r="H3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6" t="str">
        <f>Tabla_Consulta_desde_proyectos6[[#This Row],[PRYApath]]&amp;" "&amp;Tabla_Consulta_desde_proyectos6[[#This Row],[Usunombre]]</f>
        <v>/0002/0002 JUAN ANTONIO MORA GARCIA</v>
      </c>
    </row>
    <row r="3817" spans="1:11" x14ac:dyDescent="0.3">
      <c r="A3817" t="s">
        <v>4656</v>
      </c>
      <c r="B3817" t="s">
        <v>4709</v>
      </c>
      <c r="C3817" t="s">
        <v>5540</v>
      </c>
      <c r="D3817" t="s">
        <v>1086</v>
      </c>
      <c r="E3817" t="s">
        <v>52</v>
      </c>
      <c r="F3817" t="s">
        <v>4342</v>
      </c>
      <c r="G3817">
        <v>1.5</v>
      </c>
      <c r="H3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7" t="str">
        <f>Tabla_Consulta_desde_proyectos6[[#This Row],[PRYApath]]&amp;" "&amp;Tabla_Consulta_desde_proyectos6[[#This Row],[Usunombre]]</f>
        <v>/0002/0002 JUAN ANTONIO MORA GARCIA</v>
      </c>
    </row>
    <row r="3818" spans="1:11" x14ac:dyDescent="0.3">
      <c r="A3818" t="s">
        <v>4656</v>
      </c>
      <c r="B3818" t="s">
        <v>4709</v>
      </c>
      <c r="C3818" t="s">
        <v>5556</v>
      </c>
      <c r="D3818" t="s">
        <v>1086</v>
      </c>
      <c r="E3818" t="s">
        <v>52</v>
      </c>
      <c r="F3818" t="s">
        <v>4493</v>
      </c>
      <c r="G3818">
        <v>2.5</v>
      </c>
      <c r="H3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8" t="str">
        <f>Tabla_Consulta_desde_proyectos6[[#This Row],[PRYApath]]&amp;" "&amp;Tabla_Consulta_desde_proyectos6[[#This Row],[Usunombre]]</f>
        <v>/0002/0002 JUAN ANTONIO MORA GARCIA</v>
      </c>
    </row>
    <row r="3819" spans="1:11" x14ac:dyDescent="0.3">
      <c r="A3819" t="s">
        <v>4656</v>
      </c>
      <c r="B3819" t="s">
        <v>4709</v>
      </c>
      <c r="C3819" t="s">
        <v>5557</v>
      </c>
      <c r="D3819" t="s">
        <v>1086</v>
      </c>
      <c r="E3819" t="s">
        <v>52</v>
      </c>
      <c r="F3819" t="s">
        <v>4593</v>
      </c>
      <c r="G3819">
        <v>2.5</v>
      </c>
      <c r="H3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19" t="str">
        <f>Tabla_Consulta_desde_proyectos6[[#This Row],[PRYApath]]&amp;" "&amp;Tabla_Consulta_desde_proyectos6[[#This Row],[Usunombre]]</f>
        <v>/0002/0002 JUAN ANTONIO MORA GARCIA</v>
      </c>
    </row>
    <row r="3820" spans="1:11" x14ac:dyDescent="0.3">
      <c r="A3820" t="s">
        <v>4656</v>
      </c>
      <c r="B3820" t="s">
        <v>4709</v>
      </c>
      <c r="C3820" t="s">
        <v>5558</v>
      </c>
      <c r="D3820" t="s">
        <v>1086</v>
      </c>
      <c r="E3820" t="s">
        <v>52</v>
      </c>
      <c r="F3820" t="s">
        <v>4692</v>
      </c>
      <c r="G3820">
        <v>11</v>
      </c>
      <c r="H3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0" t="str">
        <f>Tabla_Consulta_desde_proyectos6[[#This Row],[PRYApath]]&amp;" "&amp;Tabla_Consulta_desde_proyectos6[[#This Row],[Usunombre]]</f>
        <v>/0002/0002 JUAN ANTONIO MORA GARCIA</v>
      </c>
    </row>
    <row r="3821" spans="1:11" x14ac:dyDescent="0.3">
      <c r="A3821" t="s">
        <v>4656</v>
      </c>
      <c r="B3821" t="s">
        <v>4709</v>
      </c>
      <c r="C3821" t="s">
        <v>4728</v>
      </c>
      <c r="D3821" t="s">
        <v>1086</v>
      </c>
      <c r="E3821" t="s">
        <v>53</v>
      </c>
      <c r="F3821" t="s">
        <v>4434</v>
      </c>
      <c r="G3821">
        <v>1</v>
      </c>
      <c r="H3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1" t="str">
        <f>Tabla_Consulta_desde_proyectos6[[#This Row],[PRYApath]]&amp;" "&amp;Tabla_Consulta_desde_proyectos6[[#This Row],[Usunombre]]</f>
        <v>/0002/0002 LIZANDRO VILLALOBOS CASTRO</v>
      </c>
    </row>
    <row r="3822" spans="1:11" x14ac:dyDescent="0.3">
      <c r="A3822" t="s">
        <v>4656</v>
      </c>
      <c r="B3822" t="s">
        <v>4709</v>
      </c>
      <c r="C3822" t="s">
        <v>5559</v>
      </c>
      <c r="D3822" t="s">
        <v>1086</v>
      </c>
      <c r="E3822" t="s">
        <v>55</v>
      </c>
      <c r="F3822" t="s">
        <v>4342</v>
      </c>
      <c r="G3822">
        <v>1</v>
      </c>
      <c r="H3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2" t="str">
        <f>Tabla_Consulta_desde_proyectos6[[#This Row],[PRYApath]]&amp;" "&amp;Tabla_Consulta_desde_proyectos6[[#This Row],[Usunombre]]</f>
        <v>/0002/0002 LUIS ENRIQUE JIMENEZ SANCHO</v>
      </c>
    </row>
    <row r="3823" spans="1:11" x14ac:dyDescent="0.3">
      <c r="A3823" t="s">
        <v>4656</v>
      </c>
      <c r="B3823" t="s">
        <v>4709</v>
      </c>
      <c r="C3823" t="s">
        <v>5560</v>
      </c>
      <c r="D3823" t="s">
        <v>1086</v>
      </c>
      <c r="E3823" t="s">
        <v>55</v>
      </c>
      <c r="F3823" t="s">
        <v>4342</v>
      </c>
      <c r="G3823">
        <v>1</v>
      </c>
      <c r="H3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3" t="str">
        <f>Tabla_Consulta_desde_proyectos6[[#This Row],[PRYApath]]&amp;" "&amp;Tabla_Consulta_desde_proyectos6[[#This Row],[Usunombre]]</f>
        <v>/0002/0002 LUIS ENRIQUE JIMENEZ SANCHO</v>
      </c>
    </row>
    <row r="3824" spans="1:11" x14ac:dyDescent="0.3">
      <c r="A3824" t="s">
        <v>4656</v>
      </c>
      <c r="B3824" t="s">
        <v>4709</v>
      </c>
      <c r="C3824" t="s">
        <v>5561</v>
      </c>
      <c r="D3824" t="s">
        <v>1086</v>
      </c>
      <c r="E3824" t="s">
        <v>55</v>
      </c>
      <c r="F3824" t="s">
        <v>4342</v>
      </c>
      <c r="G3824">
        <v>1.5</v>
      </c>
      <c r="H3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4" t="str">
        <f>Tabla_Consulta_desde_proyectos6[[#This Row],[PRYApath]]&amp;" "&amp;Tabla_Consulta_desde_proyectos6[[#This Row],[Usunombre]]</f>
        <v>/0002/0002 LUIS ENRIQUE JIMENEZ SANCHO</v>
      </c>
    </row>
    <row r="3825" spans="1:11" x14ac:dyDescent="0.3">
      <c r="A3825" t="s">
        <v>4656</v>
      </c>
      <c r="B3825" t="s">
        <v>4709</v>
      </c>
      <c r="C3825" t="s">
        <v>5562</v>
      </c>
      <c r="D3825" t="s">
        <v>1086</v>
      </c>
      <c r="E3825" t="s">
        <v>55</v>
      </c>
      <c r="F3825" t="s">
        <v>4366</v>
      </c>
      <c r="G3825">
        <v>12</v>
      </c>
      <c r="H3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5" t="str">
        <f>Tabla_Consulta_desde_proyectos6[[#This Row],[PRYApath]]&amp;" "&amp;Tabla_Consulta_desde_proyectos6[[#This Row],[Usunombre]]</f>
        <v>/0002/0002 LUIS ENRIQUE JIMENEZ SANCHO</v>
      </c>
    </row>
    <row r="3826" spans="1:11" x14ac:dyDescent="0.3">
      <c r="A3826" t="s">
        <v>4656</v>
      </c>
      <c r="B3826" t="s">
        <v>4709</v>
      </c>
      <c r="C3826" t="s">
        <v>5563</v>
      </c>
      <c r="D3826" t="s">
        <v>1086</v>
      </c>
      <c r="E3826" t="s">
        <v>55</v>
      </c>
      <c r="F3826" t="s">
        <v>4388</v>
      </c>
      <c r="G3826">
        <v>2</v>
      </c>
      <c r="H3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6" t="str">
        <f>Tabla_Consulta_desde_proyectos6[[#This Row],[PRYApath]]&amp;" "&amp;Tabla_Consulta_desde_proyectos6[[#This Row],[Usunombre]]</f>
        <v>/0002/0002 LUIS ENRIQUE JIMENEZ SANCHO</v>
      </c>
    </row>
    <row r="3827" spans="1:11" x14ac:dyDescent="0.3">
      <c r="A3827" t="s">
        <v>4656</v>
      </c>
      <c r="B3827" t="s">
        <v>4709</v>
      </c>
      <c r="C3827" t="s">
        <v>5564</v>
      </c>
      <c r="D3827" t="s">
        <v>1086</v>
      </c>
      <c r="E3827" t="s">
        <v>55</v>
      </c>
      <c r="F3827" t="s">
        <v>4388</v>
      </c>
      <c r="G3827">
        <v>5</v>
      </c>
      <c r="H3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7" t="str">
        <f>Tabla_Consulta_desde_proyectos6[[#This Row],[PRYApath]]&amp;" "&amp;Tabla_Consulta_desde_proyectos6[[#This Row],[Usunombre]]</f>
        <v>/0002/0002 LUIS ENRIQUE JIMENEZ SANCHO</v>
      </c>
    </row>
    <row r="3828" spans="1:11" x14ac:dyDescent="0.3">
      <c r="A3828" t="s">
        <v>4656</v>
      </c>
      <c r="B3828" t="s">
        <v>4709</v>
      </c>
      <c r="C3828" t="s">
        <v>5565</v>
      </c>
      <c r="D3828" t="s">
        <v>1086</v>
      </c>
      <c r="E3828" t="s">
        <v>55</v>
      </c>
      <c r="F3828" t="s">
        <v>4388</v>
      </c>
      <c r="G3828">
        <v>9</v>
      </c>
      <c r="H3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8" t="str">
        <f>Tabla_Consulta_desde_proyectos6[[#This Row],[PRYApath]]&amp;" "&amp;Tabla_Consulta_desde_proyectos6[[#This Row],[Usunombre]]</f>
        <v>/0002/0002 LUIS ENRIQUE JIMENEZ SANCHO</v>
      </c>
    </row>
    <row r="3829" spans="1:11" x14ac:dyDescent="0.3">
      <c r="A3829" t="s">
        <v>4656</v>
      </c>
      <c r="B3829" t="s">
        <v>4709</v>
      </c>
      <c r="C3829" t="s">
        <v>5566</v>
      </c>
      <c r="D3829" t="s">
        <v>1086</v>
      </c>
      <c r="E3829" t="s">
        <v>55</v>
      </c>
      <c r="F3829" t="s">
        <v>4422</v>
      </c>
      <c r="G3829">
        <v>1.25</v>
      </c>
      <c r="H38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29" t="str">
        <f>Tabla_Consulta_desde_proyectos6[[#This Row],[PRYApath]]&amp;" "&amp;Tabla_Consulta_desde_proyectos6[[#This Row],[Usunombre]]</f>
        <v>/0002/0002 LUIS ENRIQUE JIMENEZ SANCHO</v>
      </c>
    </row>
    <row r="3830" spans="1:11" x14ac:dyDescent="0.3">
      <c r="A3830" t="s">
        <v>4656</v>
      </c>
      <c r="B3830" t="s">
        <v>4709</v>
      </c>
      <c r="C3830" t="s">
        <v>5567</v>
      </c>
      <c r="D3830" t="s">
        <v>1086</v>
      </c>
      <c r="E3830" t="s">
        <v>55</v>
      </c>
      <c r="F3830" t="s">
        <v>4493</v>
      </c>
      <c r="G3830">
        <v>1.5</v>
      </c>
      <c r="H3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0" t="str">
        <f>Tabla_Consulta_desde_proyectos6[[#This Row],[PRYApath]]&amp;" "&amp;Tabla_Consulta_desde_proyectos6[[#This Row],[Usunombre]]</f>
        <v>/0002/0002 LUIS ENRIQUE JIMENEZ SANCHO</v>
      </c>
    </row>
    <row r="3831" spans="1:11" x14ac:dyDescent="0.3">
      <c r="A3831" t="s">
        <v>4656</v>
      </c>
      <c r="B3831" t="s">
        <v>4709</v>
      </c>
      <c r="C3831" t="s">
        <v>5568</v>
      </c>
      <c r="D3831" t="s">
        <v>1086</v>
      </c>
      <c r="E3831" t="s">
        <v>55</v>
      </c>
      <c r="F3831" t="s">
        <v>4559</v>
      </c>
      <c r="G3831">
        <v>1</v>
      </c>
      <c r="H3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1" t="str">
        <f>Tabla_Consulta_desde_proyectos6[[#This Row],[PRYApath]]&amp;" "&amp;Tabla_Consulta_desde_proyectos6[[#This Row],[Usunombre]]</f>
        <v>/0002/0002 LUIS ENRIQUE JIMENEZ SANCHO</v>
      </c>
    </row>
    <row r="3832" spans="1:11" x14ac:dyDescent="0.3">
      <c r="A3832" t="s">
        <v>4656</v>
      </c>
      <c r="B3832" t="s">
        <v>4709</v>
      </c>
      <c r="C3832" t="s">
        <v>5569</v>
      </c>
      <c r="D3832" t="s">
        <v>1086</v>
      </c>
      <c r="E3832" t="s">
        <v>55</v>
      </c>
      <c r="F3832" t="s">
        <v>4559</v>
      </c>
      <c r="G3832">
        <v>1.5</v>
      </c>
      <c r="H3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2" t="str">
        <f>Tabla_Consulta_desde_proyectos6[[#This Row],[PRYApath]]&amp;" "&amp;Tabla_Consulta_desde_proyectos6[[#This Row],[Usunombre]]</f>
        <v>/0002/0002 LUIS ENRIQUE JIMENEZ SANCHO</v>
      </c>
    </row>
    <row r="3833" spans="1:11" x14ac:dyDescent="0.3">
      <c r="A3833" t="s">
        <v>4656</v>
      </c>
      <c r="B3833" t="s">
        <v>4709</v>
      </c>
      <c r="C3833" t="s">
        <v>5570</v>
      </c>
      <c r="D3833" t="s">
        <v>1086</v>
      </c>
      <c r="E3833" t="s">
        <v>55</v>
      </c>
      <c r="F3833" t="s">
        <v>4559</v>
      </c>
      <c r="G3833">
        <v>6</v>
      </c>
      <c r="H3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3" t="str">
        <f>Tabla_Consulta_desde_proyectos6[[#This Row],[PRYApath]]&amp;" "&amp;Tabla_Consulta_desde_proyectos6[[#This Row],[Usunombre]]</f>
        <v>/0002/0002 LUIS ENRIQUE JIMENEZ SANCHO</v>
      </c>
    </row>
    <row r="3834" spans="1:11" x14ac:dyDescent="0.3">
      <c r="A3834" t="s">
        <v>4656</v>
      </c>
      <c r="B3834" t="s">
        <v>4709</v>
      </c>
      <c r="C3834" t="s">
        <v>5571</v>
      </c>
      <c r="D3834" t="s">
        <v>1086</v>
      </c>
      <c r="E3834" t="s">
        <v>55</v>
      </c>
      <c r="F3834" t="s">
        <v>4610</v>
      </c>
      <c r="G3834">
        <v>1.5</v>
      </c>
      <c r="H3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4" t="str">
        <f>Tabla_Consulta_desde_proyectos6[[#This Row],[PRYApath]]&amp;" "&amp;Tabla_Consulta_desde_proyectos6[[#This Row],[Usunombre]]</f>
        <v>/0002/0002 LUIS ENRIQUE JIMENEZ SANCHO</v>
      </c>
    </row>
    <row r="3835" spans="1:11" x14ac:dyDescent="0.3">
      <c r="A3835" t="s">
        <v>4656</v>
      </c>
      <c r="B3835" t="s">
        <v>4709</v>
      </c>
      <c r="C3835" t="s">
        <v>5572</v>
      </c>
      <c r="D3835" t="s">
        <v>1086</v>
      </c>
      <c r="E3835" t="s">
        <v>55</v>
      </c>
      <c r="F3835" t="s">
        <v>4610</v>
      </c>
      <c r="G3835">
        <v>3.5</v>
      </c>
      <c r="H3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5" t="str">
        <f>Tabla_Consulta_desde_proyectos6[[#This Row],[PRYApath]]&amp;" "&amp;Tabla_Consulta_desde_proyectos6[[#This Row],[Usunombre]]</f>
        <v>/0002/0002 LUIS ENRIQUE JIMENEZ SANCHO</v>
      </c>
    </row>
    <row r="3836" spans="1:11" x14ac:dyDescent="0.3">
      <c r="A3836" t="s">
        <v>4656</v>
      </c>
      <c r="B3836" t="s">
        <v>4709</v>
      </c>
      <c r="C3836" t="s">
        <v>5571</v>
      </c>
      <c r="D3836" t="s">
        <v>1086</v>
      </c>
      <c r="E3836" t="s">
        <v>55</v>
      </c>
      <c r="F3836" t="s">
        <v>4692</v>
      </c>
      <c r="G3836">
        <v>6</v>
      </c>
      <c r="H3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6" t="str">
        <f>Tabla_Consulta_desde_proyectos6[[#This Row],[PRYApath]]&amp;" "&amp;Tabla_Consulta_desde_proyectos6[[#This Row],[Usunombre]]</f>
        <v>/0002/0002 LUIS ENRIQUE JIMENEZ SANCHO</v>
      </c>
    </row>
    <row r="3837" spans="1:11" x14ac:dyDescent="0.3">
      <c r="A3837" t="s">
        <v>4656</v>
      </c>
      <c r="B3837" t="s">
        <v>4709</v>
      </c>
      <c r="C3837" t="s">
        <v>5573</v>
      </c>
      <c r="D3837" t="s">
        <v>1086</v>
      </c>
      <c r="E3837" t="s">
        <v>70</v>
      </c>
      <c r="F3837" t="s">
        <v>4284</v>
      </c>
      <c r="G3837">
        <v>2</v>
      </c>
      <c r="H3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7" t="str">
        <f>Tabla_Consulta_desde_proyectos6[[#This Row],[PRYApath]]&amp;" "&amp;Tabla_Consulta_desde_proyectos6[[#This Row],[Usunombre]]</f>
        <v>/0002/0002 MARIELA GUTIERREZ HIDALGO</v>
      </c>
    </row>
    <row r="3838" spans="1:11" x14ac:dyDescent="0.3">
      <c r="A3838" t="s">
        <v>4656</v>
      </c>
      <c r="B3838" t="s">
        <v>4709</v>
      </c>
      <c r="C3838" t="s">
        <v>5522</v>
      </c>
      <c r="D3838" t="s">
        <v>1086</v>
      </c>
      <c r="E3838" t="s">
        <v>70</v>
      </c>
      <c r="F3838" t="s">
        <v>4342</v>
      </c>
      <c r="G3838">
        <v>2</v>
      </c>
      <c r="H3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8" t="str">
        <f>Tabla_Consulta_desde_proyectos6[[#This Row],[PRYApath]]&amp;" "&amp;Tabla_Consulta_desde_proyectos6[[#This Row],[Usunombre]]</f>
        <v>/0002/0002 MARIELA GUTIERREZ HIDALGO</v>
      </c>
    </row>
    <row r="3839" spans="1:11" x14ac:dyDescent="0.3">
      <c r="A3839" t="s">
        <v>4656</v>
      </c>
      <c r="B3839" t="s">
        <v>4709</v>
      </c>
      <c r="C3839" t="s">
        <v>5521</v>
      </c>
      <c r="D3839" t="s">
        <v>1086</v>
      </c>
      <c r="E3839" t="s">
        <v>70</v>
      </c>
      <c r="F3839" t="s">
        <v>4342</v>
      </c>
      <c r="G3839">
        <v>3</v>
      </c>
      <c r="H3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39" t="str">
        <f>Tabla_Consulta_desde_proyectos6[[#This Row],[PRYApath]]&amp;" "&amp;Tabla_Consulta_desde_proyectos6[[#This Row],[Usunombre]]</f>
        <v>/0002/0002 MARIELA GUTIERREZ HIDALGO</v>
      </c>
    </row>
    <row r="3840" spans="1:11" x14ac:dyDescent="0.3">
      <c r="A3840" t="s">
        <v>4656</v>
      </c>
      <c r="B3840" t="s">
        <v>4709</v>
      </c>
      <c r="C3840" t="s">
        <v>5523</v>
      </c>
      <c r="D3840" t="s">
        <v>1086</v>
      </c>
      <c r="E3840" t="s">
        <v>70</v>
      </c>
      <c r="F3840" t="s">
        <v>4342</v>
      </c>
      <c r="G3840">
        <v>5</v>
      </c>
      <c r="H3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0" t="str">
        <f>Tabla_Consulta_desde_proyectos6[[#This Row],[PRYApath]]&amp;" "&amp;Tabla_Consulta_desde_proyectos6[[#This Row],[Usunombre]]</f>
        <v>/0002/0002 MARIELA GUTIERREZ HIDALGO</v>
      </c>
    </row>
    <row r="3841" spans="1:11" x14ac:dyDescent="0.3">
      <c r="A3841" t="s">
        <v>4656</v>
      </c>
      <c r="B3841" t="s">
        <v>4709</v>
      </c>
      <c r="C3841" t="s">
        <v>5574</v>
      </c>
      <c r="D3841" t="s">
        <v>1086</v>
      </c>
      <c r="E3841" t="s">
        <v>70</v>
      </c>
      <c r="F3841" t="s">
        <v>4366</v>
      </c>
      <c r="G3841">
        <v>4</v>
      </c>
      <c r="H3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1" t="str">
        <f>Tabla_Consulta_desde_proyectos6[[#This Row],[PRYApath]]&amp;" "&amp;Tabla_Consulta_desde_proyectos6[[#This Row],[Usunombre]]</f>
        <v>/0002/0002 MARIELA GUTIERREZ HIDALGO</v>
      </c>
    </row>
    <row r="3842" spans="1:11" x14ac:dyDescent="0.3">
      <c r="A3842" t="s">
        <v>4656</v>
      </c>
      <c r="B3842" t="s">
        <v>4709</v>
      </c>
      <c r="C3842" t="s">
        <v>5534</v>
      </c>
      <c r="D3842" t="s">
        <v>1086</v>
      </c>
      <c r="E3842" t="s">
        <v>70</v>
      </c>
      <c r="F3842" t="s">
        <v>4388</v>
      </c>
      <c r="G3842">
        <v>4</v>
      </c>
      <c r="H3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2" t="str">
        <f>Tabla_Consulta_desde_proyectos6[[#This Row],[PRYApath]]&amp;" "&amp;Tabla_Consulta_desde_proyectos6[[#This Row],[Usunombre]]</f>
        <v>/0002/0002 MARIELA GUTIERREZ HIDALGO</v>
      </c>
    </row>
    <row r="3843" spans="1:11" x14ac:dyDescent="0.3">
      <c r="A3843" t="s">
        <v>4656</v>
      </c>
      <c r="B3843" t="s">
        <v>4709</v>
      </c>
      <c r="C3843" t="s">
        <v>5575</v>
      </c>
      <c r="D3843" t="s">
        <v>1086</v>
      </c>
      <c r="E3843" t="s">
        <v>70</v>
      </c>
      <c r="F3843" t="s">
        <v>4388</v>
      </c>
      <c r="G3843">
        <v>8</v>
      </c>
      <c r="H3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3" t="str">
        <f>Tabla_Consulta_desde_proyectos6[[#This Row],[PRYApath]]&amp;" "&amp;Tabla_Consulta_desde_proyectos6[[#This Row],[Usunombre]]</f>
        <v>/0002/0002 MARIELA GUTIERREZ HIDALGO</v>
      </c>
    </row>
    <row r="3844" spans="1:11" x14ac:dyDescent="0.3">
      <c r="A3844" t="s">
        <v>4656</v>
      </c>
      <c r="B3844" t="s">
        <v>4709</v>
      </c>
      <c r="C3844" t="s">
        <v>5548</v>
      </c>
      <c r="D3844" t="s">
        <v>1086</v>
      </c>
      <c r="E3844" t="s">
        <v>70</v>
      </c>
      <c r="F3844" t="s">
        <v>4388</v>
      </c>
      <c r="G3844">
        <v>8</v>
      </c>
      <c r="H3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4" t="str">
        <f>Tabla_Consulta_desde_proyectos6[[#This Row],[PRYApath]]&amp;" "&amp;Tabla_Consulta_desde_proyectos6[[#This Row],[Usunombre]]</f>
        <v>/0002/0002 MARIELA GUTIERREZ HIDALGO</v>
      </c>
    </row>
    <row r="3845" spans="1:11" x14ac:dyDescent="0.3">
      <c r="A3845" t="s">
        <v>4656</v>
      </c>
      <c r="B3845" t="s">
        <v>4709</v>
      </c>
      <c r="C3845" t="s">
        <v>5576</v>
      </c>
      <c r="D3845" t="s">
        <v>1086</v>
      </c>
      <c r="E3845" t="s">
        <v>70</v>
      </c>
      <c r="F3845" t="s">
        <v>4388</v>
      </c>
      <c r="G3845">
        <v>10</v>
      </c>
      <c r="H3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5" t="str">
        <f>Tabla_Consulta_desde_proyectos6[[#This Row],[PRYApath]]&amp;" "&amp;Tabla_Consulta_desde_proyectos6[[#This Row],[Usunombre]]</f>
        <v>/0002/0002 MARIELA GUTIERREZ HIDALGO</v>
      </c>
    </row>
    <row r="3846" spans="1:11" x14ac:dyDescent="0.3">
      <c r="A3846" t="s">
        <v>4656</v>
      </c>
      <c r="B3846" t="s">
        <v>4709</v>
      </c>
      <c r="C3846" t="s">
        <v>5577</v>
      </c>
      <c r="D3846" t="s">
        <v>1086</v>
      </c>
      <c r="E3846" t="s">
        <v>70</v>
      </c>
      <c r="F3846" t="s">
        <v>4388</v>
      </c>
      <c r="G3846">
        <v>18</v>
      </c>
      <c r="H3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6" t="str">
        <f>Tabla_Consulta_desde_proyectos6[[#This Row],[PRYApath]]&amp;" "&amp;Tabla_Consulta_desde_proyectos6[[#This Row],[Usunombre]]</f>
        <v>/0002/0002 MARIELA GUTIERREZ HIDALGO</v>
      </c>
    </row>
    <row r="3847" spans="1:11" x14ac:dyDescent="0.3">
      <c r="A3847" t="s">
        <v>4656</v>
      </c>
      <c r="B3847" t="s">
        <v>4709</v>
      </c>
      <c r="C3847" t="s">
        <v>5578</v>
      </c>
      <c r="D3847" t="s">
        <v>1086</v>
      </c>
      <c r="E3847" t="s">
        <v>70</v>
      </c>
      <c r="F3847" t="s">
        <v>4422</v>
      </c>
      <c r="G3847">
        <v>4</v>
      </c>
      <c r="H3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7" t="str">
        <f>Tabla_Consulta_desde_proyectos6[[#This Row],[PRYApath]]&amp;" "&amp;Tabla_Consulta_desde_proyectos6[[#This Row],[Usunombre]]</f>
        <v>/0002/0002 MARIELA GUTIERREZ HIDALGO</v>
      </c>
    </row>
    <row r="3848" spans="1:11" x14ac:dyDescent="0.3">
      <c r="A3848" t="s">
        <v>4656</v>
      </c>
      <c r="B3848" t="s">
        <v>4709</v>
      </c>
      <c r="C3848" t="s">
        <v>5579</v>
      </c>
      <c r="D3848" t="s">
        <v>1086</v>
      </c>
      <c r="E3848" t="s">
        <v>70</v>
      </c>
      <c r="F3848" t="s">
        <v>4422</v>
      </c>
      <c r="G3848">
        <v>4</v>
      </c>
      <c r="H3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8" t="str">
        <f>Tabla_Consulta_desde_proyectos6[[#This Row],[PRYApath]]&amp;" "&amp;Tabla_Consulta_desde_proyectos6[[#This Row],[Usunombre]]</f>
        <v>/0002/0002 MARIELA GUTIERREZ HIDALGO</v>
      </c>
    </row>
    <row r="3849" spans="1:11" x14ac:dyDescent="0.3">
      <c r="A3849" t="s">
        <v>4656</v>
      </c>
      <c r="B3849" t="s">
        <v>4709</v>
      </c>
      <c r="C3849" t="s">
        <v>5534</v>
      </c>
      <c r="D3849" t="s">
        <v>1086</v>
      </c>
      <c r="E3849" t="s">
        <v>70</v>
      </c>
      <c r="F3849" t="s">
        <v>4434</v>
      </c>
      <c r="G3849">
        <v>2</v>
      </c>
      <c r="H3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49" t="str">
        <f>Tabla_Consulta_desde_proyectos6[[#This Row],[PRYApath]]&amp;" "&amp;Tabla_Consulta_desde_proyectos6[[#This Row],[Usunombre]]</f>
        <v>/0002/0002 MARIELA GUTIERREZ HIDALGO</v>
      </c>
    </row>
    <row r="3850" spans="1:11" x14ac:dyDescent="0.3">
      <c r="A3850" t="s">
        <v>4656</v>
      </c>
      <c r="B3850" t="s">
        <v>4709</v>
      </c>
      <c r="C3850" t="s">
        <v>5580</v>
      </c>
      <c r="D3850" t="s">
        <v>1086</v>
      </c>
      <c r="E3850" t="s">
        <v>70</v>
      </c>
      <c r="F3850" t="s">
        <v>4493</v>
      </c>
      <c r="G3850">
        <v>4</v>
      </c>
      <c r="H3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0" t="str">
        <f>Tabla_Consulta_desde_proyectos6[[#This Row],[PRYApath]]&amp;" "&amp;Tabla_Consulta_desde_proyectos6[[#This Row],[Usunombre]]</f>
        <v>/0002/0002 MARIELA GUTIERREZ HIDALGO</v>
      </c>
    </row>
    <row r="3851" spans="1:11" x14ac:dyDescent="0.3">
      <c r="A3851" t="s">
        <v>4656</v>
      </c>
      <c r="B3851" t="s">
        <v>4709</v>
      </c>
      <c r="C3851" t="s">
        <v>5534</v>
      </c>
      <c r="D3851" t="s">
        <v>1086</v>
      </c>
      <c r="E3851" t="s">
        <v>70</v>
      </c>
      <c r="F3851" t="s">
        <v>4493</v>
      </c>
      <c r="G3851">
        <v>12</v>
      </c>
      <c r="H3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1" t="str">
        <f>Tabla_Consulta_desde_proyectos6[[#This Row],[PRYApath]]&amp;" "&amp;Tabla_Consulta_desde_proyectos6[[#This Row],[Usunombre]]</f>
        <v>/0002/0002 MARIELA GUTIERREZ HIDALGO</v>
      </c>
    </row>
    <row r="3852" spans="1:11" x14ac:dyDescent="0.3">
      <c r="A3852" t="s">
        <v>4656</v>
      </c>
      <c r="B3852" t="s">
        <v>4709</v>
      </c>
      <c r="C3852" t="s">
        <v>5534</v>
      </c>
      <c r="D3852" t="s">
        <v>1086</v>
      </c>
      <c r="E3852" t="s">
        <v>70</v>
      </c>
      <c r="F3852" t="s">
        <v>4593</v>
      </c>
      <c r="G3852">
        <v>3</v>
      </c>
      <c r="H3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2" t="str">
        <f>Tabla_Consulta_desde_proyectos6[[#This Row],[PRYApath]]&amp;" "&amp;Tabla_Consulta_desde_proyectos6[[#This Row],[Usunombre]]</f>
        <v>/0002/0002 MARIELA GUTIERREZ HIDALGO</v>
      </c>
    </row>
    <row r="3853" spans="1:11" x14ac:dyDescent="0.3">
      <c r="A3853" t="s">
        <v>4656</v>
      </c>
      <c r="B3853" t="s">
        <v>4709</v>
      </c>
      <c r="C3853" t="s">
        <v>5581</v>
      </c>
      <c r="D3853" t="s">
        <v>1086</v>
      </c>
      <c r="E3853" t="s">
        <v>70</v>
      </c>
      <c r="F3853" t="s">
        <v>4593</v>
      </c>
      <c r="G3853">
        <v>11</v>
      </c>
      <c r="H3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3" t="str">
        <f>Tabla_Consulta_desde_proyectos6[[#This Row],[PRYApath]]&amp;" "&amp;Tabla_Consulta_desde_proyectos6[[#This Row],[Usunombre]]</f>
        <v>/0002/0002 MARIELA GUTIERREZ HIDALGO</v>
      </c>
    </row>
    <row r="3854" spans="1:11" x14ac:dyDescent="0.3">
      <c r="A3854" t="s">
        <v>4656</v>
      </c>
      <c r="B3854" t="s">
        <v>4709</v>
      </c>
      <c r="C3854" t="s">
        <v>5582</v>
      </c>
      <c r="D3854" t="s">
        <v>1086</v>
      </c>
      <c r="E3854" t="s">
        <v>70</v>
      </c>
      <c r="F3854" t="s">
        <v>4610</v>
      </c>
      <c r="G3854">
        <v>4</v>
      </c>
      <c r="H3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4" t="str">
        <f>Tabla_Consulta_desde_proyectos6[[#This Row],[PRYApath]]&amp;" "&amp;Tabla_Consulta_desde_proyectos6[[#This Row],[Usunombre]]</f>
        <v>/0002/0002 MARIELA GUTIERREZ HIDALGO</v>
      </c>
    </row>
    <row r="3855" spans="1:11" x14ac:dyDescent="0.3">
      <c r="A3855" t="s">
        <v>4656</v>
      </c>
      <c r="B3855" t="s">
        <v>4709</v>
      </c>
      <c r="C3855" t="s">
        <v>5583</v>
      </c>
      <c r="D3855" t="s">
        <v>1086</v>
      </c>
      <c r="E3855" t="s">
        <v>70</v>
      </c>
      <c r="F3855" t="s">
        <v>4692</v>
      </c>
      <c r="G3855">
        <v>2</v>
      </c>
      <c r="H3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5" t="str">
        <f>Tabla_Consulta_desde_proyectos6[[#This Row],[PRYApath]]&amp;" "&amp;Tabla_Consulta_desde_proyectos6[[#This Row],[Usunombre]]</f>
        <v>/0002/0002 MARIELA GUTIERREZ HIDALGO</v>
      </c>
    </row>
    <row r="3856" spans="1:11" x14ac:dyDescent="0.3">
      <c r="A3856" t="s">
        <v>4656</v>
      </c>
      <c r="B3856" t="s">
        <v>4709</v>
      </c>
      <c r="C3856" t="s">
        <v>5584</v>
      </c>
      <c r="D3856" t="s">
        <v>1086</v>
      </c>
      <c r="E3856" t="s">
        <v>70</v>
      </c>
      <c r="F3856" t="s">
        <v>4692</v>
      </c>
      <c r="G3856">
        <v>3</v>
      </c>
      <c r="H3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6" t="str">
        <f>Tabla_Consulta_desde_proyectos6[[#This Row],[PRYApath]]&amp;" "&amp;Tabla_Consulta_desde_proyectos6[[#This Row],[Usunombre]]</f>
        <v>/0002/0002 MARIELA GUTIERREZ HIDALGO</v>
      </c>
    </row>
    <row r="3857" spans="1:11" x14ac:dyDescent="0.3">
      <c r="A3857" t="s">
        <v>4656</v>
      </c>
      <c r="B3857" t="s">
        <v>4709</v>
      </c>
      <c r="C3857" t="s">
        <v>5585</v>
      </c>
      <c r="D3857" t="s">
        <v>1086</v>
      </c>
      <c r="E3857" t="s">
        <v>70</v>
      </c>
      <c r="F3857" t="s">
        <v>4692</v>
      </c>
      <c r="G3857">
        <v>7</v>
      </c>
      <c r="H3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7" t="str">
        <f>Tabla_Consulta_desde_proyectos6[[#This Row],[PRYApath]]&amp;" "&amp;Tabla_Consulta_desde_proyectos6[[#This Row],[Usunombre]]</f>
        <v>/0002/0002 MARIELA GUTIERREZ HIDALGO</v>
      </c>
    </row>
    <row r="3858" spans="1:11" x14ac:dyDescent="0.3">
      <c r="A3858" t="s">
        <v>4656</v>
      </c>
      <c r="B3858" t="s">
        <v>4709</v>
      </c>
      <c r="C3858" t="s">
        <v>5586</v>
      </c>
      <c r="D3858" t="s">
        <v>1086</v>
      </c>
      <c r="E3858" t="s">
        <v>70</v>
      </c>
      <c r="F3858" t="s">
        <v>4640</v>
      </c>
      <c r="G3858">
        <v>4</v>
      </c>
      <c r="H3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8" t="str">
        <f>Tabla_Consulta_desde_proyectos6[[#This Row],[PRYApath]]&amp;" "&amp;Tabla_Consulta_desde_proyectos6[[#This Row],[Usunombre]]</f>
        <v>/0002/0002 MARIELA GUTIERREZ HIDALGO</v>
      </c>
    </row>
    <row r="3859" spans="1:11" x14ac:dyDescent="0.3">
      <c r="A3859" t="s">
        <v>4656</v>
      </c>
      <c r="B3859" t="s">
        <v>4709</v>
      </c>
      <c r="C3859" t="s">
        <v>8440</v>
      </c>
      <c r="D3859" t="s">
        <v>1086</v>
      </c>
      <c r="E3859" t="s">
        <v>70</v>
      </c>
      <c r="F3859" t="s">
        <v>8381</v>
      </c>
      <c r="G3859">
        <v>1.5</v>
      </c>
      <c r="H385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59" t="str">
        <f>Tabla_Consulta_desde_proyectos6[[#This Row],[PRYApath]]&amp;" "&amp;Tabla_Consulta_desde_proyectos6[[#This Row],[Usunombre]]</f>
        <v>/0002/0002 MARIELA GUTIERREZ HIDALGO</v>
      </c>
    </row>
    <row r="3860" spans="1:11" x14ac:dyDescent="0.3">
      <c r="A3860" t="s">
        <v>4656</v>
      </c>
      <c r="B3860" t="s">
        <v>4709</v>
      </c>
      <c r="C3860" t="s">
        <v>5587</v>
      </c>
      <c r="D3860" t="s">
        <v>1086</v>
      </c>
      <c r="E3860" t="s">
        <v>58</v>
      </c>
      <c r="F3860" t="s">
        <v>4342</v>
      </c>
      <c r="G3860">
        <v>1.5</v>
      </c>
      <c r="H3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0" t="str">
        <f>Tabla_Consulta_desde_proyectos6[[#This Row],[PRYApath]]&amp;" "&amp;Tabla_Consulta_desde_proyectos6[[#This Row],[Usunombre]]</f>
        <v>/0002/0002 MELVIN BRENES GOMEZ</v>
      </c>
    </row>
    <row r="3861" spans="1:11" x14ac:dyDescent="0.3">
      <c r="A3861" t="s">
        <v>4656</v>
      </c>
      <c r="B3861" t="s">
        <v>4709</v>
      </c>
      <c r="C3861" t="s">
        <v>5588</v>
      </c>
      <c r="D3861" t="s">
        <v>1086</v>
      </c>
      <c r="E3861" t="s">
        <v>77</v>
      </c>
      <c r="F3861" t="s">
        <v>4284</v>
      </c>
      <c r="G3861">
        <v>1</v>
      </c>
      <c r="H3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1" t="str">
        <f>Tabla_Consulta_desde_proyectos6[[#This Row],[PRYApath]]&amp;" "&amp;Tabla_Consulta_desde_proyectos6[[#This Row],[Usunombre]]</f>
        <v>/0002/0002 REIDY VALENCIA RUBI</v>
      </c>
    </row>
    <row r="3862" spans="1:11" x14ac:dyDescent="0.3">
      <c r="A3862" t="s">
        <v>4656</v>
      </c>
      <c r="B3862" t="s">
        <v>4709</v>
      </c>
      <c r="C3862" t="s">
        <v>5539</v>
      </c>
      <c r="D3862" t="s">
        <v>1086</v>
      </c>
      <c r="E3862" t="s">
        <v>77</v>
      </c>
      <c r="F3862" t="s">
        <v>4284</v>
      </c>
      <c r="G3862">
        <v>1.25</v>
      </c>
      <c r="H3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2" t="str">
        <f>Tabla_Consulta_desde_proyectos6[[#This Row],[PRYApath]]&amp;" "&amp;Tabla_Consulta_desde_proyectos6[[#This Row],[Usunombre]]</f>
        <v>/0002/0002 REIDY VALENCIA RUBI</v>
      </c>
    </row>
    <row r="3863" spans="1:11" x14ac:dyDescent="0.3">
      <c r="A3863" t="s">
        <v>4656</v>
      </c>
      <c r="B3863" t="s">
        <v>4709</v>
      </c>
      <c r="C3863" t="s">
        <v>5538</v>
      </c>
      <c r="D3863" t="s">
        <v>1086</v>
      </c>
      <c r="E3863" t="s">
        <v>77</v>
      </c>
      <c r="F3863" t="s">
        <v>4284</v>
      </c>
      <c r="G3863">
        <v>1.25</v>
      </c>
      <c r="H3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3" t="str">
        <f>Tabla_Consulta_desde_proyectos6[[#This Row],[PRYApath]]&amp;" "&amp;Tabla_Consulta_desde_proyectos6[[#This Row],[Usunombre]]</f>
        <v>/0002/0002 REIDY VALENCIA RUBI</v>
      </c>
    </row>
    <row r="3864" spans="1:11" x14ac:dyDescent="0.3">
      <c r="A3864" t="s">
        <v>4656</v>
      </c>
      <c r="B3864" t="s">
        <v>4709</v>
      </c>
      <c r="C3864" t="s">
        <v>5589</v>
      </c>
      <c r="D3864" t="s">
        <v>1086</v>
      </c>
      <c r="E3864" t="s">
        <v>77</v>
      </c>
      <c r="F3864" t="s">
        <v>4284</v>
      </c>
      <c r="G3864">
        <v>1.5</v>
      </c>
      <c r="H3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4" t="str">
        <f>Tabla_Consulta_desde_proyectos6[[#This Row],[PRYApath]]&amp;" "&amp;Tabla_Consulta_desde_proyectos6[[#This Row],[Usunombre]]</f>
        <v>/0002/0002 REIDY VALENCIA RUBI</v>
      </c>
    </row>
    <row r="3865" spans="1:11" x14ac:dyDescent="0.3">
      <c r="A3865" t="s">
        <v>4656</v>
      </c>
      <c r="B3865" t="s">
        <v>4709</v>
      </c>
      <c r="C3865" t="s">
        <v>5590</v>
      </c>
      <c r="D3865" t="s">
        <v>1086</v>
      </c>
      <c r="E3865" t="s">
        <v>77</v>
      </c>
      <c r="F3865" t="s">
        <v>4284</v>
      </c>
      <c r="G3865">
        <v>2</v>
      </c>
      <c r="H3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5" t="str">
        <f>Tabla_Consulta_desde_proyectos6[[#This Row],[PRYApath]]&amp;" "&amp;Tabla_Consulta_desde_proyectos6[[#This Row],[Usunombre]]</f>
        <v>/0002/0002 REIDY VALENCIA RUBI</v>
      </c>
    </row>
    <row r="3866" spans="1:11" x14ac:dyDescent="0.3">
      <c r="A3866" t="s">
        <v>4656</v>
      </c>
      <c r="B3866" t="s">
        <v>4709</v>
      </c>
      <c r="C3866" t="s">
        <v>5591</v>
      </c>
      <c r="D3866" t="s">
        <v>1086</v>
      </c>
      <c r="E3866" t="s">
        <v>77</v>
      </c>
      <c r="F3866" t="s">
        <v>4284</v>
      </c>
      <c r="G3866">
        <v>3</v>
      </c>
      <c r="H3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6" t="str">
        <f>Tabla_Consulta_desde_proyectos6[[#This Row],[PRYApath]]&amp;" "&amp;Tabla_Consulta_desde_proyectos6[[#This Row],[Usunombre]]</f>
        <v>/0002/0002 REIDY VALENCIA RUBI</v>
      </c>
    </row>
    <row r="3867" spans="1:11" x14ac:dyDescent="0.3">
      <c r="A3867" t="s">
        <v>4656</v>
      </c>
      <c r="B3867" t="s">
        <v>4709</v>
      </c>
      <c r="C3867" t="s">
        <v>5555</v>
      </c>
      <c r="D3867" t="s">
        <v>1086</v>
      </c>
      <c r="E3867" t="s">
        <v>77</v>
      </c>
      <c r="F3867" t="s">
        <v>4284</v>
      </c>
      <c r="G3867">
        <v>7.75</v>
      </c>
      <c r="H3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7" t="str">
        <f>Tabla_Consulta_desde_proyectos6[[#This Row],[PRYApath]]&amp;" "&amp;Tabla_Consulta_desde_proyectos6[[#This Row],[Usunombre]]</f>
        <v>/0002/0002 REIDY VALENCIA RUBI</v>
      </c>
    </row>
    <row r="3868" spans="1:11" x14ac:dyDescent="0.3">
      <c r="A3868" t="s">
        <v>4656</v>
      </c>
      <c r="B3868" t="s">
        <v>4709</v>
      </c>
      <c r="C3868" t="s">
        <v>5592</v>
      </c>
      <c r="D3868" t="s">
        <v>1086</v>
      </c>
      <c r="E3868" t="s">
        <v>77</v>
      </c>
      <c r="F3868" t="s">
        <v>4342</v>
      </c>
      <c r="G3868">
        <v>0.5</v>
      </c>
      <c r="H3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8" t="str">
        <f>Tabla_Consulta_desde_proyectos6[[#This Row],[PRYApath]]&amp;" "&amp;Tabla_Consulta_desde_proyectos6[[#This Row],[Usunombre]]</f>
        <v>/0002/0002 REIDY VALENCIA RUBI</v>
      </c>
    </row>
    <row r="3869" spans="1:11" x14ac:dyDescent="0.3">
      <c r="A3869" t="s">
        <v>4656</v>
      </c>
      <c r="B3869" t="s">
        <v>4709</v>
      </c>
      <c r="C3869" t="s">
        <v>5593</v>
      </c>
      <c r="D3869" t="s">
        <v>1086</v>
      </c>
      <c r="E3869" t="s">
        <v>77</v>
      </c>
      <c r="F3869" t="s">
        <v>4342</v>
      </c>
      <c r="G3869">
        <v>0.5</v>
      </c>
      <c r="H3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69" t="str">
        <f>Tabla_Consulta_desde_proyectos6[[#This Row],[PRYApath]]&amp;" "&amp;Tabla_Consulta_desde_proyectos6[[#This Row],[Usunombre]]</f>
        <v>/0002/0002 REIDY VALENCIA RUBI</v>
      </c>
    </row>
    <row r="3870" spans="1:11" x14ac:dyDescent="0.3">
      <c r="A3870" t="s">
        <v>4656</v>
      </c>
      <c r="B3870" t="s">
        <v>4709</v>
      </c>
      <c r="C3870" t="s">
        <v>5540</v>
      </c>
      <c r="D3870" t="s">
        <v>1086</v>
      </c>
      <c r="E3870" t="s">
        <v>77</v>
      </c>
      <c r="F3870" t="s">
        <v>4342</v>
      </c>
      <c r="G3870">
        <v>0.75</v>
      </c>
      <c r="H3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0" t="str">
        <f>Tabla_Consulta_desde_proyectos6[[#This Row],[PRYApath]]&amp;" "&amp;Tabla_Consulta_desde_proyectos6[[#This Row],[Usunombre]]</f>
        <v>/0002/0002 REIDY VALENCIA RUBI</v>
      </c>
    </row>
    <row r="3871" spans="1:11" x14ac:dyDescent="0.3">
      <c r="A3871" t="s">
        <v>4656</v>
      </c>
      <c r="B3871" t="s">
        <v>4709</v>
      </c>
      <c r="C3871" t="s">
        <v>5594</v>
      </c>
      <c r="D3871" t="s">
        <v>1086</v>
      </c>
      <c r="E3871" t="s">
        <v>77</v>
      </c>
      <c r="F3871" t="s">
        <v>4342</v>
      </c>
      <c r="G3871">
        <v>0.75</v>
      </c>
      <c r="H3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1" t="str">
        <f>Tabla_Consulta_desde_proyectos6[[#This Row],[PRYApath]]&amp;" "&amp;Tabla_Consulta_desde_proyectos6[[#This Row],[Usunombre]]</f>
        <v>/0002/0002 REIDY VALENCIA RUBI</v>
      </c>
    </row>
    <row r="3872" spans="1:11" x14ac:dyDescent="0.3">
      <c r="A3872" t="s">
        <v>4656</v>
      </c>
      <c r="B3872" t="s">
        <v>4709</v>
      </c>
      <c r="C3872" t="s">
        <v>5541</v>
      </c>
      <c r="D3872" t="s">
        <v>1086</v>
      </c>
      <c r="E3872" t="s">
        <v>77</v>
      </c>
      <c r="F3872" t="s">
        <v>4342</v>
      </c>
      <c r="G3872">
        <v>1</v>
      </c>
      <c r="H3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2" t="str">
        <f>Tabla_Consulta_desde_proyectos6[[#This Row],[PRYApath]]&amp;" "&amp;Tabla_Consulta_desde_proyectos6[[#This Row],[Usunombre]]</f>
        <v>/0002/0002 REIDY VALENCIA RUBI</v>
      </c>
    </row>
    <row r="3873" spans="1:11" x14ac:dyDescent="0.3">
      <c r="A3873" t="s">
        <v>4656</v>
      </c>
      <c r="B3873" t="s">
        <v>4709</v>
      </c>
      <c r="C3873" t="s">
        <v>5539</v>
      </c>
      <c r="D3873" t="s">
        <v>1086</v>
      </c>
      <c r="E3873" t="s">
        <v>77</v>
      </c>
      <c r="F3873" t="s">
        <v>4342</v>
      </c>
      <c r="G3873">
        <v>1.25</v>
      </c>
      <c r="H3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3" t="str">
        <f>Tabla_Consulta_desde_proyectos6[[#This Row],[PRYApath]]&amp;" "&amp;Tabla_Consulta_desde_proyectos6[[#This Row],[Usunombre]]</f>
        <v>/0002/0002 REIDY VALENCIA RUBI</v>
      </c>
    </row>
    <row r="3874" spans="1:11" x14ac:dyDescent="0.3">
      <c r="A3874" t="s">
        <v>4656</v>
      </c>
      <c r="B3874" t="s">
        <v>4709</v>
      </c>
      <c r="C3874" t="s">
        <v>5595</v>
      </c>
      <c r="D3874" t="s">
        <v>1086</v>
      </c>
      <c r="E3874" t="s">
        <v>77</v>
      </c>
      <c r="F3874" t="s">
        <v>4342</v>
      </c>
      <c r="G3874">
        <v>3.5</v>
      </c>
      <c r="H3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4" t="str">
        <f>Tabla_Consulta_desde_proyectos6[[#This Row],[PRYApath]]&amp;" "&amp;Tabla_Consulta_desde_proyectos6[[#This Row],[Usunombre]]</f>
        <v>/0002/0002 REIDY VALENCIA RUBI</v>
      </c>
    </row>
    <row r="3875" spans="1:11" x14ac:dyDescent="0.3">
      <c r="A3875" t="s">
        <v>4656</v>
      </c>
      <c r="B3875" t="s">
        <v>4709</v>
      </c>
      <c r="C3875" t="s">
        <v>5560</v>
      </c>
      <c r="D3875" t="s">
        <v>1086</v>
      </c>
      <c r="E3875" t="s">
        <v>77</v>
      </c>
      <c r="F3875" t="s">
        <v>4342</v>
      </c>
      <c r="G3875">
        <v>9.5</v>
      </c>
      <c r="H3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5" t="str">
        <f>Tabla_Consulta_desde_proyectos6[[#This Row],[PRYApath]]&amp;" "&amp;Tabla_Consulta_desde_proyectos6[[#This Row],[Usunombre]]</f>
        <v>/0002/0002 REIDY VALENCIA RUBI</v>
      </c>
    </row>
    <row r="3876" spans="1:11" x14ac:dyDescent="0.3">
      <c r="A3876" t="s">
        <v>4656</v>
      </c>
      <c r="B3876" t="s">
        <v>4709</v>
      </c>
      <c r="C3876" t="s">
        <v>5562</v>
      </c>
      <c r="D3876" t="s">
        <v>1086</v>
      </c>
      <c r="E3876" t="s">
        <v>77</v>
      </c>
      <c r="F3876" t="s">
        <v>4366</v>
      </c>
      <c r="G3876">
        <v>0.25</v>
      </c>
      <c r="H3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6" t="str">
        <f>Tabla_Consulta_desde_proyectos6[[#This Row],[PRYApath]]&amp;" "&amp;Tabla_Consulta_desde_proyectos6[[#This Row],[Usunombre]]</f>
        <v>/0002/0002 REIDY VALENCIA RUBI</v>
      </c>
    </row>
    <row r="3877" spans="1:11" x14ac:dyDescent="0.3">
      <c r="A3877" t="s">
        <v>4656</v>
      </c>
      <c r="B3877" t="s">
        <v>4709</v>
      </c>
      <c r="C3877" t="s">
        <v>5596</v>
      </c>
      <c r="D3877" t="s">
        <v>1086</v>
      </c>
      <c r="E3877" t="s">
        <v>77</v>
      </c>
      <c r="F3877" t="s">
        <v>4366</v>
      </c>
      <c r="G3877">
        <v>1.75</v>
      </c>
      <c r="H3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7" t="str">
        <f>Tabla_Consulta_desde_proyectos6[[#This Row],[PRYApath]]&amp;" "&amp;Tabla_Consulta_desde_proyectos6[[#This Row],[Usunombre]]</f>
        <v>/0002/0002 REIDY VALENCIA RUBI</v>
      </c>
    </row>
    <row r="3878" spans="1:11" x14ac:dyDescent="0.3">
      <c r="A3878" t="s">
        <v>4656</v>
      </c>
      <c r="B3878" t="s">
        <v>4709</v>
      </c>
      <c r="C3878" t="s">
        <v>5597</v>
      </c>
      <c r="D3878" t="s">
        <v>1086</v>
      </c>
      <c r="E3878" t="s">
        <v>77</v>
      </c>
      <c r="F3878" t="s">
        <v>4366</v>
      </c>
      <c r="G3878">
        <v>3</v>
      </c>
      <c r="H3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8" t="str">
        <f>Tabla_Consulta_desde_proyectos6[[#This Row],[PRYApath]]&amp;" "&amp;Tabla_Consulta_desde_proyectos6[[#This Row],[Usunombre]]</f>
        <v>/0002/0002 REIDY VALENCIA RUBI</v>
      </c>
    </row>
    <row r="3879" spans="1:11" x14ac:dyDescent="0.3">
      <c r="A3879" t="s">
        <v>4656</v>
      </c>
      <c r="B3879" t="s">
        <v>4709</v>
      </c>
      <c r="C3879" t="s">
        <v>5598</v>
      </c>
      <c r="D3879" t="s">
        <v>1086</v>
      </c>
      <c r="E3879" t="s">
        <v>77</v>
      </c>
      <c r="F3879" t="s">
        <v>4388</v>
      </c>
      <c r="G3879">
        <v>0.5</v>
      </c>
      <c r="H3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79" t="str">
        <f>Tabla_Consulta_desde_proyectos6[[#This Row],[PRYApath]]&amp;" "&amp;Tabla_Consulta_desde_proyectos6[[#This Row],[Usunombre]]</f>
        <v>/0002/0002 REIDY VALENCIA RUBI</v>
      </c>
    </row>
    <row r="3880" spans="1:11" x14ac:dyDescent="0.3">
      <c r="A3880" t="s">
        <v>4656</v>
      </c>
      <c r="B3880" t="s">
        <v>4709</v>
      </c>
      <c r="C3880" t="s">
        <v>5599</v>
      </c>
      <c r="D3880" t="s">
        <v>1086</v>
      </c>
      <c r="E3880" t="s">
        <v>77</v>
      </c>
      <c r="F3880" t="s">
        <v>4388</v>
      </c>
      <c r="G3880">
        <v>1</v>
      </c>
      <c r="H3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0" t="str">
        <f>Tabla_Consulta_desde_proyectos6[[#This Row],[PRYApath]]&amp;" "&amp;Tabla_Consulta_desde_proyectos6[[#This Row],[Usunombre]]</f>
        <v>/0002/0002 REIDY VALENCIA RUBI</v>
      </c>
    </row>
    <row r="3881" spans="1:11" x14ac:dyDescent="0.3">
      <c r="A3881" t="s">
        <v>4656</v>
      </c>
      <c r="B3881" t="s">
        <v>4709</v>
      </c>
      <c r="C3881" t="s">
        <v>5600</v>
      </c>
      <c r="D3881" t="s">
        <v>1086</v>
      </c>
      <c r="E3881" t="s">
        <v>77</v>
      </c>
      <c r="F3881" t="s">
        <v>4388</v>
      </c>
      <c r="G3881">
        <v>2.75</v>
      </c>
      <c r="H3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1" t="str">
        <f>Tabla_Consulta_desde_proyectos6[[#This Row],[PRYApath]]&amp;" "&amp;Tabla_Consulta_desde_proyectos6[[#This Row],[Usunombre]]</f>
        <v>/0002/0002 REIDY VALENCIA RUBI</v>
      </c>
    </row>
    <row r="3882" spans="1:11" x14ac:dyDescent="0.3">
      <c r="A3882" t="s">
        <v>4656</v>
      </c>
      <c r="B3882" t="s">
        <v>4709</v>
      </c>
      <c r="C3882" t="s">
        <v>5601</v>
      </c>
      <c r="D3882" t="s">
        <v>1086</v>
      </c>
      <c r="E3882" t="s">
        <v>77</v>
      </c>
      <c r="F3882" t="s">
        <v>4388</v>
      </c>
      <c r="G3882">
        <v>3.25</v>
      </c>
      <c r="H3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2" t="str">
        <f>Tabla_Consulta_desde_proyectos6[[#This Row],[PRYApath]]&amp;" "&amp;Tabla_Consulta_desde_proyectos6[[#This Row],[Usunombre]]</f>
        <v>/0002/0002 REIDY VALENCIA RUBI</v>
      </c>
    </row>
    <row r="3883" spans="1:11" x14ac:dyDescent="0.3">
      <c r="A3883" t="s">
        <v>4656</v>
      </c>
      <c r="B3883" t="s">
        <v>4709</v>
      </c>
      <c r="C3883" t="s">
        <v>5602</v>
      </c>
      <c r="D3883" t="s">
        <v>1086</v>
      </c>
      <c r="E3883" t="s">
        <v>77</v>
      </c>
      <c r="F3883" t="s">
        <v>4388</v>
      </c>
      <c r="G3883">
        <v>4</v>
      </c>
      <c r="H3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3" t="str">
        <f>Tabla_Consulta_desde_proyectos6[[#This Row],[PRYApath]]&amp;" "&amp;Tabla_Consulta_desde_proyectos6[[#This Row],[Usunombre]]</f>
        <v>/0002/0002 REIDY VALENCIA RUBI</v>
      </c>
    </row>
    <row r="3884" spans="1:11" x14ac:dyDescent="0.3">
      <c r="A3884" t="s">
        <v>4656</v>
      </c>
      <c r="B3884" t="s">
        <v>4709</v>
      </c>
      <c r="C3884" t="s">
        <v>5603</v>
      </c>
      <c r="D3884" t="s">
        <v>1086</v>
      </c>
      <c r="E3884" t="s">
        <v>77</v>
      </c>
      <c r="F3884" t="s">
        <v>4388</v>
      </c>
      <c r="G3884">
        <v>4.75</v>
      </c>
      <c r="H3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4" t="str">
        <f>Tabla_Consulta_desde_proyectos6[[#This Row],[PRYApath]]&amp;" "&amp;Tabla_Consulta_desde_proyectos6[[#This Row],[Usunombre]]</f>
        <v>/0002/0002 REIDY VALENCIA RUBI</v>
      </c>
    </row>
    <row r="3885" spans="1:11" x14ac:dyDescent="0.3">
      <c r="A3885" t="s">
        <v>4656</v>
      </c>
      <c r="B3885" t="s">
        <v>4709</v>
      </c>
      <c r="C3885" t="s">
        <v>5604</v>
      </c>
      <c r="D3885" t="s">
        <v>1086</v>
      </c>
      <c r="E3885" t="s">
        <v>77</v>
      </c>
      <c r="F3885" t="s">
        <v>4388</v>
      </c>
      <c r="G3885">
        <v>5.25</v>
      </c>
      <c r="H3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5" t="str">
        <f>Tabla_Consulta_desde_proyectos6[[#This Row],[PRYApath]]&amp;" "&amp;Tabla_Consulta_desde_proyectos6[[#This Row],[Usunombre]]</f>
        <v>/0002/0002 REIDY VALENCIA RUBI</v>
      </c>
    </row>
    <row r="3886" spans="1:11" x14ac:dyDescent="0.3">
      <c r="A3886" t="s">
        <v>4656</v>
      </c>
      <c r="B3886" t="s">
        <v>4709</v>
      </c>
      <c r="C3886" t="s">
        <v>5563</v>
      </c>
      <c r="D3886" t="s">
        <v>1086</v>
      </c>
      <c r="E3886" t="s">
        <v>77</v>
      </c>
      <c r="F3886" t="s">
        <v>4388</v>
      </c>
      <c r="G3886">
        <v>9.25</v>
      </c>
      <c r="H3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6" t="str">
        <f>Tabla_Consulta_desde_proyectos6[[#This Row],[PRYApath]]&amp;" "&amp;Tabla_Consulta_desde_proyectos6[[#This Row],[Usunombre]]</f>
        <v>/0002/0002 REIDY VALENCIA RUBI</v>
      </c>
    </row>
    <row r="3887" spans="1:11" x14ac:dyDescent="0.3">
      <c r="A3887" t="s">
        <v>4656</v>
      </c>
      <c r="B3887" t="s">
        <v>4709</v>
      </c>
      <c r="C3887" t="s">
        <v>5605</v>
      </c>
      <c r="D3887" t="s">
        <v>1086</v>
      </c>
      <c r="E3887" t="s">
        <v>77</v>
      </c>
      <c r="F3887" t="s">
        <v>4388</v>
      </c>
      <c r="G3887">
        <v>19.25</v>
      </c>
      <c r="H3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7" t="str">
        <f>Tabla_Consulta_desde_proyectos6[[#This Row],[PRYApath]]&amp;" "&amp;Tabla_Consulta_desde_proyectos6[[#This Row],[Usunombre]]</f>
        <v>/0002/0002 REIDY VALENCIA RUBI</v>
      </c>
    </row>
    <row r="3888" spans="1:11" x14ac:dyDescent="0.3">
      <c r="A3888" t="s">
        <v>4656</v>
      </c>
      <c r="B3888" t="s">
        <v>4709</v>
      </c>
      <c r="C3888" t="s">
        <v>5606</v>
      </c>
      <c r="D3888" t="s">
        <v>1086</v>
      </c>
      <c r="E3888" t="s">
        <v>77</v>
      </c>
      <c r="F3888" t="s">
        <v>4422</v>
      </c>
      <c r="G3888">
        <v>1.5</v>
      </c>
      <c r="H3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8" t="str">
        <f>Tabla_Consulta_desde_proyectos6[[#This Row],[PRYApath]]&amp;" "&amp;Tabla_Consulta_desde_proyectos6[[#This Row],[Usunombre]]</f>
        <v>/0002/0002 REIDY VALENCIA RUBI</v>
      </c>
    </row>
    <row r="3889" spans="1:11" x14ac:dyDescent="0.3">
      <c r="A3889" t="s">
        <v>4656</v>
      </c>
      <c r="B3889" t="s">
        <v>4709</v>
      </c>
      <c r="C3889" t="s">
        <v>5602</v>
      </c>
      <c r="D3889" t="s">
        <v>1086</v>
      </c>
      <c r="E3889" t="s">
        <v>77</v>
      </c>
      <c r="F3889" t="s">
        <v>4422</v>
      </c>
      <c r="G3889">
        <v>4</v>
      </c>
      <c r="H3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89" t="str">
        <f>Tabla_Consulta_desde_proyectos6[[#This Row],[PRYApath]]&amp;" "&amp;Tabla_Consulta_desde_proyectos6[[#This Row],[Usunombre]]</f>
        <v>/0002/0002 REIDY VALENCIA RUBI</v>
      </c>
    </row>
    <row r="3890" spans="1:11" x14ac:dyDescent="0.3">
      <c r="A3890" t="s">
        <v>4656</v>
      </c>
      <c r="B3890" t="s">
        <v>4709</v>
      </c>
      <c r="C3890" t="s">
        <v>5607</v>
      </c>
      <c r="D3890" t="s">
        <v>1086</v>
      </c>
      <c r="E3890" t="s">
        <v>77</v>
      </c>
      <c r="F3890" t="s">
        <v>4422</v>
      </c>
      <c r="G3890">
        <v>6.5</v>
      </c>
      <c r="H3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0" t="str">
        <f>Tabla_Consulta_desde_proyectos6[[#This Row],[PRYApath]]&amp;" "&amp;Tabla_Consulta_desde_proyectos6[[#This Row],[Usunombre]]</f>
        <v>/0002/0002 REIDY VALENCIA RUBI</v>
      </c>
    </row>
    <row r="3891" spans="1:11" x14ac:dyDescent="0.3">
      <c r="A3891" t="s">
        <v>4656</v>
      </c>
      <c r="B3891" t="s">
        <v>4709</v>
      </c>
      <c r="C3891" t="s">
        <v>5556</v>
      </c>
      <c r="D3891" t="s">
        <v>1086</v>
      </c>
      <c r="E3891" t="s">
        <v>77</v>
      </c>
      <c r="F3891" t="s">
        <v>4434</v>
      </c>
      <c r="G3891">
        <v>0.25</v>
      </c>
      <c r="H3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1" t="str">
        <f>Tabla_Consulta_desde_proyectos6[[#This Row],[PRYApath]]&amp;" "&amp;Tabla_Consulta_desde_proyectos6[[#This Row],[Usunombre]]</f>
        <v>/0002/0002 REIDY VALENCIA RUBI</v>
      </c>
    </row>
    <row r="3892" spans="1:11" x14ac:dyDescent="0.3">
      <c r="A3892" t="s">
        <v>4656</v>
      </c>
      <c r="B3892" t="s">
        <v>4709</v>
      </c>
      <c r="C3892" t="s">
        <v>5608</v>
      </c>
      <c r="D3892" t="s">
        <v>1086</v>
      </c>
      <c r="E3892" t="s">
        <v>77</v>
      </c>
      <c r="F3892" t="s">
        <v>4434</v>
      </c>
      <c r="G3892">
        <v>1</v>
      </c>
      <c r="H3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2" t="str">
        <f>Tabla_Consulta_desde_proyectos6[[#This Row],[PRYApath]]&amp;" "&amp;Tabla_Consulta_desde_proyectos6[[#This Row],[Usunombre]]</f>
        <v>/0002/0002 REIDY VALENCIA RUBI</v>
      </c>
    </row>
    <row r="3893" spans="1:11" x14ac:dyDescent="0.3">
      <c r="A3893" t="s">
        <v>4656</v>
      </c>
      <c r="B3893" t="s">
        <v>4709</v>
      </c>
      <c r="C3893" t="s">
        <v>5609</v>
      </c>
      <c r="D3893" t="s">
        <v>1086</v>
      </c>
      <c r="E3893" t="s">
        <v>77</v>
      </c>
      <c r="F3893" t="s">
        <v>4434</v>
      </c>
      <c r="G3893">
        <v>1.25</v>
      </c>
      <c r="H3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3" t="str">
        <f>Tabla_Consulta_desde_proyectos6[[#This Row],[PRYApath]]&amp;" "&amp;Tabla_Consulta_desde_proyectos6[[#This Row],[Usunombre]]</f>
        <v>/0002/0002 REIDY VALENCIA RUBI</v>
      </c>
    </row>
    <row r="3894" spans="1:11" x14ac:dyDescent="0.3">
      <c r="A3894" t="s">
        <v>4656</v>
      </c>
      <c r="B3894" t="s">
        <v>4709</v>
      </c>
      <c r="C3894" t="s">
        <v>5610</v>
      </c>
      <c r="D3894" t="s">
        <v>1086</v>
      </c>
      <c r="E3894" t="s">
        <v>77</v>
      </c>
      <c r="F3894" t="s">
        <v>4434</v>
      </c>
      <c r="G3894">
        <v>1.75</v>
      </c>
      <c r="H3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4" t="str">
        <f>Tabla_Consulta_desde_proyectos6[[#This Row],[PRYApath]]&amp;" "&amp;Tabla_Consulta_desde_proyectos6[[#This Row],[Usunombre]]</f>
        <v>/0002/0002 REIDY VALENCIA RUBI</v>
      </c>
    </row>
    <row r="3895" spans="1:11" x14ac:dyDescent="0.3">
      <c r="A3895" t="s">
        <v>4656</v>
      </c>
      <c r="B3895" t="s">
        <v>4709</v>
      </c>
      <c r="C3895" t="s">
        <v>5567</v>
      </c>
      <c r="D3895" t="s">
        <v>1086</v>
      </c>
      <c r="E3895" t="s">
        <v>77</v>
      </c>
      <c r="F3895" t="s">
        <v>4434</v>
      </c>
      <c r="G3895">
        <v>2.75</v>
      </c>
      <c r="H3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5" t="str">
        <f>Tabla_Consulta_desde_proyectos6[[#This Row],[PRYApath]]&amp;" "&amp;Tabla_Consulta_desde_proyectos6[[#This Row],[Usunombre]]</f>
        <v>/0002/0002 REIDY VALENCIA RUBI</v>
      </c>
    </row>
    <row r="3896" spans="1:11" x14ac:dyDescent="0.3">
      <c r="A3896" t="s">
        <v>4656</v>
      </c>
      <c r="B3896" t="s">
        <v>4709</v>
      </c>
      <c r="C3896" t="s">
        <v>5611</v>
      </c>
      <c r="D3896" t="s">
        <v>1086</v>
      </c>
      <c r="E3896" t="s">
        <v>77</v>
      </c>
      <c r="F3896" t="s">
        <v>4434</v>
      </c>
      <c r="G3896">
        <v>6.5</v>
      </c>
      <c r="H3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6" t="str">
        <f>Tabla_Consulta_desde_proyectos6[[#This Row],[PRYApath]]&amp;" "&amp;Tabla_Consulta_desde_proyectos6[[#This Row],[Usunombre]]</f>
        <v>/0002/0002 REIDY VALENCIA RUBI</v>
      </c>
    </row>
    <row r="3897" spans="1:11" x14ac:dyDescent="0.3">
      <c r="A3897" t="s">
        <v>4656</v>
      </c>
      <c r="B3897" t="s">
        <v>4709</v>
      </c>
      <c r="C3897" t="s">
        <v>5612</v>
      </c>
      <c r="D3897" t="s">
        <v>1086</v>
      </c>
      <c r="E3897" t="s">
        <v>77</v>
      </c>
      <c r="F3897" t="s">
        <v>4434</v>
      </c>
      <c r="G3897">
        <v>21.25</v>
      </c>
      <c r="H3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7" t="str">
        <f>Tabla_Consulta_desde_proyectos6[[#This Row],[PRYApath]]&amp;" "&amp;Tabla_Consulta_desde_proyectos6[[#This Row],[Usunombre]]</f>
        <v>/0002/0002 REIDY VALENCIA RUBI</v>
      </c>
    </row>
    <row r="3898" spans="1:11" x14ac:dyDescent="0.3">
      <c r="A3898" t="s">
        <v>4656</v>
      </c>
      <c r="B3898" t="s">
        <v>4709</v>
      </c>
      <c r="C3898" t="s">
        <v>5613</v>
      </c>
      <c r="D3898" t="s">
        <v>1086</v>
      </c>
      <c r="E3898" t="s">
        <v>77</v>
      </c>
      <c r="F3898" t="s">
        <v>4493</v>
      </c>
      <c r="G3898">
        <v>1.25</v>
      </c>
      <c r="H3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8" t="str">
        <f>Tabla_Consulta_desde_proyectos6[[#This Row],[PRYApath]]&amp;" "&amp;Tabla_Consulta_desde_proyectos6[[#This Row],[Usunombre]]</f>
        <v>/0002/0002 REIDY VALENCIA RUBI</v>
      </c>
    </row>
    <row r="3899" spans="1:11" x14ac:dyDescent="0.3">
      <c r="A3899" t="s">
        <v>4656</v>
      </c>
      <c r="B3899" t="s">
        <v>4709</v>
      </c>
      <c r="C3899" t="s">
        <v>5567</v>
      </c>
      <c r="D3899" t="s">
        <v>1086</v>
      </c>
      <c r="E3899" t="s">
        <v>77</v>
      </c>
      <c r="F3899" t="s">
        <v>4493</v>
      </c>
      <c r="G3899">
        <v>2.5</v>
      </c>
      <c r="H3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899" t="str">
        <f>Tabla_Consulta_desde_proyectos6[[#This Row],[PRYApath]]&amp;" "&amp;Tabla_Consulta_desde_proyectos6[[#This Row],[Usunombre]]</f>
        <v>/0002/0002 REIDY VALENCIA RUBI</v>
      </c>
    </row>
    <row r="3900" spans="1:11" x14ac:dyDescent="0.3">
      <c r="A3900" t="s">
        <v>4656</v>
      </c>
      <c r="B3900" t="s">
        <v>4709</v>
      </c>
      <c r="C3900" t="s">
        <v>5556</v>
      </c>
      <c r="D3900" t="s">
        <v>1086</v>
      </c>
      <c r="E3900" t="s">
        <v>77</v>
      </c>
      <c r="F3900" t="s">
        <v>4493</v>
      </c>
      <c r="G3900">
        <v>5</v>
      </c>
      <c r="H3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0" t="str">
        <f>Tabla_Consulta_desde_proyectos6[[#This Row],[PRYApath]]&amp;" "&amp;Tabla_Consulta_desde_proyectos6[[#This Row],[Usunombre]]</f>
        <v>/0002/0002 REIDY VALENCIA RUBI</v>
      </c>
    </row>
    <row r="3901" spans="1:11" x14ac:dyDescent="0.3">
      <c r="A3901" t="s">
        <v>4656</v>
      </c>
      <c r="B3901" t="s">
        <v>4709</v>
      </c>
      <c r="C3901" t="s">
        <v>5614</v>
      </c>
      <c r="D3901" t="s">
        <v>1086</v>
      </c>
      <c r="E3901" t="s">
        <v>77</v>
      </c>
      <c r="F3901" t="s">
        <v>4493</v>
      </c>
      <c r="G3901">
        <v>7.75</v>
      </c>
      <c r="H3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1" t="str">
        <f>Tabla_Consulta_desde_proyectos6[[#This Row],[PRYApath]]&amp;" "&amp;Tabla_Consulta_desde_proyectos6[[#This Row],[Usunombre]]</f>
        <v>/0002/0002 REIDY VALENCIA RUBI</v>
      </c>
    </row>
    <row r="3902" spans="1:11" x14ac:dyDescent="0.3">
      <c r="A3902" t="s">
        <v>4656</v>
      </c>
      <c r="B3902" t="s">
        <v>4709</v>
      </c>
      <c r="C3902" t="s">
        <v>5615</v>
      </c>
      <c r="D3902" t="s">
        <v>1086</v>
      </c>
      <c r="E3902" t="s">
        <v>77</v>
      </c>
      <c r="F3902" t="s">
        <v>4559</v>
      </c>
      <c r="G3902">
        <v>0.5</v>
      </c>
      <c r="H3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2" t="str">
        <f>Tabla_Consulta_desde_proyectos6[[#This Row],[PRYApath]]&amp;" "&amp;Tabla_Consulta_desde_proyectos6[[#This Row],[Usunombre]]</f>
        <v>/0002/0002 REIDY VALENCIA RUBI</v>
      </c>
    </row>
    <row r="3903" spans="1:11" x14ac:dyDescent="0.3">
      <c r="A3903" t="s">
        <v>4656</v>
      </c>
      <c r="B3903" t="s">
        <v>4709</v>
      </c>
      <c r="C3903" t="s">
        <v>5616</v>
      </c>
      <c r="D3903" t="s">
        <v>1086</v>
      </c>
      <c r="E3903" t="s">
        <v>77</v>
      </c>
      <c r="F3903" t="s">
        <v>4559</v>
      </c>
      <c r="G3903">
        <v>1</v>
      </c>
      <c r="H3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3" t="str">
        <f>Tabla_Consulta_desde_proyectos6[[#This Row],[PRYApath]]&amp;" "&amp;Tabla_Consulta_desde_proyectos6[[#This Row],[Usunombre]]</f>
        <v>/0002/0002 REIDY VALENCIA RUBI</v>
      </c>
    </row>
    <row r="3904" spans="1:11" x14ac:dyDescent="0.3">
      <c r="A3904" t="s">
        <v>4656</v>
      </c>
      <c r="B3904" t="s">
        <v>4709</v>
      </c>
      <c r="C3904" t="s">
        <v>5617</v>
      </c>
      <c r="D3904" t="s">
        <v>1086</v>
      </c>
      <c r="E3904" t="s">
        <v>77</v>
      </c>
      <c r="F3904" t="s">
        <v>4559</v>
      </c>
      <c r="G3904">
        <v>1</v>
      </c>
      <c r="H3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4" t="str">
        <f>Tabla_Consulta_desde_proyectos6[[#This Row],[PRYApath]]&amp;" "&amp;Tabla_Consulta_desde_proyectos6[[#This Row],[Usunombre]]</f>
        <v>/0002/0002 REIDY VALENCIA RUBI</v>
      </c>
    </row>
    <row r="3905" spans="1:11" x14ac:dyDescent="0.3">
      <c r="A3905" t="s">
        <v>4656</v>
      </c>
      <c r="B3905" t="s">
        <v>4709</v>
      </c>
      <c r="C3905" t="s">
        <v>5613</v>
      </c>
      <c r="D3905" t="s">
        <v>1086</v>
      </c>
      <c r="E3905" t="s">
        <v>77</v>
      </c>
      <c r="F3905" t="s">
        <v>4559</v>
      </c>
      <c r="G3905">
        <v>2</v>
      </c>
      <c r="H3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5" t="str">
        <f>Tabla_Consulta_desde_proyectos6[[#This Row],[PRYApath]]&amp;" "&amp;Tabla_Consulta_desde_proyectos6[[#This Row],[Usunombre]]</f>
        <v>/0002/0002 REIDY VALENCIA RUBI</v>
      </c>
    </row>
    <row r="3906" spans="1:11" x14ac:dyDescent="0.3">
      <c r="A3906" t="s">
        <v>4656</v>
      </c>
      <c r="B3906" t="s">
        <v>4709</v>
      </c>
      <c r="C3906" t="s">
        <v>5572</v>
      </c>
      <c r="D3906" t="s">
        <v>1086</v>
      </c>
      <c r="E3906" t="s">
        <v>77</v>
      </c>
      <c r="F3906" t="s">
        <v>4610</v>
      </c>
      <c r="G3906">
        <v>2.25</v>
      </c>
      <c r="H3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6" t="str">
        <f>Tabla_Consulta_desde_proyectos6[[#This Row],[PRYApath]]&amp;" "&amp;Tabla_Consulta_desde_proyectos6[[#This Row],[Usunombre]]</f>
        <v>/0002/0002 REIDY VALENCIA RUBI</v>
      </c>
    </row>
    <row r="3907" spans="1:11" x14ac:dyDescent="0.3">
      <c r="A3907" t="s">
        <v>4656</v>
      </c>
      <c r="B3907" t="s">
        <v>4709</v>
      </c>
      <c r="C3907" t="s">
        <v>5618</v>
      </c>
      <c r="D3907" t="s">
        <v>1086</v>
      </c>
      <c r="E3907" t="s">
        <v>77</v>
      </c>
      <c r="F3907" t="s">
        <v>4610</v>
      </c>
      <c r="G3907">
        <v>2.5</v>
      </c>
      <c r="H3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7" t="str">
        <f>Tabla_Consulta_desde_proyectos6[[#This Row],[PRYApath]]&amp;" "&amp;Tabla_Consulta_desde_proyectos6[[#This Row],[Usunombre]]</f>
        <v>/0002/0002 REIDY VALENCIA RUBI</v>
      </c>
    </row>
    <row r="3908" spans="1:11" x14ac:dyDescent="0.3">
      <c r="A3908" t="s">
        <v>4656</v>
      </c>
      <c r="B3908" t="s">
        <v>4709</v>
      </c>
      <c r="C3908" t="s">
        <v>5619</v>
      </c>
      <c r="D3908" t="s">
        <v>1086</v>
      </c>
      <c r="E3908" t="s">
        <v>77</v>
      </c>
      <c r="F3908" t="s">
        <v>4610</v>
      </c>
      <c r="G3908">
        <v>2.5</v>
      </c>
      <c r="H3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8" t="str">
        <f>Tabla_Consulta_desde_proyectos6[[#This Row],[PRYApath]]&amp;" "&amp;Tabla_Consulta_desde_proyectos6[[#This Row],[Usunombre]]</f>
        <v>/0002/0002 REIDY VALENCIA RUBI</v>
      </c>
    </row>
    <row r="3909" spans="1:11" x14ac:dyDescent="0.3">
      <c r="A3909" t="s">
        <v>4656</v>
      </c>
      <c r="B3909" t="s">
        <v>4709</v>
      </c>
      <c r="C3909" t="s">
        <v>5620</v>
      </c>
      <c r="D3909" t="s">
        <v>1086</v>
      </c>
      <c r="E3909" t="s">
        <v>77</v>
      </c>
      <c r="F3909" t="s">
        <v>4610</v>
      </c>
      <c r="G3909">
        <v>3</v>
      </c>
      <c r="H3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09" t="str">
        <f>Tabla_Consulta_desde_proyectos6[[#This Row],[PRYApath]]&amp;" "&amp;Tabla_Consulta_desde_proyectos6[[#This Row],[Usunombre]]</f>
        <v>/0002/0002 REIDY VALENCIA RUBI</v>
      </c>
    </row>
    <row r="3910" spans="1:11" x14ac:dyDescent="0.3">
      <c r="A3910" t="s">
        <v>4656</v>
      </c>
      <c r="B3910" t="s">
        <v>4709</v>
      </c>
      <c r="C3910" t="s">
        <v>5621</v>
      </c>
      <c r="D3910" t="s">
        <v>1086</v>
      </c>
      <c r="E3910" t="s">
        <v>77</v>
      </c>
      <c r="F3910" t="s">
        <v>4610</v>
      </c>
      <c r="G3910">
        <v>5.75</v>
      </c>
      <c r="H3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0" t="str">
        <f>Tabla_Consulta_desde_proyectos6[[#This Row],[PRYApath]]&amp;" "&amp;Tabla_Consulta_desde_proyectos6[[#This Row],[Usunombre]]</f>
        <v>/0002/0002 REIDY VALENCIA RUBI</v>
      </c>
    </row>
    <row r="3911" spans="1:11" x14ac:dyDescent="0.3">
      <c r="A3911" t="s">
        <v>4656</v>
      </c>
      <c r="B3911" t="s">
        <v>4709</v>
      </c>
      <c r="C3911" t="s">
        <v>5622</v>
      </c>
      <c r="D3911" t="s">
        <v>1086</v>
      </c>
      <c r="E3911" t="s">
        <v>77</v>
      </c>
      <c r="F3911" t="s">
        <v>4692</v>
      </c>
      <c r="G3911">
        <v>0.25</v>
      </c>
      <c r="H3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1" t="str">
        <f>Tabla_Consulta_desde_proyectos6[[#This Row],[PRYApath]]&amp;" "&amp;Tabla_Consulta_desde_proyectos6[[#This Row],[Usunombre]]</f>
        <v>/0002/0002 REIDY VALENCIA RUBI</v>
      </c>
    </row>
    <row r="3912" spans="1:11" x14ac:dyDescent="0.3">
      <c r="A3912" t="s">
        <v>4656</v>
      </c>
      <c r="B3912" t="s">
        <v>4709</v>
      </c>
      <c r="C3912" t="s">
        <v>5623</v>
      </c>
      <c r="D3912" t="s">
        <v>1086</v>
      </c>
      <c r="E3912" t="s">
        <v>77</v>
      </c>
      <c r="F3912" t="s">
        <v>4692</v>
      </c>
      <c r="G3912">
        <v>0.75</v>
      </c>
      <c r="H3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2" t="str">
        <f>Tabla_Consulta_desde_proyectos6[[#This Row],[PRYApath]]&amp;" "&amp;Tabla_Consulta_desde_proyectos6[[#This Row],[Usunombre]]</f>
        <v>/0002/0002 REIDY VALENCIA RUBI</v>
      </c>
    </row>
    <row r="3913" spans="1:11" x14ac:dyDescent="0.3">
      <c r="A3913" t="s">
        <v>4656</v>
      </c>
      <c r="B3913" t="s">
        <v>4709</v>
      </c>
      <c r="C3913" t="s">
        <v>5624</v>
      </c>
      <c r="D3913" t="s">
        <v>1086</v>
      </c>
      <c r="E3913" t="s">
        <v>77</v>
      </c>
      <c r="F3913" t="s">
        <v>4692</v>
      </c>
      <c r="G3913">
        <v>1.25</v>
      </c>
      <c r="H3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3" t="str">
        <f>Tabla_Consulta_desde_proyectos6[[#This Row],[PRYApath]]&amp;" "&amp;Tabla_Consulta_desde_proyectos6[[#This Row],[Usunombre]]</f>
        <v>/0002/0002 REIDY VALENCIA RUBI</v>
      </c>
    </row>
    <row r="3914" spans="1:11" x14ac:dyDescent="0.3">
      <c r="A3914" t="s">
        <v>4656</v>
      </c>
      <c r="B3914" t="s">
        <v>4709</v>
      </c>
      <c r="C3914" t="s">
        <v>5625</v>
      </c>
      <c r="D3914" t="s">
        <v>1086</v>
      </c>
      <c r="E3914" t="s">
        <v>77</v>
      </c>
      <c r="F3914" t="s">
        <v>4692</v>
      </c>
      <c r="G3914">
        <v>2.25</v>
      </c>
      <c r="H3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4" t="str">
        <f>Tabla_Consulta_desde_proyectos6[[#This Row],[PRYApath]]&amp;" "&amp;Tabla_Consulta_desde_proyectos6[[#This Row],[Usunombre]]</f>
        <v>/0002/0002 REIDY VALENCIA RUBI</v>
      </c>
    </row>
    <row r="3915" spans="1:11" x14ac:dyDescent="0.3">
      <c r="A3915" t="s">
        <v>4656</v>
      </c>
      <c r="B3915" t="s">
        <v>4709</v>
      </c>
      <c r="C3915" t="s">
        <v>5621</v>
      </c>
      <c r="D3915" t="s">
        <v>1086</v>
      </c>
      <c r="E3915" t="s">
        <v>77</v>
      </c>
      <c r="F3915" t="s">
        <v>4692</v>
      </c>
      <c r="G3915">
        <v>3</v>
      </c>
      <c r="H3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5" t="str">
        <f>Tabla_Consulta_desde_proyectos6[[#This Row],[PRYApath]]&amp;" "&amp;Tabla_Consulta_desde_proyectos6[[#This Row],[Usunombre]]</f>
        <v>/0002/0002 REIDY VALENCIA RUBI</v>
      </c>
    </row>
    <row r="3916" spans="1:11" x14ac:dyDescent="0.3">
      <c r="A3916" t="s">
        <v>4656</v>
      </c>
      <c r="B3916" t="s">
        <v>4709</v>
      </c>
      <c r="C3916" t="s">
        <v>5626</v>
      </c>
      <c r="D3916" t="s">
        <v>1086</v>
      </c>
      <c r="E3916" t="s">
        <v>77</v>
      </c>
      <c r="F3916" t="s">
        <v>4692</v>
      </c>
      <c r="G3916">
        <v>3.5</v>
      </c>
      <c r="H3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6" t="str">
        <f>Tabla_Consulta_desde_proyectos6[[#This Row],[PRYApath]]&amp;" "&amp;Tabla_Consulta_desde_proyectos6[[#This Row],[Usunombre]]</f>
        <v>/0002/0002 REIDY VALENCIA RUBI</v>
      </c>
    </row>
    <row r="3917" spans="1:11" x14ac:dyDescent="0.3">
      <c r="A3917" t="s">
        <v>4656</v>
      </c>
      <c r="B3917" t="s">
        <v>4709</v>
      </c>
      <c r="C3917" t="s">
        <v>5627</v>
      </c>
      <c r="D3917" t="s">
        <v>1099</v>
      </c>
      <c r="E3917" t="s">
        <v>77</v>
      </c>
      <c r="F3917" t="s">
        <v>4593</v>
      </c>
      <c r="G3917">
        <v>2</v>
      </c>
      <c r="H3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7" t="str">
        <f>Tabla_Consulta_desde_proyectos6[[#This Row],[PRYApath]]&amp;" "&amp;Tabla_Consulta_desde_proyectos6[[#This Row],[Usunombre]]</f>
        <v>/0002/0008 REIDY VALENCIA RUBI</v>
      </c>
    </row>
    <row r="3918" spans="1:11" x14ac:dyDescent="0.3">
      <c r="A3918" t="s">
        <v>4656</v>
      </c>
      <c r="B3918" t="s">
        <v>4709</v>
      </c>
      <c r="C3918" t="s">
        <v>5555</v>
      </c>
      <c r="D3918" t="s">
        <v>4919</v>
      </c>
      <c r="E3918" t="s">
        <v>63</v>
      </c>
      <c r="F3918" t="s">
        <v>4284</v>
      </c>
      <c r="G3918">
        <v>4</v>
      </c>
      <c r="H3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8" t="str">
        <f>Tabla_Consulta_desde_proyectos6[[#This Row],[PRYApath]]&amp;" "&amp;Tabla_Consulta_desde_proyectos6[[#This Row],[Usunombre]]</f>
        <v>/0002/0024 CAROL RODRIGUEZ SOLORZANO</v>
      </c>
    </row>
    <row r="3919" spans="1:11" x14ac:dyDescent="0.3">
      <c r="A3919" t="s">
        <v>4656</v>
      </c>
      <c r="B3919" t="s">
        <v>4709</v>
      </c>
      <c r="C3919" t="s">
        <v>5628</v>
      </c>
      <c r="D3919" t="s">
        <v>4919</v>
      </c>
      <c r="E3919" t="s">
        <v>63</v>
      </c>
      <c r="F3919" t="s">
        <v>4284</v>
      </c>
      <c r="G3919">
        <v>3</v>
      </c>
      <c r="H3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19" t="str">
        <f>Tabla_Consulta_desde_proyectos6[[#This Row],[PRYApath]]&amp;" "&amp;Tabla_Consulta_desde_proyectos6[[#This Row],[Usunombre]]</f>
        <v>/0002/0024 CAROL RODRIGUEZ SOLORZANO</v>
      </c>
    </row>
    <row r="3920" spans="1:11" x14ac:dyDescent="0.3">
      <c r="A3920" t="s">
        <v>4656</v>
      </c>
      <c r="B3920" t="s">
        <v>4709</v>
      </c>
      <c r="C3920" t="s">
        <v>5629</v>
      </c>
      <c r="D3920" t="s">
        <v>4919</v>
      </c>
      <c r="E3920" t="s">
        <v>63</v>
      </c>
      <c r="F3920" t="s">
        <v>4342</v>
      </c>
      <c r="G3920">
        <v>1</v>
      </c>
      <c r="H3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0" t="str">
        <f>Tabla_Consulta_desde_proyectos6[[#This Row],[PRYApath]]&amp;" "&amp;Tabla_Consulta_desde_proyectos6[[#This Row],[Usunombre]]</f>
        <v>/0002/0024 CAROL RODRIGUEZ SOLORZANO</v>
      </c>
    </row>
    <row r="3921" spans="1:11" x14ac:dyDescent="0.3">
      <c r="A3921" t="s">
        <v>4656</v>
      </c>
      <c r="B3921" t="s">
        <v>4709</v>
      </c>
      <c r="C3921" t="s">
        <v>5630</v>
      </c>
      <c r="D3921" t="s">
        <v>4919</v>
      </c>
      <c r="E3921" t="s">
        <v>63</v>
      </c>
      <c r="F3921" t="s">
        <v>4366</v>
      </c>
      <c r="G3921">
        <v>2</v>
      </c>
      <c r="H3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1" t="str">
        <f>Tabla_Consulta_desde_proyectos6[[#This Row],[PRYApath]]&amp;" "&amp;Tabla_Consulta_desde_proyectos6[[#This Row],[Usunombre]]</f>
        <v>/0002/0024 CAROL RODRIGUEZ SOLORZANO</v>
      </c>
    </row>
    <row r="3922" spans="1:11" x14ac:dyDescent="0.3">
      <c r="A3922" t="s">
        <v>4656</v>
      </c>
      <c r="C3922" t="s">
        <v>4728</v>
      </c>
      <c r="D3922" t="s">
        <v>4919</v>
      </c>
      <c r="E3922" t="s">
        <v>51</v>
      </c>
      <c r="F3922" t="s">
        <v>4422</v>
      </c>
      <c r="G3922">
        <v>10</v>
      </c>
      <c r="H3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2" t="str">
        <f>Tabla_Consulta_desde_proyectos6[[#This Row],[PRYApath]]&amp;" "&amp;Tabla_Consulta_desde_proyectos6[[#This Row],[Usunombre]]</f>
        <v>/0002/0024 FREDERICK CASTRO MURILLO</v>
      </c>
    </row>
    <row r="3923" spans="1:11" x14ac:dyDescent="0.3">
      <c r="A3923" t="s">
        <v>4656</v>
      </c>
      <c r="C3923" t="s">
        <v>4728</v>
      </c>
      <c r="D3923" t="s">
        <v>4919</v>
      </c>
      <c r="E3923" t="s">
        <v>51</v>
      </c>
      <c r="F3923" t="s">
        <v>4434</v>
      </c>
      <c r="G3923">
        <v>9</v>
      </c>
      <c r="H3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3" t="str">
        <f>Tabla_Consulta_desde_proyectos6[[#This Row],[PRYApath]]&amp;" "&amp;Tabla_Consulta_desde_proyectos6[[#This Row],[Usunombre]]</f>
        <v>/0002/0024 FREDERICK CASTRO MURILLO</v>
      </c>
    </row>
    <row r="3924" spans="1:11" x14ac:dyDescent="0.3">
      <c r="A3924" t="s">
        <v>4656</v>
      </c>
      <c r="C3924" t="s">
        <v>4728</v>
      </c>
      <c r="D3924" t="s">
        <v>4919</v>
      </c>
      <c r="E3924" t="s">
        <v>51</v>
      </c>
      <c r="F3924" t="s">
        <v>4493</v>
      </c>
      <c r="G3924">
        <v>5</v>
      </c>
      <c r="H3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4" t="str">
        <f>Tabla_Consulta_desde_proyectos6[[#This Row],[PRYApath]]&amp;" "&amp;Tabla_Consulta_desde_proyectos6[[#This Row],[Usunombre]]</f>
        <v>/0002/0024 FREDERICK CASTRO MURILLO</v>
      </c>
    </row>
    <row r="3925" spans="1:11" x14ac:dyDescent="0.3">
      <c r="A3925" t="s">
        <v>4656</v>
      </c>
      <c r="C3925" t="s">
        <v>4728</v>
      </c>
      <c r="D3925" t="s">
        <v>4919</v>
      </c>
      <c r="E3925" t="s">
        <v>51</v>
      </c>
      <c r="F3925" t="s">
        <v>4559</v>
      </c>
      <c r="G3925">
        <v>24</v>
      </c>
      <c r="H3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5" t="str">
        <f>Tabla_Consulta_desde_proyectos6[[#This Row],[PRYApath]]&amp;" "&amp;Tabla_Consulta_desde_proyectos6[[#This Row],[Usunombre]]</f>
        <v>/0002/0024 FREDERICK CASTRO MURILLO</v>
      </c>
    </row>
    <row r="3926" spans="1:11" x14ac:dyDescent="0.3">
      <c r="A3926" t="s">
        <v>4656</v>
      </c>
      <c r="C3926" t="s">
        <v>4728</v>
      </c>
      <c r="D3926" t="s">
        <v>4919</v>
      </c>
      <c r="E3926" t="s">
        <v>51</v>
      </c>
      <c r="F3926" t="s">
        <v>4593</v>
      </c>
      <c r="G3926">
        <v>18</v>
      </c>
      <c r="H3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6" t="str">
        <f>Tabla_Consulta_desde_proyectos6[[#This Row],[PRYApath]]&amp;" "&amp;Tabla_Consulta_desde_proyectos6[[#This Row],[Usunombre]]</f>
        <v>/0002/0024 FREDERICK CASTRO MURILLO</v>
      </c>
    </row>
    <row r="3927" spans="1:11" x14ac:dyDescent="0.3">
      <c r="A3927" t="s">
        <v>4656</v>
      </c>
      <c r="B3927" t="s">
        <v>4709</v>
      </c>
      <c r="C3927" t="s">
        <v>4728</v>
      </c>
      <c r="D3927" t="s">
        <v>4919</v>
      </c>
      <c r="E3927" t="s">
        <v>53</v>
      </c>
      <c r="F3927" t="s">
        <v>4434</v>
      </c>
      <c r="G3927">
        <v>1</v>
      </c>
      <c r="H3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7" t="str">
        <f>Tabla_Consulta_desde_proyectos6[[#This Row],[PRYApath]]&amp;" "&amp;Tabla_Consulta_desde_proyectos6[[#This Row],[Usunombre]]</f>
        <v>/0002/0024 LIZANDRO VILLALOBOS CASTRO</v>
      </c>
    </row>
    <row r="3928" spans="1:11" x14ac:dyDescent="0.3">
      <c r="A3928" t="s">
        <v>4656</v>
      </c>
      <c r="B3928" t="s">
        <v>4709</v>
      </c>
      <c r="C3928" t="s">
        <v>326</v>
      </c>
      <c r="D3928" t="s">
        <v>4919</v>
      </c>
      <c r="E3928" t="s">
        <v>58</v>
      </c>
      <c r="F3928" t="s">
        <v>4559</v>
      </c>
      <c r="G3928">
        <v>1</v>
      </c>
      <c r="H3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8" t="str">
        <f>Tabla_Consulta_desde_proyectos6[[#This Row],[PRYApath]]&amp;" "&amp;Tabla_Consulta_desde_proyectos6[[#This Row],[Usunombre]]</f>
        <v>/0002/0024 MELVIN BRENES GOMEZ</v>
      </c>
    </row>
    <row r="3929" spans="1:11" x14ac:dyDescent="0.3">
      <c r="A3929" t="s">
        <v>4656</v>
      </c>
      <c r="B3929" t="s">
        <v>4709</v>
      </c>
      <c r="C3929" t="s">
        <v>326</v>
      </c>
      <c r="D3929" t="s">
        <v>4919</v>
      </c>
      <c r="E3929" t="s">
        <v>58</v>
      </c>
      <c r="F3929" t="s">
        <v>4593</v>
      </c>
      <c r="G3929">
        <v>1</v>
      </c>
      <c r="H3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29" t="str">
        <f>Tabla_Consulta_desde_proyectos6[[#This Row],[PRYApath]]&amp;" "&amp;Tabla_Consulta_desde_proyectos6[[#This Row],[Usunombre]]</f>
        <v>/0002/0024 MELVIN BRENES GOMEZ</v>
      </c>
    </row>
    <row r="3930" spans="1:11" x14ac:dyDescent="0.3">
      <c r="A3930" t="s">
        <v>4656</v>
      </c>
      <c r="B3930" t="s">
        <v>4709</v>
      </c>
      <c r="D3930" t="s">
        <v>4919</v>
      </c>
      <c r="E3930" t="s">
        <v>58</v>
      </c>
      <c r="F3930" t="s">
        <v>8381</v>
      </c>
      <c r="G3930">
        <v>1</v>
      </c>
      <c r="H393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0" t="str">
        <f>Tabla_Consulta_desde_proyectos6[[#This Row],[PRYApath]]&amp;" "&amp;Tabla_Consulta_desde_proyectos6[[#This Row],[Usunombre]]</f>
        <v>/0002/0024 MELVIN BRENES GOMEZ</v>
      </c>
    </row>
    <row r="3931" spans="1:11" x14ac:dyDescent="0.3">
      <c r="A3931" t="s">
        <v>4656</v>
      </c>
      <c r="B3931" t="s">
        <v>4993</v>
      </c>
      <c r="C3931" t="s">
        <v>5382</v>
      </c>
      <c r="D3931" t="s">
        <v>3874</v>
      </c>
      <c r="E3931" t="s">
        <v>309</v>
      </c>
      <c r="F3931" t="s">
        <v>4284</v>
      </c>
      <c r="G3931">
        <v>8</v>
      </c>
      <c r="H3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1" t="str">
        <f>Tabla_Consulta_desde_proyectos6[[#This Row],[PRYApath]]&amp;" "&amp;Tabla_Consulta_desde_proyectos6[[#This Row],[Usunombre]]</f>
        <v>/0008/0002 ANTHONY ALVAREZ NAVARRO</v>
      </c>
    </row>
    <row r="3932" spans="1:11" x14ac:dyDescent="0.3">
      <c r="A3932" t="s">
        <v>4656</v>
      </c>
      <c r="B3932" t="s">
        <v>4993</v>
      </c>
      <c r="C3932" t="s">
        <v>5381</v>
      </c>
      <c r="D3932" t="s">
        <v>3874</v>
      </c>
      <c r="E3932" t="s">
        <v>309</v>
      </c>
      <c r="F3932" t="s">
        <v>4284</v>
      </c>
      <c r="G3932">
        <v>1</v>
      </c>
      <c r="H3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2" t="str">
        <f>Tabla_Consulta_desde_proyectos6[[#This Row],[PRYApath]]&amp;" "&amp;Tabla_Consulta_desde_proyectos6[[#This Row],[Usunombre]]</f>
        <v>/0008/0002 ANTHONY ALVAREZ NAVARRO</v>
      </c>
    </row>
    <row r="3933" spans="1:11" x14ac:dyDescent="0.3">
      <c r="A3933" t="s">
        <v>4656</v>
      </c>
      <c r="B3933" t="s">
        <v>4993</v>
      </c>
      <c r="C3933" t="s">
        <v>5383</v>
      </c>
      <c r="D3933" t="s">
        <v>3874</v>
      </c>
      <c r="E3933" t="s">
        <v>309</v>
      </c>
      <c r="F3933" t="s">
        <v>4284</v>
      </c>
      <c r="G3933">
        <v>1</v>
      </c>
      <c r="H3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3" t="str">
        <f>Tabla_Consulta_desde_proyectos6[[#This Row],[PRYApath]]&amp;" "&amp;Tabla_Consulta_desde_proyectos6[[#This Row],[Usunombre]]</f>
        <v>/0008/0002 ANTHONY ALVAREZ NAVARRO</v>
      </c>
    </row>
    <row r="3934" spans="1:11" x14ac:dyDescent="0.3">
      <c r="A3934" t="s">
        <v>4656</v>
      </c>
      <c r="B3934" t="s">
        <v>4993</v>
      </c>
      <c r="C3934" t="s">
        <v>5382</v>
      </c>
      <c r="D3934" t="s">
        <v>3874</v>
      </c>
      <c r="E3934" t="s">
        <v>309</v>
      </c>
      <c r="F3934" t="s">
        <v>4342</v>
      </c>
      <c r="G3934">
        <v>12</v>
      </c>
      <c r="H3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4" t="str">
        <f>Tabla_Consulta_desde_proyectos6[[#This Row],[PRYApath]]&amp;" "&amp;Tabla_Consulta_desde_proyectos6[[#This Row],[Usunombre]]</f>
        <v>/0008/0002 ANTHONY ALVAREZ NAVARRO</v>
      </c>
    </row>
    <row r="3935" spans="1:11" x14ac:dyDescent="0.3">
      <c r="A3935" t="s">
        <v>4656</v>
      </c>
      <c r="B3935" t="s">
        <v>4993</v>
      </c>
      <c r="C3935" t="s">
        <v>5382</v>
      </c>
      <c r="D3935" t="s">
        <v>3874</v>
      </c>
      <c r="E3935" t="s">
        <v>309</v>
      </c>
      <c r="F3935" t="s">
        <v>4366</v>
      </c>
      <c r="G3935">
        <v>8</v>
      </c>
      <c r="H3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5" t="str">
        <f>Tabla_Consulta_desde_proyectos6[[#This Row],[PRYApath]]&amp;" "&amp;Tabla_Consulta_desde_proyectos6[[#This Row],[Usunombre]]</f>
        <v>/0008/0002 ANTHONY ALVAREZ NAVARRO</v>
      </c>
    </row>
    <row r="3936" spans="1:11" x14ac:dyDescent="0.3">
      <c r="A3936" t="s">
        <v>4656</v>
      </c>
      <c r="B3936" t="s">
        <v>4993</v>
      </c>
      <c r="C3936" t="s">
        <v>5381</v>
      </c>
      <c r="D3936" t="s">
        <v>3874</v>
      </c>
      <c r="E3936" t="s">
        <v>309</v>
      </c>
      <c r="F3936" t="s">
        <v>4366</v>
      </c>
      <c r="G3936">
        <v>1</v>
      </c>
      <c r="H3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6" t="str">
        <f>Tabla_Consulta_desde_proyectos6[[#This Row],[PRYApath]]&amp;" "&amp;Tabla_Consulta_desde_proyectos6[[#This Row],[Usunombre]]</f>
        <v>/0008/0002 ANTHONY ALVAREZ NAVARRO</v>
      </c>
    </row>
    <row r="3937" spans="1:11" x14ac:dyDescent="0.3">
      <c r="A3937" t="s">
        <v>4656</v>
      </c>
      <c r="B3937" t="s">
        <v>4993</v>
      </c>
      <c r="C3937" t="s">
        <v>5382</v>
      </c>
      <c r="D3937" t="s">
        <v>3874</v>
      </c>
      <c r="E3937" t="s">
        <v>309</v>
      </c>
      <c r="F3937" t="s">
        <v>4388</v>
      </c>
      <c r="G3937">
        <v>9</v>
      </c>
      <c r="H3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7" t="str">
        <f>Tabla_Consulta_desde_proyectos6[[#This Row],[PRYApath]]&amp;" "&amp;Tabla_Consulta_desde_proyectos6[[#This Row],[Usunombre]]</f>
        <v>/0008/0002 ANTHONY ALVAREZ NAVARRO</v>
      </c>
    </row>
    <row r="3938" spans="1:11" x14ac:dyDescent="0.3">
      <c r="A3938" t="s">
        <v>4656</v>
      </c>
      <c r="B3938" t="s">
        <v>4993</v>
      </c>
      <c r="C3938" t="s">
        <v>5382</v>
      </c>
      <c r="D3938" t="s">
        <v>3874</v>
      </c>
      <c r="E3938" t="s">
        <v>309</v>
      </c>
      <c r="F3938" t="s">
        <v>4422</v>
      </c>
      <c r="G3938">
        <v>10</v>
      </c>
      <c r="H3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8" t="str">
        <f>Tabla_Consulta_desde_proyectos6[[#This Row],[PRYApath]]&amp;" "&amp;Tabla_Consulta_desde_proyectos6[[#This Row],[Usunombre]]</f>
        <v>/0008/0002 ANTHONY ALVAREZ NAVARRO</v>
      </c>
    </row>
    <row r="3939" spans="1:11" x14ac:dyDescent="0.3">
      <c r="A3939" t="s">
        <v>4656</v>
      </c>
      <c r="B3939" t="s">
        <v>4993</v>
      </c>
      <c r="C3939" t="s">
        <v>5382</v>
      </c>
      <c r="D3939" t="s">
        <v>3874</v>
      </c>
      <c r="E3939" t="s">
        <v>309</v>
      </c>
      <c r="F3939" t="s">
        <v>4434</v>
      </c>
      <c r="G3939">
        <v>8</v>
      </c>
      <c r="H3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39" t="str">
        <f>Tabla_Consulta_desde_proyectos6[[#This Row],[PRYApath]]&amp;" "&amp;Tabla_Consulta_desde_proyectos6[[#This Row],[Usunombre]]</f>
        <v>/0008/0002 ANTHONY ALVAREZ NAVARRO</v>
      </c>
    </row>
    <row r="3940" spans="1:11" x14ac:dyDescent="0.3">
      <c r="A3940" t="s">
        <v>4656</v>
      </c>
      <c r="B3940" t="s">
        <v>4993</v>
      </c>
      <c r="C3940" t="s">
        <v>5382</v>
      </c>
      <c r="D3940" t="s">
        <v>3874</v>
      </c>
      <c r="E3940" t="s">
        <v>309</v>
      </c>
      <c r="F3940" t="s">
        <v>4493</v>
      </c>
      <c r="G3940">
        <v>4</v>
      </c>
      <c r="H3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0" t="str">
        <f>Tabla_Consulta_desde_proyectos6[[#This Row],[PRYApath]]&amp;" "&amp;Tabla_Consulta_desde_proyectos6[[#This Row],[Usunombre]]</f>
        <v>/0008/0002 ANTHONY ALVAREZ NAVARRO</v>
      </c>
    </row>
    <row r="3941" spans="1:11" x14ac:dyDescent="0.3">
      <c r="A3941" t="s">
        <v>4656</v>
      </c>
      <c r="B3941" t="s">
        <v>4993</v>
      </c>
      <c r="C3941" t="s">
        <v>5382</v>
      </c>
      <c r="D3941" t="s">
        <v>3874</v>
      </c>
      <c r="E3941" t="s">
        <v>309</v>
      </c>
      <c r="F3941" t="s">
        <v>4559</v>
      </c>
      <c r="G3941">
        <v>6</v>
      </c>
      <c r="H3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1" t="str">
        <f>Tabla_Consulta_desde_proyectos6[[#This Row],[PRYApath]]&amp;" "&amp;Tabla_Consulta_desde_proyectos6[[#This Row],[Usunombre]]</f>
        <v>/0008/0002 ANTHONY ALVAREZ NAVARRO</v>
      </c>
    </row>
    <row r="3942" spans="1:11" x14ac:dyDescent="0.3">
      <c r="A3942" t="s">
        <v>4656</v>
      </c>
      <c r="B3942" t="s">
        <v>4993</v>
      </c>
      <c r="C3942" t="s">
        <v>5382</v>
      </c>
      <c r="D3942" t="s">
        <v>3874</v>
      </c>
      <c r="E3942" t="s">
        <v>309</v>
      </c>
      <c r="F3942" t="s">
        <v>4593</v>
      </c>
      <c r="G3942">
        <v>1</v>
      </c>
      <c r="H3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2" t="str">
        <f>Tabla_Consulta_desde_proyectos6[[#This Row],[PRYApath]]&amp;" "&amp;Tabla_Consulta_desde_proyectos6[[#This Row],[Usunombre]]</f>
        <v>/0008/0002 ANTHONY ALVAREZ NAVARRO</v>
      </c>
    </row>
    <row r="3943" spans="1:11" x14ac:dyDescent="0.3">
      <c r="A3943" t="s">
        <v>4656</v>
      </c>
      <c r="B3943" t="s">
        <v>4993</v>
      </c>
      <c r="C3943" t="s">
        <v>5381</v>
      </c>
      <c r="D3943" t="s">
        <v>3874</v>
      </c>
      <c r="E3943" t="s">
        <v>309</v>
      </c>
      <c r="F3943" t="s">
        <v>4593</v>
      </c>
      <c r="G3943">
        <v>3</v>
      </c>
      <c r="H3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3" t="str">
        <f>Tabla_Consulta_desde_proyectos6[[#This Row],[PRYApath]]&amp;" "&amp;Tabla_Consulta_desde_proyectos6[[#This Row],[Usunombre]]</f>
        <v>/0008/0002 ANTHONY ALVAREZ NAVARRO</v>
      </c>
    </row>
    <row r="3944" spans="1:11" x14ac:dyDescent="0.3">
      <c r="A3944" t="s">
        <v>4656</v>
      </c>
      <c r="B3944" t="s">
        <v>4993</v>
      </c>
      <c r="C3944" t="s">
        <v>5382</v>
      </c>
      <c r="D3944" t="s">
        <v>3874</v>
      </c>
      <c r="E3944" t="s">
        <v>309</v>
      </c>
      <c r="F3944" t="s">
        <v>4610</v>
      </c>
      <c r="G3944">
        <v>10</v>
      </c>
      <c r="H3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4" t="str">
        <f>Tabla_Consulta_desde_proyectos6[[#This Row],[PRYApath]]&amp;" "&amp;Tabla_Consulta_desde_proyectos6[[#This Row],[Usunombre]]</f>
        <v>/0008/0002 ANTHONY ALVAREZ NAVARRO</v>
      </c>
    </row>
    <row r="3945" spans="1:11" x14ac:dyDescent="0.3">
      <c r="A3945" t="s">
        <v>4656</v>
      </c>
      <c r="B3945" t="s">
        <v>4993</v>
      </c>
      <c r="C3945" t="s">
        <v>5381</v>
      </c>
      <c r="D3945" t="s">
        <v>3874</v>
      </c>
      <c r="E3945" t="s">
        <v>309</v>
      </c>
      <c r="F3945" t="s">
        <v>4610</v>
      </c>
      <c r="G3945">
        <v>2</v>
      </c>
      <c r="H3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5" t="str">
        <f>Tabla_Consulta_desde_proyectos6[[#This Row],[PRYApath]]&amp;" "&amp;Tabla_Consulta_desde_proyectos6[[#This Row],[Usunombre]]</f>
        <v>/0008/0002 ANTHONY ALVAREZ NAVARRO</v>
      </c>
    </row>
    <row r="3946" spans="1:11" x14ac:dyDescent="0.3">
      <c r="A3946" t="s">
        <v>4656</v>
      </c>
      <c r="B3946" t="s">
        <v>4993</v>
      </c>
      <c r="C3946" t="s">
        <v>5382</v>
      </c>
      <c r="D3946" t="s">
        <v>3874</v>
      </c>
      <c r="E3946" t="s">
        <v>309</v>
      </c>
      <c r="F3946" t="s">
        <v>4692</v>
      </c>
      <c r="G3946">
        <v>2</v>
      </c>
      <c r="H3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6" t="str">
        <f>Tabla_Consulta_desde_proyectos6[[#This Row],[PRYApath]]&amp;" "&amp;Tabla_Consulta_desde_proyectos6[[#This Row],[Usunombre]]</f>
        <v>/0008/0002 ANTHONY ALVAREZ NAVARRO</v>
      </c>
    </row>
    <row r="3947" spans="1:11" x14ac:dyDescent="0.3">
      <c r="A3947" t="s">
        <v>4656</v>
      </c>
      <c r="B3947" t="s">
        <v>4993</v>
      </c>
      <c r="C3947" t="s">
        <v>5381</v>
      </c>
      <c r="D3947" t="s">
        <v>3874</v>
      </c>
      <c r="E3947" t="s">
        <v>309</v>
      </c>
      <c r="F3947" t="s">
        <v>4640</v>
      </c>
      <c r="G3947">
        <v>2</v>
      </c>
      <c r="H3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7" t="str">
        <f>Tabla_Consulta_desde_proyectos6[[#This Row],[PRYApath]]&amp;" "&amp;Tabla_Consulta_desde_proyectos6[[#This Row],[Usunombre]]</f>
        <v>/0008/0002 ANTHONY ALVAREZ NAVARRO</v>
      </c>
    </row>
    <row r="3948" spans="1:11" x14ac:dyDescent="0.3">
      <c r="A3948" t="s">
        <v>4656</v>
      </c>
      <c r="B3948" t="s">
        <v>4993</v>
      </c>
      <c r="C3948" t="s">
        <v>5382</v>
      </c>
      <c r="D3948" t="s">
        <v>3874</v>
      </c>
      <c r="E3948" t="s">
        <v>309</v>
      </c>
      <c r="F3948" t="s">
        <v>8381</v>
      </c>
      <c r="G3948">
        <v>6</v>
      </c>
      <c r="H394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8" t="str">
        <f>Tabla_Consulta_desde_proyectos6[[#This Row],[PRYApath]]&amp;" "&amp;Tabla_Consulta_desde_proyectos6[[#This Row],[Usunombre]]</f>
        <v>/0008/0002 ANTHONY ALVAREZ NAVARRO</v>
      </c>
    </row>
    <row r="3949" spans="1:11" x14ac:dyDescent="0.3">
      <c r="A3949" t="s">
        <v>4656</v>
      </c>
      <c r="B3949" t="s">
        <v>4993</v>
      </c>
      <c r="C3949" t="s">
        <v>5381</v>
      </c>
      <c r="D3949" t="s">
        <v>3874</v>
      </c>
      <c r="E3949" t="s">
        <v>4123</v>
      </c>
      <c r="F3949" t="s">
        <v>4366</v>
      </c>
      <c r="G3949">
        <v>4</v>
      </c>
      <c r="H3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49" t="str">
        <f>Tabla_Consulta_desde_proyectos6[[#This Row],[PRYApath]]&amp;" "&amp;Tabla_Consulta_desde_proyectos6[[#This Row],[Usunombre]]</f>
        <v>/0008/0002 CESAR MATARRITA MATARRITA</v>
      </c>
    </row>
    <row r="3950" spans="1:11" x14ac:dyDescent="0.3">
      <c r="A3950" t="s">
        <v>4656</v>
      </c>
      <c r="B3950" t="s">
        <v>4993</v>
      </c>
      <c r="C3950" t="s">
        <v>5381</v>
      </c>
      <c r="D3950" t="s">
        <v>3874</v>
      </c>
      <c r="E3950" t="s">
        <v>4123</v>
      </c>
      <c r="F3950" t="s">
        <v>4388</v>
      </c>
      <c r="G3950">
        <v>6</v>
      </c>
      <c r="H3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0" t="str">
        <f>Tabla_Consulta_desde_proyectos6[[#This Row],[PRYApath]]&amp;" "&amp;Tabla_Consulta_desde_proyectos6[[#This Row],[Usunombre]]</f>
        <v>/0008/0002 CESAR MATARRITA MATARRITA</v>
      </c>
    </row>
    <row r="3951" spans="1:11" x14ac:dyDescent="0.3">
      <c r="A3951" t="s">
        <v>4656</v>
      </c>
      <c r="B3951" t="s">
        <v>4993</v>
      </c>
      <c r="C3951" t="s">
        <v>5381</v>
      </c>
      <c r="D3951" t="s">
        <v>3874</v>
      </c>
      <c r="E3951" t="s">
        <v>4123</v>
      </c>
      <c r="F3951" t="s">
        <v>4422</v>
      </c>
      <c r="G3951">
        <v>3</v>
      </c>
      <c r="H3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1" t="str">
        <f>Tabla_Consulta_desde_proyectos6[[#This Row],[PRYApath]]&amp;" "&amp;Tabla_Consulta_desde_proyectos6[[#This Row],[Usunombre]]</f>
        <v>/0008/0002 CESAR MATARRITA MATARRITA</v>
      </c>
    </row>
    <row r="3952" spans="1:11" x14ac:dyDescent="0.3">
      <c r="A3952" t="s">
        <v>4656</v>
      </c>
      <c r="B3952" t="s">
        <v>4993</v>
      </c>
      <c r="C3952" t="s">
        <v>5381</v>
      </c>
      <c r="D3952" t="s">
        <v>3874</v>
      </c>
      <c r="E3952" t="s">
        <v>4123</v>
      </c>
      <c r="F3952" t="s">
        <v>4434</v>
      </c>
      <c r="G3952">
        <v>13</v>
      </c>
      <c r="H3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2" t="str">
        <f>Tabla_Consulta_desde_proyectos6[[#This Row],[PRYApath]]&amp;" "&amp;Tabla_Consulta_desde_proyectos6[[#This Row],[Usunombre]]</f>
        <v>/0008/0002 CESAR MATARRITA MATARRITA</v>
      </c>
    </row>
    <row r="3953" spans="1:11" x14ac:dyDescent="0.3">
      <c r="A3953" t="s">
        <v>4656</v>
      </c>
      <c r="B3953" t="s">
        <v>4993</v>
      </c>
      <c r="C3953" t="s">
        <v>5382</v>
      </c>
      <c r="D3953" t="s">
        <v>3874</v>
      </c>
      <c r="E3953" t="s">
        <v>4123</v>
      </c>
      <c r="F3953" t="s">
        <v>4493</v>
      </c>
      <c r="G3953">
        <v>2</v>
      </c>
      <c r="H3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3" t="str">
        <f>Tabla_Consulta_desde_proyectos6[[#This Row],[PRYApath]]&amp;" "&amp;Tabla_Consulta_desde_proyectos6[[#This Row],[Usunombre]]</f>
        <v>/0008/0002 CESAR MATARRITA MATARRITA</v>
      </c>
    </row>
    <row r="3954" spans="1:11" x14ac:dyDescent="0.3">
      <c r="A3954" t="s">
        <v>4656</v>
      </c>
      <c r="B3954" t="s">
        <v>4993</v>
      </c>
      <c r="C3954" t="s">
        <v>5381</v>
      </c>
      <c r="D3954" t="s">
        <v>3874</v>
      </c>
      <c r="E3954" t="s">
        <v>4123</v>
      </c>
      <c r="F3954" t="s">
        <v>4493</v>
      </c>
      <c r="G3954">
        <v>5</v>
      </c>
      <c r="H3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4" t="str">
        <f>Tabla_Consulta_desde_proyectos6[[#This Row],[PRYApath]]&amp;" "&amp;Tabla_Consulta_desde_proyectos6[[#This Row],[Usunombre]]</f>
        <v>/0008/0002 CESAR MATARRITA MATARRITA</v>
      </c>
    </row>
    <row r="3955" spans="1:11" x14ac:dyDescent="0.3">
      <c r="A3955" t="s">
        <v>4656</v>
      </c>
      <c r="B3955" t="s">
        <v>4993</v>
      </c>
      <c r="C3955" t="s">
        <v>5382</v>
      </c>
      <c r="D3955" t="s">
        <v>3874</v>
      </c>
      <c r="E3955" t="s">
        <v>4123</v>
      </c>
      <c r="F3955" t="s">
        <v>4559</v>
      </c>
      <c r="G3955">
        <v>3</v>
      </c>
      <c r="H3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5" t="str">
        <f>Tabla_Consulta_desde_proyectos6[[#This Row],[PRYApath]]&amp;" "&amp;Tabla_Consulta_desde_proyectos6[[#This Row],[Usunombre]]</f>
        <v>/0008/0002 CESAR MATARRITA MATARRITA</v>
      </c>
    </row>
    <row r="3956" spans="1:11" x14ac:dyDescent="0.3">
      <c r="A3956" t="s">
        <v>4656</v>
      </c>
      <c r="B3956" t="s">
        <v>4993</v>
      </c>
      <c r="C3956" t="s">
        <v>5381</v>
      </c>
      <c r="D3956" t="s">
        <v>3874</v>
      </c>
      <c r="E3956" t="s">
        <v>4123</v>
      </c>
      <c r="F3956" t="s">
        <v>4559</v>
      </c>
      <c r="G3956">
        <v>4</v>
      </c>
      <c r="H3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6" t="str">
        <f>Tabla_Consulta_desde_proyectos6[[#This Row],[PRYApath]]&amp;" "&amp;Tabla_Consulta_desde_proyectos6[[#This Row],[Usunombre]]</f>
        <v>/0008/0002 CESAR MATARRITA MATARRITA</v>
      </c>
    </row>
    <row r="3957" spans="1:11" x14ac:dyDescent="0.3">
      <c r="A3957" t="s">
        <v>4656</v>
      </c>
      <c r="B3957" t="s">
        <v>4993</v>
      </c>
      <c r="C3957" t="s">
        <v>5381</v>
      </c>
      <c r="D3957" t="s">
        <v>3874</v>
      </c>
      <c r="E3957" t="s">
        <v>4123</v>
      </c>
      <c r="F3957" t="s">
        <v>4593</v>
      </c>
      <c r="G3957">
        <v>2</v>
      </c>
      <c r="H3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7" t="str">
        <f>Tabla_Consulta_desde_proyectos6[[#This Row],[PRYApath]]&amp;" "&amp;Tabla_Consulta_desde_proyectos6[[#This Row],[Usunombre]]</f>
        <v>/0008/0002 CESAR MATARRITA MATARRITA</v>
      </c>
    </row>
    <row r="3958" spans="1:11" x14ac:dyDescent="0.3">
      <c r="A3958" t="s">
        <v>4656</v>
      </c>
      <c r="B3958" t="s">
        <v>4993</v>
      </c>
      <c r="C3958" t="s">
        <v>5382</v>
      </c>
      <c r="D3958" t="s">
        <v>3874</v>
      </c>
      <c r="E3958" t="s">
        <v>4123</v>
      </c>
      <c r="F3958" t="s">
        <v>4610</v>
      </c>
      <c r="G3958">
        <v>4</v>
      </c>
      <c r="H3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8" t="str">
        <f>Tabla_Consulta_desde_proyectos6[[#This Row],[PRYApath]]&amp;" "&amp;Tabla_Consulta_desde_proyectos6[[#This Row],[Usunombre]]</f>
        <v>/0008/0002 CESAR MATARRITA MATARRITA</v>
      </c>
    </row>
    <row r="3959" spans="1:11" x14ac:dyDescent="0.3">
      <c r="A3959" t="s">
        <v>4656</v>
      </c>
      <c r="B3959" t="s">
        <v>4993</v>
      </c>
      <c r="C3959" t="s">
        <v>5381</v>
      </c>
      <c r="D3959" t="s">
        <v>3874</v>
      </c>
      <c r="E3959" t="s">
        <v>4123</v>
      </c>
      <c r="F3959" t="s">
        <v>4610</v>
      </c>
      <c r="G3959">
        <v>2</v>
      </c>
      <c r="H3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59" t="str">
        <f>Tabla_Consulta_desde_proyectos6[[#This Row],[PRYApath]]&amp;" "&amp;Tabla_Consulta_desde_proyectos6[[#This Row],[Usunombre]]</f>
        <v>/0008/0002 CESAR MATARRITA MATARRITA</v>
      </c>
    </row>
    <row r="3960" spans="1:11" x14ac:dyDescent="0.3">
      <c r="A3960" t="s">
        <v>4656</v>
      </c>
      <c r="B3960" t="s">
        <v>4993</v>
      </c>
      <c r="C3960" t="s">
        <v>5382</v>
      </c>
      <c r="D3960" t="s">
        <v>3874</v>
      </c>
      <c r="E3960" t="s">
        <v>4123</v>
      </c>
      <c r="F3960" t="s">
        <v>4692</v>
      </c>
      <c r="G3960">
        <v>6</v>
      </c>
      <c r="H3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0" t="str">
        <f>Tabla_Consulta_desde_proyectos6[[#This Row],[PRYApath]]&amp;" "&amp;Tabla_Consulta_desde_proyectos6[[#This Row],[Usunombre]]</f>
        <v>/0008/0002 CESAR MATARRITA MATARRITA</v>
      </c>
    </row>
    <row r="3961" spans="1:11" x14ac:dyDescent="0.3">
      <c r="A3961" t="s">
        <v>4656</v>
      </c>
      <c r="B3961" t="s">
        <v>4993</v>
      </c>
      <c r="C3961" t="s">
        <v>5381</v>
      </c>
      <c r="D3961" t="s">
        <v>3874</v>
      </c>
      <c r="E3961" t="s">
        <v>4123</v>
      </c>
      <c r="F3961" t="s">
        <v>4692</v>
      </c>
      <c r="G3961">
        <v>7</v>
      </c>
      <c r="H3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1" t="str">
        <f>Tabla_Consulta_desde_proyectos6[[#This Row],[PRYApath]]&amp;" "&amp;Tabla_Consulta_desde_proyectos6[[#This Row],[Usunombre]]</f>
        <v>/0008/0002 CESAR MATARRITA MATARRITA</v>
      </c>
    </row>
    <row r="3962" spans="1:11" x14ac:dyDescent="0.3">
      <c r="A3962" t="s">
        <v>4656</v>
      </c>
      <c r="B3962" t="s">
        <v>4993</v>
      </c>
      <c r="C3962" t="s">
        <v>5382</v>
      </c>
      <c r="D3962" t="s">
        <v>3874</v>
      </c>
      <c r="E3962" t="s">
        <v>4123</v>
      </c>
      <c r="F3962" t="s">
        <v>4640</v>
      </c>
      <c r="G3962">
        <v>5</v>
      </c>
      <c r="H3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2" t="str">
        <f>Tabla_Consulta_desde_proyectos6[[#This Row],[PRYApath]]&amp;" "&amp;Tabla_Consulta_desde_proyectos6[[#This Row],[Usunombre]]</f>
        <v>/0008/0002 CESAR MATARRITA MATARRITA</v>
      </c>
    </row>
    <row r="3963" spans="1:11" x14ac:dyDescent="0.3">
      <c r="A3963" t="s">
        <v>4656</v>
      </c>
      <c r="B3963" t="s">
        <v>4993</v>
      </c>
      <c r="C3963" t="s">
        <v>5381</v>
      </c>
      <c r="D3963" t="s">
        <v>3874</v>
      </c>
      <c r="E3963" t="s">
        <v>4123</v>
      </c>
      <c r="F3963" t="s">
        <v>4640</v>
      </c>
      <c r="G3963">
        <v>4</v>
      </c>
      <c r="H3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3" t="str">
        <f>Tabla_Consulta_desde_proyectos6[[#This Row],[PRYApath]]&amp;" "&amp;Tabla_Consulta_desde_proyectos6[[#This Row],[Usunombre]]</f>
        <v>/0008/0002 CESAR MATARRITA MATARRITA</v>
      </c>
    </row>
    <row r="3964" spans="1:11" x14ac:dyDescent="0.3">
      <c r="A3964" t="s">
        <v>4656</v>
      </c>
      <c r="B3964" t="s">
        <v>4993</v>
      </c>
      <c r="C3964" t="s">
        <v>5382</v>
      </c>
      <c r="D3964" t="s">
        <v>3874</v>
      </c>
      <c r="E3964" t="s">
        <v>4123</v>
      </c>
      <c r="F3964" t="s">
        <v>8381</v>
      </c>
      <c r="G3964">
        <v>2</v>
      </c>
      <c r="H3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4" t="str">
        <f>Tabla_Consulta_desde_proyectos6[[#This Row],[PRYApath]]&amp;" "&amp;Tabla_Consulta_desde_proyectos6[[#This Row],[Usunombre]]</f>
        <v>/0008/0002 CESAR MATARRITA MATARRITA</v>
      </c>
    </row>
    <row r="3965" spans="1:11" x14ac:dyDescent="0.3">
      <c r="A3965" t="s">
        <v>4656</v>
      </c>
      <c r="B3965" t="s">
        <v>4993</v>
      </c>
      <c r="C3965" t="s">
        <v>5381</v>
      </c>
      <c r="D3965" t="s">
        <v>3874</v>
      </c>
      <c r="E3965" t="s">
        <v>4124</v>
      </c>
      <c r="F3965" t="s">
        <v>4284</v>
      </c>
      <c r="G3965">
        <v>6</v>
      </c>
      <c r="H3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5" t="str">
        <f>Tabla_Consulta_desde_proyectos6[[#This Row],[PRYApath]]&amp;" "&amp;Tabla_Consulta_desde_proyectos6[[#This Row],[Usunombre]]</f>
        <v>/0008/0002 CRISTOPHER AVILA CASTILLO</v>
      </c>
    </row>
    <row r="3966" spans="1:11" x14ac:dyDescent="0.3">
      <c r="A3966" t="s">
        <v>4656</v>
      </c>
      <c r="B3966" t="s">
        <v>4993</v>
      </c>
      <c r="C3966" t="s">
        <v>5382</v>
      </c>
      <c r="D3966" t="s">
        <v>3874</v>
      </c>
      <c r="E3966" t="s">
        <v>4124</v>
      </c>
      <c r="F3966" t="s">
        <v>4342</v>
      </c>
      <c r="G3966">
        <v>1</v>
      </c>
      <c r="H3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6" t="str">
        <f>Tabla_Consulta_desde_proyectos6[[#This Row],[PRYApath]]&amp;" "&amp;Tabla_Consulta_desde_proyectos6[[#This Row],[Usunombre]]</f>
        <v>/0008/0002 CRISTOPHER AVILA CASTILLO</v>
      </c>
    </row>
    <row r="3967" spans="1:11" x14ac:dyDescent="0.3">
      <c r="A3967" t="s">
        <v>4656</v>
      </c>
      <c r="B3967" t="s">
        <v>4993</v>
      </c>
      <c r="C3967" t="s">
        <v>5381</v>
      </c>
      <c r="D3967" t="s">
        <v>3874</v>
      </c>
      <c r="E3967" t="s">
        <v>4124</v>
      </c>
      <c r="F3967" t="s">
        <v>4342</v>
      </c>
      <c r="G3967">
        <v>3</v>
      </c>
      <c r="H3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7" t="str">
        <f>Tabla_Consulta_desde_proyectos6[[#This Row],[PRYApath]]&amp;" "&amp;Tabla_Consulta_desde_proyectos6[[#This Row],[Usunombre]]</f>
        <v>/0008/0002 CRISTOPHER AVILA CASTILLO</v>
      </c>
    </row>
    <row r="3968" spans="1:11" x14ac:dyDescent="0.3">
      <c r="A3968" t="s">
        <v>4656</v>
      </c>
      <c r="B3968" t="s">
        <v>4993</v>
      </c>
      <c r="C3968" t="s">
        <v>5381</v>
      </c>
      <c r="D3968" t="s">
        <v>3874</v>
      </c>
      <c r="E3968" t="s">
        <v>4124</v>
      </c>
      <c r="F3968" t="s">
        <v>4388</v>
      </c>
      <c r="G3968">
        <v>9.5</v>
      </c>
      <c r="H3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8" t="str">
        <f>Tabla_Consulta_desde_proyectos6[[#This Row],[PRYApath]]&amp;" "&amp;Tabla_Consulta_desde_proyectos6[[#This Row],[Usunombre]]</f>
        <v>/0008/0002 CRISTOPHER AVILA CASTILLO</v>
      </c>
    </row>
    <row r="3969" spans="1:11" x14ac:dyDescent="0.3">
      <c r="A3969" t="s">
        <v>4656</v>
      </c>
      <c r="B3969" t="s">
        <v>4993</v>
      </c>
      <c r="C3969" t="s">
        <v>5382</v>
      </c>
      <c r="D3969" t="s">
        <v>3874</v>
      </c>
      <c r="E3969" t="s">
        <v>4124</v>
      </c>
      <c r="F3969" t="s">
        <v>4422</v>
      </c>
      <c r="G3969">
        <v>1.5</v>
      </c>
      <c r="H3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69" t="str">
        <f>Tabla_Consulta_desde_proyectos6[[#This Row],[PRYApath]]&amp;" "&amp;Tabla_Consulta_desde_proyectos6[[#This Row],[Usunombre]]</f>
        <v>/0008/0002 CRISTOPHER AVILA CASTILLO</v>
      </c>
    </row>
    <row r="3970" spans="1:11" x14ac:dyDescent="0.3">
      <c r="A3970" t="s">
        <v>4656</v>
      </c>
      <c r="B3970" t="s">
        <v>4993</v>
      </c>
      <c r="C3970" t="s">
        <v>5381</v>
      </c>
      <c r="D3970" t="s">
        <v>3874</v>
      </c>
      <c r="E3970" t="s">
        <v>4124</v>
      </c>
      <c r="F3970" t="s">
        <v>4422</v>
      </c>
      <c r="G3970">
        <v>7</v>
      </c>
      <c r="H3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0" t="str">
        <f>Tabla_Consulta_desde_proyectos6[[#This Row],[PRYApath]]&amp;" "&amp;Tabla_Consulta_desde_proyectos6[[#This Row],[Usunombre]]</f>
        <v>/0008/0002 CRISTOPHER AVILA CASTILLO</v>
      </c>
    </row>
    <row r="3971" spans="1:11" x14ac:dyDescent="0.3">
      <c r="A3971" t="s">
        <v>4656</v>
      </c>
      <c r="B3971" t="s">
        <v>4993</v>
      </c>
      <c r="C3971" t="s">
        <v>5382</v>
      </c>
      <c r="D3971" t="s">
        <v>3874</v>
      </c>
      <c r="E3971" t="s">
        <v>4124</v>
      </c>
      <c r="F3971" t="s">
        <v>4434</v>
      </c>
      <c r="G3971">
        <v>2</v>
      </c>
      <c r="H3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1" t="str">
        <f>Tabla_Consulta_desde_proyectos6[[#This Row],[PRYApath]]&amp;" "&amp;Tabla_Consulta_desde_proyectos6[[#This Row],[Usunombre]]</f>
        <v>/0008/0002 CRISTOPHER AVILA CASTILLO</v>
      </c>
    </row>
    <row r="3972" spans="1:11" x14ac:dyDescent="0.3">
      <c r="A3972" t="s">
        <v>4656</v>
      </c>
      <c r="B3972" t="s">
        <v>4993</v>
      </c>
      <c r="C3972" t="s">
        <v>5381</v>
      </c>
      <c r="D3972" t="s">
        <v>3874</v>
      </c>
      <c r="E3972" t="s">
        <v>4124</v>
      </c>
      <c r="F3972" t="s">
        <v>4434</v>
      </c>
      <c r="G3972">
        <v>8.5</v>
      </c>
      <c r="H3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2" t="str">
        <f>Tabla_Consulta_desde_proyectos6[[#This Row],[PRYApath]]&amp;" "&amp;Tabla_Consulta_desde_proyectos6[[#This Row],[Usunombre]]</f>
        <v>/0008/0002 CRISTOPHER AVILA CASTILLO</v>
      </c>
    </row>
    <row r="3973" spans="1:11" x14ac:dyDescent="0.3">
      <c r="A3973" t="s">
        <v>4656</v>
      </c>
      <c r="B3973" t="s">
        <v>4993</v>
      </c>
      <c r="C3973" t="s">
        <v>5381</v>
      </c>
      <c r="D3973" t="s">
        <v>3874</v>
      </c>
      <c r="E3973" t="s">
        <v>4124</v>
      </c>
      <c r="F3973" t="s">
        <v>4493</v>
      </c>
      <c r="G3973">
        <v>8</v>
      </c>
      <c r="H3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3" t="str">
        <f>Tabla_Consulta_desde_proyectos6[[#This Row],[PRYApath]]&amp;" "&amp;Tabla_Consulta_desde_proyectos6[[#This Row],[Usunombre]]</f>
        <v>/0008/0002 CRISTOPHER AVILA CASTILLO</v>
      </c>
    </row>
    <row r="3974" spans="1:11" x14ac:dyDescent="0.3">
      <c r="A3974" t="s">
        <v>4656</v>
      </c>
      <c r="B3974" t="s">
        <v>4993</v>
      </c>
      <c r="C3974" t="s">
        <v>5381</v>
      </c>
      <c r="D3974" t="s">
        <v>3874</v>
      </c>
      <c r="E3974" t="s">
        <v>4124</v>
      </c>
      <c r="F3974" t="s">
        <v>4559</v>
      </c>
      <c r="G3974">
        <v>5</v>
      </c>
      <c r="H3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4" t="str">
        <f>Tabla_Consulta_desde_proyectos6[[#This Row],[PRYApath]]&amp;" "&amp;Tabla_Consulta_desde_proyectos6[[#This Row],[Usunombre]]</f>
        <v>/0008/0002 CRISTOPHER AVILA CASTILLO</v>
      </c>
    </row>
    <row r="3975" spans="1:11" x14ac:dyDescent="0.3">
      <c r="A3975" t="s">
        <v>4656</v>
      </c>
      <c r="B3975" t="s">
        <v>4993</v>
      </c>
      <c r="C3975" t="s">
        <v>5381</v>
      </c>
      <c r="D3975" t="s">
        <v>3874</v>
      </c>
      <c r="E3975" t="s">
        <v>4561</v>
      </c>
      <c r="F3975" t="s">
        <v>8381</v>
      </c>
      <c r="G3975">
        <v>0.5</v>
      </c>
      <c r="H3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5" t="str">
        <f>Tabla_Consulta_desde_proyectos6[[#This Row],[PRYApath]]&amp;" "&amp;Tabla_Consulta_desde_proyectos6[[#This Row],[Usunombre]]</f>
        <v>/0008/0002 FABIAN ANDRES CHINCHILLA BLANCO</v>
      </c>
    </row>
    <row r="3976" spans="1:11" x14ac:dyDescent="0.3">
      <c r="A3976" t="s">
        <v>4656</v>
      </c>
      <c r="B3976" t="s">
        <v>4993</v>
      </c>
      <c r="C3976" t="s">
        <v>5382</v>
      </c>
      <c r="D3976" t="s">
        <v>3874</v>
      </c>
      <c r="E3976" t="s">
        <v>294</v>
      </c>
      <c r="F3976" t="s">
        <v>4366</v>
      </c>
      <c r="G3976">
        <v>3.5</v>
      </c>
      <c r="H3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6" t="str">
        <f>Tabla_Consulta_desde_proyectos6[[#This Row],[PRYApath]]&amp;" "&amp;Tabla_Consulta_desde_proyectos6[[#This Row],[Usunombre]]</f>
        <v>/0008/0002 JOSE DANIEL CHINCHILLA CERDAS</v>
      </c>
    </row>
    <row r="3977" spans="1:11" x14ac:dyDescent="0.3">
      <c r="A3977" t="s">
        <v>4656</v>
      </c>
      <c r="B3977" t="s">
        <v>4993</v>
      </c>
      <c r="C3977" t="s">
        <v>5631</v>
      </c>
      <c r="D3977" t="s">
        <v>3874</v>
      </c>
      <c r="E3977" t="s">
        <v>294</v>
      </c>
      <c r="F3977" t="s">
        <v>4366</v>
      </c>
      <c r="G3977">
        <v>0.5</v>
      </c>
      <c r="H3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7" t="str">
        <f>Tabla_Consulta_desde_proyectos6[[#This Row],[PRYApath]]&amp;" "&amp;Tabla_Consulta_desde_proyectos6[[#This Row],[Usunombre]]</f>
        <v>/0008/0002 JOSE DANIEL CHINCHILLA CERDAS</v>
      </c>
    </row>
    <row r="3978" spans="1:11" x14ac:dyDescent="0.3">
      <c r="A3978" t="s">
        <v>4656</v>
      </c>
      <c r="B3978" t="s">
        <v>4993</v>
      </c>
      <c r="C3978" t="s">
        <v>5381</v>
      </c>
      <c r="D3978" t="s">
        <v>3874</v>
      </c>
      <c r="E3978" t="s">
        <v>294</v>
      </c>
      <c r="F3978" t="s">
        <v>4366</v>
      </c>
      <c r="G3978">
        <v>0.5</v>
      </c>
      <c r="H3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8" t="str">
        <f>Tabla_Consulta_desde_proyectos6[[#This Row],[PRYApath]]&amp;" "&amp;Tabla_Consulta_desde_proyectos6[[#This Row],[Usunombre]]</f>
        <v>/0008/0002 JOSE DANIEL CHINCHILLA CERDAS</v>
      </c>
    </row>
    <row r="3979" spans="1:11" x14ac:dyDescent="0.3">
      <c r="A3979" t="s">
        <v>4656</v>
      </c>
      <c r="B3979" t="s">
        <v>4993</v>
      </c>
      <c r="C3979" t="s">
        <v>5383</v>
      </c>
      <c r="D3979" t="s">
        <v>3874</v>
      </c>
      <c r="E3979" t="s">
        <v>294</v>
      </c>
      <c r="F3979" t="s">
        <v>4366</v>
      </c>
      <c r="G3979">
        <v>0.5</v>
      </c>
      <c r="H3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79" t="str">
        <f>Tabla_Consulta_desde_proyectos6[[#This Row],[PRYApath]]&amp;" "&amp;Tabla_Consulta_desde_proyectos6[[#This Row],[Usunombre]]</f>
        <v>/0008/0002 JOSE DANIEL CHINCHILLA CERDAS</v>
      </c>
    </row>
    <row r="3980" spans="1:11" x14ac:dyDescent="0.3">
      <c r="A3980" t="s">
        <v>4656</v>
      </c>
      <c r="B3980" t="s">
        <v>4993</v>
      </c>
      <c r="C3980" t="s">
        <v>5382</v>
      </c>
      <c r="D3980" t="s">
        <v>3874</v>
      </c>
      <c r="E3980" t="s">
        <v>294</v>
      </c>
      <c r="F3980" t="s">
        <v>4388</v>
      </c>
      <c r="G3980">
        <v>1.75</v>
      </c>
      <c r="H3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0" t="str">
        <f>Tabla_Consulta_desde_proyectos6[[#This Row],[PRYApath]]&amp;" "&amp;Tabla_Consulta_desde_proyectos6[[#This Row],[Usunombre]]</f>
        <v>/0008/0002 JOSE DANIEL CHINCHILLA CERDAS</v>
      </c>
    </row>
    <row r="3981" spans="1:11" x14ac:dyDescent="0.3">
      <c r="A3981" t="s">
        <v>4656</v>
      </c>
      <c r="B3981" t="s">
        <v>4993</v>
      </c>
      <c r="C3981" t="s">
        <v>5631</v>
      </c>
      <c r="D3981" t="s">
        <v>3874</v>
      </c>
      <c r="E3981" t="s">
        <v>294</v>
      </c>
      <c r="F3981" t="s">
        <v>4388</v>
      </c>
      <c r="G3981">
        <v>0.5</v>
      </c>
      <c r="H3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1" t="str">
        <f>Tabla_Consulta_desde_proyectos6[[#This Row],[PRYApath]]&amp;" "&amp;Tabla_Consulta_desde_proyectos6[[#This Row],[Usunombre]]</f>
        <v>/0008/0002 JOSE DANIEL CHINCHILLA CERDAS</v>
      </c>
    </row>
    <row r="3982" spans="1:11" x14ac:dyDescent="0.3">
      <c r="A3982" t="s">
        <v>4656</v>
      </c>
      <c r="B3982" t="s">
        <v>4993</v>
      </c>
      <c r="C3982" t="s">
        <v>5381</v>
      </c>
      <c r="D3982" t="s">
        <v>3874</v>
      </c>
      <c r="E3982" t="s">
        <v>294</v>
      </c>
      <c r="F3982" t="s">
        <v>4388</v>
      </c>
      <c r="G3982">
        <v>0.5</v>
      </c>
      <c r="H3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2" t="str">
        <f>Tabla_Consulta_desde_proyectos6[[#This Row],[PRYApath]]&amp;" "&amp;Tabla_Consulta_desde_proyectos6[[#This Row],[Usunombre]]</f>
        <v>/0008/0002 JOSE DANIEL CHINCHILLA CERDAS</v>
      </c>
    </row>
    <row r="3983" spans="1:11" x14ac:dyDescent="0.3">
      <c r="A3983" t="s">
        <v>4656</v>
      </c>
      <c r="B3983" t="s">
        <v>4993</v>
      </c>
      <c r="C3983" t="s">
        <v>5382</v>
      </c>
      <c r="D3983" t="s">
        <v>3874</v>
      </c>
      <c r="E3983" t="s">
        <v>294</v>
      </c>
      <c r="F3983" t="s">
        <v>4422</v>
      </c>
      <c r="G3983">
        <v>0.5</v>
      </c>
      <c r="H3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3" t="str">
        <f>Tabla_Consulta_desde_proyectos6[[#This Row],[PRYApath]]&amp;" "&amp;Tabla_Consulta_desde_proyectos6[[#This Row],[Usunombre]]</f>
        <v>/0008/0002 JOSE DANIEL CHINCHILLA CERDAS</v>
      </c>
    </row>
    <row r="3984" spans="1:11" x14ac:dyDescent="0.3">
      <c r="A3984" t="s">
        <v>4656</v>
      </c>
      <c r="B3984" t="s">
        <v>4993</v>
      </c>
      <c r="C3984" t="s">
        <v>5382</v>
      </c>
      <c r="D3984" t="s">
        <v>3874</v>
      </c>
      <c r="E3984" t="s">
        <v>294</v>
      </c>
      <c r="F3984" t="s">
        <v>4434</v>
      </c>
      <c r="G3984">
        <v>4</v>
      </c>
      <c r="H3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4" t="str">
        <f>Tabla_Consulta_desde_proyectos6[[#This Row],[PRYApath]]&amp;" "&amp;Tabla_Consulta_desde_proyectos6[[#This Row],[Usunombre]]</f>
        <v>/0008/0002 JOSE DANIEL CHINCHILLA CERDAS</v>
      </c>
    </row>
    <row r="3985" spans="1:11" x14ac:dyDescent="0.3">
      <c r="A3985" t="s">
        <v>4656</v>
      </c>
      <c r="B3985" t="s">
        <v>4993</v>
      </c>
      <c r="C3985" t="s">
        <v>5381</v>
      </c>
      <c r="D3985" t="s">
        <v>3874</v>
      </c>
      <c r="E3985" t="s">
        <v>294</v>
      </c>
      <c r="F3985" t="s">
        <v>4434</v>
      </c>
      <c r="G3985">
        <v>1.5</v>
      </c>
      <c r="H3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5" t="str">
        <f>Tabla_Consulta_desde_proyectos6[[#This Row],[PRYApath]]&amp;" "&amp;Tabla_Consulta_desde_proyectos6[[#This Row],[Usunombre]]</f>
        <v>/0008/0002 JOSE DANIEL CHINCHILLA CERDAS</v>
      </c>
    </row>
    <row r="3986" spans="1:11" x14ac:dyDescent="0.3">
      <c r="A3986" t="s">
        <v>4656</v>
      </c>
      <c r="B3986" t="s">
        <v>4993</v>
      </c>
      <c r="C3986" t="s">
        <v>5382</v>
      </c>
      <c r="D3986" t="s">
        <v>3874</v>
      </c>
      <c r="E3986" t="s">
        <v>294</v>
      </c>
      <c r="F3986" t="s">
        <v>4493</v>
      </c>
      <c r="G3986">
        <v>1.5</v>
      </c>
      <c r="H3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6" t="str">
        <f>Tabla_Consulta_desde_proyectos6[[#This Row],[PRYApath]]&amp;" "&amp;Tabla_Consulta_desde_proyectos6[[#This Row],[Usunombre]]</f>
        <v>/0008/0002 JOSE DANIEL CHINCHILLA CERDAS</v>
      </c>
    </row>
    <row r="3987" spans="1:11" x14ac:dyDescent="0.3">
      <c r="A3987" t="s">
        <v>4656</v>
      </c>
      <c r="B3987" t="s">
        <v>4993</v>
      </c>
      <c r="C3987" t="s">
        <v>5381</v>
      </c>
      <c r="D3987" t="s">
        <v>3874</v>
      </c>
      <c r="E3987" t="s">
        <v>294</v>
      </c>
      <c r="F3987" t="s">
        <v>4493</v>
      </c>
      <c r="G3987">
        <v>2</v>
      </c>
      <c r="H3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7" t="str">
        <f>Tabla_Consulta_desde_proyectos6[[#This Row],[PRYApath]]&amp;" "&amp;Tabla_Consulta_desde_proyectos6[[#This Row],[Usunombre]]</f>
        <v>/0008/0002 JOSE DANIEL CHINCHILLA CERDAS</v>
      </c>
    </row>
    <row r="3988" spans="1:11" x14ac:dyDescent="0.3">
      <c r="A3988" t="s">
        <v>4656</v>
      </c>
      <c r="B3988" t="s">
        <v>4993</v>
      </c>
      <c r="C3988" t="s">
        <v>5382</v>
      </c>
      <c r="D3988" t="s">
        <v>3874</v>
      </c>
      <c r="E3988" t="s">
        <v>294</v>
      </c>
      <c r="F3988" t="s">
        <v>4559</v>
      </c>
      <c r="G3988">
        <v>1.5</v>
      </c>
      <c r="H3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8" t="str">
        <f>Tabla_Consulta_desde_proyectos6[[#This Row],[PRYApath]]&amp;" "&amp;Tabla_Consulta_desde_proyectos6[[#This Row],[Usunombre]]</f>
        <v>/0008/0002 JOSE DANIEL CHINCHILLA CERDAS</v>
      </c>
    </row>
    <row r="3989" spans="1:11" x14ac:dyDescent="0.3">
      <c r="A3989" t="s">
        <v>4656</v>
      </c>
      <c r="B3989" t="s">
        <v>4993</v>
      </c>
      <c r="C3989" t="s">
        <v>5382</v>
      </c>
      <c r="D3989" t="s">
        <v>3874</v>
      </c>
      <c r="E3989" t="s">
        <v>294</v>
      </c>
      <c r="F3989" t="s">
        <v>4593</v>
      </c>
      <c r="G3989">
        <v>0.5</v>
      </c>
      <c r="H3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89" t="str">
        <f>Tabla_Consulta_desde_proyectos6[[#This Row],[PRYApath]]&amp;" "&amp;Tabla_Consulta_desde_proyectos6[[#This Row],[Usunombre]]</f>
        <v>/0008/0002 JOSE DANIEL CHINCHILLA CERDAS</v>
      </c>
    </row>
    <row r="3990" spans="1:11" x14ac:dyDescent="0.3">
      <c r="A3990" t="s">
        <v>4656</v>
      </c>
      <c r="B3990" t="s">
        <v>4993</v>
      </c>
      <c r="C3990" t="s">
        <v>5381</v>
      </c>
      <c r="D3990" t="s">
        <v>3874</v>
      </c>
      <c r="E3990" t="s">
        <v>294</v>
      </c>
      <c r="F3990" t="s">
        <v>4593</v>
      </c>
      <c r="G3990">
        <v>1</v>
      </c>
      <c r="H3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0" t="str">
        <f>Tabla_Consulta_desde_proyectos6[[#This Row],[PRYApath]]&amp;" "&amp;Tabla_Consulta_desde_proyectos6[[#This Row],[Usunombre]]</f>
        <v>/0008/0002 JOSE DANIEL CHINCHILLA CERDAS</v>
      </c>
    </row>
    <row r="3991" spans="1:11" x14ac:dyDescent="0.3">
      <c r="A3991" t="s">
        <v>4656</v>
      </c>
      <c r="B3991" t="s">
        <v>4993</v>
      </c>
      <c r="C3991" t="s">
        <v>5381</v>
      </c>
      <c r="D3991" t="s">
        <v>3874</v>
      </c>
      <c r="E3991" t="s">
        <v>294</v>
      </c>
      <c r="F3991" t="s">
        <v>4610</v>
      </c>
      <c r="G3991">
        <v>0.5</v>
      </c>
      <c r="H3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1" t="str">
        <f>Tabla_Consulta_desde_proyectos6[[#This Row],[PRYApath]]&amp;" "&amp;Tabla_Consulta_desde_proyectos6[[#This Row],[Usunombre]]</f>
        <v>/0008/0002 JOSE DANIEL CHINCHILLA CERDAS</v>
      </c>
    </row>
    <row r="3992" spans="1:11" x14ac:dyDescent="0.3">
      <c r="A3992" t="s">
        <v>4656</v>
      </c>
      <c r="B3992" t="s">
        <v>4993</v>
      </c>
      <c r="C3992" t="s">
        <v>5382</v>
      </c>
      <c r="D3992" t="s">
        <v>3874</v>
      </c>
      <c r="E3992" t="s">
        <v>294</v>
      </c>
      <c r="F3992" t="s">
        <v>4692</v>
      </c>
      <c r="G3992">
        <v>1.5</v>
      </c>
      <c r="H3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2" t="str">
        <f>Tabla_Consulta_desde_proyectos6[[#This Row],[PRYApath]]&amp;" "&amp;Tabla_Consulta_desde_proyectos6[[#This Row],[Usunombre]]</f>
        <v>/0008/0002 JOSE DANIEL CHINCHILLA CERDAS</v>
      </c>
    </row>
    <row r="3993" spans="1:11" x14ac:dyDescent="0.3">
      <c r="A3993" t="s">
        <v>4656</v>
      </c>
      <c r="B3993" t="s">
        <v>4993</v>
      </c>
      <c r="C3993" t="s">
        <v>5381</v>
      </c>
      <c r="D3993" t="s">
        <v>3874</v>
      </c>
      <c r="E3993" t="s">
        <v>294</v>
      </c>
      <c r="F3993" t="s">
        <v>4692</v>
      </c>
      <c r="G3993">
        <v>0.5</v>
      </c>
      <c r="H3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3" t="str">
        <f>Tabla_Consulta_desde_proyectos6[[#This Row],[PRYApath]]&amp;" "&amp;Tabla_Consulta_desde_proyectos6[[#This Row],[Usunombre]]</f>
        <v>/0008/0002 JOSE DANIEL CHINCHILLA CERDAS</v>
      </c>
    </row>
    <row r="3994" spans="1:11" x14ac:dyDescent="0.3">
      <c r="A3994" t="s">
        <v>4656</v>
      </c>
      <c r="B3994" t="s">
        <v>4993</v>
      </c>
      <c r="C3994" t="s">
        <v>5382</v>
      </c>
      <c r="D3994" t="s">
        <v>3874</v>
      </c>
      <c r="E3994" t="s">
        <v>294</v>
      </c>
      <c r="F3994" t="s">
        <v>4640</v>
      </c>
      <c r="G3994">
        <v>1</v>
      </c>
      <c r="H3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4" t="str">
        <f>Tabla_Consulta_desde_proyectos6[[#This Row],[PRYApath]]&amp;" "&amp;Tabla_Consulta_desde_proyectos6[[#This Row],[Usunombre]]</f>
        <v>/0008/0002 JOSE DANIEL CHINCHILLA CERDAS</v>
      </c>
    </row>
    <row r="3995" spans="1:11" x14ac:dyDescent="0.3">
      <c r="A3995" t="s">
        <v>4656</v>
      </c>
      <c r="B3995" t="s">
        <v>4993</v>
      </c>
      <c r="C3995" t="s">
        <v>5383</v>
      </c>
      <c r="D3995" t="s">
        <v>3874</v>
      </c>
      <c r="E3995" t="s">
        <v>294</v>
      </c>
      <c r="F3995" t="s">
        <v>4640</v>
      </c>
      <c r="G3995">
        <v>0.75</v>
      </c>
      <c r="H3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5" t="str">
        <f>Tabla_Consulta_desde_proyectos6[[#This Row],[PRYApath]]&amp;" "&amp;Tabla_Consulta_desde_proyectos6[[#This Row],[Usunombre]]</f>
        <v>/0008/0002 JOSE DANIEL CHINCHILLA CERDAS</v>
      </c>
    </row>
    <row r="3996" spans="1:11" x14ac:dyDescent="0.3">
      <c r="A3996" t="s">
        <v>4656</v>
      </c>
      <c r="B3996" t="s">
        <v>4993</v>
      </c>
      <c r="C3996" t="s">
        <v>5381</v>
      </c>
      <c r="D3996" t="s">
        <v>3874</v>
      </c>
      <c r="E3996" t="s">
        <v>294</v>
      </c>
      <c r="F3996" t="s">
        <v>4640</v>
      </c>
      <c r="G3996">
        <v>1.5</v>
      </c>
      <c r="H3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6" t="str">
        <f>Tabla_Consulta_desde_proyectos6[[#This Row],[PRYApath]]&amp;" "&amp;Tabla_Consulta_desde_proyectos6[[#This Row],[Usunombre]]</f>
        <v>/0008/0002 JOSE DANIEL CHINCHILLA CERDAS</v>
      </c>
    </row>
    <row r="3997" spans="1:11" x14ac:dyDescent="0.3">
      <c r="A3997" t="s">
        <v>4656</v>
      </c>
      <c r="B3997" t="s">
        <v>4993</v>
      </c>
      <c r="C3997" t="s">
        <v>5381</v>
      </c>
      <c r="D3997" t="s">
        <v>3874</v>
      </c>
      <c r="E3997" t="s">
        <v>294</v>
      </c>
      <c r="F3997" t="s">
        <v>8381</v>
      </c>
      <c r="G3997">
        <v>0.5</v>
      </c>
      <c r="H399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7" t="str">
        <f>Tabla_Consulta_desde_proyectos6[[#This Row],[PRYApath]]&amp;" "&amp;Tabla_Consulta_desde_proyectos6[[#This Row],[Usunombre]]</f>
        <v>/0008/0002 JOSE DANIEL CHINCHILLA CERDAS</v>
      </c>
    </row>
    <row r="3998" spans="1:11" x14ac:dyDescent="0.3">
      <c r="A3998" t="s">
        <v>4656</v>
      </c>
      <c r="B3998" t="s">
        <v>4993</v>
      </c>
      <c r="C3998" t="s">
        <v>5383</v>
      </c>
      <c r="D3998" t="s">
        <v>3874</v>
      </c>
      <c r="E3998" t="s">
        <v>294</v>
      </c>
      <c r="F3998" t="s">
        <v>8381</v>
      </c>
      <c r="G3998">
        <v>0.5</v>
      </c>
      <c r="H39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8" t="str">
        <f>Tabla_Consulta_desde_proyectos6[[#This Row],[PRYApath]]&amp;" "&amp;Tabla_Consulta_desde_proyectos6[[#This Row],[Usunombre]]</f>
        <v>/0008/0002 JOSE DANIEL CHINCHILLA CERDAS</v>
      </c>
    </row>
    <row r="3999" spans="1:11" x14ac:dyDescent="0.3">
      <c r="A3999" t="s">
        <v>4656</v>
      </c>
      <c r="B3999" t="s">
        <v>4993</v>
      </c>
      <c r="C3999" t="s">
        <v>5381</v>
      </c>
      <c r="D3999" t="s">
        <v>3874</v>
      </c>
      <c r="E3999" t="s">
        <v>299</v>
      </c>
      <c r="F3999" t="s">
        <v>4284</v>
      </c>
      <c r="G3999">
        <v>10</v>
      </c>
      <c r="H3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3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3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3999" t="str">
        <f>Tabla_Consulta_desde_proyectos6[[#This Row],[PRYApath]]&amp;" "&amp;Tabla_Consulta_desde_proyectos6[[#This Row],[Usunombre]]</f>
        <v>/0008/0002 MARCO ANTONIO ALPIZAR RODRIGUEZ</v>
      </c>
    </row>
    <row r="4000" spans="1:11" x14ac:dyDescent="0.3">
      <c r="A4000" t="s">
        <v>4656</v>
      </c>
      <c r="B4000" t="s">
        <v>4993</v>
      </c>
      <c r="C4000" t="s">
        <v>5382</v>
      </c>
      <c r="D4000" t="s">
        <v>3874</v>
      </c>
      <c r="E4000" t="s">
        <v>299</v>
      </c>
      <c r="F4000" t="s">
        <v>4342</v>
      </c>
      <c r="G4000">
        <v>10</v>
      </c>
      <c r="H4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0" t="str">
        <f>Tabla_Consulta_desde_proyectos6[[#This Row],[PRYApath]]&amp;" "&amp;Tabla_Consulta_desde_proyectos6[[#This Row],[Usunombre]]</f>
        <v>/0008/0002 MARCO ANTONIO ALPIZAR RODRIGUEZ</v>
      </c>
    </row>
    <row r="4001" spans="1:11" x14ac:dyDescent="0.3">
      <c r="A4001" t="s">
        <v>4656</v>
      </c>
      <c r="B4001" t="s">
        <v>4993</v>
      </c>
      <c r="C4001" t="s">
        <v>5381</v>
      </c>
      <c r="D4001" t="s">
        <v>3874</v>
      </c>
      <c r="E4001" t="s">
        <v>299</v>
      </c>
      <c r="F4001" t="s">
        <v>4342</v>
      </c>
      <c r="G4001">
        <v>2</v>
      </c>
      <c r="H4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1" t="str">
        <f>Tabla_Consulta_desde_proyectos6[[#This Row],[PRYApath]]&amp;" "&amp;Tabla_Consulta_desde_proyectos6[[#This Row],[Usunombre]]</f>
        <v>/0008/0002 MARCO ANTONIO ALPIZAR RODRIGUEZ</v>
      </c>
    </row>
    <row r="4002" spans="1:11" x14ac:dyDescent="0.3">
      <c r="A4002" t="s">
        <v>4656</v>
      </c>
      <c r="B4002" t="s">
        <v>4993</v>
      </c>
      <c r="C4002" t="s">
        <v>5383</v>
      </c>
      <c r="D4002" t="s">
        <v>3874</v>
      </c>
      <c r="E4002" t="s">
        <v>299</v>
      </c>
      <c r="F4002" t="s">
        <v>4366</v>
      </c>
      <c r="G4002">
        <v>10</v>
      </c>
      <c r="H4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2" t="str">
        <f>Tabla_Consulta_desde_proyectos6[[#This Row],[PRYApath]]&amp;" "&amp;Tabla_Consulta_desde_proyectos6[[#This Row],[Usunombre]]</f>
        <v>/0008/0002 MARCO ANTONIO ALPIZAR RODRIGUEZ</v>
      </c>
    </row>
    <row r="4003" spans="1:11" x14ac:dyDescent="0.3">
      <c r="A4003" t="s">
        <v>4656</v>
      </c>
      <c r="B4003" t="s">
        <v>4993</v>
      </c>
      <c r="C4003" t="s">
        <v>5383</v>
      </c>
      <c r="D4003" t="s">
        <v>3874</v>
      </c>
      <c r="E4003" t="s">
        <v>299</v>
      </c>
      <c r="F4003" t="s">
        <v>4388</v>
      </c>
      <c r="G4003">
        <v>11</v>
      </c>
      <c r="H4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3" t="str">
        <f>Tabla_Consulta_desde_proyectos6[[#This Row],[PRYApath]]&amp;" "&amp;Tabla_Consulta_desde_proyectos6[[#This Row],[Usunombre]]</f>
        <v>/0008/0002 MARCO ANTONIO ALPIZAR RODRIGUEZ</v>
      </c>
    </row>
    <row r="4004" spans="1:11" x14ac:dyDescent="0.3">
      <c r="A4004" t="s">
        <v>4656</v>
      </c>
      <c r="B4004" t="s">
        <v>4993</v>
      </c>
      <c r="C4004" t="s">
        <v>4995</v>
      </c>
      <c r="D4004" t="s">
        <v>3874</v>
      </c>
      <c r="E4004" t="s">
        <v>299</v>
      </c>
      <c r="F4004" t="s">
        <v>4434</v>
      </c>
      <c r="G4004">
        <v>10</v>
      </c>
      <c r="H4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4" t="str">
        <f>Tabla_Consulta_desde_proyectos6[[#This Row],[PRYApath]]&amp;" "&amp;Tabla_Consulta_desde_proyectos6[[#This Row],[Usunombre]]</f>
        <v>/0008/0002 MARCO ANTONIO ALPIZAR RODRIGUEZ</v>
      </c>
    </row>
    <row r="4005" spans="1:11" x14ac:dyDescent="0.3">
      <c r="A4005" t="s">
        <v>4656</v>
      </c>
      <c r="B4005" t="s">
        <v>4993</v>
      </c>
      <c r="C4005" t="s">
        <v>5632</v>
      </c>
      <c r="D4005" t="s">
        <v>3874</v>
      </c>
      <c r="E4005" t="s">
        <v>299</v>
      </c>
      <c r="F4005" t="s">
        <v>4434</v>
      </c>
      <c r="G4005">
        <v>21</v>
      </c>
      <c r="H4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5" t="str">
        <f>Tabla_Consulta_desde_proyectos6[[#This Row],[PRYApath]]&amp;" "&amp;Tabla_Consulta_desde_proyectos6[[#This Row],[Usunombre]]</f>
        <v>/0008/0002 MARCO ANTONIO ALPIZAR RODRIGUEZ</v>
      </c>
    </row>
    <row r="4006" spans="1:11" x14ac:dyDescent="0.3">
      <c r="A4006" t="s">
        <v>4656</v>
      </c>
      <c r="B4006" t="s">
        <v>4993</v>
      </c>
      <c r="C4006" t="s">
        <v>5632</v>
      </c>
      <c r="D4006" t="s">
        <v>3874</v>
      </c>
      <c r="E4006" t="s">
        <v>299</v>
      </c>
      <c r="F4006" t="s">
        <v>4493</v>
      </c>
      <c r="G4006">
        <v>10</v>
      </c>
      <c r="H4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6" t="str">
        <f>Tabla_Consulta_desde_proyectos6[[#This Row],[PRYApath]]&amp;" "&amp;Tabla_Consulta_desde_proyectos6[[#This Row],[Usunombre]]</f>
        <v>/0008/0002 MARCO ANTONIO ALPIZAR RODRIGUEZ</v>
      </c>
    </row>
    <row r="4007" spans="1:11" x14ac:dyDescent="0.3">
      <c r="A4007" t="s">
        <v>4656</v>
      </c>
      <c r="B4007" t="s">
        <v>4993</v>
      </c>
      <c r="C4007" t="s">
        <v>4995</v>
      </c>
      <c r="D4007" t="s">
        <v>3874</v>
      </c>
      <c r="E4007" t="s">
        <v>299</v>
      </c>
      <c r="F4007" t="s">
        <v>4493</v>
      </c>
      <c r="G4007">
        <v>12</v>
      </c>
      <c r="H4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7" t="str">
        <f>Tabla_Consulta_desde_proyectos6[[#This Row],[PRYApath]]&amp;" "&amp;Tabla_Consulta_desde_proyectos6[[#This Row],[Usunombre]]</f>
        <v>/0008/0002 MARCO ANTONIO ALPIZAR RODRIGUEZ</v>
      </c>
    </row>
    <row r="4008" spans="1:11" x14ac:dyDescent="0.3">
      <c r="A4008" t="s">
        <v>4656</v>
      </c>
      <c r="B4008" t="s">
        <v>4993</v>
      </c>
      <c r="C4008" t="s">
        <v>4995</v>
      </c>
      <c r="D4008" t="s">
        <v>3874</v>
      </c>
      <c r="E4008" t="s">
        <v>299</v>
      </c>
      <c r="F4008" t="s">
        <v>4559</v>
      </c>
      <c r="G4008">
        <v>10</v>
      </c>
      <c r="H4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8" t="str">
        <f>Tabla_Consulta_desde_proyectos6[[#This Row],[PRYApath]]&amp;" "&amp;Tabla_Consulta_desde_proyectos6[[#This Row],[Usunombre]]</f>
        <v>/0008/0002 MARCO ANTONIO ALPIZAR RODRIGUEZ</v>
      </c>
    </row>
    <row r="4009" spans="1:11" x14ac:dyDescent="0.3">
      <c r="A4009" t="s">
        <v>4656</v>
      </c>
      <c r="B4009" t="s">
        <v>4993</v>
      </c>
      <c r="C4009" t="s">
        <v>5383</v>
      </c>
      <c r="D4009" t="s">
        <v>3874</v>
      </c>
      <c r="E4009" t="s">
        <v>299</v>
      </c>
      <c r="F4009" t="s">
        <v>4559</v>
      </c>
      <c r="G4009">
        <v>4</v>
      </c>
      <c r="H4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09" t="str">
        <f>Tabla_Consulta_desde_proyectos6[[#This Row],[PRYApath]]&amp;" "&amp;Tabla_Consulta_desde_proyectos6[[#This Row],[Usunombre]]</f>
        <v>/0008/0002 MARCO ANTONIO ALPIZAR RODRIGUEZ</v>
      </c>
    </row>
    <row r="4010" spans="1:11" x14ac:dyDescent="0.3">
      <c r="A4010" t="s">
        <v>4656</v>
      </c>
      <c r="B4010" t="s">
        <v>4993</v>
      </c>
      <c r="C4010" t="s">
        <v>5383</v>
      </c>
      <c r="D4010" t="s">
        <v>3874</v>
      </c>
      <c r="E4010" t="s">
        <v>299</v>
      </c>
      <c r="F4010" t="s">
        <v>4593</v>
      </c>
      <c r="G4010">
        <v>3</v>
      </c>
      <c r="H4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0" t="str">
        <f>Tabla_Consulta_desde_proyectos6[[#This Row],[PRYApath]]&amp;" "&amp;Tabla_Consulta_desde_proyectos6[[#This Row],[Usunombre]]</f>
        <v>/0008/0002 MARCO ANTONIO ALPIZAR RODRIGUEZ</v>
      </c>
    </row>
    <row r="4011" spans="1:11" x14ac:dyDescent="0.3">
      <c r="A4011" t="s">
        <v>4656</v>
      </c>
      <c r="B4011" t="s">
        <v>4993</v>
      </c>
      <c r="C4011" t="s">
        <v>5383</v>
      </c>
      <c r="D4011" t="s">
        <v>3874</v>
      </c>
      <c r="E4011" t="s">
        <v>299</v>
      </c>
      <c r="F4011" t="s">
        <v>4610</v>
      </c>
      <c r="G4011">
        <v>2</v>
      </c>
      <c r="H4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1" t="str">
        <f>Tabla_Consulta_desde_proyectos6[[#This Row],[PRYApath]]&amp;" "&amp;Tabla_Consulta_desde_proyectos6[[#This Row],[Usunombre]]</f>
        <v>/0008/0002 MARCO ANTONIO ALPIZAR RODRIGUEZ</v>
      </c>
    </row>
    <row r="4012" spans="1:11" x14ac:dyDescent="0.3">
      <c r="A4012" t="s">
        <v>4656</v>
      </c>
      <c r="B4012" t="s">
        <v>4996</v>
      </c>
      <c r="C4012" t="s">
        <v>4997</v>
      </c>
      <c r="D4012" t="s">
        <v>4460</v>
      </c>
      <c r="E4012" t="s">
        <v>286</v>
      </c>
      <c r="F4012" t="s">
        <v>4342</v>
      </c>
      <c r="G4012">
        <v>1</v>
      </c>
      <c r="H4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2" t="str">
        <f>Tabla_Consulta_desde_proyectos6[[#This Row],[PRYApath]]&amp;" "&amp;Tabla_Consulta_desde_proyectos6[[#This Row],[Usunombre]]</f>
        <v>/0008/0004 ALFONSO FUENTES RODRIGUEZ</v>
      </c>
    </row>
    <row r="4013" spans="1:11" x14ac:dyDescent="0.3">
      <c r="A4013" t="s">
        <v>4656</v>
      </c>
      <c r="B4013" t="s">
        <v>4996</v>
      </c>
      <c r="C4013" t="s">
        <v>4997</v>
      </c>
      <c r="D4013" t="s">
        <v>4460</v>
      </c>
      <c r="E4013" t="s">
        <v>286</v>
      </c>
      <c r="F4013" t="s">
        <v>4366</v>
      </c>
      <c r="G4013">
        <v>9</v>
      </c>
      <c r="H4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3" t="str">
        <f>Tabla_Consulta_desde_proyectos6[[#This Row],[PRYApath]]&amp;" "&amp;Tabla_Consulta_desde_proyectos6[[#This Row],[Usunombre]]</f>
        <v>/0008/0004 ALFONSO FUENTES RODRIGUEZ</v>
      </c>
    </row>
    <row r="4014" spans="1:11" x14ac:dyDescent="0.3">
      <c r="A4014" t="s">
        <v>4656</v>
      </c>
      <c r="B4014" t="s">
        <v>4996</v>
      </c>
      <c r="C4014" t="s">
        <v>5196</v>
      </c>
      <c r="D4014" t="s">
        <v>4460</v>
      </c>
      <c r="E4014" t="s">
        <v>286</v>
      </c>
      <c r="F4014" t="s">
        <v>4610</v>
      </c>
      <c r="G4014">
        <v>5.5</v>
      </c>
      <c r="H4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4" t="str">
        <f>Tabla_Consulta_desde_proyectos6[[#This Row],[PRYApath]]&amp;" "&amp;Tabla_Consulta_desde_proyectos6[[#This Row],[Usunombre]]</f>
        <v>/0008/0004 ALFONSO FUENTES RODRIGUEZ</v>
      </c>
    </row>
    <row r="4015" spans="1:11" x14ac:dyDescent="0.3">
      <c r="A4015" t="s">
        <v>4656</v>
      </c>
      <c r="B4015" t="s">
        <v>4996</v>
      </c>
      <c r="C4015" t="s">
        <v>4997</v>
      </c>
      <c r="D4015" t="s">
        <v>4460</v>
      </c>
      <c r="E4015" t="s">
        <v>65</v>
      </c>
      <c r="F4015" t="s">
        <v>4284</v>
      </c>
      <c r="G4015">
        <v>9.2799999999999994</v>
      </c>
      <c r="H4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5" t="str">
        <f>Tabla_Consulta_desde_proyectos6[[#This Row],[PRYApath]]&amp;" "&amp;Tabla_Consulta_desde_proyectos6[[#This Row],[Usunombre]]</f>
        <v>/0008/0004 ALFONSO VARGAS CHAVES</v>
      </c>
    </row>
    <row r="4016" spans="1:11" x14ac:dyDescent="0.3">
      <c r="A4016" t="s">
        <v>4656</v>
      </c>
      <c r="B4016" t="s">
        <v>4996</v>
      </c>
      <c r="C4016" t="s">
        <v>5395</v>
      </c>
      <c r="D4016" t="s">
        <v>4460</v>
      </c>
      <c r="E4016" t="s">
        <v>65</v>
      </c>
      <c r="F4016" t="s">
        <v>4284</v>
      </c>
      <c r="G4016">
        <v>6.5</v>
      </c>
      <c r="H4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6" t="str">
        <f>Tabla_Consulta_desde_proyectos6[[#This Row],[PRYApath]]&amp;" "&amp;Tabla_Consulta_desde_proyectos6[[#This Row],[Usunombre]]</f>
        <v>/0008/0004 ALFONSO VARGAS CHAVES</v>
      </c>
    </row>
    <row r="4017" spans="1:11" x14ac:dyDescent="0.3">
      <c r="A4017" t="s">
        <v>4656</v>
      </c>
      <c r="B4017" t="s">
        <v>4996</v>
      </c>
      <c r="C4017" t="s">
        <v>4998</v>
      </c>
      <c r="D4017" t="s">
        <v>4460</v>
      </c>
      <c r="E4017" t="s">
        <v>65</v>
      </c>
      <c r="F4017" t="s">
        <v>4284</v>
      </c>
      <c r="G4017">
        <v>6.5</v>
      </c>
      <c r="H4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7" t="str">
        <f>Tabla_Consulta_desde_proyectos6[[#This Row],[PRYApath]]&amp;" "&amp;Tabla_Consulta_desde_proyectos6[[#This Row],[Usunombre]]</f>
        <v>/0008/0004 ALFONSO VARGAS CHAVES</v>
      </c>
    </row>
    <row r="4018" spans="1:11" x14ac:dyDescent="0.3">
      <c r="A4018" t="s">
        <v>4656</v>
      </c>
      <c r="B4018" t="s">
        <v>4996</v>
      </c>
      <c r="C4018" t="s">
        <v>4997</v>
      </c>
      <c r="D4018" t="s">
        <v>4460</v>
      </c>
      <c r="E4018" t="s">
        <v>65</v>
      </c>
      <c r="F4018" t="s">
        <v>4342</v>
      </c>
      <c r="G4018">
        <v>8.5500000000000007</v>
      </c>
      <c r="H4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8" t="str">
        <f>Tabla_Consulta_desde_proyectos6[[#This Row],[PRYApath]]&amp;" "&amp;Tabla_Consulta_desde_proyectos6[[#This Row],[Usunombre]]</f>
        <v>/0008/0004 ALFONSO VARGAS CHAVES</v>
      </c>
    </row>
    <row r="4019" spans="1:11" x14ac:dyDescent="0.3">
      <c r="A4019" t="s">
        <v>4656</v>
      </c>
      <c r="B4019" t="s">
        <v>4996</v>
      </c>
      <c r="C4019" t="s">
        <v>4997</v>
      </c>
      <c r="D4019" t="s">
        <v>4460</v>
      </c>
      <c r="E4019" t="s">
        <v>65</v>
      </c>
      <c r="F4019" t="s">
        <v>4366</v>
      </c>
      <c r="G4019">
        <v>7</v>
      </c>
      <c r="H4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19" t="str">
        <f>Tabla_Consulta_desde_proyectos6[[#This Row],[PRYApath]]&amp;" "&amp;Tabla_Consulta_desde_proyectos6[[#This Row],[Usunombre]]</f>
        <v>/0008/0004 ALFONSO VARGAS CHAVES</v>
      </c>
    </row>
    <row r="4020" spans="1:11" x14ac:dyDescent="0.3">
      <c r="A4020" t="s">
        <v>4656</v>
      </c>
      <c r="B4020" t="s">
        <v>4996</v>
      </c>
      <c r="C4020" t="s">
        <v>4997</v>
      </c>
      <c r="D4020" t="s">
        <v>4460</v>
      </c>
      <c r="E4020" t="s">
        <v>65</v>
      </c>
      <c r="F4020" t="s">
        <v>4388</v>
      </c>
      <c r="G4020">
        <v>5</v>
      </c>
      <c r="H4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0" t="str">
        <f>Tabla_Consulta_desde_proyectos6[[#This Row],[PRYApath]]&amp;" "&amp;Tabla_Consulta_desde_proyectos6[[#This Row],[Usunombre]]</f>
        <v>/0008/0004 ALFONSO VARGAS CHAVES</v>
      </c>
    </row>
    <row r="4021" spans="1:11" x14ac:dyDescent="0.3">
      <c r="A4021" t="s">
        <v>4656</v>
      </c>
      <c r="B4021" t="s">
        <v>4996</v>
      </c>
      <c r="C4021" t="s">
        <v>4997</v>
      </c>
      <c r="D4021" t="s">
        <v>4460</v>
      </c>
      <c r="E4021" t="s">
        <v>65</v>
      </c>
      <c r="F4021" t="s">
        <v>4422</v>
      </c>
      <c r="G4021">
        <v>4.5</v>
      </c>
      <c r="H4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1" t="str">
        <f>Tabla_Consulta_desde_proyectos6[[#This Row],[PRYApath]]&amp;" "&amp;Tabla_Consulta_desde_proyectos6[[#This Row],[Usunombre]]</f>
        <v>/0008/0004 ALFONSO VARGAS CHAVES</v>
      </c>
    </row>
    <row r="4022" spans="1:11" x14ac:dyDescent="0.3">
      <c r="A4022" t="s">
        <v>4656</v>
      </c>
      <c r="B4022" t="s">
        <v>4996</v>
      </c>
      <c r="C4022" t="s">
        <v>4997</v>
      </c>
      <c r="D4022" t="s">
        <v>4460</v>
      </c>
      <c r="E4022" t="s">
        <v>65</v>
      </c>
      <c r="F4022" t="s">
        <v>4434</v>
      </c>
      <c r="G4022">
        <v>7.25</v>
      </c>
      <c r="H4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2" t="str">
        <f>Tabla_Consulta_desde_proyectos6[[#This Row],[PRYApath]]&amp;" "&amp;Tabla_Consulta_desde_proyectos6[[#This Row],[Usunombre]]</f>
        <v>/0008/0004 ALFONSO VARGAS CHAVES</v>
      </c>
    </row>
    <row r="4023" spans="1:11" x14ac:dyDescent="0.3">
      <c r="A4023" t="s">
        <v>4656</v>
      </c>
      <c r="B4023" t="s">
        <v>4996</v>
      </c>
      <c r="C4023" t="s">
        <v>4997</v>
      </c>
      <c r="D4023" t="s">
        <v>4460</v>
      </c>
      <c r="E4023" t="s">
        <v>65</v>
      </c>
      <c r="F4023" t="s">
        <v>4493</v>
      </c>
      <c r="G4023">
        <v>8.25</v>
      </c>
      <c r="H4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3" t="str">
        <f>Tabla_Consulta_desde_proyectos6[[#This Row],[PRYApath]]&amp;" "&amp;Tabla_Consulta_desde_proyectos6[[#This Row],[Usunombre]]</f>
        <v>/0008/0004 ALFONSO VARGAS CHAVES</v>
      </c>
    </row>
    <row r="4024" spans="1:11" x14ac:dyDescent="0.3">
      <c r="A4024" t="s">
        <v>4656</v>
      </c>
      <c r="B4024" t="s">
        <v>4996</v>
      </c>
      <c r="C4024" t="s">
        <v>4997</v>
      </c>
      <c r="D4024" t="s">
        <v>4460</v>
      </c>
      <c r="E4024" t="s">
        <v>65</v>
      </c>
      <c r="F4024" t="s">
        <v>4559</v>
      </c>
      <c r="G4024">
        <v>3.5</v>
      </c>
      <c r="H4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4" t="str">
        <f>Tabla_Consulta_desde_proyectos6[[#This Row],[PRYApath]]&amp;" "&amp;Tabla_Consulta_desde_proyectos6[[#This Row],[Usunombre]]</f>
        <v>/0008/0004 ALFONSO VARGAS CHAVES</v>
      </c>
    </row>
    <row r="4025" spans="1:11" x14ac:dyDescent="0.3">
      <c r="A4025" t="s">
        <v>4656</v>
      </c>
      <c r="B4025" t="s">
        <v>4996</v>
      </c>
      <c r="C4025" t="s">
        <v>4997</v>
      </c>
      <c r="D4025" t="s">
        <v>4460</v>
      </c>
      <c r="E4025" t="s">
        <v>65</v>
      </c>
      <c r="F4025" t="s">
        <v>4610</v>
      </c>
      <c r="G4025">
        <v>0.5</v>
      </c>
      <c r="H4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5" t="str">
        <f>Tabla_Consulta_desde_proyectos6[[#This Row],[PRYApath]]&amp;" "&amp;Tabla_Consulta_desde_proyectos6[[#This Row],[Usunombre]]</f>
        <v>/0008/0004 ALFONSO VARGAS CHAVES</v>
      </c>
    </row>
    <row r="4026" spans="1:11" x14ac:dyDescent="0.3">
      <c r="A4026" t="s">
        <v>4656</v>
      </c>
      <c r="B4026" t="s">
        <v>4996</v>
      </c>
      <c r="C4026" t="s">
        <v>4997</v>
      </c>
      <c r="D4026" t="s">
        <v>4460</v>
      </c>
      <c r="E4026" t="s">
        <v>65</v>
      </c>
      <c r="F4026" t="s">
        <v>4692</v>
      </c>
      <c r="G4026">
        <v>1</v>
      </c>
      <c r="H4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6" t="str">
        <f>Tabla_Consulta_desde_proyectos6[[#This Row],[PRYApath]]&amp;" "&amp;Tabla_Consulta_desde_proyectos6[[#This Row],[Usunombre]]</f>
        <v>/0008/0004 ALFONSO VARGAS CHAVES</v>
      </c>
    </row>
    <row r="4027" spans="1:11" x14ac:dyDescent="0.3">
      <c r="A4027" t="s">
        <v>4656</v>
      </c>
      <c r="B4027" t="s">
        <v>4996</v>
      </c>
      <c r="C4027" t="s">
        <v>4997</v>
      </c>
      <c r="D4027" t="s">
        <v>4460</v>
      </c>
      <c r="E4027" t="s">
        <v>65</v>
      </c>
      <c r="F4027" t="s">
        <v>4640</v>
      </c>
      <c r="G4027">
        <v>0.5</v>
      </c>
      <c r="H4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7" t="str">
        <f>Tabla_Consulta_desde_proyectos6[[#This Row],[PRYApath]]&amp;" "&amp;Tabla_Consulta_desde_proyectos6[[#This Row],[Usunombre]]</f>
        <v>/0008/0004 ALFONSO VARGAS CHAVES</v>
      </c>
    </row>
    <row r="4028" spans="1:11" x14ac:dyDescent="0.3">
      <c r="A4028" t="s">
        <v>4656</v>
      </c>
      <c r="B4028" t="s">
        <v>4996</v>
      </c>
      <c r="C4028" t="s">
        <v>4997</v>
      </c>
      <c r="D4028" t="s">
        <v>4460</v>
      </c>
      <c r="E4028" t="s">
        <v>136</v>
      </c>
      <c r="F4028" t="s">
        <v>4342</v>
      </c>
      <c r="G4028">
        <v>1</v>
      </c>
      <c r="H4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8" t="str">
        <f>Tabla_Consulta_desde_proyectos6[[#This Row],[PRYApath]]&amp;" "&amp;Tabla_Consulta_desde_proyectos6[[#This Row],[Usunombre]]</f>
        <v>/0008/0004 GEHISSON ANDRES GAITAN HERRERA</v>
      </c>
    </row>
    <row r="4029" spans="1:11" x14ac:dyDescent="0.3">
      <c r="A4029" t="s">
        <v>4656</v>
      </c>
      <c r="B4029" t="s">
        <v>4996</v>
      </c>
      <c r="C4029" t="s">
        <v>5393</v>
      </c>
      <c r="D4029" t="s">
        <v>4460</v>
      </c>
      <c r="E4029" t="s">
        <v>136</v>
      </c>
      <c r="F4029" t="s">
        <v>4366</v>
      </c>
      <c r="G4029">
        <v>5</v>
      </c>
      <c r="H4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29" t="str">
        <f>Tabla_Consulta_desde_proyectos6[[#This Row],[PRYApath]]&amp;" "&amp;Tabla_Consulta_desde_proyectos6[[#This Row],[Usunombre]]</f>
        <v>/0008/0004 GEHISSON ANDRES GAITAN HERRERA</v>
      </c>
    </row>
    <row r="4030" spans="1:11" x14ac:dyDescent="0.3">
      <c r="A4030" t="s">
        <v>4656</v>
      </c>
      <c r="B4030" t="s">
        <v>4996</v>
      </c>
      <c r="C4030" t="s">
        <v>5196</v>
      </c>
      <c r="D4030" t="s">
        <v>4460</v>
      </c>
      <c r="E4030" t="s">
        <v>136</v>
      </c>
      <c r="F4030" t="s">
        <v>4366</v>
      </c>
      <c r="G4030">
        <v>3.25</v>
      </c>
      <c r="H4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0" t="str">
        <f>Tabla_Consulta_desde_proyectos6[[#This Row],[PRYApath]]&amp;" "&amp;Tabla_Consulta_desde_proyectos6[[#This Row],[Usunombre]]</f>
        <v>/0008/0004 GEHISSON ANDRES GAITAN HERRERA</v>
      </c>
    </row>
    <row r="4031" spans="1:11" x14ac:dyDescent="0.3">
      <c r="A4031" t="s">
        <v>4656</v>
      </c>
      <c r="B4031" t="s">
        <v>4996</v>
      </c>
      <c r="C4031" t="s">
        <v>5393</v>
      </c>
      <c r="D4031" t="s">
        <v>4460</v>
      </c>
      <c r="E4031" t="s">
        <v>4214</v>
      </c>
      <c r="F4031" t="s">
        <v>4342</v>
      </c>
      <c r="G4031">
        <v>2</v>
      </c>
      <c r="H4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1" t="str">
        <f>Tabla_Consulta_desde_proyectos6[[#This Row],[PRYApath]]&amp;" "&amp;Tabla_Consulta_desde_proyectos6[[#This Row],[Usunombre]]</f>
        <v>/0008/0004 GERARDO BOLIVAR VARGAS FERNANDEZ</v>
      </c>
    </row>
    <row r="4032" spans="1:11" x14ac:dyDescent="0.3">
      <c r="A4032" t="s">
        <v>4656</v>
      </c>
      <c r="B4032" t="s">
        <v>4996</v>
      </c>
      <c r="C4032" t="s">
        <v>5393</v>
      </c>
      <c r="D4032" t="s">
        <v>4460</v>
      </c>
      <c r="E4032" t="s">
        <v>4214</v>
      </c>
      <c r="F4032" t="s">
        <v>4388</v>
      </c>
      <c r="G4032">
        <v>0.5</v>
      </c>
      <c r="H4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2" t="str">
        <f>Tabla_Consulta_desde_proyectos6[[#This Row],[PRYApath]]&amp;" "&amp;Tabla_Consulta_desde_proyectos6[[#This Row],[Usunombre]]</f>
        <v>/0008/0004 GERARDO BOLIVAR VARGAS FERNANDEZ</v>
      </c>
    </row>
    <row r="4033" spans="1:11" x14ac:dyDescent="0.3">
      <c r="A4033" t="s">
        <v>4656</v>
      </c>
      <c r="B4033" t="s">
        <v>4996</v>
      </c>
      <c r="C4033" t="s">
        <v>5393</v>
      </c>
      <c r="D4033" t="s">
        <v>4460</v>
      </c>
      <c r="E4033" t="s">
        <v>4214</v>
      </c>
      <c r="F4033" t="s">
        <v>4434</v>
      </c>
      <c r="G4033">
        <v>2.5</v>
      </c>
      <c r="H4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3" t="str">
        <f>Tabla_Consulta_desde_proyectos6[[#This Row],[PRYApath]]&amp;" "&amp;Tabla_Consulta_desde_proyectos6[[#This Row],[Usunombre]]</f>
        <v>/0008/0004 GERARDO BOLIVAR VARGAS FERNANDEZ</v>
      </c>
    </row>
    <row r="4034" spans="1:11" x14ac:dyDescent="0.3">
      <c r="A4034" t="s">
        <v>4656</v>
      </c>
      <c r="B4034" t="s">
        <v>4996</v>
      </c>
      <c r="C4034" t="s">
        <v>5393</v>
      </c>
      <c r="D4034" t="s">
        <v>4460</v>
      </c>
      <c r="E4034" t="s">
        <v>4214</v>
      </c>
      <c r="F4034" t="s">
        <v>4493</v>
      </c>
      <c r="G4034">
        <v>0.5</v>
      </c>
      <c r="H4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4" t="str">
        <f>Tabla_Consulta_desde_proyectos6[[#This Row],[PRYApath]]&amp;" "&amp;Tabla_Consulta_desde_proyectos6[[#This Row],[Usunombre]]</f>
        <v>/0008/0004 GERARDO BOLIVAR VARGAS FERNANDEZ</v>
      </c>
    </row>
    <row r="4035" spans="1:11" x14ac:dyDescent="0.3">
      <c r="A4035" t="s">
        <v>4656</v>
      </c>
      <c r="B4035" t="s">
        <v>4996</v>
      </c>
      <c r="C4035" t="s">
        <v>4997</v>
      </c>
      <c r="D4035" t="s">
        <v>4460</v>
      </c>
      <c r="E4035" t="s">
        <v>4214</v>
      </c>
      <c r="F4035" t="s">
        <v>4493</v>
      </c>
      <c r="G4035">
        <v>3.4</v>
      </c>
      <c r="H4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5" t="str">
        <f>Tabla_Consulta_desde_proyectos6[[#This Row],[PRYApath]]&amp;" "&amp;Tabla_Consulta_desde_proyectos6[[#This Row],[Usunombre]]</f>
        <v>/0008/0004 GERARDO BOLIVAR VARGAS FERNANDEZ</v>
      </c>
    </row>
    <row r="4036" spans="1:11" x14ac:dyDescent="0.3">
      <c r="A4036" t="s">
        <v>4656</v>
      </c>
      <c r="B4036" t="s">
        <v>4996</v>
      </c>
      <c r="C4036" t="s">
        <v>5393</v>
      </c>
      <c r="D4036" t="s">
        <v>4460</v>
      </c>
      <c r="E4036" t="s">
        <v>4214</v>
      </c>
      <c r="F4036" t="s">
        <v>4559</v>
      </c>
      <c r="G4036">
        <v>2.2999999999999998</v>
      </c>
      <c r="H4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6" t="str">
        <f>Tabla_Consulta_desde_proyectos6[[#This Row],[PRYApath]]&amp;" "&amp;Tabla_Consulta_desde_proyectos6[[#This Row],[Usunombre]]</f>
        <v>/0008/0004 GERARDO BOLIVAR VARGAS FERNANDEZ</v>
      </c>
    </row>
    <row r="4037" spans="1:11" x14ac:dyDescent="0.3">
      <c r="A4037" t="s">
        <v>4656</v>
      </c>
      <c r="B4037" t="s">
        <v>4996</v>
      </c>
      <c r="C4037" t="s">
        <v>4997</v>
      </c>
      <c r="D4037" t="s">
        <v>4460</v>
      </c>
      <c r="E4037" t="s">
        <v>4214</v>
      </c>
      <c r="F4037" t="s">
        <v>4610</v>
      </c>
      <c r="G4037">
        <v>0.75</v>
      </c>
      <c r="H4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7" t="str">
        <f>Tabla_Consulta_desde_proyectos6[[#This Row],[PRYApath]]&amp;" "&amp;Tabla_Consulta_desde_proyectos6[[#This Row],[Usunombre]]</f>
        <v>/0008/0004 GERARDO BOLIVAR VARGAS FERNANDEZ</v>
      </c>
    </row>
    <row r="4038" spans="1:11" x14ac:dyDescent="0.3">
      <c r="A4038" t="s">
        <v>4656</v>
      </c>
      <c r="B4038" t="s">
        <v>4996</v>
      </c>
      <c r="C4038" t="s">
        <v>5393</v>
      </c>
      <c r="D4038" t="s">
        <v>4460</v>
      </c>
      <c r="E4038" t="s">
        <v>4214</v>
      </c>
      <c r="F4038" t="s">
        <v>4610</v>
      </c>
      <c r="G4038">
        <v>3.25</v>
      </c>
      <c r="H4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8" t="str">
        <f>Tabla_Consulta_desde_proyectos6[[#This Row],[PRYApath]]&amp;" "&amp;Tabla_Consulta_desde_proyectos6[[#This Row],[Usunombre]]</f>
        <v>/0008/0004 GERARDO BOLIVAR VARGAS FERNANDEZ</v>
      </c>
    </row>
    <row r="4039" spans="1:11" x14ac:dyDescent="0.3">
      <c r="A4039" t="s">
        <v>4656</v>
      </c>
      <c r="B4039" t="s">
        <v>4996</v>
      </c>
      <c r="C4039" t="s">
        <v>4998</v>
      </c>
      <c r="D4039" t="s">
        <v>4460</v>
      </c>
      <c r="E4039" t="s">
        <v>4214</v>
      </c>
      <c r="F4039" t="s">
        <v>4610</v>
      </c>
      <c r="G4039">
        <v>1</v>
      </c>
      <c r="H4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39" t="str">
        <f>Tabla_Consulta_desde_proyectos6[[#This Row],[PRYApath]]&amp;" "&amp;Tabla_Consulta_desde_proyectos6[[#This Row],[Usunombre]]</f>
        <v>/0008/0004 GERARDO BOLIVAR VARGAS FERNANDEZ</v>
      </c>
    </row>
    <row r="4040" spans="1:11" x14ac:dyDescent="0.3">
      <c r="A4040" t="s">
        <v>4656</v>
      </c>
      <c r="B4040" t="s">
        <v>4996</v>
      </c>
      <c r="C4040" t="s">
        <v>5393</v>
      </c>
      <c r="D4040" t="s">
        <v>4460</v>
      </c>
      <c r="E4040" t="s">
        <v>4214</v>
      </c>
      <c r="F4040" t="s">
        <v>4692</v>
      </c>
      <c r="G4040">
        <v>1</v>
      </c>
      <c r="H4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0" t="str">
        <f>Tabla_Consulta_desde_proyectos6[[#This Row],[PRYApath]]&amp;" "&amp;Tabla_Consulta_desde_proyectos6[[#This Row],[Usunombre]]</f>
        <v>/0008/0004 GERARDO BOLIVAR VARGAS FERNANDEZ</v>
      </c>
    </row>
    <row r="4041" spans="1:11" x14ac:dyDescent="0.3">
      <c r="A4041" t="s">
        <v>4656</v>
      </c>
      <c r="B4041" t="s">
        <v>4996</v>
      </c>
      <c r="C4041" t="s">
        <v>4997</v>
      </c>
      <c r="D4041" t="s">
        <v>4460</v>
      </c>
      <c r="E4041" t="s">
        <v>4214</v>
      </c>
      <c r="F4041" t="s">
        <v>4640</v>
      </c>
      <c r="G4041">
        <v>1.25</v>
      </c>
      <c r="H4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1" t="str">
        <f>Tabla_Consulta_desde_proyectos6[[#This Row],[PRYApath]]&amp;" "&amp;Tabla_Consulta_desde_proyectos6[[#This Row],[Usunombre]]</f>
        <v>/0008/0004 GERARDO BOLIVAR VARGAS FERNANDEZ</v>
      </c>
    </row>
    <row r="4042" spans="1:11" x14ac:dyDescent="0.3">
      <c r="A4042" t="s">
        <v>4656</v>
      </c>
      <c r="B4042" t="s">
        <v>4996</v>
      </c>
      <c r="C4042" t="s">
        <v>5393</v>
      </c>
      <c r="D4042" t="s">
        <v>4460</v>
      </c>
      <c r="E4042" t="s">
        <v>4214</v>
      </c>
      <c r="F4042" t="s">
        <v>8381</v>
      </c>
      <c r="G4042">
        <v>0.5</v>
      </c>
      <c r="H4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2" t="str">
        <f>Tabla_Consulta_desde_proyectos6[[#This Row],[PRYApath]]&amp;" "&amp;Tabla_Consulta_desde_proyectos6[[#This Row],[Usunombre]]</f>
        <v>/0008/0004 GERARDO BOLIVAR VARGAS FERNANDEZ</v>
      </c>
    </row>
    <row r="4043" spans="1:11" x14ac:dyDescent="0.3">
      <c r="A4043" t="s">
        <v>4656</v>
      </c>
      <c r="B4043" t="s">
        <v>4996</v>
      </c>
      <c r="C4043" t="s">
        <v>5196</v>
      </c>
      <c r="D4043" t="s">
        <v>4460</v>
      </c>
      <c r="E4043" t="s">
        <v>294</v>
      </c>
      <c r="F4043" t="s">
        <v>4559</v>
      </c>
      <c r="G4043">
        <v>0.5</v>
      </c>
      <c r="H4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3" t="str">
        <f>Tabla_Consulta_desde_proyectos6[[#This Row],[PRYApath]]&amp;" "&amp;Tabla_Consulta_desde_proyectos6[[#This Row],[Usunombre]]</f>
        <v>/0008/0004 JOSE DANIEL CHINCHILLA CERDAS</v>
      </c>
    </row>
    <row r="4044" spans="1:11" x14ac:dyDescent="0.3">
      <c r="A4044" t="s">
        <v>4656</v>
      </c>
      <c r="B4044" t="s">
        <v>4996</v>
      </c>
      <c r="C4044" t="s">
        <v>5196</v>
      </c>
      <c r="D4044" t="s">
        <v>4460</v>
      </c>
      <c r="E4044" t="s">
        <v>294</v>
      </c>
      <c r="F4044" t="s">
        <v>8381</v>
      </c>
      <c r="G4044">
        <v>0.5</v>
      </c>
      <c r="H404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4" t="str">
        <f>Tabla_Consulta_desde_proyectos6[[#This Row],[PRYApath]]&amp;" "&amp;Tabla_Consulta_desde_proyectos6[[#This Row],[Usunombre]]</f>
        <v>/0008/0004 JOSE DANIEL CHINCHILLA CERDAS</v>
      </c>
    </row>
    <row r="4045" spans="1:11" x14ac:dyDescent="0.3">
      <c r="A4045" t="s">
        <v>4656</v>
      </c>
      <c r="B4045" t="s">
        <v>4996</v>
      </c>
      <c r="C4045" t="s">
        <v>4998</v>
      </c>
      <c r="D4045" t="s">
        <v>4460</v>
      </c>
      <c r="E4045" t="s">
        <v>4617</v>
      </c>
      <c r="F4045" t="s">
        <v>8381</v>
      </c>
      <c r="G4045">
        <v>19</v>
      </c>
      <c r="H4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5" t="str">
        <f>Tabla_Consulta_desde_proyectos6[[#This Row],[PRYApath]]&amp;" "&amp;Tabla_Consulta_desde_proyectos6[[#This Row],[Usunombre]]</f>
        <v>/0008/0004 LAURA REBECA CORDOBA FERNANDEZ</v>
      </c>
    </row>
    <row r="4046" spans="1:11" x14ac:dyDescent="0.3">
      <c r="A4046" t="s">
        <v>4656</v>
      </c>
      <c r="B4046" t="s">
        <v>4996</v>
      </c>
      <c r="C4046" t="s">
        <v>5196</v>
      </c>
      <c r="D4046" t="s">
        <v>4460</v>
      </c>
      <c r="E4046" t="s">
        <v>299</v>
      </c>
      <c r="F4046" t="s">
        <v>4284</v>
      </c>
      <c r="G4046">
        <v>18</v>
      </c>
      <c r="H4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6" t="str">
        <f>Tabla_Consulta_desde_proyectos6[[#This Row],[PRYApath]]&amp;" "&amp;Tabla_Consulta_desde_proyectos6[[#This Row],[Usunombre]]</f>
        <v>/0008/0004 MARCO ANTONIO ALPIZAR RODRIGUEZ</v>
      </c>
    </row>
    <row r="4047" spans="1:11" x14ac:dyDescent="0.3">
      <c r="A4047" t="s">
        <v>4656</v>
      </c>
      <c r="B4047" t="s">
        <v>4996</v>
      </c>
      <c r="C4047" t="s">
        <v>5393</v>
      </c>
      <c r="D4047" t="s">
        <v>4460</v>
      </c>
      <c r="E4047" t="s">
        <v>299</v>
      </c>
      <c r="F4047" t="s">
        <v>4342</v>
      </c>
      <c r="G4047">
        <v>8</v>
      </c>
      <c r="H4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7" t="str">
        <f>Tabla_Consulta_desde_proyectos6[[#This Row],[PRYApath]]&amp;" "&amp;Tabla_Consulta_desde_proyectos6[[#This Row],[Usunombre]]</f>
        <v>/0008/0004 MARCO ANTONIO ALPIZAR RODRIGUEZ</v>
      </c>
    </row>
    <row r="4048" spans="1:11" x14ac:dyDescent="0.3">
      <c r="A4048" t="s">
        <v>4656</v>
      </c>
      <c r="B4048" t="s">
        <v>4996</v>
      </c>
      <c r="C4048" t="s">
        <v>5196</v>
      </c>
      <c r="D4048" t="s">
        <v>4460</v>
      </c>
      <c r="E4048" t="s">
        <v>299</v>
      </c>
      <c r="F4048" t="s">
        <v>4342</v>
      </c>
      <c r="G4048">
        <v>4</v>
      </c>
      <c r="H4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8" t="str">
        <f>Tabla_Consulta_desde_proyectos6[[#This Row],[PRYApath]]&amp;" "&amp;Tabla_Consulta_desde_proyectos6[[#This Row],[Usunombre]]</f>
        <v>/0008/0004 MARCO ANTONIO ALPIZAR RODRIGUEZ</v>
      </c>
    </row>
    <row r="4049" spans="1:11" x14ac:dyDescent="0.3">
      <c r="A4049" t="s">
        <v>4656</v>
      </c>
      <c r="B4049" t="s">
        <v>4996</v>
      </c>
      <c r="C4049" t="s">
        <v>5393</v>
      </c>
      <c r="D4049" t="s">
        <v>4460</v>
      </c>
      <c r="E4049" t="s">
        <v>299</v>
      </c>
      <c r="F4049" t="s">
        <v>4366</v>
      </c>
      <c r="G4049">
        <v>8</v>
      </c>
      <c r="H4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49" t="str">
        <f>Tabla_Consulta_desde_proyectos6[[#This Row],[PRYApath]]&amp;" "&amp;Tabla_Consulta_desde_proyectos6[[#This Row],[Usunombre]]</f>
        <v>/0008/0004 MARCO ANTONIO ALPIZAR RODRIGUEZ</v>
      </c>
    </row>
    <row r="4050" spans="1:11" x14ac:dyDescent="0.3">
      <c r="A4050" t="s">
        <v>4656</v>
      </c>
      <c r="B4050" t="s">
        <v>4996</v>
      </c>
      <c r="C4050" t="s">
        <v>5196</v>
      </c>
      <c r="D4050" t="s">
        <v>4460</v>
      </c>
      <c r="E4050" t="s">
        <v>299</v>
      </c>
      <c r="F4050" t="s">
        <v>4366</v>
      </c>
      <c r="G4050">
        <v>4</v>
      </c>
      <c r="H4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0" t="str">
        <f>Tabla_Consulta_desde_proyectos6[[#This Row],[PRYApath]]&amp;" "&amp;Tabla_Consulta_desde_proyectos6[[#This Row],[Usunombre]]</f>
        <v>/0008/0004 MARCO ANTONIO ALPIZAR RODRIGUEZ</v>
      </c>
    </row>
    <row r="4051" spans="1:11" x14ac:dyDescent="0.3">
      <c r="A4051" t="s">
        <v>4656</v>
      </c>
      <c r="B4051" t="s">
        <v>4996</v>
      </c>
      <c r="C4051" t="s">
        <v>5393</v>
      </c>
      <c r="D4051" t="s">
        <v>4460</v>
      </c>
      <c r="E4051" t="s">
        <v>299</v>
      </c>
      <c r="F4051" t="s">
        <v>4388</v>
      </c>
      <c r="G4051">
        <v>2</v>
      </c>
      <c r="H4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1" t="str">
        <f>Tabla_Consulta_desde_proyectos6[[#This Row],[PRYApath]]&amp;" "&amp;Tabla_Consulta_desde_proyectos6[[#This Row],[Usunombre]]</f>
        <v>/0008/0004 MARCO ANTONIO ALPIZAR RODRIGUEZ</v>
      </c>
    </row>
    <row r="4052" spans="1:11" x14ac:dyDescent="0.3">
      <c r="A4052" t="s">
        <v>4656</v>
      </c>
      <c r="B4052" t="s">
        <v>4996</v>
      </c>
      <c r="C4052" t="s">
        <v>5196</v>
      </c>
      <c r="D4052" t="s">
        <v>4460</v>
      </c>
      <c r="E4052" t="s">
        <v>299</v>
      </c>
      <c r="F4052" t="s">
        <v>4388</v>
      </c>
      <c r="G4052">
        <v>11</v>
      </c>
      <c r="H4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2" t="str">
        <f>Tabla_Consulta_desde_proyectos6[[#This Row],[PRYApath]]&amp;" "&amp;Tabla_Consulta_desde_proyectos6[[#This Row],[Usunombre]]</f>
        <v>/0008/0004 MARCO ANTONIO ALPIZAR RODRIGUEZ</v>
      </c>
    </row>
    <row r="4053" spans="1:11" x14ac:dyDescent="0.3">
      <c r="A4053" t="s">
        <v>4656</v>
      </c>
      <c r="B4053" t="s">
        <v>4996</v>
      </c>
      <c r="C4053" t="s">
        <v>5393</v>
      </c>
      <c r="D4053" t="s">
        <v>4460</v>
      </c>
      <c r="E4053" t="s">
        <v>299</v>
      </c>
      <c r="F4053" t="s">
        <v>4422</v>
      </c>
      <c r="G4053">
        <v>5</v>
      </c>
      <c r="H4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3" t="str">
        <f>Tabla_Consulta_desde_proyectos6[[#This Row],[PRYApath]]&amp;" "&amp;Tabla_Consulta_desde_proyectos6[[#This Row],[Usunombre]]</f>
        <v>/0008/0004 MARCO ANTONIO ALPIZAR RODRIGUEZ</v>
      </c>
    </row>
    <row r="4054" spans="1:11" x14ac:dyDescent="0.3">
      <c r="A4054" t="s">
        <v>4656</v>
      </c>
      <c r="B4054" t="s">
        <v>4996</v>
      </c>
      <c r="C4054" t="s">
        <v>4998</v>
      </c>
      <c r="D4054" t="s">
        <v>4460</v>
      </c>
      <c r="E4054" t="s">
        <v>299</v>
      </c>
      <c r="F4054" t="s">
        <v>4422</v>
      </c>
      <c r="G4054">
        <v>10</v>
      </c>
      <c r="H4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4" t="str">
        <f>Tabla_Consulta_desde_proyectos6[[#This Row],[PRYApath]]&amp;" "&amp;Tabla_Consulta_desde_proyectos6[[#This Row],[Usunombre]]</f>
        <v>/0008/0004 MARCO ANTONIO ALPIZAR RODRIGUEZ</v>
      </c>
    </row>
    <row r="4055" spans="1:11" x14ac:dyDescent="0.3">
      <c r="A4055" t="s">
        <v>4656</v>
      </c>
      <c r="B4055" t="s">
        <v>4996</v>
      </c>
      <c r="C4055" t="s">
        <v>5393</v>
      </c>
      <c r="D4055" t="s">
        <v>4460</v>
      </c>
      <c r="E4055" t="s">
        <v>299</v>
      </c>
      <c r="F4055" t="s">
        <v>4493</v>
      </c>
      <c r="G4055">
        <v>12</v>
      </c>
      <c r="H4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5" t="str">
        <f>Tabla_Consulta_desde_proyectos6[[#This Row],[PRYApath]]&amp;" "&amp;Tabla_Consulta_desde_proyectos6[[#This Row],[Usunombre]]</f>
        <v>/0008/0004 MARCO ANTONIO ALPIZAR RODRIGUEZ</v>
      </c>
    </row>
    <row r="4056" spans="1:11" x14ac:dyDescent="0.3">
      <c r="A4056" t="s">
        <v>4656</v>
      </c>
      <c r="B4056" t="s">
        <v>4996</v>
      </c>
      <c r="C4056" t="s">
        <v>5196</v>
      </c>
      <c r="D4056" t="s">
        <v>4460</v>
      </c>
      <c r="E4056" t="s">
        <v>299</v>
      </c>
      <c r="F4056" t="s">
        <v>4593</v>
      </c>
      <c r="G4056">
        <v>3</v>
      </c>
      <c r="H4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6" t="str">
        <f>Tabla_Consulta_desde_proyectos6[[#This Row],[PRYApath]]&amp;" "&amp;Tabla_Consulta_desde_proyectos6[[#This Row],[Usunombre]]</f>
        <v>/0008/0004 MARCO ANTONIO ALPIZAR RODRIGUEZ</v>
      </c>
    </row>
    <row r="4057" spans="1:11" x14ac:dyDescent="0.3">
      <c r="A4057" t="s">
        <v>4656</v>
      </c>
      <c r="B4057" t="s">
        <v>4996</v>
      </c>
      <c r="C4057" t="s">
        <v>5196</v>
      </c>
      <c r="D4057" t="s">
        <v>4460</v>
      </c>
      <c r="E4057" t="s">
        <v>299</v>
      </c>
      <c r="F4057" t="s">
        <v>4640</v>
      </c>
      <c r="G4057">
        <v>6</v>
      </c>
      <c r="H4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7" t="str">
        <f>Tabla_Consulta_desde_proyectos6[[#This Row],[PRYApath]]&amp;" "&amp;Tabla_Consulta_desde_proyectos6[[#This Row],[Usunombre]]</f>
        <v>/0008/0004 MARCO ANTONIO ALPIZAR RODRIGUEZ</v>
      </c>
    </row>
    <row r="4058" spans="1:11" x14ac:dyDescent="0.3">
      <c r="A4058" t="s">
        <v>4656</v>
      </c>
      <c r="B4058" t="s">
        <v>4996</v>
      </c>
      <c r="C4058" t="s">
        <v>4997</v>
      </c>
      <c r="D4058" t="s">
        <v>4460</v>
      </c>
      <c r="E4058" t="s">
        <v>29</v>
      </c>
      <c r="F4058" t="s">
        <v>4366</v>
      </c>
      <c r="G4058">
        <v>5</v>
      </c>
      <c r="H4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8" t="str">
        <f>Tabla_Consulta_desde_proyectos6[[#This Row],[PRYApath]]&amp;" "&amp;Tabla_Consulta_desde_proyectos6[[#This Row],[Usunombre]]</f>
        <v>/0008/0004 RAFAEL VEGA ALVAREZ</v>
      </c>
    </row>
    <row r="4059" spans="1:11" x14ac:dyDescent="0.3">
      <c r="A4059" t="s">
        <v>4656</v>
      </c>
      <c r="B4059" t="s">
        <v>4996</v>
      </c>
      <c r="C4059" t="s">
        <v>5393</v>
      </c>
      <c r="D4059" t="s">
        <v>4460</v>
      </c>
      <c r="E4059" t="s">
        <v>29</v>
      </c>
      <c r="F4059" t="s">
        <v>4366</v>
      </c>
      <c r="G4059">
        <v>15.75</v>
      </c>
      <c r="H4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59" t="str">
        <f>Tabla_Consulta_desde_proyectos6[[#This Row],[PRYApath]]&amp;" "&amp;Tabla_Consulta_desde_proyectos6[[#This Row],[Usunombre]]</f>
        <v>/0008/0004 RAFAEL VEGA ALVAREZ</v>
      </c>
    </row>
    <row r="4060" spans="1:11" x14ac:dyDescent="0.3">
      <c r="A4060" t="s">
        <v>4656</v>
      </c>
      <c r="B4060" t="s">
        <v>4996</v>
      </c>
      <c r="C4060" t="s">
        <v>5196</v>
      </c>
      <c r="D4060" t="s">
        <v>4460</v>
      </c>
      <c r="E4060" t="s">
        <v>29</v>
      </c>
      <c r="F4060" t="s">
        <v>4366</v>
      </c>
      <c r="G4060">
        <v>2.5</v>
      </c>
      <c r="H4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0" t="str">
        <f>Tabla_Consulta_desde_proyectos6[[#This Row],[PRYApath]]&amp;" "&amp;Tabla_Consulta_desde_proyectos6[[#This Row],[Usunombre]]</f>
        <v>/0008/0004 RAFAEL VEGA ALVAREZ</v>
      </c>
    </row>
    <row r="4061" spans="1:11" x14ac:dyDescent="0.3">
      <c r="A4061" t="s">
        <v>4656</v>
      </c>
      <c r="B4061" t="s">
        <v>4996</v>
      </c>
      <c r="C4061" t="s">
        <v>5393</v>
      </c>
      <c r="D4061" t="s">
        <v>4460</v>
      </c>
      <c r="E4061" t="s">
        <v>29</v>
      </c>
      <c r="F4061" t="s">
        <v>4388</v>
      </c>
      <c r="G4061">
        <v>2.75</v>
      </c>
      <c r="H4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1" t="str">
        <f>Tabla_Consulta_desde_proyectos6[[#This Row],[PRYApath]]&amp;" "&amp;Tabla_Consulta_desde_proyectos6[[#This Row],[Usunombre]]</f>
        <v>/0008/0004 RAFAEL VEGA ALVAREZ</v>
      </c>
    </row>
    <row r="4062" spans="1:11" x14ac:dyDescent="0.3">
      <c r="A4062" t="s">
        <v>4656</v>
      </c>
      <c r="B4062" t="s">
        <v>4996</v>
      </c>
      <c r="C4062" t="s">
        <v>5196</v>
      </c>
      <c r="D4062" t="s">
        <v>4460</v>
      </c>
      <c r="E4062" t="s">
        <v>29</v>
      </c>
      <c r="F4062" t="s">
        <v>4493</v>
      </c>
      <c r="G4062">
        <v>13.75</v>
      </c>
      <c r="H4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2" t="str">
        <f>Tabla_Consulta_desde_proyectos6[[#This Row],[PRYApath]]&amp;" "&amp;Tabla_Consulta_desde_proyectos6[[#This Row],[Usunombre]]</f>
        <v>/0008/0004 RAFAEL VEGA ALVAREZ</v>
      </c>
    </row>
    <row r="4063" spans="1:11" x14ac:dyDescent="0.3">
      <c r="A4063" t="s">
        <v>4656</v>
      </c>
      <c r="B4063" t="s">
        <v>4996</v>
      </c>
      <c r="C4063" t="s">
        <v>5196</v>
      </c>
      <c r="D4063" t="s">
        <v>4460</v>
      </c>
      <c r="E4063" t="s">
        <v>29</v>
      </c>
      <c r="F4063" t="s">
        <v>4559</v>
      </c>
      <c r="G4063">
        <v>11.5</v>
      </c>
      <c r="H4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3" t="str">
        <f>Tabla_Consulta_desde_proyectos6[[#This Row],[PRYApath]]&amp;" "&amp;Tabla_Consulta_desde_proyectos6[[#This Row],[Usunombre]]</f>
        <v>/0008/0004 RAFAEL VEGA ALVAREZ</v>
      </c>
    </row>
    <row r="4064" spans="1:11" x14ac:dyDescent="0.3">
      <c r="A4064" t="s">
        <v>4656</v>
      </c>
      <c r="B4064" t="s">
        <v>4957</v>
      </c>
      <c r="C4064" t="s">
        <v>4999</v>
      </c>
      <c r="D4064" t="s">
        <v>4470</v>
      </c>
      <c r="E4064" t="s">
        <v>286</v>
      </c>
      <c r="F4064" t="s">
        <v>4284</v>
      </c>
      <c r="G4064">
        <v>5.75</v>
      </c>
      <c r="H4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4" t="str">
        <f>Tabla_Consulta_desde_proyectos6[[#This Row],[PRYApath]]&amp;" "&amp;Tabla_Consulta_desde_proyectos6[[#This Row],[Usunombre]]</f>
        <v>/0008/0006 ALFONSO FUENTES RODRIGUEZ</v>
      </c>
    </row>
    <row r="4065" spans="1:11" x14ac:dyDescent="0.3">
      <c r="A4065" t="s">
        <v>4656</v>
      </c>
      <c r="B4065" t="s">
        <v>4957</v>
      </c>
      <c r="C4065" t="s">
        <v>5002</v>
      </c>
      <c r="D4065" t="s">
        <v>4470</v>
      </c>
      <c r="E4065" t="s">
        <v>286</v>
      </c>
      <c r="F4065" t="s">
        <v>4342</v>
      </c>
      <c r="G4065">
        <v>6</v>
      </c>
      <c r="H4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5" t="str">
        <f>Tabla_Consulta_desde_proyectos6[[#This Row],[PRYApath]]&amp;" "&amp;Tabla_Consulta_desde_proyectos6[[#This Row],[Usunombre]]</f>
        <v>/0008/0006 ALFONSO FUENTES RODRIGUEZ</v>
      </c>
    </row>
    <row r="4066" spans="1:11" x14ac:dyDescent="0.3">
      <c r="A4066" t="s">
        <v>4656</v>
      </c>
      <c r="B4066" t="s">
        <v>4957</v>
      </c>
      <c r="C4066" t="s">
        <v>4958</v>
      </c>
      <c r="D4066" t="s">
        <v>4470</v>
      </c>
      <c r="E4066" t="s">
        <v>286</v>
      </c>
      <c r="F4066" t="s">
        <v>4342</v>
      </c>
      <c r="G4066">
        <v>13.75</v>
      </c>
      <c r="H4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6" t="str">
        <f>Tabla_Consulta_desde_proyectos6[[#This Row],[PRYApath]]&amp;" "&amp;Tabla_Consulta_desde_proyectos6[[#This Row],[Usunombre]]</f>
        <v>/0008/0006 ALFONSO FUENTES RODRIGUEZ</v>
      </c>
    </row>
    <row r="4067" spans="1:11" x14ac:dyDescent="0.3">
      <c r="A4067" t="s">
        <v>4656</v>
      </c>
      <c r="B4067" t="s">
        <v>4957</v>
      </c>
      <c r="C4067" t="s">
        <v>5002</v>
      </c>
      <c r="D4067" t="s">
        <v>4470</v>
      </c>
      <c r="E4067" t="s">
        <v>286</v>
      </c>
      <c r="F4067" t="s">
        <v>4366</v>
      </c>
      <c r="G4067">
        <v>1.5</v>
      </c>
      <c r="H4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7" t="str">
        <f>Tabla_Consulta_desde_proyectos6[[#This Row],[PRYApath]]&amp;" "&amp;Tabla_Consulta_desde_proyectos6[[#This Row],[Usunombre]]</f>
        <v>/0008/0006 ALFONSO FUENTES RODRIGUEZ</v>
      </c>
    </row>
    <row r="4068" spans="1:11" x14ac:dyDescent="0.3">
      <c r="A4068" t="s">
        <v>4656</v>
      </c>
      <c r="B4068" t="s">
        <v>4957</v>
      </c>
      <c r="C4068" t="s">
        <v>4958</v>
      </c>
      <c r="D4068" t="s">
        <v>4470</v>
      </c>
      <c r="E4068" t="s">
        <v>286</v>
      </c>
      <c r="F4068" t="s">
        <v>4366</v>
      </c>
      <c r="G4068">
        <v>6</v>
      </c>
      <c r="H4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8" t="str">
        <f>Tabla_Consulta_desde_proyectos6[[#This Row],[PRYApath]]&amp;" "&amp;Tabla_Consulta_desde_proyectos6[[#This Row],[Usunombre]]</f>
        <v>/0008/0006 ALFONSO FUENTES RODRIGUEZ</v>
      </c>
    </row>
    <row r="4069" spans="1:11" x14ac:dyDescent="0.3">
      <c r="A4069" t="s">
        <v>4656</v>
      </c>
      <c r="B4069" t="s">
        <v>4957</v>
      </c>
      <c r="C4069" t="s">
        <v>5002</v>
      </c>
      <c r="D4069" t="s">
        <v>4470</v>
      </c>
      <c r="E4069" t="s">
        <v>286</v>
      </c>
      <c r="F4069" t="s">
        <v>4388</v>
      </c>
      <c r="G4069">
        <v>1.5</v>
      </c>
      <c r="H4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69" t="str">
        <f>Tabla_Consulta_desde_proyectos6[[#This Row],[PRYApath]]&amp;" "&amp;Tabla_Consulta_desde_proyectos6[[#This Row],[Usunombre]]</f>
        <v>/0008/0006 ALFONSO FUENTES RODRIGUEZ</v>
      </c>
    </row>
    <row r="4070" spans="1:11" x14ac:dyDescent="0.3">
      <c r="A4070" t="s">
        <v>4656</v>
      </c>
      <c r="B4070" t="s">
        <v>4957</v>
      </c>
      <c r="C4070" t="s">
        <v>4958</v>
      </c>
      <c r="D4070" t="s">
        <v>4470</v>
      </c>
      <c r="E4070" t="s">
        <v>286</v>
      </c>
      <c r="F4070" t="s">
        <v>4388</v>
      </c>
      <c r="G4070">
        <v>34</v>
      </c>
      <c r="H4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0" t="str">
        <f>Tabla_Consulta_desde_proyectos6[[#This Row],[PRYApath]]&amp;" "&amp;Tabla_Consulta_desde_proyectos6[[#This Row],[Usunombre]]</f>
        <v>/0008/0006 ALFONSO FUENTES RODRIGUEZ</v>
      </c>
    </row>
    <row r="4071" spans="1:11" x14ac:dyDescent="0.3">
      <c r="A4071" t="s">
        <v>4656</v>
      </c>
      <c r="B4071" t="s">
        <v>4957</v>
      </c>
      <c r="C4071" t="s">
        <v>5002</v>
      </c>
      <c r="D4071" t="s">
        <v>4470</v>
      </c>
      <c r="E4071" t="s">
        <v>286</v>
      </c>
      <c r="F4071" t="s">
        <v>4422</v>
      </c>
      <c r="G4071">
        <v>2</v>
      </c>
      <c r="H4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1" t="str">
        <f>Tabla_Consulta_desde_proyectos6[[#This Row],[PRYApath]]&amp;" "&amp;Tabla_Consulta_desde_proyectos6[[#This Row],[Usunombre]]</f>
        <v>/0008/0006 ALFONSO FUENTES RODRIGUEZ</v>
      </c>
    </row>
    <row r="4072" spans="1:11" x14ac:dyDescent="0.3">
      <c r="A4072" t="s">
        <v>4656</v>
      </c>
      <c r="B4072" t="s">
        <v>4957</v>
      </c>
      <c r="C4072" t="s">
        <v>5001</v>
      </c>
      <c r="D4072" t="s">
        <v>4470</v>
      </c>
      <c r="E4072" t="s">
        <v>286</v>
      </c>
      <c r="F4072" t="s">
        <v>4422</v>
      </c>
      <c r="G4072">
        <v>2.5</v>
      </c>
      <c r="H4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2" t="str">
        <f>Tabla_Consulta_desde_proyectos6[[#This Row],[PRYApath]]&amp;" "&amp;Tabla_Consulta_desde_proyectos6[[#This Row],[Usunombre]]</f>
        <v>/0008/0006 ALFONSO FUENTES RODRIGUEZ</v>
      </c>
    </row>
    <row r="4073" spans="1:11" x14ac:dyDescent="0.3">
      <c r="A4073" t="s">
        <v>4656</v>
      </c>
      <c r="B4073" t="s">
        <v>4957</v>
      </c>
      <c r="C4073" t="s">
        <v>4958</v>
      </c>
      <c r="D4073" t="s">
        <v>4470</v>
      </c>
      <c r="E4073" t="s">
        <v>286</v>
      </c>
      <c r="F4073" t="s">
        <v>4422</v>
      </c>
      <c r="G4073">
        <v>12</v>
      </c>
      <c r="H4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3" t="str">
        <f>Tabla_Consulta_desde_proyectos6[[#This Row],[PRYApath]]&amp;" "&amp;Tabla_Consulta_desde_proyectos6[[#This Row],[Usunombre]]</f>
        <v>/0008/0006 ALFONSO FUENTES RODRIGUEZ</v>
      </c>
    </row>
    <row r="4074" spans="1:11" x14ac:dyDescent="0.3">
      <c r="A4074" t="s">
        <v>4656</v>
      </c>
      <c r="B4074" t="s">
        <v>4957</v>
      </c>
      <c r="C4074" t="s">
        <v>5002</v>
      </c>
      <c r="D4074" t="s">
        <v>4470</v>
      </c>
      <c r="E4074" t="s">
        <v>286</v>
      </c>
      <c r="F4074" t="s">
        <v>4434</v>
      </c>
      <c r="G4074">
        <v>16.5</v>
      </c>
      <c r="H4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4" t="str">
        <f>Tabla_Consulta_desde_proyectos6[[#This Row],[PRYApath]]&amp;" "&amp;Tabla_Consulta_desde_proyectos6[[#This Row],[Usunombre]]</f>
        <v>/0008/0006 ALFONSO FUENTES RODRIGUEZ</v>
      </c>
    </row>
    <row r="4075" spans="1:11" x14ac:dyDescent="0.3">
      <c r="A4075" t="s">
        <v>4656</v>
      </c>
      <c r="B4075" t="s">
        <v>4957</v>
      </c>
      <c r="C4075" t="s">
        <v>4958</v>
      </c>
      <c r="D4075" t="s">
        <v>4470</v>
      </c>
      <c r="E4075" t="s">
        <v>286</v>
      </c>
      <c r="F4075" t="s">
        <v>4434</v>
      </c>
      <c r="G4075">
        <v>19.75</v>
      </c>
      <c r="H4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5" t="str">
        <f>Tabla_Consulta_desde_proyectos6[[#This Row],[PRYApath]]&amp;" "&amp;Tabla_Consulta_desde_proyectos6[[#This Row],[Usunombre]]</f>
        <v>/0008/0006 ALFONSO FUENTES RODRIGUEZ</v>
      </c>
    </row>
    <row r="4076" spans="1:11" x14ac:dyDescent="0.3">
      <c r="A4076" t="s">
        <v>4656</v>
      </c>
      <c r="B4076" t="s">
        <v>4957</v>
      </c>
      <c r="C4076" t="s">
        <v>5002</v>
      </c>
      <c r="D4076" t="s">
        <v>4470</v>
      </c>
      <c r="E4076" t="s">
        <v>286</v>
      </c>
      <c r="F4076" t="s">
        <v>4493</v>
      </c>
      <c r="G4076">
        <v>1</v>
      </c>
      <c r="H4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6" t="str">
        <f>Tabla_Consulta_desde_proyectos6[[#This Row],[PRYApath]]&amp;" "&amp;Tabla_Consulta_desde_proyectos6[[#This Row],[Usunombre]]</f>
        <v>/0008/0006 ALFONSO FUENTES RODRIGUEZ</v>
      </c>
    </row>
    <row r="4077" spans="1:11" x14ac:dyDescent="0.3">
      <c r="A4077" t="s">
        <v>4656</v>
      </c>
      <c r="B4077" t="s">
        <v>4957</v>
      </c>
      <c r="C4077" t="s">
        <v>4958</v>
      </c>
      <c r="D4077" t="s">
        <v>4470</v>
      </c>
      <c r="E4077" t="s">
        <v>286</v>
      </c>
      <c r="F4077" t="s">
        <v>4493</v>
      </c>
      <c r="G4077">
        <v>4.5</v>
      </c>
      <c r="H4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7" t="str">
        <f>Tabla_Consulta_desde_proyectos6[[#This Row],[PRYApath]]&amp;" "&amp;Tabla_Consulta_desde_proyectos6[[#This Row],[Usunombre]]</f>
        <v>/0008/0006 ALFONSO FUENTES RODRIGUEZ</v>
      </c>
    </row>
    <row r="4078" spans="1:11" x14ac:dyDescent="0.3">
      <c r="A4078" t="s">
        <v>4656</v>
      </c>
      <c r="B4078" t="s">
        <v>4957</v>
      </c>
      <c r="C4078" t="s">
        <v>4958</v>
      </c>
      <c r="D4078" t="s">
        <v>4470</v>
      </c>
      <c r="E4078" t="s">
        <v>286</v>
      </c>
      <c r="F4078" t="s">
        <v>4559</v>
      </c>
      <c r="G4078">
        <v>6.5</v>
      </c>
      <c r="H4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8" t="str">
        <f>Tabla_Consulta_desde_proyectos6[[#This Row],[PRYApath]]&amp;" "&amp;Tabla_Consulta_desde_proyectos6[[#This Row],[Usunombre]]</f>
        <v>/0008/0006 ALFONSO FUENTES RODRIGUEZ</v>
      </c>
    </row>
    <row r="4079" spans="1:11" x14ac:dyDescent="0.3">
      <c r="A4079" t="s">
        <v>4656</v>
      </c>
      <c r="B4079" t="s">
        <v>4957</v>
      </c>
      <c r="C4079" t="s">
        <v>5001</v>
      </c>
      <c r="D4079" t="s">
        <v>4470</v>
      </c>
      <c r="E4079" t="s">
        <v>286</v>
      </c>
      <c r="F4079" t="s">
        <v>4593</v>
      </c>
      <c r="G4079">
        <v>0.75</v>
      </c>
      <c r="H4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79" t="str">
        <f>Tabla_Consulta_desde_proyectos6[[#This Row],[PRYApath]]&amp;" "&amp;Tabla_Consulta_desde_proyectos6[[#This Row],[Usunombre]]</f>
        <v>/0008/0006 ALFONSO FUENTES RODRIGUEZ</v>
      </c>
    </row>
    <row r="4080" spans="1:11" x14ac:dyDescent="0.3">
      <c r="A4080" t="s">
        <v>4656</v>
      </c>
      <c r="B4080" t="s">
        <v>4957</v>
      </c>
      <c r="C4080" t="s">
        <v>5002</v>
      </c>
      <c r="D4080" t="s">
        <v>4470</v>
      </c>
      <c r="E4080" t="s">
        <v>286</v>
      </c>
      <c r="F4080" t="s">
        <v>4610</v>
      </c>
      <c r="G4080">
        <v>0.5</v>
      </c>
      <c r="H4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0" t="str">
        <f>Tabla_Consulta_desde_proyectos6[[#This Row],[PRYApath]]&amp;" "&amp;Tabla_Consulta_desde_proyectos6[[#This Row],[Usunombre]]</f>
        <v>/0008/0006 ALFONSO FUENTES RODRIGUEZ</v>
      </c>
    </row>
    <row r="4081" spans="1:11" x14ac:dyDescent="0.3">
      <c r="A4081" t="s">
        <v>4656</v>
      </c>
      <c r="B4081" t="s">
        <v>4957</v>
      </c>
      <c r="C4081" t="s">
        <v>5001</v>
      </c>
      <c r="D4081" t="s">
        <v>4470</v>
      </c>
      <c r="E4081" t="s">
        <v>286</v>
      </c>
      <c r="F4081" t="s">
        <v>4610</v>
      </c>
      <c r="G4081">
        <v>1.25</v>
      </c>
      <c r="H4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1" t="str">
        <f>Tabla_Consulta_desde_proyectos6[[#This Row],[PRYApath]]&amp;" "&amp;Tabla_Consulta_desde_proyectos6[[#This Row],[Usunombre]]</f>
        <v>/0008/0006 ALFONSO FUENTES RODRIGUEZ</v>
      </c>
    </row>
    <row r="4082" spans="1:11" x14ac:dyDescent="0.3">
      <c r="A4082" t="s">
        <v>4656</v>
      </c>
      <c r="B4082" t="s">
        <v>4957</v>
      </c>
      <c r="C4082" t="s">
        <v>4958</v>
      </c>
      <c r="D4082" t="s">
        <v>4470</v>
      </c>
      <c r="E4082" t="s">
        <v>286</v>
      </c>
      <c r="F4082" t="s">
        <v>4610</v>
      </c>
      <c r="G4082">
        <v>13</v>
      </c>
      <c r="H4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2" t="str">
        <f>Tabla_Consulta_desde_proyectos6[[#This Row],[PRYApath]]&amp;" "&amp;Tabla_Consulta_desde_proyectos6[[#This Row],[Usunombre]]</f>
        <v>/0008/0006 ALFONSO FUENTES RODRIGUEZ</v>
      </c>
    </row>
    <row r="4083" spans="1:11" x14ac:dyDescent="0.3">
      <c r="A4083" t="s">
        <v>4656</v>
      </c>
      <c r="B4083" t="s">
        <v>4957</v>
      </c>
      <c r="C4083" t="s">
        <v>5000</v>
      </c>
      <c r="D4083" t="s">
        <v>4470</v>
      </c>
      <c r="E4083" t="s">
        <v>286</v>
      </c>
      <c r="F4083" t="s">
        <v>4692</v>
      </c>
      <c r="G4083">
        <v>0.75</v>
      </c>
      <c r="H4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3" t="str">
        <f>Tabla_Consulta_desde_proyectos6[[#This Row],[PRYApath]]&amp;" "&amp;Tabla_Consulta_desde_proyectos6[[#This Row],[Usunombre]]</f>
        <v>/0008/0006 ALFONSO FUENTES RODRIGUEZ</v>
      </c>
    </row>
    <row r="4084" spans="1:11" x14ac:dyDescent="0.3">
      <c r="A4084" t="s">
        <v>4656</v>
      </c>
      <c r="B4084" t="s">
        <v>4957</v>
      </c>
      <c r="C4084" t="s">
        <v>4958</v>
      </c>
      <c r="D4084" t="s">
        <v>4470</v>
      </c>
      <c r="E4084" t="s">
        <v>286</v>
      </c>
      <c r="F4084" t="s">
        <v>4692</v>
      </c>
      <c r="G4084">
        <v>7.25</v>
      </c>
      <c r="H4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4" t="str">
        <f>Tabla_Consulta_desde_proyectos6[[#This Row],[PRYApath]]&amp;" "&amp;Tabla_Consulta_desde_proyectos6[[#This Row],[Usunombre]]</f>
        <v>/0008/0006 ALFONSO FUENTES RODRIGUEZ</v>
      </c>
    </row>
    <row r="4085" spans="1:11" x14ac:dyDescent="0.3">
      <c r="A4085" t="s">
        <v>4656</v>
      </c>
      <c r="B4085" t="s">
        <v>4957</v>
      </c>
      <c r="C4085" t="s">
        <v>5001</v>
      </c>
      <c r="D4085" t="s">
        <v>4470</v>
      </c>
      <c r="E4085" t="s">
        <v>286</v>
      </c>
      <c r="F4085" t="s">
        <v>4640</v>
      </c>
      <c r="G4085">
        <v>7</v>
      </c>
      <c r="H4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5" t="str">
        <f>Tabla_Consulta_desde_proyectos6[[#This Row],[PRYApath]]&amp;" "&amp;Tabla_Consulta_desde_proyectos6[[#This Row],[Usunombre]]</f>
        <v>/0008/0006 ALFONSO FUENTES RODRIGUEZ</v>
      </c>
    </row>
    <row r="4086" spans="1:11" x14ac:dyDescent="0.3">
      <c r="A4086" t="s">
        <v>4656</v>
      </c>
      <c r="B4086" t="s">
        <v>4957</v>
      </c>
      <c r="C4086" t="s">
        <v>4958</v>
      </c>
      <c r="D4086" t="s">
        <v>4470</v>
      </c>
      <c r="E4086" t="s">
        <v>286</v>
      </c>
      <c r="F4086" t="s">
        <v>4640</v>
      </c>
      <c r="G4086">
        <v>4.75</v>
      </c>
      <c r="H4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6" t="str">
        <f>Tabla_Consulta_desde_proyectos6[[#This Row],[PRYApath]]&amp;" "&amp;Tabla_Consulta_desde_proyectos6[[#This Row],[Usunombre]]</f>
        <v>/0008/0006 ALFONSO FUENTES RODRIGUEZ</v>
      </c>
    </row>
    <row r="4087" spans="1:11" x14ac:dyDescent="0.3">
      <c r="A4087" t="s">
        <v>4656</v>
      </c>
      <c r="B4087" t="s">
        <v>4957</v>
      </c>
      <c r="C4087" t="s">
        <v>4958</v>
      </c>
      <c r="D4087" t="s">
        <v>4470</v>
      </c>
      <c r="E4087" t="s">
        <v>286</v>
      </c>
      <c r="F4087" t="s">
        <v>8381</v>
      </c>
      <c r="G4087">
        <v>4.25</v>
      </c>
      <c r="H408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7" t="str">
        <f>Tabla_Consulta_desde_proyectos6[[#This Row],[PRYApath]]&amp;" "&amp;Tabla_Consulta_desde_proyectos6[[#This Row],[Usunombre]]</f>
        <v>/0008/0006 ALFONSO FUENTES RODRIGUEZ</v>
      </c>
    </row>
    <row r="4088" spans="1:11" x14ac:dyDescent="0.3">
      <c r="A4088" t="s">
        <v>4656</v>
      </c>
      <c r="B4088" t="s">
        <v>4957</v>
      </c>
      <c r="C4088" t="s">
        <v>5001</v>
      </c>
      <c r="D4088" t="s">
        <v>4470</v>
      </c>
      <c r="E4088" t="s">
        <v>65</v>
      </c>
      <c r="F4088" t="s">
        <v>4284</v>
      </c>
      <c r="G4088">
        <v>0.5</v>
      </c>
      <c r="H4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8" t="str">
        <f>Tabla_Consulta_desde_proyectos6[[#This Row],[PRYApath]]&amp;" "&amp;Tabla_Consulta_desde_proyectos6[[#This Row],[Usunombre]]</f>
        <v>/0008/0006 ALFONSO VARGAS CHAVES</v>
      </c>
    </row>
    <row r="4089" spans="1:11" x14ac:dyDescent="0.3">
      <c r="A4089" t="s">
        <v>4656</v>
      </c>
      <c r="B4089" t="s">
        <v>4957</v>
      </c>
      <c r="C4089" t="s">
        <v>4958</v>
      </c>
      <c r="D4089" t="s">
        <v>4470</v>
      </c>
      <c r="E4089" t="s">
        <v>65</v>
      </c>
      <c r="F4089" t="s">
        <v>4284</v>
      </c>
      <c r="G4089">
        <v>0.75</v>
      </c>
      <c r="H4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89" t="str">
        <f>Tabla_Consulta_desde_proyectos6[[#This Row],[PRYApath]]&amp;" "&amp;Tabla_Consulta_desde_proyectos6[[#This Row],[Usunombre]]</f>
        <v>/0008/0006 ALFONSO VARGAS CHAVES</v>
      </c>
    </row>
    <row r="4090" spans="1:11" x14ac:dyDescent="0.3">
      <c r="A4090" t="s">
        <v>4656</v>
      </c>
      <c r="B4090" t="s">
        <v>4957</v>
      </c>
      <c r="C4090" t="s">
        <v>5000</v>
      </c>
      <c r="D4090" t="s">
        <v>4470</v>
      </c>
      <c r="E4090" t="s">
        <v>65</v>
      </c>
      <c r="F4090" t="s">
        <v>4284</v>
      </c>
      <c r="G4090">
        <v>3.25</v>
      </c>
      <c r="H4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0" t="str">
        <f>Tabla_Consulta_desde_proyectos6[[#This Row],[PRYApath]]&amp;" "&amp;Tabla_Consulta_desde_proyectos6[[#This Row],[Usunombre]]</f>
        <v>/0008/0006 ALFONSO VARGAS CHAVES</v>
      </c>
    </row>
    <row r="4091" spans="1:11" x14ac:dyDescent="0.3">
      <c r="A4091" t="s">
        <v>4656</v>
      </c>
      <c r="B4091" t="s">
        <v>4957</v>
      </c>
      <c r="C4091" t="s">
        <v>5001</v>
      </c>
      <c r="D4091" t="s">
        <v>4470</v>
      </c>
      <c r="E4091" t="s">
        <v>65</v>
      </c>
      <c r="F4091" t="s">
        <v>4342</v>
      </c>
      <c r="G4091">
        <v>0.5</v>
      </c>
      <c r="H4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1" t="str">
        <f>Tabla_Consulta_desde_proyectos6[[#This Row],[PRYApath]]&amp;" "&amp;Tabla_Consulta_desde_proyectos6[[#This Row],[Usunombre]]</f>
        <v>/0008/0006 ALFONSO VARGAS CHAVES</v>
      </c>
    </row>
    <row r="4092" spans="1:11" x14ac:dyDescent="0.3">
      <c r="A4092" t="s">
        <v>4656</v>
      </c>
      <c r="B4092" t="s">
        <v>4957</v>
      </c>
      <c r="C4092" t="s">
        <v>5000</v>
      </c>
      <c r="D4092" t="s">
        <v>4470</v>
      </c>
      <c r="E4092" t="s">
        <v>65</v>
      </c>
      <c r="F4092" t="s">
        <v>4342</v>
      </c>
      <c r="G4092">
        <v>0.5</v>
      </c>
      <c r="H4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2" t="str">
        <f>Tabla_Consulta_desde_proyectos6[[#This Row],[PRYApath]]&amp;" "&amp;Tabla_Consulta_desde_proyectos6[[#This Row],[Usunombre]]</f>
        <v>/0008/0006 ALFONSO VARGAS CHAVES</v>
      </c>
    </row>
    <row r="4093" spans="1:11" x14ac:dyDescent="0.3">
      <c r="A4093" t="s">
        <v>4656</v>
      </c>
      <c r="B4093" t="s">
        <v>4957</v>
      </c>
      <c r="C4093" t="s">
        <v>5001</v>
      </c>
      <c r="D4093" t="s">
        <v>4470</v>
      </c>
      <c r="E4093" t="s">
        <v>65</v>
      </c>
      <c r="F4093" t="s">
        <v>4388</v>
      </c>
      <c r="G4093">
        <v>0.25</v>
      </c>
      <c r="H4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3" t="str">
        <f>Tabla_Consulta_desde_proyectos6[[#This Row],[PRYApath]]&amp;" "&amp;Tabla_Consulta_desde_proyectos6[[#This Row],[Usunombre]]</f>
        <v>/0008/0006 ALFONSO VARGAS CHAVES</v>
      </c>
    </row>
    <row r="4094" spans="1:11" x14ac:dyDescent="0.3">
      <c r="A4094" t="s">
        <v>4656</v>
      </c>
      <c r="B4094" t="s">
        <v>4957</v>
      </c>
      <c r="C4094" t="s">
        <v>5001</v>
      </c>
      <c r="D4094" t="s">
        <v>4470</v>
      </c>
      <c r="E4094" t="s">
        <v>65</v>
      </c>
      <c r="F4094" t="s">
        <v>4493</v>
      </c>
      <c r="G4094">
        <v>2.5</v>
      </c>
      <c r="H40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4" t="str">
        <f>Tabla_Consulta_desde_proyectos6[[#This Row],[PRYApath]]&amp;" "&amp;Tabla_Consulta_desde_proyectos6[[#This Row],[Usunombre]]</f>
        <v>/0008/0006 ALFONSO VARGAS CHAVES</v>
      </c>
    </row>
    <row r="4095" spans="1:11" x14ac:dyDescent="0.3">
      <c r="A4095" t="s">
        <v>4656</v>
      </c>
      <c r="B4095" t="s">
        <v>4957</v>
      </c>
      <c r="C4095" t="s">
        <v>4958</v>
      </c>
      <c r="D4095" t="s">
        <v>4470</v>
      </c>
      <c r="E4095" t="s">
        <v>309</v>
      </c>
      <c r="F4095" t="s">
        <v>4284</v>
      </c>
      <c r="G4095">
        <v>6</v>
      </c>
      <c r="H40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5" t="str">
        <f>Tabla_Consulta_desde_proyectos6[[#This Row],[PRYApath]]&amp;" "&amp;Tabla_Consulta_desde_proyectos6[[#This Row],[Usunombre]]</f>
        <v>/0008/0006 ANTHONY ALVAREZ NAVARRO</v>
      </c>
    </row>
    <row r="4096" spans="1:11" x14ac:dyDescent="0.3">
      <c r="A4096" t="s">
        <v>4656</v>
      </c>
      <c r="B4096" t="s">
        <v>4957</v>
      </c>
      <c r="C4096" t="s">
        <v>5000</v>
      </c>
      <c r="D4096" t="s">
        <v>4470</v>
      </c>
      <c r="E4096" t="s">
        <v>309</v>
      </c>
      <c r="F4096" t="s">
        <v>4366</v>
      </c>
      <c r="G4096">
        <v>4</v>
      </c>
      <c r="H4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6" t="str">
        <f>Tabla_Consulta_desde_proyectos6[[#This Row],[PRYApath]]&amp;" "&amp;Tabla_Consulta_desde_proyectos6[[#This Row],[Usunombre]]</f>
        <v>/0008/0006 ANTHONY ALVAREZ NAVARRO</v>
      </c>
    </row>
    <row r="4097" spans="1:11" x14ac:dyDescent="0.3">
      <c r="A4097" t="s">
        <v>4656</v>
      </c>
      <c r="B4097" t="s">
        <v>4957</v>
      </c>
      <c r="C4097" t="s">
        <v>5000</v>
      </c>
      <c r="D4097" t="s">
        <v>4470</v>
      </c>
      <c r="E4097" t="s">
        <v>294</v>
      </c>
      <c r="F4097" t="s">
        <v>4434</v>
      </c>
      <c r="G4097">
        <v>1.5</v>
      </c>
      <c r="H40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7" t="str">
        <f>Tabla_Consulta_desde_proyectos6[[#This Row],[PRYApath]]&amp;" "&amp;Tabla_Consulta_desde_proyectos6[[#This Row],[Usunombre]]</f>
        <v>/0008/0006 JOSE DANIEL CHINCHILLA CERDAS</v>
      </c>
    </row>
    <row r="4098" spans="1:11" x14ac:dyDescent="0.3">
      <c r="A4098" t="s">
        <v>4656</v>
      </c>
      <c r="B4098" t="s">
        <v>4957</v>
      </c>
      <c r="C4098" t="s">
        <v>4958</v>
      </c>
      <c r="D4098" t="s">
        <v>4470</v>
      </c>
      <c r="E4098" t="s">
        <v>294</v>
      </c>
      <c r="F4098" t="s">
        <v>4640</v>
      </c>
      <c r="G4098">
        <v>0.5</v>
      </c>
      <c r="H40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8" t="str">
        <f>Tabla_Consulta_desde_proyectos6[[#This Row],[PRYApath]]&amp;" "&amp;Tabla_Consulta_desde_proyectos6[[#This Row],[Usunombre]]</f>
        <v>/0008/0006 JOSE DANIEL CHINCHILLA CERDAS</v>
      </c>
    </row>
    <row r="4099" spans="1:11" x14ac:dyDescent="0.3">
      <c r="A4099" t="s">
        <v>4656</v>
      </c>
      <c r="B4099" t="s">
        <v>4957</v>
      </c>
      <c r="C4099" t="s">
        <v>5002</v>
      </c>
      <c r="D4099" t="s">
        <v>4470</v>
      </c>
      <c r="E4099" t="s">
        <v>29</v>
      </c>
      <c r="F4099" t="s">
        <v>4366</v>
      </c>
      <c r="G4099">
        <v>1</v>
      </c>
      <c r="H4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099" t="str">
        <f>Tabla_Consulta_desde_proyectos6[[#This Row],[PRYApath]]&amp;" "&amp;Tabla_Consulta_desde_proyectos6[[#This Row],[Usunombre]]</f>
        <v>/0008/0006 RAFAEL VEGA ALVAREZ</v>
      </c>
    </row>
    <row r="4100" spans="1:11" x14ac:dyDescent="0.3">
      <c r="A4100" t="s">
        <v>4656</v>
      </c>
      <c r="B4100" t="s">
        <v>4957</v>
      </c>
      <c r="C4100" t="s">
        <v>5002</v>
      </c>
      <c r="D4100" t="s">
        <v>4470</v>
      </c>
      <c r="E4100" t="s">
        <v>29</v>
      </c>
      <c r="F4100" t="s">
        <v>4388</v>
      </c>
      <c r="G4100">
        <v>1.5</v>
      </c>
      <c r="H4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0" t="str">
        <f>Tabla_Consulta_desde_proyectos6[[#This Row],[PRYApath]]&amp;" "&amp;Tabla_Consulta_desde_proyectos6[[#This Row],[Usunombre]]</f>
        <v>/0008/0006 RAFAEL VEGA ALVAREZ</v>
      </c>
    </row>
    <row r="4101" spans="1:11" x14ac:dyDescent="0.3">
      <c r="A4101" t="s">
        <v>4656</v>
      </c>
      <c r="B4101" t="s">
        <v>4957</v>
      </c>
      <c r="C4101" t="s">
        <v>5001</v>
      </c>
      <c r="D4101" t="s">
        <v>4470</v>
      </c>
      <c r="E4101" t="s">
        <v>29</v>
      </c>
      <c r="F4101" t="s">
        <v>4388</v>
      </c>
      <c r="G4101">
        <v>2.75</v>
      </c>
      <c r="H4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1" t="str">
        <f>Tabla_Consulta_desde_proyectos6[[#This Row],[PRYApath]]&amp;" "&amp;Tabla_Consulta_desde_proyectos6[[#This Row],[Usunombre]]</f>
        <v>/0008/0006 RAFAEL VEGA ALVAREZ</v>
      </c>
    </row>
    <row r="4102" spans="1:11" x14ac:dyDescent="0.3">
      <c r="A4102" t="s">
        <v>4656</v>
      </c>
      <c r="B4102" t="s">
        <v>4957</v>
      </c>
      <c r="C4102" t="s">
        <v>5002</v>
      </c>
      <c r="D4102" t="s">
        <v>4470</v>
      </c>
      <c r="E4102" t="s">
        <v>29</v>
      </c>
      <c r="F4102" t="s">
        <v>4422</v>
      </c>
      <c r="G4102">
        <v>1.5</v>
      </c>
      <c r="H4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2" t="str">
        <f>Tabla_Consulta_desde_proyectos6[[#This Row],[PRYApath]]&amp;" "&amp;Tabla_Consulta_desde_proyectos6[[#This Row],[Usunombre]]</f>
        <v>/0008/0006 RAFAEL VEGA ALVAREZ</v>
      </c>
    </row>
    <row r="4103" spans="1:11" x14ac:dyDescent="0.3">
      <c r="A4103" t="s">
        <v>4656</v>
      </c>
      <c r="B4103" t="s">
        <v>4957</v>
      </c>
      <c r="C4103" t="s">
        <v>5002</v>
      </c>
      <c r="D4103" t="s">
        <v>4470</v>
      </c>
      <c r="E4103" t="s">
        <v>29</v>
      </c>
      <c r="F4103" t="s">
        <v>4434</v>
      </c>
      <c r="G4103">
        <v>1</v>
      </c>
      <c r="H4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3" t="str">
        <f>Tabla_Consulta_desde_proyectos6[[#This Row],[PRYApath]]&amp;" "&amp;Tabla_Consulta_desde_proyectos6[[#This Row],[Usunombre]]</f>
        <v>/0008/0006 RAFAEL VEGA ALVAREZ</v>
      </c>
    </row>
    <row r="4104" spans="1:11" x14ac:dyDescent="0.3">
      <c r="A4104" t="s">
        <v>4656</v>
      </c>
      <c r="B4104" t="s">
        <v>4957</v>
      </c>
      <c r="C4104" t="s">
        <v>5002</v>
      </c>
      <c r="D4104" t="s">
        <v>4470</v>
      </c>
      <c r="E4104" t="s">
        <v>29</v>
      </c>
      <c r="F4104" t="s">
        <v>4493</v>
      </c>
      <c r="G4104">
        <v>1.75</v>
      </c>
      <c r="H4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4" t="str">
        <f>Tabla_Consulta_desde_proyectos6[[#This Row],[PRYApath]]&amp;" "&amp;Tabla_Consulta_desde_proyectos6[[#This Row],[Usunombre]]</f>
        <v>/0008/0006 RAFAEL VEGA ALVAREZ</v>
      </c>
    </row>
    <row r="4105" spans="1:11" x14ac:dyDescent="0.3">
      <c r="A4105" t="s">
        <v>4656</v>
      </c>
      <c r="B4105" t="s">
        <v>4957</v>
      </c>
      <c r="C4105" t="s">
        <v>4958</v>
      </c>
      <c r="D4105" t="s">
        <v>4470</v>
      </c>
      <c r="E4105" t="s">
        <v>29</v>
      </c>
      <c r="F4105" t="s">
        <v>4493</v>
      </c>
      <c r="G4105">
        <v>0.5</v>
      </c>
      <c r="H4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5" t="str">
        <f>Tabla_Consulta_desde_proyectos6[[#This Row],[PRYApath]]&amp;" "&amp;Tabla_Consulta_desde_proyectos6[[#This Row],[Usunombre]]</f>
        <v>/0008/0006 RAFAEL VEGA ALVAREZ</v>
      </c>
    </row>
    <row r="4106" spans="1:11" x14ac:dyDescent="0.3">
      <c r="A4106" t="s">
        <v>4656</v>
      </c>
      <c r="B4106" t="s">
        <v>4957</v>
      </c>
      <c r="C4106" t="s">
        <v>5002</v>
      </c>
      <c r="D4106" t="s">
        <v>4470</v>
      </c>
      <c r="E4106" t="s">
        <v>29</v>
      </c>
      <c r="F4106" t="s">
        <v>4559</v>
      </c>
      <c r="G4106">
        <v>1.5</v>
      </c>
      <c r="H4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6" t="str">
        <f>Tabla_Consulta_desde_proyectos6[[#This Row],[PRYApath]]&amp;" "&amp;Tabla_Consulta_desde_proyectos6[[#This Row],[Usunombre]]</f>
        <v>/0008/0006 RAFAEL VEGA ALVAREZ</v>
      </c>
    </row>
    <row r="4107" spans="1:11" x14ac:dyDescent="0.3">
      <c r="A4107" t="s">
        <v>4656</v>
      </c>
      <c r="B4107" t="s">
        <v>4957</v>
      </c>
      <c r="C4107" t="s">
        <v>4958</v>
      </c>
      <c r="D4107" t="s">
        <v>4470</v>
      </c>
      <c r="E4107" t="s">
        <v>29</v>
      </c>
      <c r="F4107" t="s">
        <v>4559</v>
      </c>
      <c r="G4107">
        <v>5</v>
      </c>
      <c r="H4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7" t="str">
        <f>Tabla_Consulta_desde_proyectos6[[#This Row],[PRYApath]]&amp;" "&amp;Tabla_Consulta_desde_proyectos6[[#This Row],[Usunombre]]</f>
        <v>/0008/0006 RAFAEL VEGA ALVAREZ</v>
      </c>
    </row>
    <row r="4108" spans="1:11" x14ac:dyDescent="0.3">
      <c r="A4108" t="s">
        <v>4656</v>
      </c>
      <c r="B4108" t="s">
        <v>4957</v>
      </c>
      <c r="C4108" t="s">
        <v>5002</v>
      </c>
      <c r="D4108" t="s">
        <v>4470</v>
      </c>
      <c r="E4108" t="s">
        <v>29</v>
      </c>
      <c r="F4108" t="s">
        <v>4593</v>
      </c>
      <c r="G4108">
        <v>1.5</v>
      </c>
      <c r="H4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8" t="str">
        <f>Tabla_Consulta_desde_proyectos6[[#This Row],[PRYApath]]&amp;" "&amp;Tabla_Consulta_desde_proyectos6[[#This Row],[Usunombre]]</f>
        <v>/0008/0006 RAFAEL VEGA ALVAREZ</v>
      </c>
    </row>
    <row r="4109" spans="1:11" x14ac:dyDescent="0.3">
      <c r="A4109" t="s">
        <v>4656</v>
      </c>
      <c r="B4109" t="s">
        <v>4957</v>
      </c>
      <c r="C4109" t="s">
        <v>5002</v>
      </c>
      <c r="D4109" t="s">
        <v>4470</v>
      </c>
      <c r="E4109" t="s">
        <v>29</v>
      </c>
      <c r="F4109" t="s">
        <v>4610</v>
      </c>
      <c r="G4109">
        <v>1.25</v>
      </c>
      <c r="H4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09" t="str">
        <f>Tabla_Consulta_desde_proyectos6[[#This Row],[PRYApath]]&amp;" "&amp;Tabla_Consulta_desde_proyectos6[[#This Row],[Usunombre]]</f>
        <v>/0008/0006 RAFAEL VEGA ALVAREZ</v>
      </c>
    </row>
    <row r="4110" spans="1:11" x14ac:dyDescent="0.3">
      <c r="A4110" t="s">
        <v>4656</v>
      </c>
      <c r="B4110" t="s">
        <v>4957</v>
      </c>
      <c r="C4110" t="s">
        <v>4958</v>
      </c>
      <c r="D4110" t="s">
        <v>4470</v>
      </c>
      <c r="E4110" t="s">
        <v>29</v>
      </c>
      <c r="F4110" t="s">
        <v>4610</v>
      </c>
      <c r="G4110">
        <v>16</v>
      </c>
      <c r="H4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0" t="str">
        <f>Tabla_Consulta_desde_proyectos6[[#This Row],[PRYApath]]&amp;" "&amp;Tabla_Consulta_desde_proyectos6[[#This Row],[Usunombre]]</f>
        <v>/0008/0006 RAFAEL VEGA ALVAREZ</v>
      </c>
    </row>
    <row r="4111" spans="1:11" x14ac:dyDescent="0.3">
      <c r="A4111" t="s">
        <v>4656</v>
      </c>
      <c r="B4111" t="s">
        <v>4957</v>
      </c>
      <c r="C4111" t="s">
        <v>5002</v>
      </c>
      <c r="D4111" t="s">
        <v>4470</v>
      </c>
      <c r="E4111" t="s">
        <v>29</v>
      </c>
      <c r="F4111" t="s">
        <v>4692</v>
      </c>
      <c r="G4111">
        <v>0.5</v>
      </c>
      <c r="H4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1" t="str">
        <f>Tabla_Consulta_desde_proyectos6[[#This Row],[PRYApath]]&amp;" "&amp;Tabla_Consulta_desde_proyectos6[[#This Row],[Usunombre]]</f>
        <v>/0008/0006 RAFAEL VEGA ALVAREZ</v>
      </c>
    </row>
    <row r="4112" spans="1:11" x14ac:dyDescent="0.3">
      <c r="A4112" t="s">
        <v>4656</v>
      </c>
      <c r="B4112" t="s">
        <v>4957</v>
      </c>
      <c r="C4112" t="s">
        <v>4958</v>
      </c>
      <c r="D4112" t="s">
        <v>4470</v>
      </c>
      <c r="E4112" t="s">
        <v>29</v>
      </c>
      <c r="F4112" t="s">
        <v>4692</v>
      </c>
      <c r="G4112">
        <v>4</v>
      </c>
      <c r="H4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2" t="str">
        <f>Tabla_Consulta_desde_proyectos6[[#This Row],[PRYApath]]&amp;" "&amp;Tabla_Consulta_desde_proyectos6[[#This Row],[Usunombre]]</f>
        <v>/0008/0006 RAFAEL VEGA ALVAREZ</v>
      </c>
    </row>
    <row r="4113" spans="1:11" x14ac:dyDescent="0.3">
      <c r="A4113" t="s">
        <v>4656</v>
      </c>
      <c r="B4113" t="s">
        <v>4957</v>
      </c>
      <c r="C4113" t="s">
        <v>5002</v>
      </c>
      <c r="D4113" t="s">
        <v>4470</v>
      </c>
      <c r="E4113" t="s">
        <v>29</v>
      </c>
      <c r="F4113" t="s">
        <v>4640</v>
      </c>
      <c r="G4113">
        <v>0.5</v>
      </c>
      <c r="H4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3" t="str">
        <f>Tabla_Consulta_desde_proyectos6[[#This Row],[PRYApath]]&amp;" "&amp;Tabla_Consulta_desde_proyectos6[[#This Row],[Usunombre]]</f>
        <v>/0008/0006 RAFAEL VEGA ALVAREZ</v>
      </c>
    </row>
    <row r="4114" spans="1:11" x14ac:dyDescent="0.3">
      <c r="A4114" t="s">
        <v>4656</v>
      </c>
      <c r="B4114" t="s">
        <v>4957</v>
      </c>
      <c r="C4114" t="s">
        <v>4958</v>
      </c>
      <c r="D4114" t="s">
        <v>4470</v>
      </c>
      <c r="E4114" t="s">
        <v>29</v>
      </c>
      <c r="F4114" t="s">
        <v>4640</v>
      </c>
      <c r="G4114">
        <v>4</v>
      </c>
      <c r="H4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4" t="str">
        <f>Tabla_Consulta_desde_proyectos6[[#This Row],[PRYApath]]&amp;" "&amp;Tabla_Consulta_desde_proyectos6[[#This Row],[Usunombre]]</f>
        <v>/0008/0006 RAFAEL VEGA ALVAREZ</v>
      </c>
    </row>
    <row r="4115" spans="1:11" x14ac:dyDescent="0.3">
      <c r="A4115" t="s">
        <v>4656</v>
      </c>
      <c r="B4115" t="s">
        <v>4957</v>
      </c>
      <c r="C4115" t="s">
        <v>5002</v>
      </c>
      <c r="D4115" t="s">
        <v>4470</v>
      </c>
      <c r="E4115" t="s">
        <v>29</v>
      </c>
      <c r="F4115" t="s">
        <v>8381</v>
      </c>
      <c r="G4115">
        <v>1.5</v>
      </c>
      <c r="H411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5" t="str">
        <f>Tabla_Consulta_desde_proyectos6[[#This Row],[PRYApath]]&amp;" "&amp;Tabla_Consulta_desde_proyectos6[[#This Row],[Usunombre]]</f>
        <v>/0008/0006 RAFAEL VEGA ALVAREZ</v>
      </c>
    </row>
    <row r="4116" spans="1:11" x14ac:dyDescent="0.3">
      <c r="A4116" t="s">
        <v>4656</v>
      </c>
      <c r="B4116" t="s">
        <v>4957</v>
      </c>
      <c r="C4116" t="s">
        <v>4958</v>
      </c>
      <c r="D4116" t="s">
        <v>4470</v>
      </c>
      <c r="E4116" t="s">
        <v>29</v>
      </c>
      <c r="F4116" t="s">
        <v>8381</v>
      </c>
      <c r="G4116">
        <v>11.25</v>
      </c>
      <c r="H411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6" t="str">
        <f>Tabla_Consulta_desde_proyectos6[[#This Row],[PRYApath]]&amp;" "&amp;Tabla_Consulta_desde_proyectos6[[#This Row],[Usunombre]]</f>
        <v>/0008/0006 RAFAEL VEGA ALVAREZ</v>
      </c>
    </row>
    <row r="4117" spans="1:11" x14ac:dyDescent="0.3">
      <c r="A4117" t="s">
        <v>4656</v>
      </c>
      <c r="B4117" t="s">
        <v>5508</v>
      </c>
      <c r="C4117" t="s">
        <v>5509</v>
      </c>
      <c r="D4117" t="s">
        <v>4481</v>
      </c>
      <c r="E4117" t="s">
        <v>286</v>
      </c>
      <c r="F4117" t="s">
        <v>4342</v>
      </c>
      <c r="G4117">
        <v>0.5</v>
      </c>
      <c r="H4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7" t="str">
        <f>Tabla_Consulta_desde_proyectos6[[#This Row],[PRYApath]]&amp;" "&amp;Tabla_Consulta_desde_proyectos6[[#This Row],[Usunombre]]</f>
        <v>/0008/0008 ALFONSO FUENTES RODRIGUEZ</v>
      </c>
    </row>
    <row r="4118" spans="1:11" x14ac:dyDescent="0.3">
      <c r="A4118" t="s">
        <v>4656</v>
      </c>
      <c r="B4118" t="s">
        <v>5508</v>
      </c>
      <c r="C4118" t="s">
        <v>5633</v>
      </c>
      <c r="D4118" t="s">
        <v>4481</v>
      </c>
      <c r="E4118" t="s">
        <v>4123</v>
      </c>
      <c r="F4118" t="s">
        <v>4284</v>
      </c>
      <c r="G4118">
        <v>8</v>
      </c>
      <c r="H4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8" t="str">
        <f>Tabla_Consulta_desde_proyectos6[[#This Row],[PRYApath]]&amp;" "&amp;Tabla_Consulta_desde_proyectos6[[#This Row],[Usunombre]]</f>
        <v>/0008/0008 CESAR MATARRITA MATARRITA</v>
      </c>
    </row>
    <row r="4119" spans="1:11" x14ac:dyDescent="0.3">
      <c r="A4119" t="s">
        <v>4656</v>
      </c>
      <c r="B4119" t="s">
        <v>5508</v>
      </c>
      <c r="C4119" t="s">
        <v>5633</v>
      </c>
      <c r="D4119" t="s">
        <v>4481</v>
      </c>
      <c r="E4119" t="s">
        <v>262</v>
      </c>
      <c r="F4119" t="s">
        <v>4342</v>
      </c>
      <c r="G4119">
        <v>0.25</v>
      </c>
      <c r="H4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19" t="str">
        <f>Tabla_Consulta_desde_proyectos6[[#This Row],[PRYApath]]&amp;" "&amp;Tabla_Consulta_desde_proyectos6[[#This Row],[Usunombre]]</f>
        <v>/0008/0008 ELIER CORTES BALTODANO</v>
      </c>
    </row>
    <row r="4120" spans="1:11" x14ac:dyDescent="0.3">
      <c r="A4120" t="s">
        <v>4656</v>
      </c>
      <c r="B4120" t="s">
        <v>5508</v>
      </c>
      <c r="C4120" t="s">
        <v>5509</v>
      </c>
      <c r="D4120" t="s">
        <v>4481</v>
      </c>
      <c r="E4120" t="s">
        <v>262</v>
      </c>
      <c r="F4120" t="s">
        <v>4342</v>
      </c>
      <c r="G4120">
        <v>0.75</v>
      </c>
      <c r="H4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0" t="str">
        <f>Tabla_Consulta_desde_proyectos6[[#This Row],[PRYApath]]&amp;" "&amp;Tabla_Consulta_desde_proyectos6[[#This Row],[Usunombre]]</f>
        <v>/0008/0008 ELIER CORTES BALTODANO</v>
      </c>
    </row>
    <row r="4121" spans="1:11" x14ac:dyDescent="0.3">
      <c r="A4121" t="s">
        <v>4656</v>
      </c>
      <c r="B4121" t="s">
        <v>5508</v>
      </c>
      <c r="C4121" t="s">
        <v>5513</v>
      </c>
      <c r="D4121" t="s">
        <v>4481</v>
      </c>
      <c r="E4121" t="s">
        <v>262</v>
      </c>
      <c r="F4121" t="s">
        <v>4342</v>
      </c>
      <c r="G4121">
        <v>0.25</v>
      </c>
      <c r="H4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1" t="str">
        <f>Tabla_Consulta_desde_proyectos6[[#This Row],[PRYApath]]&amp;" "&amp;Tabla_Consulta_desde_proyectos6[[#This Row],[Usunombre]]</f>
        <v>/0008/0008 ELIER CORTES BALTODANO</v>
      </c>
    </row>
    <row r="4122" spans="1:11" x14ac:dyDescent="0.3">
      <c r="A4122" t="s">
        <v>4656</v>
      </c>
      <c r="B4122" t="s">
        <v>5508</v>
      </c>
      <c r="C4122" t="s">
        <v>5634</v>
      </c>
      <c r="D4122" t="s">
        <v>4481</v>
      </c>
      <c r="E4122" t="s">
        <v>262</v>
      </c>
      <c r="F4122" t="s">
        <v>4366</v>
      </c>
      <c r="G4122">
        <v>0.25</v>
      </c>
      <c r="H4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2" t="str">
        <f>Tabla_Consulta_desde_proyectos6[[#This Row],[PRYApath]]&amp;" "&amp;Tabla_Consulta_desde_proyectos6[[#This Row],[Usunombre]]</f>
        <v>/0008/0008 ELIER CORTES BALTODANO</v>
      </c>
    </row>
    <row r="4123" spans="1:11" x14ac:dyDescent="0.3">
      <c r="A4123" t="s">
        <v>4656</v>
      </c>
      <c r="B4123" t="s">
        <v>5508</v>
      </c>
      <c r="C4123" t="s">
        <v>5509</v>
      </c>
      <c r="D4123" t="s">
        <v>4481</v>
      </c>
      <c r="E4123" t="s">
        <v>262</v>
      </c>
      <c r="F4123" t="s">
        <v>4640</v>
      </c>
      <c r="G4123">
        <v>0.25</v>
      </c>
      <c r="H4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3" t="str">
        <f>Tabla_Consulta_desde_proyectos6[[#This Row],[PRYApath]]&amp;" "&amp;Tabla_Consulta_desde_proyectos6[[#This Row],[Usunombre]]</f>
        <v>/0008/0008 ELIER CORTES BALTODANO</v>
      </c>
    </row>
    <row r="4124" spans="1:11" x14ac:dyDescent="0.3">
      <c r="A4124" t="s">
        <v>4656</v>
      </c>
      <c r="B4124" t="s">
        <v>5508</v>
      </c>
      <c r="C4124" t="s">
        <v>5634</v>
      </c>
      <c r="D4124" t="s">
        <v>4481</v>
      </c>
      <c r="E4124" t="s">
        <v>136</v>
      </c>
      <c r="F4124" t="s">
        <v>4284</v>
      </c>
      <c r="G4124">
        <v>1</v>
      </c>
      <c r="H4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4" t="str">
        <f>Tabla_Consulta_desde_proyectos6[[#This Row],[PRYApath]]&amp;" "&amp;Tabla_Consulta_desde_proyectos6[[#This Row],[Usunombre]]</f>
        <v>/0008/0008 GEHISSON ANDRES GAITAN HERRERA</v>
      </c>
    </row>
    <row r="4125" spans="1:11" x14ac:dyDescent="0.3">
      <c r="A4125" t="s">
        <v>4656</v>
      </c>
      <c r="B4125" t="s">
        <v>5508</v>
      </c>
      <c r="C4125" t="s">
        <v>5509</v>
      </c>
      <c r="D4125" t="s">
        <v>4481</v>
      </c>
      <c r="E4125" t="s">
        <v>136</v>
      </c>
      <c r="F4125" t="s">
        <v>4342</v>
      </c>
      <c r="G4125">
        <v>1.5</v>
      </c>
      <c r="H4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5" t="str">
        <f>Tabla_Consulta_desde_proyectos6[[#This Row],[PRYApath]]&amp;" "&amp;Tabla_Consulta_desde_proyectos6[[#This Row],[Usunombre]]</f>
        <v>/0008/0008 GEHISSON ANDRES GAITAN HERRERA</v>
      </c>
    </row>
    <row r="4126" spans="1:11" x14ac:dyDescent="0.3">
      <c r="A4126" t="s">
        <v>4656</v>
      </c>
      <c r="B4126" t="s">
        <v>5508</v>
      </c>
      <c r="C4126" t="s">
        <v>5513</v>
      </c>
      <c r="D4126" t="s">
        <v>4481</v>
      </c>
      <c r="E4126" t="s">
        <v>136</v>
      </c>
      <c r="F4126" t="s">
        <v>4366</v>
      </c>
      <c r="G4126">
        <v>0.5</v>
      </c>
      <c r="H4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6" t="str">
        <f>Tabla_Consulta_desde_proyectos6[[#This Row],[PRYApath]]&amp;" "&amp;Tabla_Consulta_desde_proyectos6[[#This Row],[Usunombre]]</f>
        <v>/0008/0008 GEHISSON ANDRES GAITAN HERRERA</v>
      </c>
    </row>
    <row r="4127" spans="1:11" x14ac:dyDescent="0.3">
      <c r="A4127" t="s">
        <v>4656</v>
      </c>
      <c r="B4127" t="s">
        <v>5508</v>
      </c>
      <c r="C4127" t="s">
        <v>5509</v>
      </c>
      <c r="D4127" t="s">
        <v>4481</v>
      </c>
      <c r="E4127" t="s">
        <v>136</v>
      </c>
      <c r="F4127" t="s">
        <v>4388</v>
      </c>
      <c r="G4127">
        <v>1</v>
      </c>
      <c r="H4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7" t="str">
        <f>Tabla_Consulta_desde_proyectos6[[#This Row],[PRYApath]]&amp;" "&amp;Tabla_Consulta_desde_proyectos6[[#This Row],[Usunombre]]</f>
        <v>/0008/0008 GEHISSON ANDRES GAITAN HERRERA</v>
      </c>
    </row>
    <row r="4128" spans="1:11" x14ac:dyDescent="0.3">
      <c r="A4128" t="s">
        <v>4656</v>
      </c>
      <c r="B4128" t="s">
        <v>5508</v>
      </c>
      <c r="C4128" t="s">
        <v>5509</v>
      </c>
      <c r="D4128" t="s">
        <v>4481</v>
      </c>
      <c r="E4128" t="s">
        <v>4214</v>
      </c>
      <c r="F4128" t="s">
        <v>4284</v>
      </c>
      <c r="G4128">
        <v>10</v>
      </c>
      <c r="H4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8" t="str">
        <f>Tabla_Consulta_desde_proyectos6[[#This Row],[PRYApath]]&amp;" "&amp;Tabla_Consulta_desde_proyectos6[[#This Row],[Usunombre]]</f>
        <v>/0008/0008 GERARDO BOLIVAR VARGAS FERNANDEZ</v>
      </c>
    </row>
    <row r="4129" spans="1:11" x14ac:dyDescent="0.3">
      <c r="A4129" t="s">
        <v>4656</v>
      </c>
      <c r="B4129" t="s">
        <v>5508</v>
      </c>
      <c r="C4129" t="s">
        <v>5633</v>
      </c>
      <c r="D4129" t="s">
        <v>4481</v>
      </c>
      <c r="E4129" t="s">
        <v>4214</v>
      </c>
      <c r="F4129" t="s">
        <v>4284</v>
      </c>
      <c r="G4129">
        <v>16</v>
      </c>
      <c r="H4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29" t="str">
        <f>Tabla_Consulta_desde_proyectos6[[#This Row],[PRYApath]]&amp;" "&amp;Tabla_Consulta_desde_proyectos6[[#This Row],[Usunombre]]</f>
        <v>/0008/0008 GERARDO BOLIVAR VARGAS FERNANDEZ</v>
      </c>
    </row>
    <row r="4130" spans="1:11" x14ac:dyDescent="0.3">
      <c r="A4130" t="s">
        <v>4656</v>
      </c>
      <c r="B4130" t="s">
        <v>5384</v>
      </c>
      <c r="C4130" t="s">
        <v>5385</v>
      </c>
      <c r="D4130" t="s">
        <v>4489</v>
      </c>
      <c r="E4130" t="s">
        <v>286</v>
      </c>
      <c r="F4130" t="s">
        <v>4342</v>
      </c>
      <c r="G4130">
        <v>0.5</v>
      </c>
      <c r="H4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0" t="str">
        <f>Tabla_Consulta_desde_proyectos6[[#This Row],[PRYApath]]&amp;" "&amp;Tabla_Consulta_desde_proyectos6[[#This Row],[Usunombre]]</f>
        <v>/0008/0010 ALFONSO FUENTES RODRIGUEZ</v>
      </c>
    </row>
    <row r="4131" spans="1:11" x14ac:dyDescent="0.3">
      <c r="A4131" t="s">
        <v>4656</v>
      </c>
      <c r="B4131" t="s">
        <v>5384</v>
      </c>
      <c r="C4131" t="s">
        <v>5511</v>
      </c>
      <c r="D4131" t="s">
        <v>4489</v>
      </c>
      <c r="E4131" t="s">
        <v>286</v>
      </c>
      <c r="F4131" t="s">
        <v>4366</v>
      </c>
      <c r="G4131">
        <v>0.5</v>
      </c>
      <c r="H4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1" t="str">
        <f>Tabla_Consulta_desde_proyectos6[[#This Row],[PRYApath]]&amp;" "&amp;Tabla_Consulta_desde_proyectos6[[#This Row],[Usunombre]]</f>
        <v>/0008/0010 ALFONSO FUENTES RODRIGUEZ</v>
      </c>
    </row>
    <row r="4132" spans="1:11" x14ac:dyDescent="0.3">
      <c r="A4132" t="s">
        <v>4656</v>
      </c>
      <c r="B4132" t="s">
        <v>5384</v>
      </c>
      <c r="C4132" t="s">
        <v>5635</v>
      </c>
      <c r="D4132" t="s">
        <v>4489</v>
      </c>
      <c r="E4132" t="s">
        <v>286</v>
      </c>
      <c r="F4132" t="s">
        <v>4366</v>
      </c>
      <c r="G4132">
        <v>1.5</v>
      </c>
      <c r="H4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2" t="str">
        <f>Tabla_Consulta_desde_proyectos6[[#This Row],[PRYApath]]&amp;" "&amp;Tabla_Consulta_desde_proyectos6[[#This Row],[Usunombre]]</f>
        <v>/0008/0010 ALFONSO FUENTES RODRIGUEZ</v>
      </c>
    </row>
    <row r="4133" spans="1:11" x14ac:dyDescent="0.3">
      <c r="A4133" t="s">
        <v>4656</v>
      </c>
      <c r="B4133" t="s">
        <v>5384</v>
      </c>
      <c r="C4133" t="s">
        <v>5396</v>
      </c>
      <c r="D4133" t="s">
        <v>4489</v>
      </c>
      <c r="E4133" t="s">
        <v>286</v>
      </c>
      <c r="F4133" t="s">
        <v>4366</v>
      </c>
      <c r="G4133">
        <v>1.5</v>
      </c>
      <c r="H4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3" t="str">
        <f>Tabla_Consulta_desde_proyectos6[[#This Row],[PRYApath]]&amp;" "&amp;Tabla_Consulta_desde_proyectos6[[#This Row],[Usunombre]]</f>
        <v>/0008/0010 ALFONSO FUENTES RODRIGUEZ</v>
      </c>
    </row>
    <row r="4134" spans="1:11" x14ac:dyDescent="0.3">
      <c r="A4134" t="s">
        <v>4656</v>
      </c>
      <c r="B4134" t="s">
        <v>5384</v>
      </c>
      <c r="C4134" t="s">
        <v>5385</v>
      </c>
      <c r="D4134" t="s">
        <v>4489</v>
      </c>
      <c r="E4134" t="s">
        <v>286</v>
      </c>
      <c r="F4134" t="s">
        <v>4422</v>
      </c>
      <c r="G4134">
        <v>5</v>
      </c>
      <c r="H4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4" t="str">
        <f>Tabla_Consulta_desde_proyectos6[[#This Row],[PRYApath]]&amp;" "&amp;Tabla_Consulta_desde_proyectos6[[#This Row],[Usunombre]]</f>
        <v>/0008/0010 ALFONSO FUENTES RODRIGUEZ</v>
      </c>
    </row>
    <row r="4135" spans="1:11" x14ac:dyDescent="0.3">
      <c r="A4135" t="s">
        <v>4656</v>
      </c>
      <c r="B4135" t="s">
        <v>5384</v>
      </c>
      <c r="C4135" t="s">
        <v>5396</v>
      </c>
      <c r="D4135" t="s">
        <v>4489</v>
      </c>
      <c r="E4135" t="s">
        <v>286</v>
      </c>
      <c r="F4135" t="s">
        <v>4422</v>
      </c>
      <c r="G4135">
        <v>9</v>
      </c>
      <c r="H4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5" t="str">
        <f>Tabla_Consulta_desde_proyectos6[[#This Row],[PRYApath]]&amp;" "&amp;Tabla_Consulta_desde_proyectos6[[#This Row],[Usunombre]]</f>
        <v>/0008/0010 ALFONSO FUENTES RODRIGUEZ</v>
      </c>
    </row>
    <row r="4136" spans="1:11" x14ac:dyDescent="0.3">
      <c r="A4136" t="s">
        <v>4656</v>
      </c>
      <c r="B4136" t="s">
        <v>5384</v>
      </c>
      <c r="C4136" t="s">
        <v>5396</v>
      </c>
      <c r="D4136" t="s">
        <v>4489</v>
      </c>
      <c r="E4136" t="s">
        <v>286</v>
      </c>
      <c r="F4136" t="s">
        <v>4434</v>
      </c>
      <c r="G4136">
        <v>2.25</v>
      </c>
      <c r="H4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6" t="str">
        <f>Tabla_Consulta_desde_proyectos6[[#This Row],[PRYApath]]&amp;" "&amp;Tabla_Consulta_desde_proyectos6[[#This Row],[Usunombre]]</f>
        <v>/0008/0010 ALFONSO FUENTES RODRIGUEZ</v>
      </c>
    </row>
    <row r="4137" spans="1:11" x14ac:dyDescent="0.3">
      <c r="A4137" t="s">
        <v>4656</v>
      </c>
      <c r="B4137" t="s">
        <v>5384</v>
      </c>
      <c r="C4137" t="s">
        <v>5511</v>
      </c>
      <c r="D4137" t="s">
        <v>4489</v>
      </c>
      <c r="E4137" t="s">
        <v>4123</v>
      </c>
      <c r="F4137" t="s">
        <v>4284</v>
      </c>
      <c r="G4137">
        <v>4</v>
      </c>
      <c r="H4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7" t="str">
        <f>Tabla_Consulta_desde_proyectos6[[#This Row],[PRYApath]]&amp;" "&amp;Tabla_Consulta_desde_proyectos6[[#This Row],[Usunombre]]</f>
        <v>/0008/0010 CESAR MATARRITA MATARRITA</v>
      </c>
    </row>
    <row r="4138" spans="1:11" x14ac:dyDescent="0.3">
      <c r="A4138" t="s">
        <v>4656</v>
      </c>
      <c r="B4138" t="s">
        <v>5384</v>
      </c>
      <c r="C4138" t="s">
        <v>5385</v>
      </c>
      <c r="D4138" t="s">
        <v>4489</v>
      </c>
      <c r="E4138" t="s">
        <v>136</v>
      </c>
      <c r="F4138" t="s">
        <v>4366</v>
      </c>
      <c r="G4138">
        <v>0.25</v>
      </c>
      <c r="H4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8" t="str">
        <f>Tabla_Consulta_desde_proyectos6[[#This Row],[PRYApath]]&amp;" "&amp;Tabla_Consulta_desde_proyectos6[[#This Row],[Usunombre]]</f>
        <v>/0008/0010 GEHISSON ANDRES GAITAN HERRERA</v>
      </c>
    </row>
    <row r="4139" spans="1:11" x14ac:dyDescent="0.3">
      <c r="A4139" t="s">
        <v>4656</v>
      </c>
      <c r="B4139" t="s">
        <v>5384</v>
      </c>
      <c r="C4139" t="s">
        <v>5396</v>
      </c>
      <c r="D4139" t="s">
        <v>4489</v>
      </c>
      <c r="E4139" t="s">
        <v>136</v>
      </c>
      <c r="F4139" t="s">
        <v>4366</v>
      </c>
      <c r="G4139">
        <v>2</v>
      </c>
      <c r="H4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39" t="str">
        <f>Tabla_Consulta_desde_proyectos6[[#This Row],[PRYApath]]&amp;" "&amp;Tabla_Consulta_desde_proyectos6[[#This Row],[Usunombre]]</f>
        <v>/0008/0010 GEHISSON ANDRES GAITAN HERRERA</v>
      </c>
    </row>
    <row r="4140" spans="1:11" x14ac:dyDescent="0.3">
      <c r="A4140" t="s">
        <v>4656</v>
      </c>
      <c r="B4140" t="s">
        <v>5384</v>
      </c>
      <c r="C4140" t="s">
        <v>5511</v>
      </c>
      <c r="D4140" t="s">
        <v>4489</v>
      </c>
      <c r="E4140" t="s">
        <v>136</v>
      </c>
      <c r="F4140" t="s">
        <v>4422</v>
      </c>
      <c r="G4140">
        <v>1</v>
      </c>
      <c r="H4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0" t="str">
        <f>Tabla_Consulta_desde_proyectos6[[#This Row],[PRYApath]]&amp;" "&amp;Tabla_Consulta_desde_proyectos6[[#This Row],[Usunombre]]</f>
        <v>/0008/0010 GEHISSON ANDRES GAITAN HERRERA</v>
      </c>
    </row>
    <row r="4141" spans="1:11" x14ac:dyDescent="0.3">
      <c r="A4141" t="s">
        <v>4656</v>
      </c>
      <c r="B4141" t="s">
        <v>5384</v>
      </c>
      <c r="C4141" t="s">
        <v>5385</v>
      </c>
      <c r="D4141" t="s">
        <v>4489</v>
      </c>
      <c r="E4141" t="s">
        <v>4214</v>
      </c>
      <c r="F4141" t="s">
        <v>4284</v>
      </c>
      <c r="G4141">
        <v>40</v>
      </c>
      <c r="H4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1" t="str">
        <f>Tabla_Consulta_desde_proyectos6[[#This Row],[PRYApath]]&amp;" "&amp;Tabla_Consulta_desde_proyectos6[[#This Row],[Usunombre]]</f>
        <v>/0008/0010 GERARDO BOLIVAR VARGAS FERNANDEZ</v>
      </c>
    </row>
    <row r="4142" spans="1:11" x14ac:dyDescent="0.3">
      <c r="A4142" t="s">
        <v>4656</v>
      </c>
      <c r="B4142" t="s">
        <v>5384</v>
      </c>
      <c r="C4142" t="s">
        <v>5385</v>
      </c>
      <c r="D4142" t="s">
        <v>4489</v>
      </c>
      <c r="E4142" t="s">
        <v>4214</v>
      </c>
      <c r="F4142" t="s">
        <v>4366</v>
      </c>
      <c r="G4142">
        <v>2</v>
      </c>
      <c r="H4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2" t="str">
        <f>Tabla_Consulta_desde_proyectos6[[#This Row],[PRYApath]]&amp;" "&amp;Tabla_Consulta_desde_proyectos6[[#This Row],[Usunombre]]</f>
        <v>/0008/0010 GERARDO BOLIVAR VARGAS FERNANDEZ</v>
      </c>
    </row>
    <row r="4143" spans="1:11" x14ac:dyDescent="0.3">
      <c r="A4143" t="s">
        <v>4656</v>
      </c>
      <c r="B4143" t="s">
        <v>5384</v>
      </c>
      <c r="C4143" t="s">
        <v>5385</v>
      </c>
      <c r="D4143" t="s">
        <v>4489</v>
      </c>
      <c r="E4143" t="s">
        <v>4214</v>
      </c>
      <c r="F4143" t="s">
        <v>4434</v>
      </c>
      <c r="G4143">
        <v>5</v>
      </c>
      <c r="H4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3" t="str">
        <f>Tabla_Consulta_desde_proyectos6[[#This Row],[PRYApath]]&amp;" "&amp;Tabla_Consulta_desde_proyectos6[[#This Row],[Usunombre]]</f>
        <v>/0008/0010 GERARDO BOLIVAR VARGAS FERNANDEZ</v>
      </c>
    </row>
    <row r="4144" spans="1:11" x14ac:dyDescent="0.3">
      <c r="A4144" t="s">
        <v>4656</v>
      </c>
      <c r="B4144" t="s">
        <v>5384</v>
      </c>
      <c r="C4144" t="s">
        <v>5385</v>
      </c>
      <c r="D4144" t="s">
        <v>4489</v>
      </c>
      <c r="E4144" t="s">
        <v>3974</v>
      </c>
      <c r="F4144" t="s">
        <v>4366</v>
      </c>
      <c r="G4144">
        <v>3</v>
      </c>
      <c r="H4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4" t="str">
        <f>Tabla_Consulta_desde_proyectos6[[#This Row],[PRYApath]]&amp;" "&amp;Tabla_Consulta_desde_proyectos6[[#This Row],[Usunombre]]</f>
        <v>/0008/0010 HELEN AZARIA NAVARRO BARAHONA</v>
      </c>
    </row>
    <row r="4145" spans="1:11" x14ac:dyDescent="0.3">
      <c r="A4145" t="s">
        <v>4656</v>
      </c>
      <c r="B4145" t="s">
        <v>5384</v>
      </c>
      <c r="C4145" t="s">
        <v>5385</v>
      </c>
      <c r="D4145" t="s">
        <v>4489</v>
      </c>
      <c r="E4145" t="s">
        <v>3974</v>
      </c>
      <c r="F4145" t="s">
        <v>4422</v>
      </c>
      <c r="G4145">
        <v>1</v>
      </c>
      <c r="H4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5" t="str">
        <f>Tabla_Consulta_desde_proyectos6[[#This Row],[PRYApath]]&amp;" "&amp;Tabla_Consulta_desde_proyectos6[[#This Row],[Usunombre]]</f>
        <v>/0008/0010 HELEN AZARIA NAVARRO BARAHONA</v>
      </c>
    </row>
    <row r="4146" spans="1:11" x14ac:dyDescent="0.3">
      <c r="A4146" t="s">
        <v>4656</v>
      </c>
      <c r="B4146" t="s">
        <v>4963</v>
      </c>
      <c r="C4146" t="s">
        <v>5197</v>
      </c>
      <c r="D4146" t="s">
        <v>5636</v>
      </c>
      <c r="E4146" t="s">
        <v>286</v>
      </c>
      <c r="F4146" t="s">
        <v>4284</v>
      </c>
      <c r="G4146">
        <v>1</v>
      </c>
      <c r="H4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6" t="str">
        <f>Tabla_Consulta_desde_proyectos6[[#This Row],[PRYApath]]&amp;" "&amp;Tabla_Consulta_desde_proyectos6[[#This Row],[Usunombre]]</f>
        <v>/0008/0012 ALFONSO FUENTES RODRIGUEZ</v>
      </c>
    </row>
    <row r="4147" spans="1:11" x14ac:dyDescent="0.3">
      <c r="A4147" t="s">
        <v>4656</v>
      </c>
      <c r="B4147" t="s">
        <v>4963</v>
      </c>
      <c r="C4147" t="s">
        <v>4964</v>
      </c>
      <c r="D4147" t="s">
        <v>5636</v>
      </c>
      <c r="E4147" t="s">
        <v>286</v>
      </c>
      <c r="F4147" t="s">
        <v>4388</v>
      </c>
      <c r="G4147">
        <v>4.5</v>
      </c>
      <c r="H4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7" t="str">
        <f>Tabla_Consulta_desde_proyectos6[[#This Row],[PRYApath]]&amp;" "&amp;Tabla_Consulta_desde_proyectos6[[#This Row],[Usunombre]]</f>
        <v>/0008/0012 ALFONSO FUENTES RODRIGUEZ</v>
      </c>
    </row>
    <row r="4148" spans="1:11" x14ac:dyDescent="0.3">
      <c r="A4148" t="s">
        <v>4656</v>
      </c>
      <c r="B4148" t="s">
        <v>4963</v>
      </c>
      <c r="C4148" t="s">
        <v>5197</v>
      </c>
      <c r="D4148" t="s">
        <v>5636</v>
      </c>
      <c r="E4148" t="s">
        <v>286</v>
      </c>
      <c r="F4148" t="s">
        <v>4422</v>
      </c>
      <c r="G4148">
        <v>2.5</v>
      </c>
      <c r="H4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8" t="str">
        <f>Tabla_Consulta_desde_proyectos6[[#This Row],[PRYApath]]&amp;" "&amp;Tabla_Consulta_desde_proyectos6[[#This Row],[Usunombre]]</f>
        <v>/0008/0012 ALFONSO FUENTES RODRIGUEZ</v>
      </c>
    </row>
    <row r="4149" spans="1:11" x14ac:dyDescent="0.3">
      <c r="A4149" t="s">
        <v>4656</v>
      </c>
      <c r="B4149" t="s">
        <v>4963</v>
      </c>
      <c r="C4149" t="s">
        <v>4964</v>
      </c>
      <c r="D4149" t="s">
        <v>5636</v>
      </c>
      <c r="E4149" t="s">
        <v>286</v>
      </c>
      <c r="F4149" t="s">
        <v>4422</v>
      </c>
      <c r="G4149">
        <v>1</v>
      </c>
      <c r="H4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49" t="str">
        <f>Tabla_Consulta_desde_proyectos6[[#This Row],[PRYApath]]&amp;" "&amp;Tabla_Consulta_desde_proyectos6[[#This Row],[Usunombre]]</f>
        <v>/0008/0012 ALFONSO FUENTES RODRIGUEZ</v>
      </c>
    </row>
    <row r="4150" spans="1:11" x14ac:dyDescent="0.3">
      <c r="A4150" t="s">
        <v>4656</v>
      </c>
      <c r="B4150" t="s">
        <v>4963</v>
      </c>
      <c r="C4150" t="s">
        <v>4964</v>
      </c>
      <c r="D4150" t="s">
        <v>5636</v>
      </c>
      <c r="E4150" t="s">
        <v>286</v>
      </c>
      <c r="F4150" t="s">
        <v>4434</v>
      </c>
      <c r="G4150">
        <v>1.25</v>
      </c>
      <c r="H4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0" t="str">
        <f>Tabla_Consulta_desde_proyectos6[[#This Row],[PRYApath]]&amp;" "&amp;Tabla_Consulta_desde_proyectos6[[#This Row],[Usunombre]]</f>
        <v>/0008/0012 ALFONSO FUENTES RODRIGUEZ</v>
      </c>
    </row>
    <row r="4151" spans="1:11" x14ac:dyDescent="0.3">
      <c r="A4151" t="s">
        <v>4656</v>
      </c>
      <c r="B4151" t="s">
        <v>4963</v>
      </c>
      <c r="C4151" t="s">
        <v>4964</v>
      </c>
      <c r="D4151" t="s">
        <v>5636</v>
      </c>
      <c r="E4151" t="s">
        <v>286</v>
      </c>
      <c r="F4151" t="s">
        <v>4610</v>
      </c>
      <c r="G4151">
        <v>1</v>
      </c>
      <c r="H4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1" t="str">
        <f>Tabla_Consulta_desde_proyectos6[[#This Row],[PRYApath]]&amp;" "&amp;Tabla_Consulta_desde_proyectos6[[#This Row],[Usunombre]]</f>
        <v>/0008/0012 ALFONSO FUENTES RODRIGUEZ</v>
      </c>
    </row>
    <row r="4152" spans="1:11" x14ac:dyDescent="0.3">
      <c r="A4152" t="s">
        <v>4656</v>
      </c>
      <c r="B4152" t="s">
        <v>4963</v>
      </c>
      <c r="C4152" t="s">
        <v>4964</v>
      </c>
      <c r="D4152" t="s">
        <v>5636</v>
      </c>
      <c r="E4152" t="s">
        <v>65</v>
      </c>
      <c r="F4152" t="s">
        <v>4284</v>
      </c>
      <c r="G4152">
        <v>4</v>
      </c>
      <c r="H4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2" t="str">
        <f>Tabla_Consulta_desde_proyectos6[[#This Row],[PRYApath]]&amp;" "&amp;Tabla_Consulta_desde_proyectos6[[#This Row],[Usunombre]]</f>
        <v>/0008/0012 ALFONSO VARGAS CHAVES</v>
      </c>
    </row>
    <row r="4153" spans="1:11" x14ac:dyDescent="0.3">
      <c r="A4153" t="s">
        <v>4656</v>
      </c>
      <c r="B4153" t="s">
        <v>4963</v>
      </c>
      <c r="C4153" t="s">
        <v>4964</v>
      </c>
      <c r="D4153" t="s">
        <v>5636</v>
      </c>
      <c r="E4153" t="s">
        <v>136</v>
      </c>
      <c r="F4153" t="s">
        <v>4284</v>
      </c>
      <c r="G4153">
        <v>3</v>
      </c>
      <c r="H4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3" t="str">
        <f>Tabla_Consulta_desde_proyectos6[[#This Row],[PRYApath]]&amp;" "&amp;Tabla_Consulta_desde_proyectos6[[#This Row],[Usunombre]]</f>
        <v>/0008/0012 GEHISSON ANDRES GAITAN HERRERA</v>
      </c>
    </row>
    <row r="4154" spans="1:11" x14ac:dyDescent="0.3">
      <c r="A4154" t="s">
        <v>4656</v>
      </c>
      <c r="B4154" t="s">
        <v>4963</v>
      </c>
      <c r="C4154" t="s">
        <v>5197</v>
      </c>
      <c r="D4154" t="s">
        <v>5636</v>
      </c>
      <c r="E4154" t="s">
        <v>136</v>
      </c>
      <c r="F4154" t="s">
        <v>4342</v>
      </c>
      <c r="G4154">
        <v>0.5</v>
      </c>
      <c r="H4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4" t="str">
        <f>Tabla_Consulta_desde_proyectos6[[#This Row],[PRYApath]]&amp;" "&amp;Tabla_Consulta_desde_proyectos6[[#This Row],[Usunombre]]</f>
        <v>/0008/0012 GEHISSON ANDRES GAITAN HERRERA</v>
      </c>
    </row>
    <row r="4155" spans="1:11" x14ac:dyDescent="0.3">
      <c r="A4155" t="s">
        <v>4656</v>
      </c>
      <c r="B4155" t="s">
        <v>4963</v>
      </c>
      <c r="C4155" t="s">
        <v>5197</v>
      </c>
      <c r="D4155" t="s">
        <v>5636</v>
      </c>
      <c r="E4155" t="s">
        <v>29</v>
      </c>
      <c r="F4155" t="s">
        <v>4388</v>
      </c>
      <c r="G4155">
        <v>1.5</v>
      </c>
      <c r="H4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5" t="str">
        <f>Tabla_Consulta_desde_proyectos6[[#This Row],[PRYApath]]&amp;" "&amp;Tabla_Consulta_desde_proyectos6[[#This Row],[Usunombre]]</f>
        <v>/0008/0012 RAFAEL VEGA ALVAREZ</v>
      </c>
    </row>
    <row r="4156" spans="1:11" x14ac:dyDescent="0.3">
      <c r="A4156" t="s">
        <v>4656</v>
      </c>
      <c r="B4156" t="s">
        <v>4963</v>
      </c>
      <c r="C4156" t="s">
        <v>5197</v>
      </c>
      <c r="D4156" t="s">
        <v>5636</v>
      </c>
      <c r="E4156" t="s">
        <v>29</v>
      </c>
      <c r="F4156" t="s">
        <v>4422</v>
      </c>
      <c r="G4156">
        <v>1</v>
      </c>
      <c r="H4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6" t="str">
        <f>Tabla_Consulta_desde_proyectos6[[#This Row],[PRYApath]]&amp;" "&amp;Tabla_Consulta_desde_proyectos6[[#This Row],[Usunombre]]</f>
        <v>/0008/0012 RAFAEL VEGA ALVAREZ</v>
      </c>
    </row>
    <row r="4157" spans="1:11" x14ac:dyDescent="0.3">
      <c r="A4157" t="s">
        <v>4656</v>
      </c>
      <c r="B4157" t="s">
        <v>4963</v>
      </c>
      <c r="C4157" t="s">
        <v>4964</v>
      </c>
      <c r="D4157" t="s">
        <v>5636</v>
      </c>
      <c r="E4157" t="s">
        <v>29</v>
      </c>
      <c r="F4157" t="s">
        <v>4422</v>
      </c>
      <c r="G4157">
        <v>1.75</v>
      </c>
      <c r="H4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7" t="str">
        <f>Tabla_Consulta_desde_proyectos6[[#This Row],[PRYApath]]&amp;" "&amp;Tabla_Consulta_desde_proyectos6[[#This Row],[Usunombre]]</f>
        <v>/0008/0012 RAFAEL VEGA ALVAREZ</v>
      </c>
    </row>
    <row r="4158" spans="1:11" x14ac:dyDescent="0.3">
      <c r="A4158" t="s">
        <v>4656</v>
      </c>
      <c r="B4158" t="s">
        <v>4960</v>
      </c>
      <c r="C4158" t="s">
        <v>5004</v>
      </c>
      <c r="D4158" t="s">
        <v>5637</v>
      </c>
      <c r="E4158" t="s">
        <v>286</v>
      </c>
      <c r="F4158" t="s">
        <v>4284</v>
      </c>
      <c r="G4158">
        <v>9</v>
      </c>
      <c r="H4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8" t="str">
        <f>Tabla_Consulta_desde_proyectos6[[#This Row],[PRYApath]]&amp;" "&amp;Tabla_Consulta_desde_proyectos6[[#This Row],[Usunombre]]</f>
        <v>/0008/0014 ALFONSO FUENTES RODRIGUEZ</v>
      </c>
    </row>
    <row r="4159" spans="1:11" x14ac:dyDescent="0.3">
      <c r="A4159" t="s">
        <v>4656</v>
      </c>
      <c r="B4159" t="s">
        <v>4960</v>
      </c>
      <c r="C4159" t="s">
        <v>5004</v>
      </c>
      <c r="D4159" t="s">
        <v>5637</v>
      </c>
      <c r="E4159" t="s">
        <v>65</v>
      </c>
      <c r="F4159" t="s">
        <v>4284</v>
      </c>
      <c r="G4159">
        <v>2.25</v>
      </c>
      <c r="H4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59" t="str">
        <f>Tabla_Consulta_desde_proyectos6[[#This Row],[PRYApath]]&amp;" "&amp;Tabla_Consulta_desde_proyectos6[[#This Row],[Usunombre]]</f>
        <v>/0008/0014 ALFONSO VARGAS CHAVES</v>
      </c>
    </row>
    <row r="4160" spans="1:11" x14ac:dyDescent="0.3">
      <c r="A4160" t="s">
        <v>4656</v>
      </c>
      <c r="B4160" t="s">
        <v>4960</v>
      </c>
      <c r="C4160" t="s">
        <v>4961</v>
      </c>
      <c r="D4160" t="s">
        <v>5637</v>
      </c>
      <c r="E4160" t="s">
        <v>65</v>
      </c>
      <c r="F4160" t="s">
        <v>4284</v>
      </c>
      <c r="G4160">
        <v>11</v>
      </c>
      <c r="H4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0" t="str">
        <f>Tabla_Consulta_desde_proyectos6[[#This Row],[PRYApath]]&amp;" "&amp;Tabla_Consulta_desde_proyectos6[[#This Row],[Usunombre]]</f>
        <v>/0008/0014 ALFONSO VARGAS CHAVES</v>
      </c>
    </row>
    <row r="4161" spans="1:11" x14ac:dyDescent="0.3">
      <c r="A4161" t="s">
        <v>4656</v>
      </c>
      <c r="B4161" t="s">
        <v>4960</v>
      </c>
      <c r="C4161" t="s">
        <v>4961</v>
      </c>
      <c r="D4161" t="s">
        <v>5637</v>
      </c>
      <c r="E4161" t="s">
        <v>65</v>
      </c>
      <c r="F4161" t="s">
        <v>4342</v>
      </c>
      <c r="G4161">
        <v>17</v>
      </c>
      <c r="H4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1" t="str">
        <f>Tabla_Consulta_desde_proyectos6[[#This Row],[PRYApath]]&amp;" "&amp;Tabla_Consulta_desde_proyectos6[[#This Row],[Usunombre]]</f>
        <v>/0008/0014 ALFONSO VARGAS CHAVES</v>
      </c>
    </row>
    <row r="4162" spans="1:11" x14ac:dyDescent="0.3">
      <c r="A4162" t="s">
        <v>4656</v>
      </c>
      <c r="B4162" t="s">
        <v>4960</v>
      </c>
      <c r="C4162" t="s">
        <v>4961</v>
      </c>
      <c r="D4162" t="s">
        <v>5637</v>
      </c>
      <c r="E4162" t="s">
        <v>65</v>
      </c>
      <c r="F4162" t="s">
        <v>4366</v>
      </c>
      <c r="G4162">
        <v>7.25</v>
      </c>
      <c r="H4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2" t="str">
        <f>Tabla_Consulta_desde_proyectos6[[#This Row],[PRYApath]]&amp;" "&amp;Tabla_Consulta_desde_proyectos6[[#This Row],[Usunombre]]</f>
        <v>/0008/0014 ALFONSO VARGAS CHAVES</v>
      </c>
    </row>
    <row r="4163" spans="1:11" x14ac:dyDescent="0.3">
      <c r="A4163" t="s">
        <v>4656</v>
      </c>
      <c r="B4163" t="s">
        <v>4960</v>
      </c>
      <c r="C4163" t="s">
        <v>5004</v>
      </c>
      <c r="D4163" t="s">
        <v>5637</v>
      </c>
      <c r="E4163" t="s">
        <v>65</v>
      </c>
      <c r="F4163" t="s">
        <v>4388</v>
      </c>
      <c r="G4163">
        <v>1</v>
      </c>
      <c r="H4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3" t="str">
        <f>Tabla_Consulta_desde_proyectos6[[#This Row],[PRYApath]]&amp;" "&amp;Tabla_Consulta_desde_proyectos6[[#This Row],[Usunombre]]</f>
        <v>/0008/0014 ALFONSO VARGAS CHAVES</v>
      </c>
    </row>
    <row r="4164" spans="1:11" x14ac:dyDescent="0.3">
      <c r="A4164" t="s">
        <v>4656</v>
      </c>
      <c r="B4164" t="s">
        <v>4960</v>
      </c>
      <c r="C4164" t="s">
        <v>4961</v>
      </c>
      <c r="D4164" t="s">
        <v>5637</v>
      </c>
      <c r="E4164" t="s">
        <v>65</v>
      </c>
      <c r="F4164" t="s">
        <v>4422</v>
      </c>
      <c r="G4164">
        <v>3</v>
      </c>
      <c r="H4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4" t="str">
        <f>Tabla_Consulta_desde_proyectos6[[#This Row],[PRYApath]]&amp;" "&amp;Tabla_Consulta_desde_proyectos6[[#This Row],[Usunombre]]</f>
        <v>/0008/0014 ALFONSO VARGAS CHAVES</v>
      </c>
    </row>
    <row r="4165" spans="1:11" x14ac:dyDescent="0.3">
      <c r="A4165" t="s">
        <v>4656</v>
      </c>
      <c r="B4165" t="s">
        <v>4960</v>
      </c>
      <c r="C4165" t="s">
        <v>4961</v>
      </c>
      <c r="D4165" t="s">
        <v>5637</v>
      </c>
      <c r="E4165" t="s">
        <v>65</v>
      </c>
      <c r="F4165" t="s">
        <v>4434</v>
      </c>
      <c r="G4165">
        <v>11</v>
      </c>
      <c r="H4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5" t="str">
        <f>Tabla_Consulta_desde_proyectos6[[#This Row],[PRYApath]]&amp;" "&amp;Tabla_Consulta_desde_proyectos6[[#This Row],[Usunombre]]</f>
        <v>/0008/0014 ALFONSO VARGAS CHAVES</v>
      </c>
    </row>
    <row r="4166" spans="1:11" x14ac:dyDescent="0.3">
      <c r="A4166" t="s">
        <v>4656</v>
      </c>
      <c r="B4166" t="s">
        <v>4960</v>
      </c>
      <c r="C4166" t="s">
        <v>4961</v>
      </c>
      <c r="D4166" t="s">
        <v>5637</v>
      </c>
      <c r="E4166" t="s">
        <v>65</v>
      </c>
      <c r="F4166" t="s">
        <v>4493</v>
      </c>
      <c r="G4166">
        <v>2</v>
      </c>
      <c r="H4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6" t="str">
        <f>Tabla_Consulta_desde_proyectos6[[#This Row],[PRYApath]]&amp;" "&amp;Tabla_Consulta_desde_proyectos6[[#This Row],[Usunombre]]</f>
        <v>/0008/0014 ALFONSO VARGAS CHAVES</v>
      </c>
    </row>
    <row r="4167" spans="1:11" x14ac:dyDescent="0.3">
      <c r="A4167" t="s">
        <v>4656</v>
      </c>
      <c r="B4167" t="s">
        <v>4960</v>
      </c>
      <c r="C4167" t="s">
        <v>5387</v>
      </c>
      <c r="D4167" t="s">
        <v>5637</v>
      </c>
      <c r="E4167" t="s">
        <v>136</v>
      </c>
      <c r="F4167" t="s">
        <v>4284</v>
      </c>
      <c r="G4167">
        <v>2</v>
      </c>
      <c r="H4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7" t="str">
        <f>Tabla_Consulta_desde_proyectos6[[#This Row],[PRYApath]]&amp;" "&amp;Tabla_Consulta_desde_proyectos6[[#This Row],[Usunombre]]</f>
        <v>/0008/0014 GEHISSON ANDRES GAITAN HERRERA</v>
      </c>
    </row>
    <row r="4168" spans="1:11" x14ac:dyDescent="0.3">
      <c r="A4168" t="s">
        <v>4656</v>
      </c>
      <c r="B4168" t="s">
        <v>4960</v>
      </c>
      <c r="C4168" t="s">
        <v>4961</v>
      </c>
      <c r="D4168" t="s">
        <v>5637</v>
      </c>
      <c r="E4168" t="s">
        <v>136</v>
      </c>
      <c r="F4168" t="s">
        <v>4284</v>
      </c>
      <c r="G4168">
        <v>5</v>
      </c>
      <c r="H4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8" t="str">
        <f>Tabla_Consulta_desde_proyectos6[[#This Row],[PRYApath]]&amp;" "&amp;Tabla_Consulta_desde_proyectos6[[#This Row],[Usunombre]]</f>
        <v>/0008/0014 GEHISSON ANDRES GAITAN HERRERA</v>
      </c>
    </row>
    <row r="4169" spans="1:11" x14ac:dyDescent="0.3">
      <c r="A4169" t="s">
        <v>4656</v>
      </c>
      <c r="B4169" t="s">
        <v>4960</v>
      </c>
      <c r="C4169" t="s">
        <v>4961</v>
      </c>
      <c r="D4169" t="s">
        <v>5637</v>
      </c>
      <c r="E4169" t="s">
        <v>4214</v>
      </c>
      <c r="F4169" t="s">
        <v>4284</v>
      </c>
      <c r="G4169">
        <v>12</v>
      </c>
      <c r="H4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69" t="str">
        <f>Tabla_Consulta_desde_proyectos6[[#This Row],[PRYApath]]&amp;" "&amp;Tabla_Consulta_desde_proyectos6[[#This Row],[Usunombre]]</f>
        <v>/0008/0014 GERARDO BOLIVAR VARGAS FERNANDEZ</v>
      </c>
    </row>
    <row r="4170" spans="1:11" x14ac:dyDescent="0.3">
      <c r="A4170" t="s">
        <v>4656</v>
      </c>
      <c r="B4170" t="s">
        <v>4960</v>
      </c>
      <c r="C4170" t="s">
        <v>4961</v>
      </c>
      <c r="D4170" t="s">
        <v>5637</v>
      </c>
      <c r="E4170" t="s">
        <v>299</v>
      </c>
      <c r="F4170" t="s">
        <v>4284</v>
      </c>
      <c r="G4170">
        <v>6</v>
      </c>
      <c r="H4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0" t="str">
        <f>Tabla_Consulta_desde_proyectos6[[#This Row],[PRYApath]]&amp;" "&amp;Tabla_Consulta_desde_proyectos6[[#This Row],[Usunombre]]</f>
        <v>/0008/0014 MARCO ANTONIO ALPIZAR RODRIGUEZ</v>
      </c>
    </row>
    <row r="4171" spans="1:11" x14ac:dyDescent="0.3">
      <c r="A4171" t="s">
        <v>4656</v>
      </c>
      <c r="B4171" t="s">
        <v>4960</v>
      </c>
      <c r="C4171" t="s">
        <v>5399</v>
      </c>
      <c r="D4171" t="s">
        <v>5637</v>
      </c>
      <c r="E4171" t="s">
        <v>299</v>
      </c>
      <c r="F4171" t="s">
        <v>4366</v>
      </c>
      <c r="G4171">
        <v>0.5</v>
      </c>
      <c r="H4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1" t="str">
        <f>Tabla_Consulta_desde_proyectos6[[#This Row],[PRYApath]]&amp;" "&amp;Tabla_Consulta_desde_proyectos6[[#This Row],[Usunombre]]</f>
        <v>/0008/0014 MARCO ANTONIO ALPIZAR RODRIGUEZ</v>
      </c>
    </row>
    <row r="4172" spans="1:11" x14ac:dyDescent="0.3">
      <c r="A4172" t="s">
        <v>4656</v>
      </c>
      <c r="B4172" t="s">
        <v>4967</v>
      </c>
      <c r="C4172" t="s">
        <v>4970</v>
      </c>
      <c r="D4172" t="s">
        <v>5638</v>
      </c>
      <c r="E4172" t="s">
        <v>286</v>
      </c>
      <c r="F4172" t="s">
        <v>4366</v>
      </c>
      <c r="G4172">
        <v>2</v>
      </c>
      <c r="H4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2" t="str">
        <f>Tabla_Consulta_desde_proyectos6[[#This Row],[PRYApath]]&amp;" "&amp;Tabla_Consulta_desde_proyectos6[[#This Row],[Usunombre]]</f>
        <v>/0008/0016 ALFONSO FUENTES RODRIGUEZ</v>
      </c>
    </row>
    <row r="4173" spans="1:11" x14ac:dyDescent="0.3">
      <c r="A4173" t="s">
        <v>4656</v>
      </c>
      <c r="B4173" t="s">
        <v>4967</v>
      </c>
      <c r="C4173" t="s">
        <v>4968</v>
      </c>
      <c r="D4173" t="s">
        <v>5638</v>
      </c>
      <c r="E4173" t="s">
        <v>286</v>
      </c>
      <c r="F4173" t="s">
        <v>4388</v>
      </c>
      <c r="G4173">
        <v>1.25</v>
      </c>
      <c r="H4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3" t="str">
        <f>Tabla_Consulta_desde_proyectos6[[#This Row],[PRYApath]]&amp;" "&amp;Tabla_Consulta_desde_proyectos6[[#This Row],[Usunombre]]</f>
        <v>/0008/0016 ALFONSO FUENTES RODRIGUEZ</v>
      </c>
    </row>
    <row r="4174" spans="1:11" x14ac:dyDescent="0.3">
      <c r="A4174" t="s">
        <v>4656</v>
      </c>
      <c r="B4174" t="s">
        <v>4967</v>
      </c>
      <c r="C4174" t="s">
        <v>4970</v>
      </c>
      <c r="D4174" t="s">
        <v>5638</v>
      </c>
      <c r="E4174" t="s">
        <v>286</v>
      </c>
      <c r="F4174" t="s">
        <v>4422</v>
      </c>
      <c r="G4174">
        <v>1</v>
      </c>
      <c r="H4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4" t="str">
        <f>Tabla_Consulta_desde_proyectos6[[#This Row],[PRYApath]]&amp;" "&amp;Tabla_Consulta_desde_proyectos6[[#This Row],[Usunombre]]</f>
        <v>/0008/0016 ALFONSO FUENTES RODRIGUEZ</v>
      </c>
    </row>
    <row r="4175" spans="1:11" x14ac:dyDescent="0.3">
      <c r="A4175" t="s">
        <v>4656</v>
      </c>
      <c r="B4175" t="s">
        <v>4967</v>
      </c>
      <c r="C4175" t="s">
        <v>4970</v>
      </c>
      <c r="D4175" t="s">
        <v>5638</v>
      </c>
      <c r="E4175" t="s">
        <v>286</v>
      </c>
      <c r="F4175" t="s">
        <v>4559</v>
      </c>
      <c r="G4175">
        <v>1.75</v>
      </c>
      <c r="H4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5" t="str">
        <f>Tabla_Consulta_desde_proyectos6[[#This Row],[PRYApath]]&amp;" "&amp;Tabla_Consulta_desde_proyectos6[[#This Row],[Usunombre]]</f>
        <v>/0008/0016 ALFONSO FUENTES RODRIGUEZ</v>
      </c>
    </row>
    <row r="4176" spans="1:11" x14ac:dyDescent="0.3">
      <c r="A4176" t="s">
        <v>4656</v>
      </c>
      <c r="B4176" t="s">
        <v>4967</v>
      </c>
      <c r="C4176" t="s">
        <v>4970</v>
      </c>
      <c r="D4176" t="s">
        <v>5638</v>
      </c>
      <c r="E4176" t="s">
        <v>286</v>
      </c>
      <c r="F4176" t="s">
        <v>4610</v>
      </c>
      <c r="G4176">
        <v>3.5</v>
      </c>
      <c r="H4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6" t="str">
        <f>Tabla_Consulta_desde_proyectos6[[#This Row],[PRYApath]]&amp;" "&amp;Tabla_Consulta_desde_proyectos6[[#This Row],[Usunombre]]</f>
        <v>/0008/0016 ALFONSO FUENTES RODRIGUEZ</v>
      </c>
    </row>
    <row r="4177" spans="1:11" x14ac:dyDescent="0.3">
      <c r="A4177" t="s">
        <v>4656</v>
      </c>
      <c r="B4177" t="s">
        <v>4967</v>
      </c>
      <c r="C4177" t="s">
        <v>4970</v>
      </c>
      <c r="D4177" t="s">
        <v>5638</v>
      </c>
      <c r="E4177" t="s">
        <v>65</v>
      </c>
      <c r="F4177" t="s">
        <v>4284</v>
      </c>
      <c r="G4177">
        <v>1</v>
      </c>
      <c r="H4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7" t="str">
        <f>Tabla_Consulta_desde_proyectos6[[#This Row],[PRYApath]]&amp;" "&amp;Tabla_Consulta_desde_proyectos6[[#This Row],[Usunombre]]</f>
        <v>/0008/0016 ALFONSO VARGAS CHAVES</v>
      </c>
    </row>
    <row r="4178" spans="1:11" x14ac:dyDescent="0.3">
      <c r="A4178" t="s">
        <v>4656</v>
      </c>
      <c r="B4178" t="s">
        <v>4967</v>
      </c>
      <c r="C4178" t="s">
        <v>4968</v>
      </c>
      <c r="D4178" t="s">
        <v>5638</v>
      </c>
      <c r="E4178" t="s">
        <v>65</v>
      </c>
      <c r="F4178" t="s">
        <v>4284</v>
      </c>
      <c r="G4178">
        <v>1</v>
      </c>
      <c r="H4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8" t="str">
        <f>Tabla_Consulta_desde_proyectos6[[#This Row],[PRYApath]]&amp;" "&amp;Tabla_Consulta_desde_proyectos6[[#This Row],[Usunombre]]</f>
        <v>/0008/0016 ALFONSO VARGAS CHAVES</v>
      </c>
    </row>
    <row r="4179" spans="1:11" x14ac:dyDescent="0.3">
      <c r="A4179" t="s">
        <v>4656</v>
      </c>
      <c r="B4179" t="s">
        <v>4967</v>
      </c>
      <c r="C4179" t="s">
        <v>4970</v>
      </c>
      <c r="D4179" t="s">
        <v>5638</v>
      </c>
      <c r="E4179" t="s">
        <v>65</v>
      </c>
      <c r="F4179" t="s">
        <v>4342</v>
      </c>
      <c r="G4179">
        <v>3.5</v>
      </c>
      <c r="H4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79" t="str">
        <f>Tabla_Consulta_desde_proyectos6[[#This Row],[PRYApath]]&amp;" "&amp;Tabla_Consulta_desde_proyectos6[[#This Row],[Usunombre]]</f>
        <v>/0008/0016 ALFONSO VARGAS CHAVES</v>
      </c>
    </row>
    <row r="4180" spans="1:11" x14ac:dyDescent="0.3">
      <c r="A4180" t="s">
        <v>4656</v>
      </c>
      <c r="B4180" t="s">
        <v>4967</v>
      </c>
      <c r="C4180" t="s">
        <v>5401</v>
      </c>
      <c r="D4180" t="s">
        <v>5638</v>
      </c>
      <c r="E4180" t="s">
        <v>65</v>
      </c>
      <c r="F4180" t="s">
        <v>4342</v>
      </c>
      <c r="G4180">
        <v>1</v>
      </c>
      <c r="H4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0" t="str">
        <f>Tabla_Consulta_desde_proyectos6[[#This Row],[PRYApath]]&amp;" "&amp;Tabla_Consulta_desde_proyectos6[[#This Row],[Usunombre]]</f>
        <v>/0008/0016 ALFONSO VARGAS CHAVES</v>
      </c>
    </row>
    <row r="4181" spans="1:11" x14ac:dyDescent="0.3">
      <c r="A4181" t="s">
        <v>4656</v>
      </c>
      <c r="B4181" t="s">
        <v>4967</v>
      </c>
      <c r="C4181" t="s">
        <v>4968</v>
      </c>
      <c r="D4181" t="s">
        <v>5638</v>
      </c>
      <c r="E4181" t="s">
        <v>262</v>
      </c>
      <c r="F4181" t="s">
        <v>4692</v>
      </c>
      <c r="G4181">
        <v>0.5</v>
      </c>
      <c r="H4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1" t="str">
        <f>Tabla_Consulta_desde_proyectos6[[#This Row],[PRYApath]]&amp;" "&amp;Tabla_Consulta_desde_proyectos6[[#This Row],[Usunombre]]</f>
        <v>/0008/0016 ELIER CORTES BALTODANO</v>
      </c>
    </row>
    <row r="4182" spans="1:11" x14ac:dyDescent="0.3">
      <c r="A4182" t="s">
        <v>4656</v>
      </c>
      <c r="B4182" t="s">
        <v>4967</v>
      </c>
      <c r="C4182" t="s">
        <v>5327</v>
      </c>
      <c r="D4182" t="s">
        <v>5638</v>
      </c>
      <c r="E4182" t="s">
        <v>262</v>
      </c>
      <c r="F4182" t="s">
        <v>4640</v>
      </c>
      <c r="G4182">
        <v>0.25</v>
      </c>
      <c r="H4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2" t="str">
        <f>Tabla_Consulta_desde_proyectos6[[#This Row],[PRYApath]]&amp;" "&amp;Tabla_Consulta_desde_proyectos6[[#This Row],[Usunombre]]</f>
        <v>/0008/0016 ELIER CORTES BALTODANO</v>
      </c>
    </row>
    <row r="4183" spans="1:11" x14ac:dyDescent="0.3">
      <c r="A4183" t="s">
        <v>4656</v>
      </c>
      <c r="B4183" t="s">
        <v>4967</v>
      </c>
      <c r="C4183" t="s">
        <v>4970</v>
      </c>
      <c r="D4183" t="s">
        <v>5638</v>
      </c>
      <c r="E4183" t="s">
        <v>136</v>
      </c>
      <c r="F4183" t="s">
        <v>4342</v>
      </c>
      <c r="G4183">
        <v>2</v>
      </c>
      <c r="H4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3" t="str">
        <f>Tabla_Consulta_desde_proyectos6[[#This Row],[PRYApath]]&amp;" "&amp;Tabla_Consulta_desde_proyectos6[[#This Row],[Usunombre]]</f>
        <v>/0008/0016 GEHISSON ANDRES GAITAN HERRERA</v>
      </c>
    </row>
    <row r="4184" spans="1:11" x14ac:dyDescent="0.3">
      <c r="A4184" t="s">
        <v>4656</v>
      </c>
      <c r="B4184" t="s">
        <v>4967</v>
      </c>
      <c r="C4184" t="s">
        <v>4970</v>
      </c>
      <c r="D4184" t="s">
        <v>5638</v>
      </c>
      <c r="E4184" t="s">
        <v>294</v>
      </c>
      <c r="F4184" t="s">
        <v>4366</v>
      </c>
      <c r="G4184">
        <v>0.25</v>
      </c>
      <c r="H4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4" t="str">
        <f>Tabla_Consulta_desde_proyectos6[[#This Row],[PRYApath]]&amp;" "&amp;Tabla_Consulta_desde_proyectos6[[#This Row],[Usunombre]]</f>
        <v>/0008/0016 JOSE DANIEL CHINCHILLA CERDAS</v>
      </c>
    </row>
    <row r="4185" spans="1:11" x14ac:dyDescent="0.3">
      <c r="A4185" t="s">
        <v>4656</v>
      </c>
      <c r="B4185" t="s">
        <v>4967</v>
      </c>
      <c r="C4185" t="s">
        <v>4970</v>
      </c>
      <c r="D4185" t="s">
        <v>5638</v>
      </c>
      <c r="E4185" t="s">
        <v>29</v>
      </c>
      <c r="F4185" t="s">
        <v>4366</v>
      </c>
      <c r="G4185">
        <v>1.5</v>
      </c>
      <c r="H4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5" t="str">
        <f>Tabla_Consulta_desde_proyectos6[[#This Row],[PRYApath]]&amp;" "&amp;Tabla_Consulta_desde_proyectos6[[#This Row],[Usunombre]]</f>
        <v>/0008/0016 RAFAEL VEGA ALVAREZ</v>
      </c>
    </row>
    <row r="4186" spans="1:11" x14ac:dyDescent="0.3">
      <c r="A4186" t="s">
        <v>4656</v>
      </c>
      <c r="B4186" t="s">
        <v>4967</v>
      </c>
      <c r="C4186" t="s">
        <v>4970</v>
      </c>
      <c r="D4186" t="s">
        <v>5638</v>
      </c>
      <c r="E4186" t="s">
        <v>29</v>
      </c>
      <c r="F4186" t="s">
        <v>4422</v>
      </c>
      <c r="G4186">
        <v>0.75</v>
      </c>
      <c r="H4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6" t="str">
        <f>Tabla_Consulta_desde_proyectos6[[#This Row],[PRYApath]]&amp;" "&amp;Tabla_Consulta_desde_proyectos6[[#This Row],[Usunombre]]</f>
        <v>/0008/0016 RAFAEL VEGA ALVAREZ</v>
      </c>
    </row>
    <row r="4187" spans="1:11" x14ac:dyDescent="0.3">
      <c r="A4187" t="s">
        <v>4656</v>
      </c>
      <c r="B4187" t="s">
        <v>4967</v>
      </c>
      <c r="C4187" t="s">
        <v>4970</v>
      </c>
      <c r="D4187" t="s">
        <v>5638</v>
      </c>
      <c r="E4187" t="s">
        <v>29</v>
      </c>
      <c r="F4187" t="s">
        <v>4559</v>
      </c>
      <c r="G4187">
        <v>2</v>
      </c>
      <c r="H4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7" t="str">
        <f>Tabla_Consulta_desde_proyectos6[[#This Row],[PRYApath]]&amp;" "&amp;Tabla_Consulta_desde_proyectos6[[#This Row],[Usunombre]]</f>
        <v>/0008/0016 RAFAEL VEGA ALVAREZ</v>
      </c>
    </row>
    <row r="4188" spans="1:11" x14ac:dyDescent="0.3">
      <c r="A4188" t="s">
        <v>4656</v>
      </c>
      <c r="B4188" t="s">
        <v>4967</v>
      </c>
      <c r="C4188" t="s">
        <v>4970</v>
      </c>
      <c r="D4188" t="s">
        <v>5638</v>
      </c>
      <c r="E4188" t="s">
        <v>29</v>
      </c>
      <c r="F4188" t="s">
        <v>8381</v>
      </c>
      <c r="G4188">
        <v>0.25</v>
      </c>
      <c r="H418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8" t="str">
        <f>Tabla_Consulta_desde_proyectos6[[#This Row],[PRYApath]]&amp;" "&amp;Tabla_Consulta_desde_proyectos6[[#This Row],[Usunombre]]</f>
        <v>/0008/0016 RAFAEL VEGA ALVAREZ</v>
      </c>
    </row>
    <row r="4189" spans="1:11" x14ac:dyDescent="0.3">
      <c r="A4189" t="s">
        <v>4278</v>
      </c>
      <c r="D4189" t="s">
        <v>1096</v>
      </c>
      <c r="E4189" t="s">
        <v>60</v>
      </c>
      <c r="F4189" t="s">
        <v>4342</v>
      </c>
      <c r="G4189">
        <v>6.5</v>
      </c>
      <c r="H4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89" t="str">
        <f>Tabla_Consulta_desde_proyectos6[[#This Row],[PRYApath]]&amp;" "&amp;Tabla_Consulta_desde_proyectos6[[#This Row],[Usunombre]]</f>
        <v>/0006/0002 AARON VARGAS VALVERDE</v>
      </c>
    </row>
    <row r="4190" spans="1:11" x14ac:dyDescent="0.3">
      <c r="A4190" t="s">
        <v>4278</v>
      </c>
      <c r="D4190" t="s">
        <v>1096</v>
      </c>
      <c r="E4190" t="s">
        <v>60</v>
      </c>
      <c r="F4190" t="s">
        <v>4366</v>
      </c>
      <c r="G4190">
        <v>4</v>
      </c>
      <c r="H4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0" t="str">
        <f>Tabla_Consulta_desde_proyectos6[[#This Row],[PRYApath]]&amp;" "&amp;Tabla_Consulta_desde_proyectos6[[#This Row],[Usunombre]]</f>
        <v>/0006/0002 AARON VARGAS VALVERDE</v>
      </c>
    </row>
    <row r="4191" spans="1:11" x14ac:dyDescent="0.3">
      <c r="A4191" t="s">
        <v>4278</v>
      </c>
      <c r="D4191" t="s">
        <v>1096</v>
      </c>
      <c r="E4191" t="s">
        <v>60</v>
      </c>
      <c r="F4191" t="s">
        <v>4388</v>
      </c>
      <c r="G4191">
        <v>2</v>
      </c>
      <c r="H4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1" t="str">
        <f>Tabla_Consulta_desde_proyectos6[[#This Row],[PRYApath]]&amp;" "&amp;Tabla_Consulta_desde_proyectos6[[#This Row],[Usunombre]]</f>
        <v>/0006/0002 AARON VARGAS VALVERDE</v>
      </c>
    </row>
    <row r="4192" spans="1:11" x14ac:dyDescent="0.3">
      <c r="A4192" t="s">
        <v>4278</v>
      </c>
      <c r="D4192" t="s">
        <v>1096</v>
      </c>
      <c r="E4192" t="s">
        <v>60</v>
      </c>
      <c r="F4192" t="s">
        <v>4640</v>
      </c>
      <c r="G4192">
        <v>1</v>
      </c>
      <c r="H4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2" t="str">
        <f>Tabla_Consulta_desde_proyectos6[[#This Row],[PRYApath]]&amp;" "&amp;Tabla_Consulta_desde_proyectos6[[#This Row],[Usunombre]]</f>
        <v>/0006/0002 AARON VARGAS VALVERDE</v>
      </c>
    </row>
    <row r="4193" spans="1:11" x14ac:dyDescent="0.3">
      <c r="A4193" t="s">
        <v>4278</v>
      </c>
      <c r="D4193" t="s">
        <v>5003</v>
      </c>
      <c r="E4193" t="s">
        <v>60</v>
      </c>
      <c r="F4193" t="s">
        <v>4342</v>
      </c>
      <c r="G4193">
        <v>1</v>
      </c>
      <c r="H4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3" t="str">
        <f>Tabla_Consulta_desde_proyectos6[[#This Row],[PRYApath]]&amp;" "&amp;Tabla_Consulta_desde_proyectos6[[#This Row],[Usunombre]]</f>
        <v>/0006/0012 AARON VARGAS VALVERDE</v>
      </c>
    </row>
    <row r="4194" spans="1:11" x14ac:dyDescent="0.3">
      <c r="A4194" t="s">
        <v>4278</v>
      </c>
      <c r="D4194" t="s">
        <v>5003</v>
      </c>
      <c r="E4194" t="s">
        <v>60</v>
      </c>
      <c r="F4194" t="s">
        <v>4366</v>
      </c>
      <c r="G4194">
        <v>7</v>
      </c>
      <c r="H4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4" t="str">
        <f>Tabla_Consulta_desde_proyectos6[[#This Row],[PRYApath]]&amp;" "&amp;Tabla_Consulta_desde_proyectos6[[#This Row],[Usunombre]]</f>
        <v>/0006/0012 AARON VARGAS VALVERDE</v>
      </c>
    </row>
    <row r="4195" spans="1:11" x14ac:dyDescent="0.3">
      <c r="A4195" t="s">
        <v>4278</v>
      </c>
      <c r="D4195" t="s">
        <v>5003</v>
      </c>
      <c r="E4195" t="s">
        <v>60</v>
      </c>
      <c r="F4195" t="s">
        <v>4388</v>
      </c>
      <c r="G4195">
        <v>0.5</v>
      </c>
      <c r="H4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5" t="str">
        <f>Tabla_Consulta_desde_proyectos6[[#This Row],[PRYApath]]&amp;" "&amp;Tabla_Consulta_desde_proyectos6[[#This Row],[Usunombre]]</f>
        <v>/0006/0012 AARON VARGAS VALVERDE</v>
      </c>
    </row>
    <row r="4196" spans="1:11" x14ac:dyDescent="0.3">
      <c r="A4196" t="s">
        <v>4278</v>
      </c>
      <c r="D4196" t="s">
        <v>5006</v>
      </c>
      <c r="E4196" t="s">
        <v>60</v>
      </c>
      <c r="F4196" t="s">
        <v>4342</v>
      </c>
      <c r="G4196">
        <v>20.5</v>
      </c>
      <c r="H4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6" t="str">
        <f>Tabla_Consulta_desde_proyectos6[[#This Row],[PRYApath]]&amp;" "&amp;Tabla_Consulta_desde_proyectos6[[#This Row],[Usunombre]]</f>
        <v>/0006/0016 AARON VARGAS VALVERDE</v>
      </c>
    </row>
    <row r="4197" spans="1:11" x14ac:dyDescent="0.3">
      <c r="A4197" t="s">
        <v>4278</v>
      </c>
      <c r="D4197" t="s">
        <v>5006</v>
      </c>
      <c r="E4197" t="s">
        <v>60</v>
      </c>
      <c r="F4197" t="s">
        <v>4366</v>
      </c>
      <c r="G4197">
        <v>10.5</v>
      </c>
      <c r="H4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7" t="str">
        <f>Tabla_Consulta_desde_proyectos6[[#This Row],[PRYApath]]&amp;" "&amp;Tabla_Consulta_desde_proyectos6[[#This Row],[Usunombre]]</f>
        <v>/0006/0016 AARON VARGAS VALVERDE</v>
      </c>
    </row>
    <row r="4198" spans="1:11" x14ac:dyDescent="0.3">
      <c r="A4198" t="s">
        <v>4278</v>
      </c>
      <c r="D4198" t="s">
        <v>5006</v>
      </c>
      <c r="E4198" t="s">
        <v>60</v>
      </c>
      <c r="F4198" t="s">
        <v>4388</v>
      </c>
      <c r="G4198">
        <v>3</v>
      </c>
      <c r="H4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8" t="str">
        <f>Tabla_Consulta_desde_proyectos6[[#This Row],[PRYApath]]&amp;" "&amp;Tabla_Consulta_desde_proyectos6[[#This Row],[Usunombre]]</f>
        <v>/0006/0016 AARON VARGAS VALVERDE</v>
      </c>
    </row>
    <row r="4199" spans="1:11" x14ac:dyDescent="0.3">
      <c r="A4199" t="s">
        <v>4278</v>
      </c>
      <c r="D4199" t="s">
        <v>4551</v>
      </c>
      <c r="E4199" t="s">
        <v>60</v>
      </c>
      <c r="F4199" t="s">
        <v>4284</v>
      </c>
      <c r="G4199">
        <v>1</v>
      </c>
      <c r="H4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199" t="str">
        <f>Tabla_Consulta_desde_proyectos6[[#This Row],[PRYApath]]&amp;" "&amp;Tabla_Consulta_desde_proyectos6[[#This Row],[Usunombre]]</f>
        <v>/0010/0002 AARON VARGAS VALVERDE</v>
      </c>
    </row>
    <row r="4200" spans="1:11" x14ac:dyDescent="0.3">
      <c r="A4200" t="s">
        <v>4278</v>
      </c>
      <c r="D4200" t="s">
        <v>4551</v>
      </c>
      <c r="E4200" t="s">
        <v>60</v>
      </c>
      <c r="F4200" t="s">
        <v>4342</v>
      </c>
      <c r="G4200">
        <v>27</v>
      </c>
      <c r="H4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0" t="str">
        <f>Tabla_Consulta_desde_proyectos6[[#This Row],[PRYApath]]&amp;" "&amp;Tabla_Consulta_desde_proyectos6[[#This Row],[Usunombre]]</f>
        <v>/0010/0002 AARON VARGAS VALVERDE</v>
      </c>
    </row>
    <row r="4201" spans="1:11" x14ac:dyDescent="0.3">
      <c r="A4201" t="s">
        <v>4278</v>
      </c>
      <c r="D4201" t="s">
        <v>4551</v>
      </c>
      <c r="E4201" t="s">
        <v>60</v>
      </c>
      <c r="F4201" t="s">
        <v>4366</v>
      </c>
      <c r="G4201">
        <v>33</v>
      </c>
      <c r="H4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1" t="str">
        <f>Tabla_Consulta_desde_proyectos6[[#This Row],[PRYApath]]&amp;" "&amp;Tabla_Consulta_desde_proyectos6[[#This Row],[Usunombre]]</f>
        <v>/0010/0002 AARON VARGAS VALVERDE</v>
      </c>
    </row>
    <row r="4202" spans="1:11" x14ac:dyDescent="0.3">
      <c r="A4202" t="s">
        <v>4278</v>
      </c>
      <c r="D4202" t="s">
        <v>4551</v>
      </c>
      <c r="E4202" t="s">
        <v>60</v>
      </c>
      <c r="F4202" t="s">
        <v>4388</v>
      </c>
      <c r="G4202">
        <v>1</v>
      </c>
      <c r="H4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2" t="str">
        <f>Tabla_Consulta_desde_proyectos6[[#This Row],[PRYApath]]&amp;" "&amp;Tabla_Consulta_desde_proyectos6[[#This Row],[Usunombre]]</f>
        <v>/0010/0002 AARON VARGAS VALVERDE</v>
      </c>
    </row>
    <row r="4203" spans="1:11" x14ac:dyDescent="0.3">
      <c r="A4203" t="s">
        <v>4278</v>
      </c>
      <c r="D4203" t="s">
        <v>4551</v>
      </c>
      <c r="E4203" t="s">
        <v>63</v>
      </c>
      <c r="F4203" t="s">
        <v>4284</v>
      </c>
      <c r="G4203">
        <v>2</v>
      </c>
      <c r="H4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3" t="str">
        <f>Tabla_Consulta_desde_proyectos6[[#This Row],[PRYApath]]&amp;" "&amp;Tabla_Consulta_desde_proyectos6[[#This Row],[Usunombre]]</f>
        <v>/0010/0002 CAROL RODRIGUEZ SOLORZANO</v>
      </c>
    </row>
    <row r="4204" spans="1:11" x14ac:dyDescent="0.3">
      <c r="A4204" t="s">
        <v>4278</v>
      </c>
      <c r="D4204" t="s">
        <v>5195</v>
      </c>
      <c r="E4204" t="s">
        <v>60</v>
      </c>
      <c r="F4204" t="s">
        <v>4284</v>
      </c>
      <c r="G4204">
        <v>6.5</v>
      </c>
      <c r="H4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4" t="str">
        <f>Tabla_Consulta_desde_proyectos6[[#This Row],[PRYApath]]&amp;" "&amp;Tabla_Consulta_desde_proyectos6[[#This Row],[Usunombre]]</f>
        <v>/0010/0004 AARON VARGAS VALVERDE</v>
      </c>
    </row>
    <row r="4205" spans="1:11" x14ac:dyDescent="0.3">
      <c r="A4205" t="s">
        <v>4278</v>
      </c>
      <c r="D4205" t="s">
        <v>5195</v>
      </c>
      <c r="E4205" t="s">
        <v>60</v>
      </c>
      <c r="F4205" t="s">
        <v>4342</v>
      </c>
      <c r="G4205">
        <v>9</v>
      </c>
      <c r="H4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5" t="str">
        <f>Tabla_Consulta_desde_proyectos6[[#This Row],[PRYApath]]&amp;" "&amp;Tabla_Consulta_desde_proyectos6[[#This Row],[Usunombre]]</f>
        <v>/0010/0004 AARON VARGAS VALVERDE</v>
      </c>
    </row>
    <row r="4206" spans="1:11" x14ac:dyDescent="0.3">
      <c r="A4206" t="s">
        <v>4278</v>
      </c>
      <c r="D4206" t="s">
        <v>5195</v>
      </c>
      <c r="E4206" t="s">
        <v>60</v>
      </c>
      <c r="F4206" t="s">
        <v>4366</v>
      </c>
      <c r="G4206">
        <v>6</v>
      </c>
      <c r="H4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6" t="str">
        <f>Tabla_Consulta_desde_proyectos6[[#This Row],[PRYApath]]&amp;" "&amp;Tabla_Consulta_desde_proyectos6[[#This Row],[Usunombre]]</f>
        <v>/0010/0004 AARON VARGAS VALVERDE</v>
      </c>
    </row>
    <row r="4207" spans="1:11" x14ac:dyDescent="0.3">
      <c r="A4207" t="s">
        <v>4278</v>
      </c>
      <c r="D4207" t="s">
        <v>5195</v>
      </c>
      <c r="E4207" t="s">
        <v>63</v>
      </c>
      <c r="F4207" t="s">
        <v>4342</v>
      </c>
      <c r="G4207">
        <v>10.5</v>
      </c>
      <c r="H4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7" t="str">
        <f>Tabla_Consulta_desde_proyectos6[[#This Row],[PRYApath]]&amp;" "&amp;Tabla_Consulta_desde_proyectos6[[#This Row],[Usunombre]]</f>
        <v>/0010/0004 CAROL RODRIGUEZ SOLORZANO</v>
      </c>
    </row>
    <row r="4208" spans="1:11" x14ac:dyDescent="0.3">
      <c r="A4208" t="s">
        <v>4278</v>
      </c>
      <c r="D4208" t="s">
        <v>5195</v>
      </c>
      <c r="E4208" t="s">
        <v>63</v>
      </c>
      <c r="F4208" t="s">
        <v>4366</v>
      </c>
      <c r="G4208">
        <v>6</v>
      </c>
      <c r="H4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8" t="str">
        <f>Tabla_Consulta_desde_proyectos6[[#This Row],[PRYApath]]&amp;" "&amp;Tabla_Consulta_desde_proyectos6[[#This Row],[Usunombre]]</f>
        <v>/0010/0004 CAROL RODRIGUEZ SOLORZANO</v>
      </c>
    </row>
    <row r="4209" spans="1:11" x14ac:dyDescent="0.3">
      <c r="A4209" t="s">
        <v>4278</v>
      </c>
      <c r="D4209" t="s">
        <v>5195</v>
      </c>
      <c r="E4209" t="s">
        <v>63</v>
      </c>
      <c r="F4209" t="s">
        <v>4610</v>
      </c>
      <c r="G4209">
        <v>6</v>
      </c>
      <c r="H4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09" t="str">
        <f>Tabla_Consulta_desde_proyectos6[[#This Row],[PRYApath]]&amp;" "&amp;Tabla_Consulta_desde_proyectos6[[#This Row],[Usunombre]]</f>
        <v>/0010/0004 CAROL RODRIGUEZ SOLORZANO</v>
      </c>
    </row>
    <row r="4210" spans="1:11" x14ac:dyDescent="0.3">
      <c r="A4210" t="s">
        <v>4278</v>
      </c>
      <c r="D4210" t="s">
        <v>5195</v>
      </c>
      <c r="E4210" t="s">
        <v>4122</v>
      </c>
      <c r="F4210" t="s">
        <v>4284</v>
      </c>
      <c r="G4210">
        <v>8</v>
      </c>
      <c r="H4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0" t="str">
        <f>Tabla_Consulta_desde_proyectos6[[#This Row],[PRYApath]]&amp;" "&amp;Tabla_Consulta_desde_proyectos6[[#This Row],[Usunombre]]</f>
        <v>/0010/0004 EVANS ANDRES CAMPOS SOLIS</v>
      </c>
    </row>
    <row r="4211" spans="1:11" x14ac:dyDescent="0.3">
      <c r="A4211" t="s">
        <v>4278</v>
      </c>
      <c r="D4211" t="s">
        <v>5195</v>
      </c>
      <c r="E4211" t="s">
        <v>4122</v>
      </c>
      <c r="F4211" t="s">
        <v>4342</v>
      </c>
      <c r="G4211">
        <v>2</v>
      </c>
      <c r="H4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1" t="str">
        <f>Tabla_Consulta_desde_proyectos6[[#This Row],[PRYApath]]&amp;" "&amp;Tabla_Consulta_desde_proyectos6[[#This Row],[Usunombre]]</f>
        <v>/0010/0004 EVANS ANDRES CAMPOS SOLIS</v>
      </c>
    </row>
    <row r="4212" spans="1:11" x14ac:dyDescent="0.3">
      <c r="A4212" t="s">
        <v>4278</v>
      </c>
      <c r="D4212" t="s">
        <v>5195</v>
      </c>
      <c r="E4212" t="s">
        <v>4122</v>
      </c>
      <c r="F4212" t="s">
        <v>4366</v>
      </c>
      <c r="G4212">
        <v>2</v>
      </c>
      <c r="H4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2" t="str">
        <f>Tabla_Consulta_desde_proyectos6[[#This Row],[PRYApath]]&amp;" "&amp;Tabla_Consulta_desde_proyectos6[[#This Row],[Usunombre]]</f>
        <v>/0010/0004 EVANS ANDRES CAMPOS SOLIS</v>
      </c>
    </row>
    <row r="4213" spans="1:11" x14ac:dyDescent="0.3">
      <c r="A4213" t="s">
        <v>4278</v>
      </c>
      <c r="D4213" t="s">
        <v>4959</v>
      </c>
      <c r="E4213" t="s">
        <v>60</v>
      </c>
      <c r="F4213" t="s">
        <v>4284</v>
      </c>
      <c r="G4213">
        <v>1</v>
      </c>
      <c r="H4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3" t="str">
        <f>Tabla_Consulta_desde_proyectos6[[#This Row],[PRYApath]]&amp;" "&amp;Tabla_Consulta_desde_proyectos6[[#This Row],[Usunombre]]</f>
        <v>/0010/0006 AARON VARGAS VALVERDE</v>
      </c>
    </row>
    <row r="4214" spans="1:11" x14ac:dyDescent="0.3">
      <c r="A4214" t="s">
        <v>4278</v>
      </c>
      <c r="D4214" t="s">
        <v>4959</v>
      </c>
      <c r="E4214" t="s">
        <v>60</v>
      </c>
      <c r="F4214" t="s">
        <v>4342</v>
      </c>
      <c r="G4214">
        <v>1</v>
      </c>
      <c r="H4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4" t="str">
        <f>Tabla_Consulta_desde_proyectos6[[#This Row],[PRYApath]]&amp;" "&amp;Tabla_Consulta_desde_proyectos6[[#This Row],[Usunombre]]</f>
        <v>/0010/0006 AARON VARGAS VALVERDE</v>
      </c>
    </row>
    <row r="4215" spans="1:11" x14ac:dyDescent="0.3">
      <c r="A4215" t="s">
        <v>4278</v>
      </c>
      <c r="D4215" t="s">
        <v>4959</v>
      </c>
      <c r="E4215" t="s">
        <v>63</v>
      </c>
      <c r="F4215" t="s">
        <v>4366</v>
      </c>
      <c r="G4215">
        <v>2</v>
      </c>
      <c r="H4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5" t="str">
        <f>Tabla_Consulta_desde_proyectos6[[#This Row],[PRYApath]]&amp;" "&amp;Tabla_Consulta_desde_proyectos6[[#This Row],[Usunombre]]</f>
        <v>/0010/0006 CAROL RODRIGUEZ SOLORZANO</v>
      </c>
    </row>
    <row r="4216" spans="1:11" x14ac:dyDescent="0.3">
      <c r="A4216" t="s">
        <v>4278</v>
      </c>
      <c r="D4216" t="s">
        <v>5639</v>
      </c>
      <c r="E4216" t="s">
        <v>60</v>
      </c>
      <c r="F4216" t="s">
        <v>4284</v>
      </c>
      <c r="G4216">
        <v>18.5</v>
      </c>
      <c r="H4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6" t="str">
        <f>Tabla_Consulta_desde_proyectos6[[#This Row],[PRYApath]]&amp;" "&amp;Tabla_Consulta_desde_proyectos6[[#This Row],[Usunombre]]</f>
        <v>/0012/0002/0002 AARON VARGAS VALVERDE</v>
      </c>
    </row>
    <row r="4217" spans="1:11" x14ac:dyDescent="0.3">
      <c r="A4217" t="s">
        <v>4278</v>
      </c>
      <c r="D4217" t="s">
        <v>5639</v>
      </c>
      <c r="E4217" t="s">
        <v>60</v>
      </c>
      <c r="F4217" t="s">
        <v>4342</v>
      </c>
      <c r="G4217">
        <v>6</v>
      </c>
      <c r="H4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7" t="str">
        <f>Tabla_Consulta_desde_proyectos6[[#This Row],[PRYApath]]&amp;" "&amp;Tabla_Consulta_desde_proyectos6[[#This Row],[Usunombre]]</f>
        <v>/0012/0002/0002 AARON VARGAS VALVERDE</v>
      </c>
    </row>
    <row r="4218" spans="1:11" x14ac:dyDescent="0.3">
      <c r="A4218" t="s">
        <v>4278</v>
      </c>
      <c r="D4218" t="s">
        <v>5640</v>
      </c>
      <c r="E4218" t="s">
        <v>63</v>
      </c>
      <c r="F4218" t="s">
        <v>4342</v>
      </c>
      <c r="G4218">
        <v>43</v>
      </c>
      <c r="H4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8" t="str">
        <f>Tabla_Consulta_desde_proyectos6[[#This Row],[PRYApath]]&amp;" "&amp;Tabla_Consulta_desde_proyectos6[[#This Row],[Usunombre]]</f>
        <v>/0012/0004/0002/0002 CAROL RODRIGUEZ SOLORZANO</v>
      </c>
    </row>
    <row r="4219" spans="1:11" x14ac:dyDescent="0.3">
      <c r="A4219" t="s">
        <v>4278</v>
      </c>
      <c r="D4219" t="s">
        <v>5640</v>
      </c>
      <c r="E4219" t="s">
        <v>63</v>
      </c>
      <c r="F4219" t="s">
        <v>4366</v>
      </c>
      <c r="G4219">
        <v>63.5</v>
      </c>
      <c r="H4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19" t="str">
        <f>Tabla_Consulta_desde_proyectos6[[#This Row],[PRYApath]]&amp;" "&amp;Tabla_Consulta_desde_proyectos6[[#This Row],[Usunombre]]</f>
        <v>/0012/0004/0002/0002 CAROL RODRIGUEZ SOLORZANO</v>
      </c>
    </row>
    <row r="4220" spans="1:11" x14ac:dyDescent="0.3">
      <c r="A4220" t="s">
        <v>4278</v>
      </c>
      <c r="D4220" t="s">
        <v>5640</v>
      </c>
      <c r="E4220" t="s">
        <v>63</v>
      </c>
      <c r="F4220" t="s">
        <v>4493</v>
      </c>
      <c r="G4220">
        <v>43.5</v>
      </c>
      <c r="H4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0" t="str">
        <f>Tabla_Consulta_desde_proyectos6[[#This Row],[PRYApath]]&amp;" "&amp;Tabla_Consulta_desde_proyectos6[[#This Row],[Usunombre]]</f>
        <v>/0012/0004/0002/0002 CAROL RODRIGUEZ SOLORZANO</v>
      </c>
    </row>
    <row r="4221" spans="1:11" x14ac:dyDescent="0.3">
      <c r="A4221" t="s">
        <v>4278</v>
      </c>
      <c r="D4221" t="s">
        <v>5640</v>
      </c>
      <c r="E4221" t="s">
        <v>63</v>
      </c>
      <c r="F4221" t="s">
        <v>4559</v>
      </c>
      <c r="G4221">
        <v>1</v>
      </c>
      <c r="H4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1" t="str">
        <f>Tabla_Consulta_desde_proyectos6[[#This Row],[PRYApath]]&amp;" "&amp;Tabla_Consulta_desde_proyectos6[[#This Row],[Usunombre]]</f>
        <v>/0012/0004/0002/0002 CAROL RODRIGUEZ SOLORZANO</v>
      </c>
    </row>
    <row r="4222" spans="1:11" x14ac:dyDescent="0.3">
      <c r="A4222" t="s">
        <v>4278</v>
      </c>
      <c r="D4222" t="s">
        <v>5641</v>
      </c>
      <c r="E4222" t="s">
        <v>63</v>
      </c>
      <c r="F4222" t="s">
        <v>4342</v>
      </c>
      <c r="G4222">
        <v>4</v>
      </c>
      <c r="H4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2" t="str">
        <f>Tabla_Consulta_desde_proyectos6[[#This Row],[PRYApath]]&amp;" "&amp;Tabla_Consulta_desde_proyectos6[[#This Row],[Usunombre]]</f>
        <v>/0012/0004/0002/0004 CAROL RODRIGUEZ SOLORZANO</v>
      </c>
    </row>
    <row r="4223" spans="1:11" x14ac:dyDescent="0.3">
      <c r="A4223" t="s">
        <v>4278</v>
      </c>
      <c r="D4223" t="s">
        <v>5642</v>
      </c>
      <c r="E4223" t="s">
        <v>63</v>
      </c>
      <c r="F4223" t="s">
        <v>4342</v>
      </c>
      <c r="G4223">
        <v>5</v>
      </c>
      <c r="H4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3" t="str">
        <f>Tabla_Consulta_desde_proyectos6[[#This Row],[PRYApath]]&amp;" "&amp;Tabla_Consulta_desde_proyectos6[[#This Row],[Usunombre]]</f>
        <v>/0012/0004/0002/0006 CAROL RODRIGUEZ SOLORZANO</v>
      </c>
    </row>
    <row r="4224" spans="1:11" x14ac:dyDescent="0.3">
      <c r="A4224" t="s">
        <v>4278</v>
      </c>
      <c r="D4224" t="s">
        <v>5643</v>
      </c>
      <c r="E4224" t="s">
        <v>63</v>
      </c>
      <c r="F4224" t="s">
        <v>4342</v>
      </c>
      <c r="G4224">
        <v>1.5</v>
      </c>
      <c r="H4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4" t="str">
        <f>Tabla_Consulta_desde_proyectos6[[#This Row],[PRYApath]]&amp;" "&amp;Tabla_Consulta_desde_proyectos6[[#This Row],[Usunombre]]</f>
        <v>/0012/0004/0002/0008 CAROL RODRIGUEZ SOLORZANO</v>
      </c>
    </row>
    <row r="4225" spans="1:11" x14ac:dyDescent="0.3">
      <c r="A4225" t="s">
        <v>4278</v>
      </c>
      <c r="D4225" t="s">
        <v>5643</v>
      </c>
      <c r="E4225" t="s">
        <v>63</v>
      </c>
      <c r="F4225" t="s">
        <v>4366</v>
      </c>
      <c r="G4225">
        <v>2</v>
      </c>
      <c r="H4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5" t="str">
        <f>Tabla_Consulta_desde_proyectos6[[#This Row],[PRYApath]]&amp;" "&amp;Tabla_Consulta_desde_proyectos6[[#This Row],[Usunombre]]</f>
        <v>/0012/0004/0002/0008 CAROL RODRIGUEZ SOLORZANO</v>
      </c>
    </row>
    <row r="4226" spans="1:11" x14ac:dyDescent="0.3">
      <c r="A4226" t="s">
        <v>4278</v>
      </c>
      <c r="D4226" t="s">
        <v>5644</v>
      </c>
      <c r="E4226" t="s">
        <v>63</v>
      </c>
      <c r="F4226" t="s">
        <v>4342</v>
      </c>
      <c r="G4226">
        <v>4</v>
      </c>
      <c r="H4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6" t="str">
        <f>Tabla_Consulta_desde_proyectos6[[#This Row],[PRYApath]]&amp;" "&amp;Tabla_Consulta_desde_proyectos6[[#This Row],[Usunombre]]</f>
        <v>/0012/0004/0004/0002 CAROL RODRIGUEZ SOLORZANO</v>
      </c>
    </row>
    <row r="4227" spans="1:11" x14ac:dyDescent="0.3">
      <c r="A4227" t="s">
        <v>4278</v>
      </c>
      <c r="D4227" t="s">
        <v>5644</v>
      </c>
      <c r="E4227" t="s">
        <v>63</v>
      </c>
      <c r="F4227" t="s">
        <v>4559</v>
      </c>
      <c r="G4227">
        <v>8</v>
      </c>
      <c r="H4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7" t="str">
        <f>Tabla_Consulta_desde_proyectos6[[#This Row],[PRYApath]]&amp;" "&amp;Tabla_Consulta_desde_proyectos6[[#This Row],[Usunombre]]</f>
        <v>/0012/0004/0004/0002 CAROL RODRIGUEZ SOLORZANO</v>
      </c>
    </row>
    <row r="4228" spans="1:11" x14ac:dyDescent="0.3">
      <c r="A4228" t="s">
        <v>4278</v>
      </c>
      <c r="D4228" t="s">
        <v>5645</v>
      </c>
      <c r="E4228" t="s">
        <v>4122</v>
      </c>
      <c r="F4228" t="s">
        <v>4284</v>
      </c>
      <c r="G4228">
        <v>29</v>
      </c>
      <c r="H4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8" t="str">
        <f>Tabla_Consulta_desde_proyectos6[[#This Row],[PRYApath]]&amp;" "&amp;Tabla_Consulta_desde_proyectos6[[#This Row],[Usunombre]]</f>
        <v>/0012/0004/0004/0004 EVANS ANDRES CAMPOS SOLIS</v>
      </c>
    </row>
    <row r="4229" spans="1:11" x14ac:dyDescent="0.3">
      <c r="A4229" t="s">
        <v>4278</v>
      </c>
      <c r="D4229" t="s">
        <v>5646</v>
      </c>
      <c r="E4229" t="s">
        <v>63</v>
      </c>
      <c r="F4229" t="s">
        <v>4284</v>
      </c>
      <c r="G4229">
        <v>5</v>
      </c>
      <c r="H4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29" t="str">
        <f>Tabla_Consulta_desde_proyectos6[[#This Row],[PRYApath]]&amp;" "&amp;Tabla_Consulta_desde_proyectos6[[#This Row],[Usunombre]]</f>
        <v>/0012/0004/0006/0002 CAROL RODRIGUEZ SOLORZANO</v>
      </c>
    </row>
    <row r="4230" spans="1:11" x14ac:dyDescent="0.3">
      <c r="A4230" t="s">
        <v>4278</v>
      </c>
      <c r="D4230" t="s">
        <v>5646</v>
      </c>
      <c r="E4230" t="s">
        <v>63</v>
      </c>
      <c r="F4230" t="s">
        <v>4342</v>
      </c>
      <c r="G4230">
        <v>4</v>
      </c>
      <c r="H4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0" t="str">
        <f>Tabla_Consulta_desde_proyectos6[[#This Row],[PRYApath]]&amp;" "&amp;Tabla_Consulta_desde_proyectos6[[#This Row],[Usunombre]]</f>
        <v>/0012/0004/0006/0002 CAROL RODRIGUEZ SOLORZANO</v>
      </c>
    </row>
    <row r="4231" spans="1:11" x14ac:dyDescent="0.3">
      <c r="A4231" t="s">
        <v>4278</v>
      </c>
      <c r="D4231" t="s">
        <v>5647</v>
      </c>
      <c r="E4231" t="s">
        <v>63</v>
      </c>
      <c r="F4231" t="s">
        <v>4342</v>
      </c>
      <c r="G4231">
        <v>0.5</v>
      </c>
      <c r="H4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1" t="str">
        <f>Tabla_Consulta_desde_proyectos6[[#This Row],[PRYApath]]&amp;" "&amp;Tabla_Consulta_desde_proyectos6[[#This Row],[Usunombre]]</f>
        <v>/0012/0004/0006/0004 CAROL RODRIGUEZ SOLORZANO</v>
      </c>
    </row>
    <row r="4232" spans="1:11" x14ac:dyDescent="0.3">
      <c r="A4232" t="s">
        <v>4278</v>
      </c>
      <c r="D4232" t="s">
        <v>5648</v>
      </c>
      <c r="E4232" t="s">
        <v>63</v>
      </c>
      <c r="F4232" t="s">
        <v>4342</v>
      </c>
      <c r="G4232">
        <v>1.5</v>
      </c>
      <c r="H4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2" t="str">
        <f>Tabla_Consulta_desde_proyectos6[[#This Row],[PRYApath]]&amp;" "&amp;Tabla_Consulta_desde_proyectos6[[#This Row],[Usunombre]]</f>
        <v>/0012/0004/0008/0002 CAROL RODRIGUEZ SOLORZANO</v>
      </c>
    </row>
    <row r="4233" spans="1:11" x14ac:dyDescent="0.3">
      <c r="A4233" t="s">
        <v>4278</v>
      </c>
      <c r="D4233" t="s">
        <v>5649</v>
      </c>
      <c r="E4233" t="s">
        <v>63</v>
      </c>
      <c r="F4233" t="s">
        <v>4342</v>
      </c>
      <c r="G4233">
        <v>5.5</v>
      </c>
      <c r="H4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3" t="str">
        <f>Tabla_Consulta_desde_proyectos6[[#This Row],[PRYApath]]&amp;" "&amp;Tabla_Consulta_desde_proyectos6[[#This Row],[Usunombre]]</f>
        <v>/0012/0004/0008/0004 CAROL RODRIGUEZ SOLORZANO</v>
      </c>
    </row>
    <row r="4234" spans="1:11" x14ac:dyDescent="0.3">
      <c r="A4234" t="s">
        <v>4278</v>
      </c>
      <c r="D4234" t="s">
        <v>5650</v>
      </c>
      <c r="E4234" t="s">
        <v>63</v>
      </c>
      <c r="F4234" t="s">
        <v>4342</v>
      </c>
      <c r="G4234">
        <v>20.5</v>
      </c>
      <c r="H4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4" t="str">
        <f>Tabla_Consulta_desde_proyectos6[[#This Row],[PRYApath]]&amp;" "&amp;Tabla_Consulta_desde_proyectos6[[#This Row],[Usunombre]]</f>
        <v>/0012/0004/0008/0006 CAROL RODRIGUEZ SOLORZANO</v>
      </c>
    </row>
    <row r="4235" spans="1:11" x14ac:dyDescent="0.3">
      <c r="A4235" t="s">
        <v>4278</v>
      </c>
      <c r="D4235" t="s">
        <v>5651</v>
      </c>
      <c r="E4235" t="s">
        <v>63</v>
      </c>
      <c r="F4235" t="s">
        <v>4366</v>
      </c>
      <c r="G4235">
        <v>12</v>
      </c>
      <c r="H4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5" t="str">
        <f>Tabla_Consulta_desde_proyectos6[[#This Row],[PRYApath]]&amp;" "&amp;Tabla_Consulta_desde_proyectos6[[#This Row],[Usunombre]]</f>
        <v>/0012/0004/0010/0002 CAROL RODRIGUEZ SOLORZANO</v>
      </c>
    </row>
    <row r="4236" spans="1:11" x14ac:dyDescent="0.3">
      <c r="A4236" t="s">
        <v>4278</v>
      </c>
      <c r="D4236" t="s">
        <v>5651</v>
      </c>
      <c r="E4236" t="s">
        <v>52</v>
      </c>
      <c r="F4236" t="s">
        <v>4366</v>
      </c>
      <c r="G4236">
        <v>2</v>
      </c>
      <c r="H4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6" t="str">
        <f>Tabla_Consulta_desde_proyectos6[[#This Row],[PRYApath]]&amp;" "&amp;Tabla_Consulta_desde_proyectos6[[#This Row],[Usunombre]]</f>
        <v>/0012/0004/0010/0002 JUAN ANTONIO MORA GARCIA</v>
      </c>
    </row>
    <row r="4237" spans="1:11" x14ac:dyDescent="0.3">
      <c r="A4237" t="s">
        <v>4278</v>
      </c>
      <c r="D4237" t="s">
        <v>5651</v>
      </c>
      <c r="E4237" t="s">
        <v>52</v>
      </c>
      <c r="F4237" t="s">
        <v>4388</v>
      </c>
      <c r="G4237">
        <v>2</v>
      </c>
      <c r="H4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7" t="str">
        <f>Tabla_Consulta_desde_proyectos6[[#This Row],[PRYApath]]&amp;" "&amp;Tabla_Consulta_desde_proyectos6[[#This Row],[Usunombre]]</f>
        <v>/0012/0004/0010/0002 JUAN ANTONIO MORA GARCIA</v>
      </c>
    </row>
    <row r="4238" spans="1:11" x14ac:dyDescent="0.3">
      <c r="A4238" t="s">
        <v>4278</v>
      </c>
      <c r="D4238" t="s">
        <v>5652</v>
      </c>
      <c r="E4238" t="s">
        <v>3561</v>
      </c>
      <c r="F4238" t="s">
        <v>4342</v>
      </c>
      <c r="G4238">
        <v>4</v>
      </c>
      <c r="H4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8" t="str">
        <f>Tabla_Consulta_desde_proyectos6[[#This Row],[PRYApath]]&amp;" "&amp;Tabla_Consulta_desde_proyectos6[[#This Row],[Usunombre]]</f>
        <v>/0012/0004/0010/0004 CARLOS ALBERTO ELIZONDO MEJIAS</v>
      </c>
    </row>
    <row r="4239" spans="1:11" x14ac:dyDescent="0.3">
      <c r="A4239" t="s">
        <v>4278</v>
      </c>
      <c r="D4239" t="s">
        <v>5652</v>
      </c>
      <c r="E4239" t="s">
        <v>63</v>
      </c>
      <c r="F4239" t="s">
        <v>4366</v>
      </c>
      <c r="G4239">
        <v>6.5</v>
      </c>
      <c r="H4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39" t="str">
        <f>Tabla_Consulta_desde_proyectos6[[#This Row],[PRYApath]]&amp;" "&amp;Tabla_Consulta_desde_proyectos6[[#This Row],[Usunombre]]</f>
        <v>/0012/0004/0010/0004 CAROL RODRIGUEZ SOLORZANO</v>
      </c>
    </row>
    <row r="4240" spans="1:11" x14ac:dyDescent="0.3">
      <c r="A4240" t="s">
        <v>4278</v>
      </c>
      <c r="D4240" t="s">
        <v>5653</v>
      </c>
      <c r="E4240" t="s">
        <v>63</v>
      </c>
      <c r="F4240" t="s">
        <v>4342</v>
      </c>
      <c r="G4240">
        <v>15.5</v>
      </c>
      <c r="H4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0" t="str">
        <f>Tabla_Consulta_desde_proyectos6[[#This Row],[PRYApath]]&amp;" "&amp;Tabla_Consulta_desde_proyectos6[[#This Row],[Usunombre]]</f>
        <v>/0012/0004/0012/0002 CAROL RODRIGUEZ SOLORZANO</v>
      </c>
    </row>
    <row r="4241" spans="1:11" x14ac:dyDescent="0.3">
      <c r="A4241" t="s">
        <v>4278</v>
      </c>
      <c r="C4241" t="s">
        <v>4728</v>
      </c>
      <c r="D4241" t="s">
        <v>5653</v>
      </c>
      <c r="E4241" t="s">
        <v>51</v>
      </c>
      <c r="F4241" t="s">
        <v>4366</v>
      </c>
      <c r="G4241">
        <v>25</v>
      </c>
      <c r="H4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1" t="str">
        <f>Tabla_Consulta_desde_proyectos6[[#This Row],[PRYApath]]&amp;" "&amp;Tabla_Consulta_desde_proyectos6[[#This Row],[Usunombre]]</f>
        <v>/0012/0004/0012/0002 FREDERICK CASTRO MURILLO</v>
      </c>
    </row>
    <row r="4242" spans="1:11" x14ac:dyDescent="0.3">
      <c r="A4242" t="s">
        <v>4278</v>
      </c>
      <c r="C4242" t="s">
        <v>4728</v>
      </c>
      <c r="D4242" t="s">
        <v>5653</v>
      </c>
      <c r="E4242" t="s">
        <v>51</v>
      </c>
      <c r="F4242" t="s">
        <v>4388</v>
      </c>
      <c r="G4242">
        <v>31</v>
      </c>
      <c r="H4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2" t="str">
        <f>Tabla_Consulta_desde_proyectos6[[#This Row],[PRYApath]]&amp;" "&amp;Tabla_Consulta_desde_proyectos6[[#This Row],[Usunombre]]</f>
        <v>/0012/0004/0012/0002 FREDERICK CASTRO MURILLO</v>
      </c>
    </row>
    <row r="4243" spans="1:11" x14ac:dyDescent="0.3">
      <c r="A4243" t="s">
        <v>4278</v>
      </c>
      <c r="C4243" t="s">
        <v>4728</v>
      </c>
      <c r="D4243" t="s">
        <v>5653</v>
      </c>
      <c r="E4243" t="s">
        <v>51</v>
      </c>
      <c r="F4243" t="s">
        <v>4422</v>
      </c>
      <c r="G4243">
        <v>6</v>
      </c>
      <c r="H4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3" t="str">
        <f>Tabla_Consulta_desde_proyectos6[[#This Row],[PRYApath]]&amp;" "&amp;Tabla_Consulta_desde_proyectos6[[#This Row],[Usunombre]]</f>
        <v>/0012/0004/0012/0002 FREDERICK CASTRO MURILLO</v>
      </c>
    </row>
    <row r="4244" spans="1:11" x14ac:dyDescent="0.3">
      <c r="A4244" t="s">
        <v>4278</v>
      </c>
      <c r="C4244" t="s">
        <v>4728</v>
      </c>
      <c r="D4244" t="s">
        <v>5653</v>
      </c>
      <c r="E4244" t="s">
        <v>51</v>
      </c>
      <c r="F4244" t="s">
        <v>4434</v>
      </c>
      <c r="G4244">
        <v>14</v>
      </c>
      <c r="H4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4" t="str">
        <f>Tabla_Consulta_desde_proyectos6[[#This Row],[PRYApath]]&amp;" "&amp;Tabla_Consulta_desde_proyectos6[[#This Row],[Usunombre]]</f>
        <v>/0012/0004/0012/0002 FREDERICK CASTRO MURILLO</v>
      </c>
    </row>
    <row r="4245" spans="1:11" x14ac:dyDescent="0.3">
      <c r="A4245" t="s">
        <v>4278</v>
      </c>
      <c r="C4245" t="s">
        <v>4728</v>
      </c>
      <c r="D4245" t="s">
        <v>5653</v>
      </c>
      <c r="E4245" t="s">
        <v>51</v>
      </c>
      <c r="F4245" t="s">
        <v>4493</v>
      </c>
      <c r="G4245">
        <v>19</v>
      </c>
      <c r="H4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5" t="str">
        <f>Tabla_Consulta_desde_proyectos6[[#This Row],[PRYApath]]&amp;" "&amp;Tabla_Consulta_desde_proyectos6[[#This Row],[Usunombre]]</f>
        <v>/0012/0004/0012/0002 FREDERICK CASTRO MURILLO</v>
      </c>
    </row>
    <row r="4246" spans="1:11" x14ac:dyDescent="0.3">
      <c r="A4246" t="s">
        <v>4278</v>
      </c>
      <c r="C4246" t="s">
        <v>4728</v>
      </c>
      <c r="D4246" t="s">
        <v>5653</v>
      </c>
      <c r="E4246" t="s">
        <v>51</v>
      </c>
      <c r="F4246" t="s">
        <v>4559</v>
      </c>
      <c r="G4246">
        <v>20</v>
      </c>
      <c r="H4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6" t="str">
        <f>Tabla_Consulta_desde_proyectos6[[#This Row],[PRYApath]]&amp;" "&amp;Tabla_Consulta_desde_proyectos6[[#This Row],[Usunombre]]</f>
        <v>/0012/0004/0012/0002 FREDERICK CASTRO MURILLO</v>
      </c>
    </row>
    <row r="4247" spans="1:11" x14ac:dyDescent="0.3">
      <c r="A4247" t="s">
        <v>4278</v>
      </c>
      <c r="D4247" t="s">
        <v>5653</v>
      </c>
      <c r="E4247" t="s">
        <v>51</v>
      </c>
      <c r="F4247" t="s">
        <v>4593</v>
      </c>
      <c r="G4247">
        <v>1</v>
      </c>
      <c r="H4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7" t="str">
        <f>Tabla_Consulta_desde_proyectos6[[#This Row],[PRYApath]]&amp;" "&amp;Tabla_Consulta_desde_proyectos6[[#This Row],[Usunombre]]</f>
        <v>/0012/0004/0012/0002 FREDERICK CASTRO MURILLO</v>
      </c>
    </row>
    <row r="4248" spans="1:11" x14ac:dyDescent="0.3">
      <c r="A4248" t="s">
        <v>4278</v>
      </c>
      <c r="D4248" t="s">
        <v>5654</v>
      </c>
      <c r="E4248" t="s">
        <v>136</v>
      </c>
      <c r="F4248" t="s">
        <v>4284</v>
      </c>
      <c r="G4248">
        <v>5</v>
      </c>
      <c r="H4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8" t="str">
        <f>Tabla_Consulta_desde_proyectos6[[#This Row],[PRYApath]]&amp;" "&amp;Tabla_Consulta_desde_proyectos6[[#This Row],[Usunombre]]</f>
        <v>/0012/0004/0014/0006 GEHISSON ANDRES GAITAN HERRERA</v>
      </c>
    </row>
    <row r="4249" spans="1:11" x14ac:dyDescent="0.3">
      <c r="A4249" t="s">
        <v>4278</v>
      </c>
      <c r="B4249" t="s">
        <v>4993</v>
      </c>
      <c r="C4249" t="s">
        <v>5383</v>
      </c>
      <c r="D4249" t="s">
        <v>5029</v>
      </c>
      <c r="E4249" t="s">
        <v>286</v>
      </c>
      <c r="F4249" t="s">
        <v>4342</v>
      </c>
      <c r="G4249">
        <v>0.5</v>
      </c>
      <c r="H4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49" t="str">
        <f>Tabla_Consulta_desde_proyectos6[[#This Row],[PRYApath]]&amp;" "&amp;Tabla_Consulta_desde_proyectos6[[#This Row],[Usunombre]]</f>
        <v>/0014/0002 ALFONSO FUENTES RODRIGUEZ</v>
      </c>
    </row>
    <row r="4250" spans="1:11" x14ac:dyDescent="0.3">
      <c r="A4250" t="s">
        <v>4278</v>
      </c>
      <c r="B4250" t="s">
        <v>4993</v>
      </c>
      <c r="C4250" t="s">
        <v>5382</v>
      </c>
      <c r="D4250" t="s">
        <v>5029</v>
      </c>
      <c r="E4250" t="s">
        <v>309</v>
      </c>
      <c r="F4250" t="s">
        <v>4388</v>
      </c>
      <c r="G4250">
        <v>11</v>
      </c>
      <c r="H4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0" t="str">
        <f>Tabla_Consulta_desde_proyectos6[[#This Row],[PRYApath]]&amp;" "&amp;Tabla_Consulta_desde_proyectos6[[#This Row],[Usunombre]]</f>
        <v>/0014/0002 ANTHONY ALVAREZ NAVARRO</v>
      </c>
    </row>
    <row r="4251" spans="1:11" x14ac:dyDescent="0.3">
      <c r="A4251" t="s">
        <v>4278</v>
      </c>
      <c r="B4251" t="s">
        <v>4993</v>
      </c>
      <c r="C4251" t="s">
        <v>5382</v>
      </c>
      <c r="D4251" t="s">
        <v>5029</v>
      </c>
      <c r="E4251" t="s">
        <v>309</v>
      </c>
      <c r="F4251" t="s">
        <v>4422</v>
      </c>
      <c r="G4251">
        <v>9</v>
      </c>
      <c r="H4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1" t="str">
        <f>Tabla_Consulta_desde_proyectos6[[#This Row],[PRYApath]]&amp;" "&amp;Tabla_Consulta_desde_proyectos6[[#This Row],[Usunombre]]</f>
        <v>/0014/0002 ANTHONY ALVAREZ NAVARRO</v>
      </c>
    </row>
    <row r="4252" spans="1:11" x14ac:dyDescent="0.3">
      <c r="A4252" t="s">
        <v>4278</v>
      </c>
      <c r="B4252" t="s">
        <v>4993</v>
      </c>
      <c r="C4252" t="s">
        <v>5382</v>
      </c>
      <c r="D4252" t="s">
        <v>5029</v>
      </c>
      <c r="E4252" t="s">
        <v>309</v>
      </c>
      <c r="F4252" t="s">
        <v>4434</v>
      </c>
      <c r="G4252">
        <v>6</v>
      </c>
      <c r="H4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2" t="str">
        <f>Tabla_Consulta_desde_proyectos6[[#This Row],[PRYApath]]&amp;" "&amp;Tabla_Consulta_desde_proyectos6[[#This Row],[Usunombre]]</f>
        <v>/0014/0002 ANTHONY ALVAREZ NAVARRO</v>
      </c>
    </row>
    <row r="4253" spans="1:11" x14ac:dyDescent="0.3">
      <c r="A4253" t="s">
        <v>4278</v>
      </c>
      <c r="B4253" t="s">
        <v>4993</v>
      </c>
      <c r="C4253" t="s">
        <v>5382</v>
      </c>
      <c r="D4253" t="s">
        <v>5029</v>
      </c>
      <c r="E4253" t="s">
        <v>309</v>
      </c>
      <c r="F4253" t="s">
        <v>4493</v>
      </c>
      <c r="G4253">
        <v>6</v>
      </c>
      <c r="H4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3" t="str">
        <f>Tabla_Consulta_desde_proyectos6[[#This Row],[PRYApath]]&amp;" "&amp;Tabla_Consulta_desde_proyectos6[[#This Row],[Usunombre]]</f>
        <v>/0014/0002 ANTHONY ALVAREZ NAVARRO</v>
      </c>
    </row>
    <row r="4254" spans="1:11" x14ac:dyDescent="0.3">
      <c r="A4254" t="s">
        <v>4278</v>
      </c>
      <c r="B4254" t="s">
        <v>4993</v>
      </c>
      <c r="C4254" t="s">
        <v>5382</v>
      </c>
      <c r="D4254" t="s">
        <v>5029</v>
      </c>
      <c r="E4254" t="s">
        <v>309</v>
      </c>
      <c r="F4254" t="s">
        <v>4559</v>
      </c>
      <c r="G4254">
        <v>6</v>
      </c>
      <c r="H4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4" t="str">
        <f>Tabla_Consulta_desde_proyectos6[[#This Row],[PRYApath]]&amp;" "&amp;Tabla_Consulta_desde_proyectos6[[#This Row],[Usunombre]]</f>
        <v>/0014/0002 ANTHONY ALVAREZ NAVARRO</v>
      </c>
    </row>
    <row r="4255" spans="1:11" x14ac:dyDescent="0.3">
      <c r="A4255" t="s">
        <v>4278</v>
      </c>
      <c r="B4255" t="s">
        <v>4993</v>
      </c>
      <c r="C4255" t="s">
        <v>5383</v>
      </c>
      <c r="D4255" t="s">
        <v>5029</v>
      </c>
      <c r="E4255" t="s">
        <v>309</v>
      </c>
      <c r="F4255" t="s">
        <v>4559</v>
      </c>
      <c r="G4255">
        <v>4</v>
      </c>
      <c r="H4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5" t="str">
        <f>Tabla_Consulta_desde_proyectos6[[#This Row],[PRYApath]]&amp;" "&amp;Tabla_Consulta_desde_proyectos6[[#This Row],[Usunombre]]</f>
        <v>/0014/0002 ANTHONY ALVAREZ NAVARRO</v>
      </c>
    </row>
    <row r="4256" spans="1:11" x14ac:dyDescent="0.3">
      <c r="A4256" t="s">
        <v>4278</v>
      </c>
      <c r="B4256" t="s">
        <v>4993</v>
      </c>
      <c r="C4256" t="s">
        <v>5382</v>
      </c>
      <c r="D4256" t="s">
        <v>5029</v>
      </c>
      <c r="E4256" t="s">
        <v>309</v>
      </c>
      <c r="F4256" t="s">
        <v>4593</v>
      </c>
      <c r="G4256">
        <v>9</v>
      </c>
      <c r="H4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6" t="str">
        <f>Tabla_Consulta_desde_proyectos6[[#This Row],[PRYApath]]&amp;" "&amp;Tabla_Consulta_desde_proyectos6[[#This Row],[Usunombre]]</f>
        <v>/0014/0002 ANTHONY ALVAREZ NAVARRO</v>
      </c>
    </row>
    <row r="4257" spans="1:11" x14ac:dyDescent="0.3">
      <c r="A4257" t="s">
        <v>4278</v>
      </c>
      <c r="B4257" t="s">
        <v>4993</v>
      </c>
      <c r="C4257" t="s">
        <v>5381</v>
      </c>
      <c r="D4257" t="s">
        <v>5029</v>
      </c>
      <c r="E4257" t="s">
        <v>309</v>
      </c>
      <c r="F4257" t="s">
        <v>4593</v>
      </c>
      <c r="G4257">
        <v>9</v>
      </c>
      <c r="H4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7" t="str">
        <f>Tabla_Consulta_desde_proyectos6[[#This Row],[PRYApath]]&amp;" "&amp;Tabla_Consulta_desde_proyectos6[[#This Row],[Usunombre]]</f>
        <v>/0014/0002 ANTHONY ALVAREZ NAVARRO</v>
      </c>
    </row>
    <row r="4258" spans="1:11" x14ac:dyDescent="0.3">
      <c r="A4258" t="s">
        <v>4278</v>
      </c>
      <c r="B4258" t="s">
        <v>4993</v>
      </c>
      <c r="C4258" t="s">
        <v>5382</v>
      </c>
      <c r="D4258" t="s">
        <v>5029</v>
      </c>
      <c r="E4258" t="s">
        <v>309</v>
      </c>
      <c r="F4258" t="s">
        <v>4610</v>
      </c>
      <c r="G4258">
        <v>8</v>
      </c>
      <c r="H4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8" t="str">
        <f>Tabla_Consulta_desde_proyectos6[[#This Row],[PRYApath]]&amp;" "&amp;Tabla_Consulta_desde_proyectos6[[#This Row],[Usunombre]]</f>
        <v>/0014/0002 ANTHONY ALVAREZ NAVARRO</v>
      </c>
    </row>
    <row r="4259" spans="1:11" x14ac:dyDescent="0.3">
      <c r="A4259" t="s">
        <v>4278</v>
      </c>
      <c r="B4259" t="s">
        <v>4993</v>
      </c>
      <c r="C4259" t="s">
        <v>5381</v>
      </c>
      <c r="D4259" t="s">
        <v>5029</v>
      </c>
      <c r="E4259" t="s">
        <v>309</v>
      </c>
      <c r="F4259" t="s">
        <v>4610</v>
      </c>
      <c r="G4259">
        <v>3</v>
      </c>
      <c r="H4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59" t="str">
        <f>Tabla_Consulta_desde_proyectos6[[#This Row],[PRYApath]]&amp;" "&amp;Tabla_Consulta_desde_proyectos6[[#This Row],[Usunombre]]</f>
        <v>/0014/0002 ANTHONY ALVAREZ NAVARRO</v>
      </c>
    </row>
    <row r="4260" spans="1:11" x14ac:dyDescent="0.3">
      <c r="A4260" t="s">
        <v>4278</v>
      </c>
      <c r="B4260" t="s">
        <v>4993</v>
      </c>
      <c r="C4260" t="s">
        <v>5383</v>
      </c>
      <c r="D4260" t="s">
        <v>5029</v>
      </c>
      <c r="E4260" t="s">
        <v>309</v>
      </c>
      <c r="F4260" t="s">
        <v>4610</v>
      </c>
      <c r="G4260">
        <v>4</v>
      </c>
      <c r="H4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0" t="str">
        <f>Tabla_Consulta_desde_proyectos6[[#This Row],[PRYApath]]&amp;" "&amp;Tabla_Consulta_desde_proyectos6[[#This Row],[Usunombre]]</f>
        <v>/0014/0002 ANTHONY ALVAREZ NAVARRO</v>
      </c>
    </row>
    <row r="4261" spans="1:11" x14ac:dyDescent="0.3">
      <c r="A4261" t="s">
        <v>4278</v>
      </c>
      <c r="B4261" t="s">
        <v>4993</v>
      </c>
      <c r="C4261" t="s">
        <v>5382</v>
      </c>
      <c r="D4261" t="s">
        <v>5029</v>
      </c>
      <c r="E4261" t="s">
        <v>309</v>
      </c>
      <c r="F4261" t="s">
        <v>4692</v>
      </c>
      <c r="G4261">
        <v>4</v>
      </c>
      <c r="H4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1" t="str">
        <f>Tabla_Consulta_desde_proyectos6[[#This Row],[PRYApath]]&amp;" "&amp;Tabla_Consulta_desde_proyectos6[[#This Row],[Usunombre]]</f>
        <v>/0014/0002 ANTHONY ALVAREZ NAVARRO</v>
      </c>
    </row>
    <row r="4262" spans="1:11" x14ac:dyDescent="0.3">
      <c r="A4262" t="s">
        <v>4278</v>
      </c>
      <c r="B4262" t="s">
        <v>4993</v>
      </c>
      <c r="C4262" t="s">
        <v>5382</v>
      </c>
      <c r="D4262" t="s">
        <v>5029</v>
      </c>
      <c r="E4262" t="s">
        <v>309</v>
      </c>
      <c r="F4262" t="s">
        <v>4640</v>
      </c>
      <c r="G4262">
        <v>6</v>
      </c>
      <c r="H4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2" t="str">
        <f>Tabla_Consulta_desde_proyectos6[[#This Row],[PRYApath]]&amp;" "&amp;Tabla_Consulta_desde_proyectos6[[#This Row],[Usunombre]]</f>
        <v>/0014/0002 ANTHONY ALVAREZ NAVARRO</v>
      </c>
    </row>
    <row r="4263" spans="1:11" x14ac:dyDescent="0.3">
      <c r="A4263" t="s">
        <v>4278</v>
      </c>
      <c r="B4263" t="s">
        <v>4993</v>
      </c>
      <c r="C4263" t="s">
        <v>5381</v>
      </c>
      <c r="D4263" t="s">
        <v>5029</v>
      </c>
      <c r="E4263" t="s">
        <v>309</v>
      </c>
      <c r="F4263" t="s">
        <v>4640</v>
      </c>
      <c r="G4263">
        <v>3</v>
      </c>
      <c r="H4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3" t="str">
        <f>Tabla_Consulta_desde_proyectos6[[#This Row],[PRYApath]]&amp;" "&amp;Tabla_Consulta_desde_proyectos6[[#This Row],[Usunombre]]</f>
        <v>/0014/0002 ANTHONY ALVAREZ NAVARRO</v>
      </c>
    </row>
    <row r="4264" spans="1:11" x14ac:dyDescent="0.3">
      <c r="A4264" t="s">
        <v>4278</v>
      </c>
      <c r="B4264" t="s">
        <v>4993</v>
      </c>
      <c r="C4264" t="s">
        <v>5382</v>
      </c>
      <c r="D4264" t="s">
        <v>5029</v>
      </c>
      <c r="E4264" t="s">
        <v>309</v>
      </c>
      <c r="F4264" t="s">
        <v>8381</v>
      </c>
      <c r="G4264">
        <v>1</v>
      </c>
      <c r="H426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4" t="str">
        <f>Tabla_Consulta_desde_proyectos6[[#This Row],[PRYApath]]&amp;" "&amp;Tabla_Consulta_desde_proyectos6[[#This Row],[Usunombre]]</f>
        <v>/0014/0002 ANTHONY ALVAREZ NAVARRO</v>
      </c>
    </row>
    <row r="4265" spans="1:11" x14ac:dyDescent="0.3">
      <c r="A4265" t="s">
        <v>4278</v>
      </c>
      <c r="B4265" t="s">
        <v>4993</v>
      </c>
      <c r="C4265" t="s">
        <v>5382</v>
      </c>
      <c r="D4265" t="s">
        <v>5029</v>
      </c>
      <c r="E4265" t="s">
        <v>4123</v>
      </c>
      <c r="F4265" t="s">
        <v>4388</v>
      </c>
      <c r="G4265">
        <v>6</v>
      </c>
      <c r="H4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5" t="str">
        <f>Tabla_Consulta_desde_proyectos6[[#This Row],[PRYApath]]&amp;" "&amp;Tabla_Consulta_desde_proyectos6[[#This Row],[Usunombre]]</f>
        <v>/0014/0002 CESAR MATARRITA MATARRITA</v>
      </c>
    </row>
    <row r="4266" spans="1:11" x14ac:dyDescent="0.3">
      <c r="A4266" t="s">
        <v>4278</v>
      </c>
      <c r="B4266" t="s">
        <v>4993</v>
      </c>
      <c r="C4266" t="s">
        <v>5381</v>
      </c>
      <c r="D4266" t="s">
        <v>5029</v>
      </c>
      <c r="E4266" t="s">
        <v>4123</v>
      </c>
      <c r="F4266" t="s">
        <v>4388</v>
      </c>
      <c r="G4266">
        <v>2</v>
      </c>
      <c r="H4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6" t="str">
        <f>Tabla_Consulta_desde_proyectos6[[#This Row],[PRYApath]]&amp;" "&amp;Tabla_Consulta_desde_proyectos6[[#This Row],[Usunombre]]</f>
        <v>/0014/0002 CESAR MATARRITA MATARRITA</v>
      </c>
    </row>
    <row r="4267" spans="1:11" x14ac:dyDescent="0.3">
      <c r="A4267" t="s">
        <v>4278</v>
      </c>
      <c r="B4267" t="s">
        <v>4993</v>
      </c>
      <c r="C4267" t="s">
        <v>5381</v>
      </c>
      <c r="D4267" t="s">
        <v>5029</v>
      </c>
      <c r="E4267" t="s">
        <v>4123</v>
      </c>
      <c r="F4267" t="s">
        <v>4422</v>
      </c>
      <c r="G4267">
        <v>2</v>
      </c>
      <c r="H4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7" t="str">
        <f>Tabla_Consulta_desde_proyectos6[[#This Row],[PRYApath]]&amp;" "&amp;Tabla_Consulta_desde_proyectos6[[#This Row],[Usunombre]]</f>
        <v>/0014/0002 CESAR MATARRITA MATARRITA</v>
      </c>
    </row>
    <row r="4268" spans="1:11" x14ac:dyDescent="0.3">
      <c r="A4268" t="s">
        <v>4278</v>
      </c>
      <c r="B4268" t="s">
        <v>4993</v>
      </c>
      <c r="C4268" t="s">
        <v>5381</v>
      </c>
      <c r="D4268" t="s">
        <v>5029</v>
      </c>
      <c r="E4268" t="s">
        <v>4123</v>
      </c>
      <c r="F4268" t="s">
        <v>4434</v>
      </c>
      <c r="G4268">
        <v>12</v>
      </c>
      <c r="H4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8" t="str">
        <f>Tabla_Consulta_desde_proyectos6[[#This Row],[PRYApath]]&amp;" "&amp;Tabla_Consulta_desde_proyectos6[[#This Row],[Usunombre]]</f>
        <v>/0014/0002 CESAR MATARRITA MATARRITA</v>
      </c>
    </row>
    <row r="4269" spans="1:11" x14ac:dyDescent="0.3">
      <c r="A4269" t="s">
        <v>4278</v>
      </c>
      <c r="B4269" t="s">
        <v>4993</v>
      </c>
      <c r="C4269" t="s">
        <v>5381</v>
      </c>
      <c r="D4269" t="s">
        <v>5029</v>
      </c>
      <c r="E4269" t="s">
        <v>4123</v>
      </c>
      <c r="F4269" t="s">
        <v>4493</v>
      </c>
      <c r="G4269">
        <v>3</v>
      </c>
      <c r="H4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69" t="str">
        <f>Tabla_Consulta_desde_proyectos6[[#This Row],[PRYApath]]&amp;" "&amp;Tabla_Consulta_desde_proyectos6[[#This Row],[Usunombre]]</f>
        <v>/0014/0002 CESAR MATARRITA MATARRITA</v>
      </c>
    </row>
    <row r="4270" spans="1:11" x14ac:dyDescent="0.3">
      <c r="A4270" t="s">
        <v>4278</v>
      </c>
      <c r="B4270" t="s">
        <v>4993</v>
      </c>
      <c r="C4270" t="s">
        <v>5382</v>
      </c>
      <c r="D4270" t="s">
        <v>5029</v>
      </c>
      <c r="E4270" t="s">
        <v>4123</v>
      </c>
      <c r="F4270" t="s">
        <v>4559</v>
      </c>
      <c r="G4270">
        <v>2</v>
      </c>
      <c r="H4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0" t="str">
        <f>Tabla_Consulta_desde_proyectos6[[#This Row],[PRYApath]]&amp;" "&amp;Tabla_Consulta_desde_proyectos6[[#This Row],[Usunombre]]</f>
        <v>/0014/0002 CESAR MATARRITA MATARRITA</v>
      </c>
    </row>
    <row r="4271" spans="1:11" x14ac:dyDescent="0.3">
      <c r="A4271" t="s">
        <v>4278</v>
      </c>
      <c r="B4271" t="s">
        <v>4993</v>
      </c>
      <c r="C4271" t="s">
        <v>5381</v>
      </c>
      <c r="D4271" t="s">
        <v>5029</v>
      </c>
      <c r="E4271" t="s">
        <v>4123</v>
      </c>
      <c r="F4271" t="s">
        <v>4559</v>
      </c>
      <c r="G4271">
        <v>11</v>
      </c>
      <c r="H4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1" t="str">
        <f>Tabla_Consulta_desde_proyectos6[[#This Row],[PRYApath]]&amp;" "&amp;Tabla_Consulta_desde_proyectos6[[#This Row],[Usunombre]]</f>
        <v>/0014/0002 CESAR MATARRITA MATARRITA</v>
      </c>
    </row>
    <row r="4272" spans="1:11" x14ac:dyDescent="0.3">
      <c r="A4272" t="s">
        <v>4278</v>
      </c>
      <c r="B4272" t="s">
        <v>4993</v>
      </c>
      <c r="C4272" t="s">
        <v>5381</v>
      </c>
      <c r="D4272" t="s">
        <v>5029</v>
      </c>
      <c r="E4272" t="s">
        <v>4123</v>
      </c>
      <c r="F4272" t="s">
        <v>4593</v>
      </c>
      <c r="G4272">
        <v>4</v>
      </c>
      <c r="H4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2" t="str">
        <f>Tabla_Consulta_desde_proyectos6[[#This Row],[PRYApath]]&amp;" "&amp;Tabla_Consulta_desde_proyectos6[[#This Row],[Usunombre]]</f>
        <v>/0014/0002 CESAR MATARRITA MATARRITA</v>
      </c>
    </row>
    <row r="4273" spans="1:11" x14ac:dyDescent="0.3">
      <c r="A4273" t="s">
        <v>4278</v>
      </c>
      <c r="B4273" t="s">
        <v>4993</v>
      </c>
      <c r="C4273" t="s">
        <v>5382</v>
      </c>
      <c r="D4273" t="s">
        <v>5029</v>
      </c>
      <c r="E4273" t="s">
        <v>4123</v>
      </c>
      <c r="F4273" t="s">
        <v>4610</v>
      </c>
      <c r="G4273">
        <v>2</v>
      </c>
      <c r="H4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3" t="str">
        <f>Tabla_Consulta_desde_proyectos6[[#This Row],[PRYApath]]&amp;" "&amp;Tabla_Consulta_desde_proyectos6[[#This Row],[Usunombre]]</f>
        <v>/0014/0002 CESAR MATARRITA MATARRITA</v>
      </c>
    </row>
    <row r="4274" spans="1:11" x14ac:dyDescent="0.3">
      <c r="A4274" t="s">
        <v>4278</v>
      </c>
      <c r="B4274" t="s">
        <v>4993</v>
      </c>
      <c r="C4274" t="s">
        <v>5381</v>
      </c>
      <c r="D4274" t="s">
        <v>5029</v>
      </c>
      <c r="E4274" t="s">
        <v>4123</v>
      </c>
      <c r="F4274" t="s">
        <v>4610</v>
      </c>
      <c r="G4274">
        <v>4</v>
      </c>
      <c r="H4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4" t="str">
        <f>Tabla_Consulta_desde_proyectos6[[#This Row],[PRYApath]]&amp;" "&amp;Tabla_Consulta_desde_proyectos6[[#This Row],[Usunombre]]</f>
        <v>/0014/0002 CESAR MATARRITA MATARRITA</v>
      </c>
    </row>
    <row r="4275" spans="1:11" x14ac:dyDescent="0.3">
      <c r="A4275" t="s">
        <v>4278</v>
      </c>
      <c r="B4275" t="s">
        <v>4993</v>
      </c>
      <c r="C4275" t="s">
        <v>5382</v>
      </c>
      <c r="D4275" t="s">
        <v>5029</v>
      </c>
      <c r="E4275" t="s">
        <v>4123</v>
      </c>
      <c r="F4275" t="s">
        <v>4692</v>
      </c>
      <c r="G4275">
        <v>8</v>
      </c>
      <c r="H4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5" t="str">
        <f>Tabla_Consulta_desde_proyectos6[[#This Row],[PRYApath]]&amp;" "&amp;Tabla_Consulta_desde_proyectos6[[#This Row],[Usunombre]]</f>
        <v>/0014/0002 CESAR MATARRITA MATARRITA</v>
      </c>
    </row>
    <row r="4276" spans="1:11" x14ac:dyDescent="0.3">
      <c r="A4276" t="s">
        <v>4278</v>
      </c>
      <c r="B4276" t="s">
        <v>4993</v>
      </c>
      <c r="C4276" t="s">
        <v>5381</v>
      </c>
      <c r="D4276" t="s">
        <v>5029</v>
      </c>
      <c r="E4276" t="s">
        <v>4123</v>
      </c>
      <c r="F4276" t="s">
        <v>4692</v>
      </c>
      <c r="G4276">
        <v>4</v>
      </c>
      <c r="H4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6" t="str">
        <f>Tabla_Consulta_desde_proyectos6[[#This Row],[PRYApath]]&amp;" "&amp;Tabla_Consulta_desde_proyectos6[[#This Row],[Usunombre]]</f>
        <v>/0014/0002 CESAR MATARRITA MATARRITA</v>
      </c>
    </row>
    <row r="4277" spans="1:11" x14ac:dyDescent="0.3">
      <c r="A4277" t="s">
        <v>4278</v>
      </c>
      <c r="B4277" t="s">
        <v>4993</v>
      </c>
      <c r="C4277" t="s">
        <v>5382</v>
      </c>
      <c r="D4277" t="s">
        <v>5029</v>
      </c>
      <c r="E4277" t="s">
        <v>4123</v>
      </c>
      <c r="F4277" t="s">
        <v>4640</v>
      </c>
      <c r="G4277">
        <v>8</v>
      </c>
      <c r="H4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7" t="str">
        <f>Tabla_Consulta_desde_proyectos6[[#This Row],[PRYApath]]&amp;" "&amp;Tabla_Consulta_desde_proyectos6[[#This Row],[Usunombre]]</f>
        <v>/0014/0002 CESAR MATARRITA MATARRITA</v>
      </c>
    </row>
    <row r="4278" spans="1:11" x14ac:dyDescent="0.3">
      <c r="A4278" t="s">
        <v>4278</v>
      </c>
      <c r="B4278" t="s">
        <v>4993</v>
      </c>
      <c r="C4278" t="s">
        <v>5381</v>
      </c>
      <c r="D4278" t="s">
        <v>5029</v>
      </c>
      <c r="E4278" t="s">
        <v>4123</v>
      </c>
      <c r="F4278" t="s">
        <v>4640</v>
      </c>
      <c r="G4278">
        <v>2</v>
      </c>
      <c r="H4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8" t="str">
        <f>Tabla_Consulta_desde_proyectos6[[#This Row],[PRYApath]]&amp;" "&amp;Tabla_Consulta_desde_proyectos6[[#This Row],[Usunombre]]</f>
        <v>/0014/0002 CESAR MATARRITA MATARRITA</v>
      </c>
    </row>
    <row r="4279" spans="1:11" x14ac:dyDescent="0.3">
      <c r="A4279" t="s">
        <v>4278</v>
      </c>
      <c r="B4279" t="s">
        <v>4993</v>
      </c>
      <c r="C4279" t="s">
        <v>5382</v>
      </c>
      <c r="D4279" t="s">
        <v>5029</v>
      </c>
      <c r="E4279" t="s">
        <v>4123</v>
      </c>
      <c r="F4279" t="s">
        <v>8381</v>
      </c>
      <c r="G4279">
        <v>4</v>
      </c>
      <c r="H4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79" t="str">
        <f>Tabla_Consulta_desde_proyectos6[[#This Row],[PRYApath]]&amp;" "&amp;Tabla_Consulta_desde_proyectos6[[#This Row],[Usunombre]]</f>
        <v>/0014/0002 CESAR MATARRITA MATARRITA</v>
      </c>
    </row>
    <row r="4280" spans="1:11" x14ac:dyDescent="0.3">
      <c r="A4280" t="s">
        <v>4278</v>
      </c>
      <c r="B4280" t="s">
        <v>4993</v>
      </c>
      <c r="C4280" t="s">
        <v>5381</v>
      </c>
      <c r="D4280" t="s">
        <v>5029</v>
      </c>
      <c r="E4280" t="s">
        <v>4123</v>
      </c>
      <c r="F4280" t="s">
        <v>8381</v>
      </c>
      <c r="G4280">
        <v>4</v>
      </c>
      <c r="H4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0" t="str">
        <f>Tabla_Consulta_desde_proyectos6[[#This Row],[PRYApath]]&amp;" "&amp;Tabla_Consulta_desde_proyectos6[[#This Row],[Usunombre]]</f>
        <v>/0014/0002 CESAR MATARRITA MATARRITA</v>
      </c>
    </row>
    <row r="4281" spans="1:11" x14ac:dyDescent="0.3">
      <c r="A4281" t="s">
        <v>4278</v>
      </c>
      <c r="B4281" t="s">
        <v>4993</v>
      </c>
      <c r="C4281" t="s">
        <v>5382</v>
      </c>
      <c r="D4281" t="s">
        <v>5029</v>
      </c>
      <c r="E4281" t="s">
        <v>4124</v>
      </c>
      <c r="F4281" t="s">
        <v>4388</v>
      </c>
      <c r="G4281">
        <v>1</v>
      </c>
      <c r="H4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1" t="str">
        <f>Tabla_Consulta_desde_proyectos6[[#This Row],[PRYApath]]&amp;" "&amp;Tabla_Consulta_desde_proyectos6[[#This Row],[Usunombre]]</f>
        <v>/0014/0002 CRISTOPHER AVILA CASTILLO</v>
      </c>
    </row>
    <row r="4282" spans="1:11" x14ac:dyDescent="0.3">
      <c r="A4282" t="s">
        <v>4278</v>
      </c>
      <c r="B4282" t="s">
        <v>4993</v>
      </c>
      <c r="C4282" t="s">
        <v>5381</v>
      </c>
      <c r="D4282" t="s">
        <v>5029</v>
      </c>
      <c r="E4282" t="s">
        <v>4124</v>
      </c>
      <c r="F4282" t="s">
        <v>4388</v>
      </c>
      <c r="G4282">
        <v>5.5</v>
      </c>
      <c r="H4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2" t="str">
        <f>Tabla_Consulta_desde_proyectos6[[#This Row],[PRYApath]]&amp;" "&amp;Tabla_Consulta_desde_proyectos6[[#This Row],[Usunombre]]</f>
        <v>/0014/0002 CRISTOPHER AVILA CASTILLO</v>
      </c>
    </row>
    <row r="4283" spans="1:11" x14ac:dyDescent="0.3">
      <c r="A4283" t="s">
        <v>4278</v>
      </c>
      <c r="B4283" t="s">
        <v>4993</v>
      </c>
      <c r="C4283" t="s">
        <v>5383</v>
      </c>
      <c r="D4283" t="s">
        <v>5029</v>
      </c>
      <c r="E4283" t="s">
        <v>4124</v>
      </c>
      <c r="F4283" t="s">
        <v>4422</v>
      </c>
      <c r="G4283">
        <v>0.5</v>
      </c>
      <c r="H4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3" t="str">
        <f>Tabla_Consulta_desde_proyectos6[[#This Row],[PRYApath]]&amp;" "&amp;Tabla_Consulta_desde_proyectos6[[#This Row],[Usunombre]]</f>
        <v>/0014/0002 CRISTOPHER AVILA CASTILLO</v>
      </c>
    </row>
    <row r="4284" spans="1:11" x14ac:dyDescent="0.3">
      <c r="A4284" t="s">
        <v>4278</v>
      </c>
      <c r="B4284" t="s">
        <v>4993</v>
      </c>
      <c r="C4284" t="s">
        <v>5381</v>
      </c>
      <c r="D4284" t="s">
        <v>5029</v>
      </c>
      <c r="E4284" t="s">
        <v>4124</v>
      </c>
      <c r="F4284" t="s">
        <v>4422</v>
      </c>
      <c r="G4284">
        <v>7</v>
      </c>
      <c r="H4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4" t="str">
        <f>Tabla_Consulta_desde_proyectos6[[#This Row],[PRYApath]]&amp;" "&amp;Tabla_Consulta_desde_proyectos6[[#This Row],[Usunombre]]</f>
        <v>/0014/0002 CRISTOPHER AVILA CASTILLO</v>
      </c>
    </row>
    <row r="4285" spans="1:11" x14ac:dyDescent="0.3">
      <c r="A4285" t="s">
        <v>4278</v>
      </c>
      <c r="B4285" t="s">
        <v>4993</v>
      </c>
      <c r="C4285" t="s">
        <v>5381</v>
      </c>
      <c r="D4285" t="s">
        <v>5029</v>
      </c>
      <c r="E4285" t="s">
        <v>4124</v>
      </c>
      <c r="F4285" t="s">
        <v>4434</v>
      </c>
      <c r="G4285">
        <v>5.5</v>
      </c>
      <c r="H4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5" t="str">
        <f>Tabla_Consulta_desde_proyectos6[[#This Row],[PRYApath]]&amp;" "&amp;Tabla_Consulta_desde_proyectos6[[#This Row],[Usunombre]]</f>
        <v>/0014/0002 CRISTOPHER AVILA CASTILLO</v>
      </c>
    </row>
    <row r="4286" spans="1:11" x14ac:dyDescent="0.3">
      <c r="A4286" t="s">
        <v>4278</v>
      </c>
      <c r="B4286" t="s">
        <v>4993</v>
      </c>
      <c r="C4286" t="s">
        <v>5381</v>
      </c>
      <c r="D4286" t="s">
        <v>5029</v>
      </c>
      <c r="E4286" t="s">
        <v>4124</v>
      </c>
      <c r="F4286" t="s">
        <v>4493</v>
      </c>
      <c r="G4286">
        <v>7</v>
      </c>
      <c r="H4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6" t="str">
        <f>Tabla_Consulta_desde_proyectos6[[#This Row],[PRYApath]]&amp;" "&amp;Tabla_Consulta_desde_proyectos6[[#This Row],[Usunombre]]</f>
        <v>/0014/0002 CRISTOPHER AVILA CASTILLO</v>
      </c>
    </row>
    <row r="4287" spans="1:11" x14ac:dyDescent="0.3">
      <c r="A4287" t="s">
        <v>4278</v>
      </c>
      <c r="B4287" t="s">
        <v>4993</v>
      </c>
      <c r="C4287" t="s">
        <v>5381</v>
      </c>
      <c r="D4287" t="s">
        <v>5029</v>
      </c>
      <c r="E4287" t="s">
        <v>4124</v>
      </c>
      <c r="F4287" t="s">
        <v>4559</v>
      </c>
      <c r="G4287">
        <v>10</v>
      </c>
      <c r="H4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7" t="str">
        <f>Tabla_Consulta_desde_proyectos6[[#This Row],[PRYApath]]&amp;" "&amp;Tabla_Consulta_desde_proyectos6[[#This Row],[Usunombre]]</f>
        <v>/0014/0002 CRISTOPHER AVILA CASTILLO</v>
      </c>
    </row>
    <row r="4288" spans="1:11" x14ac:dyDescent="0.3">
      <c r="A4288" t="s">
        <v>4278</v>
      </c>
      <c r="B4288" t="s">
        <v>4993</v>
      </c>
      <c r="C4288" t="s">
        <v>5382</v>
      </c>
      <c r="D4288" t="s">
        <v>5029</v>
      </c>
      <c r="E4288" t="s">
        <v>4561</v>
      </c>
      <c r="F4288" t="s">
        <v>4640</v>
      </c>
      <c r="G4288">
        <v>0.5</v>
      </c>
      <c r="H4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8" t="str">
        <f>Tabla_Consulta_desde_proyectos6[[#This Row],[PRYApath]]&amp;" "&amp;Tabla_Consulta_desde_proyectos6[[#This Row],[Usunombre]]</f>
        <v>/0014/0002 FABIAN ANDRES CHINCHILLA BLANCO</v>
      </c>
    </row>
    <row r="4289" spans="1:11" x14ac:dyDescent="0.3">
      <c r="A4289" t="s">
        <v>4278</v>
      </c>
      <c r="B4289" t="s">
        <v>4993</v>
      </c>
      <c r="C4289" t="s">
        <v>5381</v>
      </c>
      <c r="D4289" t="s">
        <v>5029</v>
      </c>
      <c r="E4289" t="s">
        <v>4561</v>
      </c>
      <c r="F4289" t="s">
        <v>4640</v>
      </c>
      <c r="G4289">
        <v>0.5</v>
      </c>
      <c r="H4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89" t="str">
        <f>Tabla_Consulta_desde_proyectos6[[#This Row],[PRYApath]]&amp;" "&amp;Tabla_Consulta_desde_proyectos6[[#This Row],[Usunombre]]</f>
        <v>/0014/0002 FABIAN ANDRES CHINCHILLA BLANCO</v>
      </c>
    </row>
    <row r="4290" spans="1:11" x14ac:dyDescent="0.3">
      <c r="A4290" t="s">
        <v>4278</v>
      </c>
      <c r="B4290" t="s">
        <v>4993</v>
      </c>
      <c r="C4290" t="s">
        <v>5383</v>
      </c>
      <c r="D4290" t="s">
        <v>5029</v>
      </c>
      <c r="E4290" t="s">
        <v>136</v>
      </c>
      <c r="F4290" t="s">
        <v>4342</v>
      </c>
      <c r="G4290">
        <v>1</v>
      </c>
      <c r="H4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0" t="str">
        <f>Tabla_Consulta_desde_proyectos6[[#This Row],[PRYApath]]&amp;" "&amp;Tabla_Consulta_desde_proyectos6[[#This Row],[Usunombre]]</f>
        <v>/0014/0002 GEHISSON ANDRES GAITAN HERRERA</v>
      </c>
    </row>
    <row r="4291" spans="1:11" x14ac:dyDescent="0.3">
      <c r="A4291" t="s">
        <v>4278</v>
      </c>
      <c r="B4291" t="s">
        <v>4993</v>
      </c>
      <c r="C4291" t="s">
        <v>5655</v>
      </c>
      <c r="D4291" t="s">
        <v>5029</v>
      </c>
      <c r="E4291" t="s">
        <v>4214</v>
      </c>
      <c r="F4291" t="s">
        <v>4342</v>
      </c>
      <c r="G4291">
        <v>7</v>
      </c>
      <c r="H4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1" t="str">
        <f>Tabla_Consulta_desde_proyectos6[[#This Row],[PRYApath]]&amp;" "&amp;Tabla_Consulta_desde_proyectos6[[#This Row],[Usunombre]]</f>
        <v>/0014/0002 GERARDO BOLIVAR VARGAS FERNANDEZ</v>
      </c>
    </row>
    <row r="4292" spans="1:11" x14ac:dyDescent="0.3">
      <c r="A4292" t="s">
        <v>4278</v>
      </c>
      <c r="B4292" t="s">
        <v>4993</v>
      </c>
      <c r="C4292" t="s">
        <v>5382</v>
      </c>
      <c r="D4292" t="s">
        <v>5029</v>
      </c>
      <c r="E4292" t="s">
        <v>3974</v>
      </c>
      <c r="F4292" t="s">
        <v>4388</v>
      </c>
      <c r="G4292">
        <v>1.5</v>
      </c>
      <c r="H4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2" t="str">
        <f>Tabla_Consulta_desde_proyectos6[[#This Row],[PRYApath]]&amp;" "&amp;Tabla_Consulta_desde_proyectos6[[#This Row],[Usunombre]]</f>
        <v>/0014/0002 HELEN AZARIA NAVARRO BARAHONA</v>
      </c>
    </row>
    <row r="4293" spans="1:11" x14ac:dyDescent="0.3">
      <c r="A4293" t="s">
        <v>4278</v>
      </c>
      <c r="B4293" t="s">
        <v>4993</v>
      </c>
      <c r="C4293" t="s">
        <v>5383</v>
      </c>
      <c r="D4293" t="s">
        <v>5029</v>
      </c>
      <c r="E4293" t="s">
        <v>294</v>
      </c>
      <c r="F4293" t="s">
        <v>4342</v>
      </c>
      <c r="G4293">
        <v>0.5</v>
      </c>
      <c r="H4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3" t="str">
        <f>Tabla_Consulta_desde_proyectos6[[#This Row],[PRYApath]]&amp;" "&amp;Tabla_Consulta_desde_proyectos6[[#This Row],[Usunombre]]</f>
        <v>/0014/0002 JOSE DANIEL CHINCHILLA CERDAS</v>
      </c>
    </row>
    <row r="4294" spans="1:11" x14ac:dyDescent="0.3">
      <c r="A4294" t="s">
        <v>4278</v>
      </c>
      <c r="B4294" t="s">
        <v>4993</v>
      </c>
      <c r="C4294" t="s">
        <v>5381</v>
      </c>
      <c r="D4294" t="s">
        <v>5029</v>
      </c>
      <c r="E4294" t="s">
        <v>294</v>
      </c>
      <c r="F4294" t="s">
        <v>4342</v>
      </c>
      <c r="G4294">
        <v>2.5</v>
      </c>
      <c r="H4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4" t="str">
        <f>Tabla_Consulta_desde_proyectos6[[#This Row],[PRYApath]]&amp;" "&amp;Tabla_Consulta_desde_proyectos6[[#This Row],[Usunombre]]</f>
        <v>/0014/0002 JOSE DANIEL CHINCHILLA CERDAS</v>
      </c>
    </row>
    <row r="4295" spans="1:11" x14ac:dyDescent="0.3">
      <c r="A4295" t="s">
        <v>4278</v>
      </c>
      <c r="B4295" t="s">
        <v>4993</v>
      </c>
      <c r="C4295" t="s">
        <v>5383</v>
      </c>
      <c r="D4295" t="s">
        <v>5029</v>
      </c>
      <c r="E4295" t="s">
        <v>294</v>
      </c>
      <c r="F4295" t="s">
        <v>4366</v>
      </c>
      <c r="G4295">
        <v>2.5</v>
      </c>
      <c r="H4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5" t="str">
        <f>Tabla_Consulta_desde_proyectos6[[#This Row],[PRYApath]]&amp;" "&amp;Tabla_Consulta_desde_proyectos6[[#This Row],[Usunombre]]</f>
        <v>/0014/0002 JOSE DANIEL CHINCHILLA CERDAS</v>
      </c>
    </row>
    <row r="4296" spans="1:11" x14ac:dyDescent="0.3">
      <c r="A4296" t="s">
        <v>4278</v>
      </c>
      <c r="B4296" t="s">
        <v>4993</v>
      </c>
      <c r="C4296" t="s">
        <v>5381</v>
      </c>
      <c r="D4296" t="s">
        <v>5029</v>
      </c>
      <c r="E4296" t="s">
        <v>294</v>
      </c>
      <c r="F4296" t="s">
        <v>4366</v>
      </c>
      <c r="G4296">
        <v>11</v>
      </c>
      <c r="H4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6" t="str">
        <f>Tabla_Consulta_desde_proyectos6[[#This Row],[PRYApath]]&amp;" "&amp;Tabla_Consulta_desde_proyectos6[[#This Row],[Usunombre]]</f>
        <v>/0014/0002 JOSE DANIEL CHINCHILLA CERDAS</v>
      </c>
    </row>
    <row r="4297" spans="1:11" x14ac:dyDescent="0.3">
      <c r="A4297" t="s">
        <v>4278</v>
      </c>
      <c r="B4297" t="s">
        <v>4993</v>
      </c>
      <c r="C4297" t="s">
        <v>5382</v>
      </c>
      <c r="D4297" t="s">
        <v>5029</v>
      </c>
      <c r="E4297" t="s">
        <v>294</v>
      </c>
      <c r="F4297" t="s">
        <v>4388</v>
      </c>
      <c r="G4297">
        <v>2</v>
      </c>
      <c r="H4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7" t="str">
        <f>Tabla_Consulta_desde_proyectos6[[#This Row],[PRYApath]]&amp;" "&amp;Tabla_Consulta_desde_proyectos6[[#This Row],[Usunombre]]</f>
        <v>/0014/0002 JOSE DANIEL CHINCHILLA CERDAS</v>
      </c>
    </row>
    <row r="4298" spans="1:11" x14ac:dyDescent="0.3">
      <c r="A4298" t="s">
        <v>4278</v>
      </c>
      <c r="B4298" t="s">
        <v>4993</v>
      </c>
      <c r="C4298" t="s">
        <v>5631</v>
      </c>
      <c r="D4298" t="s">
        <v>5029</v>
      </c>
      <c r="E4298" t="s">
        <v>294</v>
      </c>
      <c r="F4298" t="s">
        <v>4388</v>
      </c>
      <c r="G4298">
        <v>1</v>
      </c>
      <c r="H4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8" t="str">
        <f>Tabla_Consulta_desde_proyectos6[[#This Row],[PRYApath]]&amp;" "&amp;Tabla_Consulta_desde_proyectos6[[#This Row],[Usunombre]]</f>
        <v>/0014/0002 JOSE DANIEL CHINCHILLA CERDAS</v>
      </c>
    </row>
    <row r="4299" spans="1:11" x14ac:dyDescent="0.3">
      <c r="A4299" t="s">
        <v>4278</v>
      </c>
      <c r="B4299" t="s">
        <v>4993</v>
      </c>
      <c r="C4299" t="s">
        <v>5381</v>
      </c>
      <c r="D4299" t="s">
        <v>5029</v>
      </c>
      <c r="E4299" t="s">
        <v>294</v>
      </c>
      <c r="F4299" t="s">
        <v>4388</v>
      </c>
      <c r="G4299">
        <v>0.5</v>
      </c>
      <c r="H4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299" t="str">
        <f>Tabla_Consulta_desde_proyectos6[[#This Row],[PRYApath]]&amp;" "&amp;Tabla_Consulta_desde_proyectos6[[#This Row],[Usunombre]]</f>
        <v>/0014/0002 JOSE DANIEL CHINCHILLA CERDAS</v>
      </c>
    </row>
    <row r="4300" spans="1:11" x14ac:dyDescent="0.3">
      <c r="A4300" t="s">
        <v>4278</v>
      </c>
      <c r="B4300" t="s">
        <v>4993</v>
      </c>
      <c r="C4300" t="s">
        <v>5382</v>
      </c>
      <c r="D4300" t="s">
        <v>5029</v>
      </c>
      <c r="E4300" t="s">
        <v>294</v>
      </c>
      <c r="F4300" t="s">
        <v>4422</v>
      </c>
      <c r="G4300">
        <v>0.5</v>
      </c>
      <c r="H4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0" t="str">
        <f>Tabla_Consulta_desde_proyectos6[[#This Row],[PRYApath]]&amp;" "&amp;Tabla_Consulta_desde_proyectos6[[#This Row],[Usunombre]]</f>
        <v>/0014/0002 JOSE DANIEL CHINCHILLA CERDAS</v>
      </c>
    </row>
    <row r="4301" spans="1:11" x14ac:dyDescent="0.3">
      <c r="A4301" t="s">
        <v>4278</v>
      </c>
      <c r="B4301" t="s">
        <v>4993</v>
      </c>
      <c r="C4301" t="s">
        <v>5381</v>
      </c>
      <c r="D4301" t="s">
        <v>5029</v>
      </c>
      <c r="E4301" t="s">
        <v>294</v>
      </c>
      <c r="F4301" t="s">
        <v>4422</v>
      </c>
      <c r="G4301">
        <v>0.5</v>
      </c>
      <c r="H4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1" t="str">
        <f>Tabla_Consulta_desde_proyectos6[[#This Row],[PRYApath]]&amp;" "&amp;Tabla_Consulta_desde_proyectos6[[#This Row],[Usunombre]]</f>
        <v>/0014/0002 JOSE DANIEL CHINCHILLA CERDAS</v>
      </c>
    </row>
    <row r="4302" spans="1:11" x14ac:dyDescent="0.3">
      <c r="A4302" t="s">
        <v>4278</v>
      </c>
      <c r="B4302" t="s">
        <v>4993</v>
      </c>
      <c r="C4302" t="s">
        <v>5382</v>
      </c>
      <c r="D4302" t="s">
        <v>5029</v>
      </c>
      <c r="E4302" t="s">
        <v>294</v>
      </c>
      <c r="F4302" t="s">
        <v>4434</v>
      </c>
      <c r="G4302">
        <v>1.5</v>
      </c>
      <c r="H4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2" t="str">
        <f>Tabla_Consulta_desde_proyectos6[[#This Row],[PRYApath]]&amp;" "&amp;Tabla_Consulta_desde_proyectos6[[#This Row],[Usunombre]]</f>
        <v>/0014/0002 JOSE DANIEL CHINCHILLA CERDAS</v>
      </c>
    </row>
    <row r="4303" spans="1:11" x14ac:dyDescent="0.3">
      <c r="A4303" t="s">
        <v>4278</v>
      </c>
      <c r="B4303" t="s">
        <v>4993</v>
      </c>
      <c r="C4303" t="s">
        <v>5382</v>
      </c>
      <c r="D4303" t="s">
        <v>5029</v>
      </c>
      <c r="E4303" t="s">
        <v>294</v>
      </c>
      <c r="F4303" t="s">
        <v>4493</v>
      </c>
      <c r="G4303">
        <v>0.5</v>
      </c>
      <c r="H4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3" t="str">
        <f>Tabla_Consulta_desde_proyectos6[[#This Row],[PRYApath]]&amp;" "&amp;Tabla_Consulta_desde_proyectos6[[#This Row],[Usunombre]]</f>
        <v>/0014/0002 JOSE DANIEL CHINCHILLA CERDAS</v>
      </c>
    </row>
    <row r="4304" spans="1:11" x14ac:dyDescent="0.3">
      <c r="A4304" t="s">
        <v>4278</v>
      </c>
      <c r="B4304" t="s">
        <v>4993</v>
      </c>
      <c r="C4304" t="s">
        <v>5381</v>
      </c>
      <c r="D4304" t="s">
        <v>5029</v>
      </c>
      <c r="E4304" t="s">
        <v>294</v>
      </c>
      <c r="F4304" t="s">
        <v>4493</v>
      </c>
      <c r="G4304">
        <v>0.5</v>
      </c>
      <c r="H4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4" t="str">
        <f>Tabla_Consulta_desde_proyectos6[[#This Row],[PRYApath]]&amp;" "&amp;Tabla_Consulta_desde_proyectos6[[#This Row],[Usunombre]]</f>
        <v>/0014/0002 JOSE DANIEL CHINCHILLA CERDAS</v>
      </c>
    </row>
    <row r="4305" spans="1:11" x14ac:dyDescent="0.3">
      <c r="A4305" t="s">
        <v>4278</v>
      </c>
      <c r="B4305" t="s">
        <v>4993</v>
      </c>
      <c r="C4305" t="s">
        <v>5382</v>
      </c>
      <c r="D4305" t="s">
        <v>5029</v>
      </c>
      <c r="E4305" t="s">
        <v>294</v>
      </c>
      <c r="F4305" t="s">
        <v>4559</v>
      </c>
      <c r="G4305">
        <v>1</v>
      </c>
      <c r="H4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5" t="str">
        <f>Tabla_Consulta_desde_proyectos6[[#This Row],[PRYApath]]&amp;" "&amp;Tabla_Consulta_desde_proyectos6[[#This Row],[Usunombre]]</f>
        <v>/0014/0002 JOSE DANIEL CHINCHILLA CERDAS</v>
      </c>
    </row>
    <row r="4306" spans="1:11" x14ac:dyDescent="0.3">
      <c r="A4306" t="s">
        <v>4278</v>
      </c>
      <c r="B4306" t="s">
        <v>4993</v>
      </c>
      <c r="C4306" t="s">
        <v>5381</v>
      </c>
      <c r="D4306" t="s">
        <v>5029</v>
      </c>
      <c r="E4306" t="s">
        <v>294</v>
      </c>
      <c r="F4306" t="s">
        <v>4559</v>
      </c>
      <c r="G4306">
        <v>1.5</v>
      </c>
      <c r="H4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6" t="str">
        <f>Tabla_Consulta_desde_proyectos6[[#This Row],[PRYApath]]&amp;" "&amp;Tabla_Consulta_desde_proyectos6[[#This Row],[Usunombre]]</f>
        <v>/0014/0002 JOSE DANIEL CHINCHILLA CERDAS</v>
      </c>
    </row>
    <row r="4307" spans="1:11" x14ac:dyDescent="0.3">
      <c r="A4307" t="s">
        <v>4278</v>
      </c>
      <c r="B4307" t="s">
        <v>4993</v>
      </c>
      <c r="C4307" t="s">
        <v>5383</v>
      </c>
      <c r="D4307" t="s">
        <v>5029</v>
      </c>
      <c r="E4307" t="s">
        <v>294</v>
      </c>
      <c r="F4307" t="s">
        <v>4559</v>
      </c>
      <c r="G4307">
        <v>2</v>
      </c>
      <c r="H4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7" t="str">
        <f>Tabla_Consulta_desde_proyectos6[[#This Row],[PRYApath]]&amp;" "&amp;Tabla_Consulta_desde_proyectos6[[#This Row],[Usunombre]]</f>
        <v>/0014/0002 JOSE DANIEL CHINCHILLA CERDAS</v>
      </c>
    </row>
    <row r="4308" spans="1:11" x14ac:dyDescent="0.3">
      <c r="A4308" t="s">
        <v>4278</v>
      </c>
      <c r="B4308" t="s">
        <v>4993</v>
      </c>
      <c r="C4308" t="s">
        <v>5382</v>
      </c>
      <c r="D4308" t="s">
        <v>5029</v>
      </c>
      <c r="E4308" t="s">
        <v>294</v>
      </c>
      <c r="F4308" t="s">
        <v>4593</v>
      </c>
      <c r="G4308">
        <v>0.75</v>
      </c>
      <c r="H4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8" t="str">
        <f>Tabla_Consulta_desde_proyectos6[[#This Row],[PRYApath]]&amp;" "&amp;Tabla_Consulta_desde_proyectos6[[#This Row],[Usunombre]]</f>
        <v>/0014/0002 JOSE DANIEL CHINCHILLA CERDAS</v>
      </c>
    </row>
    <row r="4309" spans="1:11" x14ac:dyDescent="0.3">
      <c r="A4309" t="s">
        <v>4278</v>
      </c>
      <c r="B4309" t="s">
        <v>4993</v>
      </c>
      <c r="C4309" t="s">
        <v>5381</v>
      </c>
      <c r="D4309" t="s">
        <v>5029</v>
      </c>
      <c r="E4309" t="s">
        <v>294</v>
      </c>
      <c r="F4309" t="s">
        <v>4593</v>
      </c>
      <c r="G4309">
        <v>1.75</v>
      </c>
      <c r="H4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09" t="str">
        <f>Tabla_Consulta_desde_proyectos6[[#This Row],[PRYApath]]&amp;" "&amp;Tabla_Consulta_desde_proyectos6[[#This Row],[Usunombre]]</f>
        <v>/0014/0002 JOSE DANIEL CHINCHILLA CERDAS</v>
      </c>
    </row>
    <row r="4310" spans="1:11" x14ac:dyDescent="0.3">
      <c r="A4310" t="s">
        <v>4278</v>
      </c>
      <c r="B4310" t="s">
        <v>4993</v>
      </c>
      <c r="C4310" t="s">
        <v>5382</v>
      </c>
      <c r="D4310" t="s">
        <v>5029</v>
      </c>
      <c r="E4310" t="s">
        <v>294</v>
      </c>
      <c r="F4310" t="s">
        <v>4610</v>
      </c>
      <c r="G4310">
        <v>2</v>
      </c>
      <c r="H4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0" t="str">
        <f>Tabla_Consulta_desde_proyectos6[[#This Row],[PRYApath]]&amp;" "&amp;Tabla_Consulta_desde_proyectos6[[#This Row],[Usunombre]]</f>
        <v>/0014/0002 JOSE DANIEL CHINCHILLA CERDAS</v>
      </c>
    </row>
    <row r="4311" spans="1:11" x14ac:dyDescent="0.3">
      <c r="A4311" t="s">
        <v>4278</v>
      </c>
      <c r="B4311" t="s">
        <v>4993</v>
      </c>
      <c r="C4311" t="s">
        <v>5381</v>
      </c>
      <c r="D4311" t="s">
        <v>5029</v>
      </c>
      <c r="E4311" t="s">
        <v>294</v>
      </c>
      <c r="F4311" t="s">
        <v>4610</v>
      </c>
      <c r="G4311">
        <v>0.5</v>
      </c>
      <c r="H4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1" t="str">
        <f>Tabla_Consulta_desde_proyectos6[[#This Row],[PRYApath]]&amp;" "&amp;Tabla_Consulta_desde_proyectos6[[#This Row],[Usunombre]]</f>
        <v>/0014/0002 JOSE DANIEL CHINCHILLA CERDAS</v>
      </c>
    </row>
    <row r="4312" spans="1:11" x14ac:dyDescent="0.3">
      <c r="A4312" t="s">
        <v>4278</v>
      </c>
      <c r="B4312" t="s">
        <v>4993</v>
      </c>
      <c r="C4312" t="s">
        <v>5382</v>
      </c>
      <c r="D4312" t="s">
        <v>5029</v>
      </c>
      <c r="E4312" t="s">
        <v>294</v>
      </c>
      <c r="F4312" t="s">
        <v>4692</v>
      </c>
      <c r="G4312">
        <v>4</v>
      </c>
      <c r="H4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2" t="str">
        <f>Tabla_Consulta_desde_proyectos6[[#This Row],[PRYApath]]&amp;" "&amp;Tabla_Consulta_desde_proyectos6[[#This Row],[Usunombre]]</f>
        <v>/0014/0002 JOSE DANIEL CHINCHILLA CERDAS</v>
      </c>
    </row>
    <row r="4313" spans="1:11" x14ac:dyDescent="0.3">
      <c r="A4313" t="s">
        <v>4278</v>
      </c>
      <c r="B4313" t="s">
        <v>4993</v>
      </c>
      <c r="C4313" t="s">
        <v>5381</v>
      </c>
      <c r="D4313" t="s">
        <v>5029</v>
      </c>
      <c r="E4313" t="s">
        <v>294</v>
      </c>
      <c r="F4313" t="s">
        <v>4692</v>
      </c>
      <c r="G4313">
        <v>2.5</v>
      </c>
      <c r="H4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3" t="str">
        <f>Tabla_Consulta_desde_proyectos6[[#This Row],[PRYApath]]&amp;" "&amp;Tabla_Consulta_desde_proyectos6[[#This Row],[Usunombre]]</f>
        <v>/0014/0002 JOSE DANIEL CHINCHILLA CERDAS</v>
      </c>
    </row>
    <row r="4314" spans="1:11" x14ac:dyDescent="0.3">
      <c r="A4314" t="s">
        <v>4278</v>
      </c>
      <c r="B4314" t="s">
        <v>4993</v>
      </c>
      <c r="C4314" t="s">
        <v>5382</v>
      </c>
      <c r="D4314" t="s">
        <v>5029</v>
      </c>
      <c r="E4314" t="s">
        <v>294</v>
      </c>
      <c r="F4314" t="s">
        <v>4640</v>
      </c>
      <c r="G4314">
        <v>1.75</v>
      </c>
      <c r="H4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4" t="str">
        <f>Tabla_Consulta_desde_proyectos6[[#This Row],[PRYApath]]&amp;" "&amp;Tabla_Consulta_desde_proyectos6[[#This Row],[Usunombre]]</f>
        <v>/0014/0002 JOSE DANIEL CHINCHILLA CERDAS</v>
      </c>
    </row>
    <row r="4315" spans="1:11" x14ac:dyDescent="0.3">
      <c r="A4315" t="s">
        <v>4278</v>
      </c>
      <c r="B4315" t="s">
        <v>4993</v>
      </c>
      <c r="C4315" t="s">
        <v>5381</v>
      </c>
      <c r="D4315" t="s">
        <v>5029</v>
      </c>
      <c r="E4315" t="s">
        <v>294</v>
      </c>
      <c r="F4315" t="s">
        <v>4640</v>
      </c>
      <c r="G4315">
        <v>1.25</v>
      </c>
      <c r="H4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5" t="str">
        <f>Tabla_Consulta_desde_proyectos6[[#This Row],[PRYApath]]&amp;" "&amp;Tabla_Consulta_desde_proyectos6[[#This Row],[Usunombre]]</f>
        <v>/0014/0002 JOSE DANIEL CHINCHILLA CERDAS</v>
      </c>
    </row>
    <row r="4316" spans="1:11" x14ac:dyDescent="0.3">
      <c r="A4316" t="s">
        <v>4278</v>
      </c>
      <c r="B4316" t="s">
        <v>4993</v>
      </c>
      <c r="C4316" t="s">
        <v>5382</v>
      </c>
      <c r="D4316" t="s">
        <v>5029</v>
      </c>
      <c r="E4316" t="s">
        <v>299</v>
      </c>
      <c r="F4316" t="s">
        <v>4342</v>
      </c>
      <c r="G4316">
        <v>2</v>
      </c>
      <c r="H4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6" t="str">
        <f>Tabla_Consulta_desde_proyectos6[[#This Row],[PRYApath]]&amp;" "&amp;Tabla_Consulta_desde_proyectos6[[#This Row],[Usunombre]]</f>
        <v>/0014/0002 MARCO ANTONIO ALPIZAR RODRIGUEZ</v>
      </c>
    </row>
    <row r="4317" spans="1:11" x14ac:dyDescent="0.3">
      <c r="A4317" t="s">
        <v>4278</v>
      </c>
      <c r="B4317" t="s">
        <v>4993</v>
      </c>
      <c r="C4317" t="s">
        <v>5382</v>
      </c>
      <c r="D4317" t="s">
        <v>5029</v>
      </c>
      <c r="E4317" t="s">
        <v>299</v>
      </c>
      <c r="F4317" t="s">
        <v>4366</v>
      </c>
      <c r="G4317">
        <v>8</v>
      </c>
      <c r="H4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7" t="str">
        <f>Tabla_Consulta_desde_proyectos6[[#This Row],[PRYApath]]&amp;" "&amp;Tabla_Consulta_desde_proyectos6[[#This Row],[Usunombre]]</f>
        <v>/0014/0002 MARCO ANTONIO ALPIZAR RODRIGUEZ</v>
      </c>
    </row>
    <row r="4318" spans="1:11" x14ac:dyDescent="0.3">
      <c r="A4318" t="s">
        <v>4278</v>
      </c>
      <c r="B4318" t="s">
        <v>4993</v>
      </c>
      <c r="C4318" t="s">
        <v>4995</v>
      </c>
      <c r="D4318" t="s">
        <v>5029</v>
      </c>
      <c r="E4318" t="s">
        <v>299</v>
      </c>
      <c r="F4318" t="s">
        <v>4388</v>
      </c>
      <c r="G4318">
        <v>2</v>
      </c>
      <c r="H4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8" t="str">
        <f>Tabla_Consulta_desde_proyectos6[[#This Row],[PRYApath]]&amp;" "&amp;Tabla_Consulta_desde_proyectos6[[#This Row],[Usunombre]]</f>
        <v>/0014/0002 MARCO ANTONIO ALPIZAR RODRIGUEZ</v>
      </c>
    </row>
    <row r="4319" spans="1:11" x14ac:dyDescent="0.3">
      <c r="A4319" t="s">
        <v>4278</v>
      </c>
      <c r="B4319" t="s">
        <v>4993</v>
      </c>
      <c r="C4319" t="s">
        <v>4995</v>
      </c>
      <c r="D4319" t="s">
        <v>5029</v>
      </c>
      <c r="E4319" t="s">
        <v>299</v>
      </c>
      <c r="F4319" t="s">
        <v>4422</v>
      </c>
      <c r="G4319">
        <v>5</v>
      </c>
      <c r="H4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19" t="str">
        <f>Tabla_Consulta_desde_proyectos6[[#This Row],[PRYApath]]&amp;" "&amp;Tabla_Consulta_desde_proyectos6[[#This Row],[Usunombre]]</f>
        <v>/0014/0002 MARCO ANTONIO ALPIZAR RODRIGUEZ</v>
      </c>
    </row>
    <row r="4320" spans="1:11" x14ac:dyDescent="0.3">
      <c r="A4320" t="s">
        <v>4278</v>
      </c>
      <c r="B4320" t="s">
        <v>4993</v>
      </c>
      <c r="C4320" t="s">
        <v>5383</v>
      </c>
      <c r="D4320" t="s">
        <v>5029</v>
      </c>
      <c r="E4320" t="s">
        <v>299</v>
      </c>
      <c r="F4320" t="s">
        <v>4422</v>
      </c>
      <c r="G4320">
        <v>10</v>
      </c>
      <c r="H4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0" t="str">
        <f>Tabla_Consulta_desde_proyectos6[[#This Row],[PRYApath]]&amp;" "&amp;Tabla_Consulta_desde_proyectos6[[#This Row],[Usunombre]]</f>
        <v>/0014/0002 MARCO ANTONIO ALPIZAR RODRIGUEZ</v>
      </c>
    </row>
    <row r="4321" spans="1:11" x14ac:dyDescent="0.3">
      <c r="A4321" t="s">
        <v>4278</v>
      </c>
      <c r="B4321" t="s">
        <v>4993</v>
      </c>
      <c r="C4321" t="s">
        <v>4995</v>
      </c>
      <c r="D4321" t="s">
        <v>5029</v>
      </c>
      <c r="E4321" t="s">
        <v>299</v>
      </c>
      <c r="F4321" t="s">
        <v>4493</v>
      </c>
      <c r="G4321">
        <v>24</v>
      </c>
      <c r="H43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1" t="str">
        <f>Tabla_Consulta_desde_proyectos6[[#This Row],[PRYApath]]&amp;" "&amp;Tabla_Consulta_desde_proyectos6[[#This Row],[Usunombre]]</f>
        <v>/0014/0002 MARCO ANTONIO ALPIZAR RODRIGUEZ</v>
      </c>
    </row>
    <row r="4322" spans="1:11" x14ac:dyDescent="0.3">
      <c r="A4322" t="s">
        <v>4278</v>
      </c>
      <c r="B4322" t="s">
        <v>4993</v>
      </c>
      <c r="C4322" t="s">
        <v>5631</v>
      </c>
      <c r="D4322" t="s">
        <v>5029</v>
      </c>
      <c r="E4322" t="s">
        <v>299</v>
      </c>
      <c r="F4322" t="s">
        <v>4493</v>
      </c>
      <c r="G4322">
        <v>2</v>
      </c>
      <c r="H4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2" t="str">
        <f>Tabla_Consulta_desde_proyectos6[[#This Row],[PRYApath]]&amp;" "&amp;Tabla_Consulta_desde_proyectos6[[#This Row],[Usunombre]]</f>
        <v>/0014/0002 MARCO ANTONIO ALPIZAR RODRIGUEZ</v>
      </c>
    </row>
    <row r="4323" spans="1:11" x14ac:dyDescent="0.3">
      <c r="A4323" t="s">
        <v>4278</v>
      </c>
      <c r="B4323" t="s">
        <v>4993</v>
      </c>
      <c r="C4323" t="s">
        <v>4995</v>
      </c>
      <c r="D4323" t="s">
        <v>5029</v>
      </c>
      <c r="E4323" t="s">
        <v>299</v>
      </c>
      <c r="F4323" t="s">
        <v>4559</v>
      </c>
      <c r="G4323">
        <v>10</v>
      </c>
      <c r="H4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3" t="str">
        <f>Tabla_Consulta_desde_proyectos6[[#This Row],[PRYApath]]&amp;" "&amp;Tabla_Consulta_desde_proyectos6[[#This Row],[Usunombre]]</f>
        <v>/0014/0002 MARCO ANTONIO ALPIZAR RODRIGUEZ</v>
      </c>
    </row>
    <row r="4324" spans="1:11" x14ac:dyDescent="0.3">
      <c r="A4324" t="s">
        <v>4278</v>
      </c>
      <c r="B4324" t="s">
        <v>4993</v>
      </c>
      <c r="C4324" t="s">
        <v>5383</v>
      </c>
      <c r="D4324" t="s">
        <v>5029</v>
      </c>
      <c r="E4324" t="s">
        <v>299</v>
      </c>
      <c r="F4324" t="s">
        <v>4559</v>
      </c>
      <c r="G4324">
        <v>14</v>
      </c>
      <c r="H4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4" t="str">
        <f>Tabla_Consulta_desde_proyectos6[[#This Row],[PRYApath]]&amp;" "&amp;Tabla_Consulta_desde_proyectos6[[#This Row],[Usunombre]]</f>
        <v>/0014/0002 MARCO ANTONIO ALPIZAR RODRIGUEZ</v>
      </c>
    </row>
    <row r="4325" spans="1:11" x14ac:dyDescent="0.3">
      <c r="A4325" t="s">
        <v>4278</v>
      </c>
      <c r="B4325" t="s">
        <v>4993</v>
      </c>
      <c r="C4325" t="s">
        <v>5383</v>
      </c>
      <c r="D4325" t="s">
        <v>5029</v>
      </c>
      <c r="E4325" t="s">
        <v>299</v>
      </c>
      <c r="F4325" t="s">
        <v>4593</v>
      </c>
      <c r="G4325">
        <v>5</v>
      </c>
      <c r="H4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5" t="str">
        <f>Tabla_Consulta_desde_proyectos6[[#This Row],[PRYApath]]&amp;" "&amp;Tabla_Consulta_desde_proyectos6[[#This Row],[Usunombre]]</f>
        <v>/0014/0002 MARCO ANTONIO ALPIZAR RODRIGUEZ</v>
      </c>
    </row>
    <row r="4326" spans="1:11" x14ac:dyDescent="0.3">
      <c r="A4326" t="s">
        <v>4278</v>
      </c>
      <c r="B4326" t="s">
        <v>4993</v>
      </c>
      <c r="C4326" t="s">
        <v>5383</v>
      </c>
      <c r="D4326" t="s">
        <v>5029</v>
      </c>
      <c r="E4326" t="s">
        <v>299</v>
      </c>
      <c r="F4326" t="s">
        <v>4610</v>
      </c>
      <c r="G4326">
        <v>12</v>
      </c>
      <c r="H4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6" t="str">
        <f>Tabla_Consulta_desde_proyectos6[[#This Row],[PRYApath]]&amp;" "&amp;Tabla_Consulta_desde_proyectos6[[#This Row],[Usunombre]]</f>
        <v>/0014/0002 MARCO ANTONIO ALPIZAR RODRIGUEZ</v>
      </c>
    </row>
    <row r="4327" spans="1:11" x14ac:dyDescent="0.3">
      <c r="A4327" t="s">
        <v>4278</v>
      </c>
      <c r="B4327" t="s">
        <v>4993</v>
      </c>
      <c r="C4327" t="s">
        <v>5383</v>
      </c>
      <c r="D4327" t="s">
        <v>5029</v>
      </c>
      <c r="E4327" t="s">
        <v>299</v>
      </c>
      <c r="F4327" t="s">
        <v>4640</v>
      </c>
      <c r="G4327">
        <v>2</v>
      </c>
      <c r="H4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7" t="str">
        <f>Tabla_Consulta_desde_proyectos6[[#This Row],[PRYApath]]&amp;" "&amp;Tabla_Consulta_desde_proyectos6[[#This Row],[Usunombre]]</f>
        <v>/0014/0002 MARCO ANTONIO ALPIZAR RODRIGUEZ</v>
      </c>
    </row>
    <row r="4328" spans="1:11" x14ac:dyDescent="0.3">
      <c r="A4328" t="s">
        <v>4278</v>
      </c>
      <c r="B4328" t="s">
        <v>4993</v>
      </c>
      <c r="C4328" t="s">
        <v>4995</v>
      </c>
      <c r="D4328" t="s">
        <v>5029</v>
      </c>
      <c r="E4328" t="s">
        <v>231</v>
      </c>
      <c r="F4328" t="s">
        <v>4366</v>
      </c>
      <c r="G4328">
        <v>0.5</v>
      </c>
      <c r="H4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8" t="str">
        <f>Tabla_Consulta_desde_proyectos6[[#This Row],[PRYApath]]&amp;" "&amp;Tabla_Consulta_desde_proyectos6[[#This Row],[Usunombre]]</f>
        <v>/0014/0002 MARIELA ARCE GARCIA</v>
      </c>
    </row>
    <row r="4329" spans="1:11" x14ac:dyDescent="0.3">
      <c r="A4329" t="s">
        <v>4278</v>
      </c>
      <c r="B4329" t="s">
        <v>4993</v>
      </c>
      <c r="C4329" t="s">
        <v>5383</v>
      </c>
      <c r="D4329" t="s">
        <v>5029</v>
      </c>
      <c r="E4329" t="s">
        <v>231</v>
      </c>
      <c r="F4329" t="s">
        <v>4366</v>
      </c>
      <c r="G4329">
        <v>0.5</v>
      </c>
      <c r="H4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29" t="str">
        <f>Tabla_Consulta_desde_proyectos6[[#This Row],[PRYApath]]&amp;" "&amp;Tabla_Consulta_desde_proyectos6[[#This Row],[Usunombre]]</f>
        <v>/0014/0002 MARIELA ARCE GARCIA</v>
      </c>
    </row>
    <row r="4330" spans="1:11" x14ac:dyDescent="0.3">
      <c r="A4330" t="s">
        <v>4278</v>
      </c>
      <c r="B4330" t="s">
        <v>4993</v>
      </c>
      <c r="C4330" t="s">
        <v>5383</v>
      </c>
      <c r="D4330" t="s">
        <v>5029</v>
      </c>
      <c r="E4330" t="s">
        <v>231</v>
      </c>
      <c r="F4330" t="s">
        <v>4388</v>
      </c>
      <c r="G4330">
        <v>0.5</v>
      </c>
      <c r="H4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0" t="str">
        <f>Tabla_Consulta_desde_proyectos6[[#This Row],[PRYApath]]&amp;" "&amp;Tabla_Consulta_desde_proyectos6[[#This Row],[Usunombre]]</f>
        <v>/0014/0002 MARIELA ARCE GARCIA</v>
      </c>
    </row>
    <row r="4331" spans="1:11" x14ac:dyDescent="0.3">
      <c r="A4331" t="s">
        <v>4278</v>
      </c>
      <c r="B4331" t="s">
        <v>4996</v>
      </c>
      <c r="C4331" t="s">
        <v>5395</v>
      </c>
      <c r="D4331" t="s">
        <v>5394</v>
      </c>
      <c r="E4331" t="s">
        <v>65</v>
      </c>
      <c r="F4331" t="s">
        <v>4284</v>
      </c>
      <c r="G4331">
        <v>8.5</v>
      </c>
      <c r="H4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1" t="str">
        <f>Tabla_Consulta_desde_proyectos6[[#This Row],[PRYApath]]&amp;" "&amp;Tabla_Consulta_desde_proyectos6[[#This Row],[Usunombre]]</f>
        <v>/0014/0004 ALFONSO VARGAS CHAVES</v>
      </c>
    </row>
    <row r="4332" spans="1:11" x14ac:dyDescent="0.3">
      <c r="A4332" t="s">
        <v>4278</v>
      </c>
      <c r="B4332" t="s">
        <v>4996</v>
      </c>
      <c r="C4332" t="s">
        <v>5395</v>
      </c>
      <c r="D4332" t="s">
        <v>5394</v>
      </c>
      <c r="E4332" t="s">
        <v>65</v>
      </c>
      <c r="F4332" t="s">
        <v>4366</v>
      </c>
      <c r="G4332">
        <v>11.5</v>
      </c>
      <c r="H4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2" t="str">
        <f>Tabla_Consulta_desde_proyectos6[[#This Row],[PRYApath]]&amp;" "&amp;Tabla_Consulta_desde_proyectos6[[#This Row],[Usunombre]]</f>
        <v>/0014/0004 ALFONSO VARGAS CHAVES</v>
      </c>
    </row>
    <row r="4333" spans="1:11" x14ac:dyDescent="0.3">
      <c r="A4333" t="s">
        <v>4278</v>
      </c>
      <c r="B4333" t="s">
        <v>4996</v>
      </c>
      <c r="C4333" t="s">
        <v>5395</v>
      </c>
      <c r="D4333" t="s">
        <v>5394</v>
      </c>
      <c r="E4333" t="s">
        <v>65</v>
      </c>
      <c r="F4333" t="s">
        <v>4388</v>
      </c>
      <c r="G4333">
        <v>2</v>
      </c>
      <c r="H4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3" t="str">
        <f>Tabla_Consulta_desde_proyectos6[[#This Row],[PRYApath]]&amp;" "&amp;Tabla_Consulta_desde_proyectos6[[#This Row],[Usunombre]]</f>
        <v>/0014/0004 ALFONSO VARGAS CHAVES</v>
      </c>
    </row>
    <row r="4334" spans="1:11" x14ac:dyDescent="0.3">
      <c r="A4334" t="s">
        <v>4278</v>
      </c>
      <c r="B4334" t="s">
        <v>4996</v>
      </c>
      <c r="C4334" t="s">
        <v>5196</v>
      </c>
      <c r="D4334" t="s">
        <v>5394</v>
      </c>
      <c r="E4334" t="s">
        <v>309</v>
      </c>
      <c r="F4334" t="s">
        <v>4559</v>
      </c>
      <c r="G4334">
        <v>3</v>
      </c>
      <c r="H4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4" t="str">
        <f>Tabla_Consulta_desde_proyectos6[[#This Row],[PRYApath]]&amp;" "&amp;Tabla_Consulta_desde_proyectos6[[#This Row],[Usunombre]]</f>
        <v>/0014/0004 ANTHONY ALVAREZ NAVARRO</v>
      </c>
    </row>
    <row r="4335" spans="1:11" x14ac:dyDescent="0.3">
      <c r="A4335" t="s">
        <v>4278</v>
      </c>
      <c r="B4335" t="s">
        <v>4996</v>
      </c>
      <c r="C4335" t="s">
        <v>5196</v>
      </c>
      <c r="D4335" t="s">
        <v>5394</v>
      </c>
      <c r="E4335" t="s">
        <v>262</v>
      </c>
      <c r="F4335" t="s">
        <v>4284</v>
      </c>
      <c r="G4335">
        <v>0.75</v>
      </c>
      <c r="H4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5" t="str">
        <f>Tabla_Consulta_desde_proyectos6[[#This Row],[PRYApath]]&amp;" "&amp;Tabla_Consulta_desde_proyectos6[[#This Row],[Usunombre]]</f>
        <v>/0014/0004 ELIER CORTES BALTODANO</v>
      </c>
    </row>
    <row r="4336" spans="1:11" x14ac:dyDescent="0.3">
      <c r="A4336" t="s">
        <v>4278</v>
      </c>
      <c r="B4336" t="s">
        <v>4996</v>
      </c>
      <c r="C4336" t="s">
        <v>5393</v>
      </c>
      <c r="D4336" t="s">
        <v>5394</v>
      </c>
      <c r="E4336" t="s">
        <v>262</v>
      </c>
      <c r="F4336" t="s">
        <v>4342</v>
      </c>
      <c r="G4336">
        <v>0.25</v>
      </c>
      <c r="H4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6" t="str">
        <f>Tabla_Consulta_desde_proyectos6[[#This Row],[PRYApath]]&amp;" "&amp;Tabla_Consulta_desde_proyectos6[[#This Row],[Usunombre]]</f>
        <v>/0014/0004 ELIER CORTES BALTODANO</v>
      </c>
    </row>
    <row r="4337" spans="1:13" x14ac:dyDescent="0.3">
      <c r="A4337" t="s">
        <v>4278</v>
      </c>
      <c r="B4337" t="s">
        <v>4996</v>
      </c>
      <c r="C4337" t="s">
        <v>5395</v>
      </c>
      <c r="D4337" t="s">
        <v>5394</v>
      </c>
      <c r="E4337" t="s">
        <v>262</v>
      </c>
      <c r="F4337" t="s">
        <v>4342</v>
      </c>
      <c r="G4337">
        <v>2</v>
      </c>
      <c r="H4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7" t="str">
        <f>Tabla_Consulta_desde_proyectos6[[#This Row],[PRYApath]]&amp;" "&amp;Tabla_Consulta_desde_proyectos6[[#This Row],[Usunombre]]</f>
        <v>/0014/0004 ELIER CORTES BALTODANO</v>
      </c>
    </row>
    <row r="4338" spans="1:13" x14ac:dyDescent="0.3">
      <c r="A4338" t="s">
        <v>4278</v>
      </c>
      <c r="B4338" t="s">
        <v>4996</v>
      </c>
      <c r="C4338" t="s">
        <v>4998</v>
      </c>
      <c r="D4338" t="s">
        <v>5394</v>
      </c>
      <c r="E4338" t="s">
        <v>262</v>
      </c>
      <c r="F4338" t="s">
        <v>4342</v>
      </c>
      <c r="G4338">
        <v>1</v>
      </c>
      <c r="H4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8" t="str">
        <f>Tabla_Consulta_desde_proyectos6[[#This Row],[PRYApath]]&amp;" "&amp;Tabla_Consulta_desde_proyectos6[[#This Row],[Usunombre]]</f>
        <v>/0014/0004 ELIER CORTES BALTODANO</v>
      </c>
    </row>
    <row r="4339" spans="1:13" x14ac:dyDescent="0.3">
      <c r="A4339" t="s">
        <v>4278</v>
      </c>
      <c r="B4339" t="s">
        <v>4996</v>
      </c>
      <c r="C4339" t="s">
        <v>5196</v>
      </c>
      <c r="D4339" t="s">
        <v>5394</v>
      </c>
      <c r="E4339" t="s">
        <v>262</v>
      </c>
      <c r="F4339" t="s">
        <v>4342</v>
      </c>
      <c r="G4339">
        <v>0.25</v>
      </c>
      <c r="H4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39" t="str">
        <f>Tabla_Consulta_desde_proyectos6[[#This Row],[PRYApath]]&amp;" "&amp;Tabla_Consulta_desde_proyectos6[[#This Row],[Usunombre]]</f>
        <v>/0014/0004 ELIER CORTES BALTODANO</v>
      </c>
    </row>
    <row r="4340" spans="1:13" x14ac:dyDescent="0.3">
      <c r="A4340" t="s">
        <v>4278</v>
      </c>
      <c r="B4340" t="s">
        <v>4996</v>
      </c>
      <c r="C4340" t="s">
        <v>5393</v>
      </c>
      <c r="D4340" t="s">
        <v>5394</v>
      </c>
      <c r="E4340" t="s">
        <v>262</v>
      </c>
      <c r="F4340" t="s">
        <v>4366</v>
      </c>
      <c r="G4340">
        <v>0.25</v>
      </c>
      <c r="H4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0" t="str">
        <f>Tabla_Consulta_desde_proyectos6[[#This Row],[PRYApath]]&amp;" "&amp;Tabla_Consulta_desde_proyectos6[[#This Row],[Usunombre]]</f>
        <v>/0014/0004 ELIER CORTES BALTODANO</v>
      </c>
    </row>
    <row r="4341" spans="1:13" x14ac:dyDescent="0.3">
      <c r="A4341" t="s">
        <v>4278</v>
      </c>
      <c r="B4341" t="s">
        <v>4996</v>
      </c>
      <c r="C4341" t="s">
        <v>5395</v>
      </c>
      <c r="D4341" t="s">
        <v>5394</v>
      </c>
      <c r="E4341" t="s">
        <v>262</v>
      </c>
      <c r="F4341" t="s">
        <v>4366</v>
      </c>
      <c r="G4341">
        <v>0.25</v>
      </c>
      <c r="H4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1" t="str">
        <f>Tabla_Consulta_desde_proyectos6[[#This Row],[PRYApath]]&amp;" "&amp;Tabla_Consulta_desde_proyectos6[[#This Row],[Usunombre]]</f>
        <v>/0014/0004 ELIER CORTES BALTODANO</v>
      </c>
    </row>
    <row r="4342" spans="1:13" x14ac:dyDescent="0.3">
      <c r="A4342" t="s">
        <v>4278</v>
      </c>
      <c r="B4342" t="s">
        <v>4996</v>
      </c>
      <c r="C4342" t="s">
        <v>4998</v>
      </c>
      <c r="D4342" t="s">
        <v>5394</v>
      </c>
      <c r="E4342" t="s">
        <v>262</v>
      </c>
      <c r="F4342" t="s">
        <v>4366</v>
      </c>
      <c r="G4342">
        <v>0.5</v>
      </c>
      <c r="H4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2" t="str">
        <f>Tabla_Consulta_desde_proyectos6[[#This Row],[PRYApath]]&amp;" "&amp;Tabla_Consulta_desde_proyectos6[[#This Row],[Usunombre]]</f>
        <v>/0014/0004 ELIER CORTES BALTODANO</v>
      </c>
    </row>
    <row r="4343" spans="1:13" x14ac:dyDescent="0.3">
      <c r="A4343" t="s">
        <v>4278</v>
      </c>
      <c r="B4343" t="s">
        <v>4996</v>
      </c>
      <c r="C4343" t="s">
        <v>5196</v>
      </c>
      <c r="D4343" t="s">
        <v>5394</v>
      </c>
      <c r="E4343" t="s">
        <v>262</v>
      </c>
      <c r="F4343" t="s">
        <v>4366</v>
      </c>
      <c r="G4343">
        <v>6.75</v>
      </c>
      <c r="H4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3" t="str">
        <f>Tabla_Consulta_desde_proyectos6[[#This Row],[PRYApath]]&amp;" "&amp;Tabla_Consulta_desde_proyectos6[[#This Row],[Usunombre]]</f>
        <v>/0014/0004 ELIER CORTES BALTODANO</v>
      </c>
    </row>
    <row r="4344" spans="1:13" x14ac:dyDescent="0.3">
      <c r="A4344" t="s">
        <v>4278</v>
      </c>
      <c r="B4344" t="s">
        <v>4996</v>
      </c>
      <c r="C4344" t="s">
        <v>5196</v>
      </c>
      <c r="D4344" t="s">
        <v>5394</v>
      </c>
      <c r="E4344" t="s">
        <v>262</v>
      </c>
      <c r="F4344" t="s">
        <v>4388</v>
      </c>
      <c r="G4344">
        <v>0.75</v>
      </c>
      <c r="H4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4" t="str">
        <f>Tabla_Consulta_desde_proyectos6[[#This Row],[PRYApath]]&amp;" "&amp;Tabla_Consulta_desde_proyectos6[[#This Row],[Usunombre]]</f>
        <v>/0014/0004 ELIER CORTES BALTODANO</v>
      </c>
    </row>
    <row r="4345" spans="1:13" x14ac:dyDescent="0.3">
      <c r="A4345" t="s">
        <v>4278</v>
      </c>
      <c r="B4345" t="s">
        <v>4996</v>
      </c>
      <c r="C4345" t="s">
        <v>5196</v>
      </c>
      <c r="D4345" t="s">
        <v>5394</v>
      </c>
      <c r="E4345" t="s">
        <v>262</v>
      </c>
      <c r="F4345" t="s">
        <v>4493</v>
      </c>
      <c r="G4345">
        <v>0.25</v>
      </c>
      <c r="H4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5" t="str">
        <f>Tabla_Consulta_desde_proyectos6[[#This Row],[PRYApath]]&amp;" "&amp;Tabla_Consulta_desde_proyectos6[[#This Row],[Usunombre]]</f>
        <v>/0014/0004 ELIER CORTES BALTODANO</v>
      </c>
      <c r="M4345" t="s">
        <v>3211</v>
      </c>
    </row>
    <row r="4346" spans="1:13" x14ac:dyDescent="0.3">
      <c r="A4346" t="s">
        <v>4278</v>
      </c>
      <c r="B4346" t="s">
        <v>4996</v>
      </c>
      <c r="C4346" t="s">
        <v>5196</v>
      </c>
      <c r="D4346" t="s">
        <v>5394</v>
      </c>
      <c r="E4346" t="s">
        <v>262</v>
      </c>
      <c r="F4346" t="s">
        <v>4610</v>
      </c>
      <c r="G4346">
        <v>0.5</v>
      </c>
      <c r="H4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6" t="str">
        <f>Tabla_Consulta_desde_proyectos6[[#This Row],[PRYApath]]&amp;" "&amp;Tabla_Consulta_desde_proyectos6[[#This Row],[Usunombre]]</f>
        <v>/0014/0004 ELIER CORTES BALTODANO</v>
      </c>
    </row>
    <row r="4347" spans="1:13" x14ac:dyDescent="0.3">
      <c r="A4347" t="s">
        <v>4278</v>
      </c>
      <c r="B4347" t="s">
        <v>4996</v>
      </c>
      <c r="C4347" t="s">
        <v>5196</v>
      </c>
      <c r="D4347" t="s">
        <v>5394</v>
      </c>
      <c r="E4347" t="s">
        <v>262</v>
      </c>
      <c r="F4347" t="s">
        <v>4640</v>
      </c>
      <c r="G4347">
        <v>0.75</v>
      </c>
      <c r="H4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7" t="str">
        <f>Tabla_Consulta_desde_proyectos6[[#This Row],[PRYApath]]&amp;" "&amp;Tabla_Consulta_desde_proyectos6[[#This Row],[Usunombre]]</f>
        <v>/0014/0004 ELIER CORTES BALTODANO</v>
      </c>
    </row>
    <row r="4348" spans="1:13" x14ac:dyDescent="0.3">
      <c r="A4348" t="s">
        <v>4278</v>
      </c>
      <c r="B4348" t="s">
        <v>4996</v>
      </c>
      <c r="C4348" t="s">
        <v>5393</v>
      </c>
      <c r="D4348" t="s">
        <v>5394</v>
      </c>
      <c r="E4348" t="s">
        <v>136</v>
      </c>
      <c r="F4348" t="s">
        <v>4284</v>
      </c>
      <c r="G4348">
        <v>2</v>
      </c>
      <c r="H4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8" t="str">
        <f>Tabla_Consulta_desde_proyectos6[[#This Row],[PRYApath]]&amp;" "&amp;Tabla_Consulta_desde_proyectos6[[#This Row],[Usunombre]]</f>
        <v>/0014/0004 GEHISSON ANDRES GAITAN HERRERA</v>
      </c>
    </row>
    <row r="4349" spans="1:13" x14ac:dyDescent="0.3">
      <c r="A4349" t="s">
        <v>4278</v>
      </c>
      <c r="B4349" t="s">
        <v>4996</v>
      </c>
      <c r="C4349" t="s">
        <v>5196</v>
      </c>
      <c r="D4349" t="s">
        <v>5394</v>
      </c>
      <c r="E4349" t="s">
        <v>136</v>
      </c>
      <c r="F4349" t="s">
        <v>4284</v>
      </c>
      <c r="G4349">
        <v>0.5</v>
      </c>
      <c r="H4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49" t="str">
        <f>Tabla_Consulta_desde_proyectos6[[#This Row],[PRYApath]]&amp;" "&amp;Tabla_Consulta_desde_proyectos6[[#This Row],[Usunombre]]</f>
        <v>/0014/0004 GEHISSON ANDRES GAITAN HERRERA</v>
      </c>
    </row>
    <row r="4350" spans="1:13" x14ac:dyDescent="0.3">
      <c r="A4350" t="s">
        <v>4278</v>
      </c>
      <c r="B4350" t="s">
        <v>4996</v>
      </c>
      <c r="C4350" t="s">
        <v>4997</v>
      </c>
      <c r="D4350" t="s">
        <v>5394</v>
      </c>
      <c r="E4350" t="s">
        <v>136</v>
      </c>
      <c r="F4350" t="s">
        <v>4342</v>
      </c>
      <c r="G4350">
        <v>1</v>
      </c>
      <c r="H4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0" t="str">
        <f>Tabla_Consulta_desde_proyectos6[[#This Row],[PRYApath]]&amp;" "&amp;Tabla_Consulta_desde_proyectos6[[#This Row],[Usunombre]]</f>
        <v>/0014/0004 GEHISSON ANDRES GAITAN HERRERA</v>
      </c>
    </row>
    <row r="4351" spans="1:13" x14ac:dyDescent="0.3">
      <c r="A4351" t="s">
        <v>4278</v>
      </c>
      <c r="B4351" t="s">
        <v>4996</v>
      </c>
      <c r="C4351" t="s">
        <v>5395</v>
      </c>
      <c r="D4351" t="s">
        <v>5394</v>
      </c>
      <c r="E4351" t="s">
        <v>136</v>
      </c>
      <c r="F4351" t="s">
        <v>4342</v>
      </c>
      <c r="G4351">
        <v>1</v>
      </c>
      <c r="H4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1" t="str">
        <f>Tabla_Consulta_desde_proyectos6[[#This Row],[PRYApath]]&amp;" "&amp;Tabla_Consulta_desde_proyectos6[[#This Row],[Usunombre]]</f>
        <v>/0014/0004 GEHISSON ANDRES GAITAN HERRERA</v>
      </c>
    </row>
    <row r="4352" spans="1:13" x14ac:dyDescent="0.3">
      <c r="A4352" t="s">
        <v>4278</v>
      </c>
      <c r="B4352" t="s">
        <v>4996</v>
      </c>
      <c r="C4352" t="s">
        <v>5393</v>
      </c>
      <c r="D4352" t="s">
        <v>5394</v>
      </c>
      <c r="E4352" t="s">
        <v>136</v>
      </c>
      <c r="F4352" t="s">
        <v>4366</v>
      </c>
      <c r="G4352">
        <v>4</v>
      </c>
      <c r="H4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2" t="str">
        <f>Tabla_Consulta_desde_proyectos6[[#This Row],[PRYApath]]&amp;" "&amp;Tabla_Consulta_desde_proyectos6[[#This Row],[Usunombre]]</f>
        <v>/0014/0004 GEHISSON ANDRES GAITAN HERRERA</v>
      </c>
    </row>
    <row r="4353" spans="1:11" x14ac:dyDescent="0.3">
      <c r="A4353" t="s">
        <v>4278</v>
      </c>
      <c r="B4353" t="s">
        <v>4996</v>
      </c>
      <c r="C4353" t="s">
        <v>5393</v>
      </c>
      <c r="D4353" t="s">
        <v>5394</v>
      </c>
      <c r="E4353" t="s">
        <v>136</v>
      </c>
      <c r="F4353" t="s">
        <v>4388</v>
      </c>
      <c r="G4353">
        <v>1</v>
      </c>
      <c r="H4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3" t="str">
        <f>Tabla_Consulta_desde_proyectos6[[#This Row],[PRYApath]]&amp;" "&amp;Tabla_Consulta_desde_proyectos6[[#This Row],[Usunombre]]</f>
        <v>/0014/0004 GEHISSON ANDRES GAITAN HERRERA</v>
      </c>
    </row>
    <row r="4354" spans="1:11" x14ac:dyDescent="0.3">
      <c r="A4354" t="s">
        <v>4278</v>
      </c>
      <c r="B4354" t="s">
        <v>4996</v>
      </c>
      <c r="C4354" t="s">
        <v>4997</v>
      </c>
      <c r="D4354" t="s">
        <v>5394</v>
      </c>
      <c r="E4354" t="s">
        <v>136</v>
      </c>
      <c r="F4354" t="s">
        <v>4388</v>
      </c>
      <c r="G4354">
        <v>3</v>
      </c>
      <c r="H4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4" t="str">
        <f>Tabla_Consulta_desde_proyectos6[[#This Row],[PRYApath]]&amp;" "&amp;Tabla_Consulta_desde_proyectos6[[#This Row],[Usunombre]]</f>
        <v>/0014/0004 GEHISSON ANDRES GAITAN HERRERA</v>
      </c>
    </row>
    <row r="4355" spans="1:11" x14ac:dyDescent="0.3">
      <c r="A4355" t="s">
        <v>4278</v>
      </c>
      <c r="B4355" t="s">
        <v>4996</v>
      </c>
      <c r="C4355" t="s">
        <v>4997</v>
      </c>
      <c r="D4355" t="s">
        <v>5394</v>
      </c>
      <c r="E4355" t="s">
        <v>4214</v>
      </c>
      <c r="F4355" t="s">
        <v>4284</v>
      </c>
      <c r="G4355">
        <v>4</v>
      </c>
      <c r="H4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5" t="str">
        <f>Tabla_Consulta_desde_proyectos6[[#This Row],[PRYApath]]&amp;" "&amp;Tabla_Consulta_desde_proyectos6[[#This Row],[Usunombre]]</f>
        <v>/0014/0004 GERARDO BOLIVAR VARGAS FERNANDEZ</v>
      </c>
    </row>
    <row r="4356" spans="1:11" x14ac:dyDescent="0.3">
      <c r="A4356" t="s">
        <v>4278</v>
      </c>
      <c r="B4356" t="s">
        <v>4996</v>
      </c>
      <c r="C4356" t="s">
        <v>5393</v>
      </c>
      <c r="D4356" t="s">
        <v>5394</v>
      </c>
      <c r="E4356" t="s">
        <v>4214</v>
      </c>
      <c r="F4356" t="s">
        <v>4284</v>
      </c>
      <c r="G4356">
        <v>8</v>
      </c>
      <c r="H4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6" t="str">
        <f>Tabla_Consulta_desde_proyectos6[[#This Row],[PRYApath]]&amp;" "&amp;Tabla_Consulta_desde_proyectos6[[#This Row],[Usunombre]]</f>
        <v>/0014/0004 GERARDO BOLIVAR VARGAS FERNANDEZ</v>
      </c>
    </row>
    <row r="4357" spans="1:11" x14ac:dyDescent="0.3">
      <c r="A4357" t="s">
        <v>4278</v>
      </c>
      <c r="B4357" t="s">
        <v>4996</v>
      </c>
      <c r="C4357" t="s">
        <v>5393</v>
      </c>
      <c r="D4357" t="s">
        <v>5394</v>
      </c>
      <c r="E4357" t="s">
        <v>4214</v>
      </c>
      <c r="F4357" t="s">
        <v>4342</v>
      </c>
      <c r="G4357">
        <v>11</v>
      </c>
      <c r="H4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7" t="str">
        <f>Tabla_Consulta_desde_proyectos6[[#This Row],[PRYApath]]&amp;" "&amp;Tabla_Consulta_desde_proyectos6[[#This Row],[Usunombre]]</f>
        <v>/0014/0004 GERARDO BOLIVAR VARGAS FERNANDEZ</v>
      </c>
    </row>
    <row r="4358" spans="1:11" x14ac:dyDescent="0.3">
      <c r="A4358" t="s">
        <v>4278</v>
      </c>
      <c r="B4358" t="s">
        <v>4996</v>
      </c>
      <c r="C4358" t="s">
        <v>5393</v>
      </c>
      <c r="D4358" t="s">
        <v>5394</v>
      </c>
      <c r="E4358" t="s">
        <v>4214</v>
      </c>
      <c r="F4358" t="s">
        <v>4388</v>
      </c>
      <c r="G4358">
        <v>2.75</v>
      </c>
      <c r="H4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8" t="str">
        <f>Tabla_Consulta_desde_proyectos6[[#This Row],[PRYApath]]&amp;" "&amp;Tabla_Consulta_desde_proyectos6[[#This Row],[Usunombre]]</f>
        <v>/0014/0004 GERARDO BOLIVAR VARGAS FERNANDEZ</v>
      </c>
    </row>
    <row r="4359" spans="1:11" x14ac:dyDescent="0.3">
      <c r="A4359" t="s">
        <v>4278</v>
      </c>
      <c r="B4359" t="s">
        <v>4996</v>
      </c>
      <c r="C4359" t="s">
        <v>5393</v>
      </c>
      <c r="D4359" t="s">
        <v>5394</v>
      </c>
      <c r="E4359" t="s">
        <v>4214</v>
      </c>
      <c r="F4359" t="s">
        <v>4434</v>
      </c>
      <c r="G4359">
        <v>3.05</v>
      </c>
      <c r="H4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59" t="str">
        <f>Tabla_Consulta_desde_proyectos6[[#This Row],[PRYApath]]&amp;" "&amp;Tabla_Consulta_desde_proyectos6[[#This Row],[Usunombre]]</f>
        <v>/0014/0004 GERARDO BOLIVAR VARGAS FERNANDEZ</v>
      </c>
    </row>
    <row r="4360" spans="1:11" x14ac:dyDescent="0.3">
      <c r="A4360" t="s">
        <v>4278</v>
      </c>
      <c r="B4360" t="s">
        <v>4996</v>
      </c>
      <c r="C4360" t="s">
        <v>5393</v>
      </c>
      <c r="D4360" t="s">
        <v>5394</v>
      </c>
      <c r="E4360" t="s">
        <v>4214</v>
      </c>
      <c r="F4360" t="s">
        <v>4493</v>
      </c>
      <c r="G4360">
        <v>2.8</v>
      </c>
      <c r="H4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0" t="str">
        <f>Tabla_Consulta_desde_proyectos6[[#This Row],[PRYApath]]&amp;" "&amp;Tabla_Consulta_desde_proyectos6[[#This Row],[Usunombre]]</f>
        <v>/0014/0004 GERARDO BOLIVAR VARGAS FERNANDEZ</v>
      </c>
    </row>
    <row r="4361" spans="1:11" x14ac:dyDescent="0.3">
      <c r="A4361" t="s">
        <v>4278</v>
      </c>
      <c r="B4361" t="s">
        <v>4996</v>
      </c>
      <c r="C4361" t="s">
        <v>5393</v>
      </c>
      <c r="D4361" t="s">
        <v>5394</v>
      </c>
      <c r="E4361" t="s">
        <v>4214</v>
      </c>
      <c r="F4361" t="s">
        <v>4559</v>
      </c>
      <c r="G4361">
        <v>0.7</v>
      </c>
      <c r="H4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1" t="str">
        <f>Tabla_Consulta_desde_proyectos6[[#This Row],[PRYApath]]&amp;" "&amp;Tabla_Consulta_desde_proyectos6[[#This Row],[Usunombre]]</f>
        <v>/0014/0004 GERARDO BOLIVAR VARGAS FERNANDEZ</v>
      </c>
    </row>
    <row r="4362" spans="1:11" x14ac:dyDescent="0.3">
      <c r="A4362" t="s">
        <v>4278</v>
      </c>
      <c r="B4362" t="s">
        <v>4996</v>
      </c>
      <c r="C4362" t="s">
        <v>5393</v>
      </c>
      <c r="D4362" t="s">
        <v>5394</v>
      </c>
      <c r="E4362" t="s">
        <v>4214</v>
      </c>
      <c r="F4362" t="s">
        <v>4593</v>
      </c>
      <c r="G4362">
        <v>2</v>
      </c>
      <c r="H4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2" t="str">
        <f>Tabla_Consulta_desde_proyectos6[[#This Row],[PRYApath]]&amp;" "&amp;Tabla_Consulta_desde_proyectos6[[#This Row],[Usunombre]]</f>
        <v>/0014/0004 GERARDO BOLIVAR VARGAS FERNANDEZ</v>
      </c>
    </row>
    <row r="4363" spans="1:11" x14ac:dyDescent="0.3">
      <c r="A4363" t="s">
        <v>4278</v>
      </c>
      <c r="B4363" t="s">
        <v>4996</v>
      </c>
      <c r="C4363" t="s">
        <v>4997</v>
      </c>
      <c r="D4363" t="s">
        <v>5394</v>
      </c>
      <c r="E4363" t="s">
        <v>4214</v>
      </c>
      <c r="F4363" t="s">
        <v>4610</v>
      </c>
      <c r="G4363">
        <v>0.25</v>
      </c>
      <c r="H4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3" t="str">
        <f>Tabla_Consulta_desde_proyectos6[[#This Row],[PRYApath]]&amp;" "&amp;Tabla_Consulta_desde_proyectos6[[#This Row],[Usunombre]]</f>
        <v>/0014/0004 GERARDO BOLIVAR VARGAS FERNANDEZ</v>
      </c>
    </row>
    <row r="4364" spans="1:11" x14ac:dyDescent="0.3">
      <c r="A4364" t="s">
        <v>4278</v>
      </c>
      <c r="B4364" t="s">
        <v>4996</v>
      </c>
      <c r="C4364" t="s">
        <v>5393</v>
      </c>
      <c r="D4364" t="s">
        <v>5394</v>
      </c>
      <c r="E4364" t="s">
        <v>4214</v>
      </c>
      <c r="F4364" t="s">
        <v>4610</v>
      </c>
      <c r="G4364">
        <v>6.75</v>
      </c>
      <c r="H4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4" t="str">
        <f>Tabla_Consulta_desde_proyectos6[[#This Row],[PRYApath]]&amp;" "&amp;Tabla_Consulta_desde_proyectos6[[#This Row],[Usunombre]]</f>
        <v>/0014/0004 GERARDO BOLIVAR VARGAS FERNANDEZ</v>
      </c>
    </row>
    <row r="4365" spans="1:11" x14ac:dyDescent="0.3">
      <c r="A4365" t="s">
        <v>4278</v>
      </c>
      <c r="B4365" t="s">
        <v>4996</v>
      </c>
      <c r="C4365" t="s">
        <v>5393</v>
      </c>
      <c r="D4365" t="s">
        <v>5394</v>
      </c>
      <c r="E4365" t="s">
        <v>4214</v>
      </c>
      <c r="F4365" t="s">
        <v>4692</v>
      </c>
      <c r="G4365">
        <v>1</v>
      </c>
      <c r="H4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5" t="str">
        <f>Tabla_Consulta_desde_proyectos6[[#This Row],[PRYApath]]&amp;" "&amp;Tabla_Consulta_desde_proyectos6[[#This Row],[Usunombre]]</f>
        <v>/0014/0004 GERARDO BOLIVAR VARGAS FERNANDEZ</v>
      </c>
    </row>
    <row r="4366" spans="1:11" x14ac:dyDescent="0.3">
      <c r="A4366" t="s">
        <v>4278</v>
      </c>
      <c r="B4366" t="s">
        <v>4996</v>
      </c>
      <c r="C4366" t="s">
        <v>5393</v>
      </c>
      <c r="D4366" t="s">
        <v>5394</v>
      </c>
      <c r="E4366" t="s">
        <v>4214</v>
      </c>
      <c r="F4366" t="s">
        <v>4640</v>
      </c>
      <c r="G4366">
        <v>6.5</v>
      </c>
      <c r="H4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6" t="str">
        <f>Tabla_Consulta_desde_proyectos6[[#This Row],[PRYApath]]&amp;" "&amp;Tabla_Consulta_desde_proyectos6[[#This Row],[Usunombre]]</f>
        <v>/0014/0004 GERARDO BOLIVAR VARGAS FERNANDEZ</v>
      </c>
    </row>
    <row r="4367" spans="1:11" x14ac:dyDescent="0.3">
      <c r="A4367" t="s">
        <v>4278</v>
      </c>
      <c r="B4367" t="s">
        <v>4996</v>
      </c>
      <c r="C4367" t="s">
        <v>4997</v>
      </c>
      <c r="D4367" t="s">
        <v>5394</v>
      </c>
      <c r="E4367" t="s">
        <v>3974</v>
      </c>
      <c r="F4367" t="s">
        <v>4342</v>
      </c>
      <c r="G4367">
        <v>1</v>
      </c>
      <c r="H4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7" t="str">
        <f>Tabla_Consulta_desde_proyectos6[[#This Row],[PRYApath]]&amp;" "&amp;Tabla_Consulta_desde_proyectos6[[#This Row],[Usunombre]]</f>
        <v>/0014/0004 HELEN AZARIA NAVARRO BARAHONA</v>
      </c>
    </row>
    <row r="4368" spans="1:11" x14ac:dyDescent="0.3">
      <c r="A4368" t="s">
        <v>4278</v>
      </c>
      <c r="B4368" t="s">
        <v>4996</v>
      </c>
      <c r="C4368" t="s">
        <v>5395</v>
      </c>
      <c r="D4368" t="s">
        <v>5394</v>
      </c>
      <c r="E4368" t="s">
        <v>3974</v>
      </c>
      <c r="F4368" t="s">
        <v>4388</v>
      </c>
      <c r="G4368">
        <v>2</v>
      </c>
      <c r="H4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8" t="str">
        <f>Tabla_Consulta_desde_proyectos6[[#This Row],[PRYApath]]&amp;" "&amp;Tabla_Consulta_desde_proyectos6[[#This Row],[Usunombre]]</f>
        <v>/0014/0004 HELEN AZARIA NAVARRO BARAHONA</v>
      </c>
    </row>
    <row r="4369" spans="1:11" x14ac:dyDescent="0.3">
      <c r="A4369" t="s">
        <v>4278</v>
      </c>
      <c r="B4369" t="s">
        <v>4996</v>
      </c>
      <c r="C4369" t="s">
        <v>5395</v>
      </c>
      <c r="D4369" t="s">
        <v>5394</v>
      </c>
      <c r="E4369" t="s">
        <v>294</v>
      </c>
      <c r="F4369" t="s">
        <v>4342</v>
      </c>
      <c r="G4369">
        <v>1</v>
      </c>
      <c r="H4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69" t="str">
        <f>Tabla_Consulta_desde_proyectos6[[#This Row],[PRYApath]]&amp;" "&amp;Tabla_Consulta_desde_proyectos6[[#This Row],[Usunombre]]</f>
        <v>/0014/0004 JOSE DANIEL CHINCHILLA CERDAS</v>
      </c>
    </row>
    <row r="4370" spans="1:11" x14ac:dyDescent="0.3">
      <c r="A4370" t="s">
        <v>4278</v>
      </c>
      <c r="B4370" t="s">
        <v>4996</v>
      </c>
      <c r="C4370" t="s">
        <v>4998</v>
      </c>
      <c r="D4370" t="s">
        <v>5394</v>
      </c>
      <c r="E4370" t="s">
        <v>294</v>
      </c>
      <c r="F4370" t="s">
        <v>4342</v>
      </c>
      <c r="G4370">
        <v>9</v>
      </c>
      <c r="H4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0" t="str">
        <f>Tabla_Consulta_desde_proyectos6[[#This Row],[PRYApath]]&amp;" "&amp;Tabla_Consulta_desde_proyectos6[[#This Row],[Usunombre]]</f>
        <v>/0014/0004 JOSE DANIEL CHINCHILLA CERDAS</v>
      </c>
    </row>
    <row r="4371" spans="1:11" x14ac:dyDescent="0.3">
      <c r="A4371" t="s">
        <v>4278</v>
      </c>
      <c r="B4371" t="s">
        <v>4996</v>
      </c>
      <c r="C4371" t="s">
        <v>5196</v>
      </c>
      <c r="D4371" t="s">
        <v>5394</v>
      </c>
      <c r="E4371" t="s">
        <v>294</v>
      </c>
      <c r="F4371" t="s">
        <v>4342</v>
      </c>
      <c r="G4371">
        <v>2</v>
      </c>
      <c r="H4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1" t="str">
        <f>Tabla_Consulta_desde_proyectos6[[#This Row],[PRYApath]]&amp;" "&amp;Tabla_Consulta_desde_proyectos6[[#This Row],[Usunombre]]</f>
        <v>/0014/0004 JOSE DANIEL CHINCHILLA CERDAS</v>
      </c>
    </row>
    <row r="4372" spans="1:11" x14ac:dyDescent="0.3">
      <c r="A4372" t="s">
        <v>4278</v>
      </c>
      <c r="B4372" t="s">
        <v>4996</v>
      </c>
      <c r="C4372" t="s">
        <v>4998</v>
      </c>
      <c r="D4372" t="s">
        <v>5394</v>
      </c>
      <c r="E4372" t="s">
        <v>294</v>
      </c>
      <c r="F4372" t="s">
        <v>4366</v>
      </c>
      <c r="G4372">
        <v>1.5</v>
      </c>
      <c r="H4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2" t="str">
        <f>Tabla_Consulta_desde_proyectos6[[#This Row],[PRYApath]]&amp;" "&amp;Tabla_Consulta_desde_proyectos6[[#This Row],[Usunombre]]</f>
        <v>/0014/0004 JOSE DANIEL CHINCHILLA CERDAS</v>
      </c>
    </row>
    <row r="4373" spans="1:11" x14ac:dyDescent="0.3">
      <c r="A4373" t="s">
        <v>4278</v>
      </c>
      <c r="B4373" t="s">
        <v>4996</v>
      </c>
      <c r="C4373" t="s">
        <v>5196</v>
      </c>
      <c r="D4373" t="s">
        <v>5394</v>
      </c>
      <c r="E4373" t="s">
        <v>294</v>
      </c>
      <c r="F4373" t="s">
        <v>4366</v>
      </c>
      <c r="G4373">
        <v>1</v>
      </c>
      <c r="H4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3" t="str">
        <f>Tabla_Consulta_desde_proyectos6[[#This Row],[PRYApath]]&amp;" "&amp;Tabla_Consulta_desde_proyectos6[[#This Row],[Usunombre]]</f>
        <v>/0014/0004 JOSE DANIEL CHINCHILLA CERDAS</v>
      </c>
    </row>
    <row r="4374" spans="1:11" x14ac:dyDescent="0.3">
      <c r="A4374" t="s">
        <v>4278</v>
      </c>
      <c r="B4374" t="s">
        <v>4996</v>
      </c>
      <c r="C4374" t="s">
        <v>5196</v>
      </c>
      <c r="D4374" t="s">
        <v>5394</v>
      </c>
      <c r="E4374" t="s">
        <v>294</v>
      </c>
      <c r="F4374" t="s">
        <v>4388</v>
      </c>
      <c r="G4374">
        <v>1</v>
      </c>
      <c r="H4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4" t="str">
        <f>Tabla_Consulta_desde_proyectos6[[#This Row],[PRYApath]]&amp;" "&amp;Tabla_Consulta_desde_proyectos6[[#This Row],[Usunombre]]</f>
        <v>/0014/0004 JOSE DANIEL CHINCHILLA CERDAS</v>
      </c>
    </row>
    <row r="4375" spans="1:11" x14ac:dyDescent="0.3">
      <c r="A4375" t="s">
        <v>4278</v>
      </c>
      <c r="B4375" t="s">
        <v>4996</v>
      </c>
      <c r="C4375" t="s">
        <v>5196</v>
      </c>
      <c r="D4375" t="s">
        <v>5394</v>
      </c>
      <c r="E4375" t="s">
        <v>294</v>
      </c>
      <c r="F4375" t="s">
        <v>4422</v>
      </c>
      <c r="G4375">
        <v>0.5</v>
      </c>
      <c r="H4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5" t="str">
        <f>Tabla_Consulta_desde_proyectos6[[#This Row],[PRYApath]]&amp;" "&amp;Tabla_Consulta_desde_proyectos6[[#This Row],[Usunombre]]</f>
        <v>/0014/0004 JOSE DANIEL CHINCHILLA CERDAS</v>
      </c>
    </row>
    <row r="4376" spans="1:11" x14ac:dyDescent="0.3">
      <c r="A4376" t="s">
        <v>4278</v>
      </c>
      <c r="B4376" t="s">
        <v>4996</v>
      </c>
      <c r="C4376" t="s">
        <v>4998</v>
      </c>
      <c r="D4376" t="s">
        <v>5394</v>
      </c>
      <c r="E4376" t="s">
        <v>294</v>
      </c>
      <c r="F4376" t="s">
        <v>4559</v>
      </c>
      <c r="G4376">
        <v>1</v>
      </c>
      <c r="H4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6" t="str">
        <f>Tabla_Consulta_desde_proyectos6[[#This Row],[PRYApath]]&amp;" "&amp;Tabla_Consulta_desde_proyectos6[[#This Row],[Usunombre]]</f>
        <v>/0014/0004 JOSE DANIEL CHINCHILLA CERDAS</v>
      </c>
    </row>
    <row r="4377" spans="1:11" x14ac:dyDescent="0.3">
      <c r="A4377" t="s">
        <v>4278</v>
      </c>
      <c r="B4377" t="s">
        <v>4996</v>
      </c>
      <c r="C4377" t="s">
        <v>5196</v>
      </c>
      <c r="D4377" t="s">
        <v>5394</v>
      </c>
      <c r="E4377" t="s">
        <v>294</v>
      </c>
      <c r="F4377" t="s">
        <v>4559</v>
      </c>
      <c r="G4377">
        <v>0.5</v>
      </c>
      <c r="H4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7" t="str">
        <f>Tabla_Consulta_desde_proyectos6[[#This Row],[PRYApath]]&amp;" "&amp;Tabla_Consulta_desde_proyectos6[[#This Row],[Usunombre]]</f>
        <v>/0014/0004 JOSE DANIEL CHINCHILLA CERDAS</v>
      </c>
    </row>
    <row r="4378" spans="1:11" x14ac:dyDescent="0.3">
      <c r="A4378" t="s">
        <v>4278</v>
      </c>
      <c r="B4378" t="s">
        <v>4996</v>
      </c>
      <c r="C4378" t="s">
        <v>5196</v>
      </c>
      <c r="D4378" t="s">
        <v>5394</v>
      </c>
      <c r="E4378" t="s">
        <v>294</v>
      </c>
      <c r="F4378" t="s">
        <v>4610</v>
      </c>
      <c r="G4378">
        <v>2</v>
      </c>
      <c r="H4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8" t="str">
        <f>Tabla_Consulta_desde_proyectos6[[#This Row],[PRYApath]]&amp;" "&amp;Tabla_Consulta_desde_proyectos6[[#This Row],[Usunombre]]</f>
        <v>/0014/0004 JOSE DANIEL CHINCHILLA CERDAS</v>
      </c>
    </row>
    <row r="4379" spans="1:11" x14ac:dyDescent="0.3">
      <c r="A4379" t="s">
        <v>4278</v>
      </c>
      <c r="B4379" t="s">
        <v>4996</v>
      </c>
      <c r="C4379" t="s">
        <v>4998</v>
      </c>
      <c r="D4379" t="s">
        <v>5394</v>
      </c>
      <c r="E4379" t="s">
        <v>294</v>
      </c>
      <c r="F4379" t="s">
        <v>4640</v>
      </c>
      <c r="G4379">
        <v>1</v>
      </c>
      <c r="H4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79" t="str">
        <f>Tabla_Consulta_desde_proyectos6[[#This Row],[PRYApath]]&amp;" "&amp;Tabla_Consulta_desde_proyectos6[[#This Row],[Usunombre]]</f>
        <v>/0014/0004 JOSE DANIEL CHINCHILLA CERDAS</v>
      </c>
    </row>
    <row r="4380" spans="1:11" x14ac:dyDescent="0.3">
      <c r="A4380" t="s">
        <v>4278</v>
      </c>
      <c r="B4380" t="s">
        <v>4996</v>
      </c>
      <c r="C4380" t="s">
        <v>5196</v>
      </c>
      <c r="D4380" t="s">
        <v>5394</v>
      </c>
      <c r="E4380" t="s">
        <v>294</v>
      </c>
      <c r="F4380" t="s">
        <v>4640</v>
      </c>
      <c r="G4380">
        <v>1</v>
      </c>
      <c r="H4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0" t="str">
        <f>Tabla_Consulta_desde_proyectos6[[#This Row],[PRYApath]]&amp;" "&amp;Tabla_Consulta_desde_proyectos6[[#This Row],[Usunombre]]</f>
        <v>/0014/0004 JOSE DANIEL CHINCHILLA CERDAS</v>
      </c>
    </row>
    <row r="4381" spans="1:11" x14ac:dyDescent="0.3">
      <c r="A4381" t="s">
        <v>4278</v>
      </c>
      <c r="B4381" t="s">
        <v>4996</v>
      </c>
      <c r="C4381" t="s">
        <v>4997</v>
      </c>
      <c r="D4381" t="s">
        <v>5394</v>
      </c>
      <c r="E4381" t="s">
        <v>4617</v>
      </c>
      <c r="F4381" t="s">
        <v>4640</v>
      </c>
      <c r="G4381">
        <v>1</v>
      </c>
      <c r="H4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1" t="str">
        <f>Tabla_Consulta_desde_proyectos6[[#This Row],[PRYApath]]&amp;" "&amp;Tabla_Consulta_desde_proyectos6[[#This Row],[Usunombre]]</f>
        <v>/0014/0004 LAURA REBECA CORDOBA FERNANDEZ</v>
      </c>
    </row>
    <row r="4382" spans="1:11" x14ac:dyDescent="0.3">
      <c r="A4382" t="s">
        <v>4278</v>
      </c>
      <c r="B4382" t="s">
        <v>4996</v>
      </c>
      <c r="C4382" t="s">
        <v>4998</v>
      </c>
      <c r="D4382" t="s">
        <v>5394</v>
      </c>
      <c r="E4382" t="s">
        <v>4617</v>
      </c>
      <c r="F4382" t="s">
        <v>4640</v>
      </c>
      <c r="G4382">
        <v>39.5</v>
      </c>
      <c r="H4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2" t="str">
        <f>Tabla_Consulta_desde_proyectos6[[#This Row],[PRYApath]]&amp;" "&amp;Tabla_Consulta_desde_proyectos6[[#This Row],[Usunombre]]</f>
        <v>/0014/0004 LAURA REBECA CORDOBA FERNANDEZ</v>
      </c>
    </row>
    <row r="4383" spans="1:11" x14ac:dyDescent="0.3">
      <c r="A4383" t="s">
        <v>4278</v>
      </c>
      <c r="B4383" t="s">
        <v>4996</v>
      </c>
      <c r="C4383" t="s">
        <v>4998</v>
      </c>
      <c r="D4383" t="s">
        <v>5394</v>
      </c>
      <c r="E4383" t="s">
        <v>4617</v>
      </c>
      <c r="F4383" t="s">
        <v>8381</v>
      </c>
      <c r="G4383">
        <v>1.5</v>
      </c>
      <c r="H4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3" t="str">
        <f>Tabla_Consulta_desde_proyectos6[[#This Row],[PRYApath]]&amp;" "&amp;Tabla_Consulta_desde_proyectos6[[#This Row],[Usunombre]]</f>
        <v>/0014/0004 LAURA REBECA CORDOBA FERNANDEZ</v>
      </c>
    </row>
    <row r="4384" spans="1:11" x14ac:dyDescent="0.3">
      <c r="A4384" t="s">
        <v>4278</v>
      </c>
      <c r="B4384" t="s">
        <v>4996</v>
      </c>
      <c r="C4384" t="s">
        <v>5393</v>
      </c>
      <c r="D4384" t="s">
        <v>5394</v>
      </c>
      <c r="E4384" t="s">
        <v>299</v>
      </c>
      <c r="F4384" t="s">
        <v>4366</v>
      </c>
      <c r="G4384">
        <v>1</v>
      </c>
      <c r="H4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4" t="str">
        <f>Tabla_Consulta_desde_proyectos6[[#This Row],[PRYApath]]&amp;" "&amp;Tabla_Consulta_desde_proyectos6[[#This Row],[Usunombre]]</f>
        <v>/0014/0004 MARCO ANTONIO ALPIZAR RODRIGUEZ</v>
      </c>
    </row>
    <row r="4385" spans="1:11" x14ac:dyDescent="0.3">
      <c r="A4385" t="s">
        <v>4278</v>
      </c>
      <c r="B4385" t="s">
        <v>4996</v>
      </c>
      <c r="C4385" t="s">
        <v>5196</v>
      </c>
      <c r="D4385" t="s">
        <v>5394</v>
      </c>
      <c r="E4385" t="s">
        <v>299</v>
      </c>
      <c r="F4385" t="s">
        <v>4366</v>
      </c>
      <c r="G4385">
        <v>8</v>
      </c>
      <c r="H4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5" t="str">
        <f>Tabla_Consulta_desde_proyectos6[[#This Row],[PRYApath]]&amp;" "&amp;Tabla_Consulta_desde_proyectos6[[#This Row],[Usunombre]]</f>
        <v>/0014/0004 MARCO ANTONIO ALPIZAR RODRIGUEZ</v>
      </c>
    </row>
    <row r="4386" spans="1:11" x14ac:dyDescent="0.3">
      <c r="A4386" t="s">
        <v>4278</v>
      </c>
      <c r="B4386" t="s">
        <v>4996</v>
      </c>
      <c r="C4386" t="s">
        <v>5196</v>
      </c>
      <c r="D4386" t="s">
        <v>5394</v>
      </c>
      <c r="E4386" t="s">
        <v>299</v>
      </c>
      <c r="F4386" t="s">
        <v>4388</v>
      </c>
      <c r="G4386">
        <v>24</v>
      </c>
      <c r="H4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6" t="str">
        <f>Tabla_Consulta_desde_proyectos6[[#This Row],[PRYApath]]&amp;" "&amp;Tabla_Consulta_desde_proyectos6[[#This Row],[Usunombre]]</f>
        <v>/0014/0004 MARCO ANTONIO ALPIZAR RODRIGUEZ</v>
      </c>
    </row>
    <row r="4387" spans="1:11" x14ac:dyDescent="0.3">
      <c r="A4387" t="s">
        <v>4278</v>
      </c>
      <c r="B4387" t="s">
        <v>4996</v>
      </c>
      <c r="C4387" t="s">
        <v>5395</v>
      </c>
      <c r="D4387" t="s">
        <v>5394</v>
      </c>
      <c r="E4387" t="s">
        <v>299</v>
      </c>
      <c r="F4387" t="s">
        <v>4422</v>
      </c>
      <c r="G4387">
        <v>45</v>
      </c>
      <c r="H4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7" t="str">
        <f>Tabla_Consulta_desde_proyectos6[[#This Row],[PRYApath]]&amp;" "&amp;Tabla_Consulta_desde_proyectos6[[#This Row],[Usunombre]]</f>
        <v>/0014/0004 MARCO ANTONIO ALPIZAR RODRIGUEZ</v>
      </c>
    </row>
    <row r="4388" spans="1:11" x14ac:dyDescent="0.3">
      <c r="A4388" t="s">
        <v>4278</v>
      </c>
      <c r="B4388" t="s">
        <v>4996</v>
      </c>
      <c r="C4388" t="s">
        <v>5395</v>
      </c>
      <c r="D4388" t="s">
        <v>5394</v>
      </c>
      <c r="E4388" t="s">
        <v>299</v>
      </c>
      <c r="F4388" t="s">
        <v>4434</v>
      </c>
      <c r="G4388">
        <v>8</v>
      </c>
      <c r="H4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8" t="str">
        <f>Tabla_Consulta_desde_proyectos6[[#This Row],[PRYApath]]&amp;" "&amp;Tabla_Consulta_desde_proyectos6[[#This Row],[Usunombre]]</f>
        <v>/0014/0004 MARCO ANTONIO ALPIZAR RODRIGUEZ</v>
      </c>
    </row>
    <row r="4389" spans="1:11" x14ac:dyDescent="0.3">
      <c r="A4389" t="s">
        <v>4278</v>
      </c>
      <c r="B4389" t="s">
        <v>4996</v>
      </c>
      <c r="C4389" t="s">
        <v>5393</v>
      </c>
      <c r="D4389" t="s">
        <v>5394</v>
      </c>
      <c r="E4389" t="s">
        <v>299</v>
      </c>
      <c r="F4389" t="s">
        <v>4493</v>
      </c>
      <c r="G4389">
        <v>24</v>
      </c>
      <c r="H4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89" t="str">
        <f>Tabla_Consulta_desde_proyectos6[[#This Row],[PRYApath]]&amp;" "&amp;Tabla_Consulta_desde_proyectos6[[#This Row],[Usunombre]]</f>
        <v>/0014/0004 MARCO ANTONIO ALPIZAR RODRIGUEZ</v>
      </c>
    </row>
    <row r="4390" spans="1:11" x14ac:dyDescent="0.3">
      <c r="A4390" t="s">
        <v>4278</v>
      </c>
      <c r="B4390" t="s">
        <v>4996</v>
      </c>
      <c r="C4390" t="s">
        <v>5393</v>
      </c>
      <c r="D4390" t="s">
        <v>5394</v>
      </c>
      <c r="E4390" t="s">
        <v>299</v>
      </c>
      <c r="F4390" t="s">
        <v>4559</v>
      </c>
      <c r="G4390">
        <v>2</v>
      </c>
      <c r="H4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0" t="str">
        <f>Tabla_Consulta_desde_proyectos6[[#This Row],[PRYApath]]&amp;" "&amp;Tabla_Consulta_desde_proyectos6[[#This Row],[Usunombre]]</f>
        <v>/0014/0004 MARCO ANTONIO ALPIZAR RODRIGUEZ</v>
      </c>
    </row>
    <row r="4391" spans="1:11" x14ac:dyDescent="0.3">
      <c r="A4391" t="s">
        <v>4278</v>
      </c>
      <c r="B4391" t="s">
        <v>4996</v>
      </c>
      <c r="C4391" t="s">
        <v>5196</v>
      </c>
      <c r="D4391" t="s">
        <v>5394</v>
      </c>
      <c r="E4391" t="s">
        <v>299</v>
      </c>
      <c r="F4391" t="s">
        <v>4593</v>
      </c>
      <c r="G4391">
        <v>4</v>
      </c>
      <c r="H4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1" t="str">
        <f>Tabla_Consulta_desde_proyectos6[[#This Row],[PRYApath]]&amp;" "&amp;Tabla_Consulta_desde_proyectos6[[#This Row],[Usunombre]]</f>
        <v>/0014/0004 MARCO ANTONIO ALPIZAR RODRIGUEZ</v>
      </c>
    </row>
    <row r="4392" spans="1:11" x14ac:dyDescent="0.3">
      <c r="A4392" t="s">
        <v>4278</v>
      </c>
      <c r="B4392" t="s">
        <v>4996</v>
      </c>
      <c r="C4392" t="s">
        <v>5196</v>
      </c>
      <c r="D4392" t="s">
        <v>5394</v>
      </c>
      <c r="E4392" t="s">
        <v>299</v>
      </c>
      <c r="F4392" t="s">
        <v>4610</v>
      </c>
      <c r="G4392">
        <v>2</v>
      </c>
      <c r="H4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2" t="str">
        <f>Tabla_Consulta_desde_proyectos6[[#This Row],[PRYApath]]&amp;" "&amp;Tabla_Consulta_desde_proyectos6[[#This Row],[Usunombre]]</f>
        <v>/0014/0004 MARCO ANTONIO ALPIZAR RODRIGUEZ</v>
      </c>
    </row>
    <row r="4393" spans="1:11" x14ac:dyDescent="0.3">
      <c r="A4393" t="s">
        <v>4278</v>
      </c>
      <c r="B4393" t="s">
        <v>4957</v>
      </c>
      <c r="C4393" t="s">
        <v>5001</v>
      </c>
      <c r="D4393" t="s">
        <v>5030</v>
      </c>
      <c r="E4393" t="s">
        <v>286</v>
      </c>
      <c r="F4393" t="s">
        <v>4342</v>
      </c>
      <c r="G4393">
        <v>0.75</v>
      </c>
      <c r="H4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3" t="str">
        <f>Tabla_Consulta_desde_proyectos6[[#This Row],[PRYApath]]&amp;" "&amp;Tabla_Consulta_desde_proyectos6[[#This Row],[Usunombre]]</f>
        <v>/0014/0006 ALFONSO FUENTES RODRIGUEZ</v>
      </c>
    </row>
    <row r="4394" spans="1:11" x14ac:dyDescent="0.3">
      <c r="A4394" t="s">
        <v>4278</v>
      </c>
      <c r="B4394" t="s">
        <v>4957</v>
      </c>
      <c r="C4394" t="s">
        <v>4958</v>
      </c>
      <c r="D4394" t="s">
        <v>5030</v>
      </c>
      <c r="E4394" t="s">
        <v>286</v>
      </c>
      <c r="F4394" t="s">
        <v>4342</v>
      </c>
      <c r="G4394">
        <v>9.5</v>
      </c>
      <c r="H4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4" t="str">
        <f>Tabla_Consulta_desde_proyectos6[[#This Row],[PRYApath]]&amp;" "&amp;Tabla_Consulta_desde_proyectos6[[#This Row],[Usunombre]]</f>
        <v>/0014/0006 ALFONSO FUENTES RODRIGUEZ</v>
      </c>
    </row>
    <row r="4395" spans="1:11" x14ac:dyDescent="0.3">
      <c r="A4395" t="s">
        <v>4278</v>
      </c>
      <c r="B4395" t="s">
        <v>4957</v>
      </c>
      <c r="C4395" t="s">
        <v>5002</v>
      </c>
      <c r="D4395" t="s">
        <v>5030</v>
      </c>
      <c r="E4395" t="s">
        <v>286</v>
      </c>
      <c r="F4395" t="s">
        <v>4366</v>
      </c>
      <c r="G4395">
        <v>1.5</v>
      </c>
      <c r="H4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5" t="str">
        <f>Tabla_Consulta_desde_proyectos6[[#This Row],[PRYApath]]&amp;" "&amp;Tabla_Consulta_desde_proyectos6[[#This Row],[Usunombre]]</f>
        <v>/0014/0006 ALFONSO FUENTES RODRIGUEZ</v>
      </c>
    </row>
    <row r="4396" spans="1:11" x14ac:dyDescent="0.3">
      <c r="A4396" t="s">
        <v>4278</v>
      </c>
      <c r="B4396" t="s">
        <v>4957</v>
      </c>
      <c r="C4396" t="s">
        <v>4958</v>
      </c>
      <c r="D4396" t="s">
        <v>5030</v>
      </c>
      <c r="E4396" t="s">
        <v>286</v>
      </c>
      <c r="F4396" t="s">
        <v>4366</v>
      </c>
      <c r="G4396">
        <v>12.5</v>
      </c>
      <c r="H4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6" t="str">
        <f>Tabla_Consulta_desde_proyectos6[[#This Row],[PRYApath]]&amp;" "&amp;Tabla_Consulta_desde_proyectos6[[#This Row],[Usunombre]]</f>
        <v>/0014/0006 ALFONSO FUENTES RODRIGUEZ</v>
      </c>
    </row>
    <row r="4397" spans="1:11" x14ac:dyDescent="0.3">
      <c r="A4397" t="s">
        <v>4278</v>
      </c>
      <c r="B4397" t="s">
        <v>4957</v>
      </c>
      <c r="C4397" t="s">
        <v>4958</v>
      </c>
      <c r="D4397" t="s">
        <v>5030</v>
      </c>
      <c r="E4397" t="s">
        <v>286</v>
      </c>
      <c r="F4397" t="s">
        <v>4388</v>
      </c>
      <c r="G4397">
        <v>0.5</v>
      </c>
      <c r="H4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7" t="str">
        <f>Tabla_Consulta_desde_proyectos6[[#This Row],[PRYApath]]&amp;" "&amp;Tabla_Consulta_desde_proyectos6[[#This Row],[Usunombre]]</f>
        <v>/0014/0006 ALFONSO FUENTES RODRIGUEZ</v>
      </c>
    </row>
    <row r="4398" spans="1:11" x14ac:dyDescent="0.3">
      <c r="A4398" t="s">
        <v>4278</v>
      </c>
      <c r="B4398" t="s">
        <v>4957</v>
      </c>
      <c r="C4398" t="s">
        <v>4958</v>
      </c>
      <c r="D4398" t="s">
        <v>5030</v>
      </c>
      <c r="E4398" t="s">
        <v>262</v>
      </c>
      <c r="F4398" t="s">
        <v>4284</v>
      </c>
      <c r="G4398">
        <v>0.25</v>
      </c>
      <c r="H4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8" t="str">
        <f>Tabla_Consulta_desde_proyectos6[[#This Row],[PRYApath]]&amp;" "&amp;Tabla_Consulta_desde_proyectos6[[#This Row],[Usunombre]]</f>
        <v>/0014/0006 ELIER CORTES BALTODANO</v>
      </c>
    </row>
    <row r="4399" spans="1:11" x14ac:dyDescent="0.3">
      <c r="A4399" t="s">
        <v>4278</v>
      </c>
      <c r="B4399" t="s">
        <v>4957</v>
      </c>
      <c r="C4399" t="s">
        <v>5001</v>
      </c>
      <c r="D4399" t="s">
        <v>5030</v>
      </c>
      <c r="E4399" t="s">
        <v>136</v>
      </c>
      <c r="F4399" t="s">
        <v>4284</v>
      </c>
      <c r="G4399">
        <v>1</v>
      </c>
      <c r="H4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399" t="str">
        <f>Tabla_Consulta_desde_proyectos6[[#This Row],[PRYApath]]&amp;" "&amp;Tabla_Consulta_desde_proyectos6[[#This Row],[Usunombre]]</f>
        <v>/0014/0006 GEHISSON ANDRES GAITAN HERRERA</v>
      </c>
    </row>
    <row r="4400" spans="1:11" x14ac:dyDescent="0.3">
      <c r="A4400" t="s">
        <v>4278</v>
      </c>
      <c r="B4400" t="s">
        <v>4957</v>
      </c>
      <c r="C4400" t="s">
        <v>5001</v>
      </c>
      <c r="D4400" t="s">
        <v>5030</v>
      </c>
      <c r="E4400" t="s">
        <v>4214</v>
      </c>
      <c r="F4400" t="s">
        <v>4366</v>
      </c>
      <c r="G4400">
        <v>1</v>
      </c>
      <c r="H4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0" t="str">
        <f>Tabla_Consulta_desde_proyectos6[[#This Row],[PRYApath]]&amp;" "&amp;Tabla_Consulta_desde_proyectos6[[#This Row],[Usunombre]]</f>
        <v>/0014/0006 GERARDO BOLIVAR VARGAS FERNANDEZ</v>
      </c>
    </row>
    <row r="4401" spans="1:11" x14ac:dyDescent="0.3">
      <c r="A4401" t="s">
        <v>4278</v>
      </c>
      <c r="B4401" t="s">
        <v>4957</v>
      </c>
      <c r="C4401" t="s">
        <v>5001</v>
      </c>
      <c r="D4401" t="s">
        <v>5030</v>
      </c>
      <c r="E4401" t="s">
        <v>4214</v>
      </c>
      <c r="F4401" t="s">
        <v>4388</v>
      </c>
      <c r="G4401">
        <v>2</v>
      </c>
      <c r="H4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1" t="str">
        <f>Tabla_Consulta_desde_proyectos6[[#This Row],[PRYApath]]&amp;" "&amp;Tabla_Consulta_desde_proyectos6[[#This Row],[Usunombre]]</f>
        <v>/0014/0006 GERARDO BOLIVAR VARGAS FERNANDEZ</v>
      </c>
    </row>
    <row r="4402" spans="1:11" x14ac:dyDescent="0.3">
      <c r="A4402" t="s">
        <v>4278</v>
      </c>
      <c r="B4402" t="s">
        <v>4957</v>
      </c>
      <c r="C4402" t="s">
        <v>5000</v>
      </c>
      <c r="D4402" t="s">
        <v>5030</v>
      </c>
      <c r="E4402" t="s">
        <v>294</v>
      </c>
      <c r="F4402" t="s">
        <v>4342</v>
      </c>
      <c r="G4402">
        <v>2</v>
      </c>
      <c r="H4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2" t="str">
        <f>Tabla_Consulta_desde_proyectos6[[#This Row],[PRYApath]]&amp;" "&amp;Tabla_Consulta_desde_proyectos6[[#This Row],[Usunombre]]</f>
        <v>/0014/0006 JOSE DANIEL CHINCHILLA CERDAS</v>
      </c>
    </row>
    <row r="4403" spans="1:11" x14ac:dyDescent="0.3">
      <c r="A4403" t="s">
        <v>4278</v>
      </c>
      <c r="B4403" t="s">
        <v>4957</v>
      </c>
      <c r="C4403" t="s">
        <v>4958</v>
      </c>
      <c r="D4403" t="s">
        <v>5030</v>
      </c>
      <c r="E4403" t="s">
        <v>294</v>
      </c>
      <c r="F4403" t="s">
        <v>4342</v>
      </c>
      <c r="G4403">
        <v>2</v>
      </c>
      <c r="H4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3" t="str">
        <f>Tabla_Consulta_desde_proyectos6[[#This Row],[PRYApath]]&amp;" "&amp;Tabla_Consulta_desde_proyectos6[[#This Row],[Usunombre]]</f>
        <v>/0014/0006 JOSE DANIEL CHINCHILLA CERDAS</v>
      </c>
    </row>
    <row r="4404" spans="1:11" x14ac:dyDescent="0.3">
      <c r="A4404" t="s">
        <v>4278</v>
      </c>
      <c r="B4404" t="s">
        <v>4957</v>
      </c>
      <c r="C4404" t="s">
        <v>5000</v>
      </c>
      <c r="D4404" t="s">
        <v>5030</v>
      </c>
      <c r="E4404" t="s">
        <v>294</v>
      </c>
      <c r="F4404" t="s">
        <v>4366</v>
      </c>
      <c r="G4404">
        <v>3.5</v>
      </c>
      <c r="H4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4" t="str">
        <f>Tabla_Consulta_desde_proyectos6[[#This Row],[PRYApath]]&amp;" "&amp;Tabla_Consulta_desde_proyectos6[[#This Row],[Usunombre]]</f>
        <v>/0014/0006 JOSE DANIEL CHINCHILLA CERDAS</v>
      </c>
    </row>
    <row r="4405" spans="1:11" x14ac:dyDescent="0.3">
      <c r="A4405" t="s">
        <v>4278</v>
      </c>
      <c r="B4405" t="s">
        <v>4957</v>
      </c>
      <c r="C4405" t="s">
        <v>5001</v>
      </c>
      <c r="D4405" t="s">
        <v>5030</v>
      </c>
      <c r="E4405" t="s">
        <v>294</v>
      </c>
      <c r="F4405" t="s">
        <v>4434</v>
      </c>
      <c r="G4405">
        <v>1</v>
      </c>
      <c r="H4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5" t="str">
        <f>Tabla_Consulta_desde_proyectos6[[#This Row],[PRYApath]]&amp;" "&amp;Tabla_Consulta_desde_proyectos6[[#This Row],[Usunombre]]</f>
        <v>/0014/0006 JOSE DANIEL CHINCHILLA CERDAS</v>
      </c>
    </row>
    <row r="4406" spans="1:11" x14ac:dyDescent="0.3">
      <c r="A4406" t="s">
        <v>4278</v>
      </c>
      <c r="B4406" t="s">
        <v>4957</v>
      </c>
      <c r="C4406" t="s">
        <v>5001</v>
      </c>
      <c r="D4406" t="s">
        <v>5030</v>
      </c>
      <c r="E4406" t="s">
        <v>29</v>
      </c>
      <c r="F4406" t="s">
        <v>4388</v>
      </c>
      <c r="G4406">
        <v>6.5</v>
      </c>
      <c r="H4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6" t="str">
        <f>Tabla_Consulta_desde_proyectos6[[#This Row],[PRYApath]]&amp;" "&amp;Tabla_Consulta_desde_proyectos6[[#This Row],[Usunombre]]</f>
        <v>/0014/0006 RAFAEL VEGA ALVAREZ</v>
      </c>
    </row>
    <row r="4407" spans="1:11" x14ac:dyDescent="0.3">
      <c r="A4407" t="s">
        <v>4278</v>
      </c>
      <c r="B4407" t="s">
        <v>5508</v>
      </c>
      <c r="C4407" t="s">
        <v>5509</v>
      </c>
      <c r="D4407" t="s">
        <v>5031</v>
      </c>
      <c r="E4407" t="s">
        <v>286</v>
      </c>
      <c r="F4407" t="s">
        <v>4342</v>
      </c>
      <c r="G4407">
        <v>1.5</v>
      </c>
      <c r="H4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7" t="str">
        <f>Tabla_Consulta_desde_proyectos6[[#This Row],[PRYApath]]&amp;" "&amp;Tabla_Consulta_desde_proyectos6[[#This Row],[Usunombre]]</f>
        <v>/0014/0008 ALFONSO FUENTES RODRIGUEZ</v>
      </c>
    </row>
    <row r="4408" spans="1:11" x14ac:dyDescent="0.3">
      <c r="A4408" t="s">
        <v>4278</v>
      </c>
      <c r="B4408" t="s">
        <v>5508</v>
      </c>
      <c r="C4408" t="s">
        <v>5509</v>
      </c>
      <c r="D4408" t="s">
        <v>5031</v>
      </c>
      <c r="E4408" t="s">
        <v>262</v>
      </c>
      <c r="F4408" t="s">
        <v>4284</v>
      </c>
      <c r="G4408">
        <v>0.25</v>
      </c>
      <c r="H4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8" t="str">
        <f>Tabla_Consulta_desde_proyectos6[[#This Row],[PRYApath]]&amp;" "&amp;Tabla_Consulta_desde_proyectos6[[#This Row],[Usunombre]]</f>
        <v>/0014/0008 ELIER CORTES BALTODANO</v>
      </c>
    </row>
    <row r="4409" spans="1:11" x14ac:dyDescent="0.3">
      <c r="A4409" t="s">
        <v>4278</v>
      </c>
      <c r="B4409" t="s">
        <v>5508</v>
      </c>
      <c r="C4409" t="s">
        <v>5513</v>
      </c>
      <c r="D4409" t="s">
        <v>5031</v>
      </c>
      <c r="E4409" t="s">
        <v>262</v>
      </c>
      <c r="F4409" t="s">
        <v>4284</v>
      </c>
      <c r="G4409">
        <v>0.25</v>
      </c>
      <c r="H4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09" t="str">
        <f>Tabla_Consulta_desde_proyectos6[[#This Row],[PRYApath]]&amp;" "&amp;Tabla_Consulta_desde_proyectos6[[#This Row],[Usunombre]]</f>
        <v>/0014/0008 ELIER CORTES BALTODANO</v>
      </c>
    </row>
    <row r="4410" spans="1:11" x14ac:dyDescent="0.3">
      <c r="A4410" t="s">
        <v>4278</v>
      </c>
      <c r="B4410" t="s">
        <v>5508</v>
      </c>
      <c r="C4410" t="s">
        <v>5509</v>
      </c>
      <c r="D4410" t="s">
        <v>5031</v>
      </c>
      <c r="E4410" t="s">
        <v>262</v>
      </c>
      <c r="F4410" t="s">
        <v>4342</v>
      </c>
      <c r="G4410">
        <v>0.75</v>
      </c>
      <c r="H4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0" t="str">
        <f>Tabla_Consulta_desde_proyectos6[[#This Row],[PRYApath]]&amp;" "&amp;Tabla_Consulta_desde_proyectos6[[#This Row],[Usunombre]]</f>
        <v>/0014/0008 ELIER CORTES BALTODANO</v>
      </c>
    </row>
    <row r="4411" spans="1:11" x14ac:dyDescent="0.3">
      <c r="A4411" t="s">
        <v>4278</v>
      </c>
      <c r="B4411" t="s">
        <v>5508</v>
      </c>
      <c r="C4411" t="s">
        <v>5513</v>
      </c>
      <c r="D4411" t="s">
        <v>5031</v>
      </c>
      <c r="E4411" t="s">
        <v>262</v>
      </c>
      <c r="F4411" t="s">
        <v>4342</v>
      </c>
      <c r="G4411">
        <v>1</v>
      </c>
      <c r="H4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1" t="str">
        <f>Tabla_Consulta_desde_proyectos6[[#This Row],[PRYApath]]&amp;" "&amp;Tabla_Consulta_desde_proyectos6[[#This Row],[Usunombre]]</f>
        <v>/0014/0008 ELIER CORTES BALTODANO</v>
      </c>
    </row>
    <row r="4412" spans="1:11" x14ac:dyDescent="0.3">
      <c r="A4412" t="s">
        <v>4278</v>
      </c>
      <c r="B4412" t="s">
        <v>5508</v>
      </c>
      <c r="C4412" t="s">
        <v>5634</v>
      </c>
      <c r="D4412" t="s">
        <v>5031</v>
      </c>
      <c r="E4412" t="s">
        <v>262</v>
      </c>
      <c r="F4412" t="s">
        <v>4342</v>
      </c>
      <c r="G4412">
        <v>0.75</v>
      </c>
      <c r="H4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2" t="str">
        <f>Tabla_Consulta_desde_proyectos6[[#This Row],[PRYApath]]&amp;" "&amp;Tabla_Consulta_desde_proyectos6[[#This Row],[Usunombre]]</f>
        <v>/0014/0008 ELIER CORTES BALTODANO</v>
      </c>
    </row>
    <row r="4413" spans="1:11" x14ac:dyDescent="0.3">
      <c r="A4413" t="s">
        <v>4278</v>
      </c>
      <c r="B4413" t="s">
        <v>5508</v>
      </c>
      <c r="C4413" t="s">
        <v>5509</v>
      </c>
      <c r="D4413" t="s">
        <v>5031</v>
      </c>
      <c r="E4413" t="s">
        <v>262</v>
      </c>
      <c r="F4413" t="s">
        <v>4366</v>
      </c>
      <c r="G4413">
        <v>0.75</v>
      </c>
      <c r="H4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3" t="str">
        <f>Tabla_Consulta_desde_proyectos6[[#This Row],[PRYApath]]&amp;" "&amp;Tabla_Consulta_desde_proyectos6[[#This Row],[Usunombre]]</f>
        <v>/0014/0008 ELIER CORTES BALTODANO</v>
      </c>
    </row>
    <row r="4414" spans="1:11" x14ac:dyDescent="0.3">
      <c r="A4414" t="s">
        <v>4278</v>
      </c>
      <c r="B4414" t="s">
        <v>5508</v>
      </c>
      <c r="C4414" t="s">
        <v>5513</v>
      </c>
      <c r="D4414" t="s">
        <v>5031</v>
      </c>
      <c r="E4414" t="s">
        <v>262</v>
      </c>
      <c r="F4414" t="s">
        <v>4366</v>
      </c>
      <c r="G4414">
        <v>1</v>
      </c>
      <c r="H4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4" t="str">
        <f>Tabla_Consulta_desde_proyectos6[[#This Row],[PRYApath]]&amp;" "&amp;Tabla_Consulta_desde_proyectos6[[#This Row],[Usunombre]]</f>
        <v>/0014/0008 ELIER CORTES BALTODANO</v>
      </c>
    </row>
    <row r="4415" spans="1:11" x14ac:dyDescent="0.3">
      <c r="A4415" t="s">
        <v>4278</v>
      </c>
      <c r="B4415" t="s">
        <v>5508</v>
      </c>
      <c r="C4415" t="s">
        <v>5634</v>
      </c>
      <c r="D4415" t="s">
        <v>5031</v>
      </c>
      <c r="E4415" t="s">
        <v>262</v>
      </c>
      <c r="F4415" t="s">
        <v>4366</v>
      </c>
      <c r="G4415">
        <v>1</v>
      </c>
      <c r="H4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5" t="str">
        <f>Tabla_Consulta_desde_proyectos6[[#This Row],[PRYApath]]&amp;" "&amp;Tabla_Consulta_desde_proyectos6[[#This Row],[Usunombre]]</f>
        <v>/0014/0008 ELIER CORTES BALTODANO</v>
      </c>
    </row>
    <row r="4416" spans="1:11" x14ac:dyDescent="0.3">
      <c r="A4416" t="s">
        <v>4278</v>
      </c>
      <c r="B4416" t="s">
        <v>5508</v>
      </c>
      <c r="C4416" t="s">
        <v>5509</v>
      </c>
      <c r="D4416" t="s">
        <v>5031</v>
      </c>
      <c r="E4416" t="s">
        <v>262</v>
      </c>
      <c r="F4416" t="s">
        <v>4388</v>
      </c>
      <c r="G4416">
        <v>0.25</v>
      </c>
      <c r="H4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6" t="str">
        <f>Tabla_Consulta_desde_proyectos6[[#This Row],[PRYApath]]&amp;" "&amp;Tabla_Consulta_desde_proyectos6[[#This Row],[Usunombre]]</f>
        <v>/0014/0008 ELIER CORTES BALTODANO</v>
      </c>
    </row>
    <row r="4417" spans="1:11" x14ac:dyDescent="0.3">
      <c r="A4417" t="s">
        <v>4278</v>
      </c>
      <c r="B4417" t="s">
        <v>5508</v>
      </c>
      <c r="C4417" t="s">
        <v>5633</v>
      </c>
      <c r="D4417" t="s">
        <v>5031</v>
      </c>
      <c r="E4417" t="s">
        <v>262</v>
      </c>
      <c r="F4417" t="s">
        <v>4434</v>
      </c>
      <c r="G4417">
        <v>0.25</v>
      </c>
      <c r="H4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7" t="str">
        <f>Tabla_Consulta_desde_proyectos6[[#This Row],[PRYApath]]&amp;" "&amp;Tabla_Consulta_desde_proyectos6[[#This Row],[Usunombre]]</f>
        <v>/0014/0008 ELIER CORTES BALTODANO</v>
      </c>
    </row>
    <row r="4418" spans="1:11" x14ac:dyDescent="0.3">
      <c r="A4418" t="s">
        <v>4278</v>
      </c>
      <c r="B4418" t="s">
        <v>5508</v>
      </c>
      <c r="C4418" t="s">
        <v>5509</v>
      </c>
      <c r="D4418" t="s">
        <v>5031</v>
      </c>
      <c r="E4418" t="s">
        <v>262</v>
      </c>
      <c r="F4418" t="s">
        <v>4593</v>
      </c>
      <c r="G4418">
        <v>0.25</v>
      </c>
      <c r="H4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8" t="str">
        <f>Tabla_Consulta_desde_proyectos6[[#This Row],[PRYApath]]&amp;" "&amp;Tabla_Consulta_desde_proyectos6[[#This Row],[Usunombre]]</f>
        <v>/0014/0008 ELIER CORTES BALTODANO</v>
      </c>
    </row>
    <row r="4419" spans="1:11" x14ac:dyDescent="0.3">
      <c r="A4419" t="s">
        <v>4278</v>
      </c>
      <c r="B4419" t="s">
        <v>5508</v>
      </c>
      <c r="C4419" t="s">
        <v>5509</v>
      </c>
      <c r="D4419" t="s">
        <v>5031</v>
      </c>
      <c r="E4419" t="s">
        <v>262</v>
      </c>
      <c r="F4419" t="s">
        <v>4640</v>
      </c>
      <c r="G4419">
        <v>0.25</v>
      </c>
      <c r="H4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19" t="str">
        <f>Tabla_Consulta_desde_proyectos6[[#This Row],[PRYApath]]&amp;" "&amp;Tabla_Consulta_desde_proyectos6[[#This Row],[Usunombre]]</f>
        <v>/0014/0008 ELIER CORTES BALTODANO</v>
      </c>
    </row>
    <row r="4420" spans="1:11" x14ac:dyDescent="0.3">
      <c r="A4420" t="s">
        <v>4278</v>
      </c>
      <c r="B4420" t="s">
        <v>5508</v>
      </c>
      <c r="C4420" t="s">
        <v>5633</v>
      </c>
      <c r="D4420" t="s">
        <v>5031</v>
      </c>
      <c r="E4420" t="s">
        <v>262</v>
      </c>
      <c r="F4420" t="s">
        <v>4640</v>
      </c>
      <c r="G4420">
        <v>0.25</v>
      </c>
      <c r="H4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0" t="str">
        <f>Tabla_Consulta_desde_proyectos6[[#This Row],[PRYApath]]&amp;" "&amp;Tabla_Consulta_desde_proyectos6[[#This Row],[Usunombre]]</f>
        <v>/0014/0008 ELIER CORTES BALTODANO</v>
      </c>
    </row>
    <row r="4421" spans="1:11" x14ac:dyDescent="0.3">
      <c r="A4421" t="s">
        <v>4278</v>
      </c>
      <c r="B4421" t="s">
        <v>5508</v>
      </c>
      <c r="C4421" t="s">
        <v>5509</v>
      </c>
      <c r="D4421" t="s">
        <v>5031</v>
      </c>
      <c r="E4421" t="s">
        <v>136</v>
      </c>
      <c r="F4421" t="s">
        <v>4284</v>
      </c>
      <c r="G4421">
        <v>0.25</v>
      </c>
      <c r="H4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1" t="str">
        <f>Tabla_Consulta_desde_proyectos6[[#This Row],[PRYApath]]&amp;" "&amp;Tabla_Consulta_desde_proyectos6[[#This Row],[Usunombre]]</f>
        <v>/0014/0008 GEHISSON ANDRES GAITAN HERRERA</v>
      </c>
    </row>
    <row r="4422" spans="1:11" x14ac:dyDescent="0.3">
      <c r="A4422" t="s">
        <v>4278</v>
      </c>
      <c r="B4422" t="s">
        <v>5508</v>
      </c>
      <c r="C4422" t="s">
        <v>5634</v>
      </c>
      <c r="D4422" t="s">
        <v>5031</v>
      </c>
      <c r="E4422" t="s">
        <v>136</v>
      </c>
      <c r="F4422" t="s">
        <v>4284</v>
      </c>
      <c r="G4422">
        <v>0.5</v>
      </c>
      <c r="H4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2" t="str">
        <f>Tabla_Consulta_desde_proyectos6[[#This Row],[PRYApath]]&amp;" "&amp;Tabla_Consulta_desde_proyectos6[[#This Row],[Usunombre]]</f>
        <v>/0014/0008 GEHISSON ANDRES GAITAN HERRERA</v>
      </c>
    </row>
    <row r="4423" spans="1:11" x14ac:dyDescent="0.3">
      <c r="A4423" t="s">
        <v>4278</v>
      </c>
      <c r="B4423" t="s">
        <v>5508</v>
      </c>
      <c r="C4423" t="s">
        <v>5509</v>
      </c>
      <c r="D4423" t="s">
        <v>5031</v>
      </c>
      <c r="E4423" t="s">
        <v>136</v>
      </c>
      <c r="F4423" t="s">
        <v>4342</v>
      </c>
      <c r="G4423">
        <v>3.25</v>
      </c>
      <c r="H4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3" t="str">
        <f>Tabla_Consulta_desde_proyectos6[[#This Row],[PRYApath]]&amp;" "&amp;Tabla_Consulta_desde_proyectos6[[#This Row],[Usunombre]]</f>
        <v>/0014/0008 GEHISSON ANDRES GAITAN HERRERA</v>
      </c>
    </row>
    <row r="4424" spans="1:11" x14ac:dyDescent="0.3">
      <c r="A4424" t="s">
        <v>4278</v>
      </c>
      <c r="B4424" t="s">
        <v>5508</v>
      </c>
      <c r="C4424" t="s">
        <v>5513</v>
      </c>
      <c r="D4424" t="s">
        <v>5031</v>
      </c>
      <c r="E4424" t="s">
        <v>136</v>
      </c>
      <c r="F4424" t="s">
        <v>4366</v>
      </c>
      <c r="G4424">
        <v>0.5</v>
      </c>
      <c r="H4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4" t="str">
        <f>Tabla_Consulta_desde_proyectos6[[#This Row],[PRYApath]]&amp;" "&amp;Tabla_Consulta_desde_proyectos6[[#This Row],[Usunombre]]</f>
        <v>/0014/0008 GEHISSON ANDRES GAITAN HERRERA</v>
      </c>
    </row>
    <row r="4425" spans="1:11" x14ac:dyDescent="0.3">
      <c r="A4425" t="s">
        <v>4278</v>
      </c>
      <c r="B4425" t="s">
        <v>5508</v>
      </c>
      <c r="C4425" t="s">
        <v>5509</v>
      </c>
      <c r="D4425" t="s">
        <v>5031</v>
      </c>
      <c r="E4425" t="s">
        <v>136</v>
      </c>
      <c r="F4425" t="s">
        <v>4388</v>
      </c>
      <c r="G4425">
        <v>1</v>
      </c>
      <c r="H4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5" t="str">
        <f>Tabla_Consulta_desde_proyectos6[[#This Row],[PRYApath]]&amp;" "&amp;Tabla_Consulta_desde_proyectos6[[#This Row],[Usunombre]]</f>
        <v>/0014/0008 GEHISSON ANDRES GAITAN HERRERA</v>
      </c>
    </row>
    <row r="4426" spans="1:11" x14ac:dyDescent="0.3">
      <c r="A4426" t="s">
        <v>4278</v>
      </c>
      <c r="B4426" t="s">
        <v>5508</v>
      </c>
      <c r="C4426" t="s">
        <v>5633</v>
      </c>
      <c r="D4426" t="s">
        <v>5031</v>
      </c>
      <c r="E4426" t="s">
        <v>4214</v>
      </c>
      <c r="F4426" t="s">
        <v>4692</v>
      </c>
      <c r="G4426">
        <v>2.5</v>
      </c>
      <c r="H4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6" t="str">
        <f>Tabla_Consulta_desde_proyectos6[[#This Row],[PRYApath]]&amp;" "&amp;Tabla_Consulta_desde_proyectos6[[#This Row],[Usunombre]]</f>
        <v>/0014/0008 GERARDO BOLIVAR VARGAS FERNANDEZ</v>
      </c>
    </row>
    <row r="4427" spans="1:11" x14ac:dyDescent="0.3">
      <c r="A4427" t="s">
        <v>4278</v>
      </c>
      <c r="B4427" t="s">
        <v>5508</v>
      </c>
      <c r="C4427" t="s">
        <v>5513</v>
      </c>
      <c r="D4427" t="s">
        <v>5031</v>
      </c>
      <c r="E4427" t="s">
        <v>3974</v>
      </c>
      <c r="F4427" t="s">
        <v>4342</v>
      </c>
      <c r="G4427">
        <v>1</v>
      </c>
      <c r="H4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7" t="str">
        <f>Tabla_Consulta_desde_proyectos6[[#This Row],[PRYApath]]&amp;" "&amp;Tabla_Consulta_desde_proyectos6[[#This Row],[Usunombre]]</f>
        <v>/0014/0008 HELEN AZARIA NAVARRO BARAHONA</v>
      </c>
    </row>
    <row r="4428" spans="1:11" x14ac:dyDescent="0.3">
      <c r="A4428" t="s">
        <v>4278</v>
      </c>
      <c r="B4428" t="s">
        <v>5384</v>
      </c>
      <c r="C4428" t="s">
        <v>5385</v>
      </c>
      <c r="D4428" t="s">
        <v>5397</v>
      </c>
      <c r="E4428" t="s">
        <v>309</v>
      </c>
      <c r="F4428" t="s">
        <v>4342</v>
      </c>
      <c r="G4428">
        <v>3</v>
      </c>
      <c r="H44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8" t="str">
        <f>Tabla_Consulta_desde_proyectos6[[#This Row],[PRYApath]]&amp;" "&amp;Tabla_Consulta_desde_proyectos6[[#This Row],[Usunombre]]</f>
        <v>/0014/0010 ANTHONY ALVAREZ NAVARRO</v>
      </c>
    </row>
    <row r="4429" spans="1:11" x14ac:dyDescent="0.3">
      <c r="A4429" t="s">
        <v>4278</v>
      </c>
      <c r="B4429" t="s">
        <v>5384</v>
      </c>
      <c r="C4429" t="s">
        <v>5385</v>
      </c>
      <c r="D4429" t="s">
        <v>5397</v>
      </c>
      <c r="E4429" t="s">
        <v>309</v>
      </c>
      <c r="F4429" t="s">
        <v>4366</v>
      </c>
      <c r="G4429">
        <v>5</v>
      </c>
      <c r="H4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29" t="str">
        <f>Tabla_Consulta_desde_proyectos6[[#This Row],[PRYApath]]&amp;" "&amp;Tabla_Consulta_desde_proyectos6[[#This Row],[Usunombre]]</f>
        <v>/0014/0010 ANTHONY ALVAREZ NAVARRO</v>
      </c>
    </row>
    <row r="4430" spans="1:11" x14ac:dyDescent="0.3">
      <c r="A4430" t="s">
        <v>4278</v>
      </c>
      <c r="B4430" t="s">
        <v>5384</v>
      </c>
      <c r="C4430" t="s">
        <v>5385</v>
      </c>
      <c r="D4430" t="s">
        <v>5397</v>
      </c>
      <c r="E4430" t="s">
        <v>4124</v>
      </c>
      <c r="F4430" t="s">
        <v>4342</v>
      </c>
      <c r="G4430">
        <v>3</v>
      </c>
      <c r="H4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0" t="str">
        <f>Tabla_Consulta_desde_proyectos6[[#This Row],[PRYApath]]&amp;" "&amp;Tabla_Consulta_desde_proyectos6[[#This Row],[Usunombre]]</f>
        <v>/0014/0010 CRISTOPHER AVILA CASTILLO</v>
      </c>
    </row>
    <row r="4431" spans="1:11" x14ac:dyDescent="0.3">
      <c r="A4431" t="s">
        <v>4278</v>
      </c>
      <c r="B4431" t="s">
        <v>5384</v>
      </c>
      <c r="C4431" t="s">
        <v>5635</v>
      </c>
      <c r="D4431" t="s">
        <v>5397</v>
      </c>
      <c r="E4431" t="s">
        <v>262</v>
      </c>
      <c r="F4431" t="s">
        <v>4366</v>
      </c>
      <c r="G4431">
        <v>0.5</v>
      </c>
      <c r="H4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1" t="str">
        <f>Tabla_Consulta_desde_proyectos6[[#This Row],[PRYApath]]&amp;" "&amp;Tabla_Consulta_desde_proyectos6[[#This Row],[Usunombre]]</f>
        <v>/0014/0010 ELIER CORTES BALTODANO</v>
      </c>
    </row>
    <row r="4432" spans="1:11" x14ac:dyDescent="0.3">
      <c r="A4432" t="s">
        <v>4278</v>
      </c>
      <c r="B4432" t="s">
        <v>5384</v>
      </c>
      <c r="C4432" t="s">
        <v>5396</v>
      </c>
      <c r="D4432" t="s">
        <v>5397</v>
      </c>
      <c r="E4432" t="s">
        <v>136</v>
      </c>
      <c r="F4432" t="s">
        <v>4284</v>
      </c>
      <c r="G4432">
        <v>2</v>
      </c>
      <c r="H4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2" t="str">
        <f>Tabla_Consulta_desde_proyectos6[[#This Row],[PRYApath]]&amp;" "&amp;Tabla_Consulta_desde_proyectos6[[#This Row],[Usunombre]]</f>
        <v>/0014/0010 GEHISSON ANDRES GAITAN HERRERA</v>
      </c>
    </row>
    <row r="4433" spans="1:11" x14ac:dyDescent="0.3">
      <c r="A4433" t="s">
        <v>4278</v>
      </c>
      <c r="B4433" t="s">
        <v>5384</v>
      </c>
      <c r="C4433" t="s">
        <v>5511</v>
      </c>
      <c r="D4433" t="s">
        <v>5397</v>
      </c>
      <c r="E4433" t="s">
        <v>136</v>
      </c>
      <c r="F4433" t="s">
        <v>4342</v>
      </c>
      <c r="G4433">
        <v>1</v>
      </c>
      <c r="H4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3" t="str">
        <f>Tabla_Consulta_desde_proyectos6[[#This Row],[PRYApath]]&amp;" "&amp;Tabla_Consulta_desde_proyectos6[[#This Row],[Usunombre]]</f>
        <v>/0014/0010 GEHISSON ANDRES GAITAN HERRERA</v>
      </c>
    </row>
    <row r="4434" spans="1:11" x14ac:dyDescent="0.3">
      <c r="A4434" t="s">
        <v>4278</v>
      </c>
      <c r="B4434" t="s">
        <v>5384</v>
      </c>
      <c r="C4434" t="s">
        <v>5385</v>
      </c>
      <c r="D4434" t="s">
        <v>5397</v>
      </c>
      <c r="E4434" t="s">
        <v>136</v>
      </c>
      <c r="F4434" t="s">
        <v>4366</v>
      </c>
      <c r="G4434">
        <v>0.25</v>
      </c>
      <c r="H4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4" t="str">
        <f>Tabla_Consulta_desde_proyectos6[[#This Row],[PRYApath]]&amp;" "&amp;Tabla_Consulta_desde_proyectos6[[#This Row],[Usunombre]]</f>
        <v>/0014/0010 GEHISSON ANDRES GAITAN HERRERA</v>
      </c>
    </row>
    <row r="4435" spans="1:11" x14ac:dyDescent="0.3">
      <c r="A4435" t="s">
        <v>4278</v>
      </c>
      <c r="B4435" t="s">
        <v>5384</v>
      </c>
      <c r="C4435" t="s">
        <v>5511</v>
      </c>
      <c r="D4435" t="s">
        <v>5397</v>
      </c>
      <c r="E4435" t="s">
        <v>4214</v>
      </c>
      <c r="F4435" t="s">
        <v>4366</v>
      </c>
      <c r="G4435">
        <v>3</v>
      </c>
      <c r="H4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5" t="str">
        <f>Tabla_Consulta_desde_proyectos6[[#This Row],[PRYApath]]&amp;" "&amp;Tabla_Consulta_desde_proyectos6[[#This Row],[Usunombre]]</f>
        <v>/0014/0010 GERARDO BOLIVAR VARGAS FERNANDEZ</v>
      </c>
    </row>
    <row r="4436" spans="1:11" x14ac:dyDescent="0.3">
      <c r="A4436" t="s">
        <v>4278</v>
      </c>
      <c r="B4436" t="s">
        <v>5384</v>
      </c>
      <c r="C4436" t="s">
        <v>5385</v>
      </c>
      <c r="D4436" t="s">
        <v>5397</v>
      </c>
      <c r="E4436" t="s">
        <v>4214</v>
      </c>
      <c r="F4436" t="s">
        <v>4366</v>
      </c>
      <c r="G4436">
        <v>12.3</v>
      </c>
      <c r="H4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6" t="str">
        <f>Tabla_Consulta_desde_proyectos6[[#This Row],[PRYApath]]&amp;" "&amp;Tabla_Consulta_desde_proyectos6[[#This Row],[Usunombre]]</f>
        <v>/0014/0010 GERARDO BOLIVAR VARGAS FERNANDEZ</v>
      </c>
    </row>
    <row r="4437" spans="1:11" x14ac:dyDescent="0.3">
      <c r="A4437" t="s">
        <v>4278</v>
      </c>
      <c r="B4437" t="s">
        <v>5384</v>
      </c>
      <c r="C4437" t="s">
        <v>5511</v>
      </c>
      <c r="D4437" t="s">
        <v>5397</v>
      </c>
      <c r="E4437" t="s">
        <v>4214</v>
      </c>
      <c r="F4437" t="s">
        <v>4388</v>
      </c>
      <c r="G4437">
        <v>1</v>
      </c>
      <c r="H4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7" t="str">
        <f>Tabla_Consulta_desde_proyectos6[[#This Row],[PRYApath]]&amp;" "&amp;Tabla_Consulta_desde_proyectos6[[#This Row],[Usunombre]]</f>
        <v>/0014/0010 GERARDO BOLIVAR VARGAS FERNANDEZ</v>
      </c>
    </row>
    <row r="4438" spans="1:11" x14ac:dyDescent="0.3">
      <c r="A4438" t="s">
        <v>4278</v>
      </c>
      <c r="B4438" t="s">
        <v>5384</v>
      </c>
      <c r="C4438" t="s">
        <v>5385</v>
      </c>
      <c r="D4438" t="s">
        <v>5397</v>
      </c>
      <c r="E4438" t="s">
        <v>4214</v>
      </c>
      <c r="F4438" t="s">
        <v>4388</v>
      </c>
      <c r="G4438">
        <v>7.8</v>
      </c>
      <c r="H4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8" t="str">
        <f>Tabla_Consulta_desde_proyectos6[[#This Row],[PRYApath]]&amp;" "&amp;Tabla_Consulta_desde_proyectos6[[#This Row],[Usunombre]]</f>
        <v>/0014/0010 GERARDO BOLIVAR VARGAS FERNANDEZ</v>
      </c>
    </row>
    <row r="4439" spans="1:11" x14ac:dyDescent="0.3">
      <c r="A4439" t="s">
        <v>4278</v>
      </c>
      <c r="B4439" t="s">
        <v>5384</v>
      </c>
      <c r="C4439" t="s">
        <v>5396</v>
      </c>
      <c r="D4439" t="s">
        <v>5397</v>
      </c>
      <c r="E4439" t="s">
        <v>4214</v>
      </c>
      <c r="F4439" t="s">
        <v>4388</v>
      </c>
      <c r="G4439">
        <v>2.25</v>
      </c>
      <c r="H4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39" t="str">
        <f>Tabla_Consulta_desde_proyectos6[[#This Row],[PRYApath]]&amp;" "&amp;Tabla_Consulta_desde_proyectos6[[#This Row],[Usunombre]]</f>
        <v>/0014/0010 GERARDO BOLIVAR VARGAS FERNANDEZ</v>
      </c>
    </row>
    <row r="4440" spans="1:11" x14ac:dyDescent="0.3">
      <c r="A4440" t="s">
        <v>4278</v>
      </c>
      <c r="B4440" t="s">
        <v>5384</v>
      </c>
      <c r="C4440" t="s">
        <v>5385</v>
      </c>
      <c r="D4440" t="s">
        <v>5397</v>
      </c>
      <c r="E4440" t="s">
        <v>4214</v>
      </c>
      <c r="F4440" t="s">
        <v>4434</v>
      </c>
      <c r="G4440">
        <v>4</v>
      </c>
      <c r="H4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0" t="str">
        <f>Tabla_Consulta_desde_proyectos6[[#This Row],[PRYApath]]&amp;" "&amp;Tabla_Consulta_desde_proyectos6[[#This Row],[Usunombre]]</f>
        <v>/0014/0010 GERARDO BOLIVAR VARGAS FERNANDEZ</v>
      </c>
    </row>
    <row r="4441" spans="1:11" x14ac:dyDescent="0.3">
      <c r="A4441" t="s">
        <v>4278</v>
      </c>
      <c r="B4441" t="s">
        <v>5384</v>
      </c>
      <c r="C4441" t="s">
        <v>5385</v>
      </c>
      <c r="D4441" t="s">
        <v>5397</v>
      </c>
      <c r="E4441" t="s">
        <v>3974</v>
      </c>
      <c r="F4441" t="s">
        <v>4366</v>
      </c>
      <c r="G4441">
        <v>1</v>
      </c>
      <c r="H4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1" t="str">
        <f>Tabla_Consulta_desde_proyectos6[[#This Row],[PRYApath]]&amp;" "&amp;Tabla_Consulta_desde_proyectos6[[#This Row],[Usunombre]]</f>
        <v>/0014/0010 HELEN AZARIA NAVARRO BARAHONA</v>
      </c>
    </row>
    <row r="4442" spans="1:11" x14ac:dyDescent="0.3">
      <c r="A4442" t="s">
        <v>4278</v>
      </c>
      <c r="B4442" t="s">
        <v>5384</v>
      </c>
      <c r="C4442" t="s">
        <v>5385</v>
      </c>
      <c r="D4442" t="s">
        <v>5397</v>
      </c>
      <c r="E4442" t="s">
        <v>3974</v>
      </c>
      <c r="F4442" t="s">
        <v>4388</v>
      </c>
      <c r="G4442">
        <v>1</v>
      </c>
      <c r="H44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2" t="str">
        <f>Tabla_Consulta_desde_proyectos6[[#This Row],[PRYApath]]&amp;" "&amp;Tabla_Consulta_desde_proyectos6[[#This Row],[Usunombre]]</f>
        <v>/0014/0010 HELEN AZARIA NAVARRO BARAHONA</v>
      </c>
    </row>
    <row r="4443" spans="1:11" x14ac:dyDescent="0.3">
      <c r="A4443" t="s">
        <v>4278</v>
      </c>
      <c r="B4443" t="s">
        <v>5384</v>
      </c>
      <c r="C4443" t="s">
        <v>5385</v>
      </c>
      <c r="D4443" t="s">
        <v>5397</v>
      </c>
      <c r="E4443" t="s">
        <v>3974</v>
      </c>
      <c r="F4443" t="s">
        <v>4422</v>
      </c>
      <c r="G4443">
        <v>1</v>
      </c>
      <c r="H4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3" t="str">
        <f>Tabla_Consulta_desde_proyectos6[[#This Row],[PRYApath]]&amp;" "&amp;Tabla_Consulta_desde_proyectos6[[#This Row],[Usunombre]]</f>
        <v>/0014/0010 HELEN AZARIA NAVARRO BARAHONA</v>
      </c>
    </row>
    <row r="4444" spans="1:11" x14ac:dyDescent="0.3">
      <c r="A4444" t="s">
        <v>4278</v>
      </c>
      <c r="B4444" t="s">
        <v>5384</v>
      </c>
      <c r="C4444" t="s">
        <v>5511</v>
      </c>
      <c r="D4444" t="s">
        <v>5397</v>
      </c>
      <c r="E4444" t="s">
        <v>294</v>
      </c>
      <c r="F4444" t="s">
        <v>4388</v>
      </c>
      <c r="G4444">
        <v>1.5</v>
      </c>
      <c r="H4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4" t="str">
        <f>Tabla_Consulta_desde_proyectos6[[#This Row],[PRYApath]]&amp;" "&amp;Tabla_Consulta_desde_proyectos6[[#This Row],[Usunombre]]</f>
        <v>/0014/0010 JOSE DANIEL CHINCHILLA CERDAS</v>
      </c>
    </row>
    <row r="4445" spans="1:11" x14ac:dyDescent="0.3">
      <c r="A4445" t="s">
        <v>4278</v>
      </c>
      <c r="B4445" t="s">
        <v>5384</v>
      </c>
      <c r="C4445" t="s">
        <v>5396</v>
      </c>
      <c r="D4445" t="s">
        <v>5397</v>
      </c>
      <c r="E4445" t="s">
        <v>294</v>
      </c>
      <c r="F4445" t="s">
        <v>4388</v>
      </c>
      <c r="G4445">
        <v>1</v>
      </c>
      <c r="H4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5" t="str">
        <f>Tabla_Consulta_desde_proyectos6[[#This Row],[PRYApath]]&amp;" "&amp;Tabla_Consulta_desde_proyectos6[[#This Row],[Usunombre]]</f>
        <v>/0014/0010 JOSE DANIEL CHINCHILLA CERDAS</v>
      </c>
    </row>
    <row r="4446" spans="1:11" x14ac:dyDescent="0.3">
      <c r="A4446" t="s">
        <v>4278</v>
      </c>
      <c r="B4446" t="s">
        <v>5384</v>
      </c>
      <c r="C4446" t="s">
        <v>5385</v>
      </c>
      <c r="D4446" t="s">
        <v>5397</v>
      </c>
      <c r="E4446" t="s">
        <v>299</v>
      </c>
      <c r="F4446" t="s">
        <v>4366</v>
      </c>
      <c r="G4446">
        <v>7</v>
      </c>
      <c r="H4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6" t="str">
        <f>Tabla_Consulta_desde_proyectos6[[#This Row],[PRYApath]]&amp;" "&amp;Tabla_Consulta_desde_proyectos6[[#This Row],[Usunombre]]</f>
        <v>/0014/0010 MARCO ANTONIO ALPIZAR RODRIGUEZ</v>
      </c>
    </row>
    <row r="4447" spans="1:11" x14ac:dyDescent="0.3">
      <c r="A4447" t="s">
        <v>4278</v>
      </c>
      <c r="B4447" t="s">
        <v>4963</v>
      </c>
      <c r="C4447" t="s">
        <v>5197</v>
      </c>
      <c r="D4447" t="s">
        <v>5398</v>
      </c>
      <c r="E4447" t="s">
        <v>286</v>
      </c>
      <c r="F4447" t="s">
        <v>4284</v>
      </c>
      <c r="G4447">
        <v>3.25</v>
      </c>
      <c r="H4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7" t="str">
        <f>Tabla_Consulta_desde_proyectos6[[#This Row],[PRYApath]]&amp;" "&amp;Tabla_Consulta_desde_proyectos6[[#This Row],[Usunombre]]</f>
        <v>/0014/0012 ALFONSO FUENTES RODRIGUEZ</v>
      </c>
    </row>
    <row r="4448" spans="1:11" x14ac:dyDescent="0.3">
      <c r="A4448" t="s">
        <v>4278</v>
      </c>
      <c r="B4448" t="s">
        <v>4963</v>
      </c>
      <c r="C4448" t="s">
        <v>5197</v>
      </c>
      <c r="D4448" t="s">
        <v>5398</v>
      </c>
      <c r="E4448" t="s">
        <v>286</v>
      </c>
      <c r="F4448" t="s">
        <v>4342</v>
      </c>
      <c r="G4448">
        <v>6.5</v>
      </c>
      <c r="H4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8" t="str">
        <f>Tabla_Consulta_desde_proyectos6[[#This Row],[PRYApath]]&amp;" "&amp;Tabla_Consulta_desde_proyectos6[[#This Row],[Usunombre]]</f>
        <v>/0014/0012 ALFONSO FUENTES RODRIGUEZ</v>
      </c>
    </row>
    <row r="4449" spans="1:11" x14ac:dyDescent="0.3">
      <c r="A4449" t="s">
        <v>4278</v>
      </c>
      <c r="B4449" t="s">
        <v>4963</v>
      </c>
      <c r="C4449" t="s">
        <v>4964</v>
      </c>
      <c r="D4449" t="s">
        <v>5398</v>
      </c>
      <c r="E4449" t="s">
        <v>286</v>
      </c>
      <c r="F4449" t="s">
        <v>4342</v>
      </c>
      <c r="G4449">
        <v>2</v>
      </c>
      <c r="H4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49" t="str">
        <f>Tabla_Consulta_desde_proyectos6[[#This Row],[PRYApath]]&amp;" "&amp;Tabla_Consulta_desde_proyectos6[[#This Row],[Usunombre]]</f>
        <v>/0014/0012 ALFONSO FUENTES RODRIGUEZ</v>
      </c>
    </row>
    <row r="4450" spans="1:11" x14ac:dyDescent="0.3">
      <c r="A4450" t="s">
        <v>4278</v>
      </c>
      <c r="B4450" t="s">
        <v>4963</v>
      </c>
      <c r="C4450" t="s">
        <v>5197</v>
      </c>
      <c r="D4450" t="s">
        <v>5398</v>
      </c>
      <c r="E4450" t="s">
        <v>286</v>
      </c>
      <c r="F4450" t="s">
        <v>4366</v>
      </c>
      <c r="G4450">
        <v>0.5</v>
      </c>
      <c r="H4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0" t="str">
        <f>Tabla_Consulta_desde_proyectos6[[#This Row],[PRYApath]]&amp;" "&amp;Tabla_Consulta_desde_proyectos6[[#This Row],[Usunombre]]</f>
        <v>/0014/0012 ALFONSO FUENTES RODRIGUEZ</v>
      </c>
    </row>
    <row r="4451" spans="1:11" x14ac:dyDescent="0.3">
      <c r="A4451" t="s">
        <v>4278</v>
      </c>
      <c r="B4451" t="s">
        <v>4963</v>
      </c>
      <c r="C4451" t="s">
        <v>5197</v>
      </c>
      <c r="D4451" t="s">
        <v>5398</v>
      </c>
      <c r="E4451" t="s">
        <v>136</v>
      </c>
      <c r="F4451" t="s">
        <v>4388</v>
      </c>
      <c r="G4451">
        <v>1</v>
      </c>
      <c r="H4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1" t="str">
        <f>Tabla_Consulta_desde_proyectos6[[#This Row],[PRYApath]]&amp;" "&amp;Tabla_Consulta_desde_proyectos6[[#This Row],[Usunombre]]</f>
        <v>/0014/0012 GEHISSON ANDRES GAITAN HERRERA</v>
      </c>
    </row>
    <row r="4452" spans="1:11" x14ac:dyDescent="0.3">
      <c r="A4452" t="s">
        <v>4278</v>
      </c>
      <c r="B4452" t="s">
        <v>4963</v>
      </c>
      <c r="C4452" t="s">
        <v>5197</v>
      </c>
      <c r="D4452" t="s">
        <v>5398</v>
      </c>
      <c r="E4452" t="s">
        <v>4214</v>
      </c>
      <c r="F4452" t="s">
        <v>4388</v>
      </c>
      <c r="G4452">
        <v>0.8</v>
      </c>
      <c r="H4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2" t="str">
        <f>Tabla_Consulta_desde_proyectos6[[#This Row],[PRYApath]]&amp;" "&amp;Tabla_Consulta_desde_proyectos6[[#This Row],[Usunombre]]</f>
        <v>/0014/0012 GERARDO BOLIVAR VARGAS FERNANDEZ</v>
      </c>
    </row>
    <row r="4453" spans="1:11" x14ac:dyDescent="0.3">
      <c r="A4453" t="s">
        <v>4278</v>
      </c>
      <c r="B4453" t="s">
        <v>4963</v>
      </c>
      <c r="C4453" t="s">
        <v>5197</v>
      </c>
      <c r="D4453" t="s">
        <v>5398</v>
      </c>
      <c r="E4453" t="s">
        <v>4617</v>
      </c>
      <c r="F4453" t="s">
        <v>4640</v>
      </c>
      <c r="G4453">
        <v>2.5</v>
      </c>
      <c r="H4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3" t="str">
        <f>Tabla_Consulta_desde_proyectos6[[#This Row],[PRYApath]]&amp;" "&amp;Tabla_Consulta_desde_proyectos6[[#This Row],[Usunombre]]</f>
        <v>/0014/0012 LAURA REBECA CORDOBA FERNANDEZ</v>
      </c>
    </row>
    <row r="4454" spans="1:11" x14ac:dyDescent="0.3">
      <c r="A4454" t="s">
        <v>4278</v>
      </c>
      <c r="B4454" t="s">
        <v>4960</v>
      </c>
      <c r="C4454" t="s">
        <v>5004</v>
      </c>
      <c r="D4454" t="s">
        <v>5032</v>
      </c>
      <c r="E4454" t="s">
        <v>286</v>
      </c>
      <c r="F4454" t="s">
        <v>4284</v>
      </c>
      <c r="G4454">
        <v>15.25</v>
      </c>
      <c r="H4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4" t="str">
        <f>Tabla_Consulta_desde_proyectos6[[#This Row],[PRYApath]]&amp;" "&amp;Tabla_Consulta_desde_proyectos6[[#This Row],[Usunombre]]</f>
        <v>/0014/0014 ALFONSO FUENTES RODRIGUEZ</v>
      </c>
    </row>
    <row r="4455" spans="1:11" x14ac:dyDescent="0.3">
      <c r="A4455" t="s">
        <v>4278</v>
      </c>
      <c r="B4455" t="s">
        <v>4960</v>
      </c>
      <c r="C4455" t="s">
        <v>4961</v>
      </c>
      <c r="D4455" t="s">
        <v>5032</v>
      </c>
      <c r="E4455" t="s">
        <v>136</v>
      </c>
      <c r="F4455" t="s">
        <v>4366</v>
      </c>
      <c r="G4455">
        <v>5</v>
      </c>
      <c r="H4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5" t="str">
        <f>Tabla_Consulta_desde_proyectos6[[#This Row],[PRYApath]]&amp;" "&amp;Tabla_Consulta_desde_proyectos6[[#This Row],[Usunombre]]</f>
        <v>/0014/0014 GEHISSON ANDRES GAITAN HERRERA</v>
      </c>
    </row>
    <row r="4456" spans="1:11" x14ac:dyDescent="0.3">
      <c r="A4456" t="s">
        <v>4278</v>
      </c>
      <c r="B4456" t="s">
        <v>4960</v>
      </c>
      <c r="C4456" t="s">
        <v>4961</v>
      </c>
      <c r="D4456" t="s">
        <v>5032</v>
      </c>
      <c r="E4456" t="s">
        <v>4214</v>
      </c>
      <c r="F4456" t="s">
        <v>4284</v>
      </c>
      <c r="G4456">
        <v>8</v>
      </c>
      <c r="H4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6" t="str">
        <f>Tabla_Consulta_desde_proyectos6[[#This Row],[PRYApath]]&amp;" "&amp;Tabla_Consulta_desde_proyectos6[[#This Row],[Usunombre]]</f>
        <v>/0014/0014 GERARDO BOLIVAR VARGAS FERNANDEZ</v>
      </c>
    </row>
    <row r="4457" spans="1:11" x14ac:dyDescent="0.3">
      <c r="A4457" t="s">
        <v>4278</v>
      </c>
      <c r="B4457" t="s">
        <v>4960</v>
      </c>
      <c r="C4457" t="s">
        <v>5387</v>
      </c>
      <c r="D4457" t="s">
        <v>5032</v>
      </c>
      <c r="E4457" t="s">
        <v>294</v>
      </c>
      <c r="F4457" t="s">
        <v>4559</v>
      </c>
      <c r="G4457">
        <v>2.5</v>
      </c>
      <c r="H4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7" t="str">
        <f>Tabla_Consulta_desde_proyectos6[[#This Row],[PRYApath]]&amp;" "&amp;Tabla_Consulta_desde_proyectos6[[#This Row],[Usunombre]]</f>
        <v>/0014/0014 JOSE DANIEL CHINCHILLA CERDAS</v>
      </c>
    </row>
    <row r="4458" spans="1:11" x14ac:dyDescent="0.3">
      <c r="A4458" t="s">
        <v>4278</v>
      </c>
      <c r="B4458" t="s">
        <v>4967</v>
      </c>
      <c r="C4458" t="s">
        <v>4970</v>
      </c>
      <c r="D4458" t="s">
        <v>5400</v>
      </c>
      <c r="E4458" t="s">
        <v>65</v>
      </c>
      <c r="F4458" t="s">
        <v>4284</v>
      </c>
      <c r="G4458">
        <v>0.5</v>
      </c>
      <c r="H4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8" t="str">
        <f>Tabla_Consulta_desde_proyectos6[[#This Row],[PRYApath]]&amp;" "&amp;Tabla_Consulta_desde_proyectos6[[#This Row],[Usunombre]]</f>
        <v>/0014/0016 ALFONSO VARGAS CHAVES</v>
      </c>
    </row>
    <row r="4459" spans="1:11" x14ac:dyDescent="0.3">
      <c r="A4459" t="s">
        <v>4278</v>
      </c>
      <c r="B4459" t="s">
        <v>4967</v>
      </c>
      <c r="C4459" t="s">
        <v>4970</v>
      </c>
      <c r="D4459" t="s">
        <v>5400</v>
      </c>
      <c r="E4459" t="s">
        <v>262</v>
      </c>
      <c r="F4459" t="s">
        <v>4342</v>
      </c>
      <c r="G4459">
        <v>0.75</v>
      </c>
      <c r="H4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59" t="str">
        <f>Tabla_Consulta_desde_proyectos6[[#This Row],[PRYApath]]&amp;" "&amp;Tabla_Consulta_desde_proyectos6[[#This Row],[Usunombre]]</f>
        <v>/0014/0016 ELIER CORTES BALTODANO</v>
      </c>
    </row>
    <row r="4460" spans="1:11" x14ac:dyDescent="0.3">
      <c r="A4460" t="s">
        <v>4278</v>
      </c>
      <c r="B4460" t="s">
        <v>4967</v>
      </c>
      <c r="C4460" t="s">
        <v>5327</v>
      </c>
      <c r="D4460" t="s">
        <v>5400</v>
      </c>
      <c r="E4460" t="s">
        <v>262</v>
      </c>
      <c r="F4460" t="s">
        <v>4366</v>
      </c>
      <c r="G4460">
        <v>0.75</v>
      </c>
      <c r="H4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0" t="str">
        <f>Tabla_Consulta_desde_proyectos6[[#This Row],[PRYApath]]&amp;" "&amp;Tabla_Consulta_desde_proyectos6[[#This Row],[Usunombre]]</f>
        <v>/0014/0016 ELIER CORTES BALTODANO</v>
      </c>
    </row>
    <row r="4461" spans="1:11" x14ac:dyDescent="0.3">
      <c r="A4461" t="s">
        <v>4278</v>
      </c>
      <c r="B4461" t="s">
        <v>4967</v>
      </c>
      <c r="C4461" t="s">
        <v>5327</v>
      </c>
      <c r="D4461" t="s">
        <v>5400</v>
      </c>
      <c r="E4461" t="s">
        <v>262</v>
      </c>
      <c r="F4461" t="s">
        <v>4434</v>
      </c>
      <c r="G4461">
        <v>0.25</v>
      </c>
      <c r="H4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1" t="str">
        <f>Tabla_Consulta_desde_proyectos6[[#This Row],[PRYApath]]&amp;" "&amp;Tabla_Consulta_desde_proyectos6[[#This Row],[Usunombre]]</f>
        <v>/0014/0016 ELIER CORTES BALTODANO</v>
      </c>
    </row>
    <row r="4462" spans="1:11" x14ac:dyDescent="0.3">
      <c r="A4462" t="s">
        <v>4278</v>
      </c>
      <c r="B4462" t="s">
        <v>4967</v>
      </c>
      <c r="C4462" t="s">
        <v>5327</v>
      </c>
      <c r="D4462" t="s">
        <v>5400</v>
      </c>
      <c r="E4462" t="s">
        <v>262</v>
      </c>
      <c r="F4462" t="s">
        <v>4593</v>
      </c>
      <c r="G4462">
        <v>0.25</v>
      </c>
      <c r="H4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2" t="str">
        <f>Tabla_Consulta_desde_proyectos6[[#This Row],[PRYApath]]&amp;" "&amp;Tabla_Consulta_desde_proyectos6[[#This Row],[Usunombre]]</f>
        <v>/0014/0016 ELIER CORTES BALTODANO</v>
      </c>
    </row>
    <row r="4463" spans="1:11" x14ac:dyDescent="0.3">
      <c r="A4463" t="s">
        <v>4278</v>
      </c>
      <c r="B4463" t="s">
        <v>4967</v>
      </c>
      <c r="C4463" t="s">
        <v>5327</v>
      </c>
      <c r="D4463" t="s">
        <v>5400</v>
      </c>
      <c r="E4463" t="s">
        <v>262</v>
      </c>
      <c r="F4463" t="s">
        <v>4640</v>
      </c>
      <c r="G4463">
        <v>0.25</v>
      </c>
      <c r="H4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3" t="str">
        <f>Tabla_Consulta_desde_proyectos6[[#This Row],[PRYApath]]&amp;" "&amp;Tabla_Consulta_desde_proyectos6[[#This Row],[Usunombre]]</f>
        <v>/0014/0016 ELIER CORTES BALTODANO</v>
      </c>
    </row>
    <row r="4464" spans="1:11" x14ac:dyDescent="0.3">
      <c r="A4464" t="s">
        <v>4278</v>
      </c>
      <c r="B4464" t="s">
        <v>4967</v>
      </c>
      <c r="C4464" t="s">
        <v>5327</v>
      </c>
      <c r="D4464" t="s">
        <v>5400</v>
      </c>
      <c r="E4464" t="s">
        <v>136</v>
      </c>
      <c r="F4464" t="s">
        <v>4284</v>
      </c>
      <c r="G4464">
        <v>1.5</v>
      </c>
      <c r="H4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4" t="str">
        <f>Tabla_Consulta_desde_proyectos6[[#This Row],[PRYApath]]&amp;" "&amp;Tabla_Consulta_desde_proyectos6[[#This Row],[Usunombre]]</f>
        <v>/0014/0016 GEHISSON ANDRES GAITAN HERRERA</v>
      </c>
    </row>
    <row r="4465" spans="1:11" x14ac:dyDescent="0.3">
      <c r="A4465" t="s">
        <v>4278</v>
      </c>
      <c r="B4465" t="s">
        <v>4967</v>
      </c>
      <c r="C4465" t="s">
        <v>4970</v>
      </c>
      <c r="D4465" t="s">
        <v>5400</v>
      </c>
      <c r="E4465" t="s">
        <v>136</v>
      </c>
      <c r="F4465" t="s">
        <v>4284</v>
      </c>
      <c r="G4465">
        <v>1</v>
      </c>
      <c r="H4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5" t="str">
        <f>Tabla_Consulta_desde_proyectos6[[#This Row],[PRYApath]]&amp;" "&amp;Tabla_Consulta_desde_proyectos6[[#This Row],[Usunombre]]</f>
        <v>/0014/0016 GEHISSON ANDRES GAITAN HERRERA</v>
      </c>
    </row>
    <row r="4466" spans="1:11" x14ac:dyDescent="0.3">
      <c r="A4466" t="s">
        <v>4278</v>
      </c>
      <c r="B4466" t="s">
        <v>4967</v>
      </c>
      <c r="C4466" t="s">
        <v>4970</v>
      </c>
      <c r="D4466" t="s">
        <v>5400</v>
      </c>
      <c r="E4466" t="s">
        <v>136</v>
      </c>
      <c r="F4466" t="s">
        <v>4342</v>
      </c>
      <c r="G4466">
        <v>0.25</v>
      </c>
      <c r="H4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6" t="str">
        <f>Tabla_Consulta_desde_proyectos6[[#This Row],[PRYApath]]&amp;" "&amp;Tabla_Consulta_desde_proyectos6[[#This Row],[Usunombre]]</f>
        <v>/0014/0016 GEHISSON ANDRES GAITAN HERRERA</v>
      </c>
    </row>
    <row r="4467" spans="1:11" x14ac:dyDescent="0.3">
      <c r="A4467" t="s">
        <v>4278</v>
      </c>
      <c r="B4467" t="s">
        <v>4967</v>
      </c>
      <c r="C4467" t="s">
        <v>4970</v>
      </c>
      <c r="D4467" t="s">
        <v>5400</v>
      </c>
      <c r="E4467" t="s">
        <v>136</v>
      </c>
      <c r="F4467" t="s">
        <v>4366</v>
      </c>
      <c r="G4467">
        <v>1</v>
      </c>
      <c r="H4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7" t="str">
        <f>Tabla_Consulta_desde_proyectos6[[#This Row],[PRYApath]]&amp;" "&amp;Tabla_Consulta_desde_proyectos6[[#This Row],[Usunombre]]</f>
        <v>/0014/0016 GEHISSON ANDRES GAITAN HERRERA</v>
      </c>
    </row>
    <row r="4468" spans="1:11" x14ac:dyDescent="0.3">
      <c r="A4468" t="s">
        <v>4278</v>
      </c>
      <c r="B4468" t="s">
        <v>4967</v>
      </c>
      <c r="C4468" t="s">
        <v>4970</v>
      </c>
      <c r="D4468" t="s">
        <v>5400</v>
      </c>
      <c r="E4468" t="s">
        <v>3974</v>
      </c>
      <c r="F4468" t="s">
        <v>4366</v>
      </c>
      <c r="G4468">
        <v>2</v>
      </c>
      <c r="H4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8" t="str">
        <f>Tabla_Consulta_desde_proyectos6[[#This Row],[PRYApath]]&amp;" "&amp;Tabla_Consulta_desde_proyectos6[[#This Row],[Usunombre]]</f>
        <v>/0014/0016 HELEN AZARIA NAVARRO BARAHONA</v>
      </c>
    </row>
    <row r="4469" spans="1:11" x14ac:dyDescent="0.3">
      <c r="A4469" t="s">
        <v>4278</v>
      </c>
      <c r="B4469" t="s">
        <v>4967</v>
      </c>
      <c r="C4469" t="s">
        <v>4970</v>
      </c>
      <c r="D4469" t="s">
        <v>5400</v>
      </c>
      <c r="E4469" t="s">
        <v>294</v>
      </c>
      <c r="F4469" t="s">
        <v>4342</v>
      </c>
      <c r="G4469">
        <v>2.75</v>
      </c>
      <c r="H4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69" t="str">
        <f>Tabla_Consulta_desde_proyectos6[[#This Row],[PRYApath]]&amp;" "&amp;Tabla_Consulta_desde_proyectos6[[#This Row],[Usunombre]]</f>
        <v>/0014/0016 JOSE DANIEL CHINCHILLA CERDAS</v>
      </c>
    </row>
    <row r="4470" spans="1:11" x14ac:dyDescent="0.3">
      <c r="A4470" t="s">
        <v>4126</v>
      </c>
      <c r="B4470" t="s">
        <v>4709</v>
      </c>
      <c r="C4470" t="s">
        <v>5656</v>
      </c>
      <c r="D4470" t="s">
        <v>1086</v>
      </c>
      <c r="E4470" t="s">
        <v>54</v>
      </c>
      <c r="F4470" t="s">
        <v>4422</v>
      </c>
      <c r="G4470">
        <v>0.15</v>
      </c>
      <c r="H4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0" t="str">
        <f>Tabla_Consulta_desde_proyectos6[[#This Row],[PRYApath]]&amp;" "&amp;Tabla_Consulta_desde_proyectos6[[#This Row],[Usunombre]]</f>
        <v>/0002/0002 JOSE ANDRES ROJAS GUTIERREZ</v>
      </c>
    </row>
    <row r="4471" spans="1:11" x14ac:dyDescent="0.3">
      <c r="A4471" t="s">
        <v>4126</v>
      </c>
      <c r="B4471" t="s">
        <v>4709</v>
      </c>
      <c r="C4471" t="s">
        <v>5657</v>
      </c>
      <c r="D4471" t="s">
        <v>1086</v>
      </c>
      <c r="E4471" t="s">
        <v>54</v>
      </c>
      <c r="F4471" t="s">
        <v>4422</v>
      </c>
      <c r="G4471">
        <v>0.15</v>
      </c>
      <c r="H4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1" t="str">
        <f>Tabla_Consulta_desde_proyectos6[[#This Row],[PRYApath]]&amp;" "&amp;Tabla_Consulta_desde_proyectos6[[#This Row],[Usunombre]]</f>
        <v>/0002/0002 JOSE ANDRES ROJAS GUTIERREZ</v>
      </c>
    </row>
    <row r="4472" spans="1:11" x14ac:dyDescent="0.3">
      <c r="A4472" t="s">
        <v>4126</v>
      </c>
      <c r="B4472" t="s">
        <v>4709</v>
      </c>
      <c r="C4472" t="s">
        <v>5658</v>
      </c>
      <c r="D4472" t="s">
        <v>1086</v>
      </c>
      <c r="E4472" t="s">
        <v>54</v>
      </c>
      <c r="F4472" t="s">
        <v>4434</v>
      </c>
      <c r="G4472">
        <v>0.15</v>
      </c>
      <c r="H4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2" t="str">
        <f>Tabla_Consulta_desde_proyectos6[[#This Row],[PRYApath]]&amp;" "&amp;Tabla_Consulta_desde_proyectos6[[#This Row],[Usunombre]]</f>
        <v>/0002/0002 JOSE ANDRES ROJAS GUTIERREZ</v>
      </c>
    </row>
    <row r="4473" spans="1:11" x14ac:dyDescent="0.3">
      <c r="A4473" t="s">
        <v>4126</v>
      </c>
      <c r="B4473" t="s">
        <v>4709</v>
      </c>
      <c r="C4473" t="s">
        <v>5656</v>
      </c>
      <c r="D4473" t="s">
        <v>1086</v>
      </c>
      <c r="E4473" t="s">
        <v>54</v>
      </c>
      <c r="F4473" t="s">
        <v>4434</v>
      </c>
      <c r="G4473">
        <v>0.25</v>
      </c>
      <c r="H4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3" t="str">
        <f>Tabla_Consulta_desde_proyectos6[[#This Row],[PRYApath]]&amp;" "&amp;Tabla_Consulta_desde_proyectos6[[#This Row],[Usunombre]]</f>
        <v>/0002/0002 JOSE ANDRES ROJAS GUTIERREZ</v>
      </c>
    </row>
    <row r="4474" spans="1:11" x14ac:dyDescent="0.3">
      <c r="A4474" t="s">
        <v>4126</v>
      </c>
      <c r="B4474" t="s">
        <v>4709</v>
      </c>
      <c r="C4474" t="s">
        <v>5659</v>
      </c>
      <c r="D4474" t="s">
        <v>1086</v>
      </c>
      <c r="E4474" t="s">
        <v>54</v>
      </c>
      <c r="F4474" t="s">
        <v>4434</v>
      </c>
      <c r="G4474">
        <v>0.3</v>
      </c>
      <c r="H4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4" t="str">
        <f>Tabla_Consulta_desde_proyectos6[[#This Row],[PRYApath]]&amp;" "&amp;Tabla_Consulta_desde_proyectos6[[#This Row],[Usunombre]]</f>
        <v>/0002/0002 JOSE ANDRES ROJAS GUTIERREZ</v>
      </c>
    </row>
    <row r="4475" spans="1:11" x14ac:dyDescent="0.3">
      <c r="A4475" t="s">
        <v>4126</v>
      </c>
      <c r="B4475" t="s">
        <v>4709</v>
      </c>
      <c r="C4475" t="s">
        <v>5660</v>
      </c>
      <c r="D4475" t="s">
        <v>1086</v>
      </c>
      <c r="E4475" t="s">
        <v>54</v>
      </c>
      <c r="F4475" t="s">
        <v>4434</v>
      </c>
      <c r="G4475">
        <v>0.4</v>
      </c>
      <c r="H4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5" t="str">
        <f>Tabla_Consulta_desde_proyectos6[[#This Row],[PRYApath]]&amp;" "&amp;Tabla_Consulta_desde_proyectos6[[#This Row],[Usunombre]]</f>
        <v>/0002/0002 JOSE ANDRES ROJAS GUTIERREZ</v>
      </c>
    </row>
    <row r="4476" spans="1:11" x14ac:dyDescent="0.3">
      <c r="A4476" t="s">
        <v>4126</v>
      </c>
      <c r="B4476" t="s">
        <v>4709</v>
      </c>
      <c r="C4476" t="s">
        <v>5661</v>
      </c>
      <c r="D4476" t="s">
        <v>1086</v>
      </c>
      <c r="E4476" t="s">
        <v>50</v>
      </c>
      <c r="F4476" t="s">
        <v>4258</v>
      </c>
      <c r="G4476">
        <v>1.5</v>
      </c>
      <c r="H4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6" t="str">
        <f>Tabla_Consulta_desde_proyectos6[[#This Row],[PRYApath]]&amp;" "&amp;Tabla_Consulta_desde_proyectos6[[#This Row],[Usunombre]]</f>
        <v>/0002/0002 ROGER GARCIA FERNANDEZ</v>
      </c>
    </row>
    <row r="4477" spans="1:11" x14ac:dyDescent="0.3">
      <c r="A4477" t="s">
        <v>4126</v>
      </c>
      <c r="B4477" t="s">
        <v>4709</v>
      </c>
      <c r="C4477" t="s">
        <v>5662</v>
      </c>
      <c r="D4477" t="s">
        <v>1086</v>
      </c>
      <c r="E4477" t="s">
        <v>50</v>
      </c>
      <c r="F4477" t="s">
        <v>4284</v>
      </c>
      <c r="G4477">
        <v>1</v>
      </c>
      <c r="H4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7" t="str">
        <f>Tabla_Consulta_desde_proyectos6[[#This Row],[PRYApath]]&amp;" "&amp;Tabla_Consulta_desde_proyectos6[[#This Row],[Usunombre]]</f>
        <v>/0002/0002 ROGER GARCIA FERNANDEZ</v>
      </c>
    </row>
    <row r="4478" spans="1:11" x14ac:dyDescent="0.3">
      <c r="A4478" t="s">
        <v>4126</v>
      </c>
      <c r="B4478" t="s">
        <v>4709</v>
      </c>
      <c r="C4478" t="s">
        <v>5663</v>
      </c>
      <c r="D4478" t="s">
        <v>1086</v>
      </c>
      <c r="E4478" t="s">
        <v>50</v>
      </c>
      <c r="F4478" t="s">
        <v>4422</v>
      </c>
      <c r="G4478">
        <v>0.25</v>
      </c>
      <c r="H4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8" t="str">
        <f>Tabla_Consulta_desde_proyectos6[[#This Row],[PRYApath]]&amp;" "&amp;Tabla_Consulta_desde_proyectos6[[#This Row],[Usunombre]]</f>
        <v>/0002/0002 ROGER GARCIA FERNANDEZ</v>
      </c>
    </row>
    <row r="4479" spans="1:11" x14ac:dyDescent="0.3">
      <c r="A4479" t="s">
        <v>4126</v>
      </c>
      <c r="B4479" t="s">
        <v>4709</v>
      </c>
      <c r="C4479" t="s">
        <v>4728</v>
      </c>
      <c r="D4479" t="s">
        <v>1097</v>
      </c>
      <c r="E4479" t="s">
        <v>3972</v>
      </c>
      <c r="F4479" t="s">
        <v>8381</v>
      </c>
      <c r="G4479">
        <v>4</v>
      </c>
      <c r="H4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79" t="str">
        <f>Tabla_Consulta_desde_proyectos6[[#This Row],[PRYApath]]&amp;" "&amp;Tabla_Consulta_desde_proyectos6[[#This Row],[Usunombre]]</f>
        <v>/0002/0004 AXEL MATUS VARGAS</v>
      </c>
    </row>
    <row r="4480" spans="1:11" x14ac:dyDescent="0.3">
      <c r="A4480" t="s">
        <v>4126</v>
      </c>
      <c r="B4480" t="s">
        <v>4709</v>
      </c>
      <c r="C4480" t="s">
        <v>5664</v>
      </c>
      <c r="D4480" t="s">
        <v>4930</v>
      </c>
      <c r="E4480" t="s">
        <v>1017</v>
      </c>
      <c r="F4480" t="s">
        <v>4258</v>
      </c>
      <c r="G4480">
        <v>8</v>
      </c>
      <c r="H4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0" t="str">
        <f>Tabla_Consulta_desde_proyectos6[[#This Row],[PRYApath]]&amp;" "&amp;Tabla_Consulta_desde_proyectos6[[#This Row],[Usunombre]]</f>
        <v>/0002/0006/0002 EDGAR CAMPOS RIVERA</v>
      </c>
    </row>
    <row r="4481" spans="1:11" x14ac:dyDescent="0.3">
      <c r="A4481" t="s">
        <v>4126</v>
      </c>
      <c r="B4481" t="s">
        <v>4709</v>
      </c>
      <c r="C4481" t="s">
        <v>5665</v>
      </c>
      <c r="D4481" t="s">
        <v>4933</v>
      </c>
      <c r="E4481" t="s">
        <v>3972</v>
      </c>
      <c r="F4481" t="s">
        <v>4422</v>
      </c>
      <c r="G4481">
        <v>6</v>
      </c>
      <c r="H4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1" t="str">
        <f>Tabla_Consulta_desde_proyectos6[[#This Row],[PRYApath]]&amp;" "&amp;Tabla_Consulta_desde_proyectos6[[#This Row],[Usunombre]]</f>
        <v>/0002/0008/0002 AXEL MATUS VARGAS</v>
      </c>
    </row>
    <row r="4482" spans="1:11" x14ac:dyDescent="0.3">
      <c r="A4482" t="s">
        <v>4126</v>
      </c>
      <c r="B4482" t="s">
        <v>4709</v>
      </c>
      <c r="C4482" t="s">
        <v>5666</v>
      </c>
      <c r="D4482" t="s">
        <v>4933</v>
      </c>
      <c r="E4482" t="s">
        <v>3972</v>
      </c>
      <c r="F4482" t="s">
        <v>4422</v>
      </c>
      <c r="G4482">
        <v>10</v>
      </c>
      <c r="H4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2" t="str">
        <f>Tabla_Consulta_desde_proyectos6[[#This Row],[PRYApath]]&amp;" "&amp;Tabla_Consulta_desde_proyectos6[[#This Row],[Usunombre]]</f>
        <v>/0002/0008/0002 AXEL MATUS VARGAS</v>
      </c>
    </row>
    <row r="4483" spans="1:11" x14ac:dyDescent="0.3">
      <c r="A4483" t="s">
        <v>4126</v>
      </c>
      <c r="B4483" t="s">
        <v>4709</v>
      </c>
      <c r="C4483" t="s">
        <v>5663</v>
      </c>
      <c r="D4483" t="s">
        <v>4933</v>
      </c>
      <c r="E4483" t="s">
        <v>3972</v>
      </c>
      <c r="F4483" t="s">
        <v>4422</v>
      </c>
      <c r="G4483">
        <v>24</v>
      </c>
      <c r="H4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3" t="str">
        <f>Tabla_Consulta_desde_proyectos6[[#This Row],[PRYApath]]&amp;" "&amp;Tabla_Consulta_desde_proyectos6[[#This Row],[Usunombre]]</f>
        <v>/0002/0008/0002 AXEL MATUS VARGAS</v>
      </c>
    </row>
    <row r="4484" spans="1:11" x14ac:dyDescent="0.3">
      <c r="A4484" t="s">
        <v>4126</v>
      </c>
      <c r="B4484" t="s">
        <v>4709</v>
      </c>
      <c r="C4484" t="s">
        <v>5665</v>
      </c>
      <c r="D4484" t="s">
        <v>4933</v>
      </c>
      <c r="E4484" t="s">
        <v>3972</v>
      </c>
      <c r="F4484" t="s">
        <v>4434</v>
      </c>
      <c r="G4484">
        <v>42</v>
      </c>
      <c r="H4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4" t="str">
        <f>Tabla_Consulta_desde_proyectos6[[#This Row],[PRYApath]]&amp;" "&amp;Tabla_Consulta_desde_proyectos6[[#This Row],[Usunombre]]</f>
        <v>/0002/0008/0002 AXEL MATUS VARGAS</v>
      </c>
    </row>
    <row r="4485" spans="1:11" x14ac:dyDescent="0.3">
      <c r="A4485" t="s">
        <v>4126</v>
      </c>
      <c r="B4485" t="s">
        <v>4709</v>
      </c>
      <c r="C4485" t="s">
        <v>326</v>
      </c>
      <c r="D4485" t="s">
        <v>4933</v>
      </c>
      <c r="E4485" t="s">
        <v>3972</v>
      </c>
      <c r="F4485" t="s">
        <v>4610</v>
      </c>
      <c r="G4485">
        <v>4</v>
      </c>
      <c r="H4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5" t="str">
        <f>Tabla_Consulta_desde_proyectos6[[#This Row],[PRYApath]]&amp;" "&amp;Tabla_Consulta_desde_proyectos6[[#This Row],[Usunombre]]</f>
        <v>/0002/0008/0002 AXEL MATUS VARGAS</v>
      </c>
    </row>
    <row r="4486" spans="1:11" x14ac:dyDescent="0.3">
      <c r="A4486" t="s">
        <v>4126</v>
      </c>
      <c r="B4486" t="s">
        <v>4709</v>
      </c>
      <c r="C4486" t="s">
        <v>5665</v>
      </c>
      <c r="D4486" t="s">
        <v>4933</v>
      </c>
      <c r="E4486" t="s">
        <v>3972</v>
      </c>
      <c r="F4486" t="s">
        <v>4610</v>
      </c>
      <c r="G4486">
        <v>56</v>
      </c>
      <c r="H4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6" t="str">
        <f>Tabla_Consulta_desde_proyectos6[[#This Row],[PRYApath]]&amp;" "&amp;Tabla_Consulta_desde_proyectos6[[#This Row],[Usunombre]]</f>
        <v>/0002/0008/0002 AXEL MATUS VARGAS</v>
      </c>
    </row>
    <row r="4487" spans="1:11" x14ac:dyDescent="0.3">
      <c r="A4487" t="s">
        <v>4126</v>
      </c>
      <c r="B4487" t="s">
        <v>4709</v>
      </c>
      <c r="C4487" t="s">
        <v>326</v>
      </c>
      <c r="D4487" t="s">
        <v>4933</v>
      </c>
      <c r="E4487" t="s">
        <v>3972</v>
      </c>
      <c r="F4487" t="s">
        <v>4692</v>
      </c>
      <c r="G4487">
        <v>8</v>
      </c>
      <c r="H4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7" t="str">
        <f>Tabla_Consulta_desde_proyectos6[[#This Row],[PRYApath]]&amp;" "&amp;Tabla_Consulta_desde_proyectos6[[#This Row],[Usunombre]]</f>
        <v>/0002/0008/0002 AXEL MATUS VARGAS</v>
      </c>
    </row>
    <row r="4488" spans="1:11" x14ac:dyDescent="0.3">
      <c r="A4488" t="s">
        <v>4126</v>
      </c>
      <c r="B4488" t="s">
        <v>4709</v>
      </c>
      <c r="C4488" t="s">
        <v>5667</v>
      </c>
      <c r="D4488" t="s">
        <v>4933</v>
      </c>
      <c r="E4488" t="s">
        <v>3972</v>
      </c>
      <c r="F4488" t="s">
        <v>4692</v>
      </c>
      <c r="G4488">
        <v>8</v>
      </c>
      <c r="H4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8" t="str">
        <f>Tabla_Consulta_desde_proyectos6[[#This Row],[PRYApath]]&amp;" "&amp;Tabla_Consulta_desde_proyectos6[[#This Row],[Usunombre]]</f>
        <v>/0002/0008/0002 AXEL MATUS VARGAS</v>
      </c>
    </row>
    <row r="4489" spans="1:11" x14ac:dyDescent="0.3">
      <c r="A4489" t="s">
        <v>4126</v>
      </c>
      <c r="B4489" t="s">
        <v>4709</v>
      </c>
      <c r="C4489" t="s">
        <v>5668</v>
      </c>
      <c r="D4489" t="s">
        <v>4933</v>
      </c>
      <c r="E4489" t="s">
        <v>3972</v>
      </c>
      <c r="F4489" t="s">
        <v>4692</v>
      </c>
      <c r="G4489">
        <v>8</v>
      </c>
      <c r="H4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89" t="str">
        <f>Tabla_Consulta_desde_proyectos6[[#This Row],[PRYApath]]&amp;" "&amp;Tabla_Consulta_desde_proyectos6[[#This Row],[Usunombre]]</f>
        <v>/0002/0008/0002 AXEL MATUS VARGAS</v>
      </c>
    </row>
    <row r="4490" spans="1:11" x14ac:dyDescent="0.3">
      <c r="A4490" t="s">
        <v>4126</v>
      </c>
      <c r="B4490" t="s">
        <v>4709</v>
      </c>
      <c r="C4490" t="s">
        <v>5667</v>
      </c>
      <c r="D4490" t="s">
        <v>4933</v>
      </c>
      <c r="E4490" t="s">
        <v>3972</v>
      </c>
      <c r="F4490" t="s">
        <v>4640</v>
      </c>
      <c r="G4490">
        <v>48</v>
      </c>
      <c r="H4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0" t="str">
        <f>Tabla_Consulta_desde_proyectos6[[#This Row],[PRYApath]]&amp;" "&amp;Tabla_Consulta_desde_proyectos6[[#This Row],[Usunombre]]</f>
        <v>/0002/0008/0002 AXEL MATUS VARGAS</v>
      </c>
    </row>
    <row r="4491" spans="1:11" x14ac:dyDescent="0.3">
      <c r="A4491" t="s">
        <v>4126</v>
      </c>
      <c r="B4491" t="s">
        <v>4709</v>
      </c>
      <c r="C4491" t="s">
        <v>5667</v>
      </c>
      <c r="D4491" t="s">
        <v>4933</v>
      </c>
      <c r="E4491" t="s">
        <v>3972</v>
      </c>
      <c r="F4491" t="s">
        <v>8381</v>
      </c>
      <c r="G4491">
        <v>16</v>
      </c>
      <c r="H4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1" t="str">
        <f>Tabla_Consulta_desde_proyectos6[[#This Row],[PRYApath]]&amp;" "&amp;Tabla_Consulta_desde_proyectos6[[#This Row],[Usunombre]]</f>
        <v>/0002/0008/0002 AXEL MATUS VARGAS</v>
      </c>
    </row>
    <row r="4492" spans="1:11" x14ac:dyDescent="0.3">
      <c r="A4492" t="s">
        <v>4126</v>
      </c>
      <c r="B4492" t="s">
        <v>4709</v>
      </c>
      <c r="C4492" t="s">
        <v>5669</v>
      </c>
      <c r="D4492" t="s">
        <v>4933</v>
      </c>
      <c r="E4492" t="s">
        <v>1017</v>
      </c>
      <c r="F4492" t="s">
        <v>4258</v>
      </c>
      <c r="G4492">
        <v>8</v>
      </c>
      <c r="H4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2" t="str">
        <f>Tabla_Consulta_desde_proyectos6[[#This Row],[PRYApath]]&amp;" "&amp;Tabla_Consulta_desde_proyectos6[[#This Row],[Usunombre]]</f>
        <v>/0002/0008/0002 EDGAR CAMPOS RIVERA</v>
      </c>
    </row>
    <row r="4493" spans="1:11" x14ac:dyDescent="0.3">
      <c r="A4493" t="s">
        <v>4126</v>
      </c>
      <c r="B4493" t="s">
        <v>4709</v>
      </c>
      <c r="C4493" t="s">
        <v>4742</v>
      </c>
      <c r="D4493" t="s">
        <v>4933</v>
      </c>
      <c r="E4493" t="s">
        <v>1017</v>
      </c>
      <c r="F4493" t="s">
        <v>4258</v>
      </c>
      <c r="G4493">
        <v>4</v>
      </c>
      <c r="H4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3" t="str">
        <f>Tabla_Consulta_desde_proyectos6[[#This Row],[PRYApath]]&amp;" "&amp;Tabla_Consulta_desde_proyectos6[[#This Row],[Usunombre]]</f>
        <v>/0002/0008/0002 EDGAR CAMPOS RIVERA</v>
      </c>
    </row>
    <row r="4494" spans="1:11" x14ac:dyDescent="0.3">
      <c r="A4494" t="s">
        <v>4126</v>
      </c>
      <c r="B4494" t="s">
        <v>4709</v>
      </c>
      <c r="C4494" t="s">
        <v>5670</v>
      </c>
      <c r="D4494" t="s">
        <v>4933</v>
      </c>
      <c r="E4494" t="s">
        <v>1017</v>
      </c>
      <c r="F4494" t="s">
        <v>4258</v>
      </c>
      <c r="G4494">
        <v>8</v>
      </c>
      <c r="H4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4" t="str">
        <f>Tabla_Consulta_desde_proyectos6[[#This Row],[PRYApath]]&amp;" "&amp;Tabla_Consulta_desde_proyectos6[[#This Row],[Usunombre]]</f>
        <v>/0002/0008/0002 EDGAR CAMPOS RIVERA</v>
      </c>
    </row>
    <row r="4495" spans="1:11" x14ac:dyDescent="0.3">
      <c r="A4495" t="s">
        <v>4126</v>
      </c>
      <c r="B4495" t="s">
        <v>4709</v>
      </c>
      <c r="C4495" t="s">
        <v>5671</v>
      </c>
      <c r="D4495" t="s">
        <v>4933</v>
      </c>
      <c r="E4495" t="s">
        <v>1017</v>
      </c>
      <c r="F4495" t="s">
        <v>4258</v>
      </c>
      <c r="G4495">
        <v>8</v>
      </c>
      <c r="H4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5" t="str">
        <f>Tabla_Consulta_desde_proyectos6[[#This Row],[PRYApath]]&amp;" "&amp;Tabla_Consulta_desde_proyectos6[[#This Row],[Usunombre]]</f>
        <v>/0002/0008/0002 EDGAR CAMPOS RIVERA</v>
      </c>
    </row>
    <row r="4496" spans="1:11" x14ac:dyDescent="0.3">
      <c r="A4496" t="s">
        <v>4126</v>
      </c>
      <c r="B4496" t="s">
        <v>4709</v>
      </c>
      <c r="C4496" t="s">
        <v>5664</v>
      </c>
      <c r="D4496" t="s">
        <v>4933</v>
      </c>
      <c r="E4496" t="s">
        <v>1017</v>
      </c>
      <c r="F4496" t="s">
        <v>4258</v>
      </c>
      <c r="G4496">
        <v>8</v>
      </c>
      <c r="H4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6" t="str">
        <f>Tabla_Consulta_desde_proyectos6[[#This Row],[PRYApath]]&amp;" "&amp;Tabla_Consulta_desde_proyectos6[[#This Row],[Usunombre]]</f>
        <v>/0002/0008/0002 EDGAR CAMPOS RIVERA</v>
      </c>
    </row>
    <row r="4497" spans="1:11" x14ac:dyDescent="0.3">
      <c r="A4497" t="s">
        <v>4126</v>
      </c>
      <c r="B4497" t="s">
        <v>4709</v>
      </c>
      <c r="C4497" t="s">
        <v>5672</v>
      </c>
      <c r="D4497" t="s">
        <v>4933</v>
      </c>
      <c r="E4497" t="s">
        <v>1017</v>
      </c>
      <c r="F4497" t="s">
        <v>4258</v>
      </c>
      <c r="G4497">
        <v>16</v>
      </c>
      <c r="H4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7" t="str">
        <f>Tabla_Consulta_desde_proyectos6[[#This Row],[PRYApath]]&amp;" "&amp;Tabla_Consulta_desde_proyectos6[[#This Row],[Usunombre]]</f>
        <v>/0002/0008/0002 EDGAR CAMPOS RIVERA</v>
      </c>
    </row>
    <row r="4498" spans="1:11" x14ac:dyDescent="0.3">
      <c r="A4498" t="s">
        <v>4126</v>
      </c>
      <c r="B4498" t="s">
        <v>4709</v>
      </c>
      <c r="C4498" t="s">
        <v>5673</v>
      </c>
      <c r="D4498" t="s">
        <v>4933</v>
      </c>
      <c r="E4498" t="s">
        <v>1017</v>
      </c>
      <c r="F4498" t="s">
        <v>4258</v>
      </c>
      <c r="G4498">
        <v>4</v>
      </c>
      <c r="H4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8" t="str">
        <f>Tabla_Consulta_desde_proyectos6[[#This Row],[PRYApath]]&amp;" "&amp;Tabla_Consulta_desde_proyectos6[[#This Row],[Usunombre]]</f>
        <v>/0002/0008/0002 EDGAR CAMPOS RIVERA</v>
      </c>
    </row>
    <row r="4499" spans="1:11" x14ac:dyDescent="0.3">
      <c r="A4499" t="s">
        <v>4126</v>
      </c>
      <c r="B4499" t="s">
        <v>4709</v>
      </c>
      <c r="C4499" t="s">
        <v>5674</v>
      </c>
      <c r="D4499" t="s">
        <v>4933</v>
      </c>
      <c r="E4499" t="s">
        <v>1017</v>
      </c>
      <c r="F4499" t="s">
        <v>4258</v>
      </c>
      <c r="G4499">
        <v>8</v>
      </c>
      <c r="H4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499" t="str">
        <f>Tabla_Consulta_desde_proyectos6[[#This Row],[PRYApath]]&amp;" "&amp;Tabla_Consulta_desde_proyectos6[[#This Row],[Usunombre]]</f>
        <v>/0002/0008/0002 EDGAR CAMPOS RIVERA</v>
      </c>
    </row>
    <row r="4500" spans="1:11" x14ac:dyDescent="0.3">
      <c r="A4500" t="s">
        <v>4126</v>
      </c>
      <c r="B4500" t="s">
        <v>4709</v>
      </c>
      <c r="C4500" t="s">
        <v>5675</v>
      </c>
      <c r="D4500" t="s">
        <v>4933</v>
      </c>
      <c r="E4500" t="s">
        <v>1017</v>
      </c>
      <c r="F4500" t="s">
        <v>4258</v>
      </c>
      <c r="G4500">
        <v>8</v>
      </c>
      <c r="H4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0" t="str">
        <f>Tabla_Consulta_desde_proyectos6[[#This Row],[PRYApath]]&amp;" "&amp;Tabla_Consulta_desde_proyectos6[[#This Row],[Usunombre]]</f>
        <v>/0002/0008/0002 EDGAR CAMPOS RIVERA</v>
      </c>
    </row>
    <row r="4501" spans="1:11" x14ac:dyDescent="0.3">
      <c r="A4501" t="s">
        <v>4126</v>
      </c>
      <c r="B4501" t="s">
        <v>4709</v>
      </c>
      <c r="C4501" t="s">
        <v>5676</v>
      </c>
      <c r="D4501" t="s">
        <v>4933</v>
      </c>
      <c r="E4501" t="s">
        <v>1017</v>
      </c>
      <c r="F4501" t="s">
        <v>4258</v>
      </c>
      <c r="G4501">
        <v>8</v>
      </c>
      <c r="H4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1" t="str">
        <f>Tabla_Consulta_desde_proyectos6[[#This Row],[PRYApath]]&amp;" "&amp;Tabla_Consulta_desde_proyectos6[[#This Row],[Usunombre]]</f>
        <v>/0002/0008/0002 EDGAR CAMPOS RIVERA</v>
      </c>
    </row>
    <row r="4502" spans="1:11" x14ac:dyDescent="0.3">
      <c r="A4502" t="s">
        <v>4126</v>
      </c>
      <c r="B4502" t="s">
        <v>4709</v>
      </c>
      <c r="C4502" t="s">
        <v>5677</v>
      </c>
      <c r="D4502" t="s">
        <v>4933</v>
      </c>
      <c r="E4502" t="s">
        <v>1017</v>
      </c>
      <c r="F4502" t="s">
        <v>4258</v>
      </c>
      <c r="G4502">
        <v>16</v>
      </c>
      <c r="H4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2" t="str">
        <f>Tabla_Consulta_desde_proyectos6[[#This Row],[PRYApath]]&amp;" "&amp;Tabla_Consulta_desde_proyectos6[[#This Row],[Usunombre]]</f>
        <v>/0002/0008/0002 EDGAR CAMPOS RIVERA</v>
      </c>
    </row>
    <row r="4503" spans="1:11" x14ac:dyDescent="0.3">
      <c r="A4503" t="s">
        <v>4126</v>
      </c>
      <c r="B4503" t="s">
        <v>4709</v>
      </c>
      <c r="C4503" t="s">
        <v>5678</v>
      </c>
      <c r="D4503" t="s">
        <v>4933</v>
      </c>
      <c r="E4503" t="s">
        <v>1017</v>
      </c>
      <c r="F4503" t="s">
        <v>4258</v>
      </c>
      <c r="G4503">
        <v>16</v>
      </c>
      <c r="H4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3" t="str">
        <f>Tabla_Consulta_desde_proyectos6[[#This Row],[PRYApath]]&amp;" "&amp;Tabla_Consulta_desde_proyectos6[[#This Row],[Usunombre]]</f>
        <v>/0002/0008/0002 EDGAR CAMPOS RIVERA</v>
      </c>
    </row>
    <row r="4504" spans="1:11" x14ac:dyDescent="0.3">
      <c r="A4504" t="s">
        <v>4126</v>
      </c>
      <c r="B4504" t="s">
        <v>4709</v>
      </c>
      <c r="C4504" t="s">
        <v>5671</v>
      </c>
      <c r="D4504" t="s">
        <v>4933</v>
      </c>
      <c r="E4504" t="s">
        <v>1017</v>
      </c>
      <c r="F4504" t="s">
        <v>4284</v>
      </c>
      <c r="G4504">
        <v>32</v>
      </c>
      <c r="H4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4" t="str">
        <f>Tabla_Consulta_desde_proyectos6[[#This Row],[PRYApath]]&amp;" "&amp;Tabla_Consulta_desde_proyectos6[[#This Row],[Usunombre]]</f>
        <v>/0002/0008/0002 EDGAR CAMPOS RIVERA</v>
      </c>
    </row>
    <row r="4505" spans="1:11" x14ac:dyDescent="0.3">
      <c r="A4505" t="s">
        <v>4126</v>
      </c>
      <c r="B4505" t="s">
        <v>4709</v>
      </c>
      <c r="C4505" t="s">
        <v>5670</v>
      </c>
      <c r="D4505" t="s">
        <v>4933</v>
      </c>
      <c r="E4505" t="s">
        <v>1017</v>
      </c>
      <c r="F4505" t="s">
        <v>4284</v>
      </c>
      <c r="G4505">
        <v>40</v>
      </c>
      <c r="H4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5" t="str">
        <f>Tabla_Consulta_desde_proyectos6[[#This Row],[PRYApath]]&amp;" "&amp;Tabla_Consulta_desde_proyectos6[[#This Row],[Usunombre]]</f>
        <v>/0002/0008/0002 EDGAR CAMPOS RIVERA</v>
      </c>
    </row>
    <row r="4506" spans="1:11" x14ac:dyDescent="0.3">
      <c r="A4506" t="s">
        <v>4126</v>
      </c>
      <c r="B4506" t="s">
        <v>4709</v>
      </c>
      <c r="C4506" t="s">
        <v>5670</v>
      </c>
      <c r="D4506" t="s">
        <v>4933</v>
      </c>
      <c r="E4506" t="s">
        <v>1017</v>
      </c>
      <c r="F4506" t="s">
        <v>4388</v>
      </c>
      <c r="G4506">
        <v>8</v>
      </c>
      <c r="H4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6" t="str">
        <f>Tabla_Consulta_desde_proyectos6[[#This Row],[PRYApath]]&amp;" "&amp;Tabla_Consulta_desde_proyectos6[[#This Row],[Usunombre]]</f>
        <v>/0002/0008/0002 EDGAR CAMPOS RIVERA</v>
      </c>
    </row>
    <row r="4507" spans="1:11" x14ac:dyDescent="0.3">
      <c r="A4507" t="s">
        <v>4126</v>
      </c>
      <c r="C4507" t="s">
        <v>4728</v>
      </c>
      <c r="D4507" t="s">
        <v>4933</v>
      </c>
      <c r="E4507" t="s">
        <v>51</v>
      </c>
      <c r="F4507" t="s">
        <v>4258</v>
      </c>
      <c r="G4507">
        <v>15</v>
      </c>
      <c r="H4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7" t="str">
        <f>Tabla_Consulta_desde_proyectos6[[#This Row],[PRYApath]]&amp;" "&amp;Tabla_Consulta_desde_proyectos6[[#This Row],[Usunombre]]</f>
        <v>/0002/0008/0002 FREDERICK CASTRO MURILLO</v>
      </c>
    </row>
    <row r="4508" spans="1:11" x14ac:dyDescent="0.3">
      <c r="A4508" t="s">
        <v>4126</v>
      </c>
      <c r="C4508" t="s">
        <v>4728</v>
      </c>
      <c r="D4508" t="s">
        <v>4933</v>
      </c>
      <c r="E4508" t="s">
        <v>51</v>
      </c>
      <c r="F4508" t="s">
        <v>4284</v>
      </c>
      <c r="G4508">
        <v>28</v>
      </c>
      <c r="H4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8" t="str">
        <f>Tabla_Consulta_desde_proyectos6[[#This Row],[PRYApath]]&amp;" "&amp;Tabla_Consulta_desde_proyectos6[[#This Row],[Usunombre]]</f>
        <v>/0002/0008/0002 FREDERICK CASTRO MURILLO</v>
      </c>
    </row>
    <row r="4509" spans="1:11" x14ac:dyDescent="0.3">
      <c r="A4509" t="s">
        <v>4126</v>
      </c>
      <c r="C4509" t="s">
        <v>4728</v>
      </c>
      <c r="D4509" t="s">
        <v>4933</v>
      </c>
      <c r="E4509" t="s">
        <v>51</v>
      </c>
      <c r="F4509" t="s">
        <v>4342</v>
      </c>
      <c r="G4509">
        <v>22</v>
      </c>
      <c r="H4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09" t="str">
        <f>Tabla_Consulta_desde_proyectos6[[#This Row],[PRYApath]]&amp;" "&amp;Tabla_Consulta_desde_proyectos6[[#This Row],[Usunombre]]</f>
        <v>/0002/0008/0002 FREDERICK CASTRO MURILLO</v>
      </c>
    </row>
    <row r="4510" spans="1:11" x14ac:dyDescent="0.3">
      <c r="A4510" t="s">
        <v>4126</v>
      </c>
      <c r="B4510" t="s">
        <v>4709</v>
      </c>
      <c r="C4510" t="s">
        <v>5657</v>
      </c>
      <c r="D4510" t="s">
        <v>4933</v>
      </c>
      <c r="E4510" t="s">
        <v>54</v>
      </c>
      <c r="F4510" t="s">
        <v>4422</v>
      </c>
      <c r="G4510">
        <v>7.85</v>
      </c>
      <c r="H4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0" t="str">
        <f>Tabla_Consulta_desde_proyectos6[[#This Row],[PRYApath]]&amp;" "&amp;Tabla_Consulta_desde_proyectos6[[#This Row],[Usunombre]]</f>
        <v>/0002/0008/0002 JOSE ANDRES ROJAS GUTIERREZ</v>
      </c>
    </row>
    <row r="4511" spans="1:11" x14ac:dyDescent="0.3">
      <c r="A4511" t="s">
        <v>4126</v>
      </c>
      <c r="B4511" t="s">
        <v>4709</v>
      </c>
      <c r="C4511" t="s">
        <v>5656</v>
      </c>
      <c r="D4511" t="s">
        <v>4933</v>
      </c>
      <c r="E4511" t="s">
        <v>54</v>
      </c>
      <c r="F4511" t="s">
        <v>4434</v>
      </c>
      <c r="G4511">
        <v>7.75</v>
      </c>
      <c r="H4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1" t="str">
        <f>Tabla_Consulta_desde_proyectos6[[#This Row],[PRYApath]]&amp;" "&amp;Tabla_Consulta_desde_proyectos6[[#This Row],[Usunombre]]</f>
        <v>/0002/0008/0002 JOSE ANDRES ROJAS GUTIERREZ</v>
      </c>
    </row>
    <row r="4512" spans="1:11" x14ac:dyDescent="0.3">
      <c r="A4512" t="s">
        <v>4126</v>
      </c>
      <c r="B4512" t="s">
        <v>4709</v>
      </c>
      <c r="C4512" t="s">
        <v>5658</v>
      </c>
      <c r="D4512" t="s">
        <v>4933</v>
      </c>
      <c r="E4512" t="s">
        <v>54</v>
      </c>
      <c r="F4512" t="s">
        <v>4434</v>
      </c>
      <c r="G4512">
        <v>7.85</v>
      </c>
      <c r="H4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2" t="str">
        <f>Tabla_Consulta_desde_proyectos6[[#This Row],[PRYApath]]&amp;" "&amp;Tabla_Consulta_desde_proyectos6[[#This Row],[Usunombre]]</f>
        <v>/0002/0008/0002 JOSE ANDRES ROJAS GUTIERREZ</v>
      </c>
    </row>
    <row r="4513" spans="1:11" x14ac:dyDescent="0.3">
      <c r="A4513" t="s">
        <v>4126</v>
      </c>
      <c r="B4513" t="s">
        <v>4709</v>
      </c>
      <c r="C4513" t="s">
        <v>5659</v>
      </c>
      <c r="D4513" t="s">
        <v>4933</v>
      </c>
      <c r="E4513" t="s">
        <v>54</v>
      </c>
      <c r="F4513" t="s">
        <v>4434</v>
      </c>
      <c r="G4513">
        <v>15.7</v>
      </c>
      <c r="H4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3" t="str">
        <f>Tabla_Consulta_desde_proyectos6[[#This Row],[PRYApath]]&amp;" "&amp;Tabla_Consulta_desde_proyectos6[[#This Row],[Usunombre]]</f>
        <v>/0002/0008/0002 JOSE ANDRES ROJAS GUTIERREZ</v>
      </c>
    </row>
    <row r="4514" spans="1:11" x14ac:dyDescent="0.3">
      <c r="A4514" t="s">
        <v>4126</v>
      </c>
      <c r="B4514" t="s">
        <v>4709</v>
      </c>
      <c r="C4514" t="s">
        <v>5660</v>
      </c>
      <c r="D4514" t="s">
        <v>4933</v>
      </c>
      <c r="E4514" t="s">
        <v>54</v>
      </c>
      <c r="F4514" t="s">
        <v>4434</v>
      </c>
      <c r="G4514">
        <v>32.6</v>
      </c>
      <c r="H4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4" t="str">
        <f>Tabla_Consulta_desde_proyectos6[[#This Row],[PRYApath]]&amp;" "&amp;Tabla_Consulta_desde_proyectos6[[#This Row],[Usunombre]]</f>
        <v>/0002/0008/0002 JOSE ANDRES ROJAS GUTIERREZ</v>
      </c>
    </row>
    <row r="4515" spans="1:11" x14ac:dyDescent="0.3">
      <c r="A4515" t="s">
        <v>4126</v>
      </c>
      <c r="B4515" t="s">
        <v>4709</v>
      </c>
      <c r="C4515" t="s">
        <v>5662</v>
      </c>
      <c r="D4515" t="s">
        <v>4933</v>
      </c>
      <c r="E4515" t="s">
        <v>54</v>
      </c>
      <c r="F4515" t="s">
        <v>8381</v>
      </c>
      <c r="G4515">
        <v>11</v>
      </c>
      <c r="H451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5" t="str">
        <f>Tabla_Consulta_desde_proyectos6[[#This Row],[PRYApath]]&amp;" "&amp;Tabla_Consulta_desde_proyectos6[[#This Row],[Usunombre]]</f>
        <v>/0002/0008/0002 JOSE ANDRES ROJAS GUTIERREZ</v>
      </c>
    </row>
    <row r="4516" spans="1:11" x14ac:dyDescent="0.3">
      <c r="A4516" t="s">
        <v>4126</v>
      </c>
      <c r="B4516" t="s">
        <v>4709</v>
      </c>
      <c r="C4516" t="s">
        <v>5679</v>
      </c>
      <c r="D4516" t="s">
        <v>4933</v>
      </c>
      <c r="E4516" t="s">
        <v>10</v>
      </c>
      <c r="F4516" t="s">
        <v>4284</v>
      </c>
      <c r="G4516">
        <v>2</v>
      </c>
      <c r="H4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6" t="str">
        <f>Tabla_Consulta_desde_proyectos6[[#This Row],[PRYApath]]&amp;" "&amp;Tabla_Consulta_desde_proyectos6[[#This Row],[Usunombre]]</f>
        <v>/0002/0008/0002 OSCAR BONILLA CALDERON</v>
      </c>
    </row>
    <row r="4517" spans="1:11" x14ac:dyDescent="0.3">
      <c r="A4517" t="s">
        <v>4126</v>
      </c>
      <c r="B4517" t="s">
        <v>4709</v>
      </c>
      <c r="C4517" t="s">
        <v>5661</v>
      </c>
      <c r="D4517" t="s">
        <v>4933</v>
      </c>
      <c r="E4517" t="s">
        <v>50</v>
      </c>
      <c r="F4517" t="s">
        <v>4258</v>
      </c>
      <c r="G4517">
        <v>46.5</v>
      </c>
      <c r="H4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7" t="str">
        <f>Tabla_Consulta_desde_proyectos6[[#This Row],[PRYApath]]&amp;" "&amp;Tabla_Consulta_desde_proyectos6[[#This Row],[Usunombre]]</f>
        <v>/0002/0008/0002 ROGER GARCIA FERNANDEZ</v>
      </c>
    </row>
    <row r="4518" spans="1:11" x14ac:dyDescent="0.3">
      <c r="A4518" t="s">
        <v>4126</v>
      </c>
      <c r="B4518" t="s">
        <v>4709</v>
      </c>
      <c r="C4518" t="s">
        <v>5662</v>
      </c>
      <c r="D4518" t="s">
        <v>4933</v>
      </c>
      <c r="E4518" t="s">
        <v>50</v>
      </c>
      <c r="F4518" t="s">
        <v>4284</v>
      </c>
      <c r="G4518">
        <v>31</v>
      </c>
      <c r="H4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8" t="str">
        <f>Tabla_Consulta_desde_proyectos6[[#This Row],[PRYApath]]&amp;" "&amp;Tabla_Consulta_desde_proyectos6[[#This Row],[Usunombre]]</f>
        <v>/0002/0008/0002 ROGER GARCIA FERNANDEZ</v>
      </c>
    </row>
    <row r="4519" spans="1:11" x14ac:dyDescent="0.3">
      <c r="A4519" t="s">
        <v>4126</v>
      </c>
      <c r="B4519" t="s">
        <v>4709</v>
      </c>
      <c r="C4519" t="s">
        <v>5663</v>
      </c>
      <c r="D4519" t="s">
        <v>4933</v>
      </c>
      <c r="E4519" t="s">
        <v>50</v>
      </c>
      <c r="F4519" t="s">
        <v>4422</v>
      </c>
      <c r="G4519">
        <v>7.75</v>
      </c>
      <c r="H4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19" t="str">
        <f>Tabla_Consulta_desde_proyectos6[[#This Row],[PRYApath]]&amp;" "&amp;Tabla_Consulta_desde_proyectos6[[#This Row],[Usunombre]]</f>
        <v>/0002/0008/0002 ROGER GARCIA FERNANDEZ</v>
      </c>
    </row>
    <row r="4520" spans="1:11" x14ac:dyDescent="0.3">
      <c r="A4520" t="s">
        <v>4126</v>
      </c>
      <c r="B4520" t="s">
        <v>4709</v>
      </c>
      <c r="C4520" t="s">
        <v>5656</v>
      </c>
      <c r="D4520" t="s">
        <v>4934</v>
      </c>
      <c r="E4520" t="s">
        <v>54</v>
      </c>
      <c r="F4520" t="s">
        <v>4422</v>
      </c>
      <c r="G4520">
        <v>7.85</v>
      </c>
      <c r="H4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0" t="str">
        <f>Tabla_Consulta_desde_proyectos6[[#This Row],[PRYApath]]&amp;" "&amp;Tabla_Consulta_desde_proyectos6[[#This Row],[Usunombre]]</f>
        <v>/0002/0008/0004 JOSE ANDRES ROJAS GUTIERREZ</v>
      </c>
    </row>
    <row r="4521" spans="1:11" x14ac:dyDescent="0.3">
      <c r="A4521" t="s">
        <v>4126</v>
      </c>
      <c r="C4521" t="s">
        <v>4728</v>
      </c>
      <c r="D4521" t="s">
        <v>5680</v>
      </c>
      <c r="E4521" t="s">
        <v>51</v>
      </c>
      <c r="F4521" t="s">
        <v>4342</v>
      </c>
      <c r="G4521">
        <v>4</v>
      </c>
      <c r="H4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1" t="str">
        <f>Tabla_Consulta_desde_proyectos6[[#This Row],[PRYApath]]&amp;" "&amp;Tabla_Consulta_desde_proyectos6[[#This Row],[Usunombre]]</f>
        <v>/0002/0022/0006 FREDERICK CASTRO MURILLO</v>
      </c>
    </row>
    <row r="4522" spans="1:11" x14ac:dyDescent="0.3">
      <c r="A4522" t="s">
        <v>4126</v>
      </c>
      <c r="D4522" t="s">
        <v>5681</v>
      </c>
      <c r="E4522" t="s">
        <v>4122</v>
      </c>
      <c r="F4522" t="s">
        <v>4258</v>
      </c>
      <c r="G4522">
        <v>56</v>
      </c>
      <c r="H4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2" t="str">
        <f>Tabla_Consulta_desde_proyectos6[[#This Row],[PRYApath]]&amp;" "&amp;Tabla_Consulta_desde_proyectos6[[#This Row],[Usunombre]]</f>
        <v>/0004/0002/0008 EVANS ANDRES CAMPOS SOLIS</v>
      </c>
    </row>
    <row r="4523" spans="1:11" x14ac:dyDescent="0.3">
      <c r="A4523" t="s">
        <v>4126</v>
      </c>
      <c r="D4523" t="s">
        <v>5681</v>
      </c>
      <c r="E4523" t="s">
        <v>4122</v>
      </c>
      <c r="F4523" t="s">
        <v>4422</v>
      </c>
      <c r="G4523">
        <v>144</v>
      </c>
      <c r="H4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3" t="str">
        <f>Tabla_Consulta_desde_proyectos6[[#This Row],[PRYApath]]&amp;" "&amp;Tabla_Consulta_desde_proyectos6[[#This Row],[Usunombre]]</f>
        <v>/0004/0002/0008 EVANS ANDRES CAMPOS SOLIS</v>
      </c>
    </row>
    <row r="4524" spans="1:11" x14ac:dyDescent="0.3">
      <c r="A4524" t="s">
        <v>4126</v>
      </c>
      <c r="D4524" t="s">
        <v>5681</v>
      </c>
      <c r="E4524" t="s">
        <v>4122</v>
      </c>
      <c r="F4524" t="s">
        <v>4434</v>
      </c>
      <c r="G4524">
        <v>156</v>
      </c>
      <c r="H4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4" t="str">
        <f>Tabla_Consulta_desde_proyectos6[[#This Row],[PRYApath]]&amp;" "&amp;Tabla_Consulta_desde_proyectos6[[#This Row],[Usunombre]]</f>
        <v>/0004/0002/0008 EVANS ANDRES CAMPOS SOLIS</v>
      </c>
    </row>
    <row r="4525" spans="1:11" x14ac:dyDescent="0.3">
      <c r="A4525" t="s">
        <v>4126</v>
      </c>
      <c r="D4525" t="s">
        <v>5681</v>
      </c>
      <c r="E4525" t="s">
        <v>4122</v>
      </c>
      <c r="F4525" t="s">
        <v>4493</v>
      </c>
      <c r="G4525">
        <v>4</v>
      </c>
      <c r="H4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5" t="str">
        <f>Tabla_Consulta_desde_proyectos6[[#This Row],[PRYApath]]&amp;" "&amp;Tabla_Consulta_desde_proyectos6[[#This Row],[Usunombre]]</f>
        <v>/0004/0002/0008 EVANS ANDRES CAMPOS SOLIS</v>
      </c>
    </row>
    <row r="4526" spans="1:11" x14ac:dyDescent="0.3">
      <c r="A4526" t="s">
        <v>4126</v>
      </c>
      <c r="D4526" t="s">
        <v>5682</v>
      </c>
      <c r="E4526" t="s">
        <v>4122</v>
      </c>
      <c r="F4526" t="s">
        <v>4422</v>
      </c>
      <c r="G4526">
        <v>13</v>
      </c>
      <c r="H4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6" t="str">
        <f>Tabla_Consulta_desde_proyectos6[[#This Row],[PRYApath]]&amp;" "&amp;Tabla_Consulta_desde_proyectos6[[#This Row],[Usunombre]]</f>
        <v>/0004/0002/0010 EVANS ANDRES CAMPOS SOLIS</v>
      </c>
    </row>
    <row r="4527" spans="1:11" x14ac:dyDescent="0.3">
      <c r="A4527" t="s">
        <v>4126</v>
      </c>
      <c r="D4527" t="s">
        <v>5682</v>
      </c>
      <c r="E4527" t="s">
        <v>4122</v>
      </c>
      <c r="F4527" t="s">
        <v>4434</v>
      </c>
      <c r="G4527">
        <v>2</v>
      </c>
      <c r="H4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7" t="str">
        <f>Tabla_Consulta_desde_proyectos6[[#This Row],[PRYApath]]&amp;" "&amp;Tabla_Consulta_desde_proyectos6[[#This Row],[Usunombre]]</f>
        <v>/0004/0002/0010 EVANS ANDRES CAMPOS SOLIS</v>
      </c>
    </row>
    <row r="4528" spans="1:11" x14ac:dyDescent="0.3">
      <c r="A4528" t="s">
        <v>3564</v>
      </c>
      <c r="D4528" t="s">
        <v>4925</v>
      </c>
      <c r="E4528" t="s">
        <v>60</v>
      </c>
      <c r="F4528" t="s">
        <v>4258</v>
      </c>
      <c r="G4528">
        <v>14.5</v>
      </c>
      <c r="H4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8" t="str">
        <f>Tabla_Consulta_desde_proyectos6[[#This Row],[PRYApath]]&amp;" "&amp;Tabla_Consulta_desde_proyectos6[[#This Row],[Usunombre]]</f>
        <v>/0002/0002/0002 AARON VARGAS VALVERDE</v>
      </c>
    </row>
    <row r="4529" spans="1:11" x14ac:dyDescent="0.3">
      <c r="A4529" t="s">
        <v>3564</v>
      </c>
      <c r="D4529" t="s">
        <v>4925</v>
      </c>
      <c r="E4529" t="s">
        <v>60</v>
      </c>
      <c r="F4529" t="s">
        <v>4284</v>
      </c>
      <c r="G4529">
        <v>4</v>
      </c>
      <c r="H4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29" t="str">
        <f>Tabla_Consulta_desde_proyectos6[[#This Row],[PRYApath]]&amp;" "&amp;Tabla_Consulta_desde_proyectos6[[#This Row],[Usunombre]]</f>
        <v>/0002/0002/0002 AARON VARGAS VALVERDE</v>
      </c>
    </row>
    <row r="4530" spans="1:11" x14ac:dyDescent="0.3">
      <c r="A4530" t="s">
        <v>3564</v>
      </c>
      <c r="D4530" t="s">
        <v>4925</v>
      </c>
      <c r="E4530" t="s">
        <v>60</v>
      </c>
      <c r="F4530" t="s">
        <v>4342</v>
      </c>
      <c r="G4530">
        <v>17.5</v>
      </c>
      <c r="H4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0" t="str">
        <f>Tabla_Consulta_desde_proyectos6[[#This Row],[PRYApath]]&amp;" "&amp;Tabla_Consulta_desde_proyectos6[[#This Row],[Usunombre]]</f>
        <v>/0002/0002/0002 AARON VARGAS VALVERDE</v>
      </c>
    </row>
    <row r="4531" spans="1:11" x14ac:dyDescent="0.3">
      <c r="A4531" t="s">
        <v>3564</v>
      </c>
      <c r="D4531" t="s">
        <v>4925</v>
      </c>
      <c r="E4531" t="s">
        <v>60</v>
      </c>
      <c r="F4531" t="s">
        <v>4366</v>
      </c>
      <c r="G4531">
        <v>4.5</v>
      </c>
      <c r="H4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1" t="str">
        <f>Tabla_Consulta_desde_proyectos6[[#This Row],[PRYApath]]&amp;" "&amp;Tabla_Consulta_desde_proyectos6[[#This Row],[Usunombre]]</f>
        <v>/0002/0002/0002 AARON VARGAS VALVERDE</v>
      </c>
    </row>
    <row r="4532" spans="1:11" x14ac:dyDescent="0.3">
      <c r="A4532" t="s">
        <v>3564</v>
      </c>
      <c r="D4532" t="s">
        <v>4925</v>
      </c>
      <c r="E4532" t="s">
        <v>60</v>
      </c>
      <c r="F4532" t="s">
        <v>4388</v>
      </c>
      <c r="G4532">
        <v>20</v>
      </c>
      <c r="H4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2" t="str">
        <f>Tabla_Consulta_desde_proyectos6[[#This Row],[PRYApath]]&amp;" "&amp;Tabla_Consulta_desde_proyectos6[[#This Row],[Usunombre]]</f>
        <v>/0002/0002/0002 AARON VARGAS VALVERDE</v>
      </c>
    </row>
    <row r="4533" spans="1:11" x14ac:dyDescent="0.3">
      <c r="A4533" t="s">
        <v>3564</v>
      </c>
      <c r="D4533" t="s">
        <v>4925</v>
      </c>
      <c r="E4533" t="s">
        <v>60</v>
      </c>
      <c r="F4533" t="s">
        <v>4422</v>
      </c>
      <c r="G4533">
        <v>8.5</v>
      </c>
      <c r="H4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3" t="str">
        <f>Tabla_Consulta_desde_proyectos6[[#This Row],[PRYApath]]&amp;" "&amp;Tabla_Consulta_desde_proyectos6[[#This Row],[Usunombre]]</f>
        <v>/0002/0002/0002 AARON VARGAS VALVERDE</v>
      </c>
    </row>
    <row r="4534" spans="1:11" x14ac:dyDescent="0.3">
      <c r="A4534" t="s">
        <v>3564</v>
      </c>
      <c r="D4534" t="s">
        <v>4925</v>
      </c>
      <c r="E4534" t="s">
        <v>60</v>
      </c>
      <c r="F4534" t="s">
        <v>4434</v>
      </c>
      <c r="G4534">
        <v>6.5</v>
      </c>
      <c r="H4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4" t="str">
        <f>Tabla_Consulta_desde_proyectos6[[#This Row],[PRYApath]]&amp;" "&amp;Tabla_Consulta_desde_proyectos6[[#This Row],[Usunombre]]</f>
        <v>/0002/0002/0002 AARON VARGAS VALVERDE</v>
      </c>
    </row>
    <row r="4535" spans="1:11" x14ac:dyDescent="0.3">
      <c r="A4535" t="s">
        <v>3564</v>
      </c>
      <c r="D4535" t="s">
        <v>4925</v>
      </c>
      <c r="E4535" t="s">
        <v>60</v>
      </c>
      <c r="F4535" t="s">
        <v>4493</v>
      </c>
      <c r="G4535">
        <v>15.5</v>
      </c>
      <c r="H4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5" t="str">
        <f>Tabla_Consulta_desde_proyectos6[[#This Row],[PRYApath]]&amp;" "&amp;Tabla_Consulta_desde_proyectos6[[#This Row],[Usunombre]]</f>
        <v>/0002/0002/0002 AARON VARGAS VALVERDE</v>
      </c>
    </row>
    <row r="4536" spans="1:11" x14ac:dyDescent="0.3">
      <c r="A4536" t="s">
        <v>3564</v>
      </c>
      <c r="D4536" t="s">
        <v>4925</v>
      </c>
      <c r="E4536" t="s">
        <v>60</v>
      </c>
      <c r="F4536" t="s">
        <v>4559</v>
      </c>
      <c r="G4536">
        <v>7</v>
      </c>
      <c r="H4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6" t="str">
        <f>Tabla_Consulta_desde_proyectos6[[#This Row],[PRYApath]]&amp;" "&amp;Tabla_Consulta_desde_proyectos6[[#This Row],[Usunombre]]</f>
        <v>/0002/0002/0002 AARON VARGAS VALVERDE</v>
      </c>
    </row>
    <row r="4537" spans="1:11" x14ac:dyDescent="0.3">
      <c r="A4537" t="s">
        <v>3564</v>
      </c>
      <c r="D4537" t="s">
        <v>4925</v>
      </c>
      <c r="E4537" t="s">
        <v>60</v>
      </c>
      <c r="F4537" t="s">
        <v>4593</v>
      </c>
      <c r="G4537">
        <v>7</v>
      </c>
      <c r="H4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7" t="str">
        <f>Tabla_Consulta_desde_proyectos6[[#This Row],[PRYApath]]&amp;" "&amp;Tabla_Consulta_desde_proyectos6[[#This Row],[Usunombre]]</f>
        <v>/0002/0002/0002 AARON VARGAS VALVERDE</v>
      </c>
    </row>
    <row r="4538" spans="1:11" x14ac:dyDescent="0.3">
      <c r="A4538" t="s">
        <v>3564</v>
      </c>
      <c r="D4538" t="s">
        <v>4925</v>
      </c>
      <c r="E4538" t="s">
        <v>60</v>
      </c>
      <c r="F4538" t="s">
        <v>4610</v>
      </c>
      <c r="G4538">
        <v>7</v>
      </c>
      <c r="H4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8" t="str">
        <f>Tabla_Consulta_desde_proyectos6[[#This Row],[PRYApath]]&amp;" "&amp;Tabla_Consulta_desde_proyectos6[[#This Row],[Usunombre]]</f>
        <v>/0002/0002/0002 AARON VARGAS VALVERDE</v>
      </c>
    </row>
    <row r="4539" spans="1:11" x14ac:dyDescent="0.3">
      <c r="A4539" t="s">
        <v>3564</v>
      </c>
      <c r="D4539" t="s">
        <v>4925</v>
      </c>
      <c r="E4539" t="s">
        <v>60</v>
      </c>
      <c r="F4539" t="s">
        <v>4692</v>
      </c>
      <c r="G4539">
        <v>0.5</v>
      </c>
      <c r="H4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39" t="str">
        <f>Tabla_Consulta_desde_proyectos6[[#This Row],[PRYApath]]&amp;" "&amp;Tabla_Consulta_desde_proyectos6[[#This Row],[Usunombre]]</f>
        <v>/0002/0002/0002 AARON VARGAS VALVERDE</v>
      </c>
    </row>
    <row r="4540" spans="1:11" x14ac:dyDescent="0.3">
      <c r="A4540" t="s">
        <v>3564</v>
      </c>
      <c r="D4540" t="s">
        <v>4925</v>
      </c>
      <c r="E4540" t="s">
        <v>60</v>
      </c>
      <c r="F4540" t="s">
        <v>4640</v>
      </c>
      <c r="G4540">
        <v>1</v>
      </c>
      <c r="H4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0" t="str">
        <f>Tabla_Consulta_desde_proyectos6[[#This Row],[PRYApath]]&amp;" "&amp;Tabla_Consulta_desde_proyectos6[[#This Row],[Usunombre]]</f>
        <v>/0002/0002/0002 AARON VARGAS VALVERDE</v>
      </c>
    </row>
    <row r="4541" spans="1:11" x14ac:dyDescent="0.3">
      <c r="A4541" t="s">
        <v>3564</v>
      </c>
      <c r="D4541" t="s">
        <v>4925</v>
      </c>
      <c r="E4541" t="s">
        <v>60</v>
      </c>
      <c r="F4541" t="s">
        <v>8381</v>
      </c>
      <c r="G4541">
        <v>10</v>
      </c>
      <c r="H454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1" t="str">
        <f>Tabla_Consulta_desde_proyectos6[[#This Row],[PRYApath]]&amp;" "&amp;Tabla_Consulta_desde_proyectos6[[#This Row],[Usunombre]]</f>
        <v>/0002/0002/0002 AARON VARGAS VALVERDE</v>
      </c>
    </row>
    <row r="4542" spans="1:11" x14ac:dyDescent="0.3">
      <c r="A4542" t="s">
        <v>3564</v>
      </c>
      <c r="D4542" t="s">
        <v>4925</v>
      </c>
      <c r="E4542" t="s">
        <v>59</v>
      </c>
      <c r="F4542" t="s">
        <v>4258</v>
      </c>
      <c r="G4542">
        <v>11</v>
      </c>
      <c r="H4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2" t="str">
        <f>Tabla_Consulta_desde_proyectos6[[#This Row],[PRYApath]]&amp;" "&amp;Tabla_Consulta_desde_proyectos6[[#This Row],[Usunombre]]</f>
        <v>/0002/0002/0002 ALVARO CHAVES SABORIO</v>
      </c>
    </row>
    <row r="4543" spans="1:11" x14ac:dyDescent="0.3">
      <c r="A4543" t="s">
        <v>3564</v>
      </c>
      <c r="D4543" t="s">
        <v>4925</v>
      </c>
      <c r="E4543" t="s">
        <v>59</v>
      </c>
      <c r="F4543" t="s">
        <v>4284</v>
      </c>
      <c r="G4543">
        <v>12</v>
      </c>
      <c r="H4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3" t="str">
        <f>Tabla_Consulta_desde_proyectos6[[#This Row],[PRYApath]]&amp;" "&amp;Tabla_Consulta_desde_proyectos6[[#This Row],[Usunombre]]</f>
        <v>/0002/0002/0002 ALVARO CHAVES SABORIO</v>
      </c>
    </row>
    <row r="4544" spans="1:11" x14ac:dyDescent="0.3">
      <c r="A4544" t="s">
        <v>3564</v>
      </c>
      <c r="D4544" t="s">
        <v>4925</v>
      </c>
      <c r="E4544" t="s">
        <v>59</v>
      </c>
      <c r="F4544" t="s">
        <v>4342</v>
      </c>
      <c r="G4544">
        <v>15.5</v>
      </c>
      <c r="H4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4" t="str">
        <f>Tabla_Consulta_desde_proyectos6[[#This Row],[PRYApath]]&amp;" "&amp;Tabla_Consulta_desde_proyectos6[[#This Row],[Usunombre]]</f>
        <v>/0002/0002/0002 ALVARO CHAVES SABORIO</v>
      </c>
    </row>
    <row r="4545" spans="1:11" x14ac:dyDescent="0.3">
      <c r="A4545" t="s">
        <v>3564</v>
      </c>
      <c r="D4545" t="s">
        <v>4925</v>
      </c>
      <c r="E4545" t="s">
        <v>59</v>
      </c>
      <c r="F4545" t="s">
        <v>4366</v>
      </c>
      <c r="G4545">
        <v>27.5</v>
      </c>
      <c r="H4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5" t="str">
        <f>Tabla_Consulta_desde_proyectos6[[#This Row],[PRYApath]]&amp;" "&amp;Tabla_Consulta_desde_proyectos6[[#This Row],[Usunombre]]</f>
        <v>/0002/0002/0002 ALVARO CHAVES SABORIO</v>
      </c>
    </row>
    <row r="4546" spans="1:11" x14ac:dyDescent="0.3">
      <c r="A4546" t="s">
        <v>3564</v>
      </c>
      <c r="D4546" t="s">
        <v>4925</v>
      </c>
      <c r="E4546" t="s">
        <v>59</v>
      </c>
      <c r="F4546" t="s">
        <v>4388</v>
      </c>
      <c r="G4546">
        <v>19</v>
      </c>
      <c r="H4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6" t="str">
        <f>Tabla_Consulta_desde_proyectos6[[#This Row],[PRYApath]]&amp;" "&amp;Tabla_Consulta_desde_proyectos6[[#This Row],[Usunombre]]</f>
        <v>/0002/0002/0002 ALVARO CHAVES SABORIO</v>
      </c>
    </row>
    <row r="4547" spans="1:11" x14ac:dyDescent="0.3">
      <c r="A4547" t="s">
        <v>3564</v>
      </c>
      <c r="D4547" t="s">
        <v>4925</v>
      </c>
      <c r="E4547" t="s">
        <v>59</v>
      </c>
      <c r="F4547" t="s">
        <v>4422</v>
      </c>
      <c r="G4547">
        <v>34.5</v>
      </c>
      <c r="H4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7" t="str">
        <f>Tabla_Consulta_desde_proyectos6[[#This Row],[PRYApath]]&amp;" "&amp;Tabla_Consulta_desde_proyectos6[[#This Row],[Usunombre]]</f>
        <v>/0002/0002/0002 ALVARO CHAVES SABORIO</v>
      </c>
    </row>
    <row r="4548" spans="1:11" x14ac:dyDescent="0.3">
      <c r="A4548" t="s">
        <v>3564</v>
      </c>
      <c r="D4548" t="s">
        <v>4925</v>
      </c>
      <c r="E4548" t="s">
        <v>59</v>
      </c>
      <c r="F4548" t="s">
        <v>4434</v>
      </c>
      <c r="G4548">
        <v>9.5</v>
      </c>
      <c r="H4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8" t="str">
        <f>Tabla_Consulta_desde_proyectos6[[#This Row],[PRYApath]]&amp;" "&amp;Tabla_Consulta_desde_proyectos6[[#This Row],[Usunombre]]</f>
        <v>/0002/0002/0002 ALVARO CHAVES SABORIO</v>
      </c>
    </row>
    <row r="4549" spans="1:11" x14ac:dyDescent="0.3">
      <c r="A4549" t="s">
        <v>3564</v>
      </c>
      <c r="D4549" t="s">
        <v>4925</v>
      </c>
      <c r="E4549" t="s">
        <v>59</v>
      </c>
      <c r="F4549" t="s">
        <v>4493</v>
      </c>
      <c r="G4549">
        <v>6</v>
      </c>
      <c r="H4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49" t="str">
        <f>Tabla_Consulta_desde_proyectos6[[#This Row],[PRYApath]]&amp;" "&amp;Tabla_Consulta_desde_proyectos6[[#This Row],[Usunombre]]</f>
        <v>/0002/0002/0002 ALVARO CHAVES SABORIO</v>
      </c>
    </row>
    <row r="4550" spans="1:11" x14ac:dyDescent="0.3">
      <c r="A4550" t="s">
        <v>3564</v>
      </c>
      <c r="D4550" t="s">
        <v>4925</v>
      </c>
      <c r="E4550" t="s">
        <v>59</v>
      </c>
      <c r="F4550" t="s">
        <v>4559</v>
      </c>
      <c r="G4550">
        <v>9.5</v>
      </c>
      <c r="H45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0" t="str">
        <f>Tabla_Consulta_desde_proyectos6[[#This Row],[PRYApath]]&amp;" "&amp;Tabla_Consulta_desde_proyectos6[[#This Row],[Usunombre]]</f>
        <v>/0002/0002/0002 ALVARO CHAVES SABORIO</v>
      </c>
    </row>
    <row r="4551" spans="1:11" x14ac:dyDescent="0.3">
      <c r="A4551" t="s">
        <v>3564</v>
      </c>
      <c r="D4551" t="s">
        <v>4925</v>
      </c>
      <c r="E4551" t="s">
        <v>59</v>
      </c>
      <c r="F4551" t="s">
        <v>4593</v>
      </c>
      <c r="G4551">
        <v>6.5</v>
      </c>
      <c r="H4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1" t="str">
        <f>Tabla_Consulta_desde_proyectos6[[#This Row],[PRYApath]]&amp;" "&amp;Tabla_Consulta_desde_proyectos6[[#This Row],[Usunombre]]</f>
        <v>/0002/0002/0002 ALVARO CHAVES SABORIO</v>
      </c>
    </row>
    <row r="4552" spans="1:11" x14ac:dyDescent="0.3">
      <c r="A4552" t="s">
        <v>3564</v>
      </c>
      <c r="D4552" t="s">
        <v>4925</v>
      </c>
      <c r="E4552" t="s">
        <v>59</v>
      </c>
      <c r="F4552" t="s">
        <v>4692</v>
      </c>
      <c r="G4552">
        <v>6</v>
      </c>
      <c r="H4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2" t="str">
        <f>Tabla_Consulta_desde_proyectos6[[#This Row],[PRYApath]]&amp;" "&amp;Tabla_Consulta_desde_proyectos6[[#This Row],[Usunombre]]</f>
        <v>/0002/0002/0002 ALVARO CHAVES SABORIO</v>
      </c>
    </row>
    <row r="4553" spans="1:11" x14ac:dyDescent="0.3">
      <c r="A4553" t="s">
        <v>3564</v>
      </c>
      <c r="D4553" t="s">
        <v>4925</v>
      </c>
      <c r="E4553" t="s">
        <v>59</v>
      </c>
      <c r="F4553" t="s">
        <v>8381</v>
      </c>
      <c r="G4553">
        <v>1</v>
      </c>
      <c r="H455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3" t="str">
        <f>Tabla_Consulta_desde_proyectos6[[#This Row],[PRYApath]]&amp;" "&amp;Tabla_Consulta_desde_proyectos6[[#This Row],[Usunombre]]</f>
        <v>/0002/0002/0002 ALVARO CHAVES SABORIO</v>
      </c>
    </row>
    <row r="4554" spans="1:11" x14ac:dyDescent="0.3">
      <c r="A4554" t="s">
        <v>3564</v>
      </c>
      <c r="D4554" t="s">
        <v>4926</v>
      </c>
      <c r="E4554" t="s">
        <v>60</v>
      </c>
      <c r="F4554" t="s">
        <v>4258</v>
      </c>
      <c r="G4554">
        <v>3.5</v>
      </c>
      <c r="H4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4" t="str">
        <f>Tabla_Consulta_desde_proyectos6[[#This Row],[PRYApath]]&amp;" "&amp;Tabla_Consulta_desde_proyectos6[[#This Row],[Usunombre]]</f>
        <v>/0002/0002/0004 AARON VARGAS VALVERDE</v>
      </c>
    </row>
    <row r="4555" spans="1:11" x14ac:dyDescent="0.3">
      <c r="A4555" t="s">
        <v>3564</v>
      </c>
      <c r="D4555" t="s">
        <v>4926</v>
      </c>
      <c r="E4555" t="s">
        <v>60</v>
      </c>
      <c r="F4555" t="s">
        <v>4284</v>
      </c>
      <c r="G4555">
        <v>1</v>
      </c>
      <c r="H4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5" t="str">
        <f>Tabla_Consulta_desde_proyectos6[[#This Row],[PRYApath]]&amp;" "&amp;Tabla_Consulta_desde_proyectos6[[#This Row],[Usunombre]]</f>
        <v>/0002/0002/0004 AARON VARGAS VALVERDE</v>
      </c>
    </row>
    <row r="4556" spans="1:11" x14ac:dyDescent="0.3">
      <c r="A4556" t="s">
        <v>3564</v>
      </c>
      <c r="D4556" t="s">
        <v>4926</v>
      </c>
      <c r="E4556" t="s">
        <v>60</v>
      </c>
      <c r="F4556" t="s">
        <v>4342</v>
      </c>
      <c r="G4556">
        <v>4</v>
      </c>
      <c r="H4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6" t="str">
        <f>Tabla_Consulta_desde_proyectos6[[#This Row],[PRYApath]]&amp;" "&amp;Tabla_Consulta_desde_proyectos6[[#This Row],[Usunombre]]</f>
        <v>/0002/0002/0004 AARON VARGAS VALVERDE</v>
      </c>
    </row>
    <row r="4557" spans="1:11" x14ac:dyDescent="0.3">
      <c r="A4557" t="s">
        <v>3564</v>
      </c>
      <c r="D4557" t="s">
        <v>4926</v>
      </c>
      <c r="E4557" t="s">
        <v>60</v>
      </c>
      <c r="F4557" t="s">
        <v>4366</v>
      </c>
      <c r="G4557">
        <v>1</v>
      </c>
      <c r="H4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7" t="str">
        <f>Tabla_Consulta_desde_proyectos6[[#This Row],[PRYApath]]&amp;" "&amp;Tabla_Consulta_desde_proyectos6[[#This Row],[Usunombre]]</f>
        <v>/0002/0002/0004 AARON VARGAS VALVERDE</v>
      </c>
    </row>
    <row r="4558" spans="1:11" x14ac:dyDescent="0.3">
      <c r="A4558" t="s">
        <v>3564</v>
      </c>
      <c r="D4558" t="s">
        <v>4926</v>
      </c>
      <c r="E4558" t="s">
        <v>60</v>
      </c>
      <c r="F4558" t="s">
        <v>4388</v>
      </c>
      <c r="G4558">
        <v>8.5</v>
      </c>
      <c r="H4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8" t="str">
        <f>Tabla_Consulta_desde_proyectos6[[#This Row],[PRYApath]]&amp;" "&amp;Tabla_Consulta_desde_proyectos6[[#This Row],[Usunombre]]</f>
        <v>/0002/0002/0004 AARON VARGAS VALVERDE</v>
      </c>
    </row>
    <row r="4559" spans="1:11" x14ac:dyDescent="0.3">
      <c r="A4559" t="s">
        <v>3564</v>
      </c>
      <c r="D4559" t="s">
        <v>4926</v>
      </c>
      <c r="E4559" t="s">
        <v>60</v>
      </c>
      <c r="F4559" t="s">
        <v>4422</v>
      </c>
      <c r="G4559">
        <v>1.5</v>
      </c>
      <c r="H4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59" t="str">
        <f>Tabla_Consulta_desde_proyectos6[[#This Row],[PRYApath]]&amp;" "&amp;Tabla_Consulta_desde_proyectos6[[#This Row],[Usunombre]]</f>
        <v>/0002/0002/0004 AARON VARGAS VALVERDE</v>
      </c>
    </row>
    <row r="4560" spans="1:11" x14ac:dyDescent="0.3">
      <c r="A4560" t="s">
        <v>3564</v>
      </c>
      <c r="D4560" t="s">
        <v>4926</v>
      </c>
      <c r="E4560" t="s">
        <v>60</v>
      </c>
      <c r="F4560" t="s">
        <v>4434</v>
      </c>
      <c r="G4560">
        <v>4.5</v>
      </c>
      <c r="H4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0" t="str">
        <f>Tabla_Consulta_desde_proyectos6[[#This Row],[PRYApath]]&amp;" "&amp;Tabla_Consulta_desde_proyectos6[[#This Row],[Usunombre]]</f>
        <v>/0002/0002/0004 AARON VARGAS VALVERDE</v>
      </c>
    </row>
    <row r="4561" spans="1:11" x14ac:dyDescent="0.3">
      <c r="A4561" t="s">
        <v>3564</v>
      </c>
      <c r="D4561" t="s">
        <v>4926</v>
      </c>
      <c r="E4561" t="s">
        <v>60</v>
      </c>
      <c r="F4561" t="s">
        <v>4493</v>
      </c>
      <c r="G4561">
        <v>0.5</v>
      </c>
      <c r="H4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1" t="str">
        <f>Tabla_Consulta_desde_proyectos6[[#This Row],[PRYApath]]&amp;" "&amp;Tabla_Consulta_desde_proyectos6[[#This Row],[Usunombre]]</f>
        <v>/0002/0002/0004 AARON VARGAS VALVERDE</v>
      </c>
    </row>
    <row r="4562" spans="1:11" x14ac:dyDescent="0.3">
      <c r="A4562" t="s">
        <v>3564</v>
      </c>
      <c r="D4562" t="s">
        <v>4926</v>
      </c>
      <c r="E4562" t="s">
        <v>60</v>
      </c>
      <c r="F4562" t="s">
        <v>4559</v>
      </c>
      <c r="G4562">
        <v>0.5</v>
      </c>
      <c r="H4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2" t="str">
        <f>Tabla_Consulta_desde_proyectos6[[#This Row],[PRYApath]]&amp;" "&amp;Tabla_Consulta_desde_proyectos6[[#This Row],[Usunombre]]</f>
        <v>/0002/0002/0004 AARON VARGAS VALVERDE</v>
      </c>
    </row>
    <row r="4563" spans="1:11" x14ac:dyDescent="0.3">
      <c r="A4563" t="s">
        <v>3564</v>
      </c>
      <c r="D4563" t="s">
        <v>4926</v>
      </c>
      <c r="E4563" t="s">
        <v>60</v>
      </c>
      <c r="F4563" t="s">
        <v>4593</v>
      </c>
      <c r="G4563">
        <v>3.5</v>
      </c>
      <c r="H4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3" t="str">
        <f>Tabla_Consulta_desde_proyectos6[[#This Row],[PRYApath]]&amp;" "&amp;Tabla_Consulta_desde_proyectos6[[#This Row],[Usunombre]]</f>
        <v>/0002/0002/0004 AARON VARGAS VALVERDE</v>
      </c>
    </row>
    <row r="4564" spans="1:11" x14ac:dyDescent="0.3">
      <c r="A4564" t="s">
        <v>3564</v>
      </c>
      <c r="D4564" t="s">
        <v>4926</v>
      </c>
      <c r="E4564" t="s">
        <v>60</v>
      </c>
      <c r="F4564" t="s">
        <v>4610</v>
      </c>
      <c r="G4564">
        <v>3</v>
      </c>
      <c r="H4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4" t="str">
        <f>Tabla_Consulta_desde_proyectos6[[#This Row],[PRYApath]]&amp;" "&amp;Tabla_Consulta_desde_proyectos6[[#This Row],[Usunombre]]</f>
        <v>/0002/0002/0004 AARON VARGAS VALVERDE</v>
      </c>
    </row>
    <row r="4565" spans="1:11" x14ac:dyDescent="0.3">
      <c r="A4565" t="s">
        <v>3564</v>
      </c>
      <c r="D4565" t="s">
        <v>4926</v>
      </c>
      <c r="E4565" t="s">
        <v>60</v>
      </c>
      <c r="F4565" t="s">
        <v>4692</v>
      </c>
      <c r="G4565">
        <v>6.5</v>
      </c>
      <c r="H4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5" t="str">
        <f>Tabla_Consulta_desde_proyectos6[[#This Row],[PRYApath]]&amp;" "&amp;Tabla_Consulta_desde_proyectos6[[#This Row],[Usunombre]]</f>
        <v>/0002/0002/0004 AARON VARGAS VALVERDE</v>
      </c>
    </row>
    <row r="4566" spans="1:11" x14ac:dyDescent="0.3">
      <c r="A4566" t="s">
        <v>3564</v>
      </c>
      <c r="D4566" t="s">
        <v>4926</v>
      </c>
      <c r="E4566" t="s">
        <v>60</v>
      </c>
      <c r="F4566" t="s">
        <v>4640</v>
      </c>
      <c r="G4566">
        <v>11.5</v>
      </c>
      <c r="H4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6" t="str">
        <f>Tabla_Consulta_desde_proyectos6[[#This Row],[PRYApath]]&amp;" "&amp;Tabla_Consulta_desde_proyectos6[[#This Row],[Usunombre]]</f>
        <v>/0002/0002/0004 AARON VARGAS VALVERDE</v>
      </c>
    </row>
    <row r="4567" spans="1:11" x14ac:dyDescent="0.3">
      <c r="A4567" t="s">
        <v>3564</v>
      </c>
      <c r="D4567" t="s">
        <v>4926</v>
      </c>
      <c r="E4567" t="s">
        <v>60</v>
      </c>
      <c r="F4567" t="s">
        <v>8381</v>
      </c>
      <c r="G4567">
        <v>13</v>
      </c>
      <c r="H456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7" t="str">
        <f>Tabla_Consulta_desde_proyectos6[[#This Row],[PRYApath]]&amp;" "&amp;Tabla_Consulta_desde_proyectos6[[#This Row],[Usunombre]]</f>
        <v>/0002/0002/0004 AARON VARGAS VALVERDE</v>
      </c>
    </row>
    <row r="4568" spans="1:11" x14ac:dyDescent="0.3">
      <c r="A4568" t="s">
        <v>3564</v>
      </c>
      <c r="D4568" t="s">
        <v>4926</v>
      </c>
      <c r="E4568" t="s">
        <v>59</v>
      </c>
      <c r="F4568" t="s">
        <v>4258</v>
      </c>
      <c r="G4568">
        <v>15</v>
      </c>
      <c r="H4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8" t="str">
        <f>Tabla_Consulta_desde_proyectos6[[#This Row],[PRYApath]]&amp;" "&amp;Tabla_Consulta_desde_proyectos6[[#This Row],[Usunombre]]</f>
        <v>/0002/0002/0004 ALVARO CHAVES SABORIO</v>
      </c>
    </row>
    <row r="4569" spans="1:11" x14ac:dyDescent="0.3">
      <c r="A4569" t="s">
        <v>3564</v>
      </c>
      <c r="D4569" t="s">
        <v>4926</v>
      </c>
      <c r="E4569" t="s">
        <v>59</v>
      </c>
      <c r="F4569" t="s">
        <v>4284</v>
      </c>
      <c r="G4569">
        <v>11</v>
      </c>
      <c r="H4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69" t="str">
        <f>Tabla_Consulta_desde_proyectos6[[#This Row],[PRYApath]]&amp;" "&amp;Tabla_Consulta_desde_proyectos6[[#This Row],[Usunombre]]</f>
        <v>/0002/0002/0004 ALVARO CHAVES SABORIO</v>
      </c>
    </row>
    <row r="4570" spans="1:11" x14ac:dyDescent="0.3">
      <c r="A4570" t="s">
        <v>3564</v>
      </c>
      <c r="D4570" t="s">
        <v>4926</v>
      </c>
      <c r="E4570" t="s">
        <v>59</v>
      </c>
      <c r="F4570" t="s">
        <v>4342</v>
      </c>
      <c r="G4570">
        <v>10</v>
      </c>
      <c r="H4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0" t="str">
        <f>Tabla_Consulta_desde_proyectos6[[#This Row],[PRYApath]]&amp;" "&amp;Tabla_Consulta_desde_proyectos6[[#This Row],[Usunombre]]</f>
        <v>/0002/0002/0004 ALVARO CHAVES SABORIO</v>
      </c>
    </row>
    <row r="4571" spans="1:11" x14ac:dyDescent="0.3">
      <c r="A4571" t="s">
        <v>3564</v>
      </c>
      <c r="D4571" t="s">
        <v>4926</v>
      </c>
      <c r="E4571" t="s">
        <v>59</v>
      </c>
      <c r="F4571" t="s">
        <v>4366</v>
      </c>
      <c r="G4571">
        <v>9</v>
      </c>
      <c r="H4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1" t="str">
        <f>Tabla_Consulta_desde_proyectos6[[#This Row],[PRYApath]]&amp;" "&amp;Tabla_Consulta_desde_proyectos6[[#This Row],[Usunombre]]</f>
        <v>/0002/0002/0004 ALVARO CHAVES SABORIO</v>
      </c>
    </row>
    <row r="4572" spans="1:11" x14ac:dyDescent="0.3">
      <c r="A4572" t="s">
        <v>3564</v>
      </c>
      <c r="D4572" t="s">
        <v>4926</v>
      </c>
      <c r="E4572" t="s">
        <v>59</v>
      </c>
      <c r="F4572" t="s">
        <v>4388</v>
      </c>
      <c r="G4572">
        <v>5.5</v>
      </c>
      <c r="H4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2" t="str">
        <f>Tabla_Consulta_desde_proyectos6[[#This Row],[PRYApath]]&amp;" "&amp;Tabla_Consulta_desde_proyectos6[[#This Row],[Usunombre]]</f>
        <v>/0002/0002/0004 ALVARO CHAVES SABORIO</v>
      </c>
    </row>
    <row r="4573" spans="1:11" x14ac:dyDescent="0.3">
      <c r="A4573" t="s">
        <v>3564</v>
      </c>
      <c r="D4573" t="s">
        <v>4926</v>
      </c>
      <c r="E4573" t="s">
        <v>59</v>
      </c>
      <c r="F4573" t="s">
        <v>4422</v>
      </c>
      <c r="G4573">
        <v>27</v>
      </c>
      <c r="H4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3" t="str">
        <f>Tabla_Consulta_desde_proyectos6[[#This Row],[PRYApath]]&amp;" "&amp;Tabla_Consulta_desde_proyectos6[[#This Row],[Usunombre]]</f>
        <v>/0002/0002/0004 ALVARO CHAVES SABORIO</v>
      </c>
    </row>
    <row r="4574" spans="1:11" x14ac:dyDescent="0.3">
      <c r="A4574" t="s">
        <v>3564</v>
      </c>
      <c r="D4574" t="s">
        <v>4926</v>
      </c>
      <c r="E4574" t="s">
        <v>59</v>
      </c>
      <c r="F4574" t="s">
        <v>4434</v>
      </c>
      <c r="G4574">
        <v>8</v>
      </c>
      <c r="H4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4" t="str">
        <f>Tabla_Consulta_desde_proyectos6[[#This Row],[PRYApath]]&amp;" "&amp;Tabla_Consulta_desde_proyectos6[[#This Row],[Usunombre]]</f>
        <v>/0002/0002/0004 ALVARO CHAVES SABORIO</v>
      </c>
    </row>
    <row r="4575" spans="1:11" x14ac:dyDescent="0.3">
      <c r="A4575" t="s">
        <v>3564</v>
      </c>
      <c r="D4575" t="s">
        <v>4926</v>
      </c>
      <c r="E4575" t="s">
        <v>59</v>
      </c>
      <c r="F4575" t="s">
        <v>4493</v>
      </c>
      <c r="G4575">
        <v>4</v>
      </c>
      <c r="H4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5" t="str">
        <f>Tabla_Consulta_desde_proyectos6[[#This Row],[PRYApath]]&amp;" "&amp;Tabla_Consulta_desde_proyectos6[[#This Row],[Usunombre]]</f>
        <v>/0002/0002/0004 ALVARO CHAVES SABORIO</v>
      </c>
    </row>
    <row r="4576" spans="1:11" x14ac:dyDescent="0.3">
      <c r="A4576" t="s">
        <v>3564</v>
      </c>
      <c r="D4576" t="s">
        <v>4926</v>
      </c>
      <c r="E4576" t="s">
        <v>59</v>
      </c>
      <c r="F4576" t="s">
        <v>4692</v>
      </c>
      <c r="G4576">
        <v>1</v>
      </c>
      <c r="H4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6" t="str">
        <f>Tabla_Consulta_desde_proyectos6[[#This Row],[PRYApath]]&amp;" "&amp;Tabla_Consulta_desde_proyectos6[[#This Row],[Usunombre]]</f>
        <v>/0002/0002/0004 ALVARO CHAVES SABORIO</v>
      </c>
    </row>
    <row r="4577" spans="1:11" x14ac:dyDescent="0.3">
      <c r="A4577" t="s">
        <v>3564</v>
      </c>
      <c r="D4577" t="s">
        <v>4926</v>
      </c>
      <c r="E4577" t="s">
        <v>59</v>
      </c>
      <c r="F4577" t="s">
        <v>8381</v>
      </c>
      <c r="G4577">
        <v>17</v>
      </c>
      <c r="H457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7" t="str">
        <f>Tabla_Consulta_desde_proyectos6[[#This Row],[PRYApath]]&amp;" "&amp;Tabla_Consulta_desde_proyectos6[[#This Row],[Usunombre]]</f>
        <v>/0002/0002/0004 ALVARO CHAVES SABORIO</v>
      </c>
    </row>
    <row r="4578" spans="1:11" x14ac:dyDescent="0.3">
      <c r="A4578" t="s">
        <v>3564</v>
      </c>
      <c r="D4578" t="s">
        <v>4926</v>
      </c>
      <c r="E4578" t="s">
        <v>69</v>
      </c>
      <c r="F4578" t="s">
        <v>4434</v>
      </c>
      <c r="G4578">
        <v>2</v>
      </c>
      <c r="H4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8" t="str">
        <f>Tabla_Consulta_desde_proyectos6[[#This Row],[PRYApath]]&amp;" "&amp;Tabla_Consulta_desde_proyectos6[[#This Row],[Usunombre]]</f>
        <v>/0002/0002/0004 DANNY DAVID BUSTOS ROJAS</v>
      </c>
    </row>
    <row r="4579" spans="1:11" x14ac:dyDescent="0.3">
      <c r="A4579" t="s">
        <v>3564</v>
      </c>
      <c r="D4579" t="s">
        <v>4926</v>
      </c>
      <c r="E4579" t="s">
        <v>57</v>
      </c>
      <c r="F4579" t="s">
        <v>4258</v>
      </c>
      <c r="G4579">
        <v>4</v>
      </c>
      <c r="H4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79" t="str">
        <f>Tabla_Consulta_desde_proyectos6[[#This Row],[PRYApath]]&amp;" "&amp;Tabla_Consulta_desde_proyectos6[[#This Row],[Usunombre]]</f>
        <v>/0002/0002/0004 JOSE MADRIGAL ARIAS</v>
      </c>
    </row>
    <row r="4580" spans="1:11" x14ac:dyDescent="0.3">
      <c r="A4580" t="s">
        <v>3564</v>
      </c>
      <c r="D4580" t="s">
        <v>4927</v>
      </c>
      <c r="E4580" t="s">
        <v>60</v>
      </c>
      <c r="F4580" t="s">
        <v>4258</v>
      </c>
      <c r="G4580">
        <v>1</v>
      </c>
      <c r="H4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0" t="str">
        <f>Tabla_Consulta_desde_proyectos6[[#This Row],[PRYApath]]&amp;" "&amp;Tabla_Consulta_desde_proyectos6[[#This Row],[Usunombre]]</f>
        <v>/0002/0002/0006 AARON VARGAS VALVERDE</v>
      </c>
    </row>
    <row r="4581" spans="1:11" x14ac:dyDescent="0.3">
      <c r="A4581" t="s">
        <v>3564</v>
      </c>
      <c r="D4581" t="s">
        <v>4927</v>
      </c>
      <c r="E4581" t="s">
        <v>60</v>
      </c>
      <c r="F4581" t="s">
        <v>4342</v>
      </c>
      <c r="G4581">
        <v>2</v>
      </c>
      <c r="H4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1" t="str">
        <f>Tabla_Consulta_desde_proyectos6[[#This Row],[PRYApath]]&amp;" "&amp;Tabla_Consulta_desde_proyectos6[[#This Row],[Usunombre]]</f>
        <v>/0002/0002/0006 AARON VARGAS VALVERDE</v>
      </c>
    </row>
    <row r="4582" spans="1:11" x14ac:dyDescent="0.3">
      <c r="A4582" t="s">
        <v>3564</v>
      </c>
      <c r="D4582" t="s">
        <v>4927</v>
      </c>
      <c r="E4582" t="s">
        <v>60</v>
      </c>
      <c r="F4582" t="s">
        <v>4388</v>
      </c>
      <c r="G4582">
        <v>7</v>
      </c>
      <c r="H4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2" t="str">
        <f>Tabla_Consulta_desde_proyectos6[[#This Row],[PRYApath]]&amp;" "&amp;Tabla_Consulta_desde_proyectos6[[#This Row],[Usunombre]]</f>
        <v>/0002/0002/0006 AARON VARGAS VALVERDE</v>
      </c>
    </row>
    <row r="4583" spans="1:11" x14ac:dyDescent="0.3">
      <c r="A4583" t="s">
        <v>3564</v>
      </c>
      <c r="D4583" t="s">
        <v>4927</v>
      </c>
      <c r="E4583" t="s">
        <v>59</v>
      </c>
      <c r="F4583" t="s">
        <v>4258</v>
      </c>
      <c r="G4583">
        <v>3</v>
      </c>
      <c r="H4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3" t="str">
        <f>Tabla_Consulta_desde_proyectos6[[#This Row],[PRYApath]]&amp;" "&amp;Tabla_Consulta_desde_proyectos6[[#This Row],[Usunombre]]</f>
        <v>/0002/0002/0006 ALVARO CHAVES SABORIO</v>
      </c>
    </row>
    <row r="4584" spans="1:11" x14ac:dyDescent="0.3">
      <c r="A4584" t="s">
        <v>3564</v>
      </c>
      <c r="D4584" t="s">
        <v>4927</v>
      </c>
      <c r="E4584" t="s">
        <v>59</v>
      </c>
      <c r="F4584" t="s">
        <v>4366</v>
      </c>
      <c r="G4584">
        <v>2</v>
      </c>
      <c r="H4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4" t="str">
        <f>Tabla_Consulta_desde_proyectos6[[#This Row],[PRYApath]]&amp;" "&amp;Tabla_Consulta_desde_proyectos6[[#This Row],[Usunombre]]</f>
        <v>/0002/0002/0006 ALVARO CHAVES SABORIO</v>
      </c>
    </row>
    <row r="4585" spans="1:11" x14ac:dyDescent="0.3">
      <c r="A4585" t="s">
        <v>3564</v>
      </c>
      <c r="D4585" t="s">
        <v>4927</v>
      </c>
      <c r="E4585" t="s">
        <v>59</v>
      </c>
      <c r="F4585" t="s">
        <v>4422</v>
      </c>
      <c r="G4585">
        <v>1</v>
      </c>
      <c r="H4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5" t="str">
        <f>Tabla_Consulta_desde_proyectos6[[#This Row],[PRYApath]]&amp;" "&amp;Tabla_Consulta_desde_proyectos6[[#This Row],[Usunombre]]</f>
        <v>/0002/0002/0006 ALVARO CHAVES SABORIO</v>
      </c>
    </row>
    <row r="4586" spans="1:11" x14ac:dyDescent="0.3">
      <c r="A4586" t="s">
        <v>3564</v>
      </c>
      <c r="D4586" t="s">
        <v>4927</v>
      </c>
      <c r="E4586" t="s">
        <v>59</v>
      </c>
      <c r="F4586" t="s">
        <v>4434</v>
      </c>
      <c r="G4586">
        <v>4</v>
      </c>
      <c r="H4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6" t="str">
        <f>Tabla_Consulta_desde_proyectos6[[#This Row],[PRYApath]]&amp;" "&amp;Tabla_Consulta_desde_proyectos6[[#This Row],[Usunombre]]</f>
        <v>/0002/0002/0006 ALVARO CHAVES SABORIO</v>
      </c>
    </row>
    <row r="4587" spans="1:11" x14ac:dyDescent="0.3">
      <c r="A4587" t="s">
        <v>3564</v>
      </c>
      <c r="D4587" t="s">
        <v>4927</v>
      </c>
      <c r="E4587" t="s">
        <v>63</v>
      </c>
      <c r="F4587" t="s">
        <v>4422</v>
      </c>
      <c r="G4587">
        <v>5</v>
      </c>
      <c r="H4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7" t="str">
        <f>Tabla_Consulta_desde_proyectos6[[#This Row],[PRYApath]]&amp;" "&amp;Tabla_Consulta_desde_proyectos6[[#This Row],[Usunombre]]</f>
        <v>/0002/0002/0006 CAROL RODRIGUEZ SOLORZANO</v>
      </c>
    </row>
    <row r="4588" spans="1:11" x14ac:dyDescent="0.3">
      <c r="A4588" t="s">
        <v>3564</v>
      </c>
      <c r="D4588" t="s">
        <v>4927</v>
      </c>
      <c r="E4588" t="s">
        <v>63</v>
      </c>
      <c r="F4588" t="s">
        <v>4640</v>
      </c>
      <c r="G4588">
        <v>41.5</v>
      </c>
      <c r="H4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8" t="str">
        <f>Tabla_Consulta_desde_proyectos6[[#This Row],[PRYApath]]&amp;" "&amp;Tabla_Consulta_desde_proyectos6[[#This Row],[Usunombre]]</f>
        <v>/0002/0002/0006 CAROL RODRIGUEZ SOLORZANO</v>
      </c>
    </row>
    <row r="4589" spans="1:11" x14ac:dyDescent="0.3">
      <c r="A4589" t="s">
        <v>3564</v>
      </c>
      <c r="D4589" t="s">
        <v>4927</v>
      </c>
      <c r="E4589" t="s">
        <v>63</v>
      </c>
      <c r="F4589" t="s">
        <v>8381</v>
      </c>
      <c r="G4589">
        <v>4</v>
      </c>
      <c r="H458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89" t="str">
        <f>Tabla_Consulta_desde_proyectos6[[#This Row],[PRYApath]]&amp;" "&amp;Tabla_Consulta_desde_proyectos6[[#This Row],[Usunombre]]</f>
        <v>/0002/0002/0006 CAROL RODRIGUEZ SOLORZANO</v>
      </c>
    </row>
    <row r="4590" spans="1:11" x14ac:dyDescent="0.3">
      <c r="A4590" t="s">
        <v>3564</v>
      </c>
      <c r="D4590" t="s">
        <v>4927</v>
      </c>
      <c r="E4590" t="s">
        <v>57</v>
      </c>
      <c r="F4590" t="s">
        <v>4284</v>
      </c>
      <c r="G4590">
        <v>0.25</v>
      </c>
      <c r="H4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0" t="str">
        <f>Tabla_Consulta_desde_proyectos6[[#This Row],[PRYApath]]&amp;" "&amp;Tabla_Consulta_desde_proyectos6[[#This Row],[Usunombre]]</f>
        <v>/0002/0002/0006 JOSE MADRIGAL ARIAS</v>
      </c>
    </row>
    <row r="4591" spans="1:11" x14ac:dyDescent="0.3">
      <c r="A4591" t="s">
        <v>3564</v>
      </c>
      <c r="D4591" t="s">
        <v>4929</v>
      </c>
      <c r="E4591" t="s">
        <v>59</v>
      </c>
      <c r="F4591" t="s">
        <v>4342</v>
      </c>
      <c r="G4591">
        <v>1</v>
      </c>
      <c r="H4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1" t="str">
        <f>Tabla_Consulta_desde_proyectos6[[#This Row],[PRYApath]]&amp;" "&amp;Tabla_Consulta_desde_proyectos6[[#This Row],[Usunombre]]</f>
        <v>/0002/0004/0004 ALVARO CHAVES SABORIO</v>
      </c>
    </row>
    <row r="4592" spans="1:11" x14ac:dyDescent="0.3">
      <c r="A4592" t="s">
        <v>3564</v>
      </c>
      <c r="D4592" t="s">
        <v>5008</v>
      </c>
      <c r="E4592" t="s">
        <v>59</v>
      </c>
      <c r="F4592" t="s">
        <v>4258</v>
      </c>
      <c r="G4592">
        <v>1</v>
      </c>
      <c r="H4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2" t="str">
        <f>Tabla_Consulta_desde_proyectos6[[#This Row],[PRYApath]]&amp;" "&amp;Tabla_Consulta_desde_proyectos6[[#This Row],[Usunombre]]</f>
        <v>/0002/0004/0006 ALVARO CHAVES SABORIO</v>
      </c>
    </row>
    <row r="4593" spans="1:11" x14ac:dyDescent="0.3">
      <c r="A4593" t="s">
        <v>3564</v>
      </c>
      <c r="D4593" t="s">
        <v>5008</v>
      </c>
      <c r="E4593" t="s">
        <v>59</v>
      </c>
      <c r="F4593" t="s">
        <v>4284</v>
      </c>
      <c r="G4593">
        <v>1</v>
      </c>
      <c r="H4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3" t="str">
        <f>Tabla_Consulta_desde_proyectos6[[#This Row],[PRYApath]]&amp;" "&amp;Tabla_Consulta_desde_proyectos6[[#This Row],[Usunombre]]</f>
        <v>/0002/0004/0006 ALVARO CHAVES SABORIO</v>
      </c>
    </row>
    <row r="4594" spans="1:11" x14ac:dyDescent="0.3">
      <c r="A4594" t="s">
        <v>3564</v>
      </c>
      <c r="D4594" t="s">
        <v>5009</v>
      </c>
      <c r="E4594" t="s">
        <v>59</v>
      </c>
      <c r="F4594" t="s">
        <v>4559</v>
      </c>
      <c r="G4594">
        <v>1</v>
      </c>
      <c r="H4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4" t="str">
        <f>Tabla_Consulta_desde_proyectos6[[#This Row],[PRYApath]]&amp;" "&amp;Tabla_Consulta_desde_proyectos6[[#This Row],[Usunombre]]</f>
        <v>/0002/0004/0008 ALVARO CHAVES SABORIO</v>
      </c>
    </row>
    <row r="4595" spans="1:11" x14ac:dyDescent="0.3">
      <c r="A4595" t="s">
        <v>3564</v>
      </c>
      <c r="D4595" t="s">
        <v>5009</v>
      </c>
      <c r="E4595" t="s">
        <v>69</v>
      </c>
      <c r="F4595" t="s">
        <v>4640</v>
      </c>
      <c r="G4595">
        <v>8</v>
      </c>
      <c r="H4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5" t="str">
        <f>Tabla_Consulta_desde_proyectos6[[#This Row],[PRYApath]]&amp;" "&amp;Tabla_Consulta_desde_proyectos6[[#This Row],[Usunombre]]</f>
        <v>/0002/0004/0008 DANNY DAVID BUSTOS ROJAS</v>
      </c>
    </row>
    <row r="4596" spans="1:11" x14ac:dyDescent="0.3">
      <c r="A4596" t="s">
        <v>3564</v>
      </c>
      <c r="D4596" t="s">
        <v>4933</v>
      </c>
      <c r="E4596" t="s">
        <v>60</v>
      </c>
      <c r="F4596" t="s">
        <v>4258</v>
      </c>
      <c r="G4596">
        <v>5.5</v>
      </c>
      <c r="H4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6" t="str">
        <f>Tabla_Consulta_desde_proyectos6[[#This Row],[PRYApath]]&amp;" "&amp;Tabla_Consulta_desde_proyectos6[[#This Row],[Usunombre]]</f>
        <v>/0002/0008/0002 AARON VARGAS VALVERDE</v>
      </c>
    </row>
    <row r="4597" spans="1:11" x14ac:dyDescent="0.3">
      <c r="A4597" t="s">
        <v>3564</v>
      </c>
      <c r="D4597" t="s">
        <v>4933</v>
      </c>
      <c r="E4597" t="s">
        <v>60</v>
      </c>
      <c r="F4597" t="s">
        <v>4284</v>
      </c>
      <c r="G4597">
        <v>1.5</v>
      </c>
      <c r="H4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7" t="str">
        <f>Tabla_Consulta_desde_proyectos6[[#This Row],[PRYApath]]&amp;" "&amp;Tabla_Consulta_desde_proyectos6[[#This Row],[Usunombre]]</f>
        <v>/0002/0008/0002 AARON VARGAS VALVERDE</v>
      </c>
    </row>
    <row r="4598" spans="1:11" x14ac:dyDescent="0.3">
      <c r="A4598" t="s">
        <v>3564</v>
      </c>
      <c r="D4598" t="s">
        <v>4933</v>
      </c>
      <c r="E4598" t="s">
        <v>60</v>
      </c>
      <c r="F4598" t="s">
        <v>4342</v>
      </c>
      <c r="G4598">
        <v>1</v>
      </c>
      <c r="H4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8" t="str">
        <f>Tabla_Consulta_desde_proyectos6[[#This Row],[PRYApath]]&amp;" "&amp;Tabla_Consulta_desde_proyectos6[[#This Row],[Usunombre]]</f>
        <v>/0002/0008/0002 AARON VARGAS VALVERDE</v>
      </c>
    </row>
    <row r="4599" spans="1:11" x14ac:dyDescent="0.3">
      <c r="A4599" t="s">
        <v>3564</v>
      </c>
      <c r="D4599" t="s">
        <v>4933</v>
      </c>
      <c r="E4599" t="s">
        <v>60</v>
      </c>
      <c r="F4599" t="s">
        <v>4366</v>
      </c>
      <c r="G4599">
        <v>3.5</v>
      </c>
      <c r="H4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599" t="str">
        <f>Tabla_Consulta_desde_proyectos6[[#This Row],[PRYApath]]&amp;" "&amp;Tabla_Consulta_desde_proyectos6[[#This Row],[Usunombre]]</f>
        <v>/0002/0008/0002 AARON VARGAS VALVERDE</v>
      </c>
    </row>
    <row r="4600" spans="1:11" x14ac:dyDescent="0.3">
      <c r="A4600" t="s">
        <v>3564</v>
      </c>
      <c r="D4600" t="s">
        <v>4933</v>
      </c>
      <c r="E4600" t="s">
        <v>60</v>
      </c>
      <c r="F4600" t="s">
        <v>4388</v>
      </c>
      <c r="G4600">
        <v>3</v>
      </c>
      <c r="H4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0" t="str">
        <f>Tabla_Consulta_desde_proyectos6[[#This Row],[PRYApath]]&amp;" "&amp;Tabla_Consulta_desde_proyectos6[[#This Row],[Usunombre]]</f>
        <v>/0002/0008/0002 AARON VARGAS VALVERDE</v>
      </c>
    </row>
    <row r="4601" spans="1:11" x14ac:dyDescent="0.3">
      <c r="A4601" t="s">
        <v>3564</v>
      </c>
      <c r="D4601" t="s">
        <v>4933</v>
      </c>
      <c r="E4601" t="s">
        <v>60</v>
      </c>
      <c r="F4601" t="s">
        <v>4422</v>
      </c>
      <c r="G4601">
        <v>8</v>
      </c>
      <c r="H4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1" t="str">
        <f>Tabla_Consulta_desde_proyectos6[[#This Row],[PRYApath]]&amp;" "&amp;Tabla_Consulta_desde_proyectos6[[#This Row],[Usunombre]]</f>
        <v>/0002/0008/0002 AARON VARGAS VALVERDE</v>
      </c>
    </row>
    <row r="4602" spans="1:11" x14ac:dyDescent="0.3">
      <c r="A4602" t="s">
        <v>3564</v>
      </c>
      <c r="D4602" t="s">
        <v>4933</v>
      </c>
      <c r="E4602" t="s">
        <v>60</v>
      </c>
      <c r="F4602" t="s">
        <v>4434</v>
      </c>
      <c r="G4602">
        <v>1.5</v>
      </c>
      <c r="H4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2" t="str">
        <f>Tabla_Consulta_desde_proyectos6[[#This Row],[PRYApath]]&amp;" "&amp;Tabla_Consulta_desde_proyectos6[[#This Row],[Usunombre]]</f>
        <v>/0002/0008/0002 AARON VARGAS VALVERDE</v>
      </c>
    </row>
    <row r="4603" spans="1:11" x14ac:dyDescent="0.3">
      <c r="A4603" t="s">
        <v>3564</v>
      </c>
      <c r="D4603" t="s">
        <v>4933</v>
      </c>
      <c r="E4603" t="s">
        <v>60</v>
      </c>
      <c r="F4603" t="s">
        <v>4559</v>
      </c>
      <c r="G4603">
        <v>5</v>
      </c>
      <c r="H4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3" t="str">
        <f>Tabla_Consulta_desde_proyectos6[[#This Row],[PRYApath]]&amp;" "&amp;Tabla_Consulta_desde_proyectos6[[#This Row],[Usunombre]]</f>
        <v>/0002/0008/0002 AARON VARGAS VALVERDE</v>
      </c>
    </row>
    <row r="4604" spans="1:11" x14ac:dyDescent="0.3">
      <c r="A4604" t="s">
        <v>3564</v>
      </c>
      <c r="D4604" t="s">
        <v>4933</v>
      </c>
      <c r="E4604" t="s">
        <v>60</v>
      </c>
      <c r="F4604" t="s">
        <v>4593</v>
      </c>
      <c r="G4604">
        <v>2</v>
      </c>
      <c r="H4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4" t="str">
        <f>Tabla_Consulta_desde_proyectos6[[#This Row],[PRYApath]]&amp;" "&amp;Tabla_Consulta_desde_proyectos6[[#This Row],[Usunombre]]</f>
        <v>/0002/0008/0002 AARON VARGAS VALVERDE</v>
      </c>
    </row>
    <row r="4605" spans="1:11" x14ac:dyDescent="0.3">
      <c r="A4605" t="s">
        <v>3564</v>
      </c>
      <c r="D4605" t="s">
        <v>4933</v>
      </c>
      <c r="E4605" t="s">
        <v>60</v>
      </c>
      <c r="F4605" t="s">
        <v>4610</v>
      </c>
      <c r="G4605">
        <v>8</v>
      </c>
      <c r="H4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5" t="str">
        <f>Tabla_Consulta_desde_proyectos6[[#This Row],[PRYApath]]&amp;" "&amp;Tabla_Consulta_desde_proyectos6[[#This Row],[Usunombre]]</f>
        <v>/0002/0008/0002 AARON VARGAS VALVERDE</v>
      </c>
    </row>
    <row r="4606" spans="1:11" x14ac:dyDescent="0.3">
      <c r="A4606" t="s">
        <v>3564</v>
      </c>
      <c r="D4606" t="s">
        <v>4933</v>
      </c>
      <c r="E4606" t="s">
        <v>60</v>
      </c>
      <c r="F4606" t="s">
        <v>4692</v>
      </c>
      <c r="G4606">
        <v>5</v>
      </c>
      <c r="H4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6" t="str">
        <f>Tabla_Consulta_desde_proyectos6[[#This Row],[PRYApath]]&amp;" "&amp;Tabla_Consulta_desde_proyectos6[[#This Row],[Usunombre]]</f>
        <v>/0002/0008/0002 AARON VARGAS VALVERDE</v>
      </c>
    </row>
    <row r="4607" spans="1:11" x14ac:dyDescent="0.3">
      <c r="A4607" t="s">
        <v>3564</v>
      </c>
      <c r="D4607" t="s">
        <v>4933</v>
      </c>
      <c r="E4607" t="s">
        <v>59</v>
      </c>
      <c r="F4607" t="s">
        <v>4610</v>
      </c>
      <c r="G4607">
        <v>13</v>
      </c>
      <c r="H4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7" t="str">
        <f>Tabla_Consulta_desde_proyectos6[[#This Row],[PRYApath]]&amp;" "&amp;Tabla_Consulta_desde_proyectos6[[#This Row],[Usunombre]]</f>
        <v>/0002/0008/0002 ALVARO CHAVES SABORIO</v>
      </c>
    </row>
    <row r="4608" spans="1:11" x14ac:dyDescent="0.3">
      <c r="A4608" t="s">
        <v>3564</v>
      </c>
      <c r="D4608" t="s">
        <v>4933</v>
      </c>
      <c r="E4608" t="s">
        <v>63</v>
      </c>
      <c r="F4608" t="s">
        <v>8381</v>
      </c>
      <c r="G4608">
        <v>1</v>
      </c>
      <c r="H460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8" t="str">
        <f>Tabla_Consulta_desde_proyectos6[[#This Row],[PRYApath]]&amp;" "&amp;Tabla_Consulta_desde_proyectos6[[#This Row],[Usunombre]]</f>
        <v>/0002/0008/0002 CAROL RODRIGUEZ SOLORZANO</v>
      </c>
    </row>
    <row r="4609" spans="1:11" x14ac:dyDescent="0.3">
      <c r="A4609" t="s">
        <v>3564</v>
      </c>
      <c r="D4609" t="s">
        <v>4934</v>
      </c>
      <c r="E4609" t="s">
        <v>60</v>
      </c>
      <c r="F4609" t="s">
        <v>4258</v>
      </c>
      <c r="G4609">
        <v>6.5</v>
      </c>
      <c r="H4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09" t="str">
        <f>Tabla_Consulta_desde_proyectos6[[#This Row],[PRYApath]]&amp;" "&amp;Tabla_Consulta_desde_proyectos6[[#This Row],[Usunombre]]</f>
        <v>/0002/0008/0004 AARON VARGAS VALVERDE</v>
      </c>
    </row>
    <row r="4610" spans="1:11" x14ac:dyDescent="0.3">
      <c r="A4610" t="s">
        <v>3564</v>
      </c>
      <c r="D4610" t="s">
        <v>4934</v>
      </c>
      <c r="E4610" t="s">
        <v>60</v>
      </c>
      <c r="F4610" t="s">
        <v>4284</v>
      </c>
      <c r="G4610">
        <v>4</v>
      </c>
      <c r="H4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0" t="str">
        <f>Tabla_Consulta_desde_proyectos6[[#This Row],[PRYApath]]&amp;" "&amp;Tabla_Consulta_desde_proyectos6[[#This Row],[Usunombre]]</f>
        <v>/0002/0008/0004 AARON VARGAS VALVERDE</v>
      </c>
    </row>
    <row r="4611" spans="1:11" x14ac:dyDescent="0.3">
      <c r="A4611" t="s">
        <v>3564</v>
      </c>
      <c r="D4611" t="s">
        <v>4934</v>
      </c>
      <c r="E4611" t="s">
        <v>60</v>
      </c>
      <c r="F4611" t="s">
        <v>4366</v>
      </c>
      <c r="G4611">
        <v>2.5</v>
      </c>
      <c r="H4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1" t="str">
        <f>Tabla_Consulta_desde_proyectos6[[#This Row],[PRYApath]]&amp;" "&amp;Tabla_Consulta_desde_proyectos6[[#This Row],[Usunombre]]</f>
        <v>/0002/0008/0004 AARON VARGAS VALVERDE</v>
      </c>
    </row>
    <row r="4612" spans="1:11" x14ac:dyDescent="0.3">
      <c r="A4612" t="s">
        <v>3564</v>
      </c>
      <c r="D4612" t="s">
        <v>4934</v>
      </c>
      <c r="E4612" t="s">
        <v>60</v>
      </c>
      <c r="F4612" t="s">
        <v>4388</v>
      </c>
      <c r="G4612">
        <v>3</v>
      </c>
      <c r="H4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2" t="str">
        <f>Tabla_Consulta_desde_proyectos6[[#This Row],[PRYApath]]&amp;" "&amp;Tabla_Consulta_desde_proyectos6[[#This Row],[Usunombre]]</f>
        <v>/0002/0008/0004 AARON VARGAS VALVERDE</v>
      </c>
    </row>
    <row r="4613" spans="1:11" x14ac:dyDescent="0.3">
      <c r="A4613" t="s">
        <v>3564</v>
      </c>
      <c r="D4613" t="s">
        <v>4934</v>
      </c>
      <c r="E4613" t="s">
        <v>60</v>
      </c>
      <c r="F4613" t="s">
        <v>4422</v>
      </c>
      <c r="G4613">
        <v>12.5</v>
      </c>
      <c r="H4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3" t="str">
        <f>Tabla_Consulta_desde_proyectos6[[#This Row],[PRYApath]]&amp;" "&amp;Tabla_Consulta_desde_proyectos6[[#This Row],[Usunombre]]</f>
        <v>/0002/0008/0004 AARON VARGAS VALVERDE</v>
      </c>
    </row>
    <row r="4614" spans="1:11" x14ac:dyDescent="0.3">
      <c r="A4614" t="s">
        <v>3564</v>
      </c>
      <c r="D4614" t="s">
        <v>4934</v>
      </c>
      <c r="E4614" t="s">
        <v>60</v>
      </c>
      <c r="F4614" t="s">
        <v>4434</v>
      </c>
      <c r="G4614">
        <v>6</v>
      </c>
      <c r="H4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4" t="str">
        <f>Tabla_Consulta_desde_proyectos6[[#This Row],[PRYApath]]&amp;" "&amp;Tabla_Consulta_desde_proyectos6[[#This Row],[Usunombre]]</f>
        <v>/0002/0008/0004 AARON VARGAS VALVERDE</v>
      </c>
    </row>
    <row r="4615" spans="1:11" x14ac:dyDescent="0.3">
      <c r="A4615" t="s">
        <v>3564</v>
      </c>
      <c r="D4615" t="s">
        <v>4934</v>
      </c>
      <c r="E4615" t="s">
        <v>60</v>
      </c>
      <c r="F4615" t="s">
        <v>4559</v>
      </c>
      <c r="G4615">
        <v>1</v>
      </c>
      <c r="H4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5" t="str">
        <f>Tabla_Consulta_desde_proyectos6[[#This Row],[PRYApath]]&amp;" "&amp;Tabla_Consulta_desde_proyectos6[[#This Row],[Usunombre]]</f>
        <v>/0002/0008/0004 AARON VARGAS VALVERDE</v>
      </c>
    </row>
    <row r="4616" spans="1:11" x14ac:dyDescent="0.3">
      <c r="A4616" t="s">
        <v>3564</v>
      </c>
      <c r="D4616" t="s">
        <v>4934</v>
      </c>
      <c r="E4616" t="s">
        <v>60</v>
      </c>
      <c r="F4616" t="s">
        <v>4610</v>
      </c>
      <c r="G4616">
        <v>1</v>
      </c>
      <c r="H4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6" t="str">
        <f>Tabla_Consulta_desde_proyectos6[[#This Row],[PRYApath]]&amp;" "&amp;Tabla_Consulta_desde_proyectos6[[#This Row],[Usunombre]]</f>
        <v>/0002/0008/0004 AARON VARGAS VALVERDE</v>
      </c>
    </row>
    <row r="4617" spans="1:11" x14ac:dyDescent="0.3">
      <c r="A4617" t="s">
        <v>3564</v>
      </c>
      <c r="D4617" t="s">
        <v>4934</v>
      </c>
      <c r="E4617" t="s">
        <v>60</v>
      </c>
      <c r="F4617" t="s">
        <v>8381</v>
      </c>
      <c r="G4617">
        <v>0.5</v>
      </c>
      <c r="H461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7" t="str">
        <f>Tabla_Consulta_desde_proyectos6[[#This Row],[PRYApath]]&amp;" "&amp;Tabla_Consulta_desde_proyectos6[[#This Row],[Usunombre]]</f>
        <v>/0002/0008/0004 AARON VARGAS VALVERDE</v>
      </c>
    </row>
    <row r="4618" spans="1:11" x14ac:dyDescent="0.3">
      <c r="A4618" t="s">
        <v>3564</v>
      </c>
      <c r="D4618" t="s">
        <v>4934</v>
      </c>
      <c r="E4618" t="s">
        <v>59</v>
      </c>
      <c r="F4618" t="s">
        <v>4692</v>
      </c>
      <c r="G4618">
        <v>4</v>
      </c>
      <c r="H4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8" t="str">
        <f>Tabla_Consulta_desde_proyectos6[[#This Row],[PRYApath]]&amp;" "&amp;Tabla_Consulta_desde_proyectos6[[#This Row],[Usunombre]]</f>
        <v>/0002/0008/0004 ALVARO CHAVES SABORIO</v>
      </c>
    </row>
    <row r="4619" spans="1:11" x14ac:dyDescent="0.3">
      <c r="A4619" t="s">
        <v>3564</v>
      </c>
      <c r="D4619" t="s">
        <v>4934</v>
      </c>
      <c r="E4619" t="s">
        <v>63</v>
      </c>
      <c r="F4619" t="s">
        <v>8381</v>
      </c>
      <c r="G4619">
        <v>1</v>
      </c>
      <c r="H461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19" t="str">
        <f>Tabla_Consulta_desde_proyectos6[[#This Row],[PRYApath]]&amp;" "&amp;Tabla_Consulta_desde_proyectos6[[#This Row],[Usunombre]]</f>
        <v>/0002/0008/0004 CAROL RODRIGUEZ SOLORZANO</v>
      </c>
    </row>
    <row r="4620" spans="1:11" x14ac:dyDescent="0.3">
      <c r="A4620" t="s">
        <v>3564</v>
      </c>
      <c r="D4620" t="s">
        <v>4935</v>
      </c>
      <c r="E4620" t="s">
        <v>59</v>
      </c>
      <c r="F4620" t="s">
        <v>4258</v>
      </c>
      <c r="G4620">
        <v>5</v>
      </c>
      <c r="H4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0" t="str">
        <f>Tabla_Consulta_desde_proyectos6[[#This Row],[PRYApath]]&amp;" "&amp;Tabla_Consulta_desde_proyectos6[[#This Row],[Usunombre]]</f>
        <v>/0002/0008/0006 ALVARO CHAVES SABORIO</v>
      </c>
    </row>
    <row r="4621" spans="1:11" x14ac:dyDescent="0.3">
      <c r="A4621" t="s">
        <v>3564</v>
      </c>
      <c r="D4621" t="s">
        <v>4935</v>
      </c>
      <c r="E4621" t="s">
        <v>59</v>
      </c>
      <c r="F4621" t="s">
        <v>4284</v>
      </c>
      <c r="G4621">
        <v>20</v>
      </c>
      <c r="H4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1" t="str">
        <f>Tabla_Consulta_desde_proyectos6[[#This Row],[PRYApath]]&amp;" "&amp;Tabla_Consulta_desde_proyectos6[[#This Row],[Usunombre]]</f>
        <v>/0002/0008/0006 ALVARO CHAVES SABORIO</v>
      </c>
    </row>
    <row r="4622" spans="1:11" x14ac:dyDescent="0.3">
      <c r="A4622" t="s">
        <v>3564</v>
      </c>
      <c r="D4622" t="s">
        <v>4935</v>
      </c>
      <c r="E4622" t="s">
        <v>59</v>
      </c>
      <c r="F4622" t="s">
        <v>4342</v>
      </c>
      <c r="G4622">
        <v>3.5</v>
      </c>
      <c r="H4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2" t="str">
        <f>Tabla_Consulta_desde_proyectos6[[#This Row],[PRYApath]]&amp;" "&amp;Tabla_Consulta_desde_proyectos6[[#This Row],[Usunombre]]</f>
        <v>/0002/0008/0006 ALVARO CHAVES SABORIO</v>
      </c>
    </row>
    <row r="4623" spans="1:11" x14ac:dyDescent="0.3">
      <c r="A4623" t="s">
        <v>3564</v>
      </c>
      <c r="D4623" t="s">
        <v>4935</v>
      </c>
      <c r="E4623" t="s">
        <v>59</v>
      </c>
      <c r="F4623" t="s">
        <v>4422</v>
      </c>
      <c r="G4623">
        <v>6</v>
      </c>
      <c r="H4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3" t="str">
        <f>Tabla_Consulta_desde_proyectos6[[#This Row],[PRYApath]]&amp;" "&amp;Tabla_Consulta_desde_proyectos6[[#This Row],[Usunombre]]</f>
        <v>/0002/0008/0006 ALVARO CHAVES SABORIO</v>
      </c>
    </row>
    <row r="4624" spans="1:11" x14ac:dyDescent="0.3">
      <c r="A4624" t="s">
        <v>3564</v>
      </c>
      <c r="D4624" t="s">
        <v>4935</v>
      </c>
      <c r="E4624" t="s">
        <v>59</v>
      </c>
      <c r="F4624" t="s">
        <v>4434</v>
      </c>
      <c r="G4624">
        <v>2</v>
      </c>
      <c r="H4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4" t="str">
        <f>Tabla_Consulta_desde_proyectos6[[#This Row],[PRYApath]]&amp;" "&amp;Tabla_Consulta_desde_proyectos6[[#This Row],[Usunombre]]</f>
        <v>/0002/0008/0006 ALVARO CHAVES SABORIO</v>
      </c>
    </row>
    <row r="4625" spans="1:11" x14ac:dyDescent="0.3">
      <c r="A4625" t="s">
        <v>3564</v>
      </c>
      <c r="D4625" t="s">
        <v>4935</v>
      </c>
      <c r="E4625" t="s">
        <v>59</v>
      </c>
      <c r="F4625" t="s">
        <v>4692</v>
      </c>
      <c r="G4625">
        <v>2</v>
      </c>
      <c r="H4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5" t="str">
        <f>Tabla_Consulta_desde_proyectos6[[#This Row],[PRYApath]]&amp;" "&amp;Tabla_Consulta_desde_proyectos6[[#This Row],[Usunombre]]</f>
        <v>/0002/0008/0006 ALVARO CHAVES SABORIO</v>
      </c>
    </row>
    <row r="4626" spans="1:11" x14ac:dyDescent="0.3">
      <c r="A4626" t="s">
        <v>3564</v>
      </c>
      <c r="D4626" t="s">
        <v>4936</v>
      </c>
      <c r="E4626" t="s">
        <v>59</v>
      </c>
      <c r="F4626" t="s">
        <v>4258</v>
      </c>
      <c r="G4626">
        <v>36.5</v>
      </c>
      <c r="H4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6" t="str">
        <f>Tabla_Consulta_desde_proyectos6[[#This Row],[PRYApath]]&amp;" "&amp;Tabla_Consulta_desde_proyectos6[[#This Row],[Usunombre]]</f>
        <v>/0002/0008/0008 ALVARO CHAVES SABORIO</v>
      </c>
    </row>
    <row r="4627" spans="1:11" x14ac:dyDescent="0.3">
      <c r="A4627" t="s">
        <v>3564</v>
      </c>
      <c r="D4627" t="s">
        <v>4936</v>
      </c>
      <c r="E4627" t="s">
        <v>59</v>
      </c>
      <c r="F4627" t="s">
        <v>4284</v>
      </c>
      <c r="G4627">
        <v>9.5</v>
      </c>
      <c r="H4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7" t="str">
        <f>Tabla_Consulta_desde_proyectos6[[#This Row],[PRYApath]]&amp;" "&amp;Tabla_Consulta_desde_proyectos6[[#This Row],[Usunombre]]</f>
        <v>/0002/0008/0008 ALVARO CHAVES SABORIO</v>
      </c>
    </row>
    <row r="4628" spans="1:11" x14ac:dyDescent="0.3">
      <c r="A4628" t="s">
        <v>3564</v>
      </c>
      <c r="D4628" t="s">
        <v>4936</v>
      </c>
      <c r="E4628" t="s">
        <v>59</v>
      </c>
      <c r="F4628" t="s">
        <v>4342</v>
      </c>
      <c r="G4628">
        <v>11</v>
      </c>
      <c r="H4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8" t="str">
        <f>Tabla_Consulta_desde_proyectos6[[#This Row],[PRYApath]]&amp;" "&amp;Tabla_Consulta_desde_proyectos6[[#This Row],[Usunombre]]</f>
        <v>/0002/0008/0008 ALVARO CHAVES SABORIO</v>
      </c>
    </row>
    <row r="4629" spans="1:11" x14ac:dyDescent="0.3">
      <c r="A4629" t="s">
        <v>3564</v>
      </c>
      <c r="D4629" t="s">
        <v>4936</v>
      </c>
      <c r="E4629" t="s">
        <v>59</v>
      </c>
      <c r="F4629" t="s">
        <v>4366</v>
      </c>
      <c r="G4629">
        <v>6.5</v>
      </c>
      <c r="H4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29" t="str">
        <f>Tabla_Consulta_desde_proyectos6[[#This Row],[PRYApath]]&amp;" "&amp;Tabla_Consulta_desde_proyectos6[[#This Row],[Usunombre]]</f>
        <v>/0002/0008/0008 ALVARO CHAVES SABORIO</v>
      </c>
    </row>
    <row r="4630" spans="1:11" x14ac:dyDescent="0.3">
      <c r="A4630" t="s">
        <v>3564</v>
      </c>
      <c r="D4630" t="s">
        <v>4936</v>
      </c>
      <c r="E4630" t="s">
        <v>59</v>
      </c>
      <c r="F4630" t="s">
        <v>4388</v>
      </c>
      <c r="G4630">
        <v>45.5</v>
      </c>
      <c r="H4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0" t="str">
        <f>Tabla_Consulta_desde_proyectos6[[#This Row],[PRYApath]]&amp;" "&amp;Tabla_Consulta_desde_proyectos6[[#This Row],[Usunombre]]</f>
        <v>/0002/0008/0008 ALVARO CHAVES SABORIO</v>
      </c>
    </row>
    <row r="4631" spans="1:11" x14ac:dyDescent="0.3">
      <c r="A4631" t="s">
        <v>3564</v>
      </c>
      <c r="D4631" t="s">
        <v>4936</v>
      </c>
      <c r="E4631" t="s">
        <v>59</v>
      </c>
      <c r="F4631" t="s">
        <v>4422</v>
      </c>
      <c r="G4631">
        <v>2</v>
      </c>
      <c r="H4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1" t="str">
        <f>Tabla_Consulta_desde_proyectos6[[#This Row],[PRYApath]]&amp;" "&amp;Tabla_Consulta_desde_proyectos6[[#This Row],[Usunombre]]</f>
        <v>/0002/0008/0008 ALVARO CHAVES SABORIO</v>
      </c>
    </row>
    <row r="4632" spans="1:11" x14ac:dyDescent="0.3">
      <c r="A4632" t="s">
        <v>3564</v>
      </c>
      <c r="D4632" t="s">
        <v>4936</v>
      </c>
      <c r="E4632" t="s">
        <v>59</v>
      </c>
      <c r="F4632" t="s">
        <v>4610</v>
      </c>
      <c r="G4632">
        <v>15</v>
      </c>
      <c r="H4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2" t="str">
        <f>Tabla_Consulta_desde_proyectos6[[#This Row],[PRYApath]]&amp;" "&amp;Tabla_Consulta_desde_proyectos6[[#This Row],[Usunombre]]</f>
        <v>/0002/0008/0008 ALVARO CHAVES SABORIO</v>
      </c>
    </row>
    <row r="4633" spans="1:11" x14ac:dyDescent="0.3">
      <c r="A4633" t="s">
        <v>3564</v>
      </c>
      <c r="D4633" t="s">
        <v>4936</v>
      </c>
      <c r="E4633" t="s">
        <v>59</v>
      </c>
      <c r="F4633" t="s">
        <v>4692</v>
      </c>
      <c r="G4633">
        <v>20</v>
      </c>
      <c r="H4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3" t="str">
        <f>Tabla_Consulta_desde_proyectos6[[#This Row],[PRYApath]]&amp;" "&amp;Tabla_Consulta_desde_proyectos6[[#This Row],[Usunombre]]</f>
        <v>/0002/0008/0008 ALVARO CHAVES SABORIO</v>
      </c>
    </row>
    <row r="4634" spans="1:11" x14ac:dyDescent="0.3">
      <c r="A4634" t="s">
        <v>3564</v>
      </c>
      <c r="D4634" t="s">
        <v>4937</v>
      </c>
      <c r="E4634" t="s">
        <v>60</v>
      </c>
      <c r="F4634" t="s">
        <v>4258</v>
      </c>
      <c r="G4634">
        <v>0.5</v>
      </c>
      <c r="H4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4" t="str">
        <f>Tabla_Consulta_desde_proyectos6[[#This Row],[PRYApath]]&amp;" "&amp;Tabla_Consulta_desde_proyectos6[[#This Row],[Usunombre]]</f>
        <v>/0002/0008/0010 AARON VARGAS VALVERDE</v>
      </c>
    </row>
    <row r="4635" spans="1:11" x14ac:dyDescent="0.3">
      <c r="A4635" t="s">
        <v>3564</v>
      </c>
      <c r="D4635" t="s">
        <v>4937</v>
      </c>
      <c r="E4635" t="s">
        <v>60</v>
      </c>
      <c r="F4635" t="s">
        <v>4284</v>
      </c>
      <c r="G4635">
        <v>1</v>
      </c>
      <c r="H4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5" t="str">
        <f>Tabla_Consulta_desde_proyectos6[[#This Row],[PRYApath]]&amp;" "&amp;Tabla_Consulta_desde_proyectos6[[#This Row],[Usunombre]]</f>
        <v>/0002/0008/0010 AARON VARGAS VALVERDE</v>
      </c>
    </row>
    <row r="4636" spans="1:11" x14ac:dyDescent="0.3">
      <c r="A4636" t="s">
        <v>3564</v>
      </c>
      <c r="D4636" t="s">
        <v>4937</v>
      </c>
      <c r="E4636" t="s">
        <v>59</v>
      </c>
      <c r="F4636" t="s">
        <v>4258</v>
      </c>
      <c r="G4636">
        <v>9.5</v>
      </c>
      <c r="H4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6" t="str">
        <f>Tabla_Consulta_desde_proyectos6[[#This Row],[PRYApath]]&amp;" "&amp;Tabla_Consulta_desde_proyectos6[[#This Row],[Usunombre]]</f>
        <v>/0002/0008/0010 ALVARO CHAVES SABORIO</v>
      </c>
    </row>
    <row r="4637" spans="1:11" x14ac:dyDescent="0.3">
      <c r="A4637" t="s">
        <v>3564</v>
      </c>
      <c r="D4637" t="s">
        <v>4937</v>
      </c>
      <c r="E4637" t="s">
        <v>59</v>
      </c>
      <c r="F4637" t="s">
        <v>4366</v>
      </c>
      <c r="G4637">
        <v>27.5</v>
      </c>
      <c r="H4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7" t="str">
        <f>Tabla_Consulta_desde_proyectos6[[#This Row],[PRYApath]]&amp;" "&amp;Tabla_Consulta_desde_proyectos6[[#This Row],[Usunombre]]</f>
        <v>/0002/0008/0010 ALVARO CHAVES SABORIO</v>
      </c>
    </row>
    <row r="4638" spans="1:11" x14ac:dyDescent="0.3">
      <c r="A4638" t="s">
        <v>3564</v>
      </c>
      <c r="D4638" t="s">
        <v>4937</v>
      </c>
      <c r="E4638" t="s">
        <v>59</v>
      </c>
      <c r="F4638" t="s">
        <v>4388</v>
      </c>
      <c r="G4638">
        <v>7.5</v>
      </c>
      <c r="H4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8" t="str">
        <f>Tabla_Consulta_desde_proyectos6[[#This Row],[PRYApath]]&amp;" "&amp;Tabla_Consulta_desde_proyectos6[[#This Row],[Usunombre]]</f>
        <v>/0002/0008/0010 ALVARO CHAVES SABORIO</v>
      </c>
    </row>
    <row r="4639" spans="1:11" x14ac:dyDescent="0.3">
      <c r="A4639" t="s">
        <v>3564</v>
      </c>
      <c r="D4639" t="s">
        <v>4937</v>
      </c>
      <c r="E4639" t="s">
        <v>59</v>
      </c>
      <c r="F4639" t="s">
        <v>4422</v>
      </c>
      <c r="G4639">
        <v>33</v>
      </c>
      <c r="H4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39" t="str">
        <f>Tabla_Consulta_desde_proyectos6[[#This Row],[PRYApath]]&amp;" "&amp;Tabla_Consulta_desde_proyectos6[[#This Row],[Usunombre]]</f>
        <v>/0002/0008/0010 ALVARO CHAVES SABORIO</v>
      </c>
    </row>
    <row r="4640" spans="1:11" x14ac:dyDescent="0.3">
      <c r="A4640" t="s">
        <v>3564</v>
      </c>
      <c r="D4640" t="s">
        <v>4937</v>
      </c>
      <c r="E4640" t="s">
        <v>59</v>
      </c>
      <c r="F4640" t="s">
        <v>4434</v>
      </c>
      <c r="G4640">
        <v>32</v>
      </c>
      <c r="H4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0" t="str">
        <f>Tabla_Consulta_desde_proyectos6[[#This Row],[PRYApath]]&amp;" "&amp;Tabla_Consulta_desde_proyectos6[[#This Row],[Usunombre]]</f>
        <v>/0002/0008/0010 ALVARO CHAVES SABORIO</v>
      </c>
    </row>
    <row r="4641" spans="1:11" x14ac:dyDescent="0.3">
      <c r="A4641" t="s">
        <v>3564</v>
      </c>
      <c r="D4641" t="s">
        <v>4937</v>
      </c>
      <c r="E4641" t="s">
        <v>59</v>
      </c>
      <c r="F4641" t="s">
        <v>4493</v>
      </c>
      <c r="G4641">
        <v>10</v>
      </c>
      <c r="H4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1" t="str">
        <f>Tabla_Consulta_desde_proyectos6[[#This Row],[PRYApath]]&amp;" "&amp;Tabla_Consulta_desde_proyectos6[[#This Row],[Usunombre]]</f>
        <v>/0002/0008/0010 ALVARO CHAVES SABORIO</v>
      </c>
    </row>
    <row r="4642" spans="1:11" x14ac:dyDescent="0.3">
      <c r="A4642" t="s">
        <v>3564</v>
      </c>
      <c r="D4642" t="s">
        <v>4937</v>
      </c>
      <c r="E4642" t="s">
        <v>59</v>
      </c>
      <c r="F4642" t="s">
        <v>4559</v>
      </c>
      <c r="G4642">
        <v>2</v>
      </c>
      <c r="H4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2" t="str">
        <f>Tabla_Consulta_desde_proyectos6[[#This Row],[PRYApath]]&amp;" "&amp;Tabla_Consulta_desde_proyectos6[[#This Row],[Usunombre]]</f>
        <v>/0002/0008/0010 ALVARO CHAVES SABORIO</v>
      </c>
    </row>
    <row r="4643" spans="1:11" x14ac:dyDescent="0.3">
      <c r="A4643" t="s">
        <v>3564</v>
      </c>
      <c r="D4643" t="s">
        <v>4937</v>
      </c>
      <c r="E4643" t="s">
        <v>59</v>
      </c>
      <c r="F4643" t="s">
        <v>4593</v>
      </c>
      <c r="G4643">
        <v>2</v>
      </c>
      <c r="H4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3" t="str">
        <f>Tabla_Consulta_desde_proyectos6[[#This Row],[PRYApath]]&amp;" "&amp;Tabla_Consulta_desde_proyectos6[[#This Row],[Usunombre]]</f>
        <v>/0002/0008/0010 ALVARO CHAVES SABORIO</v>
      </c>
    </row>
    <row r="4644" spans="1:11" x14ac:dyDescent="0.3">
      <c r="A4644" t="s">
        <v>3564</v>
      </c>
      <c r="D4644" t="s">
        <v>4937</v>
      </c>
      <c r="E4644" t="s">
        <v>59</v>
      </c>
      <c r="F4644" t="s">
        <v>4610</v>
      </c>
      <c r="G4644">
        <v>23</v>
      </c>
      <c r="H4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4" t="str">
        <f>Tabla_Consulta_desde_proyectos6[[#This Row],[PRYApath]]&amp;" "&amp;Tabla_Consulta_desde_proyectos6[[#This Row],[Usunombre]]</f>
        <v>/0002/0008/0010 ALVARO CHAVES SABORIO</v>
      </c>
    </row>
    <row r="4645" spans="1:11" x14ac:dyDescent="0.3">
      <c r="A4645" t="s">
        <v>3564</v>
      </c>
      <c r="D4645" t="s">
        <v>4937</v>
      </c>
      <c r="E4645" t="s">
        <v>59</v>
      </c>
      <c r="F4645" t="s">
        <v>4692</v>
      </c>
      <c r="G4645">
        <v>56</v>
      </c>
      <c r="H4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5" t="str">
        <f>Tabla_Consulta_desde_proyectos6[[#This Row],[PRYApath]]&amp;" "&amp;Tabla_Consulta_desde_proyectos6[[#This Row],[Usunombre]]</f>
        <v>/0002/0008/0010 ALVARO CHAVES SABORIO</v>
      </c>
    </row>
    <row r="4646" spans="1:11" x14ac:dyDescent="0.3">
      <c r="A4646" t="s">
        <v>3564</v>
      </c>
      <c r="D4646" t="s">
        <v>4937</v>
      </c>
      <c r="E4646" t="s">
        <v>59</v>
      </c>
      <c r="F4646" t="s">
        <v>4640</v>
      </c>
      <c r="G4646">
        <v>39</v>
      </c>
      <c r="H4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6" t="str">
        <f>Tabla_Consulta_desde_proyectos6[[#This Row],[PRYApath]]&amp;" "&amp;Tabla_Consulta_desde_proyectos6[[#This Row],[Usunombre]]</f>
        <v>/0002/0008/0010 ALVARO CHAVES SABORIO</v>
      </c>
    </row>
    <row r="4647" spans="1:11" x14ac:dyDescent="0.3">
      <c r="A4647" t="s">
        <v>3564</v>
      </c>
      <c r="D4647" t="s">
        <v>4937</v>
      </c>
      <c r="E4647" t="s">
        <v>59</v>
      </c>
      <c r="F4647" t="s">
        <v>8381</v>
      </c>
      <c r="G4647">
        <v>7</v>
      </c>
      <c r="H464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7" t="str">
        <f>Tabla_Consulta_desde_proyectos6[[#This Row],[PRYApath]]&amp;" "&amp;Tabla_Consulta_desde_proyectos6[[#This Row],[Usunombre]]</f>
        <v>/0002/0008/0010 ALVARO CHAVES SABORIO</v>
      </c>
    </row>
    <row r="4648" spans="1:11" x14ac:dyDescent="0.3">
      <c r="A4648" t="s">
        <v>3564</v>
      </c>
      <c r="D4648" t="s">
        <v>4937</v>
      </c>
      <c r="E4648" t="s">
        <v>4645</v>
      </c>
      <c r="F4648" t="s">
        <v>4640</v>
      </c>
      <c r="G4648">
        <v>16</v>
      </c>
      <c r="H4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8" t="str">
        <f>Tabla_Consulta_desde_proyectos6[[#This Row],[PRYApath]]&amp;" "&amp;Tabla_Consulta_desde_proyectos6[[#This Row],[Usunombre]]</f>
        <v>/0002/0008/0010 BRAYAN STANLEY ROSALES PEREZ</v>
      </c>
    </row>
    <row r="4649" spans="1:11" x14ac:dyDescent="0.3">
      <c r="A4649" t="s">
        <v>3564</v>
      </c>
      <c r="D4649" t="s">
        <v>4937</v>
      </c>
      <c r="E4649" t="s">
        <v>63</v>
      </c>
      <c r="F4649" t="s">
        <v>4422</v>
      </c>
      <c r="G4649">
        <v>5</v>
      </c>
      <c r="H4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49" t="str">
        <f>Tabla_Consulta_desde_proyectos6[[#This Row],[PRYApath]]&amp;" "&amp;Tabla_Consulta_desde_proyectos6[[#This Row],[Usunombre]]</f>
        <v>/0002/0008/0010 CAROL RODRIGUEZ SOLORZANO</v>
      </c>
    </row>
    <row r="4650" spans="1:11" x14ac:dyDescent="0.3">
      <c r="A4650" t="s">
        <v>3564</v>
      </c>
      <c r="D4650" t="s">
        <v>4937</v>
      </c>
      <c r="E4650" t="s">
        <v>63</v>
      </c>
      <c r="F4650" t="s">
        <v>4434</v>
      </c>
      <c r="G4650">
        <v>1</v>
      </c>
      <c r="H4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0" t="str">
        <f>Tabla_Consulta_desde_proyectos6[[#This Row],[PRYApath]]&amp;" "&amp;Tabla_Consulta_desde_proyectos6[[#This Row],[Usunombre]]</f>
        <v>/0002/0008/0010 CAROL RODRIGUEZ SOLORZANO</v>
      </c>
    </row>
    <row r="4651" spans="1:11" x14ac:dyDescent="0.3">
      <c r="A4651" t="s">
        <v>3564</v>
      </c>
      <c r="D4651" t="s">
        <v>4937</v>
      </c>
      <c r="E4651" t="s">
        <v>63</v>
      </c>
      <c r="F4651" t="s">
        <v>4559</v>
      </c>
      <c r="G4651">
        <v>1.5</v>
      </c>
      <c r="H4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1" t="str">
        <f>Tabla_Consulta_desde_proyectos6[[#This Row],[PRYApath]]&amp;" "&amp;Tabla_Consulta_desde_proyectos6[[#This Row],[Usunombre]]</f>
        <v>/0002/0008/0010 CAROL RODRIGUEZ SOLORZANO</v>
      </c>
    </row>
    <row r="4652" spans="1:11" x14ac:dyDescent="0.3">
      <c r="A4652" t="s">
        <v>3564</v>
      </c>
      <c r="D4652" t="s">
        <v>4937</v>
      </c>
      <c r="E4652" t="s">
        <v>63</v>
      </c>
      <c r="F4652" t="s">
        <v>4593</v>
      </c>
      <c r="G4652">
        <v>2.5</v>
      </c>
      <c r="H4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2" t="str">
        <f>Tabla_Consulta_desde_proyectos6[[#This Row],[PRYApath]]&amp;" "&amp;Tabla_Consulta_desde_proyectos6[[#This Row],[Usunombre]]</f>
        <v>/0002/0008/0010 CAROL RODRIGUEZ SOLORZANO</v>
      </c>
    </row>
    <row r="4653" spans="1:11" x14ac:dyDescent="0.3">
      <c r="A4653" t="s">
        <v>3564</v>
      </c>
      <c r="D4653" t="s">
        <v>4937</v>
      </c>
      <c r="E4653" t="s">
        <v>63</v>
      </c>
      <c r="F4653" t="s">
        <v>4640</v>
      </c>
      <c r="G4653">
        <v>41.5</v>
      </c>
      <c r="H4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3" t="str">
        <f>Tabla_Consulta_desde_proyectos6[[#This Row],[PRYApath]]&amp;" "&amp;Tabla_Consulta_desde_proyectos6[[#This Row],[Usunombre]]</f>
        <v>/0002/0008/0010 CAROL RODRIGUEZ SOLORZANO</v>
      </c>
    </row>
    <row r="4654" spans="1:11" x14ac:dyDescent="0.3">
      <c r="A4654" t="s">
        <v>3564</v>
      </c>
      <c r="D4654" t="s">
        <v>4937</v>
      </c>
      <c r="E4654" t="s">
        <v>4122</v>
      </c>
      <c r="F4654" t="s">
        <v>4422</v>
      </c>
      <c r="G4654">
        <v>5</v>
      </c>
      <c r="H4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4" t="str">
        <f>Tabla_Consulta_desde_proyectos6[[#This Row],[PRYApath]]&amp;" "&amp;Tabla_Consulta_desde_proyectos6[[#This Row],[Usunombre]]</f>
        <v>/0002/0008/0010 EVANS ANDRES CAMPOS SOLIS</v>
      </c>
    </row>
    <row r="4655" spans="1:11" x14ac:dyDescent="0.3">
      <c r="A4655" t="s">
        <v>3564</v>
      </c>
      <c r="D4655" t="s">
        <v>4938</v>
      </c>
      <c r="E4655" t="s">
        <v>59</v>
      </c>
      <c r="F4655" t="s">
        <v>4422</v>
      </c>
      <c r="G4655">
        <v>4</v>
      </c>
      <c r="H4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5" t="str">
        <f>Tabla_Consulta_desde_proyectos6[[#This Row],[PRYApath]]&amp;" "&amp;Tabla_Consulta_desde_proyectos6[[#This Row],[Usunombre]]</f>
        <v>/0002/0008/0012 ALVARO CHAVES SABORIO</v>
      </c>
    </row>
    <row r="4656" spans="1:11" x14ac:dyDescent="0.3">
      <c r="A4656" t="s">
        <v>3564</v>
      </c>
      <c r="D4656" t="s">
        <v>4938</v>
      </c>
      <c r="E4656" t="s">
        <v>59</v>
      </c>
      <c r="F4656" t="s">
        <v>4434</v>
      </c>
      <c r="G4656">
        <v>2</v>
      </c>
      <c r="H4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6" t="str">
        <f>Tabla_Consulta_desde_proyectos6[[#This Row],[PRYApath]]&amp;" "&amp;Tabla_Consulta_desde_proyectos6[[#This Row],[Usunombre]]</f>
        <v>/0002/0008/0012 ALVARO CHAVES SABORIO</v>
      </c>
    </row>
    <row r="4657" spans="1:11" x14ac:dyDescent="0.3">
      <c r="A4657" t="s">
        <v>3564</v>
      </c>
      <c r="D4657" t="s">
        <v>4938</v>
      </c>
      <c r="E4657" t="s">
        <v>59</v>
      </c>
      <c r="F4657" t="s">
        <v>8381</v>
      </c>
      <c r="G4657">
        <v>1.5</v>
      </c>
      <c r="H465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7" t="str">
        <f>Tabla_Consulta_desde_proyectos6[[#This Row],[PRYApath]]&amp;" "&amp;Tabla_Consulta_desde_proyectos6[[#This Row],[Usunombre]]</f>
        <v>/0002/0008/0012 ALVARO CHAVES SABORIO</v>
      </c>
    </row>
    <row r="4658" spans="1:11" x14ac:dyDescent="0.3">
      <c r="A4658" t="s">
        <v>3564</v>
      </c>
      <c r="D4658" t="s">
        <v>5683</v>
      </c>
      <c r="E4658" t="s">
        <v>59</v>
      </c>
      <c r="F4658" t="s">
        <v>8381</v>
      </c>
      <c r="G4658">
        <v>28</v>
      </c>
      <c r="H465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8" t="str">
        <f>Tabla_Consulta_desde_proyectos6[[#This Row],[PRYApath]]&amp;" "&amp;Tabla_Consulta_desde_proyectos6[[#This Row],[Usunombre]]</f>
        <v>/0002/0008/0014 ALVARO CHAVES SABORIO</v>
      </c>
    </row>
    <row r="4659" spans="1:11" x14ac:dyDescent="0.3">
      <c r="A4659" t="s">
        <v>3564</v>
      </c>
      <c r="D4659" t="s">
        <v>5683</v>
      </c>
      <c r="E4659" t="s">
        <v>4645</v>
      </c>
      <c r="F4659" t="s">
        <v>4640</v>
      </c>
      <c r="G4659">
        <v>38</v>
      </c>
      <c r="H4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59" t="str">
        <f>Tabla_Consulta_desde_proyectos6[[#This Row],[PRYApath]]&amp;" "&amp;Tabla_Consulta_desde_proyectos6[[#This Row],[Usunombre]]</f>
        <v>/0002/0008/0014 BRAYAN STANLEY ROSALES PEREZ</v>
      </c>
    </row>
    <row r="4660" spans="1:11" x14ac:dyDescent="0.3">
      <c r="A4660" t="s">
        <v>3564</v>
      </c>
      <c r="D4660" t="s">
        <v>5683</v>
      </c>
      <c r="E4660" t="s">
        <v>4645</v>
      </c>
      <c r="F4660" t="s">
        <v>8381</v>
      </c>
      <c r="G4660">
        <v>44</v>
      </c>
      <c r="H4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0" t="str">
        <f>Tabla_Consulta_desde_proyectos6[[#This Row],[PRYApath]]&amp;" "&amp;Tabla_Consulta_desde_proyectos6[[#This Row],[Usunombre]]</f>
        <v>/0002/0008/0014 BRAYAN STANLEY ROSALES PEREZ</v>
      </c>
    </row>
    <row r="4661" spans="1:11" x14ac:dyDescent="0.3">
      <c r="A4661" t="s">
        <v>3564</v>
      </c>
      <c r="D4661" t="s">
        <v>5683</v>
      </c>
      <c r="E4661" t="s">
        <v>63</v>
      </c>
      <c r="F4661" t="s">
        <v>8381</v>
      </c>
      <c r="G4661">
        <v>74.5</v>
      </c>
      <c r="H466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1" t="str">
        <f>Tabla_Consulta_desde_proyectos6[[#This Row],[PRYApath]]&amp;" "&amp;Tabla_Consulta_desde_proyectos6[[#This Row],[Usunombre]]</f>
        <v>/0002/0008/0014 CAROL RODRIGUEZ SOLORZANO</v>
      </c>
    </row>
    <row r="4662" spans="1:11" x14ac:dyDescent="0.3">
      <c r="A4662" t="s">
        <v>3564</v>
      </c>
      <c r="D4662" t="s">
        <v>7713</v>
      </c>
      <c r="E4662" t="s">
        <v>59</v>
      </c>
      <c r="F4662" t="s">
        <v>8381</v>
      </c>
      <c r="G4662">
        <v>4</v>
      </c>
      <c r="H466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2" t="str">
        <f>Tabla_Consulta_desde_proyectos6[[#This Row],[PRYApath]]&amp;" "&amp;Tabla_Consulta_desde_proyectos6[[#This Row],[Usunombre]]</f>
        <v>/0002/0008/0016 ALVARO CHAVES SABORIO</v>
      </c>
    </row>
    <row r="4663" spans="1:11" x14ac:dyDescent="0.3">
      <c r="A4663" t="s">
        <v>3564</v>
      </c>
      <c r="D4663" t="s">
        <v>7713</v>
      </c>
      <c r="E4663" t="s">
        <v>4645</v>
      </c>
      <c r="F4663" t="s">
        <v>8381</v>
      </c>
      <c r="G4663">
        <v>99</v>
      </c>
      <c r="H4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3" t="str">
        <f>Tabla_Consulta_desde_proyectos6[[#This Row],[PRYApath]]&amp;" "&amp;Tabla_Consulta_desde_proyectos6[[#This Row],[Usunombre]]</f>
        <v>/0002/0008/0016 BRAYAN STANLEY ROSALES PEREZ</v>
      </c>
    </row>
    <row r="4664" spans="1:11" x14ac:dyDescent="0.3">
      <c r="A4664" t="s">
        <v>3564</v>
      </c>
      <c r="D4664" t="s">
        <v>4939</v>
      </c>
      <c r="E4664" t="s">
        <v>60</v>
      </c>
      <c r="F4664" t="s">
        <v>4422</v>
      </c>
      <c r="G4664">
        <v>2</v>
      </c>
      <c r="H4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4" t="str">
        <f>Tabla_Consulta_desde_proyectos6[[#This Row],[PRYApath]]&amp;" "&amp;Tabla_Consulta_desde_proyectos6[[#This Row],[Usunombre]]</f>
        <v>/0002/0010/0002 AARON VARGAS VALVERDE</v>
      </c>
    </row>
    <row r="4665" spans="1:11" x14ac:dyDescent="0.3">
      <c r="A4665" t="s">
        <v>3564</v>
      </c>
      <c r="D4665" t="s">
        <v>4940</v>
      </c>
      <c r="E4665" t="s">
        <v>60</v>
      </c>
      <c r="F4665" t="s">
        <v>4342</v>
      </c>
      <c r="G4665">
        <v>3</v>
      </c>
      <c r="H4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5" t="str">
        <f>Tabla_Consulta_desde_proyectos6[[#This Row],[PRYApath]]&amp;" "&amp;Tabla_Consulta_desde_proyectos6[[#This Row],[Usunombre]]</f>
        <v>/0002/0010/0004 AARON VARGAS VALVERDE</v>
      </c>
    </row>
    <row r="4666" spans="1:11" x14ac:dyDescent="0.3">
      <c r="A4666" t="s">
        <v>3564</v>
      </c>
      <c r="D4666" t="s">
        <v>4940</v>
      </c>
      <c r="E4666" t="s">
        <v>60</v>
      </c>
      <c r="F4666" t="s">
        <v>4422</v>
      </c>
      <c r="G4666">
        <v>10</v>
      </c>
      <c r="H4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6" t="str">
        <f>Tabla_Consulta_desde_proyectos6[[#This Row],[PRYApath]]&amp;" "&amp;Tabla_Consulta_desde_proyectos6[[#This Row],[Usunombre]]</f>
        <v>/0002/0010/0004 AARON VARGAS VALVERDE</v>
      </c>
    </row>
    <row r="4667" spans="1:11" x14ac:dyDescent="0.3">
      <c r="A4667" t="s">
        <v>3564</v>
      </c>
      <c r="D4667" t="s">
        <v>4940</v>
      </c>
      <c r="E4667" t="s">
        <v>60</v>
      </c>
      <c r="F4667" t="s">
        <v>4610</v>
      </c>
      <c r="G4667">
        <v>2</v>
      </c>
      <c r="H4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7" t="str">
        <f>Tabla_Consulta_desde_proyectos6[[#This Row],[PRYApath]]&amp;" "&amp;Tabla_Consulta_desde_proyectos6[[#This Row],[Usunombre]]</f>
        <v>/0002/0010/0004 AARON VARGAS VALVERDE</v>
      </c>
    </row>
    <row r="4668" spans="1:11" x14ac:dyDescent="0.3">
      <c r="A4668" t="s">
        <v>3564</v>
      </c>
      <c r="D4668" t="s">
        <v>4942</v>
      </c>
      <c r="E4668" t="s">
        <v>60</v>
      </c>
      <c r="F4668" t="s">
        <v>4422</v>
      </c>
      <c r="G4668">
        <v>6</v>
      </c>
      <c r="H4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8" t="str">
        <f>Tabla_Consulta_desde_proyectos6[[#This Row],[PRYApath]]&amp;" "&amp;Tabla_Consulta_desde_proyectos6[[#This Row],[Usunombre]]</f>
        <v>/0002/0010/0008 AARON VARGAS VALVERDE</v>
      </c>
    </row>
    <row r="4669" spans="1:11" x14ac:dyDescent="0.3">
      <c r="A4669" t="s">
        <v>3564</v>
      </c>
      <c r="D4669" t="s">
        <v>4942</v>
      </c>
      <c r="E4669" t="s">
        <v>60</v>
      </c>
      <c r="F4669" t="s">
        <v>4610</v>
      </c>
      <c r="G4669">
        <v>1</v>
      </c>
      <c r="H4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69" t="str">
        <f>Tabla_Consulta_desde_proyectos6[[#This Row],[PRYApath]]&amp;" "&amp;Tabla_Consulta_desde_proyectos6[[#This Row],[Usunombre]]</f>
        <v>/0002/0010/0008 AARON VARGAS VALVERDE</v>
      </c>
    </row>
    <row r="4670" spans="1:11" x14ac:dyDescent="0.3">
      <c r="A4670" t="s">
        <v>3564</v>
      </c>
      <c r="D4670" t="s">
        <v>4942</v>
      </c>
      <c r="E4670" t="s">
        <v>60</v>
      </c>
      <c r="F4670" t="s">
        <v>4640</v>
      </c>
      <c r="G4670">
        <v>1</v>
      </c>
      <c r="H4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0" t="str">
        <f>Tabla_Consulta_desde_proyectos6[[#This Row],[PRYApath]]&amp;" "&amp;Tabla_Consulta_desde_proyectos6[[#This Row],[Usunombre]]</f>
        <v>/0002/0010/0008 AARON VARGAS VALVERDE</v>
      </c>
    </row>
    <row r="4671" spans="1:11" x14ac:dyDescent="0.3">
      <c r="A4671" t="s">
        <v>3564</v>
      </c>
      <c r="D4671" t="s">
        <v>5684</v>
      </c>
      <c r="E4671" t="s">
        <v>60</v>
      </c>
      <c r="F4671" t="s">
        <v>4258</v>
      </c>
      <c r="G4671">
        <v>2</v>
      </c>
      <c r="H4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1" t="str">
        <f>Tabla_Consulta_desde_proyectos6[[#This Row],[PRYApath]]&amp;" "&amp;Tabla_Consulta_desde_proyectos6[[#This Row],[Usunombre]]</f>
        <v>/0002/0020/0002 AARON VARGAS VALVERDE</v>
      </c>
    </row>
    <row r="4672" spans="1:11" x14ac:dyDescent="0.3">
      <c r="A4672" t="s">
        <v>3564</v>
      </c>
      <c r="D4672" t="s">
        <v>5684</v>
      </c>
      <c r="E4672" t="s">
        <v>60</v>
      </c>
      <c r="F4672" t="s">
        <v>4284</v>
      </c>
      <c r="G4672">
        <v>0.5</v>
      </c>
      <c r="H4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2" t="str">
        <f>Tabla_Consulta_desde_proyectos6[[#This Row],[PRYApath]]&amp;" "&amp;Tabla_Consulta_desde_proyectos6[[#This Row],[Usunombre]]</f>
        <v>/0002/0020/0002 AARON VARGAS VALVERDE</v>
      </c>
    </row>
    <row r="4673" spans="1:11" x14ac:dyDescent="0.3">
      <c r="A4673" t="s">
        <v>3564</v>
      </c>
      <c r="D4673" t="s">
        <v>5684</v>
      </c>
      <c r="E4673" t="s">
        <v>60</v>
      </c>
      <c r="F4673" t="s">
        <v>4342</v>
      </c>
      <c r="G4673">
        <v>3</v>
      </c>
      <c r="H4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3" t="str">
        <f>Tabla_Consulta_desde_proyectos6[[#This Row],[PRYApath]]&amp;" "&amp;Tabla_Consulta_desde_proyectos6[[#This Row],[Usunombre]]</f>
        <v>/0002/0020/0002 AARON VARGAS VALVERDE</v>
      </c>
    </row>
    <row r="4674" spans="1:11" x14ac:dyDescent="0.3">
      <c r="A4674" t="s">
        <v>3564</v>
      </c>
      <c r="D4674" t="s">
        <v>5684</v>
      </c>
      <c r="E4674" t="s">
        <v>60</v>
      </c>
      <c r="F4674" t="s">
        <v>4366</v>
      </c>
      <c r="G4674">
        <v>3.5</v>
      </c>
      <c r="H4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4" t="str">
        <f>Tabla_Consulta_desde_proyectos6[[#This Row],[PRYApath]]&amp;" "&amp;Tabla_Consulta_desde_proyectos6[[#This Row],[Usunombre]]</f>
        <v>/0002/0020/0002 AARON VARGAS VALVERDE</v>
      </c>
    </row>
    <row r="4675" spans="1:11" x14ac:dyDescent="0.3">
      <c r="A4675" t="s">
        <v>3564</v>
      </c>
      <c r="D4675" t="s">
        <v>5684</v>
      </c>
      <c r="E4675" t="s">
        <v>60</v>
      </c>
      <c r="F4675" t="s">
        <v>4388</v>
      </c>
      <c r="G4675">
        <v>1.5</v>
      </c>
      <c r="H4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5" t="str">
        <f>Tabla_Consulta_desde_proyectos6[[#This Row],[PRYApath]]&amp;" "&amp;Tabla_Consulta_desde_proyectos6[[#This Row],[Usunombre]]</f>
        <v>/0002/0020/0002 AARON VARGAS VALVERDE</v>
      </c>
    </row>
    <row r="4676" spans="1:11" x14ac:dyDescent="0.3">
      <c r="A4676" t="s">
        <v>3564</v>
      </c>
      <c r="D4676" t="s">
        <v>5684</v>
      </c>
      <c r="E4676" t="s">
        <v>60</v>
      </c>
      <c r="F4676" t="s">
        <v>4422</v>
      </c>
      <c r="G4676">
        <v>5.5</v>
      </c>
      <c r="H4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6" t="str">
        <f>Tabla_Consulta_desde_proyectos6[[#This Row],[PRYApath]]&amp;" "&amp;Tabla_Consulta_desde_proyectos6[[#This Row],[Usunombre]]</f>
        <v>/0002/0020/0002 AARON VARGAS VALVERDE</v>
      </c>
    </row>
    <row r="4677" spans="1:11" x14ac:dyDescent="0.3">
      <c r="A4677" t="s">
        <v>3564</v>
      </c>
      <c r="D4677" t="s">
        <v>5684</v>
      </c>
      <c r="E4677" t="s">
        <v>60</v>
      </c>
      <c r="F4677" t="s">
        <v>4434</v>
      </c>
      <c r="G4677">
        <v>12.5</v>
      </c>
      <c r="H4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7" t="str">
        <f>Tabla_Consulta_desde_proyectos6[[#This Row],[PRYApath]]&amp;" "&amp;Tabla_Consulta_desde_proyectos6[[#This Row],[Usunombre]]</f>
        <v>/0002/0020/0002 AARON VARGAS VALVERDE</v>
      </c>
    </row>
    <row r="4678" spans="1:11" x14ac:dyDescent="0.3">
      <c r="A4678" t="s">
        <v>3564</v>
      </c>
      <c r="D4678" t="s">
        <v>5684</v>
      </c>
      <c r="E4678" t="s">
        <v>60</v>
      </c>
      <c r="F4678" t="s">
        <v>4559</v>
      </c>
      <c r="G4678">
        <v>4.5</v>
      </c>
      <c r="H4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8" t="str">
        <f>Tabla_Consulta_desde_proyectos6[[#This Row],[PRYApath]]&amp;" "&amp;Tabla_Consulta_desde_proyectos6[[#This Row],[Usunombre]]</f>
        <v>/0002/0020/0002 AARON VARGAS VALVERDE</v>
      </c>
    </row>
    <row r="4679" spans="1:11" x14ac:dyDescent="0.3">
      <c r="A4679" t="s">
        <v>3564</v>
      </c>
      <c r="D4679" t="s">
        <v>5684</v>
      </c>
      <c r="E4679" t="s">
        <v>60</v>
      </c>
      <c r="F4679" t="s">
        <v>4610</v>
      </c>
      <c r="G4679">
        <v>4.5</v>
      </c>
      <c r="H4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79" t="str">
        <f>Tabla_Consulta_desde_proyectos6[[#This Row],[PRYApath]]&amp;" "&amp;Tabla_Consulta_desde_proyectos6[[#This Row],[Usunombre]]</f>
        <v>/0002/0020/0002 AARON VARGAS VALVERDE</v>
      </c>
    </row>
    <row r="4680" spans="1:11" x14ac:dyDescent="0.3">
      <c r="A4680" t="s">
        <v>3564</v>
      </c>
      <c r="D4680" t="s">
        <v>5684</v>
      </c>
      <c r="E4680" t="s">
        <v>60</v>
      </c>
      <c r="F4680" t="s">
        <v>4692</v>
      </c>
      <c r="G4680">
        <v>3</v>
      </c>
      <c r="H4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0" t="str">
        <f>Tabla_Consulta_desde_proyectos6[[#This Row],[PRYApath]]&amp;" "&amp;Tabla_Consulta_desde_proyectos6[[#This Row],[Usunombre]]</f>
        <v>/0002/0020/0002 AARON VARGAS VALVERDE</v>
      </c>
    </row>
    <row r="4681" spans="1:11" x14ac:dyDescent="0.3">
      <c r="A4681" t="s">
        <v>3564</v>
      </c>
      <c r="D4681" t="s">
        <v>5684</v>
      </c>
      <c r="E4681" t="s">
        <v>60</v>
      </c>
      <c r="F4681" t="s">
        <v>4640</v>
      </c>
      <c r="G4681">
        <v>17</v>
      </c>
      <c r="H4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1" t="str">
        <f>Tabla_Consulta_desde_proyectos6[[#This Row],[PRYApath]]&amp;" "&amp;Tabla_Consulta_desde_proyectos6[[#This Row],[Usunombre]]</f>
        <v>/0002/0020/0002 AARON VARGAS VALVERDE</v>
      </c>
    </row>
    <row r="4682" spans="1:11" x14ac:dyDescent="0.3">
      <c r="A4682" t="s">
        <v>3564</v>
      </c>
      <c r="D4682" t="s">
        <v>5684</v>
      </c>
      <c r="E4682" t="s">
        <v>60</v>
      </c>
      <c r="F4682" t="s">
        <v>8381</v>
      </c>
      <c r="G4682">
        <v>24.5</v>
      </c>
      <c r="H468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2" t="str">
        <f>Tabla_Consulta_desde_proyectos6[[#This Row],[PRYApath]]&amp;" "&amp;Tabla_Consulta_desde_proyectos6[[#This Row],[Usunombre]]</f>
        <v>/0002/0020/0002 AARON VARGAS VALVERDE</v>
      </c>
    </row>
    <row r="4683" spans="1:11" x14ac:dyDescent="0.3">
      <c r="A4683" t="s">
        <v>3564</v>
      </c>
      <c r="D4683" t="s">
        <v>5684</v>
      </c>
      <c r="E4683" t="s">
        <v>58</v>
      </c>
      <c r="F4683" t="s">
        <v>4284</v>
      </c>
      <c r="G4683">
        <v>1.5</v>
      </c>
      <c r="H4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3" t="str">
        <f>Tabla_Consulta_desde_proyectos6[[#This Row],[PRYApath]]&amp;" "&amp;Tabla_Consulta_desde_proyectos6[[#This Row],[Usunombre]]</f>
        <v>/0002/0020/0002 MELVIN BRENES GOMEZ</v>
      </c>
    </row>
    <row r="4684" spans="1:11" x14ac:dyDescent="0.3">
      <c r="A4684" t="s">
        <v>3564</v>
      </c>
      <c r="D4684" t="s">
        <v>5685</v>
      </c>
      <c r="E4684" t="s">
        <v>60</v>
      </c>
      <c r="F4684" t="s">
        <v>4284</v>
      </c>
      <c r="G4684">
        <v>3</v>
      </c>
      <c r="H4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4" t="str">
        <f>Tabla_Consulta_desde_proyectos6[[#This Row],[PRYApath]]&amp;" "&amp;Tabla_Consulta_desde_proyectos6[[#This Row],[Usunombre]]</f>
        <v>/0002/0020/0008 AARON VARGAS VALVERDE</v>
      </c>
    </row>
    <row r="4685" spans="1:11" x14ac:dyDescent="0.3">
      <c r="A4685" t="s">
        <v>3564</v>
      </c>
      <c r="D4685" t="s">
        <v>5685</v>
      </c>
      <c r="E4685" t="s">
        <v>60</v>
      </c>
      <c r="F4685" t="s">
        <v>4366</v>
      </c>
      <c r="G4685">
        <v>3.5</v>
      </c>
      <c r="H4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5" t="str">
        <f>Tabla_Consulta_desde_proyectos6[[#This Row],[PRYApath]]&amp;" "&amp;Tabla_Consulta_desde_proyectos6[[#This Row],[Usunombre]]</f>
        <v>/0002/0020/0008 AARON VARGAS VALVERDE</v>
      </c>
    </row>
    <row r="4686" spans="1:11" x14ac:dyDescent="0.3">
      <c r="A4686" t="s">
        <v>3564</v>
      </c>
      <c r="D4686" t="s">
        <v>5685</v>
      </c>
      <c r="E4686" t="s">
        <v>60</v>
      </c>
      <c r="F4686" t="s">
        <v>4388</v>
      </c>
      <c r="G4686">
        <v>3</v>
      </c>
      <c r="H4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6" t="str">
        <f>Tabla_Consulta_desde_proyectos6[[#This Row],[PRYApath]]&amp;" "&amp;Tabla_Consulta_desde_proyectos6[[#This Row],[Usunombre]]</f>
        <v>/0002/0020/0008 AARON VARGAS VALVERDE</v>
      </c>
    </row>
    <row r="4687" spans="1:11" x14ac:dyDescent="0.3">
      <c r="A4687" t="s">
        <v>3564</v>
      </c>
      <c r="D4687" t="s">
        <v>5685</v>
      </c>
      <c r="E4687" t="s">
        <v>60</v>
      </c>
      <c r="F4687" t="s">
        <v>4422</v>
      </c>
      <c r="G4687">
        <v>2</v>
      </c>
      <c r="H4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7" t="str">
        <f>Tabla_Consulta_desde_proyectos6[[#This Row],[PRYApath]]&amp;" "&amp;Tabla_Consulta_desde_proyectos6[[#This Row],[Usunombre]]</f>
        <v>/0002/0020/0008 AARON VARGAS VALVERDE</v>
      </c>
    </row>
    <row r="4688" spans="1:11" x14ac:dyDescent="0.3">
      <c r="A4688" t="s">
        <v>3564</v>
      </c>
      <c r="D4688" t="s">
        <v>5685</v>
      </c>
      <c r="E4688" t="s">
        <v>60</v>
      </c>
      <c r="F4688" t="s">
        <v>4434</v>
      </c>
      <c r="G4688">
        <v>2</v>
      </c>
      <c r="H4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8" t="str">
        <f>Tabla_Consulta_desde_proyectos6[[#This Row],[PRYApath]]&amp;" "&amp;Tabla_Consulta_desde_proyectos6[[#This Row],[Usunombre]]</f>
        <v>/0002/0020/0008 AARON VARGAS VALVERDE</v>
      </c>
    </row>
    <row r="4689" spans="1:11" x14ac:dyDescent="0.3">
      <c r="A4689" t="s">
        <v>3564</v>
      </c>
      <c r="D4689" t="s">
        <v>5685</v>
      </c>
      <c r="E4689" t="s">
        <v>60</v>
      </c>
      <c r="F4689" t="s">
        <v>4493</v>
      </c>
      <c r="G4689">
        <v>2</v>
      </c>
      <c r="H4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89" t="str">
        <f>Tabla_Consulta_desde_proyectos6[[#This Row],[PRYApath]]&amp;" "&amp;Tabla_Consulta_desde_proyectos6[[#This Row],[Usunombre]]</f>
        <v>/0002/0020/0008 AARON VARGAS VALVERDE</v>
      </c>
    </row>
    <row r="4690" spans="1:11" x14ac:dyDescent="0.3">
      <c r="A4690" t="s">
        <v>3564</v>
      </c>
      <c r="D4690" t="s">
        <v>5685</v>
      </c>
      <c r="E4690" t="s">
        <v>60</v>
      </c>
      <c r="F4690" t="s">
        <v>4610</v>
      </c>
      <c r="G4690">
        <v>1</v>
      </c>
      <c r="H4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0" t="str">
        <f>Tabla_Consulta_desde_proyectos6[[#This Row],[PRYApath]]&amp;" "&amp;Tabla_Consulta_desde_proyectos6[[#This Row],[Usunombre]]</f>
        <v>/0002/0020/0008 AARON VARGAS VALVERDE</v>
      </c>
    </row>
    <row r="4691" spans="1:11" x14ac:dyDescent="0.3">
      <c r="A4691" t="s">
        <v>3564</v>
      </c>
      <c r="D4691" t="s">
        <v>5685</v>
      </c>
      <c r="E4691" t="s">
        <v>60</v>
      </c>
      <c r="F4691" t="s">
        <v>8381</v>
      </c>
      <c r="G4691">
        <v>3.5</v>
      </c>
      <c r="H469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1" t="str">
        <f>Tabla_Consulta_desde_proyectos6[[#This Row],[PRYApath]]&amp;" "&amp;Tabla_Consulta_desde_proyectos6[[#This Row],[Usunombre]]</f>
        <v>/0002/0020/0008 AARON VARGAS VALVERDE</v>
      </c>
    </row>
    <row r="4692" spans="1:11" x14ac:dyDescent="0.3">
      <c r="A4692" t="s">
        <v>3564</v>
      </c>
      <c r="D4692" t="s">
        <v>5685</v>
      </c>
      <c r="E4692" t="s">
        <v>58</v>
      </c>
      <c r="F4692" t="s">
        <v>4258</v>
      </c>
      <c r="G4692">
        <v>1.5</v>
      </c>
      <c r="H4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2" t="str">
        <f>Tabla_Consulta_desde_proyectos6[[#This Row],[PRYApath]]&amp;" "&amp;Tabla_Consulta_desde_proyectos6[[#This Row],[Usunombre]]</f>
        <v>/0002/0020/0008 MELVIN BRENES GOMEZ</v>
      </c>
    </row>
    <row r="4693" spans="1:11" x14ac:dyDescent="0.3">
      <c r="A4693" t="s">
        <v>3564</v>
      </c>
      <c r="D4693" t="s">
        <v>5686</v>
      </c>
      <c r="E4693" t="s">
        <v>60</v>
      </c>
      <c r="F4693" t="s">
        <v>4610</v>
      </c>
      <c r="G4693">
        <v>0.5</v>
      </c>
      <c r="H4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3" t="str">
        <f>Tabla_Consulta_desde_proyectos6[[#This Row],[PRYApath]]&amp;" "&amp;Tabla_Consulta_desde_proyectos6[[#This Row],[Usunombre]]</f>
        <v>/0002/0020/0010 AARON VARGAS VALVERDE</v>
      </c>
    </row>
    <row r="4694" spans="1:11" x14ac:dyDescent="0.3">
      <c r="A4694" t="s">
        <v>3564</v>
      </c>
      <c r="D4694" t="s">
        <v>5686</v>
      </c>
      <c r="E4694" t="s">
        <v>60</v>
      </c>
      <c r="F4694" t="s">
        <v>4640</v>
      </c>
      <c r="G4694">
        <v>9</v>
      </c>
      <c r="H4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4" t="str">
        <f>Tabla_Consulta_desde_proyectos6[[#This Row],[PRYApath]]&amp;" "&amp;Tabla_Consulta_desde_proyectos6[[#This Row],[Usunombre]]</f>
        <v>/0002/0020/0010 AARON VARGAS VALVERDE</v>
      </c>
    </row>
    <row r="4695" spans="1:11" x14ac:dyDescent="0.3">
      <c r="A4695" t="s">
        <v>3564</v>
      </c>
      <c r="D4695" t="s">
        <v>5686</v>
      </c>
      <c r="E4695" t="s">
        <v>58</v>
      </c>
      <c r="F4695" t="s">
        <v>4258</v>
      </c>
      <c r="G4695">
        <v>2.5</v>
      </c>
      <c r="H4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5" t="str">
        <f>Tabla_Consulta_desde_proyectos6[[#This Row],[PRYApath]]&amp;" "&amp;Tabla_Consulta_desde_proyectos6[[#This Row],[Usunombre]]</f>
        <v>/0002/0020/0010 MELVIN BRENES GOMEZ</v>
      </c>
    </row>
    <row r="4696" spans="1:11" x14ac:dyDescent="0.3">
      <c r="A4696" t="s">
        <v>3564</v>
      </c>
      <c r="D4696" t="s">
        <v>5686</v>
      </c>
      <c r="E4696" t="s">
        <v>58</v>
      </c>
      <c r="F4696" t="s">
        <v>4692</v>
      </c>
      <c r="G4696">
        <v>2</v>
      </c>
      <c r="H4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6" t="str">
        <f>Tabla_Consulta_desde_proyectos6[[#This Row],[PRYApath]]&amp;" "&amp;Tabla_Consulta_desde_proyectos6[[#This Row],[Usunombre]]</f>
        <v>/0002/0020/0010 MELVIN BRENES GOMEZ</v>
      </c>
    </row>
    <row r="4697" spans="1:11" x14ac:dyDescent="0.3">
      <c r="A4697" t="s">
        <v>3564</v>
      </c>
      <c r="D4697" t="s">
        <v>5687</v>
      </c>
      <c r="E4697" t="s">
        <v>60</v>
      </c>
      <c r="F4697" t="s">
        <v>4258</v>
      </c>
      <c r="G4697">
        <v>1.5</v>
      </c>
      <c r="H4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7" t="str">
        <f>Tabla_Consulta_desde_proyectos6[[#This Row],[PRYApath]]&amp;" "&amp;Tabla_Consulta_desde_proyectos6[[#This Row],[Usunombre]]</f>
        <v>/0002/0020/0012 AARON VARGAS VALVERDE</v>
      </c>
    </row>
    <row r="4698" spans="1:11" x14ac:dyDescent="0.3">
      <c r="A4698" t="s">
        <v>3564</v>
      </c>
      <c r="D4698" t="s">
        <v>5687</v>
      </c>
      <c r="E4698" t="s">
        <v>60</v>
      </c>
      <c r="F4698" t="s">
        <v>4284</v>
      </c>
      <c r="G4698">
        <v>2.5</v>
      </c>
      <c r="H4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8" t="str">
        <f>Tabla_Consulta_desde_proyectos6[[#This Row],[PRYApath]]&amp;" "&amp;Tabla_Consulta_desde_proyectos6[[#This Row],[Usunombre]]</f>
        <v>/0002/0020/0012 AARON VARGAS VALVERDE</v>
      </c>
    </row>
    <row r="4699" spans="1:11" x14ac:dyDescent="0.3">
      <c r="A4699" t="s">
        <v>3564</v>
      </c>
      <c r="D4699" t="s">
        <v>5687</v>
      </c>
      <c r="E4699" t="s">
        <v>60</v>
      </c>
      <c r="F4699" t="s">
        <v>4366</v>
      </c>
      <c r="G4699">
        <v>1</v>
      </c>
      <c r="H4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699" t="str">
        <f>Tabla_Consulta_desde_proyectos6[[#This Row],[PRYApath]]&amp;" "&amp;Tabla_Consulta_desde_proyectos6[[#This Row],[Usunombre]]</f>
        <v>/0002/0020/0012 AARON VARGAS VALVERDE</v>
      </c>
    </row>
    <row r="4700" spans="1:11" x14ac:dyDescent="0.3">
      <c r="A4700" t="s">
        <v>3564</v>
      </c>
      <c r="D4700" t="s">
        <v>5687</v>
      </c>
      <c r="E4700" t="s">
        <v>60</v>
      </c>
      <c r="F4700" t="s">
        <v>4388</v>
      </c>
      <c r="G4700">
        <v>5</v>
      </c>
      <c r="H4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0" t="str">
        <f>Tabla_Consulta_desde_proyectos6[[#This Row],[PRYApath]]&amp;" "&amp;Tabla_Consulta_desde_proyectos6[[#This Row],[Usunombre]]</f>
        <v>/0002/0020/0012 AARON VARGAS VALVERDE</v>
      </c>
    </row>
    <row r="4701" spans="1:11" x14ac:dyDescent="0.3">
      <c r="A4701" t="s">
        <v>3564</v>
      </c>
      <c r="D4701" t="s">
        <v>5687</v>
      </c>
      <c r="E4701" t="s">
        <v>60</v>
      </c>
      <c r="F4701" t="s">
        <v>4422</v>
      </c>
      <c r="G4701">
        <v>9</v>
      </c>
      <c r="H4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1" t="str">
        <f>Tabla_Consulta_desde_proyectos6[[#This Row],[PRYApath]]&amp;" "&amp;Tabla_Consulta_desde_proyectos6[[#This Row],[Usunombre]]</f>
        <v>/0002/0020/0012 AARON VARGAS VALVERDE</v>
      </c>
    </row>
    <row r="4702" spans="1:11" x14ac:dyDescent="0.3">
      <c r="A4702" t="s">
        <v>3564</v>
      </c>
      <c r="D4702" t="s">
        <v>5687</v>
      </c>
      <c r="E4702" t="s">
        <v>60</v>
      </c>
      <c r="F4702" t="s">
        <v>4434</v>
      </c>
      <c r="G4702">
        <v>12</v>
      </c>
      <c r="H4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2" t="str">
        <f>Tabla_Consulta_desde_proyectos6[[#This Row],[PRYApath]]&amp;" "&amp;Tabla_Consulta_desde_proyectos6[[#This Row],[Usunombre]]</f>
        <v>/0002/0020/0012 AARON VARGAS VALVERDE</v>
      </c>
    </row>
    <row r="4703" spans="1:11" x14ac:dyDescent="0.3">
      <c r="A4703" t="s">
        <v>3564</v>
      </c>
      <c r="D4703" t="s">
        <v>5687</v>
      </c>
      <c r="E4703" t="s">
        <v>60</v>
      </c>
      <c r="F4703" t="s">
        <v>4493</v>
      </c>
      <c r="G4703">
        <v>32</v>
      </c>
      <c r="H4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3" t="str">
        <f>Tabla_Consulta_desde_proyectos6[[#This Row],[PRYApath]]&amp;" "&amp;Tabla_Consulta_desde_proyectos6[[#This Row],[Usunombre]]</f>
        <v>/0002/0020/0012 AARON VARGAS VALVERDE</v>
      </c>
    </row>
    <row r="4704" spans="1:11" x14ac:dyDescent="0.3">
      <c r="A4704" t="s">
        <v>3564</v>
      </c>
      <c r="D4704" t="s">
        <v>5687</v>
      </c>
      <c r="E4704" t="s">
        <v>60</v>
      </c>
      <c r="F4704" t="s">
        <v>4559</v>
      </c>
      <c r="G4704">
        <v>6.5</v>
      </c>
      <c r="H4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4" t="str">
        <f>Tabla_Consulta_desde_proyectos6[[#This Row],[PRYApath]]&amp;" "&amp;Tabla_Consulta_desde_proyectos6[[#This Row],[Usunombre]]</f>
        <v>/0002/0020/0012 AARON VARGAS VALVERDE</v>
      </c>
    </row>
    <row r="4705" spans="1:11" x14ac:dyDescent="0.3">
      <c r="A4705" t="s">
        <v>3564</v>
      </c>
      <c r="D4705" t="s">
        <v>5687</v>
      </c>
      <c r="E4705" t="s">
        <v>60</v>
      </c>
      <c r="F4705" t="s">
        <v>4593</v>
      </c>
      <c r="G4705">
        <v>13.5</v>
      </c>
      <c r="H4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5" t="str">
        <f>Tabla_Consulta_desde_proyectos6[[#This Row],[PRYApath]]&amp;" "&amp;Tabla_Consulta_desde_proyectos6[[#This Row],[Usunombre]]</f>
        <v>/0002/0020/0012 AARON VARGAS VALVERDE</v>
      </c>
    </row>
    <row r="4706" spans="1:11" x14ac:dyDescent="0.3">
      <c r="A4706" t="s">
        <v>3564</v>
      </c>
      <c r="D4706" t="s">
        <v>5687</v>
      </c>
      <c r="E4706" t="s">
        <v>60</v>
      </c>
      <c r="F4706" t="s">
        <v>4610</v>
      </c>
      <c r="G4706">
        <v>6</v>
      </c>
      <c r="H4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6" t="str">
        <f>Tabla_Consulta_desde_proyectos6[[#This Row],[PRYApath]]&amp;" "&amp;Tabla_Consulta_desde_proyectos6[[#This Row],[Usunombre]]</f>
        <v>/0002/0020/0012 AARON VARGAS VALVERDE</v>
      </c>
    </row>
    <row r="4707" spans="1:11" x14ac:dyDescent="0.3">
      <c r="A4707" t="s">
        <v>3564</v>
      </c>
      <c r="D4707" t="s">
        <v>5687</v>
      </c>
      <c r="E4707" t="s">
        <v>60</v>
      </c>
      <c r="F4707" t="s">
        <v>4692</v>
      </c>
      <c r="G4707">
        <v>8</v>
      </c>
      <c r="H4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7" t="str">
        <f>Tabla_Consulta_desde_proyectos6[[#This Row],[PRYApath]]&amp;" "&amp;Tabla_Consulta_desde_proyectos6[[#This Row],[Usunombre]]</f>
        <v>/0002/0020/0012 AARON VARGAS VALVERDE</v>
      </c>
    </row>
    <row r="4708" spans="1:11" x14ac:dyDescent="0.3">
      <c r="A4708" t="s">
        <v>3564</v>
      </c>
      <c r="D4708" t="s">
        <v>5687</v>
      </c>
      <c r="E4708" t="s">
        <v>60</v>
      </c>
      <c r="F4708" t="s">
        <v>4640</v>
      </c>
      <c r="G4708">
        <v>11.5</v>
      </c>
      <c r="H4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8" t="str">
        <f>Tabla_Consulta_desde_proyectos6[[#This Row],[PRYApath]]&amp;" "&amp;Tabla_Consulta_desde_proyectos6[[#This Row],[Usunombre]]</f>
        <v>/0002/0020/0012 AARON VARGAS VALVERDE</v>
      </c>
    </row>
    <row r="4709" spans="1:11" x14ac:dyDescent="0.3">
      <c r="A4709" t="s">
        <v>3564</v>
      </c>
      <c r="D4709" t="s">
        <v>5687</v>
      </c>
      <c r="E4709" t="s">
        <v>60</v>
      </c>
      <c r="F4709" t="s">
        <v>8381</v>
      </c>
      <c r="G4709">
        <v>21</v>
      </c>
      <c r="H470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09" t="str">
        <f>Tabla_Consulta_desde_proyectos6[[#This Row],[PRYApath]]&amp;" "&amp;Tabla_Consulta_desde_proyectos6[[#This Row],[Usunombre]]</f>
        <v>/0002/0020/0012 AARON VARGAS VALVERDE</v>
      </c>
    </row>
    <row r="4710" spans="1:11" x14ac:dyDescent="0.3">
      <c r="A4710" t="s">
        <v>3564</v>
      </c>
      <c r="D4710" t="s">
        <v>5688</v>
      </c>
      <c r="E4710" t="s">
        <v>60</v>
      </c>
      <c r="F4710" t="s">
        <v>4258</v>
      </c>
      <c r="G4710">
        <v>6</v>
      </c>
      <c r="H4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0" t="str">
        <f>Tabla_Consulta_desde_proyectos6[[#This Row],[PRYApath]]&amp;" "&amp;Tabla_Consulta_desde_proyectos6[[#This Row],[Usunombre]]</f>
        <v>/0002/0020/0014 AARON VARGAS VALVERDE</v>
      </c>
    </row>
    <row r="4711" spans="1:11" x14ac:dyDescent="0.3">
      <c r="A4711" t="s">
        <v>3564</v>
      </c>
      <c r="D4711" t="s">
        <v>5688</v>
      </c>
      <c r="E4711" t="s">
        <v>60</v>
      </c>
      <c r="F4711" t="s">
        <v>4284</v>
      </c>
      <c r="G4711">
        <v>4.5</v>
      </c>
      <c r="H4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1" t="str">
        <f>Tabla_Consulta_desde_proyectos6[[#This Row],[PRYApath]]&amp;" "&amp;Tabla_Consulta_desde_proyectos6[[#This Row],[Usunombre]]</f>
        <v>/0002/0020/0014 AARON VARGAS VALVERDE</v>
      </c>
    </row>
    <row r="4712" spans="1:11" x14ac:dyDescent="0.3">
      <c r="A4712" t="s">
        <v>3564</v>
      </c>
      <c r="D4712" t="s">
        <v>5688</v>
      </c>
      <c r="E4712" t="s">
        <v>60</v>
      </c>
      <c r="F4712" t="s">
        <v>4342</v>
      </c>
      <c r="G4712">
        <v>18</v>
      </c>
      <c r="H4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2" t="str">
        <f>Tabla_Consulta_desde_proyectos6[[#This Row],[PRYApath]]&amp;" "&amp;Tabla_Consulta_desde_proyectos6[[#This Row],[Usunombre]]</f>
        <v>/0002/0020/0014 AARON VARGAS VALVERDE</v>
      </c>
    </row>
    <row r="4713" spans="1:11" x14ac:dyDescent="0.3">
      <c r="A4713" t="s">
        <v>3564</v>
      </c>
      <c r="D4713" t="s">
        <v>5688</v>
      </c>
      <c r="E4713" t="s">
        <v>60</v>
      </c>
      <c r="F4713" t="s">
        <v>4388</v>
      </c>
      <c r="G4713">
        <v>12.5</v>
      </c>
      <c r="H4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3" t="str">
        <f>Tabla_Consulta_desde_proyectos6[[#This Row],[PRYApath]]&amp;" "&amp;Tabla_Consulta_desde_proyectos6[[#This Row],[Usunombre]]</f>
        <v>/0002/0020/0014 AARON VARGAS VALVERDE</v>
      </c>
    </row>
    <row r="4714" spans="1:11" x14ac:dyDescent="0.3">
      <c r="A4714" t="s">
        <v>3564</v>
      </c>
      <c r="D4714" t="s">
        <v>5688</v>
      </c>
      <c r="E4714" t="s">
        <v>60</v>
      </c>
      <c r="F4714" t="s">
        <v>4434</v>
      </c>
      <c r="G4714">
        <v>1</v>
      </c>
      <c r="H4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4" t="str">
        <f>Tabla_Consulta_desde_proyectos6[[#This Row],[PRYApath]]&amp;" "&amp;Tabla_Consulta_desde_proyectos6[[#This Row],[Usunombre]]</f>
        <v>/0002/0020/0014 AARON VARGAS VALVERDE</v>
      </c>
    </row>
    <row r="4715" spans="1:11" x14ac:dyDescent="0.3">
      <c r="A4715" t="s">
        <v>3564</v>
      </c>
      <c r="D4715" t="s">
        <v>5688</v>
      </c>
      <c r="E4715" t="s">
        <v>60</v>
      </c>
      <c r="F4715" t="s">
        <v>4692</v>
      </c>
      <c r="G4715">
        <v>13.5</v>
      </c>
      <c r="H4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5" t="str">
        <f>Tabla_Consulta_desde_proyectos6[[#This Row],[PRYApath]]&amp;" "&amp;Tabla_Consulta_desde_proyectos6[[#This Row],[Usunombre]]</f>
        <v>/0002/0020/0014 AARON VARGAS VALVERDE</v>
      </c>
    </row>
    <row r="4716" spans="1:11" x14ac:dyDescent="0.3">
      <c r="A4716" t="s">
        <v>3564</v>
      </c>
      <c r="D4716" t="s">
        <v>5688</v>
      </c>
      <c r="E4716" t="s">
        <v>60</v>
      </c>
      <c r="F4716" t="s">
        <v>8381</v>
      </c>
      <c r="G4716">
        <v>3</v>
      </c>
      <c r="H471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6" t="str">
        <f>Tabla_Consulta_desde_proyectos6[[#This Row],[PRYApath]]&amp;" "&amp;Tabla_Consulta_desde_proyectos6[[#This Row],[Usunombre]]</f>
        <v>/0002/0020/0014 AARON VARGAS VALVERDE</v>
      </c>
    </row>
    <row r="4717" spans="1:11" x14ac:dyDescent="0.3">
      <c r="A4717" t="s">
        <v>3564</v>
      </c>
      <c r="D4717" t="s">
        <v>5689</v>
      </c>
      <c r="E4717" t="s">
        <v>60</v>
      </c>
      <c r="F4717" t="s">
        <v>4258</v>
      </c>
      <c r="G4717">
        <v>11.5</v>
      </c>
      <c r="H4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7" t="str">
        <f>Tabla_Consulta_desde_proyectos6[[#This Row],[PRYApath]]&amp;" "&amp;Tabla_Consulta_desde_proyectos6[[#This Row],[Usunombre]]</f>
        <v>/0002/0020/0016 AARON VARGAS VALVERDE</v>
      </c>
    </row>
    <row r="4718" spans="1:11" x14ac:dyDescent="0.3">
      <c r="A4718" t="s">
        <v>3564</v>
      </c>
      <c r="D4718" t="s">
        <v>5689</v>
      </c>
      <c r="E4718" t="s">
        <v>60</v>
      </c>
      <c r="F4718" t="s">
        <v>4284</v>
      </c>
      <c r="G4718">
        <v>6.5</v>
      </c>
      <c r="H4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8" t="str">
        <f>Tabla_Consulta_desde_proyectos6[[#This Row],[PRYApath]]&amp;" "&amp;Tabla_Consulta_desde_proyectos6[[#This Row],[Usunombre]]</f>
        <v>/0002/0020/0016 AARON VARGAS VALVERDE</v>
      </c>
    </row>
    <row r="4719" spans="1:11" x14ac:dyDescent="0.3">
      <c r="A4719" t="s">
        <v>3564</v>
      </c>
      <c r="D4719" t="s">
        <v>5689</v>
      </c>
      <c r="E4719" t="s">
        <v>60</v>
      </c>
      <c r="F4719" t="s">
        <v>4388</v>
      </c>
      <c r="G4719">
        <v>3</v>
      </c>
      <c r="H4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19" t="str">
        <f>Tabla_Consulta_desde_proyectos6[[#This Row],[PRYApath]]&amp;" "&amp;Tabla_Consulta_desde_proyectos6[[#This Row],[Usunombre]]</f>
        <v>/0002/0020/0016 AARON VARGAS VALVERDE</v>
      </c>
    </row>
    <row r="4720" spans="1:11" x14ac:dyDescent="0.3">
      <c r="A4720" t="s">
        <v>3564</v>
      </c>
      <c r="D4720" t="s">
        <v>5689</v>
      </c>
      <c r="E4720" t="s">
        <v>60</v>
      </c>
      <c r="F4720" t="s">
        <v>4422</v>
      </c>
      <c r="G4720">
        <v>2</v>
      </c>
      <c r="H4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0" t="str">
        <f>Tabla_Consulta_desde_proyectos6[[#This Row],[PRYApath]]&amp;" "&amp;Tabla_Consulta_desde_proyectos6[[#This Row],[Usunombre]]</f>
        <v>/0002/0020/0016 AARON VARGAS VALVERDE</v>
      </c>
    </row>
    <row r="4721" spans="1:11" x14ac:dyDescent="0.3">
      <c r="A4721" t="s">
        <v>3564</v>
      </c>
      <c r="D4721" t="s">
        <v>5689</v>
      </c>
      <c r="E4721" t="s">
        <v>60</v>
      </c>
      <c r="F4721" t="s">
        <v>4434</v>
      </c>
      <c r="G4721">
        <v>7</v>
      </c>
      <c r="H4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1" t="str">
        <f>Tabla_Consulta_desde_proyectos6[[#This Row],[PRYApath]]&amp;" "&amp;Tabla_Consulta_desde_proyectos6[[#This Row],[Usunombre]]</f>
        <v>/0002/0020/0016 AARON VARGAS VALVERDE</v>
      </c>
    </row>
    <row r="4722" spans="1:11" x14ac:dyDescent="0.3">
      <c r="A4722" t="s">
        <v>3564</v>
      </c>
      <c r="D4722" t="s">
        <v>5689</v>
      </c>
      <c r="E4722" t="s">
        <v>60</v>
      </c>
      <c r="F4722" t="s">
        <v>4493</v>
      </c>
      <c r="G4722">
        <v>2</v>
      </c>
      <c r="H4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2" t="str">
        <f>Tabla_Consulta_desde_proyectos6[[#This Row],[PRYApath]]&amp;" "&amp;Tabla_Consulta_desde_proyectos6[[#This Row],[Usunombre]]</f>
        <v>/0002/0020/0016 AARON VARGAS VALVERDE</v>
      </c>
    </row>
    <row r="4723" spans="1:11" x14ac:dyDescent="0.3">
      <c r="A4723" t="s">
        <v>3564</v>
      </c>
      <c r="D4723" t="s">
        <v>5689</v>
      </c>
      <c r="E4723" t="s">
        <v>60</v>
      </c>
      <c r="F4723" t="s">
        <v>4559</v>
      </c>
      <c r="G4723">
        <v>3</v>
      </c>
      <c r="H4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3" t="str">
        <f>Tabla_Consulta_desde_proyectos6[[#This Row],[PRYApath]]&amp;" "&amp;Tabla_Consulta_desde_proyectos6[[#This Row],[Usunombre]]</f>
        <v>/0002/0020/0016 AARON VARGAS VALVERDE</v>
      </c>
    </row>
    <row r="4724" spans="1:11" x14ac:dyDescent="0.3">
      <c r="A4724" t="s">
        <v>3564</v>
      </c>
      <c r="D4724" t="s">
        <v>5689</v>
      </c>
      <c r="E4724" t="s">
        <v>60</v>
      </c>
      <c r="F4724" t="s">
        <v>4692</v>
      </c>
      <c r="G4724">
        <v>1.5</v>
      </c>
      <c r="H4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4" t="str">
        <f>Tabla_Consulta_desde_proyectos6[[#This Row],[PRYApath]]&amp;" "&amp;Tabla_Consulta_desde_proyectos6[[#This Row],[Usunombre]]</f>
        <v>/0002/0020/0016 AARON VARGAS VALVERDE</v>
      </c>
    </row>
    <row r="4725" spans="1:11" x14ac:dyDescent="0.3">
      <c r="A4725" t="s">
        <v>3564</v>
      </c>
      <c r="D4725" t="s">
        <v>5689</v>
      </c>
      <c r="E4725" t="s">
        <v>60</v>
      </c>
      <c r="F4725" t="s">
        <v>4640</v>
      </c>
      <c r="G4725">
        <v>6.5</v>
      </c>
      <c r="H4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5" t="str">
        <f>Tabla_Consulta_desde_proyectos6[[#This Row],[PRYApath]]&amp;" "&amp;Tabla_Consulta_desde_proyectos6[[#This Row],[Usunombre]]</f>
        <v>/0002/0020/0016 AARON VARGAS VALVERDE</v>
      </c>
    </row>
    <row r="4726" spans="1:11" x14ac:dyDescent="0.3">
      <c r="A4726" t="s">
        <v>3564</v>
      </c>
      <c r="D4726" t="s">
        <v>5689</v>
      </c>
      <c r="E4726" t="s">
        <v>60</v>
      </c>
      <c r="F4726" t="s">
        <v>8381</v>
      </c>
      <c r="G4726">
        <v>6</v>
      </c>
      <c r="H472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6" t="str">
        <f>Tabla_Consulta_desde_proyectos6[[#This Row],[PRYApath]]&amp;" "&amp;Tabla_Consulta_desde_proyectos6[[#This Row],[Usunombre]]</f>
        <v>/0002/0020/0016 AARON VARGAS VALVERDE</v>
      </c>
    </row>
    <row r="4727" spans="1:11" x14ac:dyDescent="0.3">
      <c r="A4727" t="s">
        <v>3564</v>
      </c>
      <c r="D4727" t="s">
        <v>5690</v>
      </c>
      <c r="E4727" t="s">
        <v>128</v>
      </c>
      <c r="F4727" t="s">
        <v>4342</v>
      </c>
      <c r="G4727">
        <v>4</v>
      </c>
      <c r="H4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7" t="str">
        <f>Tabla_Consulta_desde_proyectos6[[#This Row],[PRYApath]]&amp;" "&amp;Tabla_Consulta_desde_proyectos6[[#This Row],[Usunombre]]</f>
        <v>/0008/0018 LUIS FERNANDO CHAVARRIA CAMACHO</v>
      </c>
    </row>
    <row r="4728" spans="1:11" x14ac:dyDescent="0.3">
      <c r="A4728" t="s">
        <v>3564</v>
      </c>
      <c r="D4728" t="s">
        <v>5690</v>
      </c>
      <c r="E4728" t="s">
        <v>128</v>
      </c>
      <c r="F4728" t="s">
        <v>4692</v>
      </c>
      <c r="G4728">
        <v>0.5</v>
      </c>
      <c r="H4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8" t="str">
        <f>Tabla_Consulta_desde_proyectos6[[#This Row],[PRYApath]]&amp;" "&amp;Tabla_Consulta_desde_proyectos6[[#This Row],[Usunombre]]</f>
        <v>/0008/0018 LUIS FERNANDO CHAVARRIA CAMACHO</v>
      </c>
    </row>
    <row r="4729" spans="1:11" x14ac:dyDescent="0.3">
      <c r="A4729" t="s">
        <v>3564</v>
      </c>
      <c r="D4729" t="s">
        <v>4956</v>
      </c>
      <c r="E4729" t="s">
        <v>3964</v>
      </c>
      <c r="F4729" t="s">
        <v>4640</v>
      </c>
      <c r="G4729">
        <v>43.25</v>
      </c>
      <c r="H4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29" t="str">
        <f>Tabla_Consulta_desde_proyectos6[[#This Row],[PRYApath]]&amp;" "&amp;Tabla_Consulta_desde_proyectos6[[#This Row],[Usunombre]]</f>
        <v>/0008/0020 ALEXANDER ARCE GUTIERREZ</v>
      </c>
    </row>
    <row r="4730" spans="1:11" x14ac:dyDescent="0.3">
      <c r="A4730" t="s">
        <v>3564</v>
      </c>
      <c r="D4730" t="s">
        <v>4956</v>
      </c>
      <c r="E4730" t="s">
        <v>14</v>
      </c>
      <c r="F4730" t="s">
        <v>4258</v>
      </c>
      <c r="G4730">
        <v>4.75</v>
      </c>
      <c r="H4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0" t="str">
        <f>Tabla_Consulta_desde_proyectos6[[#This Row],[PRYApath]]&amp;" "&amp;Tabla_Consulta_desde_proyectos6[[#This Row],[Usunombre]]</f>
        <v>/0008/0020 JOSE QUESADA SOLIS</v>
      </c>
    </row>
    <row r="4731" spans="1:11" x14ac:dyDescent="0.3">
      <c r="A4731" t="s">
        <v>3564</v>
      </c>
      <c r="D4731" t="s">
        <v>4956</v>
      </c>
      <c r="E4731" t="s">
        <v>128</v>
      </c>
      <c r="F4731" t="s">
        <v>4342</v>
      </c>
      <c r="G4731">
        <v>2.5</v>
      </c>
      <c r="H4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1" t="str">
        <f>Tabla_Consulta_desde_proyectos6[[#This Row],[PRYApath]]&amp;" "&amp;Tabla_Consulta_desde_proyectos6[[#This Row],[Usunombre]]</f>
        <v>/0008/0020 LUIS FERNANDO CHAVARRIA CAMACHO</v>
      </c>
    </row>
    <row r="4732" spans="1:11" x14ac:dyDescent="0.3">
      <c r="A4732" t="s">
        <v>3564</v>
      </c>
      <c r="D4732" t="s">
        <v>4956</v>
      </c>
      <c r="E4732" t="s">
        <v>128</v>
      </c>
      <c r="F4732" t="s">
        <v>4692</v>
      </c>
      <c r="G4732">
        <v>1</v>
      </c>
      <c r="H4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2" t="str">
        <f>Tabla_Consulta_desde_proyectos6[[#This Row],[PRYApath]]&amp;" "&amp;Tabla_Consulta_desde_proyectos6[[#This Row],[Usunombre]]</f>
        <v>/0008/0020 LUIS FERNANDO CHAVARRIA CAMACHO</v>
      </c>
    </row>
    <row r="4733" spans="1:11" x14ac:dyDescent="0.3">
      <c r="A4733" t="s">
        <v>3564</v>
      </c>
      <c r="D4733" t="s">
        <v>5691</v>
      </c>
      <c r="E4733" t="s">
        <v>133</v>
      </c>
      <c r="F4733" t="s">
        <v>4640</v>
      </c>
      <c r="G4733">
        <v>0.5</v>
      </c>
      <c r="H4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3" t="str">
        <f>Tabla_Consulta_desde_proyectos6[[#This Row],[PRYApath]]&amp;" "&amp;Tabla_Consulta_desde_proyectos6[[#This Row],[Usunombre]]</f>
        <v>/0008/0026 BRANDON BARRANTES ALFARO</v>
      </c>
    </row>
    <row r="4734" spans="1:11" x14ac:dyDescent="0.3">
      <c r="A4734" t="s">
        <v>3564</v>
      </c>
      <c r="D4734" t="s">
        <v>5691</v>
      </c>
      <c r="E4734" t="s">
        <v>14</v>
      </c>
      <c r="F4734" t="s">
        <v>4258</v>
      </c>
      <c r="G4734">
        <v>0.5</v>
      </c>
      <c r="H4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4" t="str">
        <f>Tabla_Consulta_desde_proyectos6[[#This Row],[PRYApath]]&amp;" "&amp;Tabla_Consulta_desde_proyectos6[[#This Row],[Usunombre]]</f>
        <v>/0008/0026 JOSE QUESADA SOLIS</v>
      </c>
    </row>
    <row r="4735" spans="1:11" x14ac:dyDescent="0.3">
      <c r="A4735" t="s">
        <v>3564</v>
      </c>
      <c r="D4735" t="s">
        <v>5692</v>
      </c>
      <c r="E4735" t="s">
        <v>128</v>
      </c>
      <c r="F4735" t="s">
        <v>4493</v>
      </c>
      <c r="G4735">
        <v>1.25</v>
      </c>
      <c r="H4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5" t="str">
        <f>Tabla_Consulta_desde_proyectos6[[#This Row],[PRYApath]]&amp;" "&amp;Tabla_Consulta_desde_proyectos6[[#This Row],[Usunombre]]</f>
        <v>/0008/0036 LUIS FERNANDO CHAVARRIA CAMACHO</v>
      </c>
    </row>
    <row r="4736" spans="1:11" x14ac:dyDescent="0.3">
      <c r="A4736" t="s">
        <v>3564</v>
      </c>
      <c r="B4736" t="s">
        <v>4993</v>
      </c>
      <c r="C4736" t="s">
        <v>5382</v>
      </c>
      <c r="D4736" t="s">
        <v>4527</v>
      </c>
      <c r="E4736" t="s">
        <v>309</v>
      </c>
      <c r="F4736" t="s">
        <v>4258</v>
      </c>
      <c r="G4736">
        <v>24.5</v>
      </c>
      <c r="H4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6" t="str">
        <f>Tabla_Consulta_desde_proyectos6[[#This Row],[PRYApath]]&amp;" "&amp;Tabla_Consulta_desde_proyectos6[[#This Row],[Usunombre]]</f>
        <v>/0012/0002 ANTHONY ALVAREZ NAVARRO</v>
      </c>
    </row>
    <row r="4737" spans="1:11" x14ac:dyDescent="0.3">
      <c r="A4737" t="s">
        <v>3564</v>
      </c>
      <c r="B4737" t="s">
        <v>4993</v>
      </c>
      <c r="C4737" t="s">
        <v>5382</v>
      </c>
      <c r="D4737" t="s">
        <v>4527</v>
      </c>
      <c r="E4737" t="s">
        <v>309</v>
      </c>
      <c r="F4737" t="s">
        <v>4284</v>
      </c>
      <c r="G4737">
        <v>12</v>
      </c>
      <c r="H4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7" t="str">
        <f>Tabla_Consulta_desde_proyectos6[[#This Row],[PRYApath]]&amp;" "&amp;Tabla_Consulta_desde_proyectos6[[#This Row],[Usunombre]]</f>
        <v>/0012/0002 ANTHONY ALVAREZ NAVARRO</v>
      </c>
    </row>
    <row r="4738" spans="1:11" x14ac:dyDescent="0.3">
      <c r="A4738" t="s">
        <v>3564</v>
      </c>
      <c r="B4738" t="s">
        <v>4993</v>
      </c>
      <c r="C4738" t="s">
        <v>5383</v>
      </c>
      <c r="D4738" t="s">
        <v>4527</v>
      </c>
      <c r="E4738" t="s">
        <v>309</v>
      </c>
      <c r="F4738" t="s">
        <v>4284</v>
      </c>
      <c r="G4738">
        <v>2</v>
      </c>
      <c r="H4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8" t="str">
        <f>Tabla_Consulta_desde_proyectos6[[#This Row],[PRYApath]]&amp;" "&amp;Tabla_Consulta_desde_proyectos6[[#This Row],[Usunombre]]</f>
        <v>/0012/0002 ANTHONY ALVAREZ NAVARRO</v>
      </c>
    </row>
    <row r="4739" spans="1:11" x14ac:dyDescent="0.3">
      <c r="A4739" t="s">
        <v>3564</v>
      </c>
      <c r="B4739" t="s">
        <v>4993</v>
      </c>
      <c r="C4739" t="s">
        <v>5382</v>
      </c>
      <c r="D4739" t="s">
        <v>4527</v>
      </c>
      <c r="E4739" t="s">
        <v>309</v>
      </c>
      <c r="F4739" t="s">
        <v>4342</v>
      </c>
      <c r="G4739">
        <v>15</v>
      </c>
      <c r="H4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39" t="str">
        <f>Tabla_Consulta_desde_proyectos6[[#This Row],[PRYApath]]&amp;" "&amp;Tabla_Consulta_desde_proyectos6[[#This Row],[Usunombre]]</f>
        <v>/0012/0002 ANTHONY ALVAREZ NAVARRO</v>
      </c>
    </row>
    <row r="4740" spans="1:11" x14ac:dyDescent="0.3">
      <c r="A4740" t="s">
        <v>3564</v>
      </c>
      <c r="B4740" t="s">
        <v>4993</v>
      </c>
      <c r="C4740" t="s">
        <v>5381</v>
      </c>
      <c r="D4740" t="s">
        <v>4527</v>
      </c>
      <c r="E4740" t="s">
        <v>309</v>
      </c>
      <c r="F4740" t="s">
        <v>4342</v>
      </c>
      <c r="G4740">
        <v>2</v>
      </c>
      <c r="H4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0" t="str">
        <f>Tabla_Consulta_desde_proyectos6[[#This Row],[PRYApath]]&amp;" "&amp;Tabla_Consulta_desde_proyectos6[[#This Row],[Usunombre]]</f>
        <v>/0012/0002 ANTHONY ALVAREZ NAVARRO</v>
      </c>
    </row>
    <row r="4741" spans="1:11" x14ac:dyDescent="0.3">
      <c r="A4741" t="s">
        <v>3564</v>
      </c>
      <c r="B4741" t="s">
        <v>4993</v>
      </c>
      <c r="C4741" t="s">
        <v>5382</v>
      </c>
      <c r="D4741" t="s">
        <v>4527</v>
      </c>
      <c r="E4741" t="s">
        <v>309</v>
      </c>
      <c r="F4741" t="s">
        <v>4366</v>
      </c>
      <c r="G4741">
        <v>14</v>
      </c>
      <c r="H4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1" t="str">
        <f>Tabla_Consulta_desde_proyectos6[[#This Row],[PRYApath]]&amp;" "&amp;Tabla_Consulta_desde_proyectos6[[#This Row],[Usunombre]]</f>
        <v>/0012/0002 ANTHONY ALVAREZ NAVARRO</v>
      </c>
    </row>
    <row r="4742" spans="1:11" x14ac:dyDescent="0.3">
      <c r="A4742" t="s">
        <v>3564</v>
      </c>
      <c r="B4742" t="s">
        <v>4993</v>
      </c>
      <c r="C4742" t="s">
        <v>5382</v>
      </c>
      <c r="D4742" t="s">
        <v>4527</v>
      </c>
      <c r="E4742" t="s">
        <v>309</v>
      </c>
      <c r="F4742" t="s">
        <v>4388</v>
      </c>
      <c r="G4742">
        <v>4</v>
      </c>
      <c r="H4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2" t="str">
        <f>Tabla_Consulta_desde_proyectos6[[#This Row],[PRYApath]]&amp;" "&amp;Tabla_Consulta_desde_proyectos6[[#This Row],[Usunombre]]</f>
        <v>/0012/0002 ANTHONY ALVAREZ NAVARRO</v>
      </c>
    </row>
    <row r="4743" spans="1:11" x14ac:dyDescent="0.3">
      <c r="A4743" t="s">
        <v>3564</v>
      </c>
      <c r="B4743" t="s">
        <v>4993</v>
      </c>
      <c r="C4743" t="s">
        <v>5382</v>
      </c>
      <c r="D4743" t="s">
        <v>4527</v>
      </c>
      <c r="E4743" t="s">
        <v>309</v>
      </c>
      <c r="F4743" t="s">
        <v>4422</v>
      </c>
      <c r="G4743">
        <v>11</v>
      </c>
      <c r="H4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3" t="str">
        <f>Tabla_Consulta_desde_proyectos6[[#This Row],[PRYApath]]&amp;" "&amp;Tabla_Consulta_desde_proyectos6[[#This Row],[Usunombre]]</f>
        <v>/0012/0002 ANTHONY ALVAREZ NAVARRO</v>
      </c>
    </row>
    <row r="4744" spans="1:11" x14ac:dyDescent="0.3">
      <c r="A4744" t="s">
        <v>3564</v>
      </c>
      <c r="B4744" t="s">
        <v>4993</v>
      </c>
      <c r="C4744" t="s">
        <v>5382</v>
      </c>
      <c r="D4744" t="s">
        <v>4527</v>
      </c>
      <c r="E4744" t="s">
        <v>309</v>
      </c>
      <c r="F4744" t="s">
        <v>4434</v>
      </c>
      <c r="G4744">
        <v>2</v>
      </c>
      <c r="H4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4" t="str">
        <f>Tabla_Consulta_desde_proyectos6[[#This Row],[PRYApath]]&amp;" "&amp;Tabla_Consulta_desde_proyectos6[[#This Row],[Usunombre]]</f>
        <v>/0012/0002 ANTHONY ALVAREZ NAVARRO</v>
      </c>
    </row>
    <row r="4745" spans="1:11" x14ac:dyDescent="0.3">
      <c r="A4745" t="s">
        <v>3564</v>
      </c>
      <c r="B4745" t="s">
        <v>4993</v>
      </c>
      <c r="C4745" t="s">
        <v>5382</v>
      </c>
      <c r="D4745" t="s">
        <v>4527</v>
      </c>
      <c r="E4745" t="s">
        <v>309</v>
      </c>
      <c r="F4745" t="s">
        <v>4559</v>
      </c>
      <c r="G4745">
        <v>8</v>
      </c>
      <c r="H4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5" t="str">
        <f>Tabla_Consulta_desde_proyectos6[[#This Row],[PRYApath]]&amp;" "&amp;Tabla_Consulta_desde_proyectos6[[#This Row],[Usunombre]]</f>
        <v>/0012/0002 ANTHONY ALVAREZ NAVARRO</v>
      </c>
    </row>
    <row r="4746" spans="1:11" x14ac:dyDescent="0.3">
      <c r="A4746" t="s">
        <v>3564</v>
      </c>
      <c r="B4746" t="s">
        <v>4993</v>
      </c>
      <c r="C4746" t="s">
        <v>5382</v>
      </c>
      <c r="D4746" t="s">
        <v>4527</v>
      </c>
      <c r="E4746" t="s">
        <v>309</v>
      </c>
      <c r="F4746" t="s">
        <v>4593</v>
      </c>
      <c r="G4746">
        <v>6</v>
      </c>
      <c r="H4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6" t="str">
        <f>Tabla_Consulta_desde_proyectos6[[#This Row],[PRYApath]]&amp;" "&amp;Tabla_Consulta_desde_proyectos6[[#This Row],[Usunombre]]</f>
        <v>/0012/0002 ANTHONY ALVAREZ NAVARRO</v>
      </c>
    </row>
    <row r="4747" spans="1:11" x14ac:dyDescent="0.3">
      <c r="A4747" t="s">
        <v>3564</v>
      </c>
      <c r="B4747" t="s">
        <v>4993</v>
      </c>
      <c r="C4747" t="s">
        <v>5382</v>
      </c>
      <c r="D4747" t="s">
        <v>4527</v>
      </c>
      <c r="E4747" t="s">
        <v>309</v>
      </c>
      <c r="F4747" t="s">
        <v>4610</v>
      </c>
      <c r="G4747">
        <v>17</v>
      </c>
      <c r="H4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7" t="str">
        <f>Tabla_Consulta_desde_proyectos6[[#This Row],[PRYApath]]&amp;" "&amp;Tabla_Consulta_desde_proyectos6[[#This Row],[Usunombre]]</f>
        <v>/0012/0002 ANTHONY ALVAREZ NAVARRO</v>
      </c>
    </row>
    <row r="4748" spans="1:11" x14ac:dyDescent="0.3">
      <c r="A4748" t="s">
        <v>3564</v>
      </c>
      <c r="B4748" t="s">
        <v>4993</v>
      </c>
      <c r="C4748" t="s">
        <v>5382</v>
      </c>
      <c r="D4748" t="s">
        <v>4527</v>
      </c>
      <c r="E4748" t="s">
        <v>309</v>
      </c>
      <c r="F4748" t="s">
        <v>4692</v>
      </c>
      <c r="G4748">
        <v>8</v>
      </c>
      <c r="H4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8" t="str">
        <f>Tabla_Consulta_desde_proyectos6[[#This Row],[PRYApath]]&amp;" "&amp;Tabla_Consulta_desde_proyectos6[[#This Row],[Usunombre]]</f>
        <v>/0012/0002 ANTHONY ALVAREZ NAVARRO</v>
      </c>
    </row>
    <row r="4749" spans="1:11" x14ac:dyDescent="0.3">
      <c r="A4749" t="s">
        <v>3564</v>
      </c>
      <c r="B4749" t="s">
        <v>4993</v>
      </c>
      <c r="C4749" t="s">
        <v>5382</v>
      </c>
      <c r="D4749" t="s">
        <v>4527</v>
      </c>
      <c r="E4749" t="s">
        <v>309</v>
      </c>
      <c r="F4749" t="s">
        <v>4640</v>
      </c>
      <c r="G4749">
        <v>2</v>
      </c>
      <c r="H4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49" t="str">
        <f>Tabla_Consulta_desde_proyectos6[[#This Row],[PRYApath]]&amp;" "&amp;Tabla_Consulta_desde_proyectos6[[#This Row],[Usunombre]]</f>
        <v>/0012/0002 ANTHONY ALVAREZ NAVARRO</v>
      </c>
    </row>
    <row r="4750" spans="1:11" x14ac:dyDescent="0.3">
      <c r="A4750" t="s">
        <v>3564</v>
      </c>
      <c r="B4750" t="s">
        <v>4993</v>
      </c>
      <c r="C4750" t="s">
        <v>5382</v>
      </c>
      <c r="D4750" t="s">
        <v>4527</v>
      </c>
      <c r="E4750" t="s">
        <v>309</v>
      </c>
      <c r="F4750" t="s">
        <v>8381</v>
      </c>
      <c r="G4750">
        <v>24</v>
      </c>
      <c r="H475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0" t="str">
        <f>Tabla_Consulta_desde_proyectos6[[#This Row],[PRYApath]]&amp;" "&amp;Tabla_Consulta_desde_proyectos6[[#This Row],[Usunombre]]</f>
        <v>/0012/0002 ANTHONY ALVAREZ NAVARRO</v>
      </c>
    </row>
    <row r="4751" spans="1:11" x14ac:dyDescent="0.3">
      <c r="A4751" t="s">
        <v>3564</v>
      </c>
      <c r="B4751" t="s">
        <v>4993</v>
      </c>
      <c r="C4751" t="s">
        <v>5381</v>
      </c>
      <c r="D4751" t="s">
        <v>4527</v>
      </c>
      <c r="E4751" t="s">
        <v>309</v>
      </c>
      <c r="F4751" t="s">
        <v>8381</v>
      </c>
      <c r="G4751">
        <v>1</v>
      </c>
      <c r="H475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1" t="str">
        <f>Tabla_Consulta_desde_proyectos6[[#This Row],[PRYApath]]&amp;" "&amp;Tabla_Consulta_desde_proyectos6[[#This Row],[Usunombre]]</f>
        <v>/0012/0002 ANTHONY ALVAREZ NAVARRO</v>
      </c>
    </row>
    <row r="4752" spans="1:11" x14ac:dyDescent="0.3">
      <c r="A4752" t="s">
        <v>3564</v>
      </c>
      <c r="B4752" t="s">
        <v>4993</v>
      </c>
      <c r="C4752" t="s">
        <v>5382</v>
      </c>
      <c r="D4752" t="s">
        <v>4527</v>
      </c>
      <c r="E4752" t="s">
        <v>4123</v>
      </c>
      <c r="F4752" t="s">
        <v>4342</v>
      </c>
      <c r="G4752">
        <v>2</v>
      </c>
      <c r="H4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2" t="str">
        <f>Tabla_Consulta_desde_proyectos6[[#This Row],[PRYApath]]&amp;" "&amp;Tabla_Consulta_desde_proyectos6[[#This Row],[Usunombre]]</f>
        <v>/0012/0002 CESAR MATARRITA MATARRITA</v>
      </c>
    </row>
    <row r="4753" spans="1:11" x14ac:dyDescent="0.3">
      <c r="A4753" t="s">
        <v>3564</v>
      </c>
      <c r="B4753" t="s">
        <v>4993</v>
      </c>
      <c r="C4753" t="s">
        <v>5382</v>
      </c>
      <c r="D4753" t="s">
        <v>4527</v>
      </c>
      <c r="E4753" t="s">
        <v>4123</v>
      </c>
      <c r="F4753" t="s">
        <v>4366</v>
      </c>
      <c r="G4753">
        <v>8</v>
      </c>
      <c r="H4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3" t="str">
        <f>Tabla_Consulta_desde_proyectos6[[#This Row],[PRYApath]]&amp;" "&amp;Tabla_Consulta_desde_proyectos6[[#This Row],[Usunombre]]</f>
        <v>/0012/0002 CESAR MATARRITA MATARRITA</v>
      </c>
    </row>
    <row r="4754" spans="1:11" x14ac:dyDescent="0.3">
      <c r="A4754" t="s">
        <v>3564</v>
      </c>
      <c r="B4754" t="s">
        <v>4993</v>
      </c>
      <c r="C4754" t="s">
        <v>5382</v>
      </c>
      <c r="D4754" t="s">
        <v>4527</v>
      </c>
      <c r="E4754" t="s">
        <v>4123</v>
      </c>
      <c r="F4754" t="s">
        <v>4388</v>
      </c>
      <c r="G4754">
        <v>6</v>
      </c>
      <c r="H4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4" t="str">
        <f>Tabla_Consulta_desde_proyectos6[[#This Row],[PRYApath]]&amp;" "&amp;Tabla_Consulta_desde_proyectos6[[#This Row],[Usunombre]]</f>
        <v>/0012/0002 CESAR MATARRITA MATARRITA</v>
      </c>
    </row>
    <row r="4755" spans="1:11" x14ac:dyDescent="0.3">
      <c r="A4755" t="s">
        <v>3564</v>
      </c>
      <c r="B4755" t="s">
        <v>4993</v>
      </c>
      <c r="C4755" t="s">
        <v>5382</v>
      </c>
      <c r="D4755" t="s">
        <v>4527</v>
      </c>
      <c r="E4755" t="s">
        <v>4123</v>
      </c>
      <c r="F4755" t="s">
        <v>4434</v>
      </c>
      <c r="G4755">
        <v>8</v>
      </c>
      <c r="H4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5" t="str">
        <f>Tabla_Consulta_desde_proyectos6[[#This Row],[PRYApath]]&amp;" "&amp;Tabla_Consulta_desde_proyectos6[[#This Row],[Usunombre]]</f>
        <v>/0012/0002 CESAR MATARRITA MATARRITA</v>
      </c>
    </row>
    <row r="4756" spans="1:11" x14ac:dyDescent="0.3">
      <c r="A4756" t="s">
        <v>3564</v>
      </c>
      <c r="B4756" t="s">
        <v>4993</v>
      </c>
      <c r="C4756" t="s">
        <v>5382</v>
      </c>
      <c r="D4756" t="s">
        <v>4527</v>
      </c>
      <c r="E4756" t="s">
        <v>4123</v>
      </c>
      <c r="F4756" t="s">
        <v>4493</v>
      </c>
      <c r="G4756">
        <v>5</v>
      </c>
      <c r="H4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6" t="str">
        <f>Tabla_Consulta_desde_proyectos6[[#This Row],[PRYApath]]&amp;" "&amp;Tabla_Consulta_desde_proyectos6[[#This Row],[Usunombre]]</f>
        <v>/0012/0002 CESAR MATARRITA MATARRITA</v>
      </c>
    </row>
    <row r="4757" spans="1:11" x14ac:dyDescent="0.3">
      <c r="A4757" t="s">
        <v>3564</v>
      </c>
      <c r="B4757" t="s">
        <v>4993</v>
      </c>
      <c r="C4757" t="s">
        <v>5382</v>
      </c>
      <c r="D4757" t="s">
        <v>4527</v>
      </c>
      <c r="E4757" t="s">
        <v>4123</v>
      </c>
      <c r="F4757" t="s">
        <v>4610</v>
      </c>
      <c r="G4757">
        <v>5</v>
      </c>
      <c r="H4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7" t="str">
        <f>Tabla_Consulta_desde_proyectos6[[#This Row],[PRYApath]]&amp;" "&amp;Tabla_Consulta_desde_proyectos6[[#This Row],[Usunombre]]</f>
        <v>/0012/0002 CESAR MATARRITA MATARRITA</v>
      </c>
    </row>
    <row r="4758" spans="1:11" x14ac:dyDescent="0.3">
      <c r="A4758" t="s">
        <v>3564</v>
      </c>
      <c r="B4758" t="s">
        <v>4993</v>
      </c>
      <c r="C4758" t="s">
        <v>5382</v>
      </c>
      <c r="D4758" t="s">
        <v>4527</v>
      </c>
      <c r="E4758" t="s">
        <v>4123</v>
      </c>
      <c r="F4758" t="s">
        <v>4692</v>
      </c>
      <c r="G4758">
        <v>4</v>
      </c>
      <c r="H4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8" t="str">
        <f>Tabla_Consulta_desde_proyectos6[[#This Row],[PRYApath]]&amp;" "&amp;Tabla_Consulta_desde_proyectos6[[#This Row],[Usunombre]]</f>
        <v>/0012/0002 CESAR MATARRITA MATARRITA</v>
      </c>
    </row>
    <row r="4759" spans="1:11" x14ac:dyDescent="0.3">
      <c r="A4759" t="s">
        <v>3564</v>
      </c>
      <c r="B4759" t="s">
        <v>4993</v>
      </c>
      <c r="C4759" t="s">
        <v>5382</v>
      </c>
      <c r="D4759" t="s">
        <v>4527</v>
      </c>
      <c r="E4759" t="s">
        <v>4123</v>
      </c>
      <c r="F4759" t="s">
        <v>4640</v>
      </c>
      <c r="G4759">
        <v>2</v>
      </c>
      <c r="H4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59" t="str">
        <f>Tabla_Consulta_desde_proyectos6[[#This Row],[PRYApath]]&amp;" "&amp;Tabla_Consulta_desde_proyectos6[[#This Row],[Usunombre]]</f>
        <v>/0012/0002 CESAR MATARRITA MATARRITA</v>
      </c>
    </row>
    <row r="4760" spans="1:11" x14ac:dyDescent="0.3">
      <c r="A4760" t="s">
        <v>3564</v>
      </c>
      <c r="B4760" t="s">
        <v>4993</v>
      </c>
      <c r="C4760" t="s">
        <v>5382</v>
      </c>
      <c r="D4760" t="s">
        <v>4527</v>
      </c>
      <c r="E4760" t="s">
        <v>4123</v>
      </c>
      <c r="F4760" t="s">
        <v>8381</v>
      </c>
      <c r="G4760">
        <v>8</v>
      </c>
      <c r="H4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0" t="str">
        <f>Tabla_Consulta_desde_proyectos6[[#This Row],[PRYApath]]&amp;" "&amp;Tabla_Consulta_desde_proyectos6[[#This Row],[Usunombre]]</f>
        <v>/0012/0002 CESAR MATARRITA MATARRITA</v>
      </c>
    </row>
    <row r="4761" spans="1:11" x14ac:dyDescent="0.3">
      <c r="A4761" t="s">
        <v>3564</v>
      </c>
      <c r="B4761" t="s">
        <v>4993</v>
      </c>
      <c r="C4761" t="s">
        <v>5382</v>
      </c>
      <c r="D4761" t="s">
        <v>4527</v>
      </c>
      <c r="E4761" t="s">
        <v>4124</v>
      </c>
      <c r="F4761" t="s">
        <v>4258</v>
      </c>
      <c r="G4761">
        <v>2</v>
      </c>
      <c r="H4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1" t="str">
        <f>Tabla_Consulta_desde_proyectos6[[#This Row],[PRYApath]]&amp;" "&amp;Tabla_Consulta_desde_proyectos6[[#This Row],[Usunombre]]</f>
        <v>/0012/0002 CRISTOPHER AVILA CASTILLO</v>
      </c>
    </row>
    <row r="4762" spans="1:11" x14ac:dyDescent="0.3">
      <c r="A4762" t="s">
        <v>3564</v>
      </c>
      <c r="B4762" t="s">
        <v>4993</v>
      </c>
      <c r="C4762" t="s">
        <v>5381</v>
      </c>
      <c r="D4762" t="s">
        <v>4527</v>
      </c>
      <c r="E4762" t="s">
        <v>4124</v>
      </c>
      <c r="F4762" t="s">
        <v>4258</v>
      </c>
      <c r="G4762">
        <v>1</v>
      </c>
      <c r="H4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2" t="str">
        <f>Tabla_Consulta_desde_proyectos6[[#This Row],[PRYApath]]&amp;" "&amp;Tabla_Consulta_desde_proyectos6[[#This Row],[Usunombre]]</f>
        <v>/0012/0002 CRISTOPHER AVILA CASTILLO</v>
      </c>
    </row>
    <row r="4763" spans="1:11" x14ac:dyDescent="0.3">
      <c r="A4763" t="s">
        <v>3564</v>
      </c>
      <c r="B4763" t="s">
        <v>4993</v>
      </c>
      <c r="C4763" t="s">
        <v>5382</v>
      </c>
      <c r="D4763" t="s">
        <v>4527</v>
      </c>
      <c r="E4763" t="s">
        <v>4124</v>
      </c>
      <c r="F4763" t="s">
        <v>4284</v>
      </c>
      <c r="G4763">
        <v>1</v>
      </c>
      <c r="H4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3" t="str">
        <f>Tabla_Consulta_desde_proyectos6[[#This Row],[PRYApath]]&amp;" "&amp;Tabla_Consulta_desde_proyectos6[[#This Row],[Usunombre]]</f>
        <v>/0012/0002 CRISTOPHER AVILA CASTILLO</v>
      </c>
    </row>
    <row r="4764" spans="1:11" x14ac:dyDescent="0.3">
      <c r="A4764" t="s">
        <v>3564</v>
      </c>
      <c r="B4764" t="s">
        <v>4993</v>
      </c>
      <c r="C4764" t="s">
        <v>5382</v>
      </c>
      <c r="D4764" t="s">
        <v>4527</v>
      </c>
      <c r="E4764" t="s">
        <v>4124</v>
      </c>
      <c r="F4764" t="s">
        <v>4366</v>
      </c>
      <c r="G4764">
        <v>5.5</v>
      </c>
      <c r="H4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4" t="str">
        <f>Tabla_Consulta_desde_proyectos6[[#This Row],[PRYApath]]&amp;" "&amp;Tabla_Consulta_desde_proyectos6[[#This Row],[Usunombre]]</f>
        <v>/0012/0002 CRISTOPHER AVILA CASTILLO</v>
      </c>
    </row>
    <row r="4765" spans="1:11" x14ac:dyDescent="0.3">
      <c r="A4765" t="s">
        <v>3564</v>
      </c>
      <c r="B4765" t="s">
        <v>4993</v>
      </c>
      <c r="C4765" t="s">
        <v>5382</v>
      </c>
      <c r="D4765" t="s">
        <v>4527</v>
      </c>
      <c r="E4765" t="s">
        <v>4124</v>
      </c>
      <c r="F4765" t="s">
        <v>4422</v>
      </c>
      <c r="G4765">
        <v>7.6</v>
      </c>
      <c r="H4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5" t="str">
        <f>Tabla_Consulta_desde_proyectos6[[#This Row],[PRYApath]]&amp;" "&amp;Tabla_Consulta_desde_proyectos6[[#This Row],[Usunombre]]</f>
        <v>/0012/0002 CRISTOPHER AVILA CASTILLO</v>
      </c>
    </row>
    <row r="4766" spans="1:11" x14ac:dyDescent="0.3">
      <c r="A4766" t="s">
        <v>3564</v>
      </c>
      <c r="B4766" t="s">
        <v>4993</v>
      </c>
      <c r="C4766" t="s">
        <v>5383</v>
      </c>
      <c r="D4766" t="s">
        <v>4527</v>
      </c>
      <c r="E4766" t="s">
        <v>4124</v>
      </c>
      <c r="F4766" t="s">
        <v>4434</v>
      </c>
      <c r="G4766">
        <v>0.5</v>
      </c>
      <c r="H4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6" t="str">
        <f>Tabla_Consulta_desde_proyectos6[[#This Row],[PRYApath]]&amp;" "&amp;Tabla_Consulta_desde_proyectos6[[#This Row],[Usunombre]]</f>
        <v>/0012/0002 CRISTOPHER AVILA CASTILLO</v>
      </c>
    </row>
    <row r="4767" spans="1:11" x14ac:dyDescent="0.3">
      <c r="A4767" t="s">
        <v>3564</v>
      </c>
      <c r="B4767" t="s">
        <v>4993</v>
      </c>
      <c r="C4767" t="s">
        <v>5382</v>
      </c>
      <c r="D4767" t="s">
        <v>4527</v>
      </c>
      <c r="E4767" t="s">
        <v>4124</v>
      </c>
      <c r="F4767" t="s">
        <v>4493</v>
      </c>
      <c r="G4767">
        <v>2</v>
      </c>
      <c r="H4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7" t="str">
        <f>Tabla_Consulta_desde_proyectos6[[#This Row],[PRYApath]]&amp;" "&amp;Tabla_Consulta_desde_proyectos6[[#This Row],[Usunombre]]</f>
        <v>/0012/0002 CRISTOPHER AVILA CASTILLO</v>
      </c>
    </row>
    <row r="4768" spans="1:11" x14ac:dyDescent="0.3">
      <c r="A4768" t="s">
        <v>3564</v>
      </c>
      <c r="B4768" t="s">
        <v>4993</v>
      </c>
      <c r="C4768" t="s">
        <v>5382</v>
      </c>
      <c r="D4768" t="s">
        <v>4527</v>
      </c>
      <c r="E4768" t="s">
        <v>4124</v>
      </c>
      <c r="F4768" t="s">
        <v>4559</v>
      </c>
      <c r="G4768">
        <v>3</v>
      </c>
      <c r="H4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8" t="str">
        <f>Tabla_Consulta_desde_proyectos6[[#This Row],[PRYApath]]&amp;" "&amp;Tabla_Consulta_desde_proyectos6[[#This Row],[Usunombre]]</f>
        <v>/0012/0002 CRISTOPHER AVILA CASTILLO</v>
      </c>
    </row>
    <row r="4769" spans="1:11" x14ac:dyDescent="0.3">
      <c r="A4769" t="s">
        <v>3564</v>
      </c>
      <c r="B4769" t="s">
        <v>4993</v>
      </c>
      <c r="C4769" t="s">
        <v>5381</v>
      </c>
      <c r="D4769" t="s">
        <v>4527</v>
      </c>
      <c r="E4769" t="s">
        <v>4124</v>
      </c>
      <c r="F4769" t="s">
        <v>4559</v>
      </c>
      <c r="G4769">
        <v>1</v>
      </c>
      <c r="H4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69" t="str">
        <f>Tabla_Consulta_desde_proyectos6[[#This Row],[PRYApath]]&amp;" "&amp;Tabla_Consulta_desde_proyectos6[[#This Row],[Usunombre]]</f>
        <v>/0012/0002 CRISTOPHER AVILA CASTILLO</v>
      </c>
    </row>
    <row r="4770" spans="1:11" x14ac:dyDescent="0.3">
      <c r="A4770" t="s">
        <v>3564</v>
      </c>
      <c r="B4770" t="s">
        <v>4993</v>
      </c>
      <c r="C4770" t="s">
        <v>4994</v>
      </c>
      <c r="D4770" t="s">
        <v>4527</v>
      </c>
      <c r="E4770" t="s">
        <v>136</v>
      </c>
      <c r="F4770" t="s">
        <v>4258</v>
      </c>
      <c r="G4770">
        <v>7</v>
      </c>
      <c r="H4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0" t="str">
        <f>Tabla_Consulta_desde_proyectos6[[#This Row],[PRYApath]]&amp;" "&amp;Tabla_Consulta_desde_proyectos6[[#This Row],[Usunombre]]</f>
        <v>/0012/0002 GEHISSON ANDRES GAITAN HERRERA</v>
      </c>
    </row>
    <row r="4771" spans="1:11" x14ac:dyDescent="0.3">
      <c r="A4771" t="s">
        <v>3564</v>
      </c>
      <c r="B4771" t="s">
        <v>4993</v>
      </c>
      <c r="C4771" t="s">
        <v>5383</v>
      </c>
      <c r="D4771" t="s">
        <v>4527</v>
      </c>
      <c r="E4771" t="s">
        <v>136</v>
      </c>
      <c r="F4771" t="s">
        <v>4284</v>
      </c>
      <c r="G4771">
        <v>2</v>
      </c>
      <c r="H4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1" t="str">
        <f>Tabla_Consulta_desde_proyectos6[[#This Row],[PRYApath]]&amp;" "&amp;Tabla_Consulta_desde_proyectos6[[#This Row],[Usunombre]]</f>
        <v>/0012/0002 GEHISSON ANDRES GAITAN HERRERA</v>
      </c>
    </row>
    <row r="4772" spans="1:11" x14ac:dyDescent="0.3">
      <c r="A4772" t="s">
        <v>3564</v>
      </c>
      <c r="B4772" t="s">
        <v>4993</v>
      </c>
      <c r="C4772" t="s">
        <v>5382</v>
      </c>
      <c r="D4772" t="s">
        <v>4527</v>
      </c>
      <c r="E4772" t="s">
        <v>294</v>
      </c>
      <c r="F4772" t="s">
        <v>4258</v>
      </c>
      <c r="G4772">
        <v>7.5</v>
      </c>
      <c r="H4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2" t="str">
        <f>Tabla_Consulta_desde_proyectos6[[#This Row],[PRYApath]]&amp;" "&amp;Tabla_Consulta_desde_proyectos6[[#This Row],[Usunombre]]</f>
        <v>/0012/0002 JOSE DANIEL CHINCHILLA CERDAS</v>
      </c>
    </row>
    <row r="4773" spans="1:11" x14ac:dyDescent="0.3">
      <c r="A4773" t="s">
        <v>3564</v>
      </c>
      <c r="B4773" t="s">
        <v>4993</v>
      </c>
      <c r="C4773" t="s">
        <v>5383</v>
      </c>
      <c r="D4773" t="s">
        <v>4527</v>
      </c>
      <c r="E4773" t="s">
        <v>294</v>
      </c>
      <c r="F4773" t="s">
        <v>4258</v>
      </c>
      <c r="G4773">
        <v>1.5</v>
      </c>
      <c r="H4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3" t="str">
        <f>Tabla_Consulta_desde_proyectos6[[#This Row],[PRYApath]]&amp;" "&amp;Tabla_Consulta_desde_proyectos6[[#This Row],[Usunombre]]</f>
        <v>/0012/0002 JOSE DANIEL CHINCHILLA CERDAS</v>
      </c>
    </row>
    <row r="4774" spans="1:11" x14ac:dyDescent="0.3">
      <c r="A4774" t="s">
        <v>3564</v>
      </c>
      <c r="B4774" t="s">
        <v>4993</v>
      </c>
      <c r="C4774" t="s">
        <v>5382</v>
      </c>
      <c r="D4774" t="s">
        <v>4527</v>
      </c>
      <c r="E4774" t="s">
        <v>294</v>
      </c>
      <c r="F4774" t="s">
        <v>4284</v>
      </c>
      <c r="G4774">
        <v>4</v>
      </c>
      <c r="H4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4" t="str">
        <f>Tabla_Consulta_desde_proyectos6[[#This Row],[PRYApath]]&amp;" "&amp;Tabla_Consulta_desde_proyectos6[[#This Row],[Usunombre]]</f>
        <v>/0012/0002 JOSE DANIEL CHINCHILLA CERDAS</v>
      </c>
    </row>
    <row r="4775" spans="1:11" x14ac:dyDescent="0.3">
      <c r="A4775" t="s">
        <v>3564</v>
      </c>
      <c r="B4775" t="s">
        <v>4993</v>
      </c>
      <c r="C4775" t="s">
        <v>5383</v>
      </c>
      <c r="D4775" t="s">
        <v>4527</v>
      </c>
      <c r="E4775" t="s">
        <v>294</v>
      </c>
      <c r="F4775" t="s">
        <v>4284</v>
      </c>
      <c r="G4775">
        <v>1</v>
      </c>
      <c r="H4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5" t="str">
        <f>Tabla_Consulta_desde_proyectos6[[#This Row],[PRYApath]]&amp;" "&amp;Tabla_Consulta_desde_proyectos6[[#This Row],[Usunombre]]</f>
        <v>/0012/0002 JOSE DANIEL CHINCHILLA CERDAS</v>
      </c>
    </row>
    <row r="4776" spans="1:11" x14ac:dyDescent="0.3">
      <c r="A4776" t="s">
        <v>3564</v>
      </c>
      <c r="B4776" t="s">
        <v>4993</v>
      </c>
      <c r="C4776" t="s">
        <v>5382</v>
      </c>
      <c r="D4776" t="s">
        <v>4527</v>
      </c>
      <c r="E4776" t="s">
        <v>294</v>
      </c>
      <c r="F4776" t="s">
        <v>4342</v>
      </c>
      <c r="G4776">
        <v>2</v>
      </c>
      <c r="H4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6" t="str">
        <f>Tabla_Consulta_desde_proyectos6[[#This Row],[PRYApath]]&amp;" "&amp;Tabla_Consulta_desde_proyectos6[[#This Row],[Usunombre]]</f>
        <v>/0012/0002 JOSE DANIEL CHINCHILLA CERDAS</v>
      </c>
    </row>
    <row r="4777" spans="1:11" x14ac:dyDescent="0.3">
      <c r="A4777" t="s">
        <v>3564</v>
      </c>
      <c r="B4777" t="s">
        <v>4993</v>
      </c>
      <c r="C4777" t="s">
        <v>5382</v>
      </c>
      <c r="D4777" t="s">
        <v>4527</v>
      </c>
      <c r="E4777" t="s">
        <v>294</v>
      </c>
      <c r="F4777" t="s">
        <v>4366</v>
      </c>
      <c r="G4777">
        <v>2</v>
      </c>
      <c r="H4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7" t="str">
        <f>Tabla_Consulta_desde_proyectos6[[#This Row],[PRYApath]]&amp;" "&amp;Tabla_Consulta_desde_proyectos6[[#This Row],[Usunombre]]</f>
        <v>/0012/0002 JOSE DANIEL CHINCHILLA CERDAS</v>
      </c>
    </row>
    <row r="4778" spans="1:11" x14ac:dyDescent="0.3">
      <c r="A4778" t="s">
        <v>3564</v>
      </c>
      <c r="B4778" t="s">
        <v>4993</v>
      </c>
      <c r="C4778" t="s">
        <v>5382</v>
      </c>
      <c r="D4778" t="s">
        <v>4527</v>
      </c>
      <c r="E4778" t="s">
        <v>294</v>
      </c>
      <c r="F4778" t="s">
        <v>4434</v>
      </c>
      <c r="G4778">
        <v>0.5</v>
      </c>
      <c r="H4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8" t="str">
        <f>Tabla_Consulta_desde_proyectos6[[#This Row],[PRYApath]]&amp;" "&amp;Tabla_Consulta_desde_proyectos6[[#This Row],[Usunombre]]</f>
        <v>/0012/0002 JOSE DANIEL CHINCHILLA CERDAS</v>
      </c>
    </row>
    <row r="4779" spans="1:11" x14ac:dyDescent="0.3">
      <c r="A4779" t="s">
        <v>3564</v>
      </c>
      <c r="B4779" t="s">
        <v>4993</v>
      </c>
      <c r="C4779" t="s">
        <v>5382</v>
      </c>
      <c r="D4779" t="s">
        <v>4527</v>
      </c>
      <c r="E4779" t="s">
        <v>294</v>
      </c>
      <c r="F4779" t="s">
        <v>4493</v>
      </c>
      <c r="G4779">
        <v>1</v>
      </c>
      <c r="H4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79" t="str">
        <f>Tabla_Consulta_desde_proyectos6[[#This Row],[PRYApath]]&amp;" "&amp;Tabla_Consulta_desde_proyectos6[[#This Row],[Usunombre]]</f>
        <v>/0012/0002 JOSE DANIEL CHINCHILLA CERDAS</v>
      </c>
    </row>
    <row r="4780" spans="1:11" x14ac:dyDescent="0.3">
      <c r="A4780" t="s">
        <v>3564</v>
      </c>
      <c r="B4780" t="s">
        <v>4993</v>
      </c>
      <c r="C4780" t="s">
        <v>5382</v>
      </c>
      <c r="D4780" t="s">
        <v>4527</v>
      </c>
      <c r="E4780" t="s">
        <v>294</v>
      </c>
      <c r="F4780" t="s">
        <v>4559</v>
      </c>
      <c r="G4780">
        <v>1</v>
      </c>
      <c r="H4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0" t="str">
        <f>Tabla_Consulta_desde_proyectos6[[#This Row],[PRYApath]]&amp;" "&amp;Tabla_Consulta_desde_proyectos6[[#This Row],[Usunombre]]</f>
        <v>/0012/0002 JOSE DANIEL CHINCHILLA CERDAS</v>
      </c>
    </row>
    <row r="4781" spans="1:11" x14ac:dyDescent="0.3">
      <c r="A4781" t="s">
        <v>3564</v>
      </c>
      <c r="B4781" t="s">
        <v>4993</v>
      </c>
      <c r="C4781" t="s">
        <v>5383</v>
      </c>
      <c r="D4781" t="s">
        <v>4527</v>
      </c>
      <c r="E4781" t="s">
        <v>294</v>
      </c>
      <c r="F4781" t="s">
        <v>4559</v>
      </c>
      <c r="G4781">
        <v>0.5</v>
      </c>
      <c r="H4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1" t="str">
        <f>Tabla_Consulta_desde_proyectos6[[#This Row],[PRYApath]]&amp;" "&amp;Tabla_Consulta_desde_proyectos6[[#This Row],[Usunombre]]</f>
        <v>/0012/0002 JOSE DANIEL CHINCHILLA CERDAS</v>
      </c>
    </row>
    <row r="4782" spans="1:11" x14ac:dyDescent="0.3">
      <c r="A4782" t="s">
        <v>3564</v>
      </c>
      <c r="B4782" t="s">
        <v>4993</v>
      </c>
      <c r="C4782" t="s">
        <v>5382</v>
      </c>
      <c r="D4782" t="s">
        <v>4527</v>
      </c>
      <c r="E4782" t="s">
        <v>294</v>
      </c>
      <c r="F4782" t="s">
        <v>4610</v>
      </c>
      <c r="G4782">
        <v>1</v>
      </c>
      <c r="H4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2" t="str">
        <f>Tabla_Consulta_desde_proyectos6[[#This Row],[PRYApath]]&amp;" "&amp;Tabla_Consulta_desde_proyectos6[[#This Row],[Usunombre]]</f>
        <v>/0012/0002 JOSE DANIEL CHINCHILLA CERDAS</v>
      </c>
    </row>
    <row r="4783" spans="1:11" x14ac:dyDescent="0.3">
      <c r="A4783" t="s">
        <v>3564</v>
      </c>
      <c r="B4783" t="s">
        <v>4993</v>
      </c>
      <c r="C4783" t="s">
        <v>5382</v>
      </c>
      <c r="D4783" t="s">
        <v>4527</v>
      </c>
      <c r="E4783" t="s">
        <v>294</v>
      </c>
      <c r="F4783" t="s">
        <v>4692</v>
      </c>
      <c r="G4783">
        <v>0.75</v>
      </c>
      <c r="H4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3" t="str">
        <f>Tabla_Consulta_desde_proyectos6[[#This Row],[PRYApath]]&amp;" "&amp;Tabla_Consulta_desde_proyectos6[[#This Row],[Usunombre]]</f>
        <v>/0012/0002 JOSE DANIEL CHINCHILLA CERDAS</v>
      </c>
    </row>
    <row r="4784" spans="1:11" x14ac:dyDescent="0.3">
      <c r="A4784" t="s">
        <v>3564</v>
      </c>
      <c r="B4784" t="s">
        <v>4993</v>
      </c>
      <c r="C4784" t="s">
        <v>5383</v>
      </c>
      <c r="D4784" t="s">
        <v>4527</v>
      </c>
      <c r="E4784" t="s">
        <v>294</v>
      </c>
      <c r="F4784" t="s">
        <v>4692</v>
      </c>
      <c r="G4784">
        <v>0.5</v>
      </c>
      <c r="H4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4" t="str">
        <f>Tabla_Consulta_desde_proyectos6[[#This Row],[PRYApath]]&amp;" "&amp;Tabla_Consulta_desde_proyectos6[[#This Row],[Usunombre]]</f>
        <v>/0012/0002 JOSE DANIEL CHINCHILLA CERDAS</v>
      </c>
    </row>
    <row r="4785" spans="1:11" x14ac:dyDescent="0.3">
      <c r="A4785" t="s">
        <v>3564</v>
      </c>
      <c r="B4785" t="s">
        <v>4993</v>
      </c>
      <c r="C4785" t="s">
        <v>5382</v>
      </c>
      <c r="D4785" t="s">
        <v>4527</v>
      </c>
      <c r="E4785" t="s">
        <v>294</v>
      </c>
      <c r="F4785" t="s">
        <v>4640</v>
      </c>
      <c r="G4785">
        <v>3.25</v>
      </c>
      <c r="H4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5" t="str">
        <f>Tabla_Consulta_desde_proyectos6[[#This Row],[PRYApath]]&amp;" "&amp;Tabla_Consulta_desde_proyectos6[[#This Row],[Usunombre]]</f>
        <v>/0012/0002 JOSE DANIEL CHINCHILLA CERDAS</v>
      </c>
    </row>
    <row r="4786" spans="1:11" x14ac:dyDescent="0.3">
      <c r="A4786" t="s">
        <v>3564</v>
      </c>
      <c r="B4786" t="s">
        <v>4993</v>
      </c>
      <c r="C4786" t="s">
        <v>5383</v>
      </c>
      <c r="D4786" t="s">
        <v>4527</v>
      </c>
      <c r="E4786" t="s">
        <v>294</v>
      </c>
      <c r="F4786" t="s">
        <v>4640</v>
      </c>
      <c r="G4786">
        <v>0.5</v>
      </c>
      <c r="H4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6" t="str">
        <f>Tabla_Consulta_desde_proyectos6[[#This Row],[PRYApath]]&amp;" "&amp;Tabla_Consulta_desde_proyectos6[[#This Row],[Usunombre]]</f>
        <v>/0012/0002 JOSE DANIEL CHINCHILLA CERDAS</v>
      </c>
    </row>
    <row r="4787" spans="1:11" x14ac:dyDescent="0.3">
      <c r="A4787" t="s">
        <v>3564</v>
      </c>
      <c r="B4787" t="s">
        <v>4993</v>
      </c>
      <c r="C4787" t="s">
        <v>5382</v>
      </c>
      <c r="D4787" t="s">
        <v>4527</v>
      </c>
      <c r="E4787" t="s">
        <v>294</v>
      </c>
      <c r="F4787" t="s">
        <v>8381</v>
      </c>
      <c r="G4787">
        <v>3.75</v>
      </c>
      <c r="H478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7" t="str">
        <f>Tabla_Consulta_desde_proyectos6[[#This Row],[PRYApath]]&amp;" "&amp;Tabla_Consulta_desde_proyectos6[[#This Row],[Usunombre]]</f>
        <v>/0012/0002 JOSE DANIEL CHINCHILLA CERDAS</v>
      </c>
    </row>
    <row r="4788" spans="1:11" x14ac:dyDescent="0.3">
      <c r="A4788" t="s">
        <v>3564</v>
      </c>
      <c r="B4788" t="s">
        <v>4993</v>
      </c>
      <c r="C4788" t="s">
        <v>5381</v>
      </c>
      <c r="D4788" t="s">
        <v>4527</v>
      </c>
      <c r="E4788" t="s">
        <v>294</v>
      </c>
      <c r="F4788" t="s">
        <v>8381</v>
      </c>
      <c r="G4788">
        <v>0.5</v>
      </c>
      <c r="H478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8" t="str">
        <f>Tabla_Consulta_desde_proyectos6[[#This Row],[PRYApath]]&amp;" "&amp;Tabla_Consulta_desde_proyectos6[[#This Row],[Usunombre]]</f>
        <v>/0012/0002 JOSE DANIEL CHINCHILLA CERDAS</v>
      </c>
    </row>
    <row r="4789" spans="1:11" x14ac:dyDescent="0.3">
      <c r="A4789" t="s">
        <v>3564</v>
      </c>
      <c r="B4789" t="s">
        <v>4993</v>
      </c>
      <c r="C4789" t="s">
        <v>5383</v>
      </c>
      <c r="D4789" t="s">
        <v>4527</v>
      </c>
      <c r="E4789" t="s">
        <v>299</v>
      </c>
      <c r="F4789" t="s">
        <v>4388</v>
      </c>
      <c r="G4789">
        <v>24</v>
      </c>
      <c r="H4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89" t="str">
        <f>Tabla_Consulta_desde_proyectos6[[#This Row],[PRYApath]]&amp;" "&amp;Tabla_Consulta_desde_proyectos6[[#This Row],[Usunombre]]</f>
        <v>/0012/0002 MARCO ANTONIO ALPIZAR RODRIGUEZ</v>
      </c>
    </row>
    <row r="4790" spans="1:11" x14ac:dyDescent="0.3">
      <c r="A4790" t="s">
        <v>3564</v>
      </c>
      <c r="B4790" t="s">
        <v>4993</v>
      </c>
      <c r="C4790" t="s">
        <v>4995</v>
      </c>
      <c r="D4790" t="s">
        <v>4527</v>
      </c>
      <c r="E4790" t="s">
        <v>299</v>
      </c>
      <c r="F4790" t="s">
        <v>4493</v>
      </c>
      <c r="G4790">
        <v>12</v>
      </c>
      <c r="H4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0" t="str">
        <f>Tabla_Consulta_desde_proyectos6[[#This Row],[PRYApath]]&amp;" "&amp;Tabla_Consulta_desde_proyectos6[[#This Row],[Usunombre]]</f>
        <v>/0012/0002 MARCO ANTONIO ALPIZAR RODRIGUEZ</v>
      </c>
    </row>
    <row r="4791" spans="1:11" x14ac:dyDescent="0.3">
      <c r="A4791" t="s">
        <v>3564</v>
      </c>
      <c r="B4791" t="s">
        <v>4993</v>
      </c>
      <c r="C4791" t="s">
        <v>5383</v>
      </c>
      <c r="D4791" t="s">
        <v>4527</v>
      </c>
      <c r="E4791" t="s">
        <v>299</v>
      </c>
      <c r="F4791" t="s">
        <v>4593</v>
      </c>
      <c r="G4791">
        <v>1</v>
      </c>
      <c r="H4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1" t="str">
        <f>Tabla_Consulta_desde_proyectos6[[#This Row],[PRYApath]]&amp;" "&amp;Tabla_Consulta_desde_proyectos6[[#This Row],[Usunombre]]</f>
        <v>/0012/0002 MARCO ANTONIO ALPIZAR RODRIGUEZ</v>
      </c>
    </row>
    <row r="4792" spans="1:11" x14ac:dyDescent="0.3">
      <c r="A4792" t="s">
        <v>3564</v>
      </c>
      <c r="B4792" t="s">
        <v>4993</v>
      </c>
      <c r="C4792" t="s">
        <v>5383</v>
      </c>
      <c r="D4792" t="s">
        <v>4527</v>
      </c>
      <c r="E4792" t="s">
        <v>299</v>
      </c>
      <c r="F4792" t="s">
        <v>4610</v>
      </c>
      <c r="G4792">
        <v>2</v>
      </c>
      <c r="H4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2" t="str">
        <f>Tabla_Consulta_desde_proyectos6[[#This Row],[PRYApath]]&amp;" "&amp;Tabla_Consulta_desde_proyectos6[[#This Row],[Usunombre]]</f>
        <v>/0012/0002 MARCO ANTONIO ALPIZAR RODRIGUEZ</v>
      </c>
    </row>
    <row r="4793" spans="1:11" x14ac:dyDescent="0.3">
      <c r="A4793" t="s">
        <v>3564</v>
      </c>
      <c r="B4793" t="s">
        <v>4993</v>
      </c>
      <c r="C4793" t="s">
        <v>5383</v>
      </c>
      <c r="D4793" t="s">
        <v>4527</v>
      </c>
      <c r="E4793" t="s">
        <v>299</v>
      </c>
      <c r="F4793" t="s">
        <v>4692</v>
      </c>
      <c r="G4793">
        <v>2</v>
      </c>
      <c r="H4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3" t="str">
        <f>Tabla_Consulta_desde_proyectos6[[#This Row],[PRYApath]]&amp;" "&amp;Tabla_Consulta_desde_proyectos6[[#This Row],[Usunombre]]</f>
        <v>/0012/0002 MARCO ANTONIO ALPIZAR RODRIGUEZ</v>
      </c>
    </row>
    <row r="4794" spans="1:11" x14ac:dyDescent="0.3">
      <c r="A4794" t="s">
        <v>3564</v>
      </c>
      <c r="B4794" t="s">
        <v>4993</v>
      </c>
      <c r="C4794" t="s">
        <v>4995</v>
      </c>
      <c r="D4794" t="s">
        <v>4527</v>
      </c>
      <c r="E4794" t="s">
        <v>231</v>
      </c>
      <c r="F4794" t="s">
        <v>4258</v>
      </c>
      <c r="G4794">
        <v>0.5</v>
      </c>
      <c r="H4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4" t="str">
        <f>Tabla_Consulta_desde_proyectos6[[#This Row],[PRYApath]]&amp;" "&amp;Tabla_Consulta_desde_proyectos6[[#This Row],[Usunombre]]</f>
        <v>/0012/0002 MARIELA ARCE GARCIA</v>
      </c>
    </row>
    <row r="4795" spans="1:11" x14ac:dyDescent="0.3">
      <c r="A4795" t="s">
        <v>3564</v>
      </c>
      <c r="B4795" t="s">
        <v>4993</v>
      </c>
      <c r="C4795" t="s">
        <v>5382</v>
      </c>
      <c r="D4795" t="s">
        <v>4527</v>
      </c>
      <c r="E4795" t="s">
        <v>231</v>
      </c>
      <c r="F4795" t="s">
        <v>4258</v>
      </c>
      <c r="G4795">
        <v>1</v>
      </c>
      <c r="H4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5" t="str">
        <f>Tabla_Consulta_desde_proyectos6[[#This Row],[PRYApath]]&amp;" "&amp;Tabla_Consulta_desde_proyectos6[[#This Row],[Usunombre]]</f>
        <v>/0012/0002 MARIELA ARCE GARCIA</v>
      </c>
    </row>
    <row r="4796" spans="1:11" x14ac:dyDescent="0.3">
      <c r="A4796" t="s">
        <v>3564</v>
      </c>
      <c r="B4796" t="s">
        <v>4993</v>
      </c>
      <c r="C4796" t="s">
        <v>5383</v>
      </c>
      <c r="D4796" t="s">
        <v>4527</v>
      </c>
      <c r="E4796" t="s">
        <v>231</v>
      </c>
      <c r="F4796" t="s">
        <v>4258</v>
      </c>
      <c r="G4796">
        <v>0.5</v>
      </c>
      <c r="H4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6" t="str">
        <f>Tabla_Consulta_desde_proyectos6[[#This Row],[PRYApath]]&amp;" "&amp;Tabla_Consulta_desde_proyectos6[[#This Row],[Usunombre]]</f>
        <v>/0012/0002 MARIELA ARCE GARCIA</v>
      </c>
    </row>
    <row r="4797" spans="1:11" x14ac:dyDescent="0.3">
      <c r="A4797" t="s">
        <v>3564</v>
      </c>
      <c r="B4797" t="s">
        <v>4993</v>
      </c>
      <c r="C4797" t="s">
        <v>5382</v>
      </c>
      <c r="D4797" t="s">
        <v>4527</v>
      </c>
      <c r="E4797" t="s">
        <v>231</v>
      </c>
      <c r="F4797" t="s">
        <v>4284</v>
      </c>
      <c r="G4797">
        <v>1</v>
      </c>
      <c r="H4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7" t="str">
        <f>Tabla_Consulta_desde_proyectos6[[#This Row],[PRYApath]]&amp;" "&amp;Tabla_Consulta_desde_proyectos6[[#This Row],[Usunombre]]</f>
        <v>/0012/0002 MARIELA ARCE GARCIA</v>
      </c>
    </row>
    <row r="4798" spans="1:11" x14ac:dyDescent="0.3">
      <c r="A4798" t="s">
        <v>3564</v>
      </c>
      <c r="B4798" t="s">
        <v>4993</v>
      </c>
      <c r="C4798" t="s">
        <v>5381</v>
      </c>
      <c r="D4798" t="s">
        <v>4527</v>
      </c>
      <c r="E4798" t="s">
        <v>231</v>
      </c>
      <c r="F4798" t="s">
        <v>4284</v>
      </c>
      <c r="G4798">
        <v>1</v>
      </c>
      <c r="H4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8" t="str">
        <f>Tabla_Consulta_desde_proyectos6[[#This Row],[PRYApath]]&amp;" "&amp;Tabla_Consulta_desde_proyectos6[[#This Row],[Usunombre]]</f>
        <v>/0012/0002 MARIELA ARCE GARCIA</v>
      </c>
    </row>
    <row r="4799" spans="1:11" x14ac:dyDescent="0.3">
      <c r="A4799" t="s">
        <v>3564</v>
      </c>
      <c r="B4799" t="s">
        <v>4993</v>
      </c>
      <c r="C4799" t="s">
        <v>5382</v>
      </c>
      <c r="D4799" t="s">
        <v>4527</v>
      </c>
      <c r="E4799" t="s">
        <v>231</v>
      </c>
      <c r="F4799" t="s">
        <v>4366</v>
      </c>
      <c r="G4799">
        <v>1</v>
      </c>
      <c r="H4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799" t="str">
        <f>Tabla_Consulta_desde_proyectos6[[#This Row],[PRYApath]]&amp;" "&amp;Tabla_Consulta_desde_proyectos6[[#This Row],[Usunombre]]</f>
        <v>/0012/0002 MARIELA ARCE GARCIA</v>
      </c>
    </row>
    <row r="4800" spans="1:11" x14ac:dyDescent="0.3">
      <c r="A4800" t="s">
        <v>3564</v>
      </c>
      <c r="B4800" t="s">
        <v>4996</v>
      </c>
      <c r="C4800" t="s">
        <v>4997</v>
      </c>
      <c r="D4800" t="s">
        <v>4528</v>
      </c>
      <c r="E4800" t="s">
        <v>309</v>
      </c>
      <c r="F4800" t="s">
        <v>4284</v>
      </c>
      <c r="G4800">
        <v>1</v>
      </c>
      <c r="H4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0" t="str">
        <f>Tabla_Consulta_desde_proyectos6[[#This Row],[PRYApath]]&amp;" "&amp;Tabla_Consulta_desde_proyectos6[[#This Row],[Usunombre]]</f>
        <v>/0012/0004 ANTHONY ALVAREZ NAVARRO</v>
      </c>
    </row>
    <row r="4801" spans="1:11" x14ac:dyDescent="0.3">
      <c r="A4801" t="s">
        <v>3564</v>
      </c>
      <c r="B4801" t="s">
        <v>4996</v>
      </c>
      <c r="C4801" t="s">
        <v>4998</v>
      </c>
      <c r="D4801" t="s">
        <v>4528</v>
      </c>
      <c r="E4801" t="s">
        <v>309</v>
      </c>
      <c r="F4801" t="s">
        <v>4610</v>
      </c>
      <c r="G4801">
        <v>1</v>
      </c>
      <c r="H4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1" t="str">
        <f>Tabla_Consulta_desde_proyectos6[[#This Row],[PRYApath]]&amp;" "&amp;Tabla_Consulta_desde_proyectos6[[#This Row],[Usunombre]]</f>
        <v>/0012/0004 ANTHONY ALVAREZ NAVARRO</v>
      </c>
    </row>
    <row r="4802" spans="1:11" x14ac:dyDescent="0.3">
      <c r="A4802" t="s">
        <v>3564</v>
      </c>
      <c r="B4802" t="s">
        <v>4996</v>
      </c>
      <c r="C4802" t="s">
        <v>4998</v>
      </c>
      <c r="D4802" t="s">
        <v>4528</v>
      </c>
      <c r="E4802" t="s">
        <v>262</v>
      </c>
      <c r="F4802" t="s">
        <v>4258</v>
      </c>
      <c r="G4802">
        <v>2</v>
      </c>
      <c r="H4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2" t="str">
        <f>Tabla_Consulta_desde_proyectos6[[#This Row],[PRYApath]]&amp;" "&amp;Tabla_Consulta_desde_proyectos6[[#This Row],[Usunombre]]</f>
        <v>/0012/0004 ELIER CORTES BALTODANO</v>
      </c>
    </row>
    <row r="4803" spans="1:11" x14ac:dyDescent="0.3">
      <c r="A4803" t="s">
        <v>3564</v>
      </c>
      <c r="B4803" t="s">
        <v>4996</v>
      </c>
      <c r="C4803" t="s">
        <v>5196</v>
      </c>
      <c r="D4803" t="s">
        <v>4528</v>
      </c>
      <c r="E4803" t="s">
        <v>262</v>
      </c>
      <c r="F4803" t="s">
        <v>4258</v>
      </c>
      <c r="G4803">
        <v>0.25</v>
      </c>
      <c r="H4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3" t="str">
        <f>Tabla_Consulta_desde_proyectos6[[#This Row],[PRYApath]]&amp;" "&amp;Tabla_Consulta_desde_proyectos6[[#This Row],[Usunombre]]</f>
        <v>/0012/0004 ELIER CORTES BALTODANO</v>
      </c>
    </row>
    <row r="4804" spans="1:11" x14ac:dyDescent="0.3">
      <c r="A4804" t="s">
        <v>3564</v>
      </c>
      <c r="B4804" t="s">
        <v>4996</v>
      </c>
      <c r="C4804" t="s">
        <v>5395</v>
      </c>
      <c r="D4804" t="s">
        <v>4528</v>
      </c>
      <c r="E4804" t="s">
        <v>262</v>
      </c>
      <c r="F4804" t="s">
        <v>4284</v>
      </c>
      <c r="G4804">
        <v>0.75</v>
      </c>
      <c r="H4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4" t="str">
        <f>Tabla_Consulta_desde_proyectos6[[#This Row],[PRYApath]]&amp;" "&amp;Tabla_Consulta_desde_proyectos6[[#This Row],[Usunombre]]</f>
        <v>/0012/0004 ELIER CORTES BALTODANO</v>
      </c>
    </row>
    <row r="4805" spans="1:11" x14ac:dyDescent="0.3">
      <c r="A4805" t="s">
        <v>3564</v>
      </c>
      <c r="B4805" t="s">
        <v>4996</v>
      </c>
      <c r="C4805" t="s">
        <v>4998</v>
      </c>
      <c r="D4805" t="s">
        <v>4528</v>
      </c>
      <c r="E4805" t="s">
        <v>262</v>
      </c>
      <c r="F4805" t="s">
        <v>4284</v>
      </c>
      <c r="G4805">
        <v>0.5</v>
      </c>
      <c r="H4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5" t="str">
        <f>Tabla_Consulta_desde_proyectos6[[#This Row],[PRYApath]]&amp;" "&amp;Tabla_Consulta_desde_proyectos6[[#This Row],[Usunombre]]</f>
        <v>/0012/0004 ELIER CORTES BALTODANO</v>
      </c>
    </row>
    <row r="4806" spans="1:11" x14ac:dyDescent="0.3">
      <c r="A4806" t="s">
        <v>3564</v>
      </c>
      <c r="B4806" t="s">
        <v>4996</v>
      </c>
      <c r="C4806" t="s">
        <v>4998</v>
      </c>
      <c r="D4806" t="s">
        <v>4528</v>
      </c>
      <c r="E4806" t="s">
        <v>262</v>
      </c>
      <c r="F4806" t="s">
        <v>4388</v>
      </c>
      <c r="G4806">
        <v>0.75</v>
      </c>
      <c r="H4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6" t="str">
        <f>Tabla_Consulta_desde_proyectos6[[#This Row],[PRYApath]]&amp;" "&amp;Tabla_Consulta_desde_proyectos6[[#This Row],[Usunombre]]</f>
        <v>/0012/0004 ELIER CORTES BALTODANO</v>
      </c>
    </row>
    <row r="4807" spans="1:11" x14ac:dyDescent="0.3">
      <c r="A4807" t="s">
        <v>3564</v>
      </c>
      <c r="B4807" t="s">
        <v>4996</v>
      </c>
      <c r="C4807" t="s">
        <v>4998</v>
      </c>
      <c r="D4807" t="s">
        <v>4528</v>
      </c>
      <c r="E4807" t="s">
        <v>262</v>
      </c>
      <c r="F4807" t="s">
        <v>4422</v>
      </c>
      <c r="G4807">
        <v>1.5</v>
      </c>
      <c r="H4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7" t="str">
        <f>Tabla_Consulta_desde_proyectos6[[#This Row],[PRYApath]]&amp;" "&amp;Tabla_Consulta_desde_proyectos6[[#This Row],[Usunombre]]</f>
        <v>/0012/0004 ELIER CORTES BALTODANO</v>
      </c>
    </row>
    <row r="4808" spans="1:11" x14ac:dyDescent="0.3">
      <c r="A4808" t="s">
        <v>3564</v>
      </c>
      <c r="B4808" t="s">
        <v>4996</v>
      </c>
      <c r="C4808" t="s">
        <v>4998</v>
      </c>
      <c r="D4808" t="s">
        <v>4528</v>
      </c>
      <c r="E4808" t="s">
        <v>262</v>
      </c>
      <c r="F4808" t="s">
        <v>4559</v>
      </c>
      <c r="G4808">
        <v>1</v>
      </c>
      <c r="H4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8" t="str">
        <f>Tabla_Consulta_desde_proyectos6[[#This Row],[PRYApath]]&amp;" "&amp;Tabla_Consulta_desde_proyectos6[[#This Row],[Usunombre]]</f>
        <v>/0012/0004 ELIER CORTES BALTODANO</v>
      </c>
    </row>
    <row r="4809" spans="1:11" x14ac:dyDescent="0.3">
      <c r="A4809" t="s">
        <v>3564</v>
      </c>
      <c r="B4809" t="s">
        <v>4996</v>
      </c>
      <c r="C4809" t="s">
        <v>4998</v>
      </c>
      <c r="D4809" t="s">
        <v>4528</v>
      </c>
      <c r="E4809" t="s">
        <v>262</v>
      </c>
      <c r="F4809" t="s">
        <v>4610</v>
      </c>
      <c r="G4809">
        <v>0.5</v>
      </c>
      <c r="H4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09" t="str">
        <f>Tabla_Consulta_desde_proyectos6[[#This Row],[PRYApath]]&amp;" "&amp;Tabla_Consulta_desde_proyectos6[[#This Row],[Usunombre]]</f>
        <v>/0012/0004 ELIER CORTES BALTODANO</v>
      </c>
    </row>
    <row r="4810" spans="1:11" x14ac:dyDescent="0.3">
      <c r="A4810" t="s">
        <v>3564</v>
      </c>
      <c r="B4810" t="s">
        <v>4996</v>
      </c>
      <c r="C4810" t="s">
        <v>4998</v>
      </c>
      <c r="D4810" t="s">
        <v>4528</v>
      </c>
      <c r="E4810" t="s">
        <v>262</v>
      </c>
      <c r="F4810" t="s">
        <v>4692</v>
      </c>
      <c r="G4810">
        <v>0.5</v>
      </c>
      <c r="H4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0" t="str">
        <f>Tabla_Consulta_desde_proyectos6[[#This Row],[PRYApath]]&amp;" "&amp;Tabla_Consulta_desde_proyectos6[[#This Row],[Usunombre]]</f>
        <v>/0012/0004 ELIER CORTES BALTODANO</v>
      </c>
    </row>
    <row r="4811" spans="1:11" x14ac:dyDescent="0.3">
      <c r="A4811" t="s">
        <v>3564</v>
      </c>
      <c r="B4811" t="s">
        <v>4996</v>
      </c>
      <c r="C4811" t="s">
        <v>5196</v>
      </c>
      <c r="D4811" t="s">
        <v>4528</v>
      </c>
      <c r="E4811" t="s">
        <v>262</v>
      </c>
      <c r="F4811" t="s">
        <v>4692</v>
      </c>
      <c r="G4811">
        <v>1.5</v>
      </c>
      <c r="H4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1" t="str">
        <f>Tabla_Consulta_desde_proyectos6[[#This Row],[PRYApath]]&amp;" "&amp;Tabla_Consulta_desde_proyectos6[[#This Row],[Usunombre]]</f>
        <v>/0012/0004 ELIER CORTES BALTODANO</v>
      </c>
    </row>
    <row r="4812" spans="1:11" x14ac:dyDescent="0.3">
      <c r="A4812" t="s">
        <v>3564</v>
      </c>
      <c r="B4812" t="s">
        <v>4996</v>
      </c>
      <c r="C4812" t="s">
        <v>4998</v>
      </c>
      <c r="D4812" t="s">
        <v>4528</v>
      </c>
      <c r="E4812" t="s">
        <v>262</v>
      </c>
      <c r="F4812" t="s">
        <v>4640</v>
      </c>
      <c r="G4812">
        <v>2.5</v>
      </c>
      <c r="H4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2" t="str">
        <f>Tabla_Consulta_desde_proyectos6[[#This Row],[PRYApath]]&amp;" "&amp;Tabla_Consulta_desde_proyectos6[[#This Row],[Usunombre]]</f>
        <v>/0012/0004 ELIER CORTES BALTODANO</v>
      </c>
    </row>
    <row r="4813" spans="1:11" x14ac:dyDescent="0.3">
      <c r="A4813" t="s">
        <v>3564</v>
      </c>
      <c r="B4813" t="s">
        <v>4996</v>
      </c>
      <c r="C4813" t="s">
        <v>5196</v>
      </c>
      <c r="D4813" t="s">
        <v>4528</v>
      </c>
      <c r="E4813" t="s">
        <v>262</v>
      </c>
      <c r="F4813" t="s">
        <v>4640</v>
      </c>
      <c r="G4813">
        <v>1.5</v>
      </c>
      <c r="H4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3" t="str">
        <f>Tabla_Consulta_desde_proyectos6[[#This Row],[PRYApath]]&amp;" "&amp;Tabla_Consulta_desde_proyectos6[[#This Row],[Usunombre]]</f>
        <v>/0012/0004 ELIER CORTES BALTODANO</v>
      </c>
    </row>
    <row r="4814" spans="1:11" x14ac:dyDescent="0.3">
      <c r="A4814" t="s">
        <v>3564</v>
      </c>
      <c r="B4814" t="s">
        <v>4996</v>
      </c>
      <c r="C4814" t="s">
        <v>5196</v>
      </c>
      <c r="D4814" t="s">
        <v>4528</v>
      </c>
      <c r="E4814" t="s">
        <v>262</v>
      </c>
      <c r="F4814" t="s">
        <v>8381</v>
      </c>
      <c r="G4814">
        <v>0.25</v>
      </c>
      <c r="H481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4" t="str">
        <f>Tabla_Consulta_desde_proyectos6[[#This Row],[PRYApath]]&amp;" "&amp;Tabla_Consulta_desde_proyectos6[[#This Row],[Usunombre]]</f>
        <v>/0012/0004 ELIER CORTES BALTODANO</v>
      </c>
    </row>
    <row r="4815" spans="1:11" x14ac:dyDescent="0.3">
      <c r="A4815" t="s">
        <v>3564</v>
      </c>
      <c r="B4815" t="s">
        <v>4996</v>
      </c>
      <c r="C4815" t="s">
        <v>4998</v>
      </c>
      <c r="D4815" t="s">
        <v>4528</v>
      </c>
      <c r="E4815" t="s">
        <v>294</v>
      </c>
      <c r="F4815" t="s">
        <v>4284</v>
      </c>
      <c r="G4815">
        <v>1</v>
      </c>
      <c r="H4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5" t="str">
        <f>Tabla_Consulta_desde_proyectos6[[#This Row],[PRYApath]]&amp;" "&amp;Tabla_Consulta_desde_proyectos6[[#This Row],[Usunombre]]</f>
        <v>/0012/0004 JOSE DANIEL CHINCHILLA CERDAS</v>
      </c>
    </row>
    <row r="4816" spans="1:11" x14ac:dyDescent="0.3">
      <c r="A4816" t="s">
        <v>3564</v>
      </c>
      <c r="B4816" t="s">
        <v>4996</v>
      </c>
      <c r="C4816" t="s">
        <v>5196</v>
      </c>
      <c r="D4816" t="s">
        <v>4528</v>
      </c>
      <c r="E4816" t="s">
        <v>294</v>
      </c>
      <c r="F4816" t="s">
        <v>4284</v>
      </c>
      <c r="G4816">
        <v>0.5</v>
      </c>
      <c r="H4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6" t="str">
        <f>Tabla_Consulta_desde_proyectos6[[#This Row],[PRYApath]]&amp;" "&amp;Tabla_Consulta_desde_proyectos6[[#This Row],[Usunombre]]</f>
        <v>/0012/0004 JOSE DANIEL CHINCHILLA CERDAS</v>
      </c>
    </row>
    <row r="4817" spans="1:11" x14ac:dyDescent="0.3">
      <c r="A4817" t="s">
        <v>3564</v>
      </c>
      <c r="B4817" t="s">
        <v>4996</v>
      </c>
      <c r="C4817" t="s">
        <v>4998</v>
      </c>
      <c r="D4817" t="s">
        <v>4528</v>
      </c>
      <c r="E4817" t="s">
        <v>294</v>
      </c>
      <c r="F4817" t="s">
        <v>4366</v>
      </c>
      <c r="G4817">
        <v>0.75</v>
      </c>
      <c r="H4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7" t="str">
        <f>Tabla_Consulta_desde_proyectos6[[#This Row],[PRYApath]]&amp;" "&amp;Tabla_Consulta_desde_proyectos6[[#This Row],[Usunombre]]</f>
        <v>/0012/0004 JOSE DANIEL CHINCHILLA CERDAS</v>
      </c>
    </row>
    <row r="4818" spans="1:11" x14ac:dyDescent="0.3">
      <c r="A4818" t="s">
        <v>3564</v>
      </c>
      <c r="B4818" t="s">
        <v>4996</v>
      </c>
      <c r="C4818" t="s">
        <v>4998</v>
      </c>
      <c r="D4818" t="s">
        <v>4528</v>
      </c>
      <c r="E4818" t="s">
        <v>294</v>
      </c>
      <c r="F4818" t="s">
        <v>4692</v>
      </c>
      <c r="G4818">
        <v>1</v>
      </c>
      <c r="H4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8" t="str">
        <f>Tabla_Consulta_desde_proyectos6[[#This Row],[PRYApath]]&amp;" "&amp;Tabla_Consulta_desde_proyectos6[[#This Row],[Usunombre]]</f>
        <v>/0012/0004 JOSE DANIEL CHINCHILLA CERDAS</v>
      </c>
    </row>
    <row r="4819" spans="1:11" x14ac:dyDescent="0.3">
      <c r="A4819" t="s">
        <v>3564</v>
      </c>
      <c r="B4819" t="s">
        <v>4996</v>
      </c>
      <c r="C4819" t="s">
        <v>5196</v>
      </c>
      <c r="D4819" t="s">
        <v>4528</v>
      </c>
      <c r="E4819" t="s">
        <v>294</v>
      </c>
      <c r="F4819" t="s">
        <v>4692</v>
      </c>
      <c r="G4819">
        <v>4</v>
      </c>
      <c r="H4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19" t="str">
        <f>Tabla_Consulta_desde_proyectos6[[#This Row],[PRYApath]]&amp;" "&amp;Tabla_Consulta_desde_proyectos6[[#This Row],[Usunombre]]</f>
        <v>/0012/0004 JOSE DANIEL CHINCHILLA CERDAS</v>
      </c>
    </row>
    <row r="4820" spans="1:11" x14ac:dyDescent="0.3">
      <c r="A4820" t="s">
        <v>3564</v>
      </c>
      <c r="B4820" t="s">
        <v>4996</v>
      </c>
      <c r="C4820" t="s">
        <v>4998</v>
      </c>
      <c r="D4820" t="s">
        <v>4528</v>
      </c>
      <c r="E4820" t="s">
        <v>4617</v>
      </c>
      <c r="F4820" t="s">
        <v>8381</v>
      </c>
      <c r="G4820">
        <v>15.5</v>
      </c>
      <c r="H4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0" t="str">
        <f>Tabla_Consulta_desde_proyectos6[[#This Row],[PRYApath]]&amp;" "&amp;Tabla_Consulta_desde_proyectos6[[#This Row],[Usunombre]]</f>
        <v>/0012/0004 LAURA REBECA CORDOBA FERNANDEZ</v>
      </c>
    </row>
    <row r="4821" spans="1:11" x14ac:dyDescent="0.3">
      <c r="A4821" t="s">
        <v>3564</v>
      </c>
      <c r="B4821" t="s">
        <v>4996</v>
      </c>
      <c r="C4821" t="s">
        <v>5393</v>
      </c>
      <c r="D4821" t="s">
        <v>4528</v>
      </c>
      <c r="E4821" t="s">
        <v>299</v>
      </c>
      <c r="F4821" t="s">
        <v>4388</v>
      </c>
      <c r="G4821">
        <v>2</v>
      </c>
      <c r="H4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1" t="str">
        <f>Tabla_Consulta_desde_proyectos6[[#This Row],[PRYApath]]&amp;" "&amp;Tabla_Consulta_desde_proyectos6[[#This Row],[Usunombre]]</f>
        <v>/0012/0004 MARCO ANTONIO ALPIZAR RODRIGUEZ</v>
      </c>
    </row>
    <row r="4822" spans="1:11" x14ac:dyDescent="0.3">
      <c r="A4822" t="s">
        <v>3564</v>
      </c>
      <c r="B4822" t="s">
        <v>4996</v>
      </c>
      <c r="C4822" t="s">
        <v>5196</v>
      </c>
      <c r="D4822" t="s">
        <v>4528</v>
      </c>
      <c r="E4822" t="s">
        <v>299</v>
      </c>
      <c r="F4822" t="s">
        <v>4692</v>
      </c>
      <c r="G4822">
        <v>4</v>
      </c>
      <c r="H4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2" t="str">
        <f>Tabla_Consulta_desde_proyectos6[[#This Row],[PRYApath]]&amp;" "&amp;Tabla_Consulta_desde_proyectos6[[#This Row],[Usunombre]]</f>
        <v>/0012/0004 MARCO ANTONIO ALPIZAR RODRIGUEZ</v>
      </c>
    </row>
    <row r="4823" spans="1:11" x14ac:dyDescent="0.3">
      <c r="A4823" t="s">
        <v>3564</v>
      </c>
      <c r="B4823" t="s">
        <v>4996</v>
      </c>
      <c r="C4823" t="s">
        <v>5393</v>
      </c>
      <c r="D4823" t="s">
        <v>4528</v>
      </c>
      <c r="E4823" t="s">
        <v>29</v>
      </c>
      <c r="F4823" t="s">
        <v>4640</v>
      </c>
      <c r="G4823">
        <v>0.5</v>
      </c>
      <c r="H4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3" t="str">
        <f>Tabla_Consulta_desde_proyectos6[[#This Row],[PRYApath]]&amp;" "&amp;Tabla_Consulta_desde_proyectos6[[#This Row],[Usunombre]]</f>
        <v>/0012/0004 RAFAEL VEGA ALVAREZ</v>
      </c>
    </row>
    <row r="4824" spans="1:11" x14ac:dyDescent="0.3">
      <c r="A4824" t="s">
        <v>3564</v>
      </c>
      <c r="B4824" t="s">
        <v>4996</v>
      </c>
      <c r="C4824" t="s">
        <v>5196</v>
      </c>
      <c r="D4824" t="s">
        <v>4528</v>
      </c>
      <c r="E4824" t="s">
        <v>29</v>
      </c>
      <c r="F4824" t="s">
        <v>8381</v>
      </c>
      <c r="G4824">
        <v>0.5</v>
      </c>
      <c r="H482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4" t="str">
        <f>Tabla_Consulta_desde_proyectos6[[#This Row],[PRYApath]]&amp;" "&amp;Tabla_Consulta_desde_proyectos6[[#This Row],[Usunombre]]</f>
        <v>/0012/0004 RAFAEL VEGA ALVAREZ</v>
      </c>
    </row>
    <row r="4825" spans="1:11" x14ac:dyDescent="0.3">
      <c r="A4825" t="s">
        <v>3564</v>
      </c>
      <c r="B4825" t="s">
        <v>4957</v>
      </c>
      <c r="C4825" t="s">
        <v>4958</v>
      </c>
      <c r="D4825" t="s">
        <v>4529</v>
      </c>
      <c r="E4825" t="s">
        <v>286</v>
      </c>
      <c r="F4825" t="s">
        <v>4610</v>
      </c>
      <c r="G4825">
        <v>1.25</v>
      </c>
      <c r="H4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5" t="str">
        <f>Tabla_Consulta_desde_proyectos6[[#This Row],[PRYApath]]&amp;" "&amp;Tabla_Consulta_desde_proyectos6[[#This Row],[Usunombre]]</f>
        <v>/0012/0006 ALFONSO FUENTES RODRIGUEZ</v>
      </c>
    </row>
    <row r="4826" spans="1:11" x14ac:dyDescent="0.3">
      <c r="A4826" t="s">
        <v>3564</v>
      </c>
      <c r="B4826" t="s">
        <v>4957</v>
      </c>
      <c r="C4826" t="s">
        <v>4958</v>
      </c>
      <c r="D4826" t="s">
        <v>4529</v>
      </c>
      <c r="E4826" t="s">
        <v>286</v>
      </c>
      <c r="F4826" t="s">
        <v>4692</v>
      </c>
      <c r="G4826">
        <v>3.25</v>
      </c>
      <c r="H4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6" t="str">
        <f>Tabla_Consulta_desde_proyectos6[[#This Row],[PRYApath]]&amp;" "&amp;Tabla_Consulta_desde_proyectos6[[#This Row],[Usunombre]]</f>
        <v>/0012/0006 ALFONSO FUENTES RODRIGUEZ</v>
      </c>
    </row>
    <row r="4827" spans="1:11" x14ac:dyDescent="0.3">
      <c r="A4827" t="s">
        <v>3564</v>
      </c>
      <c r="B4827" t="s">
        <v>4957</v>
      </c>
      <c r="C4827" t="s">
        <v>5001</v>
      </c>
      <c r="D4827" t="s">
        <v>4529</v>
      </c>
      <c r="E4827" t="s">
        <v>286</v>
      </c>
      <c r="F4827" t="s">
        <v>4640</v>
      </c>
      <c r="G4827">
        <v>9.75</v>
      </c>
      <c r="H4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7" t="str">
        <f>Tabla_Consulta_desde_proyectos6[[#This Row],[PRYApath]]&amp;" "&amp;Tabla_Consulta_desde_proyectos6[[#This Row],[Usunombre]]</f>
        <v>/0012/0006 ALFONSO FUENTES RODRIGUEZ</v>
      </c>
    </row>
    <row r="4828" spans="1:11" x14ac:dyDescent="0.3">
      <c r="A4828" t="s">
        <v>3564</v>
      </c>
      <c r="B4828" t="s">
        <v>4957</v>
      </c>
      <c r="C4828" t="s">
        <v>4958</v>
      </c>
      <c r="D4828" t="s">
        <v>4529</v>
      </c>
      <c r="E4828" t="s">
        <v>286</v>
      </c>
      <c r="F4828" t="s">
        <v>4640</v>
      </c>
      <c r="G4828">
        <v>1.5</v>
      </c>
      <c r="H4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8" t="str">
        <f>Tabla_Consulta_desde_proyectos6[[#This Row],[PRYApath]]&amp;" "&amp;Tabla_Consulta_desde_proyectos6[[#This Row],[Usunombre]]</f>
        <v>/0012/0006 ALFONSO FUENTES RODRIGUEZ</v>
      </c>
    </row>
    <row r="4829" spans="1:11" x14ac:dyDescent="0.3">
      <c r="A4829" t="s">
        <v>3564</v>
      </c>
      <c r="B4829" t="s">
        <v>4957</v>
      </c>
      <c r="C4829" t="s">
        <v>5001</v>
      </c>
      <c r="D4829" t="s">
        <v>4529</v>
      </c>
      <c r="E4829" t="s">
        <v>286</v>
      </c>
      <c r="F4829" t="s">
        <v>8381</v>
      </c>
      <c r="G4829">
        <v>9.25</v>
      </c>
      <c r="H482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29" t="str">
        <f>Tabla_Consulta_desde_proyectos6[[#This Row],[PRYApath]]&amp;" "&amp;Tabla_Consulta_desde_proyectos6[[#This Row],[Usunombre]]</f>
        <v>/0012/0006 ALFONSO FUENTES RODRIGUEZ</v>
      </c>
    </row>
    <row r="4830" spans="1:11" x14ac:dyDescent="0.3">
      <c r="A4830" t="s">
        <v>3564</v>
      </c>
      <c r="B4830" t="s">
        <v>4957</v>
      </c>
      <c r="C4830" t="s">
        <v>5001</v>
      </c>
      <c r="D4830" t="s">
        <v>4529</v>
      </c>
      <c r="E4830" t="s">
        <v>65</v>
      </c>
      <c r="F4830" t="s">
        <v>4342</v>
      </c>
      <c r="G4830">
        <v>1</v>
      </c>
      <c r="H4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0" t="str">
        <f>Tabla_Consulta_desde_proyectos6[[#This Row],[PRYApath]]&amp;" "&amp;Tabla_Consulta_desde_proyectos6[[#This Row],[Usunombre]]</f>
        <v>/0012/0006 ALFONSO VARGAS CHAVES</v>
      </c>
    </row>
    <row r="4831" spans="1:11" x14ac:dyDescent="0.3">
      <c r="A4831" t="s">
        <v>3564</v>
      </c>
      <c r="B4831" t="s">
        <v>4957</v>
      </c>
      <c r="C4831" t="s">
        <v>5002</v>
      </c>
      <c r="D4831" t="s">
        <v>4529</v>
      </c>
      <c r="E4831" t="s">
        <v>309</v>
      </c>
      <c r="F4831" t="s">
        <v>4258</v>
      </c>
      <c r="G4831">
        <v>3</v>
      </c>
      <c r="H4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1" t="str">
        <f>Tabla_Consulta_desde_proyectos6[[#This Row],[PRYApath]]&amp;" "&amp;Tabla_Consulta_desde_proyectos6[[#This Row],[Usunombre]]</f>
        <v>/0012/0006 ANTHONY ALVAREZ NAVARRO</v>
      </c>
    </row>
    <row r="4832" spans="1:11" x14ac:dyDescent="0.3">
      <c r="A4832" t="s">
        <v>3564</v>
      </c>
      <c r="B4832" t="s">
        <v>4957</v>
      </c>
      <c r="C4832" t="s">
        <v>5000</v>
      </c>
      <c r="D4832" t="s">
        <v>4529</v>
      </c>
      <c r="E4832" t="s">
        <v>309</v>
      </c>
      <c r="F4832" t="s">
        <v>4258</v>
      </c>
      <c r="G4832">
        <v>2.5</v>
      </c>
      <c r="H4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2" t="str">
        <f>Tabla_Consulta_desde_proyectos6[[#This Row],[PRYApath]]&amp;" "&amp;Tabla_Consulta_desde_proyectos6[[#This Row],[Usunombre]]</f>
        <v>/0012/0006 ANTHONY ALVAREZ NAVARRO</v>
      </c>
    </row>
    <row r="4833" spans="1:11" x14ac:dyDescent="0.3">
      <c r="A4833" t="s">
        <v>3564</v>
      </c>
      <c r="B4833" t="s">
        <v>4957</v>
      </c>
      <c r="C4833" t="s">
        <v>5000</v>
      </c>
      <c r="D4833" t="s">
        <v>4529</v>
      </c>
      <c r="E4833" t="s">
        <v>309</v>
      </c>
      <c r="F4833" t="s">
        <v>4284</v>
      </c>
      <c r="G4833">
        <v>3</v>
      </c>
      <c r="H4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3" t="str">
        <f>Tabla_Consulta_desde_proyectos6[[#This Row],[PRYApath]]&amp;" "&amp;Tabla_Consulta_desde_proyectos6[[#This Row],[Usunombre]]</f>
        <v>/0012/0006 ANTHONY ALVAREZ NAVARRO</v>
      </c>
    </row>
    <row r="4834" spans="1:11" x14ac:dyDescent="0.3">
      <c r="A4834" t="s">
        <v>3564</v>
      </c>
      <c r="B4834" t="s">
        <v>4957</v>
      </c>
      <c r="C4834" t="s">
        <v>4958</v>
      </c>
      <c r="D4834" t="s">
        <v>4529</v>
      </c>
      <c r="E4834" t="s">
        <v>309</v>
      </c>
      <c r="F4834" t="s">
        <v>4342</v>
      </c>
      <c r="G4834">
        <v>1</v>
      </c>
      <c r="H4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4" t="str">
        <f>Tabla_Consulta_desde_proyectos6[[#This Row],[PRYApath]]&amp;" "&amp;Tabla_Consulta_desde_proyectos6[[#This Row],[Usunombre]]</f>
        <v>/0012/0006 ANTHONY ALVAREZ NAVARRO</v>
      </c>
    </row>
    <row r="4835" spans="1:11" x14ac:dyDescent="0.3">
      <c r="A4835" t="s">
        <v>3564</v>
      </c>
      <c r="B4835" t="s">
        <v>4957</v>
      </c>
      <c r="C4835" t="s">
        <v>4958</v>
      </c>
      <c r="D4835" t="s">
        <v>4529</v>
      </c>
      <c r="E4835" t="s">
        <v>262</v>
      </c>
      <c r="F4835" t="s">
        <v>4640</v>
      </c>
      <c r="G4835">
        <v>0.75</v>
      </c>
      <c r="H4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5" t="str">
        <f>Tabla_Consulta_desde_proyectos6[[#This Row],[PRYApath]]&amp;" "&amp;Tabla_Consulta_desde_proyectos6[[#This Row],[Usunombre]]</f>
        <v>/0012/0006 ELIER CORTES BALTODANO</v>
      </c>
    </row>
    <row r="4836" spans="1:11" x14ac:dyDescent="0.3">
      <c r="A4836" t="s">
        <v>3564</v>
      </c>
      <c r="B4836" t="s">
        <v>4957</v>
      </c>
      <c r="C4836" t="s">
        <v>4958</v>
      </c>
      <c r="D4836" t="s">
        <v>4529</v>
      </c>
      <c r="E4836" t="s">
        <v>294</v>
      </c>
      <c r="F4836" t="s">
        <v>4258</v>
      </c>
      <c r="G4836">
        <v>0.5</v>
      </c>
      <c r="H4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6" t="str">
        <f>Tabla_Consulta_desde_proyectos6[[#This Row],[PRYApath]]&amp;" "&amp;Tabla_Consulta_desde_proyectos6[[#This Row],[Usunombre]]</f>
        <v>/0012/0006 JOSE DANIEL CHINCHILLA CERDAS</v>
      </c>
    </row>
    <row r="4837" spans="1:11" x14ac:dyDescent="0.3">
      <c r="A4837" t="s">
        <v>3564</v>
      </c>
      <c r="B4837" t="s">
        <v>4957</v>
      </c>
      <c r="C4837" t="s">
        <v>4958</v>
      </c>
      <c r="D4837" t="s">
        <v>4529</v>
      </c>
      <c r="E4837" t="s">
        <v>294</v>
      </c>
      <c r="F4837" t="s">
        <v>4284</v>
      </c>
      <c r="G4837">
        <v>0.5</v>
      </c>
      <c r="H4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7" t="str">
        <f>Tabla_Consulta_desde_proyectos6[[#This Row],[PRYApath]]&amp;" "&amp;Tabla_Consulta_desde_proyectos6[[#This Row],[Usunombre]]</f>
        <v>/0012/0006 JOSE DANIEL CHINCHILLA CERDAS</v>
      </c>
    </row>
    <row r="4838" spans="1:11" x14ac:dyDescent="0.3">
      <c r="A4838" t="s">
        <v>3564</v>
      </c>
      <c r="B4838" t="s">
        <v>4957</v>
      </c>
      <c r="C4838" t="s">
        <v>5000</v>
      </c>
      <c r="D4838" t="s">
        <v>4529</v>
      </c>
      <c r="E4838" t="s">
        <v>294</v>
      </c>
      <c r="F4838" t="s">
        <v>4493</v>
      </c>
      <c r="G4838">
        <v>1</v>
      </c>
      <c r="H4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8" t="str">
        <f>Tabla_Consulta_desde_proyectos6[[#This Row],[PRYApath]]&amp;" "&amp;Tabla_Consulta_desde_proyectos6[[#This Row],[Usunombre]]</f>
        <v>/0012/0006 JOSE DANIEL CHINCHILLA CERDAS</v>
      </c>
    </row>
    <row r="4839" spans="1:11" x14ac:dyDescent="0.3">
      <c r="A4839" t="s">
        <v>3564</v>
      </c>
      <c r="B4839" t="s">
        <v>4957</v>
      </c>
      <c r="C4839" t="s">
        <v>4958</v>
      </c>
      <c r="D4839" t="s">
        <v>4529</v>
      </c>
      <c r="E4839" t="s">
        <v>294</v>
      </c>
      <c r="F4839" t="s">
        <v>4692</v>
      </c>
      <c r="G4839">
        <v>0.5</v>
      </c>
      <c r="H4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39" t="str">
        <f>Tabla_Consulta_desde_proyectos6[[#This Row],[PRYApath]]&amp;" "&amp;Tabla_Consulta_desde_proyectos6[[#This Row],[Usunombre]]</f>
        <v>/0012/0006 JOSE DANIEL CHINCHILLA CERDAS</v>
      </c>
    </row>
    <row r="4840" spans="1:11" x14ac:dyDescent="0.3">
      <c r="A4840" t="s">
        <v>3564</v>
      </c>
      <c r="B4840" t="s">
        <v>4957</v>
      </c>
      <c r="C4840" t="s">
        <v>4958</v>
      </c>
      <c r="D4840" t="s">
        <v>4529</v>
      </c>
      <c r="E4840" t="s">
        <v>29</v>
      </c>
      <c r="F4840" t="s">
        <v>4610</v>
      </c>
      <c r="G4840">
        <v>1</v>
      </c>
      <c r="H4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0" t="str">
        <f>Tabla_Consulta_desde_proyectos6[[#This Row],[PRYApath]]&amp;" "&amp;Tabla_Consulta_desde_proyectos6[[#This Row],[Usunombre]]</f>
        <v>/0012/0006 RAFAEL VEGA ALVAREZ</v>
      </c>
    </row>
    <row r="4841" spans="1:11" x14ac:dyDescent="0.3">
      <c r="A4841" t="s">
        <v>3564</v>
      </c>
      <c r="B4841" t="s">
        <v>4957</v>
      </c>
      <c r="C4841" t="s">
        <v>4958</v>
      </c>
      <c r="D4841" t="s">
        <v>4529</v>
      </c>
      <c r="E4841" t="s">
        <v>29</v>
      </c>
      <c r="F4841" t="s">
        <v>4640</v>
      </c>
      <c r="G4841">
        <v>1.5</v>
      </c>
      <c r="H4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1" t="str">
        <f>Tabla_Consulta_desde_proyectos6[[#This Row],[PRYApath]]&amp;" "&amp;Tabla_Consulta_desde_proyectos6[[#This Row],[Usunombre]]</f>
        <v>/0012/0006 RAFAEL VEGA ALVAREZ</v>
      </c>
    </row>
    <row r="4842" spans="1:11" x14ac:dyDescent="0.3">
      <c r="A4842" t="s">
        <v>3564</v>
      </c>
      <c r="B4842" t="s">
        <v>5508</v>
      </c>
      <c r="C4842" t="s">
        <v>5509</v>
      </c>
      <c r="D4842" t="s">
        <v>4530</v>
      </c>
      <c r="E4842" t="s">
        <v>262</v>
      </c>
      <c r="F4842" t="s">
        <v>4342</v>
      </c>
      <c r="G4842">
        <v>0.75</v>
      </c>
      <c r="H4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2" t="str">
        <f>Tabla_Consulta_desde_proyectos6[[#This Row],[PRYApath]]&amp;" "&amp;Tabla_Consulta_desde_proyectos6[[#This Row],[Usunombre]]</f>
        <v>/0012/0008 ELIER CORTES BALTODANO</v>
      </c>
    </row>
    <row r="4843" spans="1:11" x14ac:dyDescent="0.3">
      <c r="A4843" t="s">
        <v>3564</v>
      </c>
      <c r="B4843" t="s">
        <v>5508</v>
      </c>
      <c r="C4843" t="s">
        <v>5634</v>
      </c>
      <c r="D4843" t="s">
        <v>4530</v>
      </c>
      <c r="E4843" t="s">
        <v>262</v>
      </c>
      <c r="F4843" t="s">
        <v>4593</v>
      </c>
      <c r="G4843">
        <v>0.25</v>
      </c>
      <c r="H4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3" t="str">
        <f>Tabla_Consulta_desde_proyectos6[[#This Row],[PRYApath]]&amp;" "&amp;Tabla_Consulta_desde_proyectos6[[#This Row],[Usunombre]]</f>
        <v>/0012/0008 ELIER CORTES BALTODANO</v>
      </c>
    </row>
    <row r="4844" spans="1:11" x14ac:dyDescent="0.3">
      <c r="A4844" t="s">
        <v>3564</v>
      </c>
      <c r="B4844" t="s">
        <v>5508</v>
      </c>
      <c r="C4844" t="s">
        <v>5513</v>
      </c>
      <c r="D4844" t="s">
        <v>4530</v>
      </c>
      <c r="E4844" t="s">
        <v>262</v>
      </c>
      <c r="F4844" t="s">
        <v>4640</v>
      </c>
      <c r="G4844">
        <v>0.5</v>
      </c>
      <c r="H4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4" t="str">
        <f>Tabla_Consulta_desde_proyectos6[[#This Row],[PRYApath]]&amp;" "&amp;Tabla_Consulta_desde_proyectos6[[#This Row],[Usunombre]]</f>
        <v>/0012/0008 ELIER CORTES BALTODANO</v>
      </c>
    </row>
    <row r="4845" spans="1:11" x14ac:dyDescent="0.3">
      <c r="A4845" t="s">
        <v>3564</v>
      </c>
      <c r="B4845" t="s">
        <v>5508</v>
      </c>
      <c r="C4845" t="s">
        <v>5634</v>
      </c>
      <c r="D4845" t="s">
        <v>4530</v>
      </c>
      <c r="E4845" t="s">
        <v>262</v>
      </c>
      <c r="F4845" t="s">
        <v>4640</v>
      </c>
      <c r="G4845">
        <v>0.25</v>
      </c>
      <c r="H4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5" t="str">
        <f>Tabla_Consulta_desde_proyectos6[[#This Row],[PRYApath]]&amp;" "&amp;Tabla_Consulta_desde_proyectos6[[#This Row],[Usunombre]]</f>
        <v>/0012/0008 ELIER CORTES BALTODANO</v>
      </c>
    </row>
    <row r="4846" spans="1:11" x14ac:dyDescent="0.3">
      <c r="A4846" t="s">
        <v>3564</v>
      </c>
      <c r="B4846" t="s">
        <v>5508</v>
      </c>
      <c r="C4846" t="s">
        <v>5634</v>
      </c>
      <c r="D4846" t="s">
        <v>4530</v>
      </c>
      <c r="E4846" t="s">
        <v>262</v>
      </c>
      <c r="F4846" t="s">
        <v>8381</v>
      </c>
      <c r="G4846">
        <v>0.25</v>
      </c>
      <c r="H484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6" t="str">
        <f>Tabla_Consulta_desde_proyectos6[[#This Row],[PRYApath]]&amp;" "&amp;Tabla_Consulta_desde_proyectos6[[#This Row],[Usunombre]]</f>
        <v>/0012/0008 ELIER CORTES BALTODANO</v>
      </c>
    </row>
    <row r="4847" spans="1:11" x14ac:dyDescent="0.3">
      <c r="A4847" t="s">
        <v>3564</v>
      </c>
      <c r="B4847" t="s">
        <v>5508</v>
      </c>
      <c r="C4847" t="s">
        <v>5509</v>
      </c>
      <c r="D4847" t="s">
        <v>4530</v>
      </c>
      <c r="E4847" t="s">
        <v>136</v>
      </c>
      <c r="F4847" t="s">
        <v>4342</v>
      </c>
      <c r="G4847">
        <v>1</v>
      </c>
      <c r="H4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7" t="str">
        <f>Tabla_Consulta_desde_proyectos6[[#This Row],[PRYApath]]&amp;" "&amp;Tabla_Consulta_desde_proyectos6[[#This Row],[Usunombre]]</f>
        <v>/0012/0008 GEHISSON ANDRES GAITAN HERRERA</v>
      </c>
    </row>
    <row r="4848" spans="1:11" x14ac:dyDescent="0.3">
      <c r="A4848" t="s">
        <v>3564</v>
      </c>
      <c r="B4848" t="s">
        <v>5384</v>
      </c>
      <c r="C4848" t="s">
        <v>5511</v>
      </c>
      <c r="D4848" t="s">
        <v>4531</v>
      </c>
      <c r="E4848" t="s">
        <v>262</v>
      </c>
      <c r="F4848" t="s">
        <v>4284</v>
      </c>
      <c r="G4848">
        <v>0.25</v>
      </c>
      <c r="H4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8" t="str">
        <f>Tabla_Consulta_desde_proyectos6[[#This Row],[PRYApath]]&amp;" "&amp;Tabla_Consulta_desde_proyectos6[[#This Row],[Usunombre]]</f>
        <v>/0012/0010 ELIER CORTES BALTODANO</v>
      </c>
    </row>
    <row r="4849" spans="1:11" x14ac:dyDescent="0.3">
      <c r="A4849" t="s">
        <v>3564</v>
      </c>
      <c r="B4849" t="s">
        <v>5384</v>
      </c>
      <c r="C4849" t="s">
        <v>5385</v>
      </c>
      <c r="D4849" t="s">
        <v>4531</v>
      </c>
      <c r="E4849" t="s">
        <v>262</v>
      </c>
      <c r="F4849" t="s">
        <v>4284</v>
      </c>
      <c r="G4849">
        <v>1</v>
      </c>
      <c r="H4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49" t="str">
        <f>Tabla_Consulta_desde_proyectos6[[#This Row],[PRYApath]]&amp;" "&amp;Tabla_Consulta_desde_proyectos6[[#This Row],[Usunombre]]</f>
        <v>/0012/0010 ELIER CORTES BALTODANO</v>
      </c>
    </row>
    <row r="4850" spans="1:11" x14ac:dyDescent="0.3">
      <c r="A4850" t="s">
        <v>3564</v>
      </c>
      <c r="B4850" t="s">
        <v>5384</v>
      </c>
      <c r="C4850" t="s">
        <v>5635</v>
      </c>
      <c r="D4850" t="s">
        <v>4531</v>
      </c>
      <c r="E4850" t="s">
        <v>262</v>
      </c>
      <c r="F4850" t="s">
        <v>4610</v>
      </c>
      <c r="G4850">
        <v>0.25</v>
      </c>
      <c r="H4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0" t="str">
        <f>Tabla_Consulta_desde_proyectos6[[#This Row],[PRYApath]]&amp;" "&amp;Tabla_Consulta_desde_proyectos6[[#This Row],[Usunombre]]</f>
        <v>/0012/0010 ELIER CORTES BALTODANO</v>
      </c>
    </row>
    <row r="4851" spans="1:11" x14ac:dyDescent="0.3">
      <c r="A4851" t="s">
        <v>3564</v>
      </c>
      <c r="B4851" t="s">
        <v>5384</v>
      </c>
      <c r="C4851" t="s">
        <v>5511</v>
      </c>
      <c r="D4851" t="s">
        <v>4531</v>
      </c>
      <c r="E4851" t="s">
        <v>262</v>
      </c>
      <c r="F4851" t="s">
        <v>4610</v>
      </c>
      <c r="G4851">
        <v>0.75</v>
      </c>
      <c r="H4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1" t="str">
        <f>Tabla_Consulta_desde_proyectos6[[#This Row],[PRYApath]]&amp;" "&amp;Tabla_Consulta_desde_proyectos6[[#This Row],[Usunombre]]</f>
        <v>/0012/0010 ELIER CORTES BALTODANO</v>
      </c>
    </row>
    <row r="4852" spans="1:11" x14ac:dyDescent="0.3">
      <c r="A4852" t="s">
        <v>3564</v>
      </c>
      <c r="B4852" t="s">
        <v>5384</v>
      </c>
      <c r="C4852" t="s">
        <v>5385</v>
      </c>
      <c r="D4852" t="s">
        <v>4531</v>
      </c>
      <c r="E4852" t="s">
        <v>262</v>
      </c>
      <c r="F4852" t="s">
        <v>4610</v>
      </c>
      <c r="G4852">
        <v>0.5</v>
      </c>
      <c r="H4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2" t="str">
        <f>Tabla_Consulta_desde_proyectos6[[#This Row],[PRYApath]]&amp;" "&amp;Tabla_Consulta_desde_proyectos6[[#This Row],[Usunombre]]</f>
        <v>/0012/0010 ELIER CORTES BALTODANO</v>
      </c>
    </row>
    <row r="4853" spans="1:11" x14ac:dyDescent="0.3">
      <c r="A4853" t="s">
        <v>3564</v>
      </c>
      <c r="B4853" t="s">
        <v>5384</v>
      </c>
      <c r="C4853" t="s">
        <v>5635</v>
      </c>
      <c r="D4853" t="s">
        <v>4531</v>
      </c>
      <c r="E4853" t="s">
        <v>262</v>
      </c>
      <c r="F4853" t="s">
        <v>4692</v>
      </c>
      <c r="G4853">
        <v>1</v>
      </c>
      <c r="H4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3" t="str">
        <f>Tabla_Consulta_desde_proyectos6[[#This Row],[PRYApath]]&amp;" "&amp;Tabla_Consulta_desde_proyectos6[[#This Row],[Usunombre]]</f>
        <v>/0012/0010 ELIER CORTES BALTODANO</v>
      </c>
    </row>
    <row r="4854" spans="1:11" x14ac:dyDescent="0.3">
      <c r="A4854" t="s">
        <v>3564</v>
      </c>
      <c r="B4854" t="s">
        <v>5384</v>
      </c>
      <c r="C4854" t="s">
        <v>5511</v>
      </c>
      <c r="D4854" t="s">
        <v>4531</v>
      </c>
      <c r="E4854" t="s">
        <v>262</v>
      </c>
      <c r="F4854" t="s">
        <v>4640</v>
      </c>
      <c r="G4854">
        <v>0.5</v>
      </c>
      <c r="H4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4" t="str">
        <f>Tabla_Consulta_desde_proyectos6[[#This Row],[PRYApath]]&amp;" "&amp;Tabla_Consulta_desde_proyectos6[[#This Row],[Usunombre]]</f>
        <v>/0012/0010 ELIER CORTES BALTODANO</v>
      </c>
    </row>
    <row r="4855" spans="1:11" x14ac:dyDescent="0.3">
      <c r="A4855" t="s">
        <v>3564</v>
      </c>
      <c r="B4855" t="s">
        <v>5384</v>
      </c>
      <c r="C4855" t="s">
        <v>5635</v>
      </c>
      <c r="D4855" t="s">
        <v>4531</v>
      </c>
      <c r="E4855" t="s">
        <v>262</v>
      </c>
      <c r="F4855" t="s">
        <v>4640</v>
      </c>
      <c r="G4855">
        <v>0.5</v>
      </c>
      <c r="H4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5" t="str">
        <f>Tabla_Consulta_desde_proyectos6[[#This Row],[PRYApath]]&amp;" "&amp;Tabla_Consulta_desde_proyectos6[[#This Row],[Usunombre]]</f>
        <v>/0012/0010 ELIER CORTES BALTODANO</v>
      </c>
    </row>
    <row r="4856" spans="1:11" x14ac:dyDescent="0.3">
      <c r="A4856" t="s">
        <v>3564</v>
      </c>
      <c r="B4856" t="s">
        <v>5384</v>
      </c>
      <c r="C4856" t="s">
        <v>5385</v>
      </c>
      <c r="D4856" t="s">
        <v>4531</v>
      </c>
      <c r="E4856" t="s">
        <v>262</v>
      </c>
      <c r="F4856" t="s">
        <v>4640</v>
      </c>
      <c r="G4856">
        <v>2.5</v>
      </c>
      <c r="H4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6" t="str">
        <f>Tabla_Consulta_desde_proyectos6[[#This Row],[PRYApath]]&amp;" "&amp;Tabla_Consulta_desde_proyectos6[[#This Row],[Usunombre]]</f>
        <v>/0012/0010 ELIER CORTES BALTODANO</v>
      </c>
    </row>
    <row r="4857" spans="1:11" x14ac:dyDescent="0.3">
      <c r="A4857" t="s">
        <v>3564</v>
      </c>
      <c r="B4857" t="s">
        <v>5384</v>
      </c>
      <c r="C4857" t="s">
        <v>5396</v>
      </c>
      <c r="D4857" t="s">
        <v>4531</v>
      </c>
      <c r="E4857" t="s">
        <v>262</v>
      </c>
      <c r="F4857" t="s">
        <v>4640</v>
      </c>
      <c r="G4857">
        <v>0.75</v>
      </c>
      <c r="H4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7" t="str">
        <f>Tabla_Consulta_desde_proyectos6[[#This Row],[PRYApath]]&amp;" "&amp;Tabla_Consulta_desde_proyectos6[[#This Row],[Usunombre]]</f>
        <v>/0012/0010 ELIER CORTES BALTODANO</v>
      </c>
    </row>
    <row r="4858" spans="1:11" x14ac:dyDescent="0.3">
      <c r="A4858" t="s">
        <v>3564</v>
      </c>
      <c r="B4858" t="s">
        <v>5384</v>
      </c>
      <c r="C4858" t="s">
        <v>5385</v>
      </c>
      <c r="D4858" t="s">
        <v>4531</v>
      </c>
      <c r="E4858" t="s">
        <v>262</v>
      </c>
      <c r="F4858" t="s">
        <v>8381</v>
      </c>
      <c r="G4858">
        <v>0.5</v>
      </c>
      <c r="H485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8" t="str">
        <f>Tabla_Consulta_desde_proyectos6[[#This Row],[PRYApath]]&amp;" "&amp;Tabla_Consulta_desde_proyectos6[[#This Row],[Usunombre]]</f>
        <v>/0012/0010 ELIER CORTES BALTODANO</v>
      </c>
    </row>
    <row r="4859" spans="1:11" x14ac:dyDescent="0.3">
      <c r="A4859" t="s">
        <v>3564</v>
      </c>
      <c r="B4859" t="s">
        <v>5384</v>
      </c>
      <c r="C4859" t="s">
        <v>5396</v>
      </c>
      <c r="D4859" t="s">
        <v>4531</v>
      </c>
      <c r="E4859" t="s">
        <v>136</v>
      </c>
      <c r="F4859" t="s">
        <v>4366</v>
      </c>
      <c r="G4859">
        <v>1</v>
      </c>
      <c r="H4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59" t="str">
        <f>Tabla_Consulta_desde_proyectos6[[#This Row],[PRYApath]]&amp;" "&amp;Tabla_Consulta_desde_proyectos6[[#This Row],[Usunombre]]</f>
        <v>/0012/0010 GEHISSON ANDRES GAITAN HERRERA</v>
      </c>
    </row>
    <row r="4860" spans="1:11" x14ac:dyDescent="0.3">
      <c r="A4860" t="s">
        <v>3564</v>
      </c>
      <c r="B4860" t="s">
        <v>5384</v>
      </c>
      <c r="C4860" t="s">
        <v>5511</v>
      </c>
      <c r="D4860" t="s">
        <v>4531</v>
      </c>
      <c r="E4860" t="s">
        <v>294</v>
      </c>
      <c r="F4860" t="s">
        <v>4342</v>
      </c>
      <c r="G4860">
        <v>2</v>
      </c>
      <c r="H4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0" t="str">
        <f>Tabla_Consulta_desde_proyectos6[[#This Row],[PRYApath]]&amp;" "&amp;Tabla_Consulta_desde_proyectos6[[#This Row],[Usunombre]]</f>
        <v>/0012/0010 JOSE DANIEL CHINCHILLA CERDAS</v>
      </c>
    </row>
    <row r="4861" spans="1:11" x14ac:dyDescent="0.3">
      <c r="A4861" t="s">
        <v>3564</v>
      </c>
      <c r="B4861" t="s">
        <v>5384</v>
      </c>
      <c r="C4861" t="s">
        <v>5511</v>
      </c>
      <c r="D4861" t="s">
        <v>4531</v>
      </c>
      <c r="E4861" t="s">
        <v>294</v>
      </c>
      <c r="F4861" t="s">
        <v>4388</v>
      </c>
      <c r="G4861">
        <v>0.5</v>
      </c>
      <c r="H4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1" t="str">
        <f>Tabla_Consulta_desde_proyectos6[[#This Row],[PRYApath]]&amp;" "&amp;Tabla_Consulta_desde_proyectos6[[#This Row],[Usunombre]]</f>
        <v>/0012/0010 JOSE DANIEL CHINCHILLA CERDAS</v>
      </c>
    </row>
    <row r="4862" spans="1:11" x14ac:dyDescent="0.3">
      <c r="A4862" t="s">
        <v>3564</v>
      </c>
      <c r="B4862" t="s">
        <v>5384</v>
      </c>
      <c r="C4862" t="s">
        <v>5635</v>
      </c>
      <c r="D4862" t="s">
        <v>4531</v>
      </c>
      <c r="E4862" t="s">
        <v>294</v>
      </c>
      <c r="F4862" t="s">
        <v>4692</v>
      </c>
      <c r="G4862">
        <v>1</v>
      </c>
      <c r="H4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2" t="str">
        <f>Tabla_Consulta_desde_proyectos6[[#This Row],[PRYApath]]&amp;" "&amp;Tabla_Consulta_desde_proyectos6[[#This Row],[Usunombre]]</f>
        <v>/0012/0010 JOSE DANIEL CHINCHILLA CERDAS</v>
      </c>
    </row>
    <row r="4863" spans="1:11" x14ac:dyDescent="0.3">
      <c r="A4863" t="s">
        <v>3564</v>
      </c>
      <c r="B4863" t="s">
        <v>4963</v>
      </c>
      <c r="C4863" t="s">
        <v>5197</v>
      </c>
      <c r="D4863" t="s">
        <v>4532</v>
      </c>
      <c r="E4863" t="s">
        <v>262</v>
      </c>
      <c r="F4863" t="s">
        <v>4258</v>
      </c>
      <c r="G4863">
        <v>0.5</v>
      </c>
      <c r="H4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3" t="str">
        <f>Tabla_Consulta_desde_proyectos6[[#This Row],[PRYApath]]&amp;" "&amp;Tabla_Consulta_desde_proyectos6[[#This Row],[Usunombre]]</f>
        <v>/0012/0012 ELIER CORTES BALTODANO</v>
      </c>
    </row>
    <row r="4864" spans="1:11" x14ac:dyDescent="0.3">
      <c r="A4864" t="s">
        <v>3564</v>
      </c>
      <c r="B4864" t="s">
        <v>4963</v>
      </c>
      <c r="C4864" t="s">
        <v>4964</v>
      </c>
      <c r="D4864" t="s">
        <v>4532</v>
      </c>
      <c r="E4864" t="s">
        <v>262</v>
      </c>
      <c r="F4864" t="s">
        <v>4258</v>
      </c>
      <c r="G4864">
        <v>0.75</v>
      </c>
      <c r="H4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4" t="str">
        <f>Tabla_Consulta_desde_proyectos6[[#This Row],[PRYApath]]&amp;" "&amp;Tabla_Consulta_desde_proyectos6[[#This Row],[Usunombre]]</f>
        <v>/0012/0012 ELIER CORTES BALTODANO</v>
      </c>
    </row>
    <row r="4865" spans="1:11" x14ac:dyDescent="0.3">
      <c r="A4865" t="s">
        <v>3564</v>
      </c>
      <c r="B4865" t="s">
        <v>4960</v>
      </c>
      <c r="C4865" t="s">
        <v>4961</v>
      </c>
      <c r="D4865" t="s">
        <v>4533</v>
      </c>
      <c r="E4865" t="s">
        <v>65</v>
      </c>
      <c r="F4865" t="s">
        <v>4366</v>
      </c>
      <c r="G4865">
        <v>0.5</v>
      </c>
      <c r="H4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5" t="str">
        <f>Tabla_Consulta_desde_proyectos6[[#This Row],[PRYApath]]&amp;" "&amp;Tabla_Consulta_desde_proyectos6[[#This Row],[Usunombre]]</f>
        <v>/0012/0014 ALFONSO VARGAS CHAVES</v>
      </c>
    </row>
    <row r="4866" spans="1:11" x14ac:dyDescent="0.3">
      <c r="A4866" t="s">
        <v>3564</v>
      </c>
      <c r="B4866" t="s">
        <v>4960</v>
      </c>
      <c r="C4866" t="s">
        <v>4961</v>
      </c>
      <c r="D4866" t="s">
        <v>4533</v>
      </c>
      <c r="E4866" t="s">
        <v>65</v>
      </c>
      <c r="F4866" t="s">
        <v>4388</v>
      </c>
      <c r="G4866">
        <v>2</v>
      </c>
      <c r="H4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6" t="str">
        <f>Tabla_Consulta_desde_proyectos6[[#This Row],[PRYApath]]&amp;" "&amp;Tabla_Consulta_desde_proyectos6[[#This Row],[Usunombre]]</f>
        <v>/0012/0014 ALFONSO VARGAS CHAVES</v>
      </c>
    </row>
    <row r="4867" spans="1:11" x14ac:dyDescent="0.3">
      <c r="A4867" t="s">
        <v>3564</v>
      </c>
      <c r="B4867" t="s">
        <v>4960</v>
      </c>
      <c r="C4867" t="s">
        <v>4961</v>
      </c>
      <c r="D4867" t="s">
        <v>4533</v>
      </c>
      <c r="E4867" t="s">
        <v>65</v>
      </c>
      <c r="F4867" t="s">
        <v>4434</v>
      </c>
      <c r="G4867">
        <v>0.75</v>
      </c>
      <c r="H4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7" t="str">
        <f>Tabla_Consulta_desde_proyectos6[[#This Row],[PRYApath]]&amp;" "&amp;Tabla_Consulta_desde_proyectos6[[#This Row],[Usunombre]]</f>
        <v>/0012/0014 ALFONSO VARGAS CHAVES</v>
      </c>
    </row>
    <row r="4868" spans="1:11" x14ac:dyDescent="0.3">
      <c r="A4868" t="s">
        <v>3564</v>
      </c>
      <c r="B4868" t="s">
        <v>4960</v>
      </c>
      <c r="C4868" t="s">
        <v>4961</v>
      </c>
      <c r="D4868" t="s">
        <v>4533</v>
      </c>
      <c r="E4868" t="s">
        <v>136</v>
      </c>
      <c r="F4868" t="s">
        <v>4258</v>
      </c>
      <c r="G4868">
        <v>2</v>
      </c>
      <c r="H4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8" t="str">
        <f>Tabla_Consulta_desde_proyectos6[[#This Row],[PRYApath]]&amp;" "&amp;Tabla_Consulta_desde_proyectos6[[#This Row],[Usunombre]]</f>
        <v>/0012/0014 GEHISSON ANDRES GAITAN HERRERA</v>
      </c>
    </row>
    <row r="4869" spans="1:11" x14ac:dyDescent="0.3">
      <c r="A4869" t="s">
        <v>3564</v>
      </c>
      <c r="B4869" t="s">
        <v>4967</v>
      </c>
      <c r="C4869" t="s">
        <v>4970</v>
      </c>
      <c r="D4869" t="s">
        <v>4534</v>
      </c>
      <c r="E4869" t="s">
        <v>286</v>
      </c>
      <c r="F4869" t="s">
        <v>4610</v>
      </c>
      <c r="G4869">
        <v>1</v>
      </c>
      <c r="H4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69" t="str">
        <f>Tabla_Consulta_desde_proyectos6[[#This Row],[PRYApath]]&amp;" "&amp;Tabla_Consulta_desde_proyectos6[[#This Row],[Usunombre]]</f>
        <v>/0012/0016 ALFONSO FUENTES RODRIGUEZ</v>
      </c>
    </row>
    <row r="4870" spans="1:11" x14ac:dyDescent="0.3">
      <c r="A4870" t="s">
        <v>3564</v>
      </c>
      <c r="B4870" t="s">
        <v>4967</v>
      </c>
      <c r="C4870" t="s">
        <v>4970</v>
      </c>
      <c r="D4870" t="s">
        <v>4534</v>
      </c>
      <c r="E4870" t="s">
        <v>286</v>
      </c>
      <c r="F4870" t="s">
        <v>4640</v>
      </c>
      <c r="G4870">
        <v>0.75</v>
      </c>
      <c r="H4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0" t="str">
        <f>Tabla_Consulta_desde_proyectos6[[#This Row],[PRYApath]]&amp;" "&amp;Tabla_Consulta_desde_proyectos6[[#This Row],[Usunombre]]</f>
        <v>/0012/0016 ALFONSO FUENTES RODRIGUEZ</v>
      </c>
    </row>
    <row r="4871" spans="1:11" x14ac:dyDescent="0.3">
      <c r="A4871" t="s">
        <v>3564</v>
      </c>
      <c r="B4871" t="s">
        <v>4967</v>
      </c>
      <c r="C4871" t="s">
        <v>5327</v>
      </c>
      <c r="D4871" t="s">
        <v>4534</v>
      </c>
      <c r="E4871" t="s">
        <v>262</v>
      </c>
      <c r="F4871" t="s">
        <v>4258</v>
      </c>
      <c r="G4871">
        <v>0.5</v>
      </c>
      <c r="H4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1" t="str">
        <f>Tabla_Consulta_desde_proyectos6[[#This Row],[PRYApath]]&amp;" "&amp;Tabla_Consulta_desde_proyectos6[[#This Row],[Usunombre]]</f>
        <v>/0012/0016 ELIER CORTES BALTODANO</v>
      </c>
    </row>
    <row r="4872" spans="1:11" x14ac:dyDescent="0.3">
      <c r="A4872" t="s">
        <v>3564</v>
      </c>
      <c r="B4872" t="s">
        <v>4967</v>
      </c>
      <c r="C4872" t="s">
        <v>5327</v>
      </c>
      <c r="D4872" t="s">
        <v>4534</v>
      </c>
      <c r="E4872" t="s">
        <v>262</v>
      </c>
      <c r="F4872" t="s">
        <v>4388</v>
      </c>
      <c r="G4872">
        <v>0.5</v>
      </c>
      <c r="H4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2" t="str">
        <f>Tabla_Consulta_desde_proyectos6[[#This Row],[PRYApath]]&amp;" "&amp;Tabla_Consulta_desde_proyectos6[[#This Row],[Usunombre]]</f>
        <v>/0012/0016 ELIER CORTES BALTODANO</v>
      </c>
    </row>
    <row r="4873" spans="1:11" x14ac:dyDescent="0.3">
      <c r="A4873" t="s">
        <v>3564</v>
      </c>
      <c r="B4873" t="s">
        <v>4967</v>
      </c>
      <c r="C4873" t="s">
        <v>4970</v>
      </c>
      <c r="D4873" t="s">
        <v>4534</v>
      </c>
      <c r="E4873" t="s">
        <v>136</v>
      </c>
      <c r="F4873" t="s">
        <v>4342</v>
      </c>
      <c r="G4873">
        <v>0.25</v>
      </c>
      <c r="H4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3" t="str">
        <f>Tabla_Consulta_desde_proyectos6[[#This Row],[PRYApath]]&amp;" "&amp;Tabla_Consulta_desde_proyectos6[[#This Row],[Usunombre]]</f>
        <v>/0012/0016 GEHISSON ANDRES GAITAN HERRERA</v>
      </c>
    </row>
    <row r="4874" spans="1:11" x14ac:dyDescent="0.3">
      <c r="A4874" t="s">
        <v>3564</v>
      </c>
      <c r="B4874" t="s">
        <v>4967</v>
      </c>
      <c r="C4874" t="s">
        <v>4970</v>
      </c>
      <c r="D4874" t="s">
        <v>4534</v>
      </c>
      <c r="E4874" t="s">
        <v>294</v>
      </c>
      <c r="F4874" t="s">
        <v>4366</v>
      </c>
      <c r="G4874">
        <v>0.5</v>
      </c>
      <c r="H4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4" t="str">
        <f>Tabla_Consulta_desde_proyectos6[[#This Row],[PRYApath]]&amp;" "&amp;Tabla_Consulta_desde_proyectos6[[#This Row],[Usunombre]]</f>
        <v>/0012/0016 JOSE DANIEL CHINCHILLA CERDAS</v>
      </c>
    </row>
    <row r="4875" spans="1:11" x14ac:dyDescent="0.3">
      <c r="A4875" t="s">
        <v>3564</v>
      </c>
      <c r="B4875" t="s">
        <v>4967</v>
      </c>
      <c r="C4875" t="s">
        <v>4970</v>
      </c>
      <c r="D4875" t="s">
        <v>4534</v>
      </c>
      <c r="E4875" t="s">
        <v>294</v>
      </c>
      <c r="F4875" t="s">
        <v>4692</v>
      </c>
      <c r="G4875">
        <v>0.5</v>
      </c>
      <c r="H4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5" t="str">
        <f>Tabla_Consulta_desde_proyectos6[[#This Row],[PRYApath]]&amp;" "&amp;Tabla_Consulta_desde_proyectos6[[#This Row],[Usunombre]]</f>
        <v>/0012/0016 JOSE DANIEL CHINCHILLA CERDAS</v>
      </c>
    </row>
    <row r="4876" spans="1:11" x14ac:dyDescent="0.3">
      <c r="A4876" t="s">
        <v>3564</v>
      </c>
      <c r="B4876" t="s">
        <v>4967</v>
      </c>
      <c r="C4876" t="s">
        <v>4970</v>
      </c>
      <c r="D4876" t="s">
        <v>4534</v>
      </c>
      <c r="E4876" t="s">
        <v>231</v>
      </c>
      <c r="F4876" t="s">
        <v>4258</v>
      </c>
      <c r="G4876">
        <v>0.5</v>
      </c>
      <c r="H4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6" t="str">
        <f>Tabla_Consulta_desde_proyectos6[[#This Row],[PRYApath]]&amp;" "&amp;Tabla_Consulta_desde_proyectos6[[#This Row],[Usunombre]]</f>
        <v>/0012/0016 MARIELA ARCE GARCIA</v>
      </c>
    </row>
    <row r="4877" spans="1:11" x14ac:dyDescent="0.3">
      <c r="A4877" t="s">
        <v>4345</v>
      </c>
      <c r="B4877" t="s">
        <v>4709</v>
      </c>
      <c r="C4877" t="s">
        <v>987</v>
      </c>
      <c r="D4877" t="s">
        <v>1086</v>
      </c>
      <c r="E4877" t="s">
        <v>59</v>
      </c>
      <c r="F4877" t="s">
        <v>4593</v>
      </c>
      <c r="G4877">
        <v>2</v>
      </c>
      <c r="H4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7" t="str">
        <f>Tabla_Consulta_desde_proyectos6[[#This Row],[PRYApath]]&amp;" "&amp;Tabla_Consulta_desde_proyectos6[[#This Row],[Usunombre]]</f>
        <v>/0002/0002 ALVARO CHAVES SABORIO</v>
      </c>
    </row>
    <row r="4878" spans="1:11" x14ac:dyDescent="0.3">
      <c r="A4878" t="s">
        <v>4345</v>
      </c>
      <c r="B4878" t="s">
        <v>4709</v>
      </c>
      <c r="C4878" t="s">
        <v>5693</v>
      </c>
      <c r="D4878" t="s">
        <v>1086</v>
      </c>
      <c r="E4878" t="s">
        <v>3972</v>
      </c>
      <c r="F4878" t="s">
        <v>4284</v>
      </c>
      <c r="G4878">
        <v>17</v>
      </c>
      <c r="H4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8" t="str">
        <f>Tabla_Consulta_desde_proyectos6[[#This Row],[PRYApath]]&amp;" "&amp;Tabla_Consulta_desde_proyectos6[[#This Row],[Usunombre]]</f>
        <v>/0002/0002 AXEL MATUS VARGAS</v>
      </c>
    </row>
    <row r="4879" spans="1:11" x14ac:dyDescent="0.3">
      <c r="A4879" t="s">
        <v>4345</v>
      </c>
      <c r="B4879" t="s">
        <v>4709</v>
      </c>
      <c r="C4879" t="s">
        <v>5694</v>
      </c>
      <c r="D4879" t="s">
        <v>1086</v>
      </c>
      <c r="E4879" t="s">
        <v>3972</v>
      </c>
      <c r="F4879" t="s">
        <v>4593</v>
      </c>
      <c r="G4879">
        <v>8</v>
      </c>
      <c r="H4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79" t="str">
        <f>Tabla_Consulta_desde_proyectos6[[#This Row],[PRYApath]]&amp;" "&amp;Tabla_Consulta_desde_proyectos6[[#This Row],[Usunombre]]</f>
        <v>/0002/0002 AXEL MATUS VARGAS</v>
      </c>
    </row>
    <row r="4880" spans="1:11" x14ac:dyDescent="0.3">
      <c r="A4880" t="s">
        <v>4345</v>
      </c>
      <c r="B4880" t="s">
        <v>4709</v>
      </c>
      <c r="C4880" t="s">
        <v>5695</v>
      </c>
      <c r="D4880" t="s">
        <v>1086</v>
      </c>
      <c r="E4880" t="s">
        <v>3972</v>
      </c>
      <c r="F4880" t="s">
        <v>4610</v>
      </c>
      <c r="G4880">
        <v>11</v>
      </c>
      <c r="H4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0" t="str">
        <f>Tabla_Consulta_desde_proyectos6[[#This Row],[PRYApath]]&amp;" "&amp;Tabla_Consulta_desde_proyectos6[[#This Row],[Usunombre]]</f>
        <v>/0002/0002 AXEL MATUS VARGAS</v>
      </c>
    </row>
    <row r="4881" spans="1:11" x14ac:dyDescent="0.3">
      <c r="A4881" t="s">
        <v>4345</v>
      </c>
      <c r="B4881" t="s">
        <v>4709</v>
      </c>
      <c r="C4881" t="s">
        <v>5216</v>
      </c>
      <c r="D4881" t="s">
        <v>1086</v>
      </c>
      <c r="E4881" t="s">
        <v>63</v>
      </c>
      <c r="F4881" t="s">
        <v>4284</v>
      </c>
      <c r="G4881">
        <v>5</v>
      </c>
      <c r="H4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1" t="str">
        <f>Tabla_Consulta_desde_proyectos6[[#This Row],[PRYApath]]&amp;" "&amp;Tabla_Consulta_desde_proyectos6[[#This Row],[Usunombre]]</f>
        <v>/0002/0002 CAROL RODRIGUEZ SOLORZANO</v>
      </c>
    </row>
    <row r="4882" spans="1:11" x14ac:dyDescent="0.3">
      <c r="A4882" t="s">
        <v>4345</v>
      </c>
      <c r="B4882" t="s">
        <v>4709</v>
      </c>
      <c r="C4882" t="s">
        <v>4988</v>
      </c>
      <c r="D4882" t="s">
        <v>1086</v>
      </c>
      <c r="E4882" t="s">
        <v>63</v>
      </c>
      <c r="F4882" t="s">
        <v>4422</v>
      </c>
      <c r="G4882">
        <v>1</v>
      </c>
      <c r="H4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2" t="str">
        <f>Tabla_Consulta_desde_proyectos6[[#This Row],[PRYApath]]&amp;" "&amp;Tabla_Consulta_desde_proyectos6[[#This Row],[Usunombre]]</f>
        <v>/0002/0002 CAROL RODRIGUEZ SOLORZANO</v>
      </c>
    </row>
    <row r="4883" spans="1:11" x14ac:dyDescent="0.3">
      <c r="A4883" t="s">
        <v>4345</v>
      </c>
      <c r="B4883" t="s">
        <v>4709</v>
      </c>
      <c r="C4883" t="s">
        <v>4988</v>
      </c>
      <c r="D4883" t="s">
        <v>1086</v>
      </c>
      <c r="E4883" t="s">
        <v>63</v>
      </c>
      <c r="F4883" t="s">
        <v>4434</v>
      </c>
      <c r="G4883">
        <v>1</v>
      </c>
      <c r="H4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3" t="str">
        <f>Tabla_Consulta_desde_proyectos6[[#This Row],[PRYApath]]&amp;" "&amp;Tabla_Consulta_desde_proyectos6[[#This Row],[Usunombre]]</f>
        <v>/0002/0002 CAROL RODRIGUEZ SOLORZANO</v>
      </c>
    </row>
    <row r="4884" spans="1:11" x14ac:dyDescent="0.3">
      <c r="A4884" t="s">
        <v>4345</v>
      </c>
      <c r="B4884" t="s">
        <v>4709</v>
      </c>
      <c r="C4884" t="s">
        <v>5419</v>
      </c>
      <c r="D4884" t="s">
        <v>1086</v>
      </c>
      <c r="E4884" t="s">
        <v>63</v>
      </c>
      <c r="F4884" t="s">
        <v>4493</v>
      </c>
      <c r="G4884">
        <v>1</v>
      </c>
      <c r="H4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4" t="str">
        <f>Tabla_Consulta_desde_proyectos6[[#This Row],[PRYApath]]&amp;" "&amp;Tabla_Consulta_desde_proyectos6[[#This Row],[Usunombre]]</f>
        <v>/0002/0002 CAROL RODRIGUEZ SOLORZANO</v>
      </c>
    </row>
    <row r="4885" spans="1:11" x14ac:dyDescent="0.3">
      <c r="A4885" t="s">
        <v>4345</v>
      </c>
      <c r="B4885" t="s">
        <v>4709</v>
      </c>
      <c r="C4885" t="s">
        <v>5696</v>
      </c>
      <c r="D4885" t="s">
        <v>1086</v>
      </c>
      <c r="E4885" t="s">
        <v>63</v>
      </c>
      <c r="F4885" t="s">
        <v>4559</v>
      </c>
      <c r="G4885">
        <v>2</v>
      </c>
      <c r="H4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5" t="str">
        <f>Tabla_Consulta_desde_proyectos6[[#This Row],[PRYApath]]&amp;" "&amp;Tabla_Consulta_desde_proyectos6[[#This Row],[Usunombre]]</f>
        <v>/0002/0002 CAROL RODRIGUEZ SOLORZANO</v>
      </c>
    </row>
    <row r="4886" spans="1:11" x14ac:dyDescent="0.3">
      <c r="A4886" t="s">
        <v>4345</v>
      </c>
      <c r="B4886" t="s">
        <v>4709</v>
      </c>
      <c r="C4886" t="s">
        <v>5697</v>
      </c>
      <c r="D4886" t="s">
        <v>1086</v>
      </c>
      <c r="E4886" t="s">
        <v>63</v>
      </c>
      <c r="F4886" t="s">
        <v>4559</v>
      </c>
      <c r="G4886">
        <v>2</v>
      </c>
      <c r="H4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6" t="str">
        <f>Tabla_Consulta_desde_proyectos6[[#This Row],[PRYApath]]&amp;" "&amp;Tabla_Consulta_desde_proyectos6[[#This Row],[Usunombre]]</f>
        <v>/0002/0002 CAROL RODRIGUEZ SOLORZANO</v>
      </c>
    </row>
    <row r="4887" spans="1:11" x14ac:dyDescent="0.3">
      <c r="A4887" t="s">
        <v>4345</v>
      </c>
      <c r="B4887" t="s">
        <v>4709</v>
      </c>
      <c r="C4887" t="s">
        <v>5698</v>
      </c>
      <c r="D4887" t="s">
        <v>1086</v>
      </c>
      <c r="E4887" t="s">
        <v>63</v>
      </c>
      <c r="F4887" t="s">
        <v>4559</v>
      </c>
      <c r="G4887">
        <v>2</v>
      </c>
      <c r="H4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7" t="str">
        <f>Tabla_Consulta_desde_proyectos6[[#This Row],[PRYApath]]&amp;" "&amp;Tabla_Consulta_desde_proyectos6[[#This Row],[Usunombre]]</f>
        <v>/0002/0002 CAROL RODRIGUEZ SOLORZANO</v>
      </c>
    </row>
    <row r="4888" spans="1:11" x14ac:dyDescent="0.3">
      <c r="A4888" t="s">
        <v>4345</v>
      </c>
      <c r="B4888" t="s">
        <v>4709</v>
      </c>
      <c r="C4888" t="s">
        <v>5699</v>
      </c>
      <c r="D4888" t="s">
        <v>1086</v>
      </c>
      <c r="E4888" t="s">
        <v>63</v>
      </c>
      <c r="F4888" t="s">
        <v>4559</v>
      </c>
      <c r="G4888">
        <v>28</v>
      </c>
      <c r="H4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8" t="str">
        <f>Tabla_Consulta_desde_proyectos6[[#This Row],[PRYApath]]&amp;" "&amp;Tabla_Consulta_desde_proyectos6[[#This Row],[Usunombre]]</f>
        <v>/0002/0002 CAROL RODRIGUEZ SOLORZANO</v>
      </c>
    </row>
    <row r="4889" spans="1:11" x14ac:dyDescent="0.3">
      <c r="A4889" t="s">
        <v>4345</v>
      </c>
      <c r="B4889" t="s">
        <v>4709</v>
      </c>
      <c r="C4889" t="s">
        <v>5700</v>
      </c>
      <c r="D4889" t="s">
        <v>1086</v>
      </c>
      <c r="E4889" t="s">
        <v>63</v>
      </c>
      <c r="F4889" t="s">
        <v>4593</v>
      </c>
      <c r="G4889">
        <v>1</v>
      </c>
      <c r="H4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89" t="str">
        <f>Tabla_Consulta_desde_proyectos6[[#This Row],[PRYApath]]&amp;" "&amp;Tabla_Consulta_desde_proyectos6[[#This Row],[Usunombre]]</f>
        <v>/0002/0002 CAROL RODRIGUEZ SOLORZANO</v>
      </c>
    </row>
    <row r="4890" spans="1:11" x14ac:dyDescent="0.3">
      <c r="A4890" t="s">
        <v>4345</v>
      </c>
      <c r="B4890" t="s">
        <v>4709</v>
      </c>
      <c r="C4890" t="s">
        <v>5701</v>
      </c>
      <c r="D4890" t="s">
        <v>1086</v>
      </c>
      <c r="E4890" t="s">
        <v>63</v>
      </c>
      <c r="F4890" t="s">
        <v>4593</v>
      </c>
      <c r="G4890">
        <v>1</v>
      </c>
      <c r="H4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0" t="str">
        <f>Tabla_Consulta_desde_proyectos6[[#This Row],[PRYApath]]&amp;" "&amp;Tabla_Consulta_desde_proyectos6[[#This Row],[Usunombre]]</f>
        <v>/0002/0002 CAROL RODRIGUEZ SOLORZANO</v>
      </c>
    </row>
    <row r="4891" spans="1:11" x14ac:dyDescent="0.3">
      <c r="A4891" t="s">
        <v>4345</v>
      </c>
      <c r="B4891" t="s">
        <v>4709</v>
      </c>
      <c r="C4891" t="s">
        <v>5702</v>
      </c>
      <c r="D4891" t="s">
        <v>1086</v>
      </c>
      <c r="E4891" t="s">
        <v>63</v>
      </c>
      <c r="F4891" t="s">
        <v>4593</v>
      </c>
      <c r="G4891">
        <v>1</v>
      </c>
      <c r="H4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1" t="str">
        <f>Tabla_Consulta_desde_proyectos6[[#This Row],[PRYApath]]&amp;" "&amp;Tabla_Consulta_desde_proyectos6[[#This Row],[Usunombre]]</f>
        <v>/0002/0002 CAROL RODRIGUEZ SOLORZANO</v>
      </c>
    </row>
    <row r="4892" spans="1:11" x14ac:dyDescent="0.3">
      <c r="A4892" t="s">
        <v>4345</v>
      </c>
      <c r="B4892" t="s">
        <v>4709</v>
      </c>
      <c r="C4892" t="s">
        <v>5703</v>
      </c>
      <c r="D4892" t="s">
        <v>1086</v>
      </c>
      <c r="E4892" t="s">
        <v>63</v>
      </c>
      <c r="F4892" t="s">
        <v>4593</v>
      </c>
      <c r="G4892">
        <v>1.5</v>
      </c>
      <c r="H4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2" t="str">
        <f>Tabla_Consulta_desde_proyectos6[[#This Row],[PRYApath]]&amp;" "&amp;Tabla_Consulta_desde_proyectos6[[#This Row],[Usunombre]]</f>
        <v>/0002/0002 CAROL RODRIGUEZ SOLORZANO</v>
      </c>
    </row>
    <row r="4893" spans="1:11" x14ac:dyDescent="0.3">
      <c r="A4893" t="s">
        <v>4345</v>
      </c>
      <c r="B4893" t="s">
        <v>4709</v>
      </c>
      <c r="C4893" t="s">
        <v>5704</v>
      </c>
      <c r="D4893" t="s">
        <v>1086</v>
      </c>
      <c r="E4893" t="s">
        <v>63</v>
      </c>
      <c r="F4893" t="s">
        <v>4593</v>
      </c>
      <c r="G4893">
        <v>2</v>
      </c>
      <c r="H4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3" t="str">
        <f>Tabla_Consulta_desde_proyectos6[[#This Row],[PRYApath]]&amp;" "&amp;Tabla_Consulta_desde_proyectos6[[#This Row],[Usunombre]]</f>
        <v>/0002/0002 CAROL RODRIGUEZ SOLORZANO</v>
      </c>
    </row>
    <row r="4894" spans="1:11" x14ac:dyDescent="0.3">
      <c r="A4894" t="s">
        <v>4345</v>
      </c>
      <c r="B4894" t="s">
        <v>4709</v>
      </c>
      <c r="C4894" t="s">
        <v>5705</v>
      </c>
      <c r="D4894" t="s">
        <v>1086</v>
      </c>
      <c r="E4894" t="s">
        <v>63</v>
      </c>
      <c r="F4894" t="s">
        <v>4593</v>
      </c>
      <c r="G4894">
        <v>2</v>
      </c>
      <c r="H4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4" t="str">
        <f>Tabla_Consulta_desde_proyectos6[[#This Row],[PRYApath]]&amp;" "&amp;Tabla_Consulta_desde_proyectos6[[#This Row],[Usunombre]]</f>
        <v>/0002/0002 CAROL RODRIGUEZ SOLORZANO</v>
      </c>
    </row>
    <row r="4895" spans="1:11" x14ac:dyDescent="0.3">
      <c r="A4895" t="s">
        <v>4345</v>
      </c>
      <c r="B4895" t="s">
        <v>4709</v>
      </c>
      <c r="C4895" t="s">
        <v>5706</v>
      </c>
      <c r="D4895" t="s">
        <v>1086</v>
      </c>
      <c r="E4895" t="s">
        <v>63</v>
      </c>
      <c r="F4895" t="s">
        <v>4593</v>
      </c>
      <c r="G4895">
        <v>2</v>
      </c>
      <c r="H4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5" t="str">
        <f>Tabla_Consulta_desde_proyectos6[[#This Row],[PRYApath]]&amp;" "&amp;Tabla_Consulta_desde_proyectos6[[#This Row],[Usunombre]]</f>
        <v>/0002/0002 CAROL RODRIGUEZ SOLORZANO</v>
      </c>
    </row>
    <row r="4896" spans="1:11" x14ac:dyDescent="0.3">
      <c r="A4896" t="s">
        <v>4345</v>
      </c>
      <c r="B4896" t="s">
        <v>4709</v>
      </c>
      <c r="C4896" t="s">
        <v>5707</v>
      </c>
      <c r="D4896" t="s">
        <v>1086</v>
      </c>
      <c r="E4896" t="s">
        <v>63</v>
      </c>
      <c r="F4896" t="s">
        <v>4593</v>
      </c>
      <c r="G4896">
        <v>2</v>
      </c>
      <c r="H4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6" t="str">
        <f>Tabla_Consulta_desde_proyectos6[[#This Row],[PRYApath]]&amp;" "&amp;Tabla_Consulta_desde_proyectos6[[#This Row],[Usunombre]]</f>
        <v>/0002/0002 CAROL RODRIGUEZ SOLORZANO</v>
      </c>
    </row>
    <row r="4897" spans="1:11" x14ac:dyDescent="0.3">
      <c r="A4897" t="s">
        <v>4345</v>
      </c>
      <c r="B4897" t="s">
        <v>4709</v>
      </c>
      <c r="C4897" t="s">
        <v>5708</v>
      </c>
      <c r="D4897" t="s">
        <v>1086</v>
      </c>
      <c r="E4897" t="s">
        <v>63</v>
      </c>
      <c r="F4897" t="s">
        <v>4593</v>
      </c>
      <c r="G4897">
        <v>2</v>
      </c>
      <c r="H4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7" t="str">
        <f>Tabla_Consulta_desde_proyectos6[[#This Row],[PRYApath]]&amp;" "&amp;Tabla_Consulta_desde_proyectos6[[#This Row],[Usunombre]]</f>
        <v>/0002/0002 CAROL RODRIGUEZ SOLORZANO</v>
      </c>
    </row>
    <row r="4898" spans="1:11" x14ac:dyDescent="0.3">
      <c r="A4898" t="s">
        <v>4345</v>
      </c>
      <c r="B4898" t="s">
        <v>4709</v>
      </c>
      <c r="C4898" t="s">
        <v>5709</v>
      </c>
      <c r="D4898" t="s">
        <v>1086</v>
      </c>
      <c r="E4898" t="s">
        <v>63</v>
      </c>
      <c r="F4898" t="s">
        <v>4593</v>
      </c>
      <c r="G4898">
        <v>2</v>
      </c>
      <c r="H4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8" t="str">
        <f>Tabla_Consulta_desde_proyectos6[[#This Row],[PRYApath]]&amp;" "&amp;Tabla_Consulta_desde_proyectos6[[#This Row],[Usunombre]]</f>
        <v>/0002/0002 CAROL RODRIGUEZ SOLORZANO</v>
      </c>
    </row>
    <row r="4899" spans="1:11" x14ac:dyDescent="0.3">
      <c r="A4899" t="s">
        <v>4345</v>
      </c>
      <c r="B4899" t="s">
        <v>4709</v>
      </c>
      <c r="C4899" t="s">
        <v>5710</v>
      </c>
      <c r="D4899" t="s">
        <v>1086</v>
      </c>
      <c r="E4899" t="s">
        <v>63</v>
      </c>
      <c r="F4899" t="s">
        <v>4593</v>
      </c>
      <c r="G4899">
        <v>2.5</v>
      </c>
      <c r="H4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899" t="str">
        <f>Tabla_Consulta_desde_proyectos6[[#This Row],[PRYApath]]&amp;" "&amp;Tabla_Consulta_desde_proyectos6[[#This Row],[Usunombre]]</f>
        <v>/0002/0002 CAROL RODRIGUEZ SOLORZANO</v>
      </c>
    </row>
    <row r="4900" spans="1:11" x14ac:dyDescent="0.3">
      <c r="A4900" t="s">
        <v>4345</v>
      </c>
      <c r="B4900" t="s">
        <v>4709</v>
      </c>
      <c r="C4900" t="s">
        <v>5711</v>
      </c>
      <c r="D4900" t="s">
        <v>1086</v>
      </c>
      <c r="E4900" t="s">
        <v>63</v>
      </c>
      <c r="F4900" t="s">
        <v>4593</v>
      </c>
      <c r="G4900">
        <v>2.5</v>
      </c>
      <c r="H4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0" t="str">
        <f>Tabla_Consulta_desde_proyectos6[[#This Row],[PRYApath]]&amp;" "&amp;Tabla_Consulta_desde_proyectos6[[#This Row],[Usunombre]]</f>
        <v>/0002/0002 CAROL RODRIGUEZ SOLORZANO</v>
      </c>
    </row>
    <row r="4901" spans="1:11" x14ac:dyDescent="0.3">
      <c r="A4901" t="s">
        <v>4345</v>
      </c>
      <c r="B4901" t="s">
        <v>4709</v>
      </c>
      <c r="C4901" t="s">
        <v>5712</v>
      </c>
      <c r="D4901" t="s">
        <v>1086</v>
      </c>
      <c r="E4901" t="s">
        <v>63</v>
      </c>
      <c r="F4901" t="s">
        <v>4593</v>
      </c>
      <c r="G4901">
        <v>3</v>
      </c>
      <c r="H4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1" t="str">
        <f>Tabla_Consulta_desde_proyectos6[[#This Row],[PRYApath]]&amp;" "&amp;Tabla_Consulta_desde_proyectos6[[#This Row],[Usunombre]]</f>
        <v>/0002/0002 CAROL RODRIGUEZ SOLORZANO</v>
      </c>
    </row>
    <row r="4902" spans="1:11" x14ac:dyDescent="0.3">
      <c r="A4902" t="s">
        <v>4345</v>
      </c>
      <c r="B4902" t="s">
        <v>4709</v>
      </c>
      <c r="C4902" t="s">
        <v>5694</v>
      </c>
      <c r="D4902" t="s">
        <v>1086</v>
      </c>
      <c r="E4902" t="s">
        <v>63</v>
      </c>
      <c r="F4902" t="s">
        <v>4593</v>
      </c>
      <c r="G4902">
        <v>4</v>
      </c>
      <c r="H4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2" t="str">
        <f>Tabla_Consulta_desde_proyectos6[[#This Row],[PRYApath]]&amp;" "&amp;Tabla_Consulta_desde_proyectos6[[#This Row],[Usunombre]]</f>
        <v>/0002/0002 CAROL RODRIGUEZ SOLORZANO</v>
      </c>
    </row>
    <row r="4903" spans="1:11" x14ac:dyDescent="0.3">
      <c r="A4903" t="s">
        <v>4345</v>
      </c>
      <c r="B4903" t="s">
        <v>4709</v>
      </c>
      <c r="C4903" t="s">
        <v>5713</v>
      </c>
      <c r="D4903" t="s">
        <v>1086</v>
      </c>
      <c r="E4903" t="s">
        <v>63</v>
      </c>
      <c r="F4903" t="s">
        <v>4593</v>
      </c>
      <c r="G4903">
        <v>4</v>
      </c>
      <c r="H4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3" t="str">
        <f>Tabla_Consulta_desde_proyectos6[[#This Row],[PRYApath]]&amp;" "&amp;Tabla_Consulta_desde_proyectos6[[#This Row],[Usunombre]]</f>
        <v>/0002/0002 CAROL RODRIGUEZ SOLORZANO</v>
      </c>
    </row>
    <row r="4904" spans="1:11" x14ac:dyDescent="0.3">
      <c r="A4904" t="s">
        <v>4345</v>
      </c>
      <c r="B4904" t="s">
        <v>4709</v>
      </c>
      <c r="C4904" t="s">
        <v>5714</v>
      </c>
      <c r="D4904" t="s">
        <v>1086</v>
      </c>
      <c r="E4904" t="s">
        <v>63</v>
      </c>
      <c r="F4904" t="s">
        <v>4593</v>
      </c>
      <c r="G4904">
        <v>4</v>
      </c>
      <c r="H4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4" t="str">
        <f>Tabla_Consulta_desde_proyectos6[[#This Row],[PRYApath]]&amp;" "&amp;Tabla_Consulta_desde_proyectos6[[#This Row],[Usunombre]]</f>
        <v>/0002/0002 CAROL RODRIGUEZ SOLORZANO</v>
      </c>
    </row>
    <row r="4905" spans="1:11" x14ac:dyDescent="0.3">
      <c r="A4905" t="s">
        <v>4345</v>
      </c>
      <c r="B4905" t="s">
        <v>4709</v>
      </c>
      <c r="C4905" t="s">
        <v>5715</v>
      </c>
      <c r="D4905" t="s">
        <v>1086</v>
      </c>
      <c r="E4905" t="s">
        <v>63</v>
      </c>
      <c r="F4905" t="s">
        <v>4593</v>
      </c>
      <c r="G4905">
        <v>4.5</v>
      </c>
      <c r="H4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5" t="str">
        <f>Tabla_Consulta_desde_proyectos6[[#This Row],[PRYApath]]&amp;" "&amp;Tabla_Consulta_desde_proyectos6[[#This Row],[Usunombre]]</f>
        <v>/0002/0002 CAROL RODRIGUEZ SOLORZANO</v>
      </c>
    </row>
    <row r="4906" spans="1:11" x14ac:dyDescent="0.3">
      <c r="A4906" t="s">
        <v>4345</v>
      </c>
      <c r="B4906" t="s">
        <v>4709</v>
      </c>
      <c r="C4906" t="s">
        <v>5716</v>
      </c>
      <c r="D4906" t="s">
        <v>1086</v>
      </c>
      <c r="E4906" t="s">
        <v>63</v>
      </c>
      <c r="F4906" t="s">
        <v>4593</v>
      </c>
      <c r="G4906">
        <v>6</v>
      </c>
      <c r="H4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6" t="str">
        <f>Tabla_Consulta_desde_proyectos6[[#This Row],[PRYApath]]&amp;" "&amp;Tabla_Consulta_desde_proyectos6[[#This Row],[Usunombre]]</f>
        <v>/0002/0002 CAROL RODRIGUEZ SOLORZANO</v>
      </c>
    </row>
    <row r="4907" spans="1:11" x14ac:dyDescent="0.3">
      <c r="A4907" t="s">
        <v>4345</v>
      </c>
      <c r="B4907" t="s">
        <v>4709</v>
      </c>
      <c r="C4907" t="s">
        <v>5699</v>
      </c>
      <c r="D4907" t="s">
        <v>1086</v>
      </c>
      <c r="E4907" t="s">
        <v>63</v>
      </c>
      <c r="F4907" t="s">
        <v>4593</v>
      </c>
      <c r="G4907">
        <v>13.5</v>
      </c>
      <c r="H4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7" t="str">
        <f>Tabla_Consulta_desde_proyectos6[[#This Row],[PRYApath]]&amp;" "&amp;Tabla_Consulta_desde_proyectos6[[#This Row],[Usunombre]]</f>
        <v>/0002/0002 CAROL RODRIGUEZ SOLORZANO</v>
      </c>
    </row>
    <row r="4908" spans="1:11" x14ac:dyDescent="0.3">
      <c r="A4908" t="s">
        <v>4345</v>
      </c>
      <c r="B4908" t="s">
        <v>4709</v>
      </c>
      <c r="C4908" t="s">
        <v>5695</v>
      </c>
      <c r="D4908" t="s">
        <v>1086</v>
      </c>
      <c r="E4908" t="s">
        <v>63</v>
      </c>
      <c r="F4908" t="s">
        <v>4593</v>
      </c>
      <c r="G4908">
        <v>21</v>
      </c>
      <c r="H4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8" t="str">
        <f>Tabla_Consulta_desde_proyectos6[[#This Row],[PRYApath]]&amp;" "&amp;Tabla_Consulta_desde_proyectos6[[#This Row],[Usunombre]]</f>
        <v>/0002/0002 CAROL RODRIGUEZ SOLORZANO</v>
      </c>
    </row>
    <row r="4909" spans="1:11" x14ac:dyDescent="0.3">
      <c r="A4909" t="s">
        <v>4345</v>
      </c>
      <c r="B4909" t="s">
        <v>4709</v>
      </c>
      <c r="C4909" t="s">
        <v>5717</v>
      </c>
      <c r="D4909" t="s">
        <v>1086</v>
      </c>
      <c r="E4909" t="s">
        <v>63</v>
      </c>
      <c r="F4909" t="s">
        <v>4610</v>
      </c>
      <c r="G4909">
        <v>0.5</v>
      </c>
      <c r="H4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09" t="str">
        <f>Tabla_Consulta_desde_proyectos6[[#This Row],[PRYApath]]&amp;" "&amp;Tabla_Consulta_desde_proyectos6[[#This Row],[Usunombre]]</f>
        <v>/0002/0002 CAROL RODRIGUEZ SOLORZANO</v>
      </c>
    </row>
    <row r="4910" spans="1:11" x14ac:dyDescent="0.3">
      <c r="A4910" t="s">
        <v>4345</v>
      </c>
      <c r="B4910" t="s">
        <v>4709</v>
      </c>
      <c r="C4910" t="s">
        <v>5718</v>
      </c>
      <c r="D4910" t="s">
        <v>1086</v>
      </c>
      <c r="E4910" t="s">
        <v>63</v>
      </c>
      <c r="F4910" t="s">
        <v>4610</v>
      </c>
      <c r="G4910">
        <v>2</v>
      </c>
      <c r="H4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0" t="str">
        <f>Tabla_Consulta_desde_proyectos6[[#This Row],[PRYApath]]&amp;" "&amp;Tabla_Consulta_desde_proyectos6[[#This Row],[Usunombre]]</f>
        <v>/0002/0002 CAROL RODRIGUEZ SOLORZANO</v>
      </c>
    </row>
    <row r="4911" spans="1:11" x14ac:dyDescent="0.3">
      <c r="A4911" t="s">
        <v>4345</v>
      </c>
      <c r="B4911" t="s">
        <v>4709</v>
      </c>
      <c r="C4911" t="s">
        <v>5719</v>
      </c>
      <c r="D4911" t="s">
        <v>1086</v>
      </c>
      <c r="E4911" t="s">
        <v>63</v>
      </c>
      <c r="F4911" t="s">
        <v>4610</v>
      </c>
      <c r="G4911">
        <v>2.5</v>
      </c>
      <c r="H4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1" t="str">
        <f>Tabla_Consulta_desde_proyectos6[[#This Row],[PRYApath]]&amp;" "&amp;Tabla_Consulta_desde_proyectos6[[#This Row],[Usunombre]]</f>
        <v>/0002/0002 CAROL RODRIGUEZ SOLORZANO</v>
      </c>
    </row>
    <row r="4912" spans="1:11" x14ac:dyDescent="0.3">
      <c r="A4912" t="s">
        <v>4345</v>
      </c>
      <c r="B4912" t="s">
        <v>4709</v>
      </c>
      <c r="C4912" t="s">
        <v>5720</v>
      </c>
      <c r="D4912" t="s">
        <v>1086</v>
      </c>
      <c r="E4912" t="s">
        <v>63</v>
      </c>
      <c r="F4912" t="s">
        <v>4610</v>
      </c>
      <c r="G4912">
        <v>2.5</v>
      </c>
      <c r="H4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2" t="str">
        <f>Tabla_Consulta_desde_proyectos6[[#This Row],[PRYApath]]&amp;" "&amp;Tabla_Consulta_desde_proyectos6[[#This Row],[Usunombre]]</f>
        <v>/0002/0002 CAROL RODRIGUEZ SOLORZANO</v>
      </c>
    </row>
    <row r="4913" spans="1:11" x14ac:dyDescent="0.3">
      <c r="A4913" t="s">
        <v>4345</v>
      </c>
      <c r="B4913" t="s">
        <v>4709</v>
      </c>
      <c r="C4913" t="s">
        <v>5708</v>
      </c>
      <c r="D4913" t="s">
        <v>1086</v>
      </c>
      <c r="E4913" t="s">
        <v>63</v>
      </c>
      <c r="F4913" t="s">
        <v>4692</v>
      </c>
      <c r="G4913">
        <v>1</v>
      </c>
      <c r="H4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3" t="str">
        <f>Tabla_Consulta_desde_proyectos6[[#This Row],[PRYApath]]&amp;" "&amp;Tabla_Consulta_desde_proyectos6[[#This Row],[Usunombre]]</f>
        <v>/0002/0002 CAROL RODRIGUEZ SOLORZANO</v>
      </c>
    </row>
    <row r="4914" spans="1:11" x14ac:dyDescent="0.3">
      <c r="A4914" t="s">
        <v>4345</v>
      </c>
      <c r="B4914" t="s">
        <v>4709</v>
      </c>
      <c r="C4914" t="s">
        <v>5702</v>
      </c>
      <c r="D4914" t="s">
        <v>1086</v>
      </c>
      <c r="E4914" t="s">
        <v>63</v>
      </c>
      <c r="F4914" t="s">
        <v>4692</v>
      </c>
      <c r="G4914">
        <v>1</v>
      </c>
      <c r="H4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4" t="str">
        <f>Tabla_Consulta_desde_proyectos6[[#This Row],[PRYApath]]&amp;" "&amp;Tabla_Consulta_desde_proyectos6[[#This Row],[Usunombre]]</f>
        <v>/0002/0002 CAROL RODRIGUEZ SOLORZANO</v>
      </c>
    </row>
    <row r="4915" spans="1:11" x14ac:dyDescent="0.3">
      <c r="A4915" t="s">
        <v>4345</v>
      </c>
      <c r="B4915" t="s">
        <v>4709</v>
      </c>
      <c r="C4915" t="s">
        <v>5717</v>
      </c>
      <c r="D4915" t="s">
        <v>1086</v>
      </c>
      <c r="E4915" t="s">
        <v>63</v>
      </c>
      <c r="F4915" t="s">
        <v>4692</v>
      </c>
      <c r="G4915">
        <v>1</v>
      </c>
      <c r="H4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5" t="str">
        <f>Tabla_Consulta_desde_proyectos6[[#This Row],[PRYApath]]&amp;" "&amp;Tabla_Consulta_desde_proyectos6[[#This Row],[Usunombre]]</f>
        <v>/0002/0002 CAROL RODRIGUEZ SOLORZANO</v>
      </c>
    </row>
    <row r="4916" spans="1:11" x14ac:dyDescent="0.3">
      <c r="A4916" t="s">
        <v>4345</v>
      </c>
      <c r="B4916" t="s">
        <v>4709</v>
      </c>
      <c r="C4916" t="s">
        <v>5721</v>
      </c>
      <c r="D4916" t="s">
        <v>1086</v>
      </c>
      <c r="E4916" t="s">
        <v>63</v>
      </c>
      <c r="F4916" t="s">
        <v>4692</v>
      </c>
      <c r="G4916">
        <v>1</v>
      </c>
      <c r="H4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6" t="str">
        <f>Tabla_Consulta_desde_proyectos6[[#This Row],[PRYApath]]&amp;" "&amp;Tabla_Consulta_desde_proyectos6[[#This Row],[Usunombre]]</f>
        <v>/0002/0002 CAROL RODRIGUEZ SOLORZANO</v>
      </c>
    </row>
    <row r="4917" spans="1:11" x14ac:dyDescent="0.3">
      <c r="A4917" t="s">
        <v>4345</v>
      </c>
      <c r="B4917" t="s">
        <v>4709</v>
      </c>
      <c r="C4917" t="s">
        <v>5722</v>
      </c>
      <c r="D4917" t="s">
        <v>1086</v>
      </c>
      <c r="E4917" t="s">
        <v>63</v>
      </c>
      <c r="F4917" t="s">
        <v>4692</v>
      </c>
      <c r="G4917">
        <v>2</v>
      </c>
      <c r="H4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7" t="str">
        <f>Tabla_Consulta_desde_proyectos6[[#This Row],[PRYApath]]&amp;" "&amp;Tabla_Consulta_desde_proyectos6[[#This Row],[Usunombre]]</f>
        <v>/0002/0002 CAROL RODRIGUEZ SOLORZANO</v>
      </c>
    </row>
    <row r="4918" spans="1:11" x14ac:dyDescent="0.3">
      <c r="A4918" t="s">
        <v>4345</v>
      </c>
      <c r="B4918" t="s">
        <v>4709</v>
      </c>
      <c r="C4918" t="s">
        <v>5723</v>
      </c>
      <c r="D4918" t="s">
        <v>1086</v>
      </c>
      <c r="E4918" t="s">
        <v>63</v>
      </c>
      <c r="F4918" t="s">
        <v>4692</v>
      </c>
      <c r="G4918">
        <v>3</v>
      </c>
      <c r="H4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8" t="str">
        <f>Tabla_Consulta_desde_proyectos6[[#This Row],[PRYApath]]&amp;" "&amp;Tabla_Consulta_desde_proyectos6[[#This Row],[Usunombre]]</f>
        <v>/0002/0002 CAROL RODRIGUEZ SOLORZANO</v>
      </c>
    </row>
    <row r="4919" spans="1:11" x14ac:dyDescent="0.3">
      <c r="A4919" t="s">
        <v>4345</v>
      </c>
      <c r="B4919" t="s">
        <v>4709</v>
      </c>
      <c r="C4919" t="s">
        <v>5724</v>
      </c>
      <c r="D4919" t="s">
        <v>1086</v>
      </c>
      <c r="E4919" t="s">
        <v>63</v>
      </c>
      <c r="F4919" t="s">
        <v>4692</v>
      </c>
      <c r="G4919">
        <v>4</v>
      </c>
      <c r="H4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19" t="str">
        <f>Tabla_Consulta_desde_proyectos6[[#This Row],[PRYApath]]&amp;" "&amp;Tabla_Consulta_desde_proyectos6[[#This Row],[Usunombre]]</f>
        <v>/0002/0002 CAROL RODRIGUEZ SOLORZANO</v>
      </c>
    </row>
    <row r="4920" spans="1:11" x14ac:dyDescent="0.3">
      <c r="A4920" t="s">
        <v>4345</v>
      </c>
      <c r="B4920" t="s">
        <v>4709</v>
      </c>
      <c r="C4920" t="s">
        <v>5725</v>
      </c>
      <c r="D4920" t="s">
        <v>1086</v>
      </c>
      <c r="E4920" t="s">
        <v>69</v>
      </c>
      <c r="F4920" t="s">
        <v>4284</v>
      </c>
      <c r="G4920">
        <v>2</v>
      </c>
      <c r="H4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0" t="str">
        <f>Tabla_Consulta_desde_proyectos6[[#This Row],[PRYApath]]&amp;" "&amp;Tabla_Consulta_desde_proyectos6[[#This Row],[Usunombre]]</f>
        <v>/0002/0002 DANNY DAVID BUSTOS ROJAS</v>
      </c>
    </row>
    <row r="4921" spans="1:11" x14ac:dyDescent="0.3">
      <c r="A4921" t="s">
        <v>4345</v>
      </c>
      <c r="B4921" t="s">
        <v>4709</v>
      </c>
      <c r="C4921" t="s">
        <v>5726</v>
      </c>
      <c r="D4921" t="s">
        <v>1086</v>
      </c>
      <c r="E4921" t="s">
        <v>69</v>
      </c>
      <c r="F4921" t="s">
        <v>4284</v>
      </c>
      <c r="G4921">
        <v>6</v>
      </c>
      <c r="H4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1" t="str">
        <f>Tabla_Consulta_desde_proyectos6[[#This Row],[PRYApath]]&amp;" "&amp;Tabla_Consulta_desde_proyectos6[[#This Row],[Usunombre]]</f>
        <v>/0002/0002 DANNY DAVID BUSTOS ROJAS</v>
      </c>
    </row>
    <row r="4922" spans="1:11" x14ac:dyDescent="0.3">
      <c r="A4922" t="s">
        <v>4345</v>
      </c>
      <c r="B4922" t="s">
        <v>4709</v>
      </c>
      <c r="C4922" t="s">
        <v>326</v>
      </c>
      <c r="D4922" t="s">
        <v>1086</v>
      </c>
      <c r="E4922" t="s">
        <v>69</v>
      </c>
      <c r="F4922" t="s">
        <v>4388</v>
      </c>
      <c r="G4922">
        <v>1</v>
      </c>
      <c r="H4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2" t="str">
        <f>Tabla_Consulta_desde_proyectos6[[#This Row],[PRYApath]]&amp;" "&amp;Tabla_Consulta_desde_proyectos6[[#This Row],[Usunombre]]</f>
        <v>/0002/0002 DANNY DAVID BUSTOS ROJAS</v>
      </c>
    </row>
    <row r="4923" spans="1:11" x14ac:dyDescent="0.3">
      <c r="A4923" t="s">
        <v>4345</v>
      </c>
      <c r="B4923" t="s">
        <v>4709</v>
      </c>
      <c r="C4923" t="s">
        <v>5727</v>
      </c>
      <c r="D4923" t="s">
        <v>1086</v>
      </c>
      <c r="E4923" t="s">
        <v>69</v>
      </c>
      <c r="F4923" t="s">
        <v>4610</v>
      </c>
      <c r="G4923">
        <v>1</v>
      </c>
      <c r="H4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3" t="str">
        <f>Tabla_Consulta_desde_proyectos6[[#This Row],[PRYApath]]&amp;" "&amp;Tabla_Consulta_desde_proyectos6[[#This Row],[Usunombre]]</f>
        <v>/0002/0002 DANNY DAVID BUSTOS ROJAS</v>
      </c>
    </row>
    <row r="4924" spans="1:11" x14ac:dyDescent="0.3">
      <c r="A4924" t="s">
        <v>4345</v>
      </c>
      <c r="B4924" t="s">
        <v>4709</v>
      </c>
      <c r="C4924" t="s">
        <v>5728</v>
      </c>
      <c r="D4924" t="s">
        <v>1086</v>
      </c>
      <c r="E4924" t="s">
        <v>69</v>
      </c>
      <c r="F4924" t="s">
        <v>4610</v>
      </c>
      <c r="G4924">
        <v>1</v>
      </c>
      <c r="H4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4" t="str">
        <f>Tabla_Consulta_desde_proyectos6[[#This Row],[PRYApath]]&amp;" "&amp;Tabla_Consulta_desde_proyectos6[[#This Row],[Usunombre]]</f>
        <v>/0002/0002 DANNY DAVID BUSTOS ROJAS</v>
      </c>
    </row>
    <row r="4925" spans="1:11" x14ac:dyDescent="0.3">
      <c r="A4925" t="s">
        <v>4345</v>
      </c>
      <c r="B4925" t="s">
        <v>4709</v>
      </c>
      <c r="C4925" t="s">
        <v>5729</v>
      </c>
      <c r="D4925" t="s">
        <v>1086</v>
      </c>
      <c r="E4925" t="s">
        <v>69</v>
      </c>
      <c r="F4925" t="s">
        <v>4610</v>
      </c>
      <c r="G4925">
        <v>4</v>
      </c>
      <c r="H4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5" t="str">
        <f>Tabla_Consulta_desde_proyectos6[[#This Row],[PRYApath]]&amp;" "&amp;Tabla_Consulta_desde_proyectos6[[#This Row],[Usunombre]]</f>
        <v>/0002/0002 DANNY DAVID BUSTOS ROJAS</v>
      </c>
    </row>
    <row r="4926" spans="1:11" x14ac:dyDescent="0.3">
      <c r="A4926" t="s">
        <v>4345</v>
      </c>
      <c r="B4926" t="s">
        <v>4709</v>
      </c>
      <c r="C4926" t="s">
        <v>5730</v>
      </c>
      <c r="D4926" t="s">
        <v>1086</v>
      </c>
      <c r="E4926" t="s">
        <v>69</v>
      </c>
      <c r="F4926" t="s">
        <v>4610</v>
      </c>
      <c r="G4926">
        <v>8</v>
      </c>
      <c r="H4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6" t="str">
        <f>Tabla_Consulta_desde_proyectos6[[#This Row],[PRYApath]]&amp;" "&amp;Tabla_Consulta_desde_proyectos6[[#This Row],[Usunombre]]</f>
        <v>/0002/0002 DANNY DAVID BUSTOS ROJAS</v>
      </c>
    </row>
    <row r="4927" spans="1:11" x14ac:dyDescent="0.3">
      <c r="A4927" t="s">
        <v>4345</v>
      </c>
      <c r="B4927" t="s">
        <v>4709</v>
      </c>
      <c r="C4927" t="s">
        <v>5702</v>
      </c>
      <c r="D4927" t="s">
        <v>1086</v>
      </c>
      <c r="E4927" t="s">
        <v>69</v>
      </c>
      <c r="F4927" t="s">
        <v>4692</v>
      </c>
      <c r="G4927">
        <v>1</v>
      </c>
      <c r="H4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7" t="str">
        <f>Tabla_Consulta_desde_proyectos6[[#This Row],[PRYApath]]&amp;" "&amp;Tabla_Consulta_desde_proyectos6[[#This Row],[Usunombre]]</f>
        <v>/0002/0002 DANNY DAVID BUSTOS ROJAS</v>
      </c>
    </row>
    <row r="4928" spans="1:11" x14ac:dyDescent="0.3">
      <c r="A4928" t="s">
        <v>4345</v>
      </c>
      <c r="B4928" t="s">
        <v>4709</v>
      </c>
      <c r="C4928" t="s">
        <v>5731</v>
      </c>
      <c r="D4928" t="s">
        <v>1086</v>
      </c>
      <c r="E4928" t="s">
        <v>57</v>
      </c>
      <c r="F4928" t="s">
        <v>4258</v>
      </c>
      <c r="G4928">
        <v>0.15</v>
      </c>
      <c r="H4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8" t="str">
        <f>Tabla_Consulta_desde_proyectos6[[#This Row],[PRYApath]]&amp;" "&amp;Tabla_Consulta_desde_proyectos6[[#This Row],[Usunombre]]</f>
        <v>/0002/0002 JOSE MADRIGAL ARIAS</v>
      </c>
    </row>
    <row r="4929" spans="1:11" x14ac:dyDescent="0.3">
      <c r="A4929" t="s">
        <v>4345</v>
      </c>
      <c r="B4929" t="s">
        <v>4709</v>
      </c>
      <c r="C4929" t="s">
        <v>5732</v>
      </c>
      <c r="D4929" t="s">
        <v>1086</v>
      </c>
      <c r="E4929" t="s">
        <v>57</v>
      </c>
      <c r="F4929" t="s">
        <v>4258</v>
      </c>
      <c r="G4929">
        <v>0.15</v>
      </c>
      <c r="H4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29" t="str">
        <f>Tabla_Consulta_desde_proyectos6[[#This Row],[PRYApath]]&amp;" "&amp;Tabla_Consulta_desde_proyectos6[[#This Row],[Usunombre]]</f>
        <v>/0002/0002 JOSE MADRIGAL ARIAS</v>
      </c>
    </row>
    <row r="4930" spans="1:11" x14ac:dyDescent="0.3">
      <c r="A4930" t="s">
        <v>4345</v>
      </c>
      <c r="B4930" t="s">
        <v>4709</v>
      </c>
      <c r="C4930" t="s">
        <v>5733</v>
      </c>
      <c r="D4930" t="s">
        <v>1086</v>
      </c>
      <c r="E4930" t="s">
        <v>57</v>
      </c>
      <c r="F4930" t="s">
        <v>4258</v>
      </c>
      <c r="G4930">
        <v>0.15</v>
      </c>
      <c r="H49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0" t="str">
        <f>Tabla_Consulta_desde_proyectos6[[#This Row],[PRYApath]]&amp;" "&amp;Tabla_Consulta_desde_proyectos6[[#This Row],[Usunombre]]</f>
        <v>/0002/0002 JOSE MADRIGAL ARIAS</v>
      </c>
    </row>
    <row r="4931" spans="1:11" x14ac:dyDescent="0.3">
      <c r="A4931" t="s">
        <v>4345</v>
      </c>
      <c r="B4931" t="s">
        <v>4709</v>
      </c>
      <c r="C4931" t="s">
        <v>5734</v>
      </c>
      <c r="D4931" t="s">
        <v>1086</v>
      </c>
      <c r="E4931" t="s">
        <v>57</v>
      </c>
      <c r="F4931" t="s">
        <v>4258</v>
      </c>
      <c r="G4931">
        <v>0.15</v>
      </c>
      <c r="H4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1" t="str">
        <f>Tabla_Consulta_desde_proyectos6[[#This Row],[PRYApath]]&amp;" "&amp;Tabla_Consulta_desde_proyectos6[[#This Row],[Usunombre]]</f>
        <v>/0002/0002 JOSE MADRIGAL ARIAS</v>
      </c>
    </row>
    <row r="4932" spans="1:11" x14ac:dyDescent="0.3">
      <c r="A4932" t="s">
        <v>4345</v>
      </c>
      <c r="B4932" t="s">
        <v>4709</v>
      </c>
      <c r="C4932" t="s">
        <v>5735</v>
      </c>
      <c r="D4932" t="s">
        <v>1086</v>
      </c>
      <c r="E4932" t="s">
        <v>57</v>
      </c>
      <c r="F4932" t="s">
        <v>4258</v>
      </c>
      <c r="G4932">
        <v>0.15</v>
      </c>
      <c r="H4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2" t="str">
        <f>Tabla_Consulta_desde_proyectos6[[#This Row],[PRYApath]]&amp;" "&amp;Tabla_Consulta_desde_proyectos6[[#This Row],[Usunombre]]</f>
        <v>/0002/0002 JOSE MADRIGAL ARIAS</v>
      </c>
    </row>
    <row r="4933" spans="1:11" x14ac:dyDescent="0.3">
      <c r="A4933" t="s">
        <v>4345</v>
      </c>
      <c r="B4933" t="s">
        <v>4709</v>
      </c>
      <c r="C4933" t="s">
        <v>5736</v>
      </c>
      <c r="D4933" t="s">
        <v>1086</v>
      </c>
      <c r="E4933" t="s">
        <v>57</v>
      </c>
      <c r="F4933" t="s">
        <v>4258</v>
      </c>
      <c r="G4933">
        <v>0.25</v>
      </c>
      <c r="H4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3" t="str">
        <f>Tabla_Consulta_desde_proyectos6[[#This Row],[PRYApath]]&amp;" "&amp;Tabla_Consulta_desde_proyectos6[[#This Row],[Usunombre]]</f>
        <v>/0002/0002 JOSE MADRIGAL ARIAS</v>
      </c>
    </row>
    <row r="4934" spans="1:11" x14ac:dyDescent="0.3">
      <c r="A4934" t="s">
        <v>4345</v>
      </c>
      <c r="B4934" t="s">
        <v>4709</v>
      </c>
      <c r="C4934" t="s">
        <v>5737</v>
      </c>
      <c r="D4934" t="s">
        <v>1086</v>
      </c>
      <c r="E4934" t="s">
        <v>57</v>
      </c>
      <c r="F4934" t="s">
        <v>4258</v>
      </c>
      <c r="G4934">
        <v>0.25</v>
      </c>
      <c r="H4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4" t="str">
        <f>Tabla_Consulta_desde_proyectos6[[#This Row],[PRYApath]]&amp;" "&amp;Tabla_Consulta_desde_proyectos6[[#This Row],[Usunombre]]</f>
        <v>/0002/0002 JOSE MADRIGAL ARIAS</v>
      </c>
    </row>
    <row r="4935" spans="1:11" x14ac:dyDescent="0.3">
      <c r="A4935" t="s">
        <v>4345</v>
      </c>
      <c r="B4935" t="s">
        <v>4709</v>
      </c>
      <c r="C4935" t="s">
        <v>5738</v>
      </c>
      <c r="D4935" t="s">
        <v>1086</v>
      </c>
      <c r="E4935" t="s">
        <v>57</v>
      </c>
      <c r="F4935" t="s">
        <v>4258</v>
      </c>
      <c r="G4935">
        <v>0.25</v>
      </c>
      <c r="H4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5" t="str">
        <f>Tabla_Consulta_desde_proyectos6[[#This Row],[PRYApath]]&amp;" "&amp;Tabla_Consulta_desde_proyectos6[[#This Row],[Usunombre]]</f>
        <v>/0002/0002 JOSE MADRIGAL ARIAS</v>
      </c>
    </row>
    <row r="4936" spans="1:11" x14ac:dyDescent="0.3">
      <c r="A4936" t="s">
        <v>4345</v>
      </c>
      <c r="B4936" t="s">
        <v>4709</v>
      </c>
      <c r="C4936" t="s">
        <v>5739</v>
      </c>
      <c r="D4936" t="s">
        <v>1086</v>
      </c>
      <c r="E4936" t="s">
        <v>57</v>
      </c>
      <c r="F4936" t="s">
        <v>4258</v>
      </c>
      <c r="G4936">
        <v>0.25</v>
      </c>
      <c r="H4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6" t="str">
        <f>Tabla_Consulta_desde_proyectos6[[#This Row],[PRYApath]]&amp;" "&amp;Tabla_Consulta_desde_proyectos6[[#This Row],[Usunombre]]</f>
        <v>/0002/0002 JOSE MADRIGAL ARIAS</v>
      </c>
    </row>
    <row r="4937" spans="1:11" x14ac:dyDescent="0.3">
      <c r="A4937" t="s">
        <v>4345</v>
      </c>
      <c r="B4937" t="s">
        <v>4709</v>
      </c>
      <c r="C4937" t="s">
        <v>5740</v>
      </c>
      <c r="D4937" t="s">
        <v>1086</v>
      </c>
      <c r="E4937" t="s">
        <v>57</v>
      </c>
      <c r="F4937" t="s">
        <v>4258</v>
      </c>
      <c r="G4937">
        <v>0.25</v>
      </c>
      <c r="H4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7" t="str">
        <f>Tabla_Consulta_desde_proyectos6[[#This Row],[PRYApath]]&amp;" "&amp;Tabla_Consulta_desde_proyectos6[[#This Row],[Usunombre]]</f>
        <v>/0002/0002 JOSE MADRIGAL ARIAS</v>
      </c>
    </row>
    <row r="4938" spans="1:11" x14ac:dyDescent="0.3">
      <c r="A4938" t="s">
        <v>4345</v>
      </c>
      <c r="B4938" t="s">
        <v>4709</v>
      </c>
      <c r="C4938" t="s">
        <v>5741</v>
      </c>
      <c r="D4938" t="s">
        <v>1086</v>
      </c>
      <c r="E4938" t="s">
        <v>57</v>
      </c>
      <c r="F4938" t="s">
        <v>4258</v>
      </c>
      <c r="G4938">
        <v>0.25</v>
      </c>
      <c r="H4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8" t="str">
        <f>Tabla_Consulta_desde_proyectos6[[#This Row],[PRYApath]]&amp;" "&amp;Tabla_Consulta_desde_proyectos6[[#This Row],[Usunombre]]</f>
        <v>/0002/0002 JOSE MADRIGAL ARIAS</v>
      </c>
    </row>
    <row r="4939" spans="1:11" x14ac:dyDescent="0.3">
      <c r="A4939" t="s">
        <v>4345</v>
      </c>
      <c r="B4939" t="s">
        <v>4709</v>
      </c>
      <c r="C4939" t="s">
        <v>5742</v>
      </c>
      <c r="D4939" t="s">
        <v>1086</v>
      </c>
      <c r="E4939" t="s">
        <v>57</v>
      </c>
      <c r="F4939" t="s">
        <v>4258</v>
      </c>
      <c r="G4939">
        <v>0.25</v>
      </c>
      <c r="H4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39" t="str">
        <f>Tabla_Consulta_desde_proyectos6[[#This Row],[PRYApath]]&amp;" "&amp;Tabla_Consulta_desde_proyectos6[[#This Row],[Usunombre]]</f>
        <v>/0002/0002 JOSE MADRIGAL ARIAS</v>
      </c>
    </row>
    <row r="4940" spans="1:11" x14ac:dyDescent="0.3">
      <c r="A4940" t="s">
        <v>4345</v>
      </c>
      <c r="B4940" t="s">
        <v>4709</v>
      </c>
      <c r="C4940" t="s">
        <v>5743</v>
      </c>
      <c r="D4940" t="s">
        <v>1086</v>
      </c>
      <c r="E4940" t="s">
        <v>57</v>
      </c>
      <c r="F4940" t="s">
        <v>4258</v>
      </c>
      <c r="G4940">
        <v>0.25</v>
      </c>
      <c r="H4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0" t="str">
        <f>Tabla_Consulta_desde_proyectos6[[#This Row],[PRYApath]]&amp;" "&amp;Tabla_Consulta_desde_proyectos6[[#This Row],[Usunombre]]</f>
        <v>/0002/0002 JOSE MADRIGAL ARIAS</v>
      </c>
    </row>
    <row r="4941" spans="1:11" x14ac:dyDescent="0.3">
      <c r="A4941" t="s">
        <v>4345</v>
      </c>
      <c r="B4941" t="s">
        <v>4709</v>
      </c>
      <c r="C4941" t="s">
        <v>5744</v>
      </c>
      <c r="D4941" t="s">
        <v>1086</v>
      </c>
      <c r="E4941" t="s">
        <v>57</v>
      </c>
      <c r="F4941" t="s">
        <v>4258</v>
      </c>
      <c r="G4941">
        <v>0.25</v>
      </c>
      <c r="H4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1" t="str">
        <f>Tabla_Consulta_desde_proyectos6[[#This Row],[PRYApath]]&amp;" "&amp;Tabla_Consulta_desde_proyectos6[[#This Row],[Usunombre]]</f>
        <v>/0002/0002 JOSE MADRIGAL ARIAS</v>
      </c>
    </row>
    <row r="4942" spans="1:11" x14ac:dyDescent="0.3">
      <c r="A4942" t="s">
        <v>4345</v>
      </c>
      <c r="B4942" t="s">
        <v>4709</v>
      </c>
      <c r="C4942" t="s">
        <v>5745</v>
      </c>
      <c r="D4942" t="s">
        <v>1086</v>
      </c>
      <c r="E4942" t="s">
        <v>57</v>
      </c>
      <c r="F4942" t="s">
        <v>4258</v>
      </c>
      <c r="G4942">
        <v>0.25</v>
      </c>
      <c r="H4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2" t="str">
        <f>Tabla_Consulta_desde_proyectos6[[#This Row],[PRYApath]]&amp;" "&amp;Tabla_Consulta_desde_proyectos6[[#This Row],[Usunombre]]</f>
        <v>/0002/0002 JOSE MADRIGAL ARIAS</v>
      </c>
    </row>
    <row r="4943" spans="1:11" x14ac:dyDescent="0.3">
      <c r="A4943" t="s">
        <v>4345</v>
      </c>
      <c r="B4943" t="s">
        <v>4709</v>
      </c>
      <c r="C4943" t="s">
        <v>5746</v>
      </c>
      <c r="D4943" t="s">
        <v>1086</v>
      </c>
      <c r="E4943" t="s">
        <v>57</v>
      </c>
      <c r="F4943" t="s">
        <v>4258</v>
      </c>
      <c r="G4943">
        <v>0.25</v>
      </c>
      <c r="H4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3" t="str">
        <f>Tabla_Consulta_desde_proyectos6[[#This Row],[PRYApath]]&amp;" "&amp;Tabla_Consulta_desde_proyectos6[[#This Row],[Usunombre]]</f>
        <v>/0002/0002 JOSE MADRIGAL ARIAS</v>
      </c>
    </row>
    <row r="4944" spans="1:11" x14ac:dyDescent="0.3">
      <c r="A4944" t="s">
        <v>4345</v>
      </c>
      <c r="B4944" t="s">
        <v>4709</v>
      </c>
      <c r="C4944" t="s">
        <v>5747</v>
      </c>
      <c r="D4944" t="s">
        <v>1086</v>
      </c>
      <c r="E4944" t="s">
        <v>57</v>
      </c>
      <c r="F4944" t="s">
        <v>4258</v>
      </c>
      <c r="G4944">
        <v>0.25</v>
      </c>
      <c r="H4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4" t="str">
        <f>Tabla_Consulta_desde_proyectos6[[#This Row],[PRYApath]]&amp;" "&amp;Tabla_Consulta_desde_proyectos6[[#This Row],[Usunombre]]</f>
        <v>/0002/0002 JOSE MADRIGAL ARIAS</v>
      </c>
    </row>
    <row r="4945" spans="1:11" x14ac:dyDescent="0.3">
      <c r="A4945" t="s">
        <v>4345</v>
      </c>
      <c r="B4945" t="s">
        <v>4709</v>
      </c>
      <c r="C4945" t="s">
        <v>5748</v>
      </c>
      <c r="D4945" t="s">
        <v>1086</v>
      </c>
      <c r="E4945" t="s">
        <v>57</v>
      </c>
      <c r="F4945" t="s">
        <v>4258</v>
      </c>
      <c r="G4945">
        <v>0.25</v>
      </c>
      <c r="H4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5" t="str">
        <f>Tabla_Consulta_desde_proyectos6[[#This Row],[PRYApath]]&amp;" "&amp;Tabla_Consulta_desde_proyectos6[[#This Row],[Usunombre]]</f>
        <v>/0002/0002 JOSE MADRIGAL ARIAS</v>
      </c>
    </row>
    <row r="4946" spans="1:11" x14ac:dyDescent="0.3">
      <c r="A4946" t="s">
        <v>4345</v>
      </c>
      <c r="B4946" t="s">
        <v>4709</v>
      </c>
      <c r="C4946" t="s">
        <v>5749</v>
      </c>
      <c r="D4946" t="s">
        <v>1086</v>
      </c>
      <c r="E4946" t="s">
        <v>57</v>
      </c>
      <c r="F4946" t="s">
        <v>4258</v>
      </c>
      <c r="G4946">
        <v>0.5</v>
      </c>
      <c r="H4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6" t="str">
        <f>Tabla_Consulta_desde_proyectos6[[#This Row],[PRYApath]]&amp;" "&amp;Tabla_Consulta_desde_proyectos6[[#This Row],[Usunombre]]</f>
        <v>/0002/0002 JOSE MADRIGAL ARIAS</v>
      </c>
    </row>
    <row r="4947" spans="1:11" x14ac:dyDescent="0.3">
      <c r="A4947" t="s">
        <v>4345</v>
      </c>
      <c r="B4947" t="s">
        <v>4709</v>
      </c>
      <c r="C4947" t="s">
        <v>5750</v>
      </c>
      <c r="D4947" t="s">
        <v>1086</v>
      </c>
      <c r="E4947" t="s">
        <v>57</v>
      </c>
      <c r="F4947" t="s">
        <v>4258</v>
      </c>
      <c r="G4947">
        <v>0.5</v>
      </c>
      <c r="H4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7" t="str">
        <f>Tabla_Consulta_desde_proyectos6[[#This Row],[PRYApath]]&amp;" "&amp;Tabla_Consulta_desde_proyectos6[[#This Row],[Usunombre]]</f>
        <v>/0002/0002 JOSE MADRIGAL ARIAS</v>
      </c>
    </row>
    <row r="4948" spans="1:11" x14ac:dyDescent="0.3">
      <c r="A4948" t="s">
        <v>4345</v>
      </c>
      <c r="B4948" t="s">
        <v>4709</v>
      </c>
      <c r="C4948" t="s">
        <v>5751</v>
      </c>
      <c r="D4948" t="s">
        <v>1086</v>
      </c>
      <c r="E4948" t="s">
        <v>57</v>
      </c>
      <c r="F4948" t="s">
        <v>4258</v>
      </c>
      <c r="G4948">
        <v>0.5</v>
      </c>
      <c r="H4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8" t="str">
        <f>Tabla_Consulta_desde_proyectos6[[#This Row],[PRYApath]]&amp;" "&amp;Tabla_Consulta_desde_proyectos6[[#This Row],[Usunombre]]</f>
        <v>/0002/0002 JOSE MADRIGAL ARIAS</v>
      </c>
    </row>
    <row r="4949" spans="1:11" x14ac:dyDescent="0.3">
      <c r="A4949" t="s">
        <v>4345</v>
      </c>
      <c r="B4949" t="s">
        <v>4709</v>
      </c>
      <c r="C4949" t="s">
        <v>5748</v>
      </c>
      <c r="D4949" t="s">
        <v>1086</v>
      </c>
      <c r="E4949" t="s">
        <v>57</v>
      </c>
      <c r="F4949" t="s">
        <v>4284</v>
      </c>
      <c r="G4949">
        <v>0.25</v>
      </c>
      <c r="H4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49" t="str">
        <f>Tabla_Consulta_desde_proyectos6[[#This Row],[PRYApath]]&amp;" "&amp;Tabla_Consulta_desde_proyectos6[[#This Row],[Usunombre]]</f>
        <v>/0002/0002 JOSE MADRIGAL ARIAS</v>
      </c>
    </row>
    <row r="4950" spans="1:11" x14ac:dyDescent="0.3">
      <c r="A4950" t="s">
        <v>4345</v>
      </c>
      <c r="B4950" t="s">
        <v>4709</v>
      </c>
      <c r="C4950" t="s">
        <v>5752</v>
      </c>
      <c r="D4950" t="s">
        <v>1086</v>
      </c>
      <c r="E4950" t="s">
        <v>57</v>
      </c>
      <c r="F4950" t="s">
        <v>4284</v>
      </c>
      <c r="G4950">
        <v>0.25</v>
      </c>
      <c r="H4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0" t="str">
        <f>Tabla_Consulta_desde_proyectos6[[#This Row],[PRYApath]]&amp;" "&amp;Tabla_Consulta_desde_proyectos6[[#This Row],[Usunombre]]</f>
        <v>/0002/0002 JOSE MADRIGAL ARIAS</v>
      </c>
    </row>
    <row r="4951" spans="1:11" x14ac:dyDescent="0.3">
      <c r="A4951" t="s">
        <v>4345</v>
      </c>
      <c r="B4951" t="s">
        <v>4709</v>
      </c>
      <c r="C4951" t="s">
        <v>5753</v>
      </c>
      <c r="D4951" t="s">
        <v>1086</v>
      </c>
      <c r="E4951" t="s">
        <v>52</v>
      </c>
      <c r="F4951" t="s">
        <v>4342</v>
      </c>
      <c r="G4951">
        <v>1</v>
      </c>
      <c r="H4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1" t="str">
        <f>Tabla_Consulta_desde_proyectos6[[#This Row],[PRYApath]]&amp;" "&amp;Tabla_Consulta_desde_proyectos6[[#This Row],[Usunombre]]</f>
        <v>/0002/0002 JUAN ANTONIO MORA GARCIA</v>
      </c>
    </row>
    <row r="4952" spans="1:11" x14ac:dyDescent="0.3">
      <c r="A4952" t="s">
        <v>4345</v>
      </c>
      <c r="B4952" t="s">
        <v>4709</v>
      </c>
      <c r="C4952" t="s">
        <v>5754</v>
      </c>
      <c r="D4952" t="s">
        <v>1086</v>
      </c>
      <c r="E4952" t="s">
        <v>52</v>
      </c>
      <c r="F4952" t="s">
        <v>4434</v>
      </c>
      <c r="G4952">
        <v>0.5</v>
      </c>
      <c r="H4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2" t="str">
        <f>Tabla_Consulta_desde_proyectos6[[#This Row],[PRYApath]]&amp;" "&amp;Tabla_Consulta_desde_proyectos6[[#This Row],[Usunombre]]</f>
        <v>/0002/0002 JUAN ANTONIO MORA GARCIA</v>
      </c>
    </row>
    <row r="4953" spans="1:11" x14ac:dyDescent="0.3">
      <c r="A4953" t="s">
        <v>4345</v>
      </c>
      <c r="B4953" t="s">
        <v>4709</v>
      </c>
      <c r="C4953" t="s">
        <v>5755</v>
      </c>
      <c r="D4953" t="s">
        <v>1086</v>
      </c>
      <c r="E4953" t="s">
        <v>70</v>
      </c>
      <c r="F4953" t="s">
        <v>4258</v>
      </c>
      <c r="G4953">
        <v>2</v>
      </c>
      <c r="H4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3" t="str">
        <f>Tabla_Consulta_desde_proyectos6[[#This Row],[PRYApath]]&amp;" "&amp;Tabla_Consulta_desde_proyectos6[[#This Row],[Usunombre]]</f>
        <v>/0002/0002 MARIELA GUTIERREZ HIDALGO</v>
      </c>
    </row>
    <row r="4954" spans="1:11" x14ac:dyDescent="0.3">
      <c r="A4954" t="s">
        <v>4345</v>
      </c>
      <c r="B4954" t="s">
        <v>4709</v>
      </c>
      <c r="C4954" t="s">
        <v>5756</v>
      </c>
      <c r="D4954" t="s">
        <v>1086</v>
      </c>
      <c r="E4954" t="s">
        <v>70</v>
      </c>
      <c r="F4954" t="s">
        <v>4493</v>
      </c>
      <c r="G4954">
        <v>2</v>
      </c>
      <c r="H4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4" t="str">
        <f>Tabla_Consulta_desde_proyectos6[[#This Row],[PRYApath]]&amp;" "&amp;Tabla_Consulta_desde_proyectos6[[#This Row],[Usunombre]]</f>
        <v>/0002/0002 MARIELA GUTIERREZ HIDALGO</v>
      </c>
    </row>
    <row r="4955" spans="1:11" x14ac:dyDescent="0.3">
      <c r="A4955" t="s">
        <v>4345</v>
      </c>
      <c r="B4955" t="s">
        <v>4709</v>
      </c>
      <c r="C4955" t="s">
        <v>5757</v>
      </c>
      <c r="D4955" t="s">
        <v>1086</v>
      </c>
      <c r="E4955" t="s">
        <v>70</v>
      </c>
      <c r="F4955" t="s">
        <v>4559</v>
      </c>
      <c r="G4955">
        <v>2</v>
      </c>
      <c r="H4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5" t="str">
        <f>Tabla_Consulta_desde_proyectos6[[#This Row],[PRYApath]]&amp;" "&amp;Tabla_Consulta_desde_proyectos6[[#This Row],[Usunombre]]</f>
        <v>/0002/0002 MARIELA GUTIERREZ HIDALGO</v>
      </c>
    </row>
    <row r="4956" spans="1:11" x14ac:dyDescent="0.3">
      <c r="A4956" t="s">
        <v>4345</v>
      </c>
      <c r="B4956" t="s">
        <v>4709</v>
      </c>
      <c r="C4956" t="s">
        <v>5758</v>
      </c>
      <c r="D4956" t="s">
        <v>1086</v>
      </c>
      <c r="E4956" t="s">
        <v>70</v>
      </c>
      <c r="F4956" t="s">
        <v>4692</v>
      </c>
      <c r="G4956">
        <v>2</v>
      </c>
      <c r="H4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6" t="str">
        <f>Tabla_Consulta_desde_proyectos6[[#This Row],[PRYApath]]&amp;" "&amp;Tabla_Consulta_desde_proyectos6[[#This Row],[Usunombre]]</f>
        <v>/0002/0002 MARIELA GUTIERREZ HIDALGO</v>
      </c>
    </row>
    <row r="4957" spans="1:11" x14ac:dyDescent="0.3">
      <c r="A4957" t="s">
        <v>4345</v>
      </c>
      <c r="B4957" t="s">
        <v>4709</v>
      </c>
      <c r="C4957" t="s">
        <v>5759</v>
      </c>
      <c r="D4957" t="s">
        <v>1086</v>
      </c>
      <c r="E4957" t="s">
        <v>70</v>
      </c>
      <c r="F4957" t="s">
        <v>4692</v>
      </c>
      <c r="G4957">
        <v>3</v>
      </c>
      <c r="H4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7" t="str">
        <f>Tabla_Consulta_desde_proyectos6[[#This Row],[PRYApath]]&amp;" "&amp;Tabla_Consulta_desde_proyectos6[[#This Row],[Usunombre]]</f>
        <v>/0002/0002 MARIELA GUTIERREZ HIDALGO</v>
      </c>
    </row>
    <row r="4958" spans="1:11" x14ac:dyDescent="0.3">
      <c r="A4958" t="s">
        <v>4345</v>
      </c>
      <c r="B4958" t="s">
        <v>4709</v>
      </c>
      <c r="C4958" t="s">
        <v>5760</v>
      </c>
      <c r="D4958" t="s">
        <v>1086</v>
      </c>
      <c r="E4958" t="s">
        <v>70</v>
      </c>
      <c r="F4958" t="s">
        <v>4692</v>
      </c>
      <c r="G4958">
        <v>4</v>
      </c>
      <c r="H4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8" t="str">
        <f>Tabla_Consulta_desde_proyectos6[[#This Row],[PRYApath]]&amp;" "&amp;Tabla_Consulta_desde_proyectos6[[#This Row],[Usunombre]]</f>
        <v>/0002/0002 MARIELA GUTIERREZ HIDALGO</v>
      </c>
    </row>
    <row r="4959" spans="1:11" x14ac:dyDescent="0.3">
      <c r="A4959" t="s">
        <v>4345</v>
      </c>
      <c r="B4959" t="s">
        <v>4709</v>
      </c>
      <c r="C4959" t="s">
        <v>5761</v>
      </c>
      <c r="D4959" t="s">
        <v>1086</v>
      </c>
      <c r="E4959" t="s">
        <v>10</v>
      </c>
      <c r="F4959" t="s">
        <v>4388</v>
      </c>
      <c r="G4959">
        <v>2</v>
      </c>
      <c r="H4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59" t="str">
        <f>Tabla_Consulta_desde_proyectos6[[#This Row],[PRYApath]]&amp;" "&amp;Tabla_Consulta_desde_proyectos6[[#This Row],[Usunombre]]</f>
        <v>/0002/0002 OSCAR BONILLA CALDERON</v>
      </c>
    </row>
    <row r="4960" spans="1:11" x14ac:dyDescent="0.3">
      <c r="A4960" t="s">
        <v>4345</v>
      </c>
      <c r="B4960" t="s">
        <v>4709</v>
      </c>
      <c r="C4960" t="s">
        <v>5762</v>
      </c>
      <c r="D4960" t="s">
        <v>1086</v>
      </c>
      <c r="E4960" t="s">
        <v>10</v>
      </c>
      <c r="F4960" t="s">
        <v>4388</v>
      </c>
      <c r="G4960">
        <v>1</v>
      </c>
      <c r="H4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0" t="str">
        <f>Tabla_Consulta_desde_proyectos6[[#This Row],[PRYApath]]&amp;" "&amp;Tabla_Consulta_desde_proyectos6[[#This Row],[Usunombre]]</f>
        <v>/0002/0002 OSCAR BONILLA CALDERON</v>
      </c>
    </row>
    <row r="4961" spans="1:11" x14ac:dyDescent="0.3">
      <c r="A4961" t="s">
        <v>4345</v>
      </c>
      <c r="B4961" t="s">
        <v>4709</v>
      </c>
      <c r="C4961" t="s">
        <v>5763</v>
      </c>
      <c r="D4961" t="s">
        <v>1086</v>
      </c>
      <c r="E4961" t="s">
        <v>10</v>
      </c>
      <c r="F4961" t="s">
        <v>4388</v>
      </c>
      <c r="G4961">
        <v>2</v>
      </c>
      <c r="H4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1" t="str">
        <f>Tabla_Consulta_desde_proyectos6[[#This Row],[PRYApath]]&amp;" "&amp;Tabla_Consulta_desde_proyectos6[[#This Row],[Usunombre]]</f>
        <v>/0002/0002 OSCAR BONILLA CALDERON</v>
      </c>
    </row>
    <row r="4962" spans="1:11" x14ac:dyDescent="0.3">
      <c r="A4962" t="s">
        <v>4345</v>
      </c>
      <c r="B4962" t="s">
        <v>4709</v>
      </c>
      <c r="C4962" t="s">
        <v>5764</v>
      </c>
      <c r="D4962" t="s">
        <v>1086</v>
      </c>
      <c r="E4962" t="s">
        <v>10</v>
      </c>
      <c r="F4962" t="s">
        <v>4434</v>
      </c>
      <c r="G4962">
        <v>1.5</v>
      </c>
      <c r="H4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2" t="str">
        <f>Tabla_Consulta_desde_proyectos6[[#This Row],[PRYApath]]&amp;" "&amp;Tabla_Consulta_desde_proyectos6[[#This Row],[Usunombre]]</f>
        <v>/0002/0002 OSCAR BONILLA CALDERON</v>
      </c>
    </row>
    <row r="4963" spans="1:11" x14ac:dyDescent="0.3">
      <c r="A4963" t="s">
        <v>4345</v>
      </c>
      <c r="B4963" t="s">
        <v>4709</v>
      </c>
      <c r="C4963" t="s">
        <v>5765</v>
      </c>
      <c r="D4963" t="s">
        <v>1086</v>
      </c>
      <c r="E4963" t="s">
        <v>77</v>
      </c>
      <c r="F4963" t="s">
        <v>4422</v>
      </c>
      <c r="G4963">
        <v>0.75</v>
      </c>
      <c r="H4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3" t="str">
        <f>Tabla_Consulta_desde_proyectos6[[#This Row],[PRYApath]]&amp;" "&amp;Tabla_Consulta_desde_proyectos6[[#This Row],[Usunombre]]</f>
        <v>/0002/0002 REIDY VALENCIA RUBI</v>
      </c>
    </row>
    <row r="4964" spans="1:11" x14ac:dyDescent="0.3">
      <c r="A4964" t="s">
        <v>4345</v>
      </c>
      <c r="B4964" t="s">
        <v>4709</v>
      </c>
      <c r="C4964" t="s">
        <v>5766</v>
      </c>
      <c r="D4964" t="s">
        <v>1086</v>
      </c>
      <c r="E4964" t="s">
        <v>77</v>
      </c>
      <c r="F4964" t="s">
        <v>4422</v>
      </c>
      <c r="G4964">
        <v>1</v>
      </c>
      <c r="H4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4" t="str">
        <f>Tabla_Consulta_desde_proyectos6[[#This Row],[PRYApath]]&amp;" "&amp;Tabla_Consulta_desde_proyectos6[[#This Row],[Usunombre]]</f>
        <v>/0002/0002 REIDY VALENCIA RUBI</v>
      </c>
    </row>
    <row r="4965" spans="1:11" x14ac:dyDescent="0.3">
      <c r="A4965" t="s">
        <v>4345</v>
      </c>
      <c r="B4965" t="s">
        <v>4709</v>
      </c>
      <c r="C4965" t="s">
        <v>5767</v>
      </c>
      <c r="D4965" t="s">
        <v>1086</v>
      </c>
      <c r="E4965" t="s">
        <v>77</v>
      </c>
      <c r="F4965" t="s">
        <v>4422</v>
      </c>
      <c r="G4965">
        <v>1</v>
      </c>
      <c r="H4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5" t="str">
        <f>Tabla_Consulta_desde_proyectos6[[#This Row],[PRYApath]]&amp;" "&amp;Tabla_Consulta_desde_proyectos6[[#This Row],[Usunombre]]</f>
        <v>/0002/0002 REIDY VALENCIA RUBI</v>
      </c>
    </row>
    <row r="4966" spans="1:11" x14ac:dyDescent="0.3">
      <c r="A4966" t="s">
        <v>4345</v>
      </c>
      <c r="B4966" t="s">
        <v>4709</v>
      </c>
      <c r="C4966" t="s">
        <v>5768</v>
      </c>
      <c r="D4966" t="s">
        <v>1086</v>
      </c>
      <c r="E4966" t="s">
        <v>77</v>
      </c>
      <c r="F4966" t="s">
        <v>4422</v>
      </c>
      <c r="G4966">
        <v>2</v>
      </c>
      <c r="H4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6" t="str">
        <f>Tabla_Consulta_desde_proyectos6[[#This Row],[PRYApath]]&amp;" "&amp;Tabla_Consulta_desde_proyectos6[[#This Row],[Usunombre]]</f>
        <v>/0002/0002 REIDY VALENCIA RUBI</v>
      </c>
    </row>
    <row r="4967" spans="1:11" x14ac:dyDescent="0.3">
      <c r="A4967" t="s">
        <v>4345</v>
      </c>
      <c r="B4967" t="s">
        <v>4709</v>
      </c>
      <c r="C4967" t="s">
        <v>5769</v>
      </c>
      <c r="D4967" t="s">
        <v>1086</v>
      </c>
      <c r="E4967" t="s">
        <v>77</v>
      </c>
      <c r="F4967" t="s">
        <v>4422</v>
      </c>
      <c r="G4967">
        <v>2.5</v>
      </c>
      <c r="H4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7" t="str">
        <f>Tabla_Consulta_desde_proyectos6[[#This Row],[PRYApath]]&amp;" "&amp;Tabla_Consulta_desde_proyectos6[[#This Row],[Usunombre]]</f>
        <v>/0002/0002 REIDY VALENCIA RUBI</v>
      </c>
    </row>
    <row r="4968" spans="1:11" x14ac:dyDescent="0.3">
      <c r="A4968" t="s">
        <v>4345</v>
      </c>
      <c r="B4968" t="s">
        <v>4709</v>
      </c>
      <c r="C4968" t="s">
        <v>5770</v>
      </c>
      <c r="D4968" t="s">
        <v>1086</v>
      </c>
      <c r="E4968" t="s">
        <v>77</v>
      </c>
      <c r="F4968" t="s">
        <v>4610</v>
      </c>
      <c r="G4968">
        <v>2</v>
      </c>
      <c r="H4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8" t="str">
        <f>Tabla_Consulta_desde_proyectos6[[#This Row],[PRYApath]]&amp;" "&amp;Tabla_Consulta_desde_proyectos6[[#This Row],[Usunombre]]</f>
        <v>/0002/0002 REIDY VALENCIA RUBI</v>
      </c>
    </row>
    <row r="4969" spans="1:11" x14ac:dyDescent="0.3">
      <c r="A4969" t="s">
        <v>4345</v>
      </c>
      <c r="B4969" t="s">
        <v>4709</v>
      </c>
      <c r="C4969" t="s">
        <v>5771</v>
      </c>
      <c r="D4969" t="s">
        <v>1086</v>
      </c>
      <c r="E4969" t="s">
        <v>77</v>
      </c>
      <c r="F4969" t="s">
        <v>4692</v>
      </c>
      <c r="G4969">
        <v>1</v>
      </c>
      <c r="H4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69" t="str">
        <f>Tabla_Consulta_desde_proyectos6[[#This Row],[PRYApath]]&amp;" "&amp;Tabla_Consulta_desde_proyectos6[[#This Row],[Usunombre]]</f>
        <v>/0002/0002 REIDY VALENCIA RUBI</v>
      </c>
    </row>
    <row r="4970" spans="1:11" x14ac:dyDescent="0.3">
      <c r="A4970" t="s">
        <v>4345</v>
      </c>
      <c r="B4970" t="s">
        <v>4993</v>
      </c>
      <c r="C4970" t="s">
        <v>5381</v>
      </c>
      <c r="D4970" t="s">
        <v>4527</v>
      </c>
      <c r="E4970" t="s">
        <v>309</v>
      </c>
      <c r="F4970" t="s">
        <v>4258</v>
      </c>
      <c r="G4970">
        <v>5</v>
      </c>
      <c r="H4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0" t="str">
        <f>Tabla_Consulta_desde_proyectos6[[#This Row],[PRYApath]]&amp;" "&amp;Tabla_Consulta_desde_proyectos6[[#This Row],[Usunombre]]</f>
        <v>/0012/0002 ANTHONY ALVAREZ NAVARRO</v>
      </c>
    </row>
    <row r="4971" spans="1:11" x14ac:dyDescent="0.3">
      <c r="A4971" t="s">
        <v>4345</v>
      </c>
      <c r="B4971" t="s">
        <v>4993</v>
      </c>
      <c r="C4971" t="s">
        <v>5381</v>
      </c>
      <c r="D4971" t="s">
        <v>4527</v>
      </c>
      <c r="E4971" t="s">
        <v>309</v>
      </c>
      <c r="F4971" t="s">
        <v>4284</v>
      </c>
      <c r="G4971">
        <v>1</v>
      </c>
      <c r="H4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1" t="str">
        <f>Tabla_Consulta_desde_proyectos6[[#This Row],[PRYApath]]&amp;" "&amp;Tabla_Consulta_desde_proyectos6[[#This Row],[Usunombre]]</f>
        <v>/0012/0002 ANTHONY ALVAREZ NAVARRO</v>
      </c>
    </row>
    <row r="4972" spans="1:11" x14ac:dyDescent="0.3">
      <c r="A4972" t="s">
        <v>4345</v>
      </c>
      <c r="B4972" t="s">
        <v>4993</v>
      </c>
      <c r="C4972" t="s">
        <v>5381</v>
      </c>
      <c r="D4972" t="s">
        <v>4527</v>
      </c>
      <c r="E4972" t="s">
        <v>309</v>
      </c>
      <c r="F4972" t="s">
        <v>4342</v>
      </c>
      <c r="G4972">
        <v>2.5</v>
      </c>
      <c r="H4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2" t="str">
        <f>Tabla_Consulta_desde_proyectos6[[#This Row],[PRYApath]]&amp;" "&amp;Tabla_Consulta_desde_proyectos6[[#This Row],[Usunombre]]</f>
        <v>/0012/0002 ANTHONY ALVAREZ NAVARRO</v>
      </c>
    </row>
    <row r="4973" spans="1:11" x14ac:dyDescent="0.3">
      <c r="A4973" t="s">
        <v>4345</v>
      </c>
      <c r="B4973" t="s">
        <v>4993</v>
      </c>
      <c r="C4973" t="s">
        <v>5382</v>
      </c>
      <c r="D4973" t="s">
        <v>4527</v>
      </c>
      <c r="E4973" t="s">
        <v>309</v>
      </c>
      <c r="F4973" t="s">
        <v>4366</v>
      </c>
      <c r="G4973">
        <v>2</v>
      </c>
      <c r="H4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3" t="str">
        <f>Tabla_Consulta_desde_proyectos6[[#This Row],[PRYApath]]&amp;" "&amp;Tabla_Consulta_desde_proyectos6[[#This Row],[Usunombre]]</f>
        <v>/0012/0002 ANTHONY ALVAREZ NAVARRO</v>
      </c>
    </row>
    <row r="4974" spans="1:11" x14ac:dyDescent="0.3">
      <c r="A4974" t="s">
        <v>4345</v>
      </c>
      <c r="B4974" t="s">
        <v>4993</v>
      </c>
      <c r="C4974" t="s">
        <v>5382</v>
      </c>
      <c r="D4974" t="s">
        <v>4527</v>
      </c>
      <c r="E4974" t="s">
        <v>309</v>
      </c>
      <c r="F4974" t="s">
        <v>4388</v>
      </c>
      <c r="G4974">
        <v>1</v>
      </c>
      <c r="H4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4" t="str">
        <f>Tabla_Consulta_desde_proyectos6[[#This Row],[PRYApath]]&amp;" "&amp;Tabla_Consulta_desde_proyectos6[[#This Row],[Usunombre]]</f>
        <v>/0012/0002 ANTHONY ALVAREZ NAVARRO</v>
      </c>
    </row>
    <row r="4975" spans="1:11" x14ac:dyDescent="0.3">
      <c r="A4975" t="s">
        <v>4345</v>
      </c>
      <c r="B4975" t="s">
        <v>4993</v>
      </c>
      <c r="C4975" t="s">
        <v>5382</v>
      </c>
      <c r="D4975" t="s">
        <v>4527</v>
      </c>
      <c r="E4975" t="s">
        <v>309</v>
      </c>
      <c r="F4975" t="s">
        <v>4559</v>
      </c>
      <c r="G4975">
        <v>1</v>
      </c>
      <c r="H4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5" t="str">
        <f>Tabla_Consulta_desde_proyectos6[[#This Row],[PRYApath]]&amp;" "&amp;Tabla_Consulta_desde_proyectos6[[#This Row],[Usunombre]]</f>
        <v>/0012/0002 ANTHONY ALVAREZ NAVARRO</v>
      </c>
    </row>
    <row r="4976" spans="1:11" x14ac:dyDescent="0.3">
      <c r="A4976" t="s">
        <v>4345</v>
      </c>
      <c r="B4976" t="s">
        <v>4993</v>
      </c>
      <c r="C4976" t="s">
        <v>5382</v>
      </c>
      <c r="D4976" t="s">
        <v>4527</v>
      </c>
      <c r="E4976" t="s">
        <v>309</v>
      </c>
      <c r="F4976" t="s">
        <v>4593</v>
      </c>
      <c r="G4976">
        <v>6</v>
      </c>
      <c r="H4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6" t="str">
        <f>Tabla_Consulta_desde_proyectos6[[#This Row],[PRYApath]]&amp;" "&amp;Tabla_Consulta_desde_proyectos6[[#This Row],[Usunombre]]</f>
        <v>/0012/0002 ANTHONY ALVAREZ NAVARRO</v>
      </c>
    </row>
    <row r="4977" spans="1:11" x14ac:dyDescent="0.3">
      <c r="A4977" t="s">
        <v>4345</v>
      </c>
      <c r="B4977" t="s">
        <v>4993</v>
      </c>
      <c r="C4977" t="s">
        <v>5381</v>
      </c>
      <c r="D4977" t="s">
        <v>4527</v>
      </c>
      <c r="E4977" t="s">
        <v>309</v>
      </c>
      <c r="F4977" t="s">
        <v>4593</v>
      </c>
      <c r="G4977">
        <v>9</v>
      </c>
      <c r="H4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7" t="str">
        <f>Tabla_Consulta_desde_proyectos6[[#This Row],[PRYApath]]&amp;" "&amp;Tabla_Consulta_desde_proyectos6[[#This Row],[Usunombre]]</f>
        <v>/0012/0002 ANTHONY ALVAREZ NAVARRO</v>
      </c>
    </row>
    <row r="4978" spans="1:11" x14ac:dyDescent="0.3">
      <c r="A4978" t="s">
        <v>4345</v>
      </c>
      <c r="B4978" t="s">
        <v>4993</v>
      </c>
      <c r="C4978" t="s">
        <v>5382</v>
      </c>
      <c r="D4978" t="s">
        <v>4527</v>
      </c>
      <c r="E4978" t="s">
        <v>309</v>
      </c>
      <c r="F4978" t="s">
        <v>4610</v>
      </c>
      <c r="G4978">
        <v>2</v>
      </c>
      <c r="H4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8" t="str">
        <f>Tabla_Consulta_desde_proyectos6[[#This Row],[PRYApath]]&amp;" "&amp;Tabla_Consulta_desde_proyectos6[[#This Row],[Usunombre]]</f>
        <v>/0012/0002 ANTHONY ALVAREZ NAVARRO</v>
      </c>
    </row>
    <row r="4979" spans="1:11" x14ac:dyDescent="0.3">
      <c r="A4979" t="s">
        <v>4345</v>
      </c>
      <c r="B4979" t="s">
        <v>4993</v>
      </c>
      <c r="C4979" t="s">
        <v>5381</v>
      </c>
      <c r="D4979" t="s">
        <v>4527</v>
      </c>
      <c r="E4979" t="s">
        <v>309</v>
      </c>
      <c r="F4979" t="s">
        <v>4610</v>
      </c>
      <c r="G4979">
        <v>3</v>
      </c>
      <c r="H4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79" t="str">
        <f>Tabla_Consulta_desde_proyectos6[[#This Row],[PRYApath]]&amp;" "&amp;Tabla_Consulta_desde_proyectos6[[#This Row],[Usunombre]]</f>
        <v>/0012/0002 ANTHONY ALVAREZ NAVARRO</v>
      </c>
    </row>
    <row r="4980" spans="1:11" x14ac:dyDescent="0.3">
      <c r="A4980" t="s">
        <v>4345</v>
      </c>
      <c r="B4980" t="s">
        <v>4993</v>
      </c>
      <c r="C4980" t="s">
        <v>5382</v>
      </c>
      <c r="D4980" t="s">
        <v>4527</v>
      </c>
      <c r="E4980" t="s">
        <v>309</v>
      </c>
      <c r="F4980" t="s">
        <v>4692</v>
      </c>
      <c r="G4980">
        <v>5</v>
      </c>
      <c r="H4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0" t="str">
        <f>Tabla_Consulta_desde_proyectos6[[#This Row],[PRYApath]]&amp;" "&amp;Tabla_Consulta_desde_proyectos6[[#This Row],[Usunombre]]</f>
        <v>/0012/0002 ANTHONY ALVAREZ NAVARRO</v>
      </c>
    </row>
    <row r="4981" spans="1:11" x14ac:dyDescent="0.3">
      <c r="A4981" t="s">
        <v>4345</v>
      </c>
      <c r="B4981" t="s">
        <v>4993</v>
      </c>
      <c r="C4981" t="s">
        <v>5381</v>
      </c>
      <c r="D4981" t="s">
        <v>4527</v>
      </c>
      <c r="E4981" t="s">
        <v>4123</v>
      </c>
      <c r="F4981" t="s">
        <v>4258</v>
      </c>
      <c r="G4981">
        <v>1</v>
      </c>
      <c r="H4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1" t="str">
        <f>Tabla_Consulta_desde_proyectos6[[#This Row],[PRYApath]]&amp;" "&amp;Tabla_Consulta_desde_proyectos6[[#This Row],[Usunombre]]</f>
        <v>/0012/0002 CESAR MATARRITA MATARRITA</v>
      </c>
    </row>
    <row r="4982" spans="1:11" x14ac:dyDescent="0.3">
      <c r="A4982" t="s">
        <v>4345</v>
      </c>
      <c r="B4982" t="s">
        <v>4993</v>
      </c>
      <c r="C4982" t="s">
        <v>5381</v>
      </c>
      <c r="D4982" t="s">
        <v>4527</v>
      </c>
      <c r="E4982" t="s">
        <v>4123</v>
      </c>
      <c r="F4982" t="s">
        <v>4342</v>
      </c>
      <c r="G4982">
        <v>2</v>
      </c>
      <c r="H4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2" t="str">
        <f>Tabla_Consulta_desde_proyectos6[[#This Row],[PRYApath]]&amp;" "&amp;Tabla_Consulta_desde_proyectos6[[#This Row],[Usunombre]]</f>
        <v>/0012/0002 CESAR MATARRITA MATARRITA</v>
      </c>
    </row>
    <row r="4983" spans="1:11" x14ac:dyDescent="0.3">
      <c r="A4983" t="s">
        <v>4345</v>
      </c>
      <c r="B4983" t="s">
        <v>4993</v>
      </c>
      <c r="C4983" t="s">
        <v>5381</v>
      </c>
      <c r="D4983" t="s">
        <v>4527</v>
      </c>
      <c r="E4983" t="s">
        <v>4123</v>
      </c>
      <c r="F4983" t="s">
        <v>4434</v>
      </c>
      <c r="G4983">
        <v>7</v>
      </c>
      <c r="H4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3" t="str">
        <f>Tabla_Consulta_desde_proyectos6[[#This Row],[PRYApath]]&amp;" "&amp;Tabla_Consulta_desde_proyectos6[[#This Row],[Usunombre]]</f>
        <v>/0012/0002 CESAR MATARRITA MATARRITA</v>
      </c>
    </row>
    <row r="4984" spans="1:11" x14ac:dyDescent="0.3">
      <c r="A4984" t="s">
        <v>4345</v>
      </c>
      <c r="B4984" t="s">
        <v>4993</v>
      </c>
      <c r="C4984" t="s">
        <v>5381</v>
      </c>
      <c r="D4984" t="s">
        <v>4527</v>
      </c>
      <c r="E4984" t="s">
        <v>4123</v>
      </c>
      <c r="F4984" t="s">
        <v>4493</v>
      </c>
      <c r="G4984">
        <v>2</v>
      </c>
      <c r="H4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4" t="str">
        <f>Tabla_Consulta_desde_proyectos6[[#This Row],[PRYApath]]&amp;" "&amp;Tabla_Consulta_desde_proyectos6[[#This Row],[Usunombre]]</f>
        <v>/0012/0002 CESAR MATARRITA MATARRITA</v>
      </c>
    </row>
    <row r="4985" spans="1:11" x14ac:dyDescent="0.3">
      <c r="A4985" t="s">
        <v>4345</v>
      </c>
      <c r="B4985" t="s">
        <v>4993</v>
      </c>
      <c r="C4985" t="s">
        <v>5381</v>
      </c>
      <c r="D4985" t="s">
        <v>4527</v>
      </c>
      <c r="E4985" t="s">
        <v>4123</v>
      </c>
      <c r="F4985" t="s">
        <v>4559</v>
      </c>
      <c r="G4985">
        <v>3</v>
      </c>
      <c r="H4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5" t="str">
        <f>Tabla_Consulta_desde_proyectos6[[#This Row],[PRYApath]]&amp;" "&amp;Tabla_Consulta_desde_proyectos6[[#This Row],[Usunombre]]</f>
        <v>/0012/0002 CESAR MATARRITA MATARRITA</v>
      </c>
    </row>
    <row r="4986" spans="1:11" x14ac:dyDescent="0.3">
      <c r="A4986" t="s">
        <v>4345</v>
      </c>
      <c r="B4986" t="s">
        <v>4993</v>
      </c>
      <c r="C4986" t="s">
        <v>5381</v>
      </c>
      <c r="D4986" t="s">
        <v>4527</v>
      </c>
      <c r="E4986" t="s">
        <v>4123</v>
      </c>
      <c r="F4986" t="s">
        <v>4610</v>
      </c>
      <c r="G4986">
        <v>4</v>
      </c>
      <c r="H4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6" t="str">
        <f>Tabla_Consulta_desde_proyectos6[[#This Row],[PRYApath]]&amp;" "&amp;Tabla_Consulta_desde_proyectos6[[#This Row],[Usunombre]]</f>
        <v>/0012/0002 CESAR MATARRITA MATARRITA</v>
      </c>
    </row>
    <row r="4987" spans="1:11" x14ac:dyDescent="0.3">
      <c r="A4987" t="s">
        <v>4345</v>
      </c>
      <c r="B4987" t="s">
        <v>4993</v>
      </c>
      <c r="C4987" t="s">
        <v>5382</v>
      </c>
      <c r="D4987" t="s">
        <v>4527</v>
      </c>
      <c r="E4987" t="s">
        <v>4123</v>
      </c>
      <c r="F4987" t="s">
        <v>4692</v>
      </c>
      <c r="G4987">
        <v>3</v>
      </c>
      <c r="H4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7" t="str">
        <f>Tabla_Consulta_desde_proyectos6[[#This Row],[PRYApath]]&amp;" "&amp;Tabla_Consulta_desde_proyectos6[[#This Row],[Usunombre]]</f>
        <v>/0012/0002 CESAR MATARRITA MATARRITA</v>
      </c>
    </row>
    <row r="4988" spans="1:11" x14ac:dyDescent="0.3">
      <c r="A4988" t="s">
        <v>4345</v>
      </c>
      <c r="B4988" t="s">
        <v>4993</v>
      </c>
      <c r="C4988" t="s">
        <v>5381</v>
      </c>
      <c r="D4988" t="s">
        <v>4527</v>
      </c>
      <c r="E4988" t="s">
        <v>4123</v>
      </c>
      <c r="F4988" t="s">
        <v>4692</v>
      </c>
      <c r="G4988">
        <v>20</v>
      </c>
      <c r="H4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8" t="str">
        <f>Tabla_Consulta_desde_proyectos6[[#This Row],[PRYApath]]&amp;" "&amp;Tabla_Consulta_desde_proyectos6[[#This Row],[Usunombre]]</f>
        <v>/0012/0002 CESAR MATARRITA MATARRITA</v>
      </c>
    </row>
    <row r="4989" spans="1:11" x14ac:dyDescent="0.3">
      <c r="A4989" t="s">
        <v>4345</v>
      </c>
      <c r="B4989" t="s">
        <v>4993</v>
      </c>
      <c r="C4989" t="s">
        <v>5381</v>
      </c>
      <c r="D4989" t="s">
        <v>4527</v>
      </c>
      <c r="E4989" t="s">
        <v>4123</v>
      </c>
      <c r="F4989" t="s">
        <v>4640</v>
      </c>
      <c r="G4989">
        <v>7</v>
      </c>
      <c r="H4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89" t="str">
        <f>Tabla_Consulta_desde_proyectos6[[#This Row],[PRYApath]]&amp;" "&amp;Tabla_Consulta_desde_proyectos6[[#This Row],[Usunombre]]</f>
        <v>/0012/0002 CESAR MATARRITA MATARRITA</v>
      </c>
    </row>
    <row r="4990" spans="1:11" x14ac:dyDescent="0.3">
      <c r="A4990" t="s">
        <v>4345</v>
      </c>
      <c r="B4990" t="s">
        <v>4993</v>
      </c>
      <c r="C4990" t="s">
        <v>5381</v>
      </c>
      <c r="D4990" t="s">
        <v>4527</v>
      </c>
      <c r="E4990" t="s">
        <v>4124</v>
      </c>
      <c r="F4990" t="s">
        <v>4258</v>
      </c>
      <c r="G4990">
        <v>86</v>
      </c>
      <c r="H4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0" t="str">
        <f>Tabla_Consulta_desde_proyectos6[[#This Row],[PRYApath]]&amp;" "&amp;Tabla_Consulta_desde_proyectos6[[#This Row],[Usunombre]]</f>
        <v>/0012/0002 CRISTOPHER AVILA CASTILLO</v>
      </c>
    </row>
    <row r="4991" spans="1:11" x14ac:dyDescent="0.3">
      <c r="A4991" t="s">
        <v>4345</v>
      </c>
      <c r="B4991" t="s">
        <v>4993</v>
      </c>
      <c r="C4991" t="s">
        <v>5381</v>
      </c>
      <c r="D4991" t="s">
        <v>4527</v>
      </c>
      <c r="E4991" t="s">
        <v>4124</v>
      </c>
      <c r="F4991" t="s">
        <v>4284</v>
      </c>
      <c r="G4991">
        <v>28</v>
      </c>
      <c r="H4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1" t="str">
        <f>Tabla_Consulta_desde_proyectos6[[#This Row],[PRYApath]]&amp;" "&amp;Tabla_Consulta_desde_proyectos6[[#This Row],[Usunombre]]</f>
        <v>/0012/0002 CRISTOPHER AVILA CASTILLO</v>
      </c>
    </row>
    <row r="4992" spans="1:11" x14ac:dyDescent="0.3">
      <c r="A4992" t="s">
        <v>4345</v>
      </c>
      <c r="B4992" t="s">
        <v>4993</v>
      </c>
      <c r="C4992" t="s">
        <v>5382</v>
      </c>
      <c r="D4992" t="s">
        <v>4527</v>
      </c>
      <c r="E4992" t="s">
        <v>4124</v>
      </c>
      <c r="F4992" t="s">
        <v>4342</v>
      </c>
      <c r="G4992">
        <v>3</v>
      </c>
      <c r="H4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2" t="str">
        <f>Tabla_Consulta_desde_proyectos6[[#This Row],[PRYApath]]&amp;" "&amp;Tabla_Consulta_desde_proyectos6[[#This Row],[Usunombre]]</f>
        <v>/0012/0002 CRISTOPHER AVILA CASTILLO</v>
      </c>
    </row>
    <row r="4993" spans="1:11" x14ac:dyDescent="0.3">
      <c r="A4993" t="s">
        <v>4345</v>
      </c>
      <c r="B4993" t="s">
        <v>4993</v>
      </c>
      <c r="C4993" t="s">
        <v>5381</v>
      </c>
      <c r="D4993" t="s">
        <v>4527</v>
      </c>
      <c r="E4993" t="s">
        <v>4124</v>
      </c>
      <c r="F4993" t="s">
        <v>4342</v>
      </c>
      <c r="G4993">
        <v>36</v>
      </c>
      <c r="H4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3" t="str">
        <f>Tabla_Consulta_desde_proyectos6[[#This Row],[PRYApath]]&amp;" "&amp;Tabla_Consulta_desde_proyectos6[[#This Row],[Usunombre]]</f>
        <v>/0012/0002 CRISTOPHER AVILA CASTILLO</v>
      </c>
    </row>
    <row r="4994" spans="1:11" x14ac:dyDescent="0.3">
      <c r="A4994" t="s">
        <v>4345</v>
      </c>
      <c r="B4994" t="s">
        <v>4993</v>
      </c>
      <c r="C4994" t="s">
        <v>5382</v>
      </c>
      <c r="D4994" t="s">
        <v>4527</v>
      </c>
      <c r="E4994" t="s">
        <v>4124</v>
      </c>
      <c r="F4994" t="s">
        <v>4366</v>
      </c>
      <c r="G4994">
        <v>1</v>
      </c>
      <c r="H4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4" t="str">
        <f>Tabla_Consulta_desde_proyectos6[[#This Row],[PRYApath]]&amp;" "&amp;Tabla_Consulta_desde_proyectos6[[#This Row],[Usunombre]]</f>
        <v>/0012/0002 CRISTOPHER AVILA CASTILLO</v>
      </c>
    </row>
    <row r="4995" spans="1:11" x14ac:dyDescent="0.3">
      <c r="A4995" t="s">
        <v>4345</v>
      </c>
      <c r="B4995" t="s">
        <v>4993</v>
      </c>
      <c r="C4995" t="s">
        <v>5381</v>
      </c>
      <c r="D4995" t="s">
        <v>4527</v>
      </c>
      <c r="E4995" t="s">
        <v>4124</v>
      </c>
      <c r="F4995" t="s">
        <v>4366</v>
      </c>
      <c r="G4995">
        <v>15</v>
      </c>
      <c r="H4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5" t="str">
        <f>Tabla_Consulta_desde_proyectos6[[#This Row],[PRYApath]]&amp;" "&amp;Tabla_Consulta_desde_proyectos6[[#This Row],[Usunombre]]</f>
        <v>/0012/0002 CRISTOPHER AVILA CASTILLO</v>
      </c>
    </row>
    <row r="4996" spans="1:11" x14ac:dyDescent="0.3">
      <c r="A4996" t="s">
        <v>4345</v>
      </c>
      <c r="B4996" t="s">
        <v>4993</v>
      </c>
      <c r="C4996" t="s">
        <v>5381</v>
      </c>
      <c r="D4996" t="s">
        <v>4527</v>
      </c>
      <c r="E4996" t="s">
        <v>4124</v>
      </c>
      <c r="F4996" t="s">
        <v>4388</v>
      </c>
      <c r="G4996">
        <v>30</v>
      </c>
      <c r="H4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6" t="str">
        <f>Tabla_Consulta_desde_proyectos6[[#This Row],[PRYApath]]&amp;" "&amp;Tabla_Consulta_desde_proyectos6[[#This Row],[Usunombre]]</f>
        <v>/0012/0002 CRISTOPHER AVILA CASTILLO</v>
      </c>
    </row>
    <row r="4997" spans="1:11" x14ac:dyDescent="0.3">
      <c r="A4997" t="s">
        <v>4345</v>
      </c>
      <c r="B4997" t="s">
        <v>4993</v>
      </c>
      <c r="C4997" t="s">
        <v>5381</v>
      </c>
      <c r="D4997" t="s">
        <v>4527</v>
      </c>
      <c r="E4997" t="s">
        <v>4124</v>
      </c>
      <c r="F4997" t="s">
        <v>4422</v>
      </c>
      <c r="G4997">
        <v>30.5</v>
      </c>
      <c r="H49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7" t="str">
        <f>Tabla_Consulta_desde_proyectos6[[#This Row],[PRYApath]]&amp;" "&amp;Tabla_Consulta_desde_proyectos6[[#This Row],[Usunombre]]</f>
        <v>/0012/0002 CRISTOPHER AVILA CASTILLO</v>
      </c>
    </row>
    <row r="4998" spans="1:11" x14ac:dyDescent="0.3">
      <c r="A4998" t="s">
        <v>4345</v>
      </c>
      <c r="B4998" t="s">
        <v>4993</v>
      </c>
      <c r="C4998" t="s">
        <v>5381</v>
      </c>
      <c r="D4998" t="s">
        <v>4527</v>
      </c>
      <c r="E4998" t="s">
        <v>4124</v>
      </c>
      <c r="F4998" t="s">
        <v>4434</v>
      </c>
      <c r="G4998">
        <v>29.5</v>
      </c>
      <c r="H49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8" t="str">
        <f>Tabla_Consulta_desde_proyectos6[[#This Row],[PRYApath]]&amp;" "&amp;Tabla_Consulta_desde_proyectos6[[#This Row],[Usunombre]]</f>
        <v>/0012/0002 CRISTOPHER AVILA CASTILLO</v>
      </c>
    </row>
    <row r="4999" spans="1:11" x14ac:dyDescent="0.3">
      <c r="A4999" t="s">
        <v>4345</v>
      </c>
      <c r="B4999" t="s">
        <v>4993</v>
      </c>
      <c r="C4999" t="s">
        <v>5381</v>
      </c>
      <c r="D4999" t="s">
        <v>4527</v>
      </c>
      <c r="E4999" t="s">
        <v>4124</v>
      </c>
      <c r="F4999" t="s">
        <v>4493</v>
      </c>
      <c r="G4999">
        <v>22</v>
      </c>
      <c r="H4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4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4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4999" t="str">
        <f>Tabla_Consulta_desde_proyectos6[[#This Row],[PRYApath]]&amp;" "&amp;Tabla_Consulta_desde_proyectos6[[#This Row],[Usunombre]]</f>
        <v>/0012/0002 CRISTOPHER AVILA CASTILLO</v>
      </c>
    </row>
    <row r="5000" spans="1:11" x14ac:dyDescent="0.3">
      <c r="A5000" t="s">
        <v>4345</v>
      </c>
      <c r="B5000" t="s">
        <v>4993</v>
      </c>
      <c r="C5000" t="s">
        <v>5382</v>
      </c>
      <c r="D5000" t="s">
        <v>4527</v>
      </c>
      <c r="E5000" t="s">
        <v>4124</v>
      </c>
      <c r="F5000" t="s">
        <v>4559</v>
      </c>
      <c r="G5000">
        <v>6</v>
      </c>
      <c r="H5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0" t="str">
        <f>Tabla_Consulta_desde_proyectos6[[#This Row],[PRYApath]]&amp;" "&amp;Tabla_Consulta_desde_proyectos6[[#This Row],[Usunombre]]</f>
        <v>/0012/0002 CRISTOPHER AVILA CASTILLO</v>
      </c>
    </row>
    <row r="5001" spans="1:11" x14ac:dyDescent="0.3">
      <c r="A5001" t="s">
        <v>4345</v>
      </c>
      <c r="B5001" t="s">
        <v>4993</v>
      </c>
      <c r="C5001" t="s">
        <v>5381</v>
      </c>
      <c r="D5001" t="s">
        <v>4527</v>
      </c>
      <c r="E5001" t="s">
        <v>4124</v>
      </c>
      <c r="F5001" t="s">
        <v>4559</v>
      </c>
      <c r="G5001">
        <v>30</v>
      </c>
      <c r="H5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1" t="str">
        <f>Tabla_Consulta_desde_proyectos6[[#This Row],[PRYApath]]&amp;" "&amp;Tabla_Consulta_desde_proyectos6[[#This Row],[Usunombre]]</f>
        <v>/0012/0002 CRISTOPHER AVILA CASTILLO</v>
      </c>
    </row>
    <row r="5002" spans="1:11" x14ac:dyDescent="0.3">
      <c r="A5002" t="s">
        <v>4345</v>
      </c>
      <c r="B5002" t="s">
        <v>4993</v>
      </c>
      <c r="C5002" t="s">
        <v>5383</v>
      </c>
      <c r="D5002" t="s">
        <v>4527</v>
      </c>
      <c r="E5002" t="s">
        <v>262</v>
      </c>
      <c r="F5002" t="s">
        <v>4258</v>
      </c>
      <c r="G5002">
        <v>0.25</v>
      </c>
      <c r="H5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2" t="str">
        <f>Tabla_Consulta_desde_proyectos6[[#This Row],[PRYApath]]&amp;" "&amp;Tabla_Consulta_desde_proyectos6[[#This Row],[Usunombre]]</f>
        <v>/0012/0002 ELIER CORTES BALTODANO</v>
      </c>
    </row>
    <row r="5003" spans="1:11" x14ac:dyDescent="0.3">
      <c r="A5003" t="s">
        <v>4345</v>
      </c>
      <c r="B5003" t="s">
        <v>4993</v>
      </c>
      <c r="C5003" t="s">
        <v>5381</v>
      </c>
      <c r="D5003" t="s">
        <v>4527</v>
      </c>
      <c r="E5003" t="s">
        <v>294</v>
      </c>
      <c r="F5003" t="s">
        <v>4559</v>
      </c>
      <c r="G5003">
        <v>0.5</v>
      </c>
      <c r="H5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3" t="str">
        <f>Tabla_Consulta_desde_proyectos6[[#This Row],[PRYApath]]&amp;" "&amp;Tabla_Consulta_desde_proyectos6[[#This Row],[Usunombre]]</f>
        <v>/0012/0002 JOSE DANIEL CHINCHILLA CERDAS</v>
      </c>
    </row>
    <row r="5004" spans="1:11" x14ac:dyDescent="0.3">
      <c r="A5004" t="s">
        <v>4345</v>
      </c>
      <c r="B5004" t="s">
        <v>4993</v>
      </c>
      <c r="C5004" t="s">
        <v>5383</v>
      </c>
      <c r="D5004" t="s">
        <v>4527</v>
      </c>
      <c r="E5004" t="s">
        <v>294</v>
      </c>
      <c r="F5004" t="s">
        <v>4559</v>
      </c>
      <c r="G5004">
        <v>1</v>
      </c>
      <c r="H5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4" t="str">
        <f>Tabla_Consulta_desde_proyectos6[[#This Row],[PRYApath]]&amp;" "&amp;Tabla_Consulta_desde_proyectos6[[#This Row],[Usunombre]]</f>
        <v>/0012/0002 JOSE DANIEL CHINCHILLA CERDAS</v>
      </c>
    </row>
    <row r="5005" spans="1:11" x14ac:dyDescent="0.3">
      <c r="A5005" t="s">
        <v>4345</v>
      </c>
      <c r="B5005" t="s">
        <v>4993</v>
      </c>
      <c r="C5005" t="s">
        <v>5382</v>
      </c>
      <c r="D5005" t="s">
        <v>4527</v>
      </c>
      <c r="E5005" t="s">
        <v>294</v>
      </c>
      <c r="F5005" t="s">
        <v>4610</v>
      </c>
      <c r="G5005">
        <v>0.5</v>
      </c>
      <c r="H5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5" t="str">
        <f>Tabla_Consulta_desde_proyectos6[[#This Row],[PRYApath]]&amp;" "&amp;Tabla_Consulta_desde_proyectos6[[#This Row],[Usunombre]]</f>
        <v>/0012/0002 JOSE DANIEL CHINCHILLA CERDAS</v>
      </c>
    </row>
    <row r="5006" spans="1:11" x14ac:dyDescent="0.3">
      <c r="A5006" t="s">
        <v>4345</v>
      </c>
      <c r="B5006" t="s">
        <v>4993</v>
      </c>
      <c r="C5006" t="s">
        <v>5382</v>
      </c>
      <c r="D5006" t="s">
        <v>4527</v>
      </c>
      <c r="E5006" t="s">
        <v>294</v>
      </c>
      <c r="F5006" t="s">
        <v>4640</v>
      </c>
      <c r="G5006">
        <v>0.5</v>
      </c>
      <c r="H5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6" t="str">
        <f>Tabla_Consulta_desde_proyectos6[[#This Row],[PRYApath]]&amp;" "&amp;Tabla_Consulta_desde_proyectos6[[#This Row],[Usunombre]]</f>
        <v>/0012/0002 JOSE DANIEL CHINCHILLA CERDAS</v>
      </c>
    </row>
    <row r="5007" spans="1:11" x14ac:dyDescent="0.3">
      <c r="A5007" t="s">
        <v>4345</v>
      </c>
      <c r="B5007" t="s">
        <v>4993</v>
      </c>
      <c r="C5007" t="s">
        <v>5631</v>
      </c>
      <c r="D5007" t="s">
        <v>4527</v>
      </c>
      <c r="E5007" t="s">
        <v>299</v>
      </c>
      <c r="F5007" t="s">
        <v>4342</v>
      </c>
      <c r="G5007">
        <v>2</v>
      </c>
      <c r="H5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7" t="str">
        <f>Tabla_Consulta_desde_proyectos6[[#This Row],[PRYApath]]&amp;" "&amp;Tabla_Consulta_desde_proyectos6[[#This Row],[Usunombre]]</f>
        <v>/0012/0002 MARCO ANTONIO ALPIZAR RODRIGUEZ</v>
      </c>
    </row>
    <row r="5008" spans="1:11" x14ac:dyDescent="0.3">
      <c r="A5008" t="s">
        <v>4345</v>
      </c>
      <c r="B5008" t="s">
        <v>4993</v>
      </c>
      <c r="C5008" t="s">
        <v>4995</v>
      </c>
      <c r="D5008" t="s">
        <v>4527</v>
      </c>
      <c r="E5008" t="s">
        <v>299</v>
      </c>
      <c r="F5008" t="s">
        <v>4593</v>
      </c>
      <c r="G5008">
        <v>1</v>
      </c>
      <c r="H5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8" t="str">
        <f>Tabla_Consulta_desde_proyectos6[[#This Row],[PRYApath]]&amp;" "&amp;Tabla_Consulta_desde_proyectos6[[#This Row],[Usunombre]]</f>
        <v>/0012/0002 MARCO ANTONIO ALPIZAR RODRIGUEZ</v>
      </c>
    </row>
    <row r="5009" spans="1:11" x14ac:dyDescent="0.3">
      <c r="A5009" t="s">
        <v>4345</v>
      </c>
      <c r="B5009" t="s">
        <v>4993</v>
      </c>
      <c r="C5009" t="s">
        <v>5383</v>
      </c>
      <c r="D5009" t="s">
        <v>4527</v>
      </c>
      <c r="E5009" t="s">
        <v>299</v>
      </c>
      <c r="F5009" t="s">
        <v>4593</v>
      </c>
      <c r="G5009">
        <v>31</v>
      </c>
      <c r="H5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09" t="str">
        <f>Tabla_Consulta_desde_proyectos6[[#This Row],[PRYApath]]&amp;" "&amp;Tabla_Consulta_desde_proyectos6[[#This Row],[Usunombre]]</f>
        <v>/0012/0002 MARCO ANTONIO ALPIZAR RODRIGUEZ</v>
      </c>
    </row>
    <row r="5010" spans="1:11" x14ac:dyDescent="0.3">
      <c r="A5010" t="s">
        <v>4345</v>
      </c>
      <c r="B5010" t="s">
        <v>4993</v>
      </c>
      <c r="C5010" t="s">
        <v>5383</v>
      </c>
      <c r="D5010" t="s">
        <v>4527</v>
      </c>
      <c r="E5010" t="s">
        <v>299</v>
      </c>
      <c r="F5010" t="s">
        <v>4610</v>
      </c>
      <c r="G5010">
        <v>5</v>
      </c>
      <c r="H5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0" t="str">
        <f>Tabla_Consulta_desde_proyectos6[[#This Row],[PRYApath]]&amp;" "&amp;Tabla_Consulta_desde_proyectos6[[#This Row],[Usunombre]]</f>
        <v>/0012/0002 MARCO ANTONIO ALPIZAR RODRIGUEZ</v>
      </c>
    </row>
    <row r="5011" spans="1:11" x14ac:dyDescent="0.3">
      <c r="A5011" t="s">
        <v>4345</v>
      </c>
      <c r="B5011" t="s">
        <v>4993</v>
      </c>
      <c r="C5011" t="s">
        <v>5383</v>
      </c>
      <c r="D5011" t="s">
        <v>4527</v>
      </c>
      <c r="E5011" t="s">
        <v>299</v>
      </c>
      <c r="F5011" t="s">
        <v>4692</v>
      </c>
      <c r="G5011">
        <v>2</v>
      </c>
      <c r="H5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1" t="str">
        <f>Tabla_Consulta_desde_proyectos6[[#This Row],[PRYApath]]&amp;" "&amp;Tabla_Consulta_desde_proyectos6[[#This Row],[Usunombre]]</f>
        <v>/0012/0002 MARCO ANTONIO ALPIZAR RODRIGUEZ</v>
      </c>
    </row>
    <row r="5012" spans="1:11" x14ac:dyDescent="0.3">
      <c r="A5012" t="s">
        <v>4345</v>
      </c>
      <c r="B5012" t="s">
        <v>4993</v>
      </c>
      <c r="C5012" t="s">
        <v>5383</v>
      </c>
      <c r="D5012" t="s">
        <v>4527</v>
      </c>
      <c r="E5012" t="s">
        <v>231</v>
      </c>
      <c r="F5012" t="s">
        <v>4366</v>
      </c>
      <c r="G5012">
        <v>1</v>
      </c>
      <c r="H5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2" t="str">
        <f>Tabla_Consulta_desde_proyectos6[[#This Row],[PRYApath]]&amp;" "&amp;Tabla_Consulta_desde_proyectos6[[#This Row],[Usunombre]]</f>
        <v>/0012/0002 MARIELA ARCE GARCIA</v>
      </c>
    </row>
    <row r="5013" spans="1:11" x14ac:dyDescent="0.3">
      <c r="A5013" t="s">
        <v>4345</v>
      </c>
      <c r="B5013" t="s">
        <v>4996</v>
      </c>
      <c r="C5013" t="s">
        <v>5393</v>
      </c>
      <c r="D5013" t="s">
        <v>4528</v>
      </c>
      <c r="E5013" t="s">
        <v>286</v>
      </c>
      <c r="F5013" t="s">
        <v>4342</v>
      </c>
      <c r="G5013">
        <v>25</v>
      </c>
      <c r="H5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3" t="str">
        <f>Tabla_Consulta_desde_proyectos6[[#This Row],[PRYApath]]&amp;" "&amp;Tabla_Consulta_desde_proyectos6[[#This Row],[Usunombre]]</f>
        <v>/0012/0004 ALFONSO FUENTES RODRIGUEZ</v>
      </c>
    </row>
    <row r="5014" spans="1:11" x14ac:dyDescent="0.3">
      <c r="A5014" t="s">
        <v>4345</v>
      </c>
      <c r="B5014" t="s">
        <v>4996</v>
      </c>
      <c r="C5014" t="s">
        <v>5393</v>
      </c>
      <c r="D5014" t="s">
        <v>4528</v>
      </c>
      <c r="E5014" t="s">
        <v>65</v>
      </c>
      <c r="F5014" t="s">
        <v>4342</v>
      </c>
      <c r="G5014">
        <v>4.25</v>
      </c>
      <c r="H5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4" t="str">
        <f>Tabla_Consulta_desde_proyectos6[[#This Row],[PRYApath]]&amp;" "&amp;Tabla_Consulta_desde_proyectos6[[#This Row],[Usunombre]]</f>
        <v>/0012/0004 ALFONSO VARGAS CHAVES</v>
      </c>
    </row>
    <row r="5015" spans="1:11" x14ac:dyDescent="0.3">
      <c r="A5015" t="s">
        <v>4345</v>
      </c>
      <c r="B5015" t="s">
        <v>4996</v>
      </c>
      <c r="C5015" t="s">
        <v>4998</v>
      </c>
      <c r="D5015" t="s">
        <v>4528</v>
      </c>
      <c r="E5015" t="s">
        <v>262</v>
      </c>
      <c r="F5015" t="s">
        <v>4258</v>
      </c>
      <c r="G5015">
        <v>0.5</v>
      </c>
      <c r="H5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5" t="str">
        <f>Tabla_Consulta_desde_proyectos6[[#This Row],[PRYApath]]&amp;" "&amp;Tabla_Consulta_desde_proyectos6[[#This Row],[Usunombre]]</f>
        <v>/0012/0004 ELIER CORTES BALTODANO</v>
      </c>
    </row>
    <row r="5016" spans="1:11" x14ac:dyDescent="0.3">
      <c r="A5016" t="s">
        <v>4345</v>
      </c>
      <c r="B5016" t="s">
        <v>4996</v>
      </c>
      <c r="C5016" t="s">
        <v>5395</v>
      </c>
      <c r="D5016" t="s">
        <v>4528</v>
      </c>
      <c r="E5016" t="s">
        <v>262</v>
      </c>
      <c r="F5016" t="s">
        <v>4284</v>
      </c>
      <c r="G5016">
        <v>1.25</v>
      </c>
      <c r="H5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6" t="str">
        <f>Tabla_Consulta_desde_proyectos6[[#This Row],[PRYApath]]&amp;" "&amp;Tabla_Consulta_desde_proyectos6[[#This Row],[Usunombre]]</f>
        <v>/0012/0004 ELIER CORTES BALTODANO</v>
      </c>
    </row>
    <row r="5017" spans="1:11" x14ac:dyDescent="0.3">
      <c r="A5017" t="s">
        <v>4345</v>
      </c>
      <c r="B5017" t="s">
        <v>4996</v>
      </c>
      <c r="C5017" t="s">
        <v>5196</v>
      </c>
      <c r="D5017" t="s">
        <v>4528</v>
      </c>
      <c r="E5017" t="s">
        <v>262</v>
      </c>
      <c r="F5017" t="s">
        <v>4284</v>
      </c>
      <c r="G5017">
        <v>1.5</v>
      </c>
      <c r="H5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7" t="str">
        <f>Tabla_Consulta_desde_proyectos6[[#This Row],[PRYApath]]&amp;" "&amp;Tabla_Consulta_desde_proyectos6[[#This Row],[Usunombre]]</f>
        <v>/0012/0004 ELIER CORTES BALTODANO</v>
      </c>
    </row>
    <row r="5018" spans="1:11" x14ac:dyDescent="0.3">
      <c r="A5018" t="s">
        <v>4345</v>
      </c>
      <c r="B5018" t="s">
        <v>4996</v>
      </c>
      <c r="C5018" t="s">
        <v>4998</v>
      </c>
      <c r="D5018" t="s">
        <v>4528</v>
      </c>
      <c r="E5018" t="s">
        <v>262</v>
      </c>
      <c r="F5018" t="s">
        <v>4342</v>
      </c>
      <c r="G5018">
        <v>0.25</v>
      </c>
      <c r="H5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8" t="str">
        <f>Tabla_Consulta_desde_proyectos6[[#This Row],[PRYApath]]&amp;" "&amp;Tabla_Consulta_desde_proyectos6[[#This Row],[Usunombre]]</f>
        <v>/0012/0004 ELIER CORTES BALTODANO</v>
      </c>
    </row>
    <row r="5019" spans="1:11" x14ac:dyDescent="0.3">
      <c r="A5019" t="s">
        <v>4345</v>
      </c>
      <c r="B5019" t="s">
        <v>4996</v>
      </c>
      <c r="C5019" t="s">
        <v>5196</v>
      </c>
      <c r="D5019" t="s">
        <v>4528</v>
      </c>
      <c r="E5019" t="s">
        <v>262</v>
      </c>
      <c r="F5019" t="s">
        <v>4366</v>
      </c>
      <c r="G5019">
        <v>0.5</v>
      </c>
      <c r="H5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19" t="str">
        <f>Tabla_Consulta_desde_proyectos6[[#This Row],[PRYApath]]&amp;" "&amp;Tabla_Consulta_desde_proyectos6[[#This Row],[Usunombre]]</f>
        <v>/0012/0004 ELIER CORTES BALTODANO</v>
      </c>
    </row>
    <row r="5020" spans="1:11" x14ac:dyDescent="0.3">
      <c r="A5020" t="s">
        <v>4345</v>
      </c>
      <c r="B5020" t="s">
        <v>4996</v>
      </c>
      <c r="C5020" t="s">
        <v>5196</v>
      </c>
      <c r="D5020" t="s">
        <v>4528</v>
      </c>
      <c r="E5020" t="s">
        <v>262</v>
      </c>
      <c r="F5020" t="s">
        <v>4388</v>
      </c>
      <c r="G5020">
        <v>0.5</v>
      </c>
      <c r="H5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0" t="str">
        <f>Tabla_Consulta_desde_proyectos6[[#This Row],[PRYApath]]&amp;" "&amp;Tabla_Consulta_desde_proyectos6[[#This Row],[Usunombre]]</f>
        <v>/0012/0004 ELIER CORTES BALTODANO</v>
      </c>
    </row>
    <row r="5021" spans="1:11" x14ac:dyDescent="0.3">
      <c r="A5021" t="s">
        <v>4345</v>
      </c>
      <c r="B5021" t="s">
        <v>4996</v>
      </c>
      <c r="C5021" t="s">
        <v>5196</v>
      </c>
      <c r="D5021" t="s">
        <v>4528</v>
      </c>
      <c r="E5021" t="s">
        <v>262</v>
      </c>
      <c r="F5021" t="s">
        <v>4434</v>
      </c>
      <c r="G5021">
        <v>0.25</v>
      </c>
      <c r="H5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1" t="str">
        <f>Tabla_Consulta_desde_proyectos6[[#This Row],[PRYApath]]&amp;" "&amp;Tabla_Consulta_desde_proyectos6[[#This Row],[Usunombre]]</f>
        <v>/0012/0004 ELIER CORTES BALTODANO</v>
      </c>
    </row>
    <row r="5022" spans="1:11" x14ac:dyDescent="0.3">
      <c r="A5022" t="s">
        <v>4345</v>
      </c>
      <c r="B5022" t="s">
        <v>4996</v>
      </c>
      <c r="C5022" t="s">
        <v>4998</v>
      </c>
      <c r="D5022" t="s">
        <v>4528</v>
      </c>
      <c r="E5022" t="s">
        <v>262</v>
      </c>
      <c r="F5022" t="s">
        <v>4493</v>
      </c>
      <c r="G5022">
        <v>0.75</v>
      </c>
      <c r="H5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2" t="str">
        <f>Tabla_Consulta_desde_proyectos6[[#This Row],[PRYApath]]&amp;" "&amp;Tabla_Consulta_desde_proyectos6[[#This Row],[Usunombre]]</f>
        <v>/0012/0004 ELIER CORTES BALTODANO</v>
      </c>
    </row>
    <row r="5023" spans="1:11" x14ac:dyDescent="0.3">
      <c r="A5023" t="s">
        <v>4345</v>
      </c>
      <c r="B5023" t="s">
        <v>4996</v>
      </c>
      <c r="C5023" t="s">
        <v>5196</v>
      </c>
      <c r="D5023" t="s">
        <v>4528</v>
      </c>
      <c r="E5023" t="s">
        <v>262</v>
      </c>
      <c r="F5023" t="s">
        <v>4493</v>
      </c>
      <c r="G5023">
        <v>0.25</v>
      </c>
      <c r="H5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3" t="str">
        <f>Tabla_Consulta_desde_proyectos6[[#This Row],[PRYApath]]&amp;" "&amp;Tabla_Consulta_desde_proyectos6[[#This Row],[Usunombre]]</f>
        <v>/0012/0004 ELIER CORTES BALTODANO</v>
      </c>
    </row>
    <row r="5024" spans="1:11" x14ac:dyDescent="0.3">
      <c r="A5024" t="s">
        <v>4345</v>
      </c>
      <c r="B5024" t="s">
        <v>4996</v>
      </c>
      <c r="C5024" t="s">
        <v>5395</v>
      </c>
      <c r="D5024" t="s">
        <v>4528</v>
      </c>
      <c r="E5024" t="s">
        <v>262</v>
      </c>
      <c r="F5024" t="s">
        <v>4559</v>
      </c>
      <c r="G5024">
        <v>5.75</v>
      </c>
      <c r="H5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4" t="str">
        <f>Tabla_Consulta_desde_proyectos6[[#This Row],[PRYApath]]&amp;" "&amp;Tabla_Consulta_desde_proyectos6[[#This Row],[Usunombre]]</f>
        <v>/0012/0004 ELIER CORTES BALTODANO</v>
      </c>
    </row>
    <row r="5025" spans="1:11" x14ac:dyDescent="0.3">
      <c r="A5025" t="s">
        <v>4345</v>
      </c>
      <c r="B5025" t="s">
        <v>4996</v>
      </c>
      <c r="C5025" t="s">
        <v>4998</v>
      </c>
      <c r="D5025" t="s">
        <v>4528</v>
      </c>
      <c r="E5025" t="s">
        <v>262</v>
      </c>
      <c r="F5025" t="s">
        <v>4559</v>
      </c>
      <c r="G5025">
        <v>1.5</v>
      </c>
      <c r="H5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5" t="str">
        <f>Tabla_Consulta_desde_proyectos6[[#This Row],[PRYApath]]&amp;" "&amp;Tabla_Consulta_desde_proyectos6[[#This Row],[Usunombre]]</f>
        <v>/0012/0004 ELIER CORTES BALTODANO</v>
      </c>
    </row>
    <row r="5026" spans="1:11" x14ac:dyDescent="0.3">
      <c r="A5026" t="s">
        <v>4345</v>
      </c>
      <c r="B5026" t="s">
        <v>4996</v>
      </c>
      <c r="C5026" t="s">
        <v>5196</v>
      </c>
      <c r="D5026" t="s">
        <v>4528</v>
      </c>
      <c r="E5026" t="s">
        <v>262</v>
      </c>
      <c r="F5026" t="s">
        <v>4559</v>
      </c>
      <c r="G5026">
        <v>2</v>
      </c>
      <c r="H5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6" t="str">
        <f>Tabla_Consulta_desde_proyectos6[[#This Row],[PRYApath]]&amp;" "&amp;Tabla_Consulta_desde_proyectos6[[#This Row],[Usunombre]]</f>
        <v>/0012/0004 ELIER CORTES BALTODANO</v>
      </c>
    </row>
    <row r="5027" spans="1:11" x14ac:dyDescent="0.3">
      <c r="A5027" t="s">
        <v>4345</v>
      </c>
      <c r="B5027" t="s">
        <v>4996</v>
      </c>
      <c r="C5027" t="s">
        <v>5196</v>
      </c>
      <c r="D5027" t="s">
        <v>4528</v>
      </c>
      <c r="E5027" t="s">
        <v>262</v>
      </c>
      <c r="F5027" t="s">
        <v>4610</v>
      </c>
      <c r="G5027">
        <v>3.25</v>
      </c>
      <c r="H5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7" t="str">
        <f>Tabla_Consulta_desde_proyectos6[[#This Row],[PRYApath]]&amp;" "&amp;Tabla_Consulta_desde_proyectos6[[#This Row],[Usunombre]]</f>
        <v>/0012/0004 ELIER CORTES BALTODANO</v>
      </c>
    </row>
    <row r="5028" spans="1:11" x14ac:dyDescent="0.3">
      <c r="A5028" t="s">
        <v>4345</v>
      </c>
      <c r="B5028" t="s">
        <v>4996</v>
      </c>
      <c r="C5028" t="s">
        <v>5196</v>
      </c>
      <c r="D5028" t="s">
        <v>4528</v>
      </c>
      <c r="E5028" t="s">
        <v>262</v>
      </c>
      <c r="F5028" t="s">
        <v>4692</v>
      </c>
      <c r="G5028">
        <v>5.5</v>
      </c>
      <c r="H5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8" t="str">
        <f>Tabla_Consulta_desde_proyectos6[[#This Row],[PRYApath]]&amp;" "&amp;Tabla_Consulta_desde_proyectos6[[#This Row],[Usunombre]]</f>
        <v>/0012/0004 ELIER CORTES BALTODANO</v>
      </c>
    </row>
    <row r="5029" spans="1:11" x14ac:dyDescent="0.3">
      <c r="A5029" t="s">
        <v>4345</v>
      </c>
      <c r="B5029" t="s">
        <v>4996</v>
      </c>
      <c r="C5029" t="s">
        <v>5393</v>
      </c>
      <c r="D5029" t="s">
        <v>4528</v>
      </c>
      <c r="E5029" t="s">
        <v>136</v>
      </c>
      <c r="F5029" t="s">
        <v>4284</v>
      </c>
      <c r="G5029">
        <v>0.5</v>
      </c>
      <c r="H5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29" t="str">
        <f>Tabla_Consulta_desde_proyectos6[[#This Row],[PRYApath]]&amp;" "&amp;Tabla_Consulta_desde_proyectos6[[#This Row],[Usunombre]]</f>
        <v>/0012/0004 GEHISSON ANDRES GAITAN HERRERA</v>
      </c>
    </row>
    <row r="5030" spans="1:11" x14ac:dyDescent="0.3">
      <c r="A5030" t="s">
        <v>4345</v>
      </c>
      <c r="B5030" t="s">
        <v>4996</v>
      </c>
      <c r="C5030" t="s">
        <v>4998</v>
      </c>
      <c r="D5030" t="s">
        <v>4528</v>
      </c>
      <c r="E5030" t="s">
        <v>136</v>
      </c>
      <c r="F5030" t="s">
        <v>4342</v>
      </c>
      <c r="G5030">
        <v>1</v>
      </c>
      <c r="H5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0" t="str">
        <f>Tabla_Consulta_desde_proyectos6[[#This Row],[PRYApath]]&amp;" "&amp;Tabla_Consulta_desde_proyectos6[[#This Row],[Usunombre]]</f>
        <v>/0012/0004 GEHISSON ANDRES GAITAN HERRERA</v>
      </c>
    </row>
    <row r="5031" spans="1:11" x14ac:dyDescent="0.3">
      <c r="A5031" t="s">
        <v>4345</v>
      </c>
      <c r="B5031" t="s">
        <v>4996</v>
      </c>
      <c r="C5031" t="s">
        <v>5395</v>
      </c>
      <c r="D5031" t="s">
        <v>4528</v>
      </c>
      <c r="E5031" t="s">
        <v>136</v>
      </c>
      <c r="F5031" t="s">
        <v>4366</v>
      </c>
      <c r="G5031">
        <v>2</v>
      </c>
      <c r="H5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1" t="str">
        <f>Tabla_Consulta_desde_proyectos6[[#This Row],[PRYApath]]&amp;" "&amp;Tabla_Consulta_desde_proyectos6[[#This Row],[Usunombre]]</f>
        <v>/0012/0004 GEHISSON ANDRES GAITAN HERRERA</v>
      </c>
    </row>
    <row r="5032" spans="1:11" x14ac:dyDescent="0.3">
      <c r="A5032" t="s">
        <v>4345</v>
      </c>
      <c r="B5032" t="s">
        <v>4996</v>
      </c>
      <c r="C5032" t="s">
        <v>5393</v>
      </c>
      <c r="D5032" t="s">
        <v>4528</v>
      </c>
      <c r="E5032" t="s">
        <v>3974</v>
      </c>
      <c r="F5032" t="s">
        <v>4342</v>
      </c>
      <c r="G5032">
        <v>1</v>
      </c>
      <c r="H5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2" t="str">
        <f>Tabla_Consulta_desde_proyectos6[[#This Row],[PRYApath]]&amp;" "&amp;Tabla_Consulta_desde_proyectos6[[#This Row],[Usunombre]]</f>
        <v>/0012/0004 HELEN AZARIA NAVARRO BARAHONA</v>
      </c>
    </row>
    <row r="5033" spans="1:11" x14ac:dyDescent="0.3">
      <c r="A5033" t="s">
        <v>4345</v>
      </c>
      <c r="B5033" t="s">
        <v>4996</v>
      </c>
      <c r="C5033" t="s">
        <v>5395</v>
      </c>
      <c r="D5033" t="s">
        <v>4528</v>
      </c>
      <c r="E5033" t="s">
        <v>3974</v>
      </c>
      <c r="F5033" t="s">
        <v>4366</v>
      </c>
      <c r="G5033">
        <v>0.5</v>
      </c>
      <c r="H5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3" t="str">
        <f>Tabla_Consulta_desde_proyectos6[[#This Row],[PRYApath]]&amp;" "&amp;Tabla_Consulta_desde_proyectos6[[#This Row],[Usunombre]]</f>
        <v>/0012/0004 HELEN AZARIA NAVARRO BARAHONA</v>
      </c>
    </row>
    <row r="5034" spans="1:11" x14ac:dyDescent="0.3">
      <c r="A5034" t="s">
        <v>4345</v>
      </c>
      <c r="B5034" t="s">
        <v>4996</v>
      </c>
      <c r="C5034" t="s">
        <v>5196</v>
      </c>
      <c r="D5034" t="s">
        <v>4528</v>
      </c>
      <c r="E5034" t="s">
        <v>299</v>
      </c>
      <c r="F5034" t="s">
        <v>4366</v>
      </c>
      <c r="G5034">
        <v>2</v>
      </c>
      <c r="H5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4" t="str">
        <f>Tabla_Consulta_desde_proyectos6[[#This Row],[PRYApath]]&amp;" "&amp;Tabla_Consulta_desde_proyectos6[[#This Row],[Usunombre]]</f>
        <v>/0012/0004 MARCO ANTONIO ALPIZAR RODRIGUEZ</v>
      </c>
    </row>
    <row r="5035" spans="1:11" x14ac:dyDescent="0.3">
      <c r="A5035" t="s">
        <v>4345</v>
      </c>
      <c r="B5035" t="s">
        <v>4996</v>
      </c>
      <c r="C5035" t="s">
        <v>5196</v>
      </c>
      <c r="D5035" t="s">
        <v>4528</v>
      </c>
      <c r="E5035" t="s">
        <v>299</v>
      </c>
      <c r="F5035" t="s">
        <v>4610</v>
      </c>
      <c r="G5035">
        <v>1</v>
      </c>
      <c r="H5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5" t="str">
        <f>Tabla_Consulta_desde_proyectos6[[#This Row],[PRYApath]]&amp;" "&amp;Tabla_Consulta_desde_proyectos6[[#This Row],[Usunombre]]</f>
        <v>/0012/0004 MARCO ANTONIO ALPIZAR RODRIGUEZ</v>
      </c>
    </row>
    <row r="5036" spans="1:11" x14ac:dyDescent="0.3">
      <c r="A5036" t="s">
        <v>4345</v>
      </c>
      <c r="B5036" t="s">
        <v>4996</v>
      </c>
      <c r="C5036" t="s">
        <v>5393</v>
      </c>
      <c r="D5036" t="s">
        <v>4528</v>
      </c>
      <c r="E5036" t="s">
        <v>29</v>
      </c>
      <c r="F5036" t="s">
        <v>4342</v>
      </c>
      <c r="G5036">
        <v>45.61</v>
      </c>
      <c r="H5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6" t="str">
        <f>Tabla_Consulta_desde_proyectos6[[#This Row],[PRYApath]]&amp;" "&amp;Tabla_Consulta_desde_proyectos6[[#This Row],[Usunombre]]</f>
        <v>/0012/0004 RAFAEL VEGA ALVAREZ</v>
      </c>
    </row>
    <row r="5037" spans="1:11" x14ac:dyDescent="0.3">
      <c r="A5037" t="s">
        <v>4345</v>
      </c>
      <c r="B5037" t="s">
        <v>4996</v>
      </c>
      <c r="C5037" t="s">
        <v>4997</v>
      </c>
      <c r="D5037" t="s">
        <v>4528</v>
      </c>
      <c r="E5037" t="s">
        <v>29</v>
      </c>
      <c r="F5037" t="s">
        <v>4388</v>
      </c>
      <c r="G5037">
        <v>1.25</v>
      </c>
      <c r="H5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7" t="str">
        <f>Tabla_Consulta_desde_proyectos6[[#This Row],[PRYApath]]&amp;" "&amp;Tabla_Consulta_desde_proyectos6[[#This Row],[Usunombre]]</f>
        <v>/0012/0004 RAFAEL VEGA ALVAREZ</v>
      </c>
    </row>
    <row r="5038" spans="1:11" x14ac:dyDescent="0.3">
      <c r="A5038" t="s">
        <v>4345</v>
      </c>
      <c r="B5038" t="s">
        <v>4996</v>
      </c>
      <c r="C5038" t="s">
        <v>5196</v>
      </c>
      <c r="D5038" t="s">
        <v>4528</v>
      </c>
      <c r="E5038" t="s">
        <v>29</v>
      </c>
      <c r="F5038" t="s">
        <v>4388</v>
      </c>
      <c r="G5038">
        <v>1.25</v>
      </c>
      <c r="H5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8" t="str">
        <f>Tabla_Consulta_desde_proyectos6[[#This Row],[PRYApath]]&amp;" "&amp;Tabla_Consulta_desde_proyectos6[[#This Row],[Usunombre]]</f>
        <v>/0012/0004 RAFAEL VEGA ALVAREZ</v>
      </c>
    </row>
    <row r="5039" spans="1:11" x14ac:dyDescent="0.3">
      <c r="A5039" t="s">
        <v>4345</v>
      </c>
      <c r="B5039" t="s">
        <v>4957</v>
      </c>
      <c r="C5039" t="s">
        <v>5001</v>
      </c>
      <c r="D5039" t="s">
        <v>4529</v>
      </c>
      <c r="E5039" t="s">
        <v>286</v>
      </c>
      <c r="F5039" t="s">
        <v>4342</v>
      </c>
      <c r="G5039">
        <v>1</v>
      </c>
      <c r="H5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39" t="str">
        <f>Tabla_Consulta_desde_proyectos6[[#This Row],[PRYApath]]&amp;" "&amp;Tabla_Consulta_desde_proyectos6[[#This Row],[Usunombre]]</f>
        <v>/0012/0006 ALFONSO FUENTES RODRIGUEZ</v>
      </c>
    </row>
    <row r="5040" spans="1:11" x14ac:dyDescent="0.3">
      <c r="A5040" t="s">
        <v>4345</v>
      </c>
      <c r="B5040" t="s">
        <v>4957</v>
      </c>
      <c r="C5040" t="s">
        <v>4958</v>
      </c>
      <c r="D5040" t="s">
        <v>4529</v>
      </c>
      <c r="E5040" t="s">
        <v>65</v>
      </c>
      <c r="F5040" t="s">
        <v>4493</v>
      </c>
      <c r="G5040">
        <v>0.5</v>
      </c>
      <c r="H5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0" t="str">
        <f>Tabla_Consulta_desde_proyectos6[[#This Row],[PRYApath]]&amp;" "&amp;Tabla_Consulta_desde_proyectos6[[#This Row],[Usunombre]]</f>
        <v>/0012/0006 ALFONSO VARGAS CHAVES</v>
      </c>
    </row>
    <row r="5041" spans="1:11" x14ac:dyDescent="0.3">
      <c r="A5041" t="s">
        <v>4345</v>
      </c>
      <c r="B5041" t="s">
        <v>4957</v>
      </c>
      <c r="C5041" t="s">
        <v>4958</v>
      </c>
      <c r="D5041" t="s">
        <v>4529</v>
      </c>
      <c r="E5041" t="s">
        <v>309</v>
      </c>
      <c r="F5041" t="s">
        <v>4284</v>
      </c>
      <c r="G5041">
        <v>2</v>
      </c>
      <c r="H5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1" t="str">
        <f>Tabla_Consulta_desde_proyectos6[[#This Row],[PRYApath]]&amp;" "&amp;Tabla_Consulta_desde_proyectos6[[#This Row],[Usunombre]]</f>
        <v>/0012/0006 ANTHONY ALVAREZ NAVARRO</v>
      </c>
    </row>
    <row r="5042" spans="1:11" x14ac:dyDescent="0.3">
      <c r="A5042" t="s">
        <v>4345</v>
      </c>
      <c r="B5042" t="s">
        <v>4957</v>
      </c>
      <c r="C5042" t="s">
        <v>4999</v>
      </c>
      <c r="D5042" t="s">
        <v>4529</v>
      </c>
      <c r="E5042" t="s">
        <v>262</v>
      </c>
      <c r="F5042" t="s">
        <v>4559</v>
      </c>
      <c r="G5042">
        <v>0.5</v>
      </c>
      <c r="H5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2" t="str">
        <f>Tabla_Consulta_desde_proyectos6[[#This Row],[PRYApath]]&amp;" "&amp;Tabla_Consulta_desde_proyectos6[[#This Row],[Usunombre]]</f>
        <v>/0012/0006 ELIER CORTES BALTODANO</v>
      </c>
    </row>
    <row r="5043" spans="1:11" x14ac:dyDescent="0.3">
      <c r="A5043" t="s">
        <v>4345</v>
      </c>
      <c r="B5043" t="s">
        <v>4957</v>
      </c>
      <c r="C5043" t="s">
        <v>4958</v>
      </c>
      <c r="D5043" t="s">
        <v>4529</v>
      </c>
      <c r="E5043" t="s">
        <v>262</v>
      </c>
      <c r="F5043" t="s">
        <v>4559</v>
      </c>
      <c r="G5043">
        <v>3.25</v>
      </c>
      <c r="H5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3" t="str">
        <f>Tabla_Consulta_desde_proyectos6[[#This Row],[PRYApath]]&amp;" "&amp;Tabla_Consulta_desde_proyectos6[[#This Row],[Usunombre]]</f>
        <v>/0012/0006 ELIER CORTES BALTODANO</v>
      </c>
    </row>
    <row r="5044" spans="1:11" x14ac:dyDescent="0.3">
      <c r="A5044" t="s">
        <v>4345</v>
      </c>
      <c r="B5044" t="s">
        <v>4957</v>
      </c>
      <c r="C5044" t="s">
        <v>4958</v>
      </c>
      <c r="D5044" t="s">
        <v>4529</v>
      </c>
      <c r="E5044" t="s">
        <v>262</v>
      </c>
      <c r="F5044" t="s">
        <v>4692</v>
      </c>
      <c r="G5044">
        <v>0.25</v>
      </c>
      <c r="H5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4" t="str">
        <f>Tabla_Consulta_desde_proyectos6[[#This Row],[PRYApath]]&amp;" "&amp;Tabla_Consulta_desde_proyectos6[[#This Row],[Usunombre]]</f>
        <v>/0012/0006 ELIER CORTES BALTODANO</v>
      </c>
    </row>
    <row r="5045" spans="1:11" x14ac:dyDescent="0.3">
      <c r="A5045" t="s">
        <v>4345</v>
      </c>
      <c r="B5045" t="s">
        <v>4957</v>
      </c>
      <c r="C5045" t="s">
        <v>4999</v>
      </c>
      <c r="D5045" t="s">
        <v>4529</v>
      </c>
      <c r="E5045" t="s">
        <v>136</v>
      </c>
      <c r="F5045" t="s">
        <v>4284</v>
      </c>
      <c r="G5045">
        <v>1</v>
      </c>
      <c r="H5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5" t="str">
        <f>Tabla_Consulta_desde_proyectos6[[#This Row],[PRYApath]]&amp;" "&amp;Tabla_Consulta_desde_proyectos6[[#This Row],[Usunombre]]</f>
        <v>/0012/0006 GEHISSON ANDRES GAITAN HERRERA</v>
      </c>
    </row>
    <row r="5046" spans="1:11" x14ac:dyDescent="0.3">
      <c r="A5046" t="s">
        <v>4345</v>
      </c>
      <c r="B5046" t="s">
        <v>4957</v>
      </c>
      <c r="C5046" t="s">
        <v>5001</v>
      </c>
      <c r="D5046" t="s">
        <v>4529</v>
      </c>
      <c r="E5046" t="s">
        <v>29</v>
      </c>
      <c r="F5046" t="s">
        <v>4258</v>
      </c>
      <c r="G5046">
        <v>1.25</v>
      </c>
      <c r="H5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6" t="str">
        <f>Tabla_Consulta_desde_proyectos6[[#This Row],[PRYApath]]&amp;" "&amp;Tabla_Consulta_desde_proyectos6[[#This Row],[Usunombre]]</f>
        <v>/0012/0006 RAFAEL VEGA ALVAREZ</v>
      </c>
    </row>
    <row r="5047" spans="1:11" x14ac:dyDescent="0.3">
      <c r="A5047" t="s">
        <v>4345</v>
      </c>
      <c r="B5047" t="s">
        <v>4957</v>
      </c>
      <c r="C5047" t="s">
        <v>5002</v>
      </c>
      <c r="D5047" t="s">
        <v>4529</v>
      </c>
      <c r="E5047" t="s">
        <v>29</v>
      </c>
      <c r="F5047" t="s">
        <v>4258</v>
      </c>
      <c r="G5047">
        <v>10.41</v>
      </c>
      <c r="H5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7" t="str">
        <f>Tabla_Consulta_desde_proyectos6[[#This Row],[PRYApath]]&amp;" "&amp;Tabla_Consulta_desde_proyectos6[[#This Row],[Usunombre]]</f>
        <v>/0012/0006 RAFAEL VEGA ALVAREZ</v>
      </c>
    </row>
    <row r="5048" spans="1:11" x14ac:dyDescent="0.3">
      <c r="A5048" t="s">
        <v>4345</v>
      </c>
      <c r="B5048" t="s">
        <v>4957</v>
      </c>
      <c r="C5048" t="s">
        <v>5002</v>
      </c>
      <c r="D5048" t="s">
        <v>4529</v>
      </c>
      <c r="E5048" t="s">
        <v>29</v>
      </c>
      <c r="F5048" t="s">
        <v>4284</v>
      </c>
      <c r="G5048">
        <v>11.14</v>
      </c>
      <c r="H5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8" t="str">
        <f>Tabla_Consulta_desde_proyectos6[[#This Row],[PRYApath]]&amp;" "&amp;Tabla_Consulta_desde_proyectos6[[#This Row],[Usunombre]]</f>
        <v>/0012/0006 RAFAEL VEGA ALVAREZ</v>
      </c>
    </row>
    <row r="5049" spans="1:11" x14ac:dyDescent="0.3">
      <c r="A5049" t="s">
        <v>4345</v>
      </c>
      <c r="B5049" t="s">
        <v>4957</v>
      </c>
      <c r="C5049" t="s">
        <v>5002</v>
      </c>
      <c r="D5049" t="s">
        <v>4529</v>
      </c>
      <c r="E5049" t="s">
        <v>29</v>
      </c>
      <c r="F5049" t="s">
        <v>4342</v>
      </c>
      <c r="G5049">
        <v>10.92</v>
      </c>
      <c r="H5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49" t="str">
        <f>Tabla_Consulta_desde_proyectos6[[#This Row],[PRYApath]]&amp;" "&amp;Tabla_Consulta_desde_proyectos6[[#This Row],[Usunombre]]</f>
        <v>/0012/0006 RAFAEL VEGA ALVAREZ</v>
      </c>
    </row>
    <row r="5050" spans="1:11" x14ac:dyDescent="0.3">
      <c r="A5050" t="s">
        <v>4345</v>
      </c>
      <c r="B5050" t="s">
        <v>4957</v>
      </c>
      <c r="C5050" t="s">
        <v>5002</v>
      </c>
      <c r="D5050" t="s">
        <v>4529</v>
      </c>
      <c r="E5050" t="s">
        <v>29</v>
      </c>
      <c r="F5050" t="s">
        <v>4366</v>
      </c>
      <c r="G5050">
        <v>13.25</v>
      </c>
      <c r="H5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0" t="str">
        <f>Tabla_Consulta_desde_proyectos6[[#This Row],[PRYApath]]&amp;" "&amp;Tabla_Consulta_desde_proyectos6[[#This Row],[Usunombre]]</f>
        <v>/0012/0006 RAFAEL VEGA ALVAREZ</v>
      </c>
    </row>
    <row r="5051" spans="1:11" x14ac:dyDescent="0.3">
      <c r="A5051" t="s">
        <v>4345</v>
      </c>
      <c r="B5051" t="s">
        <v>4957</v>
      </c>
      <c r="C5051" t="s">
        <v>5002</v>
      </c>
      <c r="D5051" t="s">
        <v>4529</v>
      </c>
      <c r="E5051" t="s">
        <v>29</v>
      </c>
      <c r="F5051" t="s">
        <v>4388</v>
      </c>
      <c r="G5051">
        <v>13.25</v>
      </c>
      <c r="H5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1" t="str">
        <f>Tabla_Consulta_desde_proyectos6[[#This Row],[PRYApath]]&amp;" "&amp;Tabla_Consulta_desde_proyectos6[[#This Row],[Usunombre]]</f>
        <v>/0012/0006 RAFAEL VEGA ALVAREZ</v>
      </c>
    </row>
    <row r="5052" spans="1:11" x14ac:dyDescent="0.3">
      <c r="A5052" t="s">
        <v>4345</v>
      </c>
      <c r="B5052" t="s">
        <v>4957</v>
      </c>
      <c r="C5052" t="s">
        <v>5002</v>
      </c>
      <c r="D5052" t="s">
        <v>4529</v>
      </c>
      <c r="E5052" t="s">
        <v>29</v>
      </c>
      <c r="F5052" t="s">
        <v>4422</v>
      </c>
      <c r="G5052">
        <v>13.75</v>
      </c>
      <c r="H5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2" t="str">
        <f>Tabla_Consulta_desde_proyectos6[[#This Row],[PRYApath]]&amp;" "&amp;Tabla_Consulta_desde_proyectos6[[#This Row],[Usunombre]]</f>
        <v>/0012/0006 RAFAEL VEGA ALVAREZ</v>
      </c>
    </row>
    <row r="5053" spans="1:11" x14ac:dyDescent="0.3">
      <c r="A5053" t="s">
        <v>4345</v>
      </c>
      <c r="B5053" t="s">
        <v>4957</v>
      </c>
      <c r="C5053" t="s">
        <v>5002</v>
      </c>
      <c r="D5053" t="s">
        <v>4529</v>
      </c>
      <c r="E5053" t="s">
        <v>29</v>
      </c>
      <c r="F5053" t="s">
        <v>4434</v>
      </c>
      <c r="G5053">
        <v>15.25</v>
      </c>
      <c r="H5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3" t="str">
        <f>Tabla_Consulta_desde_proyectos6[[#This Row],[PRYApath]]&amp;" "&amp;Tabla_Consulta_desde_proyectos6[[#This Row],[Usunombre]]</f>
        <v>/0012/0006 RAFAEL VEGA ALVAREZ</v>
      </c>
    </row>
    <row r="5054" spans="1:11" x14ac:dyDescent="0.3">
      <c r="A5054" t="s">
        <v>4345</v>
      </c>
      <c r="B5054" t="s">
        <v>4957</v>
      </c>
      <c r="C5054" t="s">
        <v>5002</v>
      </c>
      <c r="D5054" t="s">
        <v>4529</v>
      </c>
      <c r="E5054" t="s">
        <v>29</v>
      </c>
      <c r="F5054" t="s">
        <v>4493</v>
      </c>
      <c r="G5054">
        <v>13.25</v>
      </c>
      <c r="H5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4" t="str">
        <f>Tabla_Consulta_desde_proyectos6[[#This Row],[PRYApath]]&amp;" "&amp;Tabla_Consulta_desde_proyectos6[[#This Row],[Usunombre]]</f>
        <v>/0012/0006 RAFAEL VEGA ALVAREZ</v>
      </c>
    </row>
    <row r="5055" spans="1:11" x14ac:dyDescent="0.3">
      <c r="A5055" t="s">
        <v>4345</v>
      </c>
      <c r="B5055" t="s">
        <v>4957</v>
      </c>
      <c r="C5055" t="s">
        <v>5002</v>
      </c>
      <c r="D5055" t="s">
        <v>4529</v>
      </c>
      <c r="E5055" t="s">
        <v>29</v>
      </c>
      <c r="F5055" t="s">
        <v>4559</v>
      </c>
      <c r="G5055">
        <v>10.25</v>
      </c>
      <c r="H5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5" t="str">
        <f>Tabla_Consulta_desde_proyectos6[[#This Row],[PRYApath]]&amp;" "&amp;Tabla_Consulta_desde_proyectos6[[#This Row],[Usunombre]]</f>
        <v>/0012/0006 RAFAEL VEGA ALVAREZ</v>
      </c>
    </row>
    <row r="5056" spans="1:11" x14ac:dyDescent="0.3">
      <c r="A5056" t="s">
        <v>4345</v>
      </c>
      <c r="B5056" t="s">
        <v>4957</v>
      </c>
      <c r="C5056" t="s">
        <v>5002</v>
      </c>
      <c r="D5056" t="s">
        <v>4529</v>
      </c>
      <c r="E5056" t="s">
        <v>29</v>
      </c>
      <c r="F5056" t="s">
        <v>4593</v>
      </c>
      <c r="G5056">
        <v>11.5</v>
      </c>
      <c r="H5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6" t="str">
        <f>Tabla_Consulta_desde_proyectos6[[#This Row],[PRYApath]]&amp;" "&amp;Tabla_Consulta_desde_proyectos6[[#This Row],[Usunombre]]</f>
        <v>/0012/0006 RAFAEL VEGA ALVAREZ</v>
      </c>
    </row>
    <row r="5057" spans="1:11" x14ac:dyDescent="0.3">
      <c r="A5057" t="s">
        <v>4345</v>
      </c>
      <c r="B5057" t="s">
        <v>5508</v>
      </c>
      <c r="C5057" t="s">
        <v>5634</v>
      </c>
      <c r="D5057" t="s">
        <v>4530</v>
      </c>
      <c r="E5057" t="s">
        <v>262</v>
      </c>
      <c r="F5057" t="s">
        <v>4258</v>
      </c>
      <c r="G5057">
        <v>0.25</v>
      </c>
      <c r="H5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7" t="str">
        <f>Tabla_Consulta_desde_proyectos6[[#This Row],[PRYApath]]&amp;" "&amp;Tabla_Consulta_desde_proyectos6[[#This Row],[Usunombre]]</f>
        <v>/0012/0008 ELIER CORTES BALTODANO</v>
      </c>
    </row>
    <row r="5058" spans="1:11" x14ac:dyDescent="0.3">
      <c r="A5058" t="s">
        <v>4345</v>
      </c>
      <c r="B5058" t="s">
        <v>5508</v>
      </c>
      <c r="C5058" t="s">
        <v>5513</v>
      </c>
      <c r="D5058" t="s">
        <v>4530</v>
      </c>
      <c r="E5058" t="s">
        <v>262</v>
      </c>
      <c r="F5058" t="s">
        <v>4284</v>
      </c>
      <c r="G5058">
        <v>0.25</v>
      </c>
      <c r="H5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8" t="str">
        <f>Tabla_Consulta_desde_proyectos6[[#This Row],[PRYApath]]&amp;" "&amp;Tabla_Consulta_desde_proyectos6[[#This Row],[Usunombre]]</f>
        <v>/0012/0008 ELIER CORTES BALTODANO</v>
      </c>
    </row>
    <row r="5059" spans="1:11" x14ac:dyDescent="0.3">
      <c r="A5059" t="s">
        <v>4345</v>
      </c>
      <c r="B5059" t="s">
        <v>5508</v>
      </c>
      <c r="C5059" t="s">
        <v>5634</v>
      </c>
      <c r="D5059" t="s">
        <v>4530</v>
      </c>
      <c r="E5059" t="s">
        <v>262</v>
      </c>
      <c r="F5059" t="s">
        <v>4284</v>
      </c>
      <c r="G5059">
        <v>0.75</v>
      </c>
      <c r="H5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59" t="str">
        <f>Tabla_Consulta_desde_proyectos6[[#This Row],[PRYApath]]&amp;" "&amp;Tabla_Consulta_desde_proyectos6[[#This Row],[Usunombre]]</f>
        <v>/0012/0008 ELIER CORTES BALTODANO</v>
      </c>
    </row>
    <row r="5060" spans="1:11" x14ac:dyDescent="0.3">
      <c r="A5060" t="s">
        <v>4345</v>
      </c>
      <c r="B5060" t="s">
        <v>5508</v>
      </c>
      <c r="C5060" t="s">
        <v>5509</v>
      </c>
      <c r="D5060" t="s">
        <v>4530</v>
      </c>
      <c r="E5060" t="s">
        <v>262</v>
      </c>
      <c r="F5060" t="s">
        <v>4342</v>
      </c>
      <c r="G5060">
        <v>0.75</v>
      </c>
      <c r="H5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0" t="str">
        <f>Tabla_Consulta_desde_proyectos6[[#This Row],[PRYApath]]&amp;" "&amp;Tabla_Consulta_desde_proyectos6[[#This Row],[Usunombre]]</f>
        <v>/0012/0008 ELIER CORTES BALTODANO</v>
      </c>
    </row>
    <row r="5061" spans="1:11" x14ac:dyDescent="0.3">
      <c r="A5061" t="s">
        <v>4345</v>
      </c>
      <c r="B5061" t="s">
        <v>5508</v>
      </c>
      <c r="C5061" t="s">
        <v>5513</v>
      </c>
      <c r="D5061" t="s">
        <v>4530</v>
      </c>
      <c r="E5061" t="s">
        <v>262</v>
      </c>
      <c r="F5061" t="s">
        <v>4342</v>
      </c>
      <c r="G5061">
        <v>0.75</v>
      </c>
      <c r="H5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1" t="str">
        <f>Tabla_Consulta_desde_proyectos6[[#This Row],[PRYApath]]&amp;" "&amp;Tabla_Consulta_desde_proyectos6[[#This Row],[Usunombre]]</f>
        <v>/0012/0008 ELIER CORTES BALTODANO</v>
      </c>
    </row>
    <row r="5062" spans="1:11" x14ac:dyDescent="0.3">
      <c r="A5062" t="s">
        <v>4345</v>
      </c>
      <c r="B5062" t="s">
        <v>5508</v>
      </c>
      <c r="C5062" t="s">
        <v>5634</v>
      </c>
      <c r="D5062" t="s">
        <v>4530</v>
      </c>
      <c r="E5062" t="s">
        <v>262</v>
      </c>
      <c r="F5062" t="s">
        <v>4342</v>
      </c>
      <c r="G5062">
        <v>0.75</v>
      </c>
      <c r="H5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2" t="str">
        <f>Tabla_Consulta_desde_proyectos6[[#This Row],[PRYApath]]&amp;" "&amp;Tabla_Consulta_desde_proyectos6[[#This Row],[Usunombre]]</f>
        <v>/0012/0008 ELIER CORTES BALTODANO</v>
      </c>
    </row>
    <row r="5063" spans="1:11" x14ac:dyDescent="0.3">
      <c r="A5063" t="s">
        <v>4345</v>
      </c>
      <c r="B5063" t="s">
        <v>5508</v>
      </c>
      <c r="C5063" t="s">
        <v>5513</v>
      </c>
      <c r="D5063" t="s">
        <v>4530</v>
      </c>
      <c r="E5063" t="s">
        <v>262</v>
      </c>
      <c r="F5063" t="s">
        <v>4366</v>
      </c>
      <c r="G5063">
        <v>0.5</v>
      </c>
      <c r="H5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3" t="str">
        <f>Tabla_Consulta_desde_proyectos6[[#This Row],[PRYApath]]&amp;" "&amp;Tabla_Consulta_desde_proyectos6[[#This Row],[Usunombre]]</f>
        <v>/0012/0008 ELIER CORTES BALTODANO</v>
      </c>
    </row>
    <row r="5064" spans="1:11" x14ac:dyDescent="0.3">
      <c r="A5064" t="s">
        <v>4345</v>
      </c>
      <c r="B5064" t="s">
        <v>5508</v>
      </c>
      <c r="C5064" t="s">
        <v>5634</v>
      </c>
      <c r="D5064" t="s">
        <v>4530</v>
      </c>
      <c r="E5064" t="s">
        <v>262</v>
      </c>
      <c r="F5064" t="s">
        <v>4366</v>
      </c>
      <c r="G5064">
        <v>0.25</v>
      </c>
      <c r="H5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4" t="str">
        <f>Tabla_Consulta_desde_proyectos6[[#This Row],[PRYApath]]&amp;" "&amp;Tabla_Consulta_desde_proyectos6[[#This Row],[Usunombre]]</f>
        <v>/0012/0008 ELIER CORTES BALTODANO</v>
      </c>
    </row>
    <row r="5065" spans="1:11" x14ac:dyDescent="0.3">
      <c r="A5065" t="s">
        <v>4345</v>
      </c>
      <c r="B5065" t="s">
        <v>5508</v>
      </c>
      <c r="C5065" t="s">
        <v>5633</v>
      </c>
      <c r="D5065" t="s">
        <v>4530</v>
      </c>
      <c r="E5065" t="s">
        <v>262</v>
      </c>
      <c r="F5065" t="s">
        <v>4559</v>
      </c>
      <c r="G5065">
        <v>0.25</v>
      </c>
      <c r="H5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5" t="str">
        <f>Tabla_Consulta_desde_proyectos6[[#This Row],[PRYApath]]&amp;" "&amp;Tabla_Consulta_desde_proyectos6[[#This Row],[Usunombre]]</f>
        <v>/0012/0008 ELIER CORTES BALTODANO</v>
      </c>
    </row>
    <row r="5066" spans="1:11" x14ac:dyDescent="0.3">
      <c r="A5066" t="s">
        <v>4345</v>
      </c>
      <c r="B5066" t="s">
        <v>5508</v>
      </c>
      <c r="C5066" t="s">
        <v>5634</v>
      </c>
      <c r="D5066" t="s">
        <v>4530</v>
      </c>
      <c r="E5066" t="s">
        <v>262</v>
      </c>
      <c r="F5066" t="s">
        <v>4559</v>
      </c>
      <c r="G5066">
        <v>0.25</v>
      </c>
      <c r="H5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6" t="str">
        <f>Tabla_Consulta_desde_proyectos6[[#This Row],[PRYApath]]&amp;" "&amp;Tabla_Consulta_desde_proyectos6[[#This Row],[Usunombre]]</f>
        <v>/0012/0008 ELIER CORTES BALTODANO</v>
      </c>
    </row>
    <row r="5067" spans="1:11" x14ac:dyDescent="0.3">
      <c r="A5067" t="s">
        <v>4345</v>
      </c>
      <c r="B5067" t="s">
        <v>5508</v>
      </c>
      <c r="C5067" t="s">
        <v>5509</v>
      </c>
      <c r="D5067" t="s">
        <v>4530</v>
      </c>
      <c r="E5067" t="s">
        <v>262</v>
      </c>
      <c r="F5067" t="s">
        <v>4593</v>
      </c>
      <c r="G5067">
        <v>2</v>
      </c>
      <c r="H5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7" t="str">
        <f>Tabla_Consulta_desde_proyectos6[[#This Row],[PRYApath]]&amp;" "&amp;Tabla_Consulta_desde_proyectos6[[#This Row],[Usunombre]]</f>
        <v>/0012/0008 ELIER CORTES BALTODANO</v>
      </c>
    </row>
    <row r="5068" spans="1:11" x14ac:dyDescent="0.3">
      <c r="A5068" t="s">
        <v>4345</v>
      </c>
      <c r="B5068" t="s">
        <v>5508</v>
      </c>
      <c r="C5068" t="s">
        <v>5634</v>
      </c>
      <c r="D5068" t="s">
        <v>4530</v>
      </c>
      <c r="E5068" t="s">
        <v>262</v>
      </c>
      <c r="F5068" t="s">
        <v>4593</v>
      </c>
      <c r="G5068">
        <v>0.5</v>
      </c>
      <c r="H5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8" t="str">
        <f>Tabla_Consulta_desde_proyectos6[[#This Row],[PRYApath]]&amp;" "&amp;Tabla_Consulta_desde_proyectos6[[#This Row],[Usunombre]]</f>
        <v>/0012/0008 ELIER CORTES BALTODANO</v>
      </c>
    </row>
    <row r="5069" spans="1:11" x14ac:dyDescent="0.3">
      <c r="A5069" t="s">
        <v>4345</v>
      </c>
      <c r="B5069" t="s">
        <v>5508</v>
      </c>
      <c r="C5069" t="s">
        <v>5509</v>
      </c>
      <c r="D5069" t="s">
        <v>4530</v>
      </c>
      <c r="E5069" t="s">
        <v>262</v>
      </c>
      <c r="F5069" t="s">
        <v>4640</v>
      </c>
      <c r="G5069">
        <v>0.75</v>
      </c>
      <c r="H5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69" t="str">
        <f>Tabla_Consulta_desde_proyectos6[[#This Row],[PRYApath]]&amp;" "&amp;Tabla_Consulta_desde_proyectos6[[#This Row],[Usunombre]]</f>
        <v>/0012/0008 ELIER CORTES BALTODANO</v>
      </c>
    </row>
    <row r="5070" spans="1:11" x14ac:dyDescent="0.3">
      <c r="A5070" t="s">
        <v>4345</v>
      </c>
      <c r="B5070" t="s">
        <v>5508</v>
      </c>
      <c r="C5070" t="s">
        <v>5509</v>
      </c>
      <c r="D5070" t="s">
        <v>4530</v>
      </c>
      <c r="E5070" t="s">
        <v>136</v>
      </c>
      <c r="F5070" t="s">
        <v>4284</v>
      </c>
      <c r="G5070">
        <v>1</v>
      </c>
      <c r="H5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0" t="str">
        <f>Tabla_Consulta_desde_proyectos6[[#This Row],[PRYApath]]&amp;" "&amp;Tabla_Consulta_desde_proyectos6[[#This Row],[Usunombre]]</f>
        <v>/0012/0008 GEHISSON ANDRES GAITAN HERRERA</v>
      </c>
    </row>
    <row r="5071" spans="1:11" x14ac:dyDescent="0.3">
      <c r="A5071" t="s">
        <v>4345</v>
      </c>
      <c r="B5071" t="s">
        <v>5508</v>
      </c>
      <c r="C5071" t="s">
        <v>5513</v>
      </c>
      <c r="D5071" t="s">
        <v>4530</v>
      </c>
      <c r="E5071" t="s">
        <v>136</v>
      </c>
      <c r="F5071" t="s">
        <v>4284</v>
      </c>
      <c r="G5071">
        <v>2</v>
      </c>
      <c r="H5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1" t="str">
        <f>Tabla_Consulta_desde_proyectos6[[#This Row],[PRYApath]]&amp;" "&amp;Tabla_Consulta_desde_proyectos6[[#This Row],[Usunombre]]</f>
        <v>/0012/0008 GEHISSON ANDRES GAITAN HERRERA</v>
      </c>
    </row>
    <row r="5072" spans="1:11" x14ac:dyDescent="0.3">
      <c r="A5072" t="s">
        <v>4345</v>
      </c>
      <c r="B5072" t="s">
        <v>5508</v>
      </c>
      <c r="C5072" t="s">
        <v>5634</v>
      </c>
      <c r="D5072" t="s">
        <v>4530</v>
      </c>
      <c r="E5072" t="s">
        <v>136</v>
      </c>
      <c r="F5072" t="s">
        <v>4284</v>
      </c>
      <c r="G5072">
        <v>0.5</v>
      </c>
      <c r="H5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2" t="str">
        <f>Tabla_Consulta_desde_proyectos6[[#This Row],[PRYApath]]&amp;" "&amp;Tabla_Consulta_desde_proyectos6[[#This Row],[Usunombre]]</f>
        <v>/0012/0008 GEHISSON ANDRES GAITAN HERRERA</v>
      </c>
    </row>
    <row r="5073" spans="1:11" x14ac:dyDescent="0.3">
      <c r="A5073" t="s">
        <v>4345</v>
      </c>
      <c r="B5073" t="s">
        <v>5508</v>
      </c>
      <c r="C5073" t="s">
        <v>5509</v>
      </c>
      <c r="D5073" t="s">
        <v>4530</v>
      </c>
      <c r="E5073" t="s">
        <v>136</v>
      </c>
      <c r="F5073" t="s">
        <v>4342</v>
      </c>
      <c r="G5073">
        <v>1</v>
      </c>
      <c r="H5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3" t="str">
        <f>Tabla_Consulta_desde_proyectos6[[#This Row],[PRYApath]]&amp;" "&amp;Tabla_Consulta_desde_proyectos6[[#This Row],[Usunombre]]</f>
        <v>/0012/0008 GEHISSON ANDRES GAITAN HERRERA</v>
      </c>
    </row>
    <row r="5074" spans="1:11" x14ac:dyDescent="0.3">
      <c r="A5074" t="s">
        <v>4345</v>
      </c>
      <c r="B5074" t="s">
        <v>5508</v>
      </c>
      <c r="C5074" t="s">
        <v>5513</v>
      </c>
      <c r="D5074" t="s">
        <v>4530</v>
      </c>
      <c r="E5074" t="s">
        <v>136</v>
      </c>
      <c r="F5074" t="s">
        <v>4366</v>
      </c>
      <c r="G5074">
        <v>0.5</v>
      </c>
      <c r="H5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4" t="str">
        <f>Tabla_Consulta_desde_proyectos6[[#This Row],[PRYApath]]&amp;" "&amp;Tabla_Consulta_desde_proyectos6[[#This Row],[Usunombre]]</f>
        <v>/0012/0008 GEHISSON ANDRES GAITAN HERRERA</v>
      </c>
    </row>
    <row r="5075" spans="1:11" x14ac:dyDescent="0.3">
      <c r="A5075" t="s">
        <v>4345</v>
      </c>
      <c r="B5075" t="s">
        <v>5508</v>
      </c>
      <c r="C5075" t="s">
        <v>5633</v>
      </c>
      <c r="D5075" t="s">
        <v>4530</v>
      </c>
      <c r="E5075" t="s">
        <v>29</v>
      </c>
      <c r="F5075" t="s">
        <v>4342</v>
      </c>
      <c r="G5075">
        <v>0.84</v>
      </c>
      <c r="H5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5" t="str">
        <f>Tabla_Consulta_desde_proyectos6[[#This Row],[PRYApath]]&amp;" "&amp;Tabla_Consulta_desde_proyectos6[[#This Row],[Usunombre]]</f>
        <v>/0012/0008 RAFAEL VEGA ALVAREZ</v>
      </c>
    </row>
    <row r="5076" spans="1:11" x14ac:dyDescent="0.3">
      <c r="A5076" t="s">
        <v>4345</v>
      </c>
      <c r="B5076" t="s">
        <v>5384</v>
      </c>
      <c r="C5076" t="s">
        <v>5635</v>
      </c>
      <c r="D5076" t="s">
        <v>4531</v>
      </c>
      <c r="E5076" t="s">
        <v>262</v>
      </c>
      <c r="F5076" t="s">
        <v>4366</v>
      </c>
      <c r="G5076">
        <v>0.25</v>
      </c>
      <c r="H5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6" t="str">
        <f>Tabla_Consulta_desde_proyectos6[[#This Row],[PRYApath]]&amp;" "&amp;Tabla_Consulta_desde_proyectos6[[#This Row],[Usunombre]]</f>
        <v>/0012/0010 ELIER CORTES BALTODANO</v>
      </c>
    </row>
    <row r="5077" spans="1:11" x14ac:dyDescent="0.3">
      <c r="A5077" t="s">
        <v>4345</v>
      </c>
      <c r="B5077" t="s">
        <v>5384</v>
      </c>
      <c r="C5077" t="s">
        <v>5396</v>
      </c>
      <c r="D5077" t="s">
        <v>4531</v>
      </c>
      <c r="E5077" t="s">
        <v>262</v>
      </c>
      <c r="F5077" t="s">
        <v>4366</v>
      </c>
      <c r="G5077">
        <v>3.75</v>
      </c>
      <c r="H5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7" t="str">
        <f>Tabla_Consulta_desde_proyectos6[[#This Row],[PRYApath]]&amp;" "&amp;Tabla_Consulta_desde_proyectos6[[#This Row],[Usunombre]]</f>
        <v>/0012/0010 ELIER CORTES BALTODANO</v>
      </c>
    </row>
    <row r="5078" spans="1:11" x14ac:dyDescent="0.3">
      <c r="A5078" t="s">
        <v>4345</v>
      </c>
      <c r="B5078" t="s">
        <v>5384</v>
      </c>
      <c r="C5078" t="s">
        <v>5385</v>
      </c>
      <c r="D5078" t="s">
        <v>4531</v>
      </c>
      <c r="E5078" t="s">
        <v>262</v>
      </c>
      <c r="F5078" t="s">
        <v>4388</v>
      </c>
      <c r="G5078">
        <v>1</v>
      </c>
      <c r="H5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8" t="str">
        <f>Tabla_Consulta_desde_proyectos6[[#This Row],[PRYApath]]&amp;" "&amp;Tabla_Consulta_desde_proyectos6[[#This Row],[Usunombre]]</f>
        <v>/0012/0010 ELIER CORTES BALTODANO</v>
      </c>
    </row>
    <row r="5079" spans="1:11" x14ac:dyDescent="0.3">
      <c r="A5079" t="s">
        <v>4345</v>
      </c>
      <c r="B5079" t="s">
        <v>5384</v>
      </c>
      <c r="C5079" t="s">
        <v>5385</v>
      </c>
      <c r="D5079" t="s">
        <v>4531</v>
      </c>
      <c r="E5079" t="s">
        <v>262</v>
      </c>
      <c r="F5079" t="s">
        <v>4493</v>
      </c>
      <c r="G5079">
        <v>0.75</v>
      </c>
      <c r="H5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79" t="str">
        <f>Tabla_Consulta_desde_proyectos6[[#This Row],[PRYApath]]&amp;" "&amp;Tabla_Consulta_desde_proyectos6[[#This Row],[Usunombre]]</f>
        <v>/0012/0010 ELIER CORTES BALTODANO</v>
      </c>
    </row>
    <row r="5080" spans="1:11" x14ac:dyDescent="0.3">
      <c r="A5080" t="s">
        <v>4345</v>
      </c>
      <c r="B5080" t="s">
        <v>5384</v>
      </c>
      <c r="C5080" t="s">
        <v>5385</v>
      </c>
      <c r="D5080" t="s">
        <v>4531</v>
      </c>
      <c r="E5080" t="s">
        <v>262</v>
      </c>
      <c r="F5080" t="s">
        <v>4610</v>
      </c>
      <c r="G5080">
        <v>3.75</v>
      </c>
      <c r="H5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0" t="str">
        <f>Tabla_Consulta_desde_proyectos6[[#This Row],[PRYApath]]&amp;" "&amp;Tabla_Consulta_desde_proyectos6[[#This Row],[Usunombre]]</f>
        <v>/0012/0010 ELIER CORTES BALTODANO</v>
      </c>
    </row>
    <row r="5081" spans="1:11" x14ac:dyDescent="0.3">
      <c r="A5081" t="s">
        <v>4345</v>
      </c>
      <c r="B5081" t="s">
        <v>5384</v>
      </c>
      <c r="C5081" t="s">
        <v>5385</v>
      </c>
      <c r="D5081" t="s">
        <v>4531</v>
      </c>
      <c r="E5081" t="s">
        <v>262</v>
      </c>
      <c r="F5081" t="s">
        <v>4692</v>
      </c>
      <c r="G5081">
        <v>0.5</v>
      </c>
      <c r="H5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1" t="str">
        <f>Tabla_Consulta_desde_proyectos6[[#This Row],[PRYApath]]&amp;" "&amp;Tabla_Consulta_desde_proyectos6[[#This Row],[Usunombre]]</f>
        <v>/0012/0010 ELIER CORTES BALTODANO</v>
      </c>
    </row>
    <row r="5082" spans="1:11" x14ac:dyDescent="0.3">
      <c r="A5082" t="s">
        <v>4345</v>
      </c>
      <c r="B5082" t="s">
        <v>5384</v>
      </c>
      <c r="C5082" t="s">
        <v>5385</v>
      </c>
      <c r="D5082" t="s">
        <v>4531</v>
      </c>
      <c r="E5082" t="s">
        <v>136</v>
      </c>
      <c r="F5082" t="s">
        <v>4284</v>
      </c>
      <c r="G5082">
        <v>6.5</v>
      </c>
      <c r="H5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2" t="str">
        <f>Tabla_Consulta_desde_proyectos6[[#This Row],[PRYApath]]&amp;" "&amp;Tabla_Consulta_desde_proyectos6[[#This Row],[Usunombre]]</f>
        <v>/0012/0010 GEHISSON ANDRES GAITAN HERRERA</v>
      </c>
    </row>
    <row r="5083" spans="1:11" x14ac:dyDescent="0.3">
      <c r="A5083" t="s">
        <v>4345</v>
      </c>
      <c r="B5083" t="s">
        <v>5384</v>
      </c>
      <c r="C5083" t="s">
        <v>5396</v>
      </c>
      <c r="D5083" t="s">
        <v>4531</v>
      </c>
      <c r="E5083" t="s">
        <v>136</v>
      </c>
      <c r="F5083" t="s">
        <v>4342</v>
      </c>
      <c r="G5083">
        <v>1</v>
      </c>
      <c r="H5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3" t="str">
        <f>Tabla_Consulta_desde_proyectos6[[#This Row],[PRYApath]]&amp;" "&amp;Tabla_Consulta_desde_proyectos6[[#This Row],[Usunombre]]</f>
        <v>/0012/0010 GEHISSON ANDRES GAITAN HERRERA</v>
      </c>
    </row>
    <row r="5084" spans="1:11" x14ac:dyDescent="0.3">
      <c r="A5084" t="s">
        <v>4345</v>
      </c>
      <c r="B5084" t="s">
        <v>5384</v>
      </c>
      <c r="C5084" t="s">
        <v>5385</v>
      </c>
      <c r="D5084" t="s">
        <v>4531</v>
      </c>
      <c r="E5084" t="s">
        <v>3974</v>
      </c>
      <c r="F5084" t="s">
        <v>4366</v>
      </c>
      <c r="G5084">
        <v>7</v>
      </c>
      <c r="H5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4" t="str">
        <f>Tabla_Consulta_desde_proyectos6[[#This Row],[PRYApath]]&amp;" "&amp;Tabla_Consulta_desde_proyectos6[[#This Row],[Usunombre]]</f>
        <v>/0012/0010 HELEN AZARIA NAVARRO BARAHONA</v>
      </c>
    </row>
    <row r="5085" spans="1:11" x14ac:dyDescent="0.3">
      <c r="A5085" t="s">
        <v>4345</v>
      </c>
      <c r="B5085" t="s">
        <v>5384</v>
      </c>
      <c r="C5085" t="s">
        <v>5385</v>
      </c>
      <c r="D5085" t="s">
        <v>4531</v>
      </c>
      <c r="E5085" t="s">
        <v>3974</v>
      </c>
      <c r="F5085" t="s">
        <v>4388</v>
      </c>
      <c r="G5085">
        <v>14.5</v>
      </c>
      <c r="H5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5" t="str">
        <f>Tabla_Consulta_desde_proyectos6[[#This Row],[PRYApath]]&amp;" "&amp;Tabla_Consulta_desde_proyectos6[[#This Row],[Usunombre]]</f>
        <v>/0012/0010 HELEN AZARIA NAVARRO BARAHONA</v>
      </c>
    </row>
    <row r="5086" spans="1:11" x14ac:dyDescent="0.3">
      <c r="A5086" t="s">
        <v>4345</v>
      </c>
      <c r="B5086" t="s">
        <v>5384</v>
      </c>
      <c r="C5086" t="s">
        <v>5385</v>
      </c>
      <c r="D5086" t="s">
        <v>4531</v>
      </c>
      <c r="E5086" t="s">
        <v>3974</v>
      </c>
      <c r="F5086" t="s">
        <v>4422</v>
      </c>
      <c r="G5086">
        <v>2</v>
      </c>
      <c r="H5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6" t="str">
        <f>Tabla_Consulta_desde_proyectos6[[#This Row],[PRYApath]]&amp;" "&amp;Tabla_Consulta_desde_proyectos6[[#This Row],[Usunombre]]</f>
        <v>/0012/0010 HELEN AZARIA NAVARRO BARAHONA</v>
      </c>
    </row>
    <row r="5087" spans="1:11" x14ac:dyDescent="0.3">
      <c r="A5087" t="s">
        <v>4345</v>
      </c>
      <c r="B5087" t="s">
        <v>4963</v>
      </c>
      <c r="C5087" t="s">
        <v>5197</v>
      </c>
      <c r="D5087" t="s">
        <v>4532</v>
      </c>
      <c r="E5087" t="s">
        <v>29</v>
      </c>
      <c r="F5087" t="s">
        <v>4366</v>
      </c>
      <c r="G5087">
        <v>0.75</v>
      </c>
      <c r="H50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7" t="str">
        <f>Tabla_Consulta_desde_proyectos6[[#This Row],[PRYApath]]&amp;" "&amp;Tabla_Consulta_desde_proyectos6[[#This Row],[Usunombre]]</f>
        <v>/0012/0012 RAFAEL VEGA ALVAREZ</v>
      </c>
    </row>
    <row r="5088" spans="1:11" x14ac:dyDescent="0.3">
      <c r="A5088" t="s">
        <v>4345</v>
      </c>
      <c r="B5088" t="s">
        <v>4960</v>
      </c>
      <c r="C5088" t="s">
        <v>5004</v>
      </c>
      <c r="D5088" t="s">
        <v>4533</v>
      </c>
      <c r="E5088" t="s">
        <v>65</v>
      </c>
      <c r="F5088" t="s">
        <v>4258</v>
      </c>
      <c r="G5088">
        <v>3.75</v>
      </c>
      <c r="H5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8" t="str">
        <f>Tabla_Consulta_desde_proyectos6[[#This Row],[PRYApath]]&amp;" "&amp;Tabla_Consulta_desde_proyectos6[[#This Row],[Usunombre]]</f>
        <v>/0012/0014 ALFONSO VARGAS CHAVES</v>
      </c>
    </row>
    <row r="5089" spans="1:11" x14ac:dyDescent="0.3">
      <c r="A5089" t="s">
        <v>4345</v>
      </c>
      <c r="B5089" t="s">
        <v>4960</v>
      </c>
      <c r="C5089" t="s">
        <v>4961</v>
      </c>
      <c r="D5089" t="s">
        <v>4533</v>
      </c>
      <c r="E5089" t="s">
        <v>65</v>
      </c>
      <c r="F5089" t="s">
        <v>4258</v>
      </c>
      <c r="G5089">
        <v>1.25</v>
      </c>
      <c r="H5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89" t="str">
        <f>Tabla_Consulta_desde_proyectos6[[#This Row],[PRYApath]]&amp;" "&amp;Tabla_Consulta_desde_proyectos6[[#This Row],[Usunombre]]</f>
        <v>/0012/0014 ALFONSO VARGAS CHAVES</v>
      </c>
    </row>
    <row r="5090" spans="1:11" x14ac:dyDescent="0.3">
      <c r="A5090" t="s">
        <v>4345</v>
      </c>
      <c r="B5090" t="s">
        <v>4960</v>
      </c>
      <c r="C5090" t="s">
        <v>4961</v>
      </c>
      <c r="D5090" t="s">
        <v>4533</v>
      </c>
      <c r="E5090" t="s">
        <v>65</v>
      </c>
      <c r="F5090" t="s">
        <v>4284</v>
      </c>
      <c r="G5090">
        <v>2</v>
      </c>
      <c r="H5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0" t="str">
        <f>Tabla_Consulta_desde_proyectos6[[#This Row],[PRYApath]]&amp;" "&amp;Tabla_Consulta_desde_proyectos6[[#This Row],[Usunombre]]</f>
        <v>/0012/0014 ALFONSO VARGAS CHAVES</v>
      </c>
    </row>
    <row r="5091" spans="1:11" x14ac:dyDescent="0.3">
      <c r="A5091" t="s">
        <v>4345</v>
      </c>
      <c r="B5091" t="s">
        <v>4960</v>
      </c>
      <c r="C5091" t="s">
        <v>4961</v>
      </c>
      <c r="D5091" t="s">
        <v>4533</v>
      </c>
      <c r="E5091" t="s">
        <v>65</v>
      </c>
      <c r="F5091" t="s">
        <v>4342</v>
      </c>
      <c r="G5091">
        <v>0.75</v>
      </c>
      <c r="H5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1" t="str">
        <f>Tabla_Consulta_desde_proyectos6[[#This Row],[PRYApath]]&amp;" "&amp;Tabla_Consulta_desde_proyectos6[[#This Row],[Usunombre]]</f>
        <v>/0012/0014 ALFONSO VARGAS CHAVES</v>
      </c>
    </row>
    <row r="5092" spans="1:11" x14ac:dyDescent="0.3">
      <c r="A5092" t="s">
        <v>4345</v>
      </c>
      <c r="B5092" t="s">
        <v>4960</v>
      </c>
      <c r="C5092" t="s">
        <v>4961</v>
      </c>
      <c r="D5092" t="s">
        <v>4533</v>
      </c>
      <c r="E5092" t="s">
        <v>65</v>
      </c>
      <c r="F5092" t="s">
        <v>4366</v>
      </c>
      <c r="G5092">
        <v>3.75</v>
      </c>
      <c r="H5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2" t="str">
        <f>Tabla_Consulta_desde_proyectos6[[#This Row],[PRYApath]]&amp;" "&amp;Tabla_Consulta_desde_proyectos6[[#This Row],[Usunombre]]</f>
        <v>/0012/0014 ALFONSO VARGAS CHAVES</v>
      </c>
    </row>
    <row r="5093" spans="1:11" x14ac:dyDescent="0.3">
      <c r="A5093" t="s">
        <v>4345</v>
      </c>
      <c r="B5093" t="s">
        <v>4960</v>
      </c>
      <c r="C5093" t="s">
        <v>4961</v>
      </c>
      <c r="D5093" t="s">
        <v>4533</v>
      </c>
      <c r="E5093" t="s">
        <v>65</v>
      </c>
      <c r="F5093" t="s">
        <v>4422</v>
      </c>
      <c r="G5093">
        <v>0.5</v>
      </c>
      <c r="H5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3" t="str">
        <f>Tabla_Consulta_desde_proyectos6[[#This Row],[PRYApath]]&amp;" "&amp;Tabla_Consulta_desde_proyectos6[[#This Row],[Usunombre]]</f>
        <v>/0012/0014 ALFONSO VARGAS CHAVES</v>
      </c>
    </row>
    <row r="5094" spans="1:11" x14ac:dyDescent="0.3">
      <c r="A5094" t="s">
        <v>4345</v>
      </c>
      <c r="B5094" t="s">
        <v>4960</v>
      </c>
      <c r="C5094" t="s">
        <v>4961</v>
      </c>
      <c r="D5094" t="s">
        <v>4533</v>
      </c>
      <c r="E5094" t="s">
        <v>65</v>
      </c>
      <c r="F5094" t="s">
        <v>4493</v>
      </c>
      <c r="G5094">
        <v>9.25</v>
      </c>
      <c r="H50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4" t="str">
        <f>Tabla_Consulta_desde_proyectos6[[#This Row],[PRYApath]]&amp;" "&amp;Tabla_Consulta_desde_proyectos6[[#This Row],[Usunombre]]</f>
        <v>/0012/0014 ALFONSO VARGAS CHAVES</v>
      </c>
    </row>
    <row r="5095" spans="1:11" x14ac:dyDescent="0.3">
      <c r="A5095" t="s">
        <v>4345</v>
      </c>
      <c r="B5095" t="s">
        <v>4960</v>
      </c>
      <c r="C5095" t="s">
        <v>4961</v>
      </c>
      <c r="D5095" t="s">
        <v>4533</v>
      </c>
      <c r="E5095" t="s">
        <v>65</v>
      </c>
      <c r="F5095" t="s">
        <v>4559</v>
      </c>
      <c r="G5095">
        <v>26.75</v>
      </c>
      <c r="H50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5" t="str">
        <f>Tabla_Consulta_desde_proyectos6[[#This Row],[PRYApath]]&amp;" "&amp;Tabla_Consulta_desde_proyectos6[[#This Row],[Usunombre]]</f>
        <v>/0012/0014 ALFONSO VARGAS CHAVES</v>
      </c>
    </row>
    <row r="5096" spans="1:11" x14ac:dyDescent="0.3">
      <c r="A5096" t="s">
        <v>4345</v>
      </c>
      <c r="B5096" t="s">
        <v>4960</v>
      </c>
      <c r="C5096" t="s">
        <v>4961</v>
      </c>
      <c r="D5096" t="s">
        <v>4533</v>
      </c>
      <c r="E5096" t="s">
        <v>65</v>
      </c>
      <c r="F5096" t="s">
        <v>4593</v>
      </c>
      <c r="G5096">
        <v>2.75</v>
      </c>
      <c r="H5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6" t="str">
        <f>Tabla_Consulta_desde_proyectos6[[#This Row],[PRYApath]]&amp;" "&amp;Tabla_Consulta_desde_proyectos6[[#This Row],[Usunombre]]</f>
        <v>/0012/0014 ALFONSO VARGAS CHAVES</v>
      </c>
    </row>
    <row r="5097" spans="1:11" x14ac:dyDescent="0.3">
      <c r="A5097" t="s">
        <v>4345</v>
      </c>
      <c r="B5097" t="s">
        <v>4960</v>
      </c>
      <c r="C5097" t="s">
        <v>5772</v>
      </c>
      <c r="D5097" t="s">
        <v>4533</v>
      </c>
      <c r="E5097" t="s">
        <v>309</v>
      </c>
      <c r="F5097" t="s">
        <v>4258</v>
      </c>
      <c r="G5097">
        <v>1</v>
      </c>
      <c r="H50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7" t="str">
        <f>Tabla_Consulta_desde_proyectos6[[#This Row],[PRYApath]]&amp;" "&amp;Tabla_Consulta_desde_proyectos6[[#This Row],[Usunombre]]</f>
        <v>/0012/0014 ANTHONY ALVAREZ NAVARRO</v>
      </c>
    </row>
    <row r="5098" spans="1:11" x14ac:dyDescent="0.3">
      <c r="A5098" t="s">
        <v>4345</v>
      </c>
      <c r="B5098" t="s">
        <v>4967</v>
      </c>
      <c r="C5098" t="s">
        <v>4970</v>
      </c>
      <c r="D5098" t="s">
        <v>4534</v>
      </c>
      <c r="E5098" t="s">
        <v>65</v>
      </c>
      <c r="F5098" t="s">
        <v>4493</v>
      </c>
      <c r="G5098">
        <v>3</v>
      </c>
      <c r="H50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8" t="str">
        <f>Tabla_Consulta_desde_proyectos6[[#This Row],[PRYApath]]&amp;" "&amp;Tabla_Consulta_desde_proyectos6[[#This Row],[Usunombre]]</f>
        <v>/0012/0016 ALFONSO VARGAS CHAVES</v>
      </c>
    </row>
    <row r="5099" spans="1:11" x14ac:dyDescent="0.3">
      <c r="A5099" t="s">
        <v>4345</v>
      </c>
      <c r="B5099" t="s">
        <v>4967</v>
      </c>
      <c r="C5099" t="s">
        <v>4970</v>
      </c>
      <c r="D5099" t="s">
        <v>4534</v>
      </c>
      <c r="E5099" t="s">
        <v>309</v>
      </c>
      <c r="F5099" t="s">
        <v>4284</v>
      </c>
      <c r="G5099">
        <v>1</v>
      </c>
      <c r="H5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099" t="str">
        <f>Tabla_Consulta_desde_proyectos6[[#This Row],[PRYApath]]&amp;" "&amp;Tabla_Consulta_desde_proyectos6[[#This Row],[Usunombre]]</f>
        <v>/0012/0016 ANTHONY ALVAREZ NAVARRO</v>
      </c>
    </row>
    <row r="5100" spans="1:11" x14ac:dyDescent="0.3">
      <c r="A5100" t="s">
        <v>4345</v>
      </c>
      <c r="B5100" t="s">
        <v>4967</v>
      </c>
      <c r="C5100" t="s">
        <v>5327</v>
      </c>
      <c r="D5100" t="s">
        <v>4534</v>
      </c>
      <c r="E5100" t="s">
        <v>4124</v>
      </c>
      <c r="F5100" t="s">
        <v>4258</v>
      </c>
      <c r="G5100">
        <v>4</v>
      </c>
      <c r="H5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0" t="str">
        <f>Tabla_Consulta_desde_proyectos6[[#This Row],[PRYApath]]&amp;" "&amp;Tabla_Consulta_desde_proyectos6[[#This Row],[Usunombre]]</f>
        <v>/0012/0016 CRISTOPHER AVILA CASTILLO</v>
      </c>
    </row>
    <row r="5101" spans="1:11" x14ac:dyDescent="0.3">
      <c r="A5101" t="s">
        <v>4345</v>
      </c>
      <c r="B5101" t="s">
        <v>4967</v>
      </c>
      <c r="C5101" t="s">
        <v>5327</v>
      </c>
      <c r="D5101" t="s">
        <v>4534</v>
      </c>
      <c r="E5101" t="s">
        <v>262</v>
      </c>
      <c r="F5101" t="s">
        <v>4366</v>
      </c>
      <c r="G5101">
        <v>0.25</v>
      </c>
      <c r="H5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1" t="str">
        <f>Tabla_Consulta_desde_proyectos6[[#This Row],[PRYApath]]&amp;" "&amp;Tabla_Consulta_desde_proyectos6[[#This Row],[Usunombre]]</f>
        <v>/0012/0016 ELIER CORTES BALTODANO</v>
      </c>
    </row>
    <row r="5102" spans="1:11" x14ac:dyDescent="0.3">
      <c r="A5102" t="s">
        <v>4345</v>
      </c>
      <c r="B5102" t="s">
        <v>4967</v>
      </c>
      <c r="C5102" t="s">
        <v>5327</v>
      </c>
      <c r="D5102" t="s">
        <v>4534</v>
      </c>
      <c r="E5102" t="s">
        <v>262</v>
      </c>
      <c r="F5102" t="s">
        <v>4388</v>
      </c>
      <c r="G5102">
        <v>0.5</v>
      </c>
      <c r="H5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2" t="str">
        <f>Tabla_Consulta_desde_proyectos6[[#This Row],[PRYApath]]&amp;" "&amp;Tabla_Consulta_desde_proyectos6[[#This Row],[Usunombre]]</f>
        <v>/0012/0016 ELIER CORTES BALTODANO</v>
      </c>
    </row>
    <row r="5103" spans="1:11" x14ac:dyDescent="0.3">
      <c r="A5103" t="s">
        <v>4345</v>
      </c>
      <c r="B5103" t="s">
        <v>4967</v>
      </c>
      <c r="C5103" t="s">
        <v>5327</v>
      </c>
      <c r="D5103" t="s">
        <v>4534</v>
      </c>
      <c r="E5103" t="s">
        <v>262</v>
      </c>
      <c r="F5103" t="s">
        <v>4422</v>
      </c>
      <c r="G5103">
        <v>0.5</v>
      </c>
      <c r="H5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3" t="str">
        <f>Tabla_Consulta_desde_proyectos6[[#This Row],[PRYApath]]&amp;" "&amp;Tabla_Consulta_desde_proyectos6[[#This Row],[Usunombre]]</f>
        <v>/0012/0016 ELIER CORTES BALTODANO</v>
      </c>
    </row>
    <row r="5104" spans="1:11" x14ac:dyDescent="0.3">
      <c r="A5104" t="s">
        <v>4345</v>
      </c>
      <c r="B5104" t="s">
        <v>4967</v>
      </c>
      <c r="C5104" t="s">
        <v>5327</v>
      </c>
      <c r="D5104" t="s">
        <v>4534</v>
      </c>
      <c r="E5104" t="s">
        <v>262</v>
      </c>
      <c r="F5104" t="s">
        <v>4593</v>
      </c>
      <c r="G5104">
        <v>0.25</v>
      </c>
      <c r="H5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4" t="str">
        <f>Tabla_Consulta_desde_proyectos6[[#This Row],[PRYApath]]&amp;" "&amp;Tabla_Consulta_desde_proyectos6[[#This Row],[Usunombre]]</f>
        <v>/0012/0016 ELIER CORTES BALTODANO</v>
      </c>
    </row>
    <row r="5105" spans="1:11" x14ac:dyDescent="0.3">
      <c r="A5105" t="s">
        <v>4345</v>
      </c>
      <c r="B5105" t="s">
        <v>4967</v>
      </c>
      <c r="C5105" t="s">
        <v>5327</v>
      </c>
      <c r="D5105" t="s">
        <v>4534</v>
      </c>
      <c r="E5105" t="s">
        <v>262</v>
      </c>
      <c r="F5105" t="s">
        <v>4640</v>
      </c>
      <c r="G5105">
        <v>0.5</v>
      </c>
      <c r="H5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5" t="str">
        <f>Tabla_Consulta_desde_proyectos6[[#This Row],[PRYApath]]&amp;" "&amp;Tabla_Consulta_desde_proyectos6[[#This Row],[Usunombre]]</f>
        <v>/0012/0016 ELIER CORTES BALTODANO</v>
      </c>
    </row>
    <row r="5106" spans="1:11" x14ac:dyDescent="0.3">
      <c r="A5106" t="s">
        <v>4345</v>
      </c>
      <c r="B5106" t="s">
        <v>4967</v>
      </c>
      <c r="C5106" t="s">
        <v>4970</v>
      </c>
      <c r="D5106" t="s">
        <v>4534</v>
      </c>
      <c r="E5106" t="s">
        <v>136</v>
      </c>
      <c r="F5106" t="s">
        <v>4342</v>
      </c>
      <c r="G5106">
        <v>0.25</v>
      </c>
      <c r="H5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6" t="str">
        <f>Tabla_Consulta_desde_proyectos6[[#This Row],[PRYApath]]&amp;" "&amp;Tabla_Consulta_desde_proyectos6[[#This Row],[Usunombre]]</f>
        <v>/0012/0016 GEHISSON ANDRES GAITAN HERRERA</v>
      </c>
    </row>
    <row r="5107" spans="1:11" x14ac:dyDescent="0.3">
      <c r="A5107" t="s">
        <v>4345</v>
      </c>
      <c r="B5107" t="s">
        <v>4967</v>
      </c>
      <c r="C5107" t="s">
        <v>5401</v>
      </c>
      <c r="D5107" t="s">
        <v>4534</v>
      </c>
      <c r="E5107" t="s">
        <v>136</v>
      </c>
      <c r="F5107" t="s">
        <v>4366</v>
      </c>
      <c r="G5107">
        <v>3</v>
      </c>
      <c r="H5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7" t="str">
        <f>Tabla_Consulta_desde_proyectos6[[#This Row],[PRYApath]]&amp;" "&amp;Tabla_Consulta_desde_proyectos6[[#This Row],[Usunombre]]</f>
        <v>/0012/0016 GEHISSON ANDRES GAITAN HERRERA</v>
      </c>
    </row>
    <row r="5108" spans="1:11" x14ac:dyDescent="0.3">
      <c r="A5108" t="s">
        <v>4345</v>
      </c>
      <c r="B5108" t="s">
        <v>4967</v>
      </c>
      <c r="C5108" t="s">
        <v>4970</v>
      </c>
      <c r="D5108" t="s">
        <v>4534</v>
      </c>
      <c r="E5108" t="s">
        <v>3974</v>
      </c>
      <c r="F5108" t="s">
        <v>4366</v>
      </c>
      <c r="G5108">
        <v>7.5</v>
      </c>
      <c r="H5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8" t="str">
        <f>Tabla_Consulta_desde_proyectos6[[#This Row],[PRYApath]]&amp;" "&amp;Tabla_Consulta_desde_proyectos6[[#This Row],[Usunombre]]</f>
        <v>/0012/0016 HELEN AZARIA NAVARRO BARAHONA</v>
      </c>
    </row>
    <row r="5109" spans="1:11" x14ac:dyDescent="0.3">
      <c r="A5109" t="s">
        <v>4345</v>
      </c>
      <c r="B5109" t="s">
        <v>4967</v>
      </c>
      <c r="C5109" t="s">
        <v>4970</v>
      </c>
      <c r="D5109" t="s">
        <v>4534</v>
      </c>
      <c r="E5109" t="s">
        <v>3974</v>
      </c>
      <c r="F5109" t="s">
        <v>4388</v>
      </c>
      <c r="G5109">
        <v>0.5</v>
      </c>
      <c r="H5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09" t="str">
        <f>Tabla_Consulta_desde_proyectos6[[#This Row],[PRYApath]]&amp;" "&amp;Tabla_Consulta_desde_proyectos6[[#This Row],[Usunombre]]</f>
        <v>/0012/0016 HELEN AZARIA NAVARRO BARAHONA</v>
      </c>
    </row>
    <row r="5110" spans="1:11" x14ac:dyDescent="0.3">
      <c r="A5110" t="s">
        <v>4345</v>
      </c>
      <c r="B5110" t="s">
        <v>4967</v>
      </c>
      <c r="C5110" t="s">
        <v>5327</v>
      </c>
      <c r="D5110" t="s">
        <v>4534</v>
      </c>
      <c r="E5110" t="s">
        <v>231</v>
      </c>
      <c r="F5110" t="s">
        <v>4258</v>
      </c>
      <c r="G5110">
        <v>1</v>
      </c>
      <c r="H5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0" t="str">
        <f>Tabla_Consulta_desde_proyectos6[[#This Row],[PRYApath]]&amp;" "&amp;Tabla_Consulta_desde_proyectos6[[#This Row],[Usunombre]]</f>
        <v>/0012/0016 MARIELA ARCE GARCIA</v>
      </c>
    </row>
    <row r="5111" spans="1:11" x14ac:dyDescent="0.3">
      <c r="A5111" t="s">
        <v>4657</v>
      </c>
      <c r="B5111" t="s">
        <v>4709</v>
      </c>
      <c r="C5111" t="s">
        <v>5773</v>
      </c>
      <c r="D5111" t="s">
        <v>1086</v>
      </c>
      <c r="E5111" t="s">
        <v>4436</v>
      </c>
      <c r="F5111" t="s">
        <v>4640</v>
      </c>
      <c r="G5111">
        <v>7</v>
      </c>
      <c r="H5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1" t="str">
        <f>Tabla_Consulta_desde_proyectos6[[#This Row],[PRYApath]]&amp;" "&amp;Tabla_Consulta_desde_proyectos6[[#This Row],[Usunombre]]</f>
        <v>/0002/0002 BRAYAN JOSUE GUTIERREZ DINARTE</v>
      </c>
    </row>
    <row r="5112" spans="1:11" x14ac:dyDescent="0.3">
      <c r="A5112" t="s">
        <v>4657</v>
      </c>
      <c r="B5112" t="s">
        <v>4709</v>
      </c>
      <c r="C5112" t="s">
        <v>5070</v>
      </c>
      <c r="D5112" t="s">
        <v>1086</v>
      </c>
      <c r="E5112" t="s">
        <v>4436</v>
      </c>
      <c r="F5112" t="s">
        <v>4640</v>
      </c>
      <c r="G5112">
        <v>8</v>
      </c>
      <c r="H5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2" t="str">
        <f>Tabla_Consulta_desde_proyectos6[[#This Row],[PRYApath]]&amp;" "&amp;Tabla_Consulta_desde_proyectos6[[#This Row],[Usunombre]]</f>
        <v>/0002/0002 BRAYAN JOSUE GUTIERREZ DINARTE</v>
      </c>
    </row>
    <row r="5113" spans="1:11" x14ac:dyDescent="0.3">
      <c r="A5113" t="s">
        <v>4657</v>
      </c>
      <c r="B5113" t="s">
        <v>4709</v>
      </c>
      <c r="C5113" t="s">
        <v>5774</v>
      </c>
      <c r="D5113" t="s">
        <v>1086</v>
      </c>
      <c r="E5113" t="s">
        <v>4436</v>
      </c>
      <c r="F5113" t="s">
        <v>4640</v>
      </c>
      <c r="G5113">
        <v>8</v>
      </c>
      <c r="H5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3" t="str">
        <f>Tabla_Consulta_desde_proyectos6[[#This Row],[PRYApath]]&amp;" "&amp;Tabla_Consulta_desde_proyectos6[[#This Row],[Usunombre]]</f>
        <v>/0002/0002 BRAYAN JOSUE GUTIERREZ DINARTE</v>
      </c>
    </row>
    <row r="5114" spans="1:11" x14ac:dyDescent="0.3">
      <c r="A5114" t="s">
        <v>4657</v>
      </c>
      <c r="B5114" t="s">
        <v>4709</v>
      </c>
      <c r="C5114" t="s">
        <v>5775</v>
      </c>
      <c r="D5114" t="s">
        <v>1086</v>
      </c>
      <c r="E5114" t="s">
        <v>4436</v>
      </c>
      <c r="F5114" t="s">
        <v>4640</v>
      </c>
      <c r="G5114">
        <v>8</v>
      </c>
      <c r="H5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4" t="str">
        <f>Tabla_Consulta_desde_proyectos6[[#This Row],[PRYApath]]&amp;" "&amp;Tabla_Consulta_desde_proyectos6[[#This Row],[Usunombre]]</f>
        <v>/0002/0002 BRAYAN JOSUE GUTIERREZ DINARTE</v>
      </c>
    </row>
    <row r="5115" spans="1:11" x14ac:dyDescent="0.3">
      <c r="A5115" t="s">
        <v>4657</v>
      </c>
      <c r="B5115" t="s">
        <v>4709</v>
      </c>
      <c r="C5115" t="s">
        <v>5776</v>
      </c>
      <c r="D5115" t="s">
        <v>1086</v>
      </c>
      <c r="E5115" t="s">
        <v>4436</v>
      </c>
      <c r="F5115" t="s">
        <v>4640</v>
      </c>
      <c r="G5115">
        <v>8</v>
      </c>
      <c r="H5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5" t="str">
        <f>Tabla_Consulta_desde_proyectos6[[#This Row],[PRYApath]]&amp;" "&amp;Tabla_Consulta_desde_proyectos6[[#This Row],[Usunombre]]</f>
        <v>/0002/0002 BRAYAN JOSUE GUTIERREZ DINARTE</v>
      </c>
    </row>
    <row r="5116" spans="1:11" x14ac:dyDescent="0.3">
      <c r="A5116" t="s">
        <v>4657</v>
      </c>
      <c r="B5116" t="s">
        <v>4709</v>
      </c>
      <c r="C5116" t="s">
        <v>5777</v>
      </c>
      <c r="D5116" t="s">
        <v>1086</v>
      </c>
      <c r="E5116" t="s">
        <v>4436</v>
      </c>
      <c r="F5116" t="s">
        <v>4640</v>
      </c>
      <c r="G5116">
        <v>8</v>
      </c>
      <c r="H5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6" t="str">
        <f>Tabla_Consulta_desde_proyectos6[[#This Row],[PRYApath]]&amp;" "&amp;Tabla_Consulta_desde_proyectos6[[#This Row],[Usunombre]]</f>
        <v>/0002/0002 BRAYAN JOSUE GUTIERREZ DINARTE</v>
      </c>
    </row>
    <row r="5117" spans="1:11" x14ac:dyDescent="0.3">
      <c r="A5117" t="s">
        <v>4657</v>
      </c>
      <c r="B5117" t="s">
        <v>4709</v>
      </c>
      <c r="C5117" t="s">
        <v>5778</v>
      </c>
      <c r="D5117" t="s">
        <v>1086</v>
      </c>
      <c r="E5117" t="s">
        <v>4436</v>
      </c>
      <c r="F5117" t="s">
        <v>4640</v>
      </c>
      <c r="G5117">
        <v>8</v>
      </c>
      <c r="H5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7" t="str">
        <f>Tabla_Consulta_desde_proyectos6[[#This Row],[PRYApath]]&amp;" "&amp;Tabla_Consulta_desde_proyectos6[[#This Row],[Usunombre]]</f>
        <v>/0002/0002 BRAYAN JOSUE GUTIERREZ DINARTE</v>
      </c>
    </row>
    <row r="5118" spans="1:11" x14ac:dyDescent="0.3">
      <c r="A5118" t="s">
        <v>4657</v>
      </c>
      <c r="B5118" t="s">
        <v>4709</v>
      </c>
      <c r="C5118" t="s">
        <v>4884</v>
      </c>
      <c r="D5118" t="s">
        <v>1086</v>
      </c>
      <c r="E5118" t="s">
        <v>4436</v>
      </c>
      <c r="F5118" t="s">
        <v>4640</v>
      </c>
      <c r="G5118">
        <v>8</v>
      </c>
      <c r="H5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8" t="str">
        <f>Tabla_Consulta_desde_proyectos6[[#This Row],[PRYApath]]&amp;" "&amp;Tabla_Consulta_desde_proyectos6[[#This Row],[Usunombre]]</f>
        <v>/0002/0002 BRAYAN JOSUE GUTIERREZ DINARTE</v>
      </c>
    </row>
    <row r="5119" spans="1:11" x14ac:dyDescent="0.3">
      <c r="A5119" t="s">
        <v>4657</v>
      </c>
      <c r="B5119" t="s">
        <v>4709</v>
      </c>
      <c r="C5119" t="s">
        <v>5370</v>
      </c>
      <c r="D5119" t="s">
        <v>1086</v>
      </c>
      <c r="E5119" t="s">
        <v>4436</v>
      </c>
      <c r="F5119" t="s">
        <v>4640</v>
      </c>
      <c r="G5119">
        <v>8</v>
      </c>
      <c r="H5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19" t="str">
        <f>Tabla_Consulta_desde_proyectos6[[#This Row],[PRYApath]]&amp;" "&amp;Tabla_Consulta_desde_proyectos6[[#This Row],[Usunombre]]</f>
        <v>/0002/0002 BRAYAN JOSUE GUTIERREZ DINARTE</v>
      </c>
    </row>
    <row r="5120" spans="1:11" x14ac:dyDescent="0.3">
      <c r="A5120" t="s">
        <v>4657</v>
      </c>
      <c r="B5120" t="s">
        <v>4709</v>
      </c>
      <c r="C5120" t="s">
        <v>5779</v>
      </c>
      <c r="D5120" t="s">
        <v>1086</v>
      </c>
      <c r="E5120" t="s">
        <v>4436</v>
      </c>
      <c r="F5120" t="s">
        <v>4640</v>
      </c>
      <c r="G5120">
        <v>8</v>
      </c>
      <c r="H5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0" t="str">
        <f>Tabla_Consulta_desde_proyectos6[[#This Row],[PRYApath]]&amp;" "&amp;Tabla_Consulta_desde_proyectos6[[#This Row],[Usunombre]]</f>
        <v>/0002/0002 BRAYAN JOSUE GUTIERREZ DINARTE</v>
      </c>
    </row>
    <row r="5121" spans="1:11" x14ac:dyDescent="0.3">
      <c r="A5121" t="s">
        <v>4657</v>
      </c>
      <c r="B5121" t="s">
        <v>4709</v>
      </c>
      <c r="C5121" t="s">
        <v>5780</v>
      </c>
      <c r="D5121" t="s">
        <v>1086</v>
      </c>
      <c r="E5121" t="s">
        <v>4436</v>
      </c>
      <c r="F5121" t="s">
        <v>4640</v>
      </c>
      <c r="G5121">
        <v>8</v>
      </c>
      <c r="H5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1" t="str">
        <f>Tabla_Consulta_desde_proyectos6[[#This Row],[PRYApath]]&amp;" "&amp;Tabla_Consulta_desde_proyectos6[[#This Row],[Usunombre]]</f>
        <v>/0002/0002 BRAYAN JOSUE GUTIERREZ DINARTE</v>
      </c>
    </row>
    <row r="5122" spans="1:11" x14ac:dyDescent="0.3">
      <c r="A5122" t="s">
        <v>4657</v>
      </c>
      <c r="B5122" t="s">
        <v>4709</v>
      </c>
      <c r="C5122" t="s">
        <v>5781</v>
      </c>
      <c r="D5122" t="s">
        <v>1086</v>
      </c>
      <c r="E5122" t="s">
        <v>4436</v>
      </c>
      <c r="F5122" t="s">
        <v>4640</v>
      </c>
      <c r="G5122">
        <v>8</v>
      </c>
      <c r="H5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2" t="str">
        <f>Tabla_Consulta_desde_proyectos6[[#This Row],[PRYApath]]&amp;" "&amp;Tabla_Consulta_desde_proyectos6[[#This Row],[Usunombre]]</f>
        <v>/0002/0002 BRAYAN JOSUE GUTIERREZ DINARTE</v>
      </c>
    </row>
    <row r="5123" spans="1:11" x14ac:dyDescent="0.3">
      <c r="A5123" t="s">
        <v>4657</v>
      </c>
      <c r="B5123" t="s">
        <v>4709</v>
      </c>
      <c r="C5123" t="s">
        <v>5782</v>
      </c>
      <c r="D5123" t="s">
        <v>1086</v>
      </c>
      <c r="E5123" t="s">
        <v>4436</v>
      </c>
      <c r="F5123" t="s">
        <v>4640</v>
      </c>
      <c r="G5123">
        <v>8</v>
      </c>
      <c r="H5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3" t="str">
        <f>Tabla_Consulta_desde_proyectos6[[#This Row],[PRYApath]]&amp;" "&amp;Tabla_Consulta_desde_proyectos6[[#This Row],[Usunombre]]</f>
        <v>/0002/0002 BRAYAN JOSUE GUTIERREZ DINARTE</v>
      </c>
    </row>
    <row r="5124" spans="1:11" x14ac:dyDescent="0.3">
      <c r="A5124" t="s">
        <v>4657</v>
      </c>
      <c r="B5124" t="s">
        <v>4709</v>
      </c>
      <c r="C5124" t="s">
        <v>5783</v>
      </c>
      <c r="D5124" t="s">
        <v>1086</v>
      </c>
      <c r="E5124" t="s">
        <v>4436</v>
      </c>
      <c r="F5124" t="s">
        <v>4640</v>
      </c>
      <c r="G5124">
        <v>8</v>
      </c>
      <c r="H5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4" t="str">
        <f>Tabla_Consulta_desde_proyectos6[[#This Row],[PRYApath]]&amp;" "&amp;Tabla_Consulta_desde_proyectos6[[#This Row],[Usunombre]]</f>
        <v>/0002/0002 BRAYAN JOSUE GUTIERREZ DINARTE</v>
      </c>
    </row>
    <row r="5125" spans="1:11" x14ac:dyDescent="0.3">
      <c r="A5125" t="s">
        <v>4657</v>
      </c>
      <c r="B5125" t="s">
        <v>4709</v>
      </c>
      <c r="C5125" t="s">
        <v>5784</v>
      </c>
      <c r="D5125" t="s">
        <v>1086</v>
      </c>
      <c r="E5125" t="s">
        <v>4436</v>
      </c>
      <c r="F5125" t="s">
        <v>4640</v>
      </c>
      <c r="G5125">
        <v>8</v>
      </c>
      <c r="H5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5" t="str">
        <f>Tabla_Consulta_desde_proyectos6[[#This Row],[PRYApath]]&amp;" "&amp;Tabla_Consulta_desde_proyectos6[[#This Row],[Usunombre]]</f>
        <v>/0002/0002 BRAYAN JOSUE GUTIERREZ DINARTE</v>
      </c>
    </row>
    <row r="5126" spans="1:11" x14ac:dyDescent="0.3">
      <c r="A5126" t="s">
        <v>4657</v>
      </c>
      <c r="B5126" t="s">
        <v>4709</v>
      </c>
      <c r="C5126" t="s">
        <v>5476</v>
      </c>
      <c r="D5126" t="s">
        <v>1086</v>
      </c>
      <c r="E5126" t="s">
        <v>4436</v>
      </c>
      <c r="F5126" t="s">
        <v>4640</v>
      </c>
      <c r="G5126">
        <v>8</v>
      </c>
      <c r="H5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6" t="str">
        <f>Tabla_Consulta_desde_proyectos6[[#This Row],[PRYApath]]&amp;" "&amp;Tabla_Consulta_desde_proyectos6[[#This Row],[Usunombre]]</f>
        <v>/0002/0002 BRAYAN JOSUE GUTIERREZ DINARTE</v>
      </c>
    </row>
    <row r="5127" spans="1:11" x14ac:dyDescent="0.3">
      <c r="A5127" t="s">
        <v>4657</v>
      </c>
      <c r="B5127" t="s">
        <v>4709</v>
      </c>
      <c r="C5127" t="s">
        <v>5785</v>
      </c>
      <c r="D5127" t="s">
        <v>1086</v>
      </c>
      <c r="E5127" t="s">
        <v>4436</v>
      </c>
      <c r="F5127" t="s">
        <v>4640</v>
      </c>
      <c r="G5127">
        <v>8</v>
      </c>
      <c r="H5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7" t="str">
        <f>Tabla_Consulta_desde_proyectos6[[#This Row],[PRYApath]]&amp;" "&amp;Tabla_Consulta_desde_proyectos6[[#This Row],[Usunombre]]</f>
        <v>/0002/0002 BRAYAN JOSUE GUTIERREZ DINARTE</v>
      </c>
    </row>
    <row r="5128" spans="1:11" x14ac:dyDescent="0.3">
      <c r="A5128" t="s">
        <v>4657</v>
      </c>
      <c r="B5128" t="s">
        <v>4709</v>
      </c>
      <c r="C5128" t="s">
        <v>5786</v>
      </c>
      <c r="D5128" t="s">
        <v>1086</v>
      </c>
      <c r="E5128" t="s">
        <v>4436</v>
      </c>
      <c r="F5128" t="s">
        <v>4640</v>
      </c>
      <c r="G5128">
        <v>8</v>
      </c>
      <c r="H5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8" t="str">
        <f>Tabla_Consulta_desde_proyectos6[[#This Row],[PRYApath]]&amp;" "&amp;Tabla_Consulta_desde_proyectos6[[#This Row],[Usunombre]]</f>
        <v>/0002/0002 BRAYAN JOSUE GUTIERREZ DINARTE</v>
      </c>
    </row>
    <row r="5129" spans="1:11" x14ac:dyDescent="0.3">
      <c r="A5129" t="s">
        <v>4657</v>
      </c>
      <c r="B5129" t="s">
        <v>4709</v>
      </c>
      <c r="C5129" t="s">
        <v>5787</v>
      </c>
      <c r="D5129" t="s">
        <v>1086</v>
      </c>
      <c r="E5129" t="s">
        <v>4436</v>
      </c>
      <c r="F5129" t="s">
        <v>4640</v>
      </c>
      <c r="G5129">
        <v>8</v>
      </c>
      <c r="H5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29" t="str">
        <f>Tabla_Consulta_desde_proyectos6[[#This Row],[PRYApath]]&amp;" "&amp;Tabla_Consulta_desde_proyectos6[[#This Row],[Usunombre]]</f>
        <v>/0002/0002 BRAYAN JOSUE GUTIERREZ DINARTE</v>
      </c>
    </row>
    <row r="5130" spans="1:11" x14ac:dyDescent="0.3">
      <c r="A5130" t="s">
        <v>4657</v>
      </c>
      <c r="B5130" t="s">
        <v>4709</v>
      </c>
      <c r="C5130" t="s">
        <v>5788</v>
      </c>
      <c r="D5130" t="s">
        <v>1086</v>
      </c>
      <c r="E5130" t="s">
        <v>63</v>
      </c>
      <c r="F5130" t="s">
        <v>4640</v>
      </c>
      <c r="G5130">
        <v>3</v>
      </c>
      <c r="H5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0" t="str">
        <f>Tabla_Consulta_desde_proyectos6[[#This Row],[PRYApath]]&amp;" "&amp;Tabla_Consulta_desde_proyectos6[[#This Row],[Usunombre]]</f>
        <v>/0002/0002 CAROL RODRIGUEZ SOLORZANO</v>
      </c>
    </row>
    <row r="5131" spans="1:11" x14ac:dyDescent="0.3">
      <c r="A5131" t="s">
        <v>4657</v>
      </c>
      <c r="B5131" t="s">
        <v>4709</v>
      </c>
      <c r="C5131" t="s">
        <v>5708</v>
      </c>
      <c r="D5131" t="s">
        <v>1086</v>
      </c>
      <c r="E5131" t="s">
        <v>63</v>
      </c>
      <c r="F5131" t="s">
        <v>8381</v>
      </c>
      <c r="G5131">
        <v>0.5</v>
      </c>
      <c r="H513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1" t="str">
        <f>Tabla_Consulta_desde_proyectos6[[#This Row],[PRYApath]]&amp;" "&amp;Tabla_Consulta_desde_proyectos6[[#This Row],[Usunombre]]</f>
        <v>/0002/0002 CAROL RODRIGUEZ SOLORZANO</v>
      </c>
    </row>
    <row r="5132" spans="1:11" x14ac:dyDescent="0.3">
      <c r="A5132" t="s">
        <v>4657</v>
      </c>
      <c r="B5132" t="s">
        <v>4709</v>
      </c>
      <c r="C5132" t="s">
        <v>8441</v>
      </c>
      <c r="D5132" t="s">
        <v>1086</v>
      </c>
      <c r="E5132" t="s">
        <v>63</v>
      </c>
      <c r="F5132" t="s">
        <v>8381</v>
      </c>
      <c r="G5132">
        <v>2</v>
      </c>
      <c r="H513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2" t="str">
        <f>Tabla_Consulta_desde_proyectos6[[#This Row],[PRYApath]]&amp;" "&amp;Tabla_Consulta_desde_proyectos6[[#This Row],[Usunombre]]</f>
        <v>/0002/0002 CAROL RODRIGUEZ SOLORZANO</v>
      </c>
    </row>
    <row r="5133" spans="1:11" x14ac:dyDescent="0.3">
      <c r="A5133" t="s">
        <v>4657</v>
      </c>
      <c r="B5133" t="s">
        <v>4709</v>
      </c>
      <c r="C5133" t="s">
        <v>8442</v>
      </c>
      <c r="D5133" t="s">
        <v>1086</v>
      </c>
      <c r="E5133" t="s">
        <v>63</v>
      </c>
      <c r="F5133" t="s">
        <v>8381</v>
      </c>
      <c r="G5133">
        <v>6.9</v>
      </c>
      <c r="H513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3" t="str">
        <f>Tabla_Consulta_desde_proyectos6[[#This Row],[PRYApath]]&amp;" "&amp;Tabla_Consulta_desde_proyectos6[[#This Row],[Usunombre]]</f>
        <v>/0002/0002 CAROL RODRIGUEZ SOLORZANO</v>
      </c>
    </row>
    <row r="5134" spans="1:11" x14ac:dyDescent="0.3">
      <c r="A5134" t="s">
        <v>4657</v>
      </c>
      <c r="B5134" t="s">
        <v>4709</v>
      </c>
      <c r="C5134" t="s">
        <v>8443</v>
      </c>
      <c r="D5134" t="s">
        <v>1086</v>
      </c>
      <c r="E5134" t="s">
        <v>63</v>
      </c>
      <c r="F5134" t="s">
        <v>8381</v>
      </c>
      <c r="G5134">
        <v>8</v>
      </c>
      <c r="H513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4" t="str">
        <f>Tabla_Consulta_desde_proyectos6[[#This Row],[PRYApath]]&amp;" "&amp;Tabla_Consulta_desde_proyectos6[[#This Row],[Usunombre]]</f>
        <v>/0002/0002 CAROL RODRIGUEZ SOLORZANO</v>
      </c>
    </row>
    <row r="5135" spans="1:11" x14ac:dyDescent="0.3">
      <c r="A5135" t="s">
        <v>4657</v>
      </c>
      <c r="B5135" t="s">
        <v>4709</v>
      </c>
      <c r="C5135" t="s">
        <v>5789</v>
      </c>
      <c r="D5135" t="s">
        <v>1098</v>
      </c>
      <c r="E5135" t="s">
        <v>4436</v>
      </c>
      <c r="F5135" t="s">
        <v>4640</v>
      </c>
      <c r="G5135">
        <v>8</v>
      </c>
      <c r="H5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5" t="str">
        <f>Tabla_Consulta_desde_proyectos6[[#This Row],[PRYApath]]&amp;" "&amp;Tabla_Consulta_desde_proyectos6[[#This Row],[Usunombre]]</f>
        <v>/0002/0006 BRAYAN JOSUE GUTIERREZ DINARTE</v>
      </c>
    </row>
    <row r="5136" spans="1:11" x14ac:dyDescent="0.3">
      <c r="A5136" t="s">
        <v>4657</v>
      </c>
      <c r="B5136" t="s">
        <v>4709</v>
      </c>
      <c r="C5136" t="s">
        <v>5790</v>
      </c>
      <c r="D5136" t="s">
        <v>1100</v>
      </c>
      <c r="E5136" t="s">
        <v>4436</v>
      </c>
      <c r="F5136" t="s">
        <v>4640</v>
      </c>
      <c r="G5136">
        <v>1</v>
      </c>
      <c r="H5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6" t="str">
        <f>Tabla_Consulta_desde_proyectos6[[#This Row],[PRYApath]]&amp;" "&amp;Tabla_Consulta_desde_proyectos6[[#This Row],[Usunombre]]</f>
        <v>/0002/0010 BRAYAN JOSUE GUTIERREZ DINARTE</v>
      </c>
    </row>
    <row r="5137" spans="1:11" x14ac:dyDescent="0.3">
      <c r="A5137" t="s">
        <v>4657</v>
      </c>
      <c r="D5137" t="s">
        <v>4919</v>
      </c>
      <c r="E5137" t="s">
        <v>63</v>
      </c>
      <c r="F5137" t="s">
        <v>4640</v>
      </c>
      <c r="G5137">
        <v>6</v>
      </c>
      <c r="H5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7" t="str">
        <f>Tabla_Consulta_desde_proyectos6[[#This Row],[PRYApath]]&amp;" "&amp;Tabla_Consulta_desde_proyectos6[[#This Row],[Usunombre]]</f>
        <v>/0002/0024 CAROL RODRIGUEZ SOLORZANO</v>
      </c>
    </row>
    <row r="5138" spans="1:11" x14ac:dyDescent="0.3">
      <c r="A5138" t="s">
        <v>4657</v>
      </c>
      <c r="D5138" t="s">
        <v>4919</v>
      </c>
      <c r="E5138" t="s">
        <v>63</v>
      </c>
      <c r="F5138" t="s">
        <v>8381</v>
      </c>
      <c r="G5138">
        <v>7.5</v>
      </c>
      <c r="H513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8" t="str">
        <f>Tabla_Consulta_desde_proyectos6[[#This Row],[PRYApath]]&amp;" "&amp;Tabla_Consulta_desde_proyectos6[[#This Row],[Usunombre]]</f>
        <v>/0002/0024 CAROL RODRIGUEZ SOLORZANO</v>
      </c>
    </row>
    <row r="5139" spans="1:11" x14ac:dyDescent="0.3">
      <c r="A5139" t="s">
        <v>4298</v>
      </c>
      <c r="B5139" t="s">
        <v>5791</v>
      </c>
      <c r="C5139" t="s">
        <v>5792</v>
      </c>
      <c r="D5139" t="s">
        <v>1086</v>
      </c>
      <c r="E5139" t="s">
        <v>60</v>
      </c>
      <c r="F5139" t="s">
        <v>4366</v>
      </c>
      <c r="G5139">
        <v>1</v>
      </c>
      <c r="H5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39" t="str">
        <f>Tabla_Consulta_desde_proyectos6[[#This Row],[PRYApath]]&amp;" "&amp;Tabla_Consulta_desde_proyectos6[[#This Row],[Usunombre]]</f>
        <v>/0002/0002 AARON VARGAS VALVERDE</v>
      </c>
    </row>
    <row r="5140" spans="1:11" x14ac:dyDescent="0.3">
      <c r="A5140" t="s">
        <v>4298</v>
      </c>
      <c r="B5140" t="s">
        <v>5791</v>
      </c>
      <c r="C5140" t="s">
        <v>5792</v>
      </c>
      <c r="D5140" t="s">
        <v>1086</v>
      </c>
      <c r="E5140" t="s">
        <v>60</v>
      </c>
      <c r="F5140" t="s">
        <v>4388</v>
      </c>
      <c r="G5140">
        <v>2</v>
      </c>
      <c r="H5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0" t="str">
        <f>Tabla_Consulta_desde_proyectos6[[#This Row],[PRYApath]]&amp;" "&amp;Tabla_Consulta_desde_proyectos6[[#This Row],[Usunombre]]</f>
        <v>/0002/0002 AARON VARGAS VALVERDE</v>
      </c>
    </row>
    <row r="5141" spans="1:11" x14ac:dyDescent="0.3">
      <c r="A5141" t="s">
        <v>4298</v>
      </c>
      <c r="B5141" t="s">
        <v>5791</v>
      </c>
      <c r="C5141" t="s">
        <v>987</v>
      </c>
      <c r="D5141" t="s">
        <v>1086</v>
      </c>
      <c r="E5141" t="s">
        <v>60</v>
      </c>
      <c r="F5141" t="s">
        <v>4388</v>
      </c>
      <c r="G5141">
        <v>2</v>
      </c>
      <c r="H5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1" t="str">
        <f>Tabla_Consulta_desde_proyectos6[[#This Row],[PRYApath]]&amp;" "&amp;Tabla_Consulta_desde_proyectos6[[#This Row],[Usunombre]]</f>
        <v>/0002/0002 AARON VARGAS VALVERDE</v>
      </c>
    </row>
    <row r="5142" spans="1:11" x14ac:dyDescent="0.3">
      <c r="A5142" t="s">
        <v>4298</v>
      </c>
      <c r="B5142" t="s">
        <v>5791</v>
      </c>
      <c r="C5142" t="s">
        <v>987</v>
      </c>
      <c r="D5142" t="s">
        <v>1086</v>
      </c>
      <c r="E5142" t="s">
        <v>60</v>
      </c>
      <c r="F5142" t="s">
        <v>4422</v>
      </c>
      <c r="G5142">
        <v>2</v>
      </c>
      <c r="H5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2" t="str">
        <f>Tabla_Consulta_desde_proyectos6[[#This Row],[PRYApath]]&amp;" "&amp;Tabla_Consulta_desde_proyectos6[[#This Row],[Usunombre]]</f>
        <v>/0002/0002 AARON VARGAS VALVERDE</v>
      </c>
    </row>
    <row r="5143" spans="1:11" x14ac:dyDescent="0.3">
      <c r="A5143" t="s">
        <v>4298</v>
      </c>
      <c r="B5143" t="s">
        <v>5791</v>
      </c>
      <c r="C5143" t="s">
        <v>987</v>
      </c>
      <c r="D5143" t="s">
        <v>1086</v>
      </c>
      <c r="E5143" t="s">
        <v>59</v>
      </c>
      <c r="F5143" t="s">
        <v>4342</v>
      </c>
      <c r="G5143">
        <v>4</v>
      </c>
      <c r="H5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3" t="str">
        <f>Tabla_Consulta_desde_proyectos6[[#This Row],[PRYApath]]&amp;" "&amp;Tabla_Consulta_desde_proyectos6[[#This Row],[Usunombre]]</f>
        <v>/0002/0002 ALVARO CHAVES SABORIO</v>
      </c>
    </row>
    <row r="5144" spans="1:11" x14ac:dyDescent="0.3">
      <c r="A5144" t="s">
        <v>4298</v>
      </c>
      <c r="B5144" t="s">
        <v>5791</v>
      </c>
      <c r="C5144" t="s">
        <v>531</v>
      </c>
      <c r="D5144" t="s">
        <v>1086</v>
      </c>
      <c r="E5144" t="s">
        <v>59</v>
      </c>
      <c r="F5144" t="s">
        <v>4366</v>
      </c>
      <c r="G5144">
        <v>4</v>
      </c>
      <c r="H5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4" t="str">
        <f>Tabla_Consulta_desde_proyectos6[[#This Row],[PRYApath]]&amp;" "&amp;Tabla_Consulta_desde_proyectos6[[#This Row],[Usunombre]]</f>
        <v>/0002/0002 ALVARO CHAVES SABORIO</v>
      </c>
    </row>
    <row r="5145" spans="1:11" x14ac:dyDescent="0.3">
      <c r="A5145" t="s">
        <v>4298</v>
      </c>
      <c r="B5145" t="s">
        <v>5791</v>
      </c>
      <c r="C5145" t="s">
        <v>987</v>
      </c>
      <c r="D5145" t="s">
        <v>1086</v>
      </c>
      <c r="E5145" t="s">
        <v>59</v>
      </c>
      <c r="F5145" t="s">
        <v>4366</v>
      </c>
      <c r="G5145">
        <v>2</v>
      </c>
      <c r="H5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5" t="str">
        <f>Tabla_Consulta_desde_proyectos6[[#This Row],[PRYApath]]&amp;" "&amp;Tabla_Consulta_desde_proyectos6[[#This Row],[Usunombre]]</f>
        <v>/0002/0002 ALVARO CHAVES SABORIO</v>
      </c>
    </row>
    <row r="5146" spans="1:11" x14ac:dyDescent="0.3">
      <c r="A5146" t="s">
        <v>4298</v>
      </c>
      <c r="B5146" t="s">
        <v>5791</v>
      </c>
      <c r="C5146" t="s">
        <v>987</v>
      </c>
      <c r="D5146" t="s">
        <v>1086</v>
      </c>
      <c r="E5146" t="s">
        <v>63</v>
      </c>
      <c r="F5146" t="s">
        <v>4610</v>
      </c>
      <c r="G5146">
        <v>0.5</v>
      </c>
      <c r="H5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6" t="str">
        <f>Tabla_Consulta_desde_proyectos6[[#This Row],[PRYApath]]&amp;" "&amp;Tabla_Consulta_desde_proyectos6[[#This Row],[Usunombre]]</f>
        <v>/0002/0002 CAROL RODRIGUEZ SOLORZANO</v>
      </c>
    </row>
    <row r="5147" spans="1:11" x14ac:dyDescent="0.3">
      <c r="A5147" t="s">
        <v>4298</v>
      </c>
      <c r="B5147" t="s">
        <v>5791</v>
      </c>
      <c r="C5147" t="s">
        <v>5793</v>
      </c>
      <c r="D5147" t="s">
        <v>1086</v>
      </c>
      <c r="E5147" t="s">
        <v>52</v>
      </c>
      <c r="F5147" t="s">
        <v>4434</v>
      </c>
      <c r="G5147">
        <v>1</v>
      </c>
      <c r="H5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7" t="str">
        <f>Tabla_Consulta_desde_proyectos6[[#This Row],[PRYApath]]&amp;" "&amp;Tabla_Consulta_desde_proyectos6[[#This Row],[Usunombre]]</f>
        <v>/0002/0002 JUAN ANTONIO MORA GARCIA</v>
      </c>
    </row>
    <row r="5148" spans="1:11" x14ac:dyDescent="0.3">
      <c r="A5148" t="s">
        <v>4298</v>
      </c>
      <c r="B5148" t="s">
        <v>5791</v>
      </c>
      <c r="C5148" t="s">
        <v>987</v>
      </c>
      <c r="D5148" t="s">
        <v>1097</v>
      </c>
      <c r="E5148" t="s">
        <v>69</v>
      </c>
      <c r="F5148" t="s">
        <v>4593</v>
      </c>
      <c r="G5148">
        <v>4</v>
      </c>
      <c r="H5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8" t="str">
        <f>Tabla_Consulta_desde_proyectos6[[#This Row],[PRYApath]]&amp;" "&amp;Tabla_Consulta_desde_proyectos6[[#This Row],[Usunombre]]</f>
        <v>/0002/0004 DANNY DAVID BUSTOS ROJAS</v>
      </c>
    </row>
    <row r="5149" spans="1:11" x14ac:dyDescent="0.3">
      <c r="A5149" t="s">
        <v>4298</v>
      </c>
      <c r="B5149" t="s">
        <v>5791</v>
      </c>
      <c r="C5149" t="s">
        <v>987</v>
      </c>
      <c r="D5149" t="s">
        <v>1097</v>
      </c>
      <c r="E5149" t="s">
        <v>52</v>
      </c>
      <c r="F5149" t="s">
        <v>4342</v>
      </c>
      <c r="G5149">
        <v>1.75</v>
      </c>
      <c r="H5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49" t="str">
        <f>Tabla_Consulta_desde_proyectos6[[#This Row],[PRYApath]]&amp;" "&amp;Tabla_Consulta_desde_proyectos6[[#This Row],[Usunombre]]</f>
        <v>/0002/0004 JUAN ANTONIO MORA GARCIA</v>
      </c>
    </row>
    <row r="5150" spans="1:11" x14ac:dyDescent="0.3">
      <c r="A5150" t="s">
        <v>4298</v>
      </c>
      <c r="B5150" t="s">
        <v>5791</v>
      </c>
      <c r="C5150" t="s">
        <v>987</v>
      </c>
      <c r="D5150" t="s">
        <v>1097</v>
      </c>
      <c r="E5150" t="s">
        <v>52</v>
      </c>
      <c r="F5150" t="s">
        <v>4366</v>
      </c>
      <c r="G5150">
        <v>4</v>
      </c>
      <c r="H5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0" t="str">
        <f>Tabla_Consulta_desde_proyectos6[[#This Row],[PRYApath]]&amp;" "&amp;Tabla_Consulta_desde_proyectos6[[#This Row],[Usunombre]]</f>
        <v>/0002/0004 JUAN ANTONIO MORA GARCIA</v>
      </c>
    </row>
    <row r="5151" spans="1:11" x14ac:dyDescent="0.3">
      <c r="A5151" t="s">
        <v>4298</v>
      </c>
      <c r="B5151" t="s">
        <v>5791</v>
      </c>
      <c r="C5151" t="s">
        <v>987</v>
      </c>
      <c r="D5151" t="s">
        <v>1097</v>
      </c>
      <c r="E5151" t="s">
        <v>52</v>
      </c>
      <c r="F5151" t="s">
        <v>4388</v>
      </c>
      <c r="G5151">
        <v>2.25</v>
      </c>
      <c r="H5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1" t="str">
        <f>Tabla_Consulta_desde_proyectos6[[#This Row],[PRYApath]]&amp;" "&amp;Tabla_Consulta_desde_proyectos6[[#This Row],[Usunombre]]</f>
        <v>/0002/0004 JUAN ANTONIO MORA GARCIA</v>
      </c>
    </row>
    <row r="5152" spans="1:11" x14ac:dyDescent="0.3">
      <c r="A5152" t="s">
        <v>4298</v>
      </c>
      <c r="B5152" t="s">
        <v>5791</v>
      </c>
      <c r="C5152" t="s">
        <v>987</v>
      </c>
      <c r="D5152" t="s">
        <v>1097</v>
      </c>
      <c r="E5152" t="s">
        <v>52</v>
      </c>
      <c r="F5152" t="s">
        <v>4434</v>
      </c>
      <c r="G5152">
        <v>9.3000000000000007</v>
      </c>
      <c r="H5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2" t="str">
        <f>Tabla_Consulta_desde_proyectos6[[#This Row],[PRYApath]]&amp;" "&amp;Tabla_Consulta_desde_proyectos6[[#This Row],[Usunombre]]</f>
        <v>/0002/0004 JUAN ANTONIO MORA GARCIA</v>
      </c>
    </row>
    <row r="5153" spans="1:11" x14ac:dyDescent="0.3">
      <c r="A5153" t="s">
        <v>4298</v>
      </c>
      <c r="B5153" t="s">
        <v>5791</v>
      </c>
      <c r="C5153" t="s">
        <v>987</v>
      </c>
      <c r="D5153" t="s">
        <v>1097</v>
      </c>
      <c r="E5153" t="s">
        <v>52</v>
      </c>
      <c r="F5153" t="s">
        <v>4559</v>
      </c>
      <c r="G5153">
        <v>3.5</v>
      </c>
      <c r="H5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3" t="str">
        <f>Tabla_Consulta_desde_proyectos6[[#This Row],[PRYApath]]&amp;" "&amp;Tabla_Consulta_desde_proyectos6[[#This Row],[Usunombre]]</f>
        <v>/0002/0004 JUAN ANTONIO MORA GARCIA</v>
      </c>
    </row>
    <row r="5154" spans="1:11" x14ac:dyDescent="0.3">
      <c r="A5154" t="s">
        <v>4298</v>
      </c>
      <c r="B5154" t="s">
        <v>5791</v>
      </c>
      <c r="C5154" t="s">
        <v>5794</v>
      </c>
      <c r="D5154" t="s">
        <v>1097</v>
      </c>
      <c r="E5154" t="s">
        <v>52</v>
      </c>
      <c r="F5154" t="s">
        <v>4593</v>
      </c>
      <c r="G5154">
        <v>2.5</v>
      </c>
      <c r="H5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4" t="str">
        <f>Tabla_Consulta_desde_proyectos6[[#This Row],[PRYApath]]&amp;" "&amp;Tabla_Consulta_desde_proyectos6[[#This Row],[Usunombre]]</f>
        <v>/0002/0004 JUAN ANTONIO MORA GARCIA</v>
      </c>
    </row>
    <row r="5155" spans="1:11" x14ac:dyDescent="0.3">
      <c r="A5155" t="s">
        <v>4298</v>
      </c>
      <c r="B5155" t="s">
        <v>5791</v>
      </c>
      <c r="C5155" t="s">
        <v>987</v>
      </c>
      <c r="D5155" t="s">
        <v>1097</v>
      </c>
      <c r="E5155" t="s">
        <v>52</v>
      </c>
      <c r="F5155" t="s">
        <v>4593</v>
      </c>
      <c r="G5155">
        <v>4.5</v>
      </c>
      <c r="H5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5" t="str">
        <f>Tabla_Consulta_desde_proyectos6[[#This Row],[PRYApath]]&amp;" "&amp;Tabla_Consulta_desde_proyectos6[[#This Row],[Usunombre]]</f>
        <v>/0002/0004 JUAN ANTONIO MORA GARCIA</v>
      </c>
    </row>
    <row r="5156" spans="1:11" x14ac:dyDescent="0.3">
      <c r="A5156" t="s">
        <v>4298</v>
      </c>
      <c r="B5156" t="s">
        <v>5791</v>
      </c>
      <c r="C5156" t="s">
        <v>987</v>
      </c>
      <c r="D5156" t="s">
        <v>1097</v>
      </c>
      <c r="E5156" t="s">
        <v>52</v>
      </c>
      <c r="F5156" t="s">
        <v>4610</v>
      </c>
      <c r="G5156">
        <v>1</v>
      </c>
      <c r="H5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6" t="str">
        <f>Tabla_Consulta_desde_proyectos6[[#This Row],[PRYApath]]&amp;" "&amp;Tabla_Consulta_desde_proyectos6[[#This Row],[Usunombre]]</f>
        <v>/0002/0004 JUAN ANTONIO MORA GARCIA</v>
      </c>
    </row>
    <row r="5157" spans="1:11" x14ac:dyDescent="0.3">
      <c r="A5157" t="s">
        <v>4298</v>
      </c>
      <c r="B5157" t="s">
        <v>5791</v>
      </c>
      <c r="C5157" t="s">
        <v>987</v>
      </c>
      <c r="D5157" t="s">
        <v>1097</v>
      </c>
      <c r="E5157" t="s">
        <v>52</v>
      </c>
      <c r="F5157" t="s">
        <v>4692</v>
      </c>
      <c r="G5157">
        <v>4</v>
      </c>
      <c r="H5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7" t="str">
        <f>Tabla_Consulta_desde_proyectos6[[#This Row],[PRYApath]]&amp;" "&amp;Tabla_Consulta_desde_proyectos6[[#This Row],[Usunombre]]</f>
        <v>/0002/0004 JUAN ANTONIO MORA GARCIA</v>
      </c>
    </row>
    <row r="5158" spans="1:11" x14ac:dyDescent="0.3">
      <c r="A5158" t="s">
        <v>4298</v>
      </c>
      <c r="B5158" t="s">
        <v>5791</v>
      </c>
      <c r="C5158" t="s">
        <v>5792</v>
      </c>
      <c r="D5158" t="s">
        <v>1099</v>
      </c>
      <c r="E5158" t="s">
        <v>59</v>
      </c>
      <c r="F5158" t="s">
        <v>4388</v>
      </c>
      <c r="G5158">
        <v>2</v>
      </c>
      <c r="H5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8" t="str">
        <f>Tabla_Consulta_desde_proyectos6[[#This Row],[PRYApath]]&amp;" "&amp;Tabla_Consulta_desde_proyectos6[[#This Row],[Usunombre]]</f>
        <v>/0002/0008 ALVARO CHAVES SABORIO</v>
      </c>
    </row>
    <row r="5159" spans="1:11" x14ac:dyDescent="0.3">
      <c r="A5159" t="s">
        <v>4298</v>
      </c>
      <c r="B5159" t="s">
        <v>5791</v>
      </c>
      <c r="C5159" t="s">
        <v>987</v>
      </c>
      <c r="D5159" t="s">
        <v>1099</v>
      </c>
      <c r="E5159" t="s">
        <v>52</v>
      </c>
      <c r="F5159" t="s">
        <v>4342</v>
      </c>
      <c r="G5159">
        <v>4</v>
      </c>
      <c r="H5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59" t="str">
        <f>Tabla_Consulta_desde_proyectos6[[#This Row],[PRYApath]]&amp;" "&amp;Tabla_Consulta_desde_proyectos6[[#This Row],[Usunombre]]</f>
        <v>/0002/0008 JUAN ANTONIO MORA GARCIA</v>
      </c>
    </row>
    <row r="5160" spans="1:11" x14ac:dyDescent="0.3">
      <c r="A5160" t="s">
        <v>4298</v>
      </c>
      <c r="B5160" t="s">
        <v>5791</v>
      </c>
      <c r="C5160" t="s">
        <v>5793</v>
      </c>
      <c r="D5160" t="s">
        <v>1099</v>
      </c>
      <c r="E5160" t="s">
        <v>52</v>
      </c>
      <c r="F5160" t="s">
        <v>4366</v>
      </c>
      <c r="G5160">
        <v>4</v>
      </c>
      <c r="H5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0" t="str">
        <f>Tabla_Consulta_desde_proyectos6[[#This Row],[PRYApath]]&amp;" "&amp;Tabla_Consulta_desde_proyectos6[[#This Row],[Usunombre]]</f>
        <v>/0002/0008 JUAN ANTONIO MORA GARCIA</v>
      </c>
    </row>
    <row r="5161" spans="1:11" x14ac:dyDescent="0.3">
      <c r="A5161" t="s">
        <v>4298</v>
      </c>
      <c r="B5161" t="s">
        <v>5791</v>
      </c>
      <c r="C5161" t="s">
        <v>987</v>
      </c>
      <c r="D5161" t="s">
        <v>1099</v>
      </c>
      <c r="E5161" t="s">
        <v>52</v>
      </c>
      <c r="F5161" t="s">
        <v>4434</v>
      </c>
      <c r="G5161">
        <v>4</v>
      </c>
      <c r="H5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1" t="str">
        <f>Tabla_Consulta_desde_proyectos6[[#This Row],[PRYApath]]&amp;" "&amp;Tabla_Consulta_desde_proyectos6[[#This Row],[Usunombre]]</f>
        <v>/0002/0008 JUAN ANTONIO MORA GARCIA</v>
      </c>
    </row>
    <row r="5162" spans="1:11" x14ac:dyDescent="0.3">
      <c r="A5162" t="s">
        <v>4298</v>
      </c>
      <c r="B5162" t="s">
        <v>5791</v>
      </c>
      <c r="C5162" t="s">
        <v>987</v>
      </c>
      <c r="D5162" t="s">
        <v>1099</v>
      </c>
      <c r="E5162" t="s">
        <v>52</v>
      </c>
      <c r="F5162" t="s">
        <v>4692</v>
      </c>
      <c r="G5162">
        <v>2</v>
      </c>
      <c r="H5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2" t="str">
        <f>Tabla_Consulta_desde_proyectos6[[#This Row],[PRYApath]]&amp;" "&amp;Tabla_Consulta_desde_proyectos6[[#This Row],[Usunombre]]</f>
        <v>/0002/0008 JUAN ANTONIO MORA GARCIA</v>
      </c>
    </row>
    <row r="5163" spans="1:11" x14ac:dyDescent="0.3">
      <c r="A5163" t="s">
        <v>4298</v>
      </c>
      <c r="B5163" t="s">
        <v>5791</v>
      </c>
      <c r="C5163" t="s">
        <v>5795</v>
      </c>
      <c r="D5163" t="s">
        <v>3576</v>
      </c>
      <c r="E5163" t="s">
        <v>59</v>
      </c>
      <c r="F5163" t="s">
        <v>4422</v>
      </c>
      <c r="G5163">
        <v>2</v>
      </c>
      <c r="H5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3" t="str">
        <f>Tabla_Consulta_desde_proyectos6[[#This Row],[PRYApath]]&amp;" "&amp;Tabla_Consulta_desde_proyectos6[[#This Row],[Usunombre]]</f>
        <v>/0002/0012 ALVARO CHAVES SABORIO</v>
      </c>
    </row>
    <row r="5164" spans="1:11" x14ac:dyDescent="0.3">
      <c r="A5164" t="s">
        <v>4298</v>
      </c>
      <c r="B5164" t="s">
        <v>5791</v>
      </c>
      <c r="C5164" t="s">
        <v>5792</v>
      </c>
      <c r="D5164" t="s">
        <v>3846</v>
      </c>
      <c r="E5164" t="s">
        <v>59</v>
      </c>
      <c r="F5164" t="s">
        <v>4388</v>
      </c>
      <c r="G5164">
        <v>1</v>
      </c>
      <c r="H5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4" t="str">
        <f>Tabla_Consulta_desde_proyectos6[[#This Row],[PRYApath]]&amp;" "&amp;Tabla_Consulta_desde_proyectos6[[#This Row],[Usunombre]]</f>
        <v>/0002/0014 ALVARO CHAVES SABORIO</v>
      </c>
    </row>
    <row r="5165" spans="1:11" x14ac:dyDescent="0.3">
      <c r="A5165" t="s">
        <v>4298</v>
      </c>
      <c r="B5165" t="s">
        <v>5791</v>
      </c>
      <c r="C5165" t="s">
        <v>987</v>
      </c>
      <c r="D5165" t="s">
        <v>3846</v>
      </c>
      <c r="E5165" t="s">
        <v>59</v>
      </c>
      <c r="F5165" t="s">
        <v>4593</v>
      </c>
      <c r="G5165">
        <v>3</v>
      </c>
      <c r="H5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5" t="str">
        <f>Tabla_Consulta_desde_proyectos6[[#This Row],[PRYApath]]&amp;" "&amp;Tabla_Consulta_desde_proyectos6[[#This Row],[Usunombre]]</f>
        <v>/0002/0014 ALVARO CHAVES SABORIO</v>
      </c>
    </row>
    <row r="5166" spans="1:11" x14ac:dyDescent="0.3">
      <c r="A5166" t="s">
        <v>4298</v>
      </c>
      <c r="B5166" t="s">
        <v>5791</v>
      </c>
      <c r="C5166" t="s">
        <v>987</v>
      </c>
      <c r="D5166" t="s">
        <v>3846</v>
      </c>
      <c r="E5166" t="s">
        <v>57</v>
      </c>
      <c r="F5166" t="s">
        <v>4342</v>
      </c>
      <c r="G5166">
        <v>2</v>
      </c>
      <c r="H5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6" t="str">
        <f>Tabla_Consulta_desde_proyectos6[[#This Row],[PRYApath]]&amp;" "&amp;Tabla_Consulta_desde_proyectos6[[#This Row],[Usunombre]]</f>
        <v>/0002/0014 JOSE MADRIGAL ARIAS</v>
      </c>
    </row>
    <row r="5167" spans="1:11" x14ac:dyDescent="0.3">
      <c r="A5167" t="s">
        <v>4298</v>
      </c>
      <c r="B5167" t="s">
        <v>5791</v>
      </c>
      <c r="C5167" t="s">
        <v>987</v>
      </c>
      <c r="D5167" t="s">
        <v>3846</v>
      </c>
      <c r="E5167" t="s">
        <v>57</v>
      </c>
      <c r="F5167" t="s">
        <v>4388</v>
      </c>
      <c r="G5167">
        <v>1.5</v>
      </c>
      <c r="H5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7" t="str">
        <f>Tabla_Consulta_desde_proyectos6[[#This Row],[PRYApath]]&amp;" "&amp;Tabla_Consulta_desde_proyectos6[[#This Row],[Usunombre]]</f>
        <v>/0002/0014 JOSE MADRIGAL ARIAS</v>
      </c>
    </row>
    <row r="5168" spans="1:11" x14ac:dyDescent="0.3">
      <c r="A5168" t="s">
        <v>4298</v>
      </c>
      <c r="B5168" t="s">
        <v>5791</v>
      </c>
      <c r="C5168" t="s">
        <v>987</v>
      </c>
      <c r="D5168" t="s">
        <v>3846</v>
      </c>
      <c r="E5168" t="s">
        <v>52</v>
      </c>
      <c r="F5168" t="s">
        <v>4593</v>
      </c>
      <c r="G5168">
        <v>2</v>
      </c>
      <c r="H5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8" t="str">
        <f>Tabla_Consulta_desde_proyectos6[[#This Row],[PRYApath]]&amp;" "&amp;Tabla_Consulta_desde_proyectos6[[#This Row],[Usunombre]]</f>
        <v>/0002/0014 JUAN ANTONIO MORA GARCIA</v>
      </c>
    </row>
    <row r="5169" spans="1:11" x14ac:dyDescent="0.3">
      <c r="A5169" t="s">
        <v>4298</v>
      </c>
      <c r="B5169" t="s">
        <v>5791</v>
      </c>
      <c r="C5169" t="s">
        <v>5796</v>
      </c>
      <c r="D5169" t="s">
        <v>3577</v>
      </c>
      <c r="E5169" t="s">
        <v>59</v>
      </c>
      <c r="F5169" t="s">
        <v>4434</v>
      </c>
      <c r="G5169">
        <v>2</v>
      </c>
      <c r="H5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69" t="str">
        <f>Tabla_Consulta_desde_proyectos6[[#This Row],[PRYApath]]&amp;" "&amp;Tabla_Consulta_desde_proyectos6[[#This Row],[Usunombre]]</f>
        <v>/0002/0016 ALVARO CHAVES SABORIO</v>
      </c>
    </row>
    <row r="5170" spans="1:11" x14ac:dyDescent="0.3">
      <c r="A5170" t="s">
        <v>4298</v>
      </c>
      <c r="B5170" t="s">
        <v>5791</v>
      </c>
      <c r="C5170" t="s">
        <v>5792</v>
      </c>
      <c r="D5170" t="s">
        <v>3577</v>
      </c>
      <c r="E5170" t="s">
        <v>69</v>
      </c>
      <c r="F5170" t="s">
        <v>4422</v>
      </c>
      <c r="G5170">
        <v>3</v>
      </c>
      <c r="H5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0" t="str">
        <f>Tabla_Consulta_desde_proyectos6[[#This Row],[PRYApath]]&amp;" "&amp;Tabla_Consulta_desde_proyectos6[[#This Row],[Usunombre]]</f>
        <v>/0002/0016 DANNY DAVID BUSTOS ROJAS</v>
      </c>
    </row>
    <row r="5171" spans="1:11" x14ac:dyDescent="0.3">
      <c r="A5171" t="s">
        <v>4298</v>
      </c>
      <c r="B5171" t="s">
        <v>5791</v>
      </c>
      <c r="C5171" t="s">
        <v>987</v>
      </c>
      <c r="D5171" t="s">
        <v>3577</v>
      </c>
      <c r="E5171" t="s">
        <v>57</v>
      </c>
      <c r="F5171" t="s">
        <v>4388</v>
      </c>
      <c r="G5171">
        <v>1</v>
      </c>
      <c r="H5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1" t="str">
        <f>Tabla_Consulta_desde_proyectos6[[#This Row],[PRYApath]]&amp;" "&amp;Tabla_Consulta_desde_proyectos6[[#This Row],[Usunombre]]</f>
        <v>/0002/0016 JOSE MADRIGAL ARIAS</v>
      </c>
    </row>
    <row r="5172" spans="1:11" x14ac:dyDescent="0.3">
      <c r="A5172" t="s">
        <v>4298</v>
      </c>
      <c r="B5172" t="s">
        <v>5791</v>
      </c>
      <c r="C5172" t="s">
        <v>987</v>
      </c>
      <c r="D5172" t="s">
        <v>3577</v>
      </c>
      <c r="E5172" t="s">
        <v>52</v>
      </c>
      <c r="F5172" t="s">
        <v>4388</v>
      </c>
      <c r="G5172">
        <v>3.5</v>
      </c>
      <c r="H5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2" t="str">
        <f>Tabla_Consulta_desde_proyectos6[[#This Row],[PRYApath]]&amp;" "&amp;Tabla_Consulta_desde_proyectos6[[#This Row],[Usunombre]]</f>
        <v>/0002/0016 JUAN ANTONIO MORA GARCIA</v>
      </c>
    </row>
    <row r="5173" spans="1:11" x14ac:dyDescent="0.3">
      <c r="A5173" t="s">
        <v>4298</v>
      </c>
      <c r="B5173" t="s">
        <v>5791</v>
      </c>
      <c r="C5173" t="s">
        <v>987</v>
      </c>
      <c r="D5173" t="s">
        <v>3577</v>
      </c>
      <c r="E5173" t="s">
        <v>52</v>
      </c>
      <c r="F5173" t="s">
        <v>4692</v>
      </c>
      <c r="G5173">
        <v>3</v>
      </c>
      <c r="H5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3" t="str">
        <f>Tabla_Consulta_desde_proyectos6[[#This Row],[PRYApath]]&amp;" "&amp;Tabla_Consulta_desde_proyectos6[[#This Row],[Usunombre]]</f>
        <v>/0002/0016 JUAN ANTONIO MORA GARCIA</v>
      </c>
    </row>
    <row r="5174" spans="1:11" x14ac:dyDescent="0.3">
      <c r="A5174" t="s">
        <v>8323</v>
      </c>
      <c r="D5174" t="s">
        <v>1086</v>
      </c>
      <c r="E5174" t="s">
        <v>69</v>
      </c>
      <c r="F5174" t="s">
        <v>8381</v>
      </c>
      <c r="G5174">
        <v>2.5</v>
      </c>
      <c r="H517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4" t="str">
        <f>Tabla_Consulta_desde_proyectos6[[#This Row],[PRYApath]]&amp;" "&amp;Tabla_Consulta_desde_proyectos6[[#This Row],[Usunombre]]</f>
        <v>/0002/0002 DANNY DAVID BUSTOS ROJAS</v>
      </c>
    </row>
    <row r="5175" spans="1:11" x14ac:dyDescent="0.3">
      <c r="A5175" t="s">
        <v>8323</v>
      </c>
      <c r="D5175" t="s">
        <v>1100</v>
      </c>
      <c r="E5175" t="s">
        <v>58</v>
      </c>
      <c r="F5175" t="s">
        <v>8381</v>
      </c>
      <c r="G5175">
        <v>6</v>
      </c>
      <c r="H517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5" t="str">
        <f>Tabla_Consulta_desde_proyectos6[[#This Row],[PRYApath]]&amp;" "&amp;Tabla_Consulta_desde_proyectos6[[#This Row],[Usunombre]]</f>
        <v>/0002/0010 MELVIN BRENES GOMEZ</v>
      </c>
    </row>
    <row r="5176" spans="1:11" x14ac:dyDescent="0.3">
      <c r="A5176" t="s">
        <v>93</v>
      </c>
      <c r="B5176" t="s">
        <v>5791</v>
      </c>
      <c r="C5176" t="s">
        <v>4844</v>
      </c>
      <c r="D5176" t="s">
        <v>1086</v>
      </c>
      <c r="E5176" t="s">
        <v>59</v>
      </c>
      <c r="F5176" t="s">
        <v>4258</v>
      </c>
      <c r="G5176">
        <v>3</v>
      </c>
      <c r="H5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6" t="str">
        <f>Tabla_Consulta_desde_proyectos6[[#This Row],[PRYApath]]&amp;" "&amp;Tabla_Consulta_desde_proyectos6[[#This Row],[Usunombre]]</f>
        <v>/0002/0002 ALVARO CHAVES SABORIO</v>
      </c>
    </row>
    <row r="5177" spans="1:11" x14ac:dyDescent="0.3">
      <c r="A5177" t="s">
        <v>93</v>
      </c>
      <c r="B5177" t="s">
        <v>5791</v>
      </c>
      <c r="C5177" t="s">
        <v>4844</v>
      </c>
      <c r="D5177" t="s">
        <v>1086</v>
      </c>
      <c r="E5177" t="s">
        <v>59</v>
      </c>
      <c r="F5177" t="s">
        <v>4284</v>
      </c>
      <c r="G5177">
        <v>4</v>
      </c>
      <c r="H5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7" t="str">
        <f>Tabla_Consulta_desde_proyectos6[[#This Row],[PRYApath]]&amp;" "&amp;Tabla_Consulta_desde_proyectos6[[#This Row],[Usunombre]]</f>
        <v>/0002/0002 ALVARO CHAVES SABORIO</v>
      </c>
    </row>
    <row r="5178" spans="1:11" x14ac:dyDescent="0.3">
      <c r="A5178" t="s">
        <v>93</v>
      </c>
      <c r="B5178" t="s">
        <v>5791</v>
      </c>
      <c r="C5178" t="s">
        <v>5793</v>
      </c>
      <c r="D5178" t="s">
        <v>1086</v>
      </c>
      <c r="E5178" t="s">
        <v>59</v>
      </c>
      <c r="F5178" t="s">
        <v>4284</v>
      </c>
      <c r="G5178">
        <v>1</v>
      </c>
      <c r="H5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8" t="str">
        <f>Tabla_Consulta_desde_proyectos6[[#This Row],[PRYApath]]&amp;" "&amp;Tabla_Consulta_desde_proyectos6[[#This Row],[Usunombre]]</f>
        <v>/0002/0002 ALVARO CHAVES SABORIO</v>
      </c>
    </row>
    <row r="5179" spans="1:11" x14ac:dyDescent="0.3">
      <c r="A5179" t="s">
        <v>93</v>
      </c>
      <c r="B5179" t="s">
        <v>5791</v>
      </c>
      <c r="C5179" t="s">
        <v>531</v>
      </c>
      <c r="D5179" t="s">
        <v>1086</v>
      </c>
      <c r="E5179" t="s">
        <v>63</v>
      </c>
      <c r="F5179" t="s">
        <v>4284</v>
      </c>
      <c r="G5179">
        <v>8.5</v>
      </c>
      <c r="H5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79" t="str">
        <f>Tabla_Consulta_desde_proyectos6[[#This Row],[PRYApath]]&amp;" "&amp;Tabla_Consulta_desde_proyectos6[[#This Row],[Usunombre]]</f>
        <v>/0002/0002 CAROL RODRIGUEZ SOLORZANO</v>
      </c>
    </row>
    <row r="5180" spans="1:11" x14ac:dyDescent="0.3">
      <c r="A5180" t="s">
        <v>93</v>
      </c>
      <c r="B5180" t="s">
        <v>5791</v>
      </c>
      <c r="C5180" t="s">
        <v>987</v>
      </c>
      <c r="D5180" t="s">
        <v>1086</v>
      </c>
      <c r="E5180" t="s">
        <v>57</v>
      </c>
      <c r="F5180" t="s">
        <v>4342</v>
      </c>
      <c r="G5180">
        <v>7</v>
      </c>
      <c r="H5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0" t="str">
        <f>Tabla_Consulta_desde_proyectos6[[#This Row],[PRYApath]]&amp;" "&amp;Tabla_Consulta_desde_proyectos6[[#This Row],[Usunombre]]</f>
        <v>/0002/0002 JOSE MADRIGAL ARIAS</v>
      </c>
    </row>
    <row r="5181" spans="1:11" x14ac:dyDescent="0.3">
      <c r="A5181" t="s">
        <v>93</v>
      </c>
      <c r="B5181" t="s">
        <v>5791</v>
      </c>
      <c r="C5181" t="s">
        <v>5793</v>
      </c>
      <c r="D5181" t="s">
        <v>1097</v>
      </c>
      <c r="E5181" t="s">
        <v>63</v>
      </c>
      <c r="F5181" t="s">
        <v>4284</v>
      </c>
      <c r="G5181">
        <v>2</v>
      </c>
      <c r="H5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1" t="str">
        <f>Tabla_Consulta_desde_proyectos6[[#This Row],[PRYApath]]&amp;" "&amp;Tabla_Consulta_desde_proyectos6[[#This Row],[Usunombre]]</f>
        <v>/0002/0004 CAROL RODRIGUEZ SOLORZANO</v>
      </c>
    </row>
    <row r="5182" spans="1:11" x14ac:dyDescent="0.3">
      <c r="A5182" t="s">
        <v>93</v>
      </c>
      <c r="B5182" t="s">
        <v>5791</v>
      </c>
      <c r="C5182" t="s">
        <v>987</v>
      </c>
      <c r="D5182" t="s">
        <v>1097</v>
      </c>
      <c r="E5182" t="s">
        <v>52</v>
      </c>
      <c r="F5182" t="s">
        <v>4258</v>
      </c>
      <c r="G5182">
        <v>9.5</v>
      </c>
      <c r="H5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2" t="str">
        <f>Tabla_Consulta_desde_proyectos6[[#This Row],[PRYApath]]&amp;" "&amp;Tabla_Consulta_desde_proyectos6[[#This Row],[Usunombre]]</f>
        <v>/0002/0004 JUAN ANTONIO MORA GARCIA</v>
      </c>
    </row>
    <row r="5183" spans="1:11" x14ac:dyDescent="0.3">
      <c r="A5183" t="s">
        <v>93</v>
      </c>
      <c r="B5183" t="s">
        <v>5791</v>
      </c>
      <c r="C5183" t="s">
        <v>987</v>
      </c>
      <c r="D5183" t="s">
        <v>1097</v>
      </c>
      <c r="E5183" t="s">
        <v>52</v>
      </c>
      <c r="F5183" t="s">
        <v>4284</v>
      </c>
      <c r="G5183">
        <v>12.66</v>
      </c>
      <c r="H5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3" t="str">
        <f>Tabla_Consulta_desde_proyectos6[[#This Row],[PRYApath]]&amp;" "&amp;Tabla_Consulta_desde_proyectos6[[#This Row],[Usunombre]]</f>
        <v>/0002/0004 JUAN ANTONIO MORA GARCIA</v>
      </c>
    </row>
    <row r="5184" spans="1:11" x14ac:dyDescent="0.3">
      <c r="A5184" t="s">
        <v>93</v>
      </c>
      <c r="B5184" t="s">
        <v>5791</v>
      </c>
      <c r="C5184" t="s">
        <v>987</v>
      </c>
      <c r="D5184" t="s">
        <v>1097</v>
      </c>
      <c r="E5184" t="s">
        <v>52</v>
      </c>
      <c r="F5184" t="s">
        <v>4342</v>
      </c>
      <c r="G5184">
        <v>6</v>
      </c>
      <c r="H5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4" t="str">
        <f>Tabla_Consulta_desde_proyectos6[[#This Row],[PRYApath]]&amp;" "&amp;Tabla_Consulta_desde_proyectos6[[#This Row],[Usunombre]]</f>
        <v>/0002/0004 JUAN ANTONIO MORA GARCIA</v>
      </c>
    </row>
    <row r="5185" spans="1:11" x14ac:dyDescent="0.3">
      <c r="A5185" t="s">
        <v>93</v>
      </c>
      <c r="B5185" t="s">
        <v>5791</v>
      </c>
      <c r="C5185" t="s">
        <v>5793</v>
      </c>
      <c r="D5185" t="s">
        <v>1098</v>
      </c>
      <c r="E5185" t="s">
        <v>63</v>
      </c>
      <c r="F5185" t="s">
        <v>4284</v>
      </c>
      <c r="G5185">
        <v>2.5</v>
      </c>
      <c r="H5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5" t="str">
        <f>Tabla_Consulta_desde_proyectos6[[#This Row],[PRYApath]]&amp;" "&amp;Tabla_Consulta_desde_proyectos6[[#This Row],[Usunombre]]</f>
        <v>/0002/0006 CAROL RODRIGUEZ SOLORZANO</v>
      </c>
    </row>
    <row r="5186" spans="1:11" x14ac:dyDescent="0.3">
      <c r="A5186" t="s">
        <v>93</v>
      </c>
      <c r="B5186" t="s">
        <v>5791</v>
      </c>
      <c r="C5186" t="s">
        <v>987</v>
      </c>
      <c r="D5186" t="s">
        <v>1098</v>
      </c>
      <c r="E5186" t="s">
        <v>52</v>
      </c>
      <c r="F5186" t="s">
        <v>4284</v>
      </c>
      <c r="G5186">
        <v>11.5</v>
      </c>
      <c r="H5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6" t="str">
        <f>Tabla_Consulta_desde_proyectos6[[#This Row],[PRYApath]]&amp;" "&amp;Tabla_Consulta_desde_proyectos6[[#This Row],[Usunombre]]</f>
        <v>/0002/0006 JUAN ANTONIO MORA GARCIA</v>
      </c>
    </row>
    <row r="5187" spans="1:11" x14ac:dyDescent="0.3">
      <c r="A5187" t="s">
        <v>93</v>
      </c>
      <c r="B5187" t="s">
        <v>5791</v>
      </c>
      <c r="C5187" t="s">
        <v>531</v>
      </c>
      <c r="D5187" t="s">
        <v>1099</v>
      </c>
      <c r="E5187" t="s">
        <v>60</v>
      </c>
      <c r="F5187" t="s">
        <v>4284</v>
      </c>
      <c r="G5187">
        <v>9.5</v>
      </c>
      <c r="H5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7" t="str">
        <f>Tabla_Consulta_desde_proyectos6[[#This Row],[PRYApath]]&amp;" "&amp;Tabla_Consulta_desde_proyectos6[[#This Row],[Usunombre]]</f>
        <v>/0002/0008 AARON VARGAS VALVERDE</v>
      </c>
    </row>
    <row r="5188" spans="1:11" x14ac:dyDescent="0.3">
      <c r="A5188" t="s">
        <v>93</v>
      </c>
      <c r="B5188" t="s">
        <v>5791</v>
      </c>
      <c r="C5188" t="s">
        <v>531</v>
      </c>
      <c r="D5188" t="s">
        <v>1099</v>
      </c>
      <c r="E5188" t="s">
        <v>63</v>
      </c>
      <c r="F5188" t="s">
        <v>4284</v>
      </c>
      <c r="G5188">
        <v>14.5</v>
      </c>
      <c r="H5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8" t="str">
        <f>Tabla_Consulta_desde_proyectos6[[#This Row],[PRYApath]]&amp;" "&amp;Tabla_Consulta_desde_proyectos6[[#This Row],[Usunombre]]</f>
        <v>/0002/0008 CAROL RODRIGUEZ SOLORZANO</v>
      </c>
    </row>
    <row r="5189" spans="1:11" x14ac:dyDescent="0.3">
      <c r="A5189" t="s">
        <v>93</v>
      </c>
      <c r="B5189" t="s">
        <v>5791</v>
      </c>
      <c r="C5189" t="s">
        <v>987</v>
      </c>
      <c r="D5189" t="s">
        <v>1099</v>
      </c>
      <c r="E5189" t="s">
        <v>52</v>
      </c>
      <c r="F5189" t="s">
        <v>4284</v>
      </c>
      <c r="G5189">
        <v>13.58</v>
      </c>
      <c r="H5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89" t="str">
        <f>Tabla_Consulta_desde_proyectos6[[#This Row],[PRYApath]]&amp;" "&amp;Tabla_Consulta_desde_proyectos6[[#This Row],[Usunombre]]</f>
        <v>/0002/0008 JUAN ANTONIO MORA GARCIA</v>
      </c>
    </row>
    <row r="5190" spans="1:11" x14ac:dyDescent="0.3">
      <c r="A5190" t="s">
        <v>93</v>
      </c>
      <c r="B5190" t="s">
        <v>5791</v>
      </c>
      <c r="C5190" t="s">
        <v>531</v>
      </c>
      <c r="D5190" t="s">
        <v>3576</v>
      </c>
      <c r="E5190" t="s">
        <v>57</v>
      </c>
      <c r="F5190" t="s">
        <v>4284</v>
      </c>
      <c r="G5190">
        <v>9</v>
      </c>
      <c r="H5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0" t="str">
        <f>Tabla_Consulta_desde_proyectos6[[#This Row],[PRYApath]]&amp;" "&amp;Tabla_Consulta_desde_proyectos6[[#This Row],[Usunombre]]</f>
        <v>/0002/0012 JOSE MADRIGAL ARIAS</v>
      </c>
    </row>
    <row r="5191" spans="1:11" x14ac:dyDescent="0.3">
      <c r="A5191" t="s">
        <v>93</v>
      </c>
      <c r="B5191" t="s">
        <v>5791</v>
      </c>
      <c r="C5191" t="s">
        <v>4844</v>
      </c>
      <c r="D5191" t="s">
        <v>3846</v>
      </c>
      <c r="E5191" t="s">
        <v>63</v>
      </c>
      <c r="F5191" t="s">
        <v>4284</v>
      </c>
      <c r="G5191">
        <v>4</v>
      </c>
      <c r="H5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1" t="str">
        <f>Tabla_Consulta_desde_proyectos6[[#This Row],[PRYApath]]&amp;" "&amp;Tabla_Consulta_desde_proyectos6[[#This Row],[Usunombre]]</f>
        <v>/0002/0014 CAROL RODRIGUEZ SOLORZANO</v>
      </c>
    </row>
    <row r="5192" spans="1:11" x14ac:dyDescent="0.3">
      <c r="A5192" t="s">
        <v>93</v>
      </c>
      <c r="B5192" t="s">
        <v>5791</v>
      </c>
      <c r="C5192" t="s">
        <v>531</v>
      </c>
      <c r="D5192" t="s">
        <v>3846</v>
      </c>
      <c r="E5192" t="s">
        <v>57</v>
      </c>
      <c r="F5192" t="s">
        <v>4284</v>
      </c>
      <c r="G5192">
        <v>21</v>
      </c>
      <c r="H5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2" t="str">
        <f>Tabla_Consulta_desde_proyectos6[[#This Row],[PRYApath]]&amp;" "&amp;Tabla_Consulta_desde_proyectos6[[#This Row],[Usunombre]]</f>
        <v>/0002/0014 JOSE MADRIGAL ARIAS</v>
      </c>
    </row>
    <row r="5193" spans="1:11" x14ac:dyDescent="0.3">
      <c r="A5193" t="s">
        <v>93</v>
      </c>
      <c r="B5193" t="s">
        <v>5791</v>
      </c>
      <c r="C5193" t="s">
        <v>4145</v>
      </c>
      <c r="D5193" t="s">
        <v>3846</v>
      </c>
      <c r="E5193" t="s">
        <v>52</v>
      </c>
      <c r="F5193" t="s">
        <v>4258</v>
      </c>
      <c r="G5193">
        <v>3</v>
      </c>
      <c r="H5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3" t="str">
        <f>Tabla_Consulta_desde_proyectos6[[#This Row],[PRYApath]]&amp;" "&amp;Tabla_Consulta_desde_proyectos6[[#This Row],[Usunombre]]</f>
        <v>/0002/0014 JUAN ANTONIO MORA GARCIA</v>
      </c>
    </row>
    <row r="5194" spans="1:11" x14ac:dyDescent="0.3">
      <c r="A5194" t="s">
        <v>93</v>
      </c>
      <c r="B5194" t="s">
        <v>5791</v>
      </c>
      <c r="C5194" t="s">
        <v>531</v>
      </c>
      <c r="D5194" t="s">
        <v>3577</v>
      </c>
      <c r="E5194" t="s">
        <v>59</v>
      </c>
      <c r="F5194" t="s">
        <v>4284</v>
      </c>
      <c r="G5194">
        <v>23</v>
      </c>
      <c r="H5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4" t="str">
        <f>Tabla_Consulta_desde_proyectos6[[#This Row],[PRYApath]]&amp;" "&amp;Tabla_Consulta_desde_proyectos6[[#This Row],[Usunombre]]</f>
        <v>/0002/0016 ALVARO CHAVES SABORIO</v>
      </c>
    </row>
    <row r="5195" spans="1:11" x14ac:dyDescent="0.3">
      <c r="A5195" t="s">
        <v>3196</v>
      </c>
      <c r="D5195" t="s">
        <v>1097</v>
      </c>
      <c r="E5195" t="s">
        <v>4436</v>
      </c>
      <c r="F5195" t="s">
        <v>4434</v>
      </c>
      <c r="G5195">
        <v>16</v>
      </c>
      <c r="H5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5" t="str">
        <f>Tabla_Consulta_desde_proyectos6[[#This Row],[PRYApath]]&amp;" "&amp;Tabla_Consulta_desde_proyectos6[[#This Row],[Usunombre]]</f>
        <v>/0002/0004 BRAYAN JOSUE GUTIERREZ DINARTE</v>
      </c>
    </row>
    <row r="5196" spans="1:11" x14ac:dyDescent="0.3">
      <c r="A5196" t="s">
        <v>3196</v>
      </c>
      <c r="D5196" t="s">
        <v>1097</v>
      </c>
      <c r="E5196" t="s">
        <v>4436</v>
      </c>
      <c r="F5196" t="s">
        <v>4493</v>
      </c>
      <c r="G5196">
        <v>160</v>
      </c>
      <c r="H5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6" t="str">
        <f>Tabla_Consulta_desde_proyectos6[[#This Row],[PRYApath]]&amp;" "&amp;Tabla_Consulta_desde_proyectos6[[#This Row],[Usunombre]]</f>
        <v>/0002/0004 BRAYAN JOSUE GUTIERREZ DINARTE</v>
      </c>
    </row>
    <row r="5197" spans="1:11" x14ac:dyDescent="0.3">
      <c r="A5197" t="s">
        <v>3196</v>
      </c>
      <c r="D5197" t="s">
        <v>1097</v>
      </c>
      <c r="E5197" t="s">
        <v>4436</v>
      </c>
      <c r="F5197" t="s">
        <v>4559</v>
      </c>
      <c r="G5197">
        <v>168</v>
      </c>
      <c r="H5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7" t="str">
        <f>Tabla_Consulta_desde_proyectos6[[#This Row],[PRYApath]]&amp;" "&amp;Tabla_Consulta_desde_proyectos6[[#This Row],[Usunombre]]</f>
        <v>/0002/0004 BRAYAN JOSUE GUTIERREZ DINARTE</v>
      </c>
    </row>
    <row r="5198" spans="1:11" x14ac:dyDescent="0.3">
      <c r="A5198" t="s">
        <v>3196</v>
      </c>
      <c r="D5198" t="s">
        <v>1097</v>
      </c>
      <c r="E5198" t="s">
        <v>4436</v>
      </c>
      <c r="F5198" t="s">
        <v>4593</v>
      </c>
      <c r="G5198">
        <v>184</v>
      </c>
      <c r="H5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8" t="str">
        <f>Tabla_Consulta_desde_proyectos6[[#This Row],[PRYApath]]&amp;" "&amp;Tabla_Consulta_desde_proyectos6[[#This Row],[Usunombre]]</f>
        <v>/0002/0004 BRAYAN JOSUE GUTIERREZ DINARTE</v>
      </c>
    </row>
    <row r="5199" spans="1:11" x14ac:dyDescent="0.3">
      <c r="A5199" t="s">
        <v>3196</v>
      </c>
      <c r="D5199" t="s">
        <v>1097</v>
      </c>
      <c r="E5199" t="s">
        <v>4436</v>
      </c>
      <c r="F5199" t="s">
        <v>4610</v>
      </c>
      <c r="G5199">
        <v>160</v>
      </c>
      <c r="H5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199" t="str">
        <f>Tabla_Consulta_desde_proyectos6[[#This Row],[PRYApath]]&amp;" "&amp;Tabla_Consulta_desde_proyectos6[[#This Row],[Usunombre]]</f>
        <v>/0002/0004 BRAYAN JOSUE GUTIERREZ DINARTE</v>
      </c>
    </row>
    <row r="5200" spans="1:11" x14ac:dyDescent="0.3">
      <c r="A5200" t="s">
        <v>3196</v>
      </c>
      <c r="D5200" t="s">
        <v>1097</v>
      </c>
      <c r="E5200" t="s">
        <v>4436</v>
      </c>
      <c r="F5200" t="s">
        <v>4692</v>
      </c>
      <c r="G5200">
        <v>160</v>
      </c>
      <c r="H5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0" t="str">
        <f>Tabla_Consulta_desde_proyectos6[[#This Row],[PRYApath]]&amp;" "&amp;Tabla_Consulta_desde_proyectos6[[#This Row],[Usunombre]]</f>
        <v>/0002/0004 BRAYAN JOSUE GUTIERREZ DINARTE</v>
      </c>
    </row>
    <row r="5201" spans="1:11" x14ac:dyDescent="0.3">
      <c r="A5201" t="s">
        <v>96</v>
      </c>
      <c r="D5201" t="s">
        <v>1086</v>
      </c>
      <c r="E5201" t="s">
        <v>63</v>
      </c>
      <c r="F5201" t="s">
        <v>4258</v>
      </c>
      <c r="G5201">
        <v>3</v>
      </c>
      <c r="H5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1" t="str">
        <f>Tabla_Consulta_desde_proyectos6[[#This Row],[PRYApath]]&amp;" "&amp;Tabla_Consulta_desde_proyectos6[[#This Row],[Usunombre]]</f>
        <v>/0002/0002 CAROL RODRIGUEZ SOLORZANO</v>
      </c>
    </row>
    <row r="5202" spans="1:11" x14ac:dyDescent="0.3">
      <c r="A5202" t="s">
        <v>96</v>
      </c>
      <c r="D5202" t="s">
        <v>1086</v>
      </c>
      <c r="E5202" t="s">
        <v>63</v>
      </c>
      <c r="F5202" t="s">
        <v>4366</v>
      </c>
      <c r="G5202">
        <v>1.5</v>
      </c>
      <c r="H5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2" t="str">
        <f>Tabla_Consulta_desde_proyectos6[[#This Row],[PRYApath]]&amp;" "&amp;Tabla_Consulta_desde_proyectos6[[#This Row],[Usunombre]]</f>
        <v>/0002/0002 CAROL RODRIGUEZ SOLORZANO</v>
      </c>
    </row>
    <row r="5203" spans="1:11" x14ac:dyDescent="0.3">
      <c r="A5203" t="s">
        <v>96</v>
      </c>
      <c r="D5203" t="s">
        <v>1086</v>
      </c>
      <c r="E5203" t="s">
        <v>63</v>
      </c>
      <c r="F5203" t="s">
        <v>4388</v>
      </c>
      <c r="G5203">
        <v>1.5</v>
      </c>
      <c r="H5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3" t="str">
        <f>Tabla_Consulta_desde_proyectos6[[#This Row],[PRYApath]]&amp;" "&amp;Tabla_Consulta_desde_proyectos6[[#This Row],[Usunombre]]</f>
        <v>/0002/0002 CAROL RODRIGUEZ SOLORZANO</v>
      </c>
    </row>
    <row r="5204" spans="1:11" x14ac:dyDescent="0.3">
      <c r="A5204" t="s">
        <v>96</v>
      </c>
      <c r="D5204" t="s">
        <v>1086</v>
      </c>
      <c r="E5204" t="s">
        <v>63</v>
      </c>
      <c r="F5204" t="s">
        <v>4422</v>
      </c>
      <c r="G5204">
        <v>0.25</v>
      </c>
      <c r="H5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4" t="str">
        <f>Tabla_Consulta_desde_proyectos6[[#This Row],[PRYApath]]&amp;" "&amp;Tabla_Consulta_desde_proyectos6[[#This Row],[Usunombre]]</f>
        <v>/0002/0002 CAROL RODRIGUEZ SOLORZANO</v>
      </c>
    </row>
    <row r="5205" spans="1:11" x14ac:dyDescent="0.3">
      <c r="A5205" t="s">
        <v>96</v>
      </c>
      <c r="D5205" t="s">
        <v>1086</v>
      </c>
      <c r="E5205" t="s">
        <v>63</v>
      </c>
      <c r="F5205" t="s">
        <v>4610</v>
      </c>
      <c r="G5205">
        <v>1</v>
      </c>
      <c r="H5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5" t="str">
        <f>Tabla_Consulta_desde_proyectos6[[#This Row],[PRYApath]]&amp;" "&amp;Tabla_Consulta_desde_proyectos6[[#This Row],[Usunombre]]</f>
        <v>/0002/0002 CAROL RODRIGUEZ SOLORZANO</v>
      </c>
    </row>
    <row r="5206" spans="1:11" x14ac:dyDescent="0.3">
      <c r="A5206" t="s">
        <v>96</v>
      </c>
      <c r="D5206" t="s">
        <v>1086</v>
      </c>
      <c r="E5206" t="s">
        <v>55</v>
      </c>
      <c r="F5206" t="s">
        <v>4342</v>
      </c>
      <c r="G5206">
        <v>5</v>
      </c>
      <c r="H5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6" t="str">
        <f>Tabla_Consulta_desde_proyectos6[[#This Row],[PRYApath]]&amp;" "&amp;Tabla_Consulta_desde_proyectos6[[#This Row],[Usunombre]]</f>
        <v>/0002/0002 LUIS ENRIQUE JIMENEZ SANCHO</v>
      </c>
    </row>
    <row r="5207" spans="1:11" x14ac:dyDescent="0.3">
      <c r="A5207" t="s">
        <v>96</v>
      </c>
      <c r="D5207" t="s">
        <v>1086</v>
      </c>
      <c r="E5207" t="s">
        <v>55</v>
      </c>
      <c r="F5207" t="s">
        <v>4366</v>
      </c>
      <c r="G5207">
        <v>3</v>
      </c>
      <c r="H5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7" t="str">
        <f>Tabla_Consulta_desde_proyectos6[[#This Row],[PRYApath]]&amp;" "&amp;Tabla_Consulta_desde_proyectos6[[#This Row],[Usunombre]]</f>
        <v>/0002/0002 LUIS ENRIQUE JIMENEZ SANCHO</v>
      </c>
    </row>
    <row r="5208" spans="1:11" x14ac:dyDescent="0.3">
      <c r="A5208" t="s">
        <v>96</v>
      </c>
      <c r="D5208" t="s">
        <v>1086</v>
      </c>
      <c r="E5208" t="s">
        <v>70</v>
      </c>
      <c r="F5208" t="s">
        <v>4692</v>
      </c>
      <c r="G5208">
        <v>4</v>
      </c>
      <c r="H5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8" t="str">
        <f>Tabla_Consulta_desde_proyectos6[[#This Row],[PRYApath]]&amp;" "&amp;Tabla_Consulta_desde_proyectos6[[#This Row],[Usunombre]]</f>
        <v>/0002/0002 MARIELA GUTIERREZ HIDALGO</v>
      </c>
    </row>
    <row r="5209" spans="1:11" x14ac:dyDescent="0.3">
      <c r="A5209" t="s">
        <v>96</v>
      </c>
      <c r="D5209" t="s">
        <v>1086</v>
      </c>
      <c r="E5209" t="s">
        <v>77</v>
      </c>
      <c r="F5209" t="s">
        <v>4434</v>
      </c>
      <c r="G5209">
        <v>15.25</v>
      </c>
      <c r="H5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09" t="str">
        <f>Tabla_Consulta_desde_proyectos6[[#This Row],[PRYApath]]&amp;" "&amp;Tabla_Consulta_desde_proyectos6[[#This Row],[Usunombre]]</f>
        <v>/0002/0002 REIDY VALENCIA RUBI</v>
      </c>
    </row>
    <row r="5210" spans="1:11" x14ac:dyDescent="0.3">
      <c r="A5210" t="s">
        <v>96</v>
      </c>
      <c r="D5210" t="s">
        <v>1086</v>
      </c>
      <c r="E5210" t="s">
        <v>77</v>
      </c>
      <c r="F5210" t="s">
        <v>4493</v>
      </c>
      <c r="G5210">
        <v>52.75</v>
      </c>
      <c r="H5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0" t="str">
        <f>Tabla_Consulta_desde_proyectos6[[#This Row],[PRYApath]]&amp;" "&amp;Tabla_Consulta_desde_proyectos6[[#This Row],[Usunombre]]</f>
        <v>/0002/0002 REIDY VALENCIA RUBI</v>
      </c>
    </row>
    <row r="5211" spans="1:11" x14ac:dyDescent="0.3">
      <c r="A5211" t="s">
        <v>96</v>
      </c>
      <c r="D5211" t="s">
        <v>1086</v>
      </c>
      <c r="E5211" t="s">
        <v>77</v>
      </c>
      <c r="F5211" t="s">
        <v>4559</v>
      </c>
      <c r="G5211">
        <v>40</v>
      </c>
      <c r="H5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1" t="str">
        <f>Tabla_Consulta_desde_proyectos6[[#This Row],[PRYApath]]&amp;" "&amp;Tabla_Consulta_desde_proyectos6[[#This Row],[Usunombre]]</f>
        <v>/0002/0002 REIDY VALENCIA RUBI</v>
      </c>
    </row>
    <row r="5212" spans="1:11" x14ac:dyDescent="0.3">
      <c r="A5212" t="s">
        <v>96</v>
      </c>
      <c r="D5212" t="s">
        <v>1086</v>
      </c>
      <c r="E5212" t="s">
        <v>77</v>
      </c>
      <c r="F5212" t="s">
        <v>4593</v>
      </c>
      <c r="G5212">
        <v>79</v>
      </c>
      <c r="H5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2" t="str">
        <f>Tabla_Consulta_desde_proyectos6[[#This Row],[PRYApath]]&amp;" "&amp;Tabla_Consulta_desde_proyectos6[[#This Row],[Usunombre]]</f>
        <v>/0002/0002 REIDY VALENCIA RUBI</v>
      </c>
    </row>
    <row r="5213" spans="1:11" x14ac:dyDescent="0.3">
      <c r="A5213" t="s">
        <v>96</v>
      </c>
      <c r="D5213" t="s">
        <v>1086</v>
      </c>
      <c r="E5213" t="s">
        <v>77</v>
      </c>
      <c r="F5213" t="s">
        <v>4610</v>
      </c>
      <c r="G5213">
        <v>37.75</v>
      </c>
      <c r="H5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3" t="str">
        <f>Tabla_Consulta_desde_proyectos6[[#This Row],[PRYApath]]&amp;" "&amp;Tabla_Consulta_desde_proyectos6[[#This Row],[Usunombre]]</f>
        <v>/0002/0002 REIDY VALENCIA RUBI</v>
      </c>
    </row>
    <row r="5214" spans="1:11" x14ac:dyDescent="0.3">
      <c r="A5214" t="s">
        <v>96</v>
      </c>
      <c r="D5214" t="s">
        <v>1086</v>
      </c>
      <c r="E5214" t="s">
        <v>77</v>
      </c>
      <c r="F5214" t="s">
        <v>4692</v>
      </c>
      <c r="G5214">
        <v>67.75</v>
      </c>
      <c r="H5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4" t="str">
        <f>Tabla_Consulta_desde_proyectos6[[#This Row],[PRYApath]]&amp;" "&amp;Tabla_Consulta_desde_proyectos6[[#This Row],[Usunombre]]</f>
        <v>/0002/0002 REIDY VALENCIA RUBI</v>
      </c>
    </row>
    <row r="5215" spans="1:11" x14ac:dyDescent="0.3">
      <c r="A5215" t="s">
        <v>96</v>
      </c>
      <c r="D5215" t="s">
        <v>1086</v>
      </c>
      <c r="E5215" t="s">
        <v>77</v>
      </c>
      <c r="F5215" t="s">
        <v>4640</v>
      </c>
      <c r="G5215">
        <v>13.5</v>
      </c>
      <c r="H5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5" t="str">
        <f>Tabla_Consulta_desde_proyectos6[[#This Row],[PRYApath]]&amp;" "&amp;Tabla_Consulta_desde_proyectos6[[#This Row],[Usunombre]]</f>
        <v>/0002/0002 REIDY VALENCIA RUBI</v>
      </c>
    </row>
    <row r="5216" spans="1:11" x14ac:dyDescent="0.3">
      <c r="A5216" t="s">
        <v>96</v>
      </c>
      <c r="D5216" t="s">
        <v>1097</v>
      </c>
      <c r="E5216" t="s">
        <v>63</v>
      </c>
      <c r="F5216" t="s">
        <v>4493</v>
      </c>
      <c r="G5216">
        <v>4</v>
      </c>
      <c r="H5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6" t="str">
        <f>Tabla_Consulta_desde_proyectos6[[#This Row],[PRYApath]]&amp;" "&amp;Tabla_Consulta_desde_proyectos6[[#This Row],[Usunombre]]</f>
        <v>/0002/0004 CAROL RODRIGUEZ SOLORZANO</v>
      </c>
    </row>
    <row r="5217" spans="1:11" x14ac:dyDescent="0.3">
      <c r="A5217" t="s">
        <v>96</v>
      </c>
      <c r="D5217" t="s">
        <v>1097</v>
      </c>
      <c r="E5217" t="s">
        <v>63</v>
      </c>
      <c r="F5217" t="s">
        <v>4559</v>
      </c>
      <c r="G5217">
        <v>8</v>
      </c>
      <c r="H5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7" t="str">
        <f>Tabla_Consulta_desde_proyectos6[[#This Row],[PRYApath]]&amp;" "&amp;Tabla_Consulta_desde_proyectos6[[#This Row],[Usunombre]]</f>
        <v>/0002/0004 CAROL RODRIGUEZ SOLORZANO</v>
      </c>
    </row>
    <row r="5218" spans="1:11" x14ac:dyDescent="0.3">
      <c r="A5218" t="s">
        <v>96</v>
      </c>
      <c r="D5218" t="s">
        <v>1097</v>
      </c>
      <c r="E5218" t="s">
        <v>63</v>
      </c>
      <c r="F5218" t="s">
        <v>4593</v>
      </c>
      <c r="G5218">
        <v>13.5</v>
      </c>
      <c r="H5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8" t="str">
        <f>Tabla_Consulta_desde_proyectos6[[#This Row],[PRYApath]]&amp;" "&amp;Tabla_Consulta_desde_proyectos6[[#This Row],[Usunombre]]</f>
        <v>/0002/0004 CAROL RODRIGUEZ SOLORZANO</v>
      </c>
    </row>
    <row r="5219" spans="1:11" x14ac:dyDescent="0.3">
      <c r="A5219" t="s">
        <v>96</v>
      </c>
      <c r="D5219" t="s">
        <v>1097</v>
      </c>
      <c r="E5219" t="s">
        <v>63</v>
      </c>
      <c r="F5219" t="s">
        <v>4610</v>
      </c>
      <c r="G5219">
        <v>3</v>
      </c>
      <c r="H5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19" t="str">
        <f>Tabla_Consulta_desde_proyectos6[[#This Row],[PRYApath]]&amp;" "&amp;Tabla_Consulta_desde_proyectos6[[#This Row],[Usunombre]]</f>
        <v>/0002/0004 CAROL RODRIGUEZ SOLORZANO</v>
      </c>
    </row>
    <row r="5220" spans="1:11" x14ac:dyDescent="0.3">
      <c r="A5220" t="s">
        <v>96</v>
      </c>
      <c r="D5220" t="s">
        <v>1097</v>
      </c>
      <c r="E5220" t="s">
        <v>63</v>
      </c>
      <c r="F5220" t="s">
        <v>4640</v>
      </c>
      <c r="G5220">
        <v>10.5</v>
      </c>
      <c r="H5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0" t="str">
        <f>Tabla_Consulta_desde_proyectos6[[#This Row],[PRYApath]]&amp;" "&amp;Tabla_Consulta_desde_proyectos6[[#This Row],[Usunombre]]</f>
        <v>/0002/0004 CAROL RODRIGUEZ SOLORZANO</v>
      </c>
    </row>
    <row r="5221" spans="1:11" x14ac:dyDescent="0.3">
      <c r="A5221" t="s">
        <v>96</v>
      </c>
      <c r="D5221" t="s">
        <v>1097</v>
      </c>
      <c r="E5221" t="s">
        <v>69</v>
      </c>
      <c r="F5221" t="s">
        <v>4284</v>
      </c>
      <c r="G5221">
        <v>5</v>
      </c>
      <c r="H5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1" t="str">
        <f>Tabla_Consulta_desde_proyectos6[[#This Row],[PRYApath]]&amp;" "&amp;Tabla_Consulta_desde_proyectos6[[#This Row],[Usunombre]]</f>
        <v>/0002/0004 DANNY DAVID BUSTOS ROJAS</v>
      </c>
    </row>
    <row r="5222" spans="1:11" x14ac:dyDescent="0.3">
      <c r="A5222" t="s">
        <v>96</v>
      </c>
      <c r="D5222" t="s">
        <v>1097</v>
      </c>
      <c r="E5222" t="s">
        <v>69</v>
      </c>
      <c r="F5222" t="s">
        <v>4610</v>
      </c>
      <c r="G5222">
        <v>2</v>
      </c>
      <c r="H5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2" t="str">
        <f>Tabla_Consulta_desde_proyectos6[[#This Row],[PRYApath]]&amp;" "&amp;Tabla_Consulta_desde_proyectos6[[#This Row],[Usunombre]]</f>
        <v>/0002/0004 DANNY DAVID BUSTOS ROJAS</v>
      </c>
    </row>
    <row r="5223" spans="1:11" x14ac:dyDescent="0.3">
      <c r="A5223" t="s">
        <v>96</v>
      </c>
      <c r="D5223" t="s">
        <v>1097</v>
      </c>
      <c r="E5223" t="s">
        <v>55</v>
      </c>
      <c r="F5223" t="s">
        <v>4342</v>
      </c>
      <c r="G5223">
        <v>9</v>
      </c>
      <c r="H5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3" t="str">
        <f>Tabla_Consulta_desde_proyectos6[[#This Row],[PRYApath]]&amp;" "&amp;Tabla_Consulta_desde_proyectos6[[#This Row],[Usunombre]]</f>
        <v>/0002/0004 LUIS ENRIQUE JIMENEZ SANCHO</v>
      </c>
    </row>
    <row r="5224" spans="1:11" x14ac:dyDescent="0.3">
      <c r="A5224" t="s">
        <v>96</v>
      </c>
      <c r="D5224" t="s">
        <v>1097</v>
      </c>
      <c r="E5224" t="s">
        <v>55</v>
      </c>
      <c r="F5224" t="s">
        <v>4366</v>
      </c>
      <c r="G5224">
        <v>13</v>
      </c>
      <c r="H5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4" t="str">
        <f>Tabla_Consulta_desde_proyectos6[[#This Row],[PRYApath]]&amp;" "&amp;Tabla_Consulta_desde_proyectos6[[#This Row],[Usunombre]]</f>
        <v>/0002/0004 LUIS ENRIQUE JIMENEZ SANCHO</v>
      </c>
    </row>
    <row r="5225" spans="1:11" x14ac:dyDescent="0.3">
      <c r="A5225" t="s">
        <v>96</v>
      </c>
      <c r="D5225" t="s">
        <v>1097</v>
      </c>
      <c r="E5225" t="s">
        <v>55</v>
      </c>
      <c r="F5225" t="s">
        <v>4434</v>
      </c>
      <c r="G5225">
        <v>6.5</v>
      </c>
      <c r="H5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5" t="str">
        <f>Tabla_Consulta_desde_proyectos6[[#This Row],[PRYApath]]&amp;" "&amp;Tabla_Consulta_desde_proyectos6[[#This Row],[Usunombre]]</f>
        <v>/0002/0004 LUIS ENRIQUE JIMENEZ SANCHO</v>
      </c>
    </row>
    <row r="5226" spans="1:11" x14ac:dyDescent="0.3">
      <c r="A5226" t="s">
        <v>96</v>
      </c>
      <c r="D5226" t="s">
        <v>1097</v>
      </c>
      <c r="E5226" t="s">
        <v>70</v>
      </c>
      <c r="F5226" t="s">
        <v>4388</v>
      </c>
      <c r="G5226">
        <v>10</v>
      </c>
      <c r="H5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6" t="str">
        <f>Tabla_Consulta_desde_proyectos6[[#This Row],[PRYApath]]&amp;" "&amp;Tabla_Consulta_desde_proyectos6[[#This Row],[Usunombre]]</f>
        <v>/0002/0004 MARIELA GUTIERREZ HIDALGO</v>
      </c>
    </row>
    <row r="5227" spans="1:11" x14ac:dyDescent="0.3">
      <c r="A5227" t="s">
        <v>96</v>
      </c>
      <c r="D5227" t="s">
        <v>1097</v>
      </c>
      <c r="E5227" t="s">
        <v>70</v>
      </c>
      <c r="F5227" t="s">
        <v>4692</v>
      </c>
      <c r="G5227">
        <v>4</v>
      </c>
      <c r="H5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7" t="str">
        <f>Tabla_Consulta_desde_proyectos6[[#This Row],[PRYApath]]&amp;" "&amp;Tabla_Consulta_desde_proyectos6[[#This Row],[Usunombre]]</f>
        <v>/0002/0004 MARIELA GUTIERREZ HIDALGO</v>
      </c>
    </row>
    <row r="5228" spans="1:11" x14ac:dyDescent="0.3">
      <c r="A5228" t="s">
        <v>96</v>
      </c>
      <c r="D5228" t="s">
        <v>1097</v>
      </c>
      <c r="E5228" t="s">
        <v>70</v>
      </c>
      <c r="F5228" t="s">
        <v>4640</v>
      </c>
      <c r="G5228">
        <v>3</v>
      </c>
      <c r="H5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8" t="str">
        <f>Tabla_Consulta_desde_proyectos6[[#This Row],[PRYApath]]&amp;" "&amp;Tabla_Consulta_desde_proyectos6[[#This Row],[Usunombre]]</f>
        <v>/0002/0004 MARIELA GUTIERREZ HIDALGO</v>
      </c>
    </row>
    <row r="5229" spans="1:11" x14ac:dyDescent="0.3">
      <c r="A5229" t="s">
        <v>96</v>
      </c>
      <c r="D5229" t="s">
        <v>1097</v>
      </c>
      <c r="E5229" t="s">
        <v>77</v>
      </c>
      <c r="F5229" t="s">
        <v>4258</v>
      </c>
      <c r="G5229">
        <v>21</v>
      </c>
      <c r="H5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29" t="str">
        <f>Tabla_Consulta_desde_proyectos6[[#This Row],[PRYApath]]&amp;" "&amp;Tabla_Consulta_desde_proyectos6[[#This Row],[Usunombre]]</f>
        <v>/0002/0004 REIDY VALENCIA RUBI</v>
      </c>
    </row>
    <row r="5230" spans="1:11" x14ac:dyDescent="0.3">
      <c r="A5230" t="s">
        <v>96</v>
      </c>
      <c r="D5230" t="s">
        <v>1097</v>
      </c>
      <c r="E5230" t="s">
        <v>77</v>
      </c>
      <c r="F5230" t="s">
        <v>4284</v>
      </c>
      <c r="G5230">
        <v>15.5</v>
      </c>
      <c r="H5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0" t="str">
        <f>Tabla_Consulta_desde_proyectos6[[#This Row],[PRYApath]]&amp;" "&amp;Tabla_Consulta_desde_proyectos6[[#This Row],[Usunombre]]</f>
        <v>/0002/0004 REIDY VALENCIA RUBI</v>
      </c>
    </row>
    <row r="5231" spans="1:11" x14ac:dyDescent="0.3">
      <c r="A5231" t="s">
        <v>96</v>
      </c>
      <c r="D5231" t="s">
        <v>1097</v>
      </c>
      <c r="E5231" t="s">
        <v>77</v>
      </c>
      <c r="F5231" t="s">
        <v>4342</v>
      </c>
      <c r="G5231">
        <v>6.75</v>
      </c>
      <c r="H5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1" t="str">
        <f>Tabla_Consulta_desde_proyectos6[[#This Row],[PRYApath]]&amp;" "&amp;Tabla_Consulta_desde_proyectos6[[#This Row],[Usunombre]]</f>
        <v>/0002/0004 REIDY VALENCIA RUBI</v>
      </c>
    </row>
    <row r="5232" spans="1:11" x14ac:dyDescent="0.3">
      <c r="A5232" t="s">
        <v>96</v>
      </c>
      <c r="D5232" t="s">
        <v>1097</v>
      </c>
      <c r="E5232" t="s">
        <v>77</v>
      </c>
      <c r="F5232" t="s">
        <v>4366</v>
      </c>
      <c r="G5232">
        <v>47.25</v>
      </c>
      <c r="H5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2" t="str">
        <f>Tabla_Consulta_desde_proyectos6[[#This Row],[PRYApath]]&amp;" "&amp;Tabla_Consulta_desde_proyectos6[[#This Row],[Usunombre]]</f>
        <v>/0002/0004 REIDY VALENCIA RUBI</v>
      </c>
    </row>
    <row r="5233" spans="1:11" x14ac:dyDescent="0.3">
      <c r="A5233" t="s">
        <v>96</v>
      </c>
      <c r="D5233" t="s">
        <v>1097</v>
      </c>
      <c r="E5233" t="s">
        <v>77</v>
      </c>
      <c r="F5233" t="s">
        <v>4388</v>
      </c>
      <c r="G5233">
        <v>13.5</v>
      </c>
      <c r="H5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3" t="str">
        <f>Tabla_Consulta_desde_proyectos6[[#This Row],[PRYApath]]&amp;" "&amp;Tabla_Consulta_desde_proyectos6[[#This Row],[Usunombre]]</f>
        <v>/0002/0004 REIDY VALENCIA RUBI</v>
      </c>
    </row>
    <row r="5234" spans="1:11" x14ac:dyDescent="0.3">
      <c r="A5234" t="s">
        <v>96</v>
      </c>
      <c r="D5234" t="s">
        <v>1097</v>
      </c>
      <c r="E5234" t="s">
        <v>77</v>
      </c>
      <c r="F5234" t="s">
        <v>4422</v>
      </c>
      <c r="G5234">
        <v>0.25</v>
      </c>
      <c r="H5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4" t="str">
        <f>Tabla_Consulta_desde_proyectos6[[#This Row],[PRYApath]]&amp;" "&amp;Tabla_Consulta_desde_proyectos6[[#This Row],[Usunombre]]</f>
        <v>/0002/0004 REIDY VALENCIA RUBI</v>
      </c>
    </row>
    <row r="5235" spans="1:11" x14ac:dyDescent="0.3">
      <c r="A5235" t="s">
        <v>96</v>
      </c>
      <c r="D5235" t="s">
        <v>1097</v>
      </c>
      <c r="E5235" t="s">
        <v>77</v>
      </c>
      <c r="F5235" t="s">
        <v>4434</v>
      </c>
      <c r="G5235">
        <v>10.75</v>
      </c>
      <c r="H5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5" t="str">
        <f>Tabla_Consulta_desde_proyectos6[[#This Row],[PRYApath]]&amp;" "&amp;Tabla_Consulta_desde_proyectos6[[#This Row],[Usunombre]]</f>
        <v>/0002/0004 REIDY VALENCIA RUBI</v>
      </c>
    </row>
    <row r="5236" spans="1:11" x14ac:dyDescent="0.3">
      <c r="A5236" t="s">
        <v>96</v>
      </c>
      <c r="D5236" t="s">
        <v>1097</v>
      </c>
      <c r="E5236" t="s">
        <v>77</v>
      </c>
      <c r="F5236" t="s">
        <v>4493</v>
      </c>
      <c r="G5236">
        <v>4.5</v>
      </c>
      <c r="H5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6" t="str">
        <f>Tabla_Consulta_desde_proyectos6[[#This Row],[PRYApath]]&amp;" "&amp;Tabla_Consulta_desde_proyectos6[[#This Row],[Usunombre]]</f>
        <v>/0002/0004 REIDY VALENCIA RUBI</v>
      </c>
    </row>
    <row r="5237" spans="1:11" x14ac:dyDescent="0.3">
      <c r="A5237" t="s">
        <v>96</v>
      </c>
      <c r="D5237" t="s">
        <v>1097</v>
      </c>
      <c r="E5237" t="s">
        <v>77</v>
      </c>
      <c r="F5237" t="s">
        <v>4559</v>
      </c>
      <c r="G5237">
        <v>7.75</v>
      </c>
      <c r="H5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7" t="str">
        <f>Tabla_Consulta_desde_proyectos6[[#This Row],[PRYApath]]&amp;" "&amp;Tabla_Consulta_desde_proyectos6[[#This Row],[Usunombre]]</f>
        <v>/0002/0004 REIDY VALENCIA RUBI</v>
      </c>
    </row>
    <row r="5238" spans="1:11" x14ac:dyDescent="0.3">
      <c r="A5238" t="s">
        <v>96</v>
      </c>
      <c r="D5238" t="s">
        <v>1097</v>
      </c>
      <c r="E5238" t="s">
        <v>77</v>
      </c>
      <c r="F5238" t="s">
        <v>4692</v>
      </c>
      <c r="G5238">
        <v>11.25</v>
      </c>
      <c r="H5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8" t="str">
        <f>Tabla_Consulta_desde_proyectos6[[#This Row],[PRYApath]]&amp;" "&amp;Tabla_Consulta_desde_proyectos6[[#This Row],[Usunombre]]</f>
        <v>/0002/0004 REIDY VALENCIA RUBI</v>
      </c>
    </row>
    <row r="5239" spans="1:11" x14ac:dyDescent="0.3">
      <c r="A5239" t="s">
        <v>96</v>
      </c>
      <c r="D5239" t="s">
        <v>1098</v>
      </c>
      <c r="E5239" t="s">
        <v>60</v>
      </c>
      <c r="F5239" t="s">
        <v>4258</v>
      </c>
      <c r="G5239">
        <v>14.5</v>
      </c>
      <c r="H5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39" t="str">
        <f>Tabla_Consulta_desde_proyectos6[[#This Row],[PRYApath]]&amp;" "&amp;Tabla_Consulta_desde_proyectos6[[#This Row],[Usunombre]]</f>
        <v>/0002/0006 AARON VARGAS VALVERDE</v>
      </c>
    </row>
    <row r="5240" spans="1:11" x14ac:dyDescent="0.3">
      <c r="A5240" t="s">
        <v>96</v>
      </c>
      <c r="D5240" t="s">
        <v>1098</v>
      </c>
      <c r="E5240" t="s">
        <v>60</v>
      </c>
      <c r="F5240" t="s">
        <v>4284</v>
      </c>
      <c r="G5240">
        <v>14</v>
      </c>
      <c r="H5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0" t="str">
        <f>Tabla_Consulta_desde_proyectos6[[#This Row],[PRYApath]]&amp;" "&amp;Tabla_Consulta_desde_proyectos6[[#This Row],[Usunombre]]</f>
        <v>/0002/0006 AARON VARGAS VALVERDE</v>
      </c>
    </row>
    <row r="5241" spans="1:11" x14ac:dyDescent="0.3">
      <c r="A5241" t="s">
        <v>96</v>
      </c>
      <c r="D5241" t="s">
        <v>1098</v>
      </c>
      <c r="E5241" t="s">
        <v>60</v>
      </c>
      <c r="F5241" t="s">
        <v>4342</v>
      </c>
      <c r="G5241">
        <v>11.5</v>
      </c>
      <c r="H5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1" t="str">
        <f>Tabla_Consulta_desde_proyectos6[[#This Row],[PRYApath]]&amp;" "&amp;Tabla_Consulta_desde_proyectos6[[#This Row],[Usunombre]]</f>
        <v>/0002/0006 AARON VARGAS VALVERDE</v>
      </c>
    </row>
    <row r="5242" spans="1:11" x14ac:dyDescent="0.3">
      <c r="A5242" t="s">
        <v>96</v>
      </c>
      <c r="D5242" t="s">
        <v>1098</v>
      </c>
      <c r="E5242" t="s">
        <v>60</v>
      </c>
      <c r="F5242" t="s">
        <v>4366</v>
      </c>
      <c r="G5242">
        <v>14.5</v>
      </c>
      <c r="H5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2" t="str">
        <f>Tabla_Consulta_desde_proyectos6[[#This Row],[PRYApath]]&amp;" "&amp;Tabla_Consulta_desde_proyectos6[[#This Row],[Usunombre]]</f>
        <v>/0002/0006 AARON VARGAS VALVERDE</v>
      </c>
    </row>
    <row r="5243" spans="1:11" x14ac:dyDescent="0.3">
      <c r="A5243" t="s">
        <v>96</v>
      </c>
      <c r="D5243" t="s">
        <v>1098</v>
      </c>
      <c r="E5243" t="s">
        <v>60</v>
      </c>
      <c r="F5243" t="s">
        <v>4388</v>
      </c>
      <c r="G5243">
        <v>20.5</v>
      </c>
      <c r="H5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3" t="str">
        <f>Tabla_Consulta_desde_proyectos6[[#This Row],[PRYApath]]&amp;" "&amp;Tabla_Consulta_desde_proyectos6[[#This Row],[Usunombre]]</f>
        <v>/0002/0006 AARON VARGAS VALVERDE</v>
      </c>
    </row>
    <row r="5244" spans="1:11" x14ac:dyDescent="0.3">
      <c r="A5244" t="s">
        <v>96</v>
      </c>
      <c r="D5244" t="s">
        <v>1098</v>
      </c>
      <c r="E5244" t="s">
        <v>60</v>
      </c>
      <c r="F5244" t="s">
        <v>4422</v>
      </c>
      <c r="G5244">
        <v>12</v>
      </c>
      <c r="H5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4" t="str">
        <f>Tabla_Consulta_desde_proyectos6[[#This Row],[PRYApath]]&amp;" "&amp;Tabla_Consulta_desde_proyectos6[[#This Row],[Usunombre]]</f>
        <v>/0002/0006 AARON VARGAS VALVERDE</v>
      </c>
    </row>
    <row r="5245" spans="1:11" x14ac:dyDescent="0.3">
      <c r="A5245" t="s">
        <v>96</v>
      </c>
      <c r="D5245" t="s">
        <v>1098</v>
      </c>
      <c r="E5245" t="s">
        <v>60</v>
      </c>
      <c r="F5245" t="s">
        <v>4434</v>
      </c>
      <c r="G5245">
        <v>13</v>
      </c>
      <c r="H5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5" t="str">
        <f>Tabla_Consulta_desde_proyectos6[[#This Row],[PRYApath]]&amp;" "&amp;Tabla_Consulta_desde_proyectos6[[#This Row],[Usunombre]]</f>
        <v>/0002/0006 AARON VARGAS VALVERDE</v>
      </c>
    </row>
    <row r="5246" spans="1:11" x14ac:dyDescent="0.3">
      <c r="A5246" t="s">
        <v>96</v>
      </c>
      <c r="D5246" t="s">
        <v>1098</v>
      </c>
      <c r="E5246" t="s">
        <v>60</v>
      </c>
      <c r="F5246" t="s">
        <v>4493</v>
      </c>
      <c r="G5246">
        <v>19</v>
      </c>
      <c r="H5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6" t="str">
        <f>Tabla_Consulta_desde_proyectos6[[#This Row],[PRYApath]]&amp;" "&amp;Tabla_Consulta_desde_proyectos6[[#This Row],[Usunombre]]</f>
        <v>/0002/0006 AARON VARGAS VALVERDE</v>
      </c>
    </row>
    <row r="5247" spans="1:11" x14ac:dyDescent="0.3">
      <c r="A5247" t="s">
        <v>96</v>
      </c>
      <c r="D5247" t="s">
        <v>1098</v>
      </c>
      <c r="E5247" t="s">
        <v>60</v>
      </c>
      <c r="F5247" t="s">
        <v>4559</v>
      </c>
      <c r="G5247">
        <v>24.5</v>
      </c>
      <c r="H5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7" t="str">
        <f>Tabla_Consulta_desde_proyectos6[[#This Row],[PRYApath]]&amp;" "&amp;Tabla_Consulta_desde_proyectos6[[#This Row],[Usunombre]]</f>
        <v>/0002/0006 AARON VARGAS VALVERDE</v>
      </c>
    </row>
    <row r="5248" spans="1:11" x14ac:dyDescent="0.3">
      <c r="A5248" t="s">
        <v>96</v>
      </c>
      <c r="D5248" t="s">
        <v>1098</v>
      </c>
      <c r="E5248" t="s">
        <v>60</v>
      </c>
      <c r="F5248" t="s">
        <v>4593</v>
      </c>
      <c r="G5248">
        <v>5</v>
      </c>
      <c r="H5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8" t="str">
        <f>Tabla_Consulta_desde_proyectos6[[#This Row],[PRYApath]]&amp;" "&amp;Tabla_Consulta_desde_proyectos6[[#This Row],[Usunombre]]</f>
        <v>/0002/0006 AARON VARGAS VALVERDE</v>
      </c>
    </row>
    <row r="5249" spans="1:11" x14ac:dyDescent="0.3">
      <c r="A5249" t="s">
        <v>96</v>
      </c>
      <c r="D5249" t="s">
        <v>1098</v>
      </c>
      <c r="E5249" t="s">
        <v>60</v>
      </c>
      <c r="F5249" t="s">
        <v>4610</v>
      </c>
      <c r="G5249">
        <v>6</v>
      </c>
      <c r="H5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49" t="str">
        <f>Tabla_Consulta_desde_proyectos6[[#This Row],[PRYApath]]&amp;" "&amp;Tabla_Consulta_desde_proyectos6[[#This Row],[Usunombre]]</f>
        <v>/0002/0006 AARON VARGAS VALVERDE</v>
      </c>
    </row>
    <row r="5250" spans="1:11" x14ac:dyDescent="0.3">
      <c r="A5250" t="s">
        <v>96</v>
      </c>
      <c r="D5250" t="s">
        <v>1098</v>
      </c>
      <c r="E5250" t="s">
        <v>60</v>
      </c>
      <c r="F5250" t="s">
        <v>4692</v>
      </c>
      <c r="G5250">
        <v>2.5</v>
      </c>
      <c r="H5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0" t="str">
        <f>Tabla_Consulta_desde_proyectos6[[#This Row],[PRYApath]]&amp;" "&amp;Tabla_Consulta_desde_proyectos6[[#This Row],[Usunombre]]</f>
        <v>/0002/0006 AARON VARGAS VALVERDE</v>
      </c>
    </row>
    <row r="5251" spans="1:11" x14ac:dyDescent="0.3">
      <c r="A5251" t="s">
        <v>96</v>
      </c>
      <c r="D5251" t="s">
        <v>1098</v>
      </c>
      <c r="E5251" t="s">
        <v>60</v>
      </c>
      <c r="F5251" t="s">
        <v>4640</v>
      </c>
      <c r="G5251">
        <v>12</v>
      </c>
      <c r="H5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1" t="str">
        <f>Tabla_Consulta_desde_proyectos6[[#This Row],[PRYApath]]&amp;" "&amp;Tabla_Consulta_desde_proyectos6[[#This Row],[Usunombre]]</f>
        <v>/0002/0006 AARON VARGAS VALVERDE</v>
      </c>
    </row>
    <row r="5252" spans="1:11" x14ac:dyDescent="0.3">
      <c r="A5252" t="s">
        <v>96</v>
      </c>
      <c r="D5252" t="s">
        <v>1098</v>
      </c>
      <c r="E5252" t="s">
        <v>60</v>
      </c>
      <c r="F5252" t="s">
        <v>8381</v>
      </c>
      <c r="G5252">
        <v>3.5</v>
      </c>
      <c r="H525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2" t="str">
        <f>Tabla_Consulta_desde_proyectos6[[#This Row],[PRYApath]]&amp;" "&amp;Tabla_Consulta_desde_proyectos6[[#This Row],[Usunombre]]</f>
        <v>/0002/0006 AARON VARGAS VALVERDE</v>
      </c>
    </row>
    <row r="5253" spans="1:11" x14ac:dyDescent="0.3">
      <c r="A5253" t="s">
        <v>96</v>
      </c>
      <c r="D5253" t="s">
        <v>1098</v>
      </c>
      <c r="E5253" t="s">
        <v>59</v>
      </c>
      <c r="F5253" t="s">
        <v>4258</v>
      </c>
      <c r="G5253">
        <v>1</v>
      </c>
      <c r="H5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3" t="str">
        <f>Tabla_Consulta_desde_proyectos6[[#This Row],[PRYApath]]&amp;" "&amp;Tabla_Consulta_desde_proyectos6[[#This Row],[Usunombre]]</f>
        <v>/0002/0006 ALVARO CHAVES SABORIO</v>
      </c>
    </row>
    <row r="5254" spans="1:11" x14ac:dyDescent="0.3">
      <c r="A5254" t="s">
        <v>96</v>
      </c>
      <c r="D5254" t="s">
        <v>1098</v>
      </c>
      <c r="E5254" t="s">
        <v>59</v>
      </c>
      <c r="F5254" t="s">
        <v>4342</v>
      </c>
      <c r="G5254">
        <v>17</v>
      </c>
      <c r="H5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4" t="str">
        <f>Tabla_Consulta_desde_proyectos6[[#This Row],[PRYApath]]&amp;" "&amp;Tabla_Consulta_desde_proyectos6[[#This Row],[Usunombre]]</f>
        <v>/0002/0006 ALVARO CHAVES SABORIO</v>
      </c>
    </row>
    <row r="5255" spans="1:11" x14ac:dyDescent="0.3">
      <c r="A5255" t="s">
        <v>96</v>
      </c>
      <c r="D5255" t="s">
        <v>1098</v>
      </c>
      <c r="E5255" t="s">
        <v>59</v>
      </c>
      <c r="F5255" t="s">
        <v>4366</v>
      </c>
      <c r="G5255">
        <v>15</v>
      </c>
      <c r="H5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5" t="str">
        <f>Tabla_Consulta_desde_proyectos6[[#This Row],[PRYApath]]&amp;" "&amp;Tabla_Consulta_desde_proyectos6[[#This Row],[Usunombre]]</f>
        <v>/0002/0006 ALVARO CHAVES SABORIO</v>
      </c>
    </row>
    <row r="5256" spans="1:11" x14ac:dyDescent="0.3">
      <c r="A5256" t="s">
        <v>96</v>
      </c>
      <c r="D5256" t="s">
        <v>1098</v>
      </c>
      <c r="E5256" t="s">
        <v>59</v>
      </c>
      <c r="F5256" t="s">
        <v>4388</v>
      </c>
      <c r="G5256">
        <v>12</v>
      </c>
      <c r="H5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6" t="str">
        <f>Tabla_Consulta_desde_proyectos6[[#This Row],[PRYApath]]&amp;" "&amp;Tabla_Consulta_desde_proyectos6[[#This Row],[Usunombre]]</f>
        <v>/0002/0006 ALVARO CHAVES SABORIO</v>
      </c>
    </row>
    <row r="5257" spans="1:11" x14ac:dyDescent="0.3">
      <c r="A5257" t="s">
        <v>96</v>
      </c>
      <c r="D5257" t="s">
        <v>1098</v>
      </c>
      <c r="E5257" t="s">
        <v>59</v>
      </c>
      <c r="F5257" t="s">
        <v>4422</v>
      </c>
      <c r="G5257">
        <v>3</v>
      </c>
      <c r="H5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7" t="str">
        <f>Tabla_Consulta_desde_proyectos6[[#This Row],[PRYApath]]&amp;" "&amp;Tabla_Consulta_desde_proyectos6[[#This Row],[Usunombre]]</f>
        <v>/0002/0006 ALVARO CHAVES SABORIO</v>
      </c>
    </row>
    <row r="5258" spans="1:11" x14ac:dyDescent="0.3">
      <c r="A5258" t="s">
        <v>96</v>
      </c>
      <c r="D5258" t="s">
        <v>1098</v>
      </c>
      <c r="E5258" t="s">
        <v>59</v>
      </c>
      <c r="F5258" t="s">
        <v>4434</v>
      </c>
      <c r="G5258">
        <v>7.5</v>
      </c>
      <c r="H5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8" t="str">
        <f>Tabla_Consulta_desde_proyectos6[[#This Row],[PRYApath]]&amp;" "&amp;Tabla_Consulta_desde_proyectos6[[#This Row],[Usunombre]]</f>
        <v>/0002/0006 ALVARO CHAVES SABORIO</v>
      </c>
    </row>
    <row r="5259" spans="1:11" x14ac:dyDescent="0.3">
      <c r="A5259" t="s">
        <v>96</v>
      </c>
      <c r="D5259" t="s">
        <v>1098</v>
      </c>
      <c r="E5259" t="s">
        <v>59</v>
      </c>
      <c r="F5259" t="s">
        <v>4493</v>
      </c>
      <c r="G5259">
        <v>9.5</v>
      </c>
      <c r="H5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59" t="str">
        <f>Tabla_Consulta_desde_proyectos6[[#This Row],[PRYApath]]&amp;" "&amp;Tabla_Consulta_desde_proyectos6[[#This Row],[Usunombre]]</f>
        <v>/0002/0006 ALVARO CHAVES SABORIO</v>
      </c>
    </row>
    <row r="5260" spans="1:11" x14ac:dyDescent="0.3">
      <c r="A5260" t="s">
        <v>96</v>
      </c>
      <c r="D5260" t="s">
        <v>1098</v>
      </c>
      <c r="E5260" t="s">
        <v>63</v>
      </c>
      <c r="F5260" t="s">
        <v>4258</v>
      </c>
      <c r="G5260">
        <v>8</v>
      </c>
      <c r="H5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0" t="str">
        <f>Tabla_Consulta_desde_proyectos6[[#This Row],[PRYApath]]&amp;" "&amp;Tabla_Consulta_desde_proyectos6[[#This Row],[Usunombre]]</f>
        <v>/0002/0006 CAROL RODRIGUEZ SOLORZANO</v>
      </c>
    </row>
    <row r="5261" spans="1:11" x14ac:dyDescent="0.3">
      <c r="A5261" t="s">
        <v>96</v>
      </c>
      <c r="D5261" t="s">
        <v>1098</v>
      </c>
      <c r="E5261" t="s">
        <v>63</v>
      </c>
      <c r="F5261" t="s">
        <v>4284</v>
      </c>
      <c r="G5261">
        <v>6.5</v>
      </c>
      <c r="H5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1" t="str">
        <f>Tabla_Consulta_desde_proyectos6[[#This Row],[PRYApath]]&amp;" "&amp;Tabla_Consulta_desde_proyectos6[[#This Row],[Usunombre]]</f>
        <v>/0002/0006 CAROL RODRIGUEZ SOLORZANO</v>
      </c>
    </row>
    <row r="5262" spans="1:11" x14ac:dyDescent="0.3">
      <c r="A5262" t="s">
        <v>96</v>
      </c>
      <c r="D5262" t="s">
        <v>1098</v>
      </c>
      <c r="E5262" t="s">
        <v>63</v>
      </c>
      <c r="F5262" t="s">
        <v>4342</v>
      </c>
      <c r="G5262">
        <v>17</v>
      </c>
      <c r="H5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2" t="str">
        <f>Tabla_Consulta_desde_proyectos6[[#This Row],[PRYApath]]&amp;" "&amp;Tabla_Consulta_desde_proyectos6[[#This Row],[Usunombre]]</f>
        <v>/0002/0006 CAROL RODRIGUEZ SOLORZANO</v>
      </c>
    </row>
    <row r="5263" spans="1:11" x14ac:dyDescent="0.3">
      <c r="A5263" t="s">
        <v>96</v>
      </c>
      <c r="D5263" t="s">
        <v>1098</v>
      </c>
      <c r="E5263" t="s">
        <v>63</v>
      </c>
      <c r="F5263" t="s">
        <v>4366</v>
      </c>
      <c r="G5263">
        <v>10.5</v>
      </c>
      <c r="H5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3" t="str">
        <f>Tabla_Consulta_desde_proyectos6[[#This Row],[PRYApath]]&amp;" "&amp;Tabla_Consulta_desde_proyectos6[[#This Row],[Usunombre]]</f>
        <v>/0002/0006 CAROL RODRIGUEZ SOLORZANO</v>
      </c>
    </row>
    <row r="5264" spans="1:11" x14ac:dyDescent="0.3">
      <c r="A5264" t="s">
        <v>96</v>
      </c>
      <c r="D5264" t="s">
        <v>1098</v>
      </c>
      <c r="E5264" t="s">
        <v>63</v>
      </c>
      <c r="F5264" t="s">
        <v>4388</v>
      </c>
      <c r="G5264">
        <v>28</v>
      </c>
      <c r="H5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4" t="str">
        <f>Tabla_Consulta_desde_proyectos6[[#This Row],[PRYApath]]&amp;" "&amp;Tabla_Consulta_desde_proyectos6[[#This Row],[Usunombre]]</f>
        <v>/0002/0006 CAROL RODRIGUEZ SOLORZANO</v>
      </c>
    </row>
    <row r="5265" spans="1:11" x14ac:dyDescent="0.3">
      <c r="A5265" t="s">
        <v>96</v>
      </c>
      <c r="D5265" t="s">
        <v>1098</v>
      </c>
      <c r="E5265" t="s">
        <v>63</v>
      </c>
      <c r="F5265" t="s">
        <v>4422</v>
      </c>
      <c r="G5265">
        <v>3.5</v>
      </c>
      <c r="H5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5" t="str">
        <f>Tabla_Consulta_desde_proyectos6[[#This Row],[PRYApath]]&amp;" "&amp;Tabla_Consulta_desde_proyectos6[[#This Row],[Usunombre]]</f>
        <v>/0002/0006 CAROL RODRIGUEZ SOLORZANO</v>
      </c>
    </row>
    <row r="5266" spans="1:11" x14ac:dyDescent="0.3">
      <c r="A5266" t="s">
        <v>96</v>
      </c>
      <c r="D5266" t="s">
        <v>1098</v>
      </c>
      <c r="E5266" t="s">
        <v>63</v>
      </c>
      <c r="F5266" t="s">
        <v>4434</v>
      </c>
      <c r="G5266">
        <v>8</v>
      </c>
      <c r="H5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6" t="str">
        <f>Tabla_Consulta_desde_proyectos6[[#This Row],[PRYApath]]&amp;" "&amp;Tabla_Consulta_desde_proyectos6[[#This Row],[Usunombre]]</f>
        <v>/0002/0006 CAROL RODRIGUEZ SOLORZANO</v>
      </c>
    </row>
    <row r="5267" spans="1:11" x14ac:dyDescent="0.3">
      <c r="A5267" t="s">
        <v>96</v>
      </c>
      <c r="D5267" t="s">
        <v>1098</v>
      </c>
      <c r="E5267" t="s">
        <v>63</v>
      </c>
      <c r="F5267" t="s">
        <v>4493</v>
      </c>
      <c r="G5267">
        <v>2.7</v>
      </c>
      <c r="H5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7" t="str">
        <f>Tabla_Consulta_desde_proyectos6[[#This Row],[PRYApath]]&amp;" "&amp;Tabla_Consulta_desde_proyectos6[[#This Row],[Usunombre]]</f>
        <v>/0002/0006 CAROL RODRIGUEZ SOLORZANO</v>
      </c>
    </row>
    <row r="5268" spans="1:11" x14ac:dyDescent="0.3">
      <c r="A5268" t="s">
        <v>96</v>
      </c>
      <c r="D5268" t="s">
        <v>1098</v>
      </c>
      <c r="E5268" t="s">
        <v>63</v>
      </c>
      <c r="F5268" t="s">
        <v>4559</v>
      </c>
      <c r="G5268">
        <v>5</v>
      </c>
      <c r="H5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8" t="str">
        <f>Tabla_Consulta_desde_proyectos6[[#This Row],[PRYApath]]&amp;" "&amp;Tabla_Consulta_desde_proyectos6[[#This Row],[Usunombre]]</f>
        <v>/0002/0006 CAROL RODRIGUEZ SOLORZANO</v>
      </c>
    </row>
    <row r="5269" spans="1:11" x14ac:dyDescent="0.3">
      <c r="A5269" t="s">
        <v>96</v>
      </c>
      <c r="D5269" t="s">
        <v>1098</v>
      </c>
      <c r="E5269" t="s">
        <v>63</v>
      </c>
      <c r="F5269" t="s">
        <v>4593</v>
      </c>
      <c r="G5269">
        <v>6</v>
      </c>
      <c r="H5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69" t="str">
        <f>Tabla_Consulta_desde_proyectos6[[#This Row],[PRYApath]]&amp;" "&amp;Tabla_Consulta_desde_proyectos6[[#This Row],[Usunombre]]</f>
        <v>/0002/0006 CAROL RODRIGUEZ SOLORZANO</v>
      </c>
    </row>
    <row r="5270" spans="1:11" x14ac:dyDescent="0.3">
      <c r="A5270" t="s">
        <v>96</v>
      </c>
      <c r="D5270" t="s">
        <v>1098</v>
      </c>
      <c r="E5270" t="s">
        <v>63</v>
      </c>
      <c r="F5270" t="s">
        <v>4610</v>
      </c>
      <c r="G5270">
        <v>18.25</v>
      </c>
      <c r="H5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0" t="str">
        <f>Tabla_Consulta_desde_proyectos6[[#This Row],[PRYApath]]&amp;" "&amp;Tabla_Consulta_desde_proyectos6[[#This Row],[Usunombre]]</f>
        <v>/0002/0006 CAROL RODRIGUEZ SOLORZANO</v>
      </c>
    </row>
    <row r="5271" spans="1:11" x14ac:dyDescent="0.3">
      <c r="A5271" t="s">
        <v>96</v>
      </c>
      <c r="D5271" t="s">
        <v>1098</v>
      </c>
      <c r="E5271" t="s">
        <v>69</v>
      </c>
      <c r="F5271" t="s">
        <v>4258</v>
      </c>
      <c r="G5271">
        <v>1</v>
      </c>
      <c r="H5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1" t="str">
        <f>Tabla_Consulta_desde_proyectos6[[#This Row],[PRYApath]]&amp;" "&amp;Tabla_Consulta_desde_proyectos6[[#This Row],[Usunombre]]</f>
        <v>/0002/0006 DANNY DAVID BUSTOS ROJAS</v>
      </c>
    </row>
    <row r="5272" spans="1:11" x14ac:dyDescent="0.3">
      <c r="A5272" t="s">
        <v>96</v>
      </c>
      <c r="D5272" t="s">
        <v>1098</v>
      </c>
      <c r="E5272" t="s">
        <v>69</v>
      </c>
      <c r="F5272" t="s">
        <v>4284</v>
      </c>
      <c r="G5272">
        <v>5</v>
      </c>
      <c r="H5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2" t="str">
        <f>Tabla_Consulta_desde_proyectos6[[#This Row],[PRYApath]]&amp;" "&amp;Tabla_Consulta_desde_proyectos6[[#This Row],[Usunombre]]</f>
        <v>/0002/0006 DANNY DAVID BUSTOS ROJAS</v>
      </c>
    </row>
    <row r="5273" spans="1:11" x14ac:dyDescent="0.3">
      <c r="A5273" t="s">
        <v>96</v>
      </c>
      <c r="D5273" t="s">
        <v>1098</v>
      </c>
      <c r="E5273" t="s">
        <v>69</v>
      </c>
      <c r="F5273" t="s">
        <v>4342</v>
      </c>
      <c r="G5273">
        <v>4</v>
      </c>
      <c r="H5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3" t="str">
        <f>Tabla_Consulta_desde_proyectos6[[#This Row],[PRYApath]]&amp;" "&amp;Tabla_Consulta_desde_proyectos6[[#This Row],[Usunombre]]</f>
        <v>/0002/0006 DANNY DAVID BUSTOS ROJAS</v>
      </c>
    </row>
    <row r="5274" spans="1:11" x14ac:dyDescent="0.3">
      <c r="A5274" t="s">
        <v>96</v>
      </c>
      <c r="D5274" t="s">
        <v>1098</v>
      </c>
      <c r="E5274" t="s">
        <v>69</v>
      </c>
      <c r="F5274" t="s">
        <v>4388</v>
      </c>
      <c r="G5274">
        <v>5</v>
      </c>
      <c r="H5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4" t="str">
        <f>Tabla_Consulta_desde_proyectos6[[#This Row],[PRYApath]]&amp;" "&amp;Tabla_Consulta_desde_proyectos6[[#This Row],[Usunombre]]</f>
        <v>/0002/0006 DANNY DAVID BUSTOS ROJAS</v>
      </c>
    </row>
    <row r="5275" spans="1:11" x14ac:dyDescent="0.3">
      <c r="A5275" t="s">
        <v>96</v>
      </c>
      <c r="D5275" t="s">
        <v>1098</v>
      </c>
      <c r="E5275" t="s">
        <v>57</v>
      </c>
      <c r="F5275" t="s">
        <v>4258</v>
      </c>
      <c r="G5275">
        <v>41.5</v>
      </c>
      <c r="H5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5" t="str">
        <f>Tabla_Consulta_desde_proyectos6[[#This Row],[PRYApath]]&amp;" "&amp;Tabla_Consulta_desde_proyectos6[[#This Row],[Usunombre]]</f>
        <v>/0002/0006 JOSE MADRIGAL ARIAS</v>
      </c>
    </row>
    <row r="5276" spans="1:11" x14ac:dyDescent="0.3">
      <c r="A5276" t="s">
        <v>96</v>
      </c>
      <c r="D5276" t="s">
        <v>1098</v>
      </c>
      <c r="E5276" t="s">
        <v>57</v>
      </c>
      <c r="F5276" t="s">
        <v>4284</v>
      </c>
      <c r="G5276">
        <v>52</v>
      </c>
      <c r="H5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6" t="str">
        <f>Tabla_Consulta_desde_proyectos6[[#This Row],[PRYApath]]&amp;" "&amp;Tabla_Consulta_desde_proyectos6[[#This Row],[Usunombre]]</f>
        <v>/0002/0006 JOSE MADRIGAL ARIAS</v>
      </c>
    </row>
    <row r="5277" spans="1:11" x14ac:dyDescent="0.3">
      <c r="A5277" t="s">
        <v>96</v>
      </c>
      <c r="D5277" t="s">
        <v>1098</v>
      </c>
      <c r="E5277" t="s">
        <v>57</v>
      </c>
      <c r="F5277" t="s">
        <v>4342</v>
      </c>
      <c r="G5277">
        <v>108.25</v>
      </c>
      <c r="H5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7" t="str">
        <f>Tabla_Consulta_desde_proyectos6[[#This Row],[PRYApath]]&amp;" "&amp;Tabla_Consulta_desde_proyectos6[[#This Row],[Usunombre]]</f>
        <v>/0002/0006 JOSE MADRIGAL ARIAS</v>
      </c>
    </row>
    <row r="5278" spans="1:11" x14ac:dyDescent="0.3">
      <c r="A5278" t="s">
        <v>96</v>
      </c>
      <c r="D5278" t="s">
        <v>1098</v>
      </c>
      <c r="E5278" t="s">
        <v>57</v>
      </c>
      <c r="F5278" t="s">
        <v>4366</v>
      </c>
      <c r="G5278">
        <v>23.5</v>
      </c>
      <c r="H5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8" t="str">
        <f>Tabla_Consulta_desde_proyectos6[[#This Row],[PRYApath]]&amp;" "&amp;Tabla_Consulta_desde_proyectos6[[#This Row],[Usunombre]]</f>
        <v>/0002/0006 JOSE MADRIGAL ARIAS</v>
      </c>
    </row>
    <row r="5279" spans="1:11" x14ac:dyDescent="0.3">
      <c r="A5279" t="s">
        <v>96</v>
      </c>
      <c r="D5279" t="s">
        <v>1098</v>
      </c>
      <c r="E5279" t="s">
        <v>57</v>
      </c>
      <c r="F5279" t="s">
        <v>4388</v>
      </c>
      <c r="G5279">
        <v>16.25</v>
      </c>
      <c r="H5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79" t="str">
        <f>Tabla_Consulta_desde_proyectos6[[#This Row],[PRYApath]]&amp;" "&amp;Tabla_Consulta_desde_proyectos6[[#This Row],[Usunombre]]</f>
        <v>/0002/0006 JOSE MADRIGAL ARIAS</v>
      </c>
    </row>
    <row r="5280" spans="1:11" x14ac:dyDescent="0.3">
      <c r="A5280" t="s">
        <v>96</v>
      </c>
      <c r="D5280" t="s">
        <v>1098</v>
      </c>
      <c r="E5280" t="s">
        <v>57</v>
      </c>
      <c r="F5280" t="s">
        <v>4422</v>
      </c>
      <c r="G5280">
        <v>9.75</v>
      </c>
      <c r="H5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0" t="str">
        <f>Tabla_Consulta_desde_proyectos6[[#This Row],[PRYApath]]&amp;" "&amp;Tabla_Consulta_desde_proyectos6[[#This Row],[Usunombre]]</f>
        <v>/0002/0006 JOSE MADRIGAL ARIAS</v>
      </c>
    </row>
    <row r="5281" spans="1:11" x14ac:dyDescent="0.3">
      <c r="A5281" t="s">
        <v>96</v>
      </c>
      <c r="D5281" t="s">
        <v>1098</v>
      </c>
      <c r="E5281" t="s">
        <v>57</v>
      </c>
      <c r="F5281" t="s">
        <v>4434</v>
      </c>
      <c r="G5281">
        <v>3.5</v>
      </c>
      <c r="H5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1" t="str">
        <f>Tabla_Consulta_desde_proyectos6[[#This Row],[PRYApath]]&amp;" "&amp;Tabla_Consulta_desde_proyectos6[[#This Row],[Usunombre]]</f>
        <v>/0002/0006 JOSE MADRIGAL ARIAS</v>
      </c>
    </row>
    <row r="5282" spans="1:11" x14ac:dyDescent="0.3">
      <c r="A5282" t="s">
        <v>96</v>
      </c>
      <c r="D5282" t="s">
        <v>1098</v>
      </c>
      <c r="E5282" t="s">
        <v>57</v>
      </c>
      <c r="F5282" t="s">
        <v>4493</v>
      </c>
      <c r="G5282">
        <v>6</v>
      </c>
      <c r="H5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2" t="str">
        <f>Tabla_Consulta_desde_proyectos6[[#This Row],[PRYApath]]&amp;" "&amp;Tabla_Consulta_desde_proyectos6[[#This Row],[Usunombre]]</f>
        <v>/0002/0006 JOSE MADRIGAL ARIAS</v>
      </c>
    </row>
    <row r="5283" spans="1:11" x14ac:dyDescent="0.3">
      <c r="A5283" t="s">
        <v>96</v>
      </c>
      <c r="D5283" t="s">
        <v>1098</v>
      </c>
      <c r="E5283" t="s">
        <v>52</v>
      </c>
      <c r="F5283" t="s">
        <v>4284</v>
      </c>
      <c r="G5283">
        <v>8</v>
      </c>
      <c r="H5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3" t="str">
        <f>Tabla_Consulta_desde_proyectos6[[#This Row],[PRYApath]]&amp;" "&amp;Tabla_Consulta_desde_proyectos6[[#This Row],[Usunombre]]</f>
        <v>/0002/0006 JUAN ANTONIO MORA GARCIA</v>
      </c>
    </row>
    <row r="5284" spans="1:11" x14ac:dyDescent="0.3">
      <c r="A5284" t="s">
        <v>96</v>
      </c>
      <c r="D5284" t="s">
        <v>1098</v>
      </c>
      <c r="E5284" t="s">
        <v>52</v>
      </c>
      <c r="F5284" t="s">
        <v>4388</v>
      </c>
      <c r="G5284">
        <v>2</v>
      </c>
      <c r="H5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4" t="str">
        <f>Tabla_Consulta_desde_proyectos6[[#This Row],[PRYApath]]&amp;" "&amp;Tabla_Consulta_desde_proyectos6[[#This Row],[Usunombre]]</f>
        <v>/0002/0006 JUAN ANTONIO MORA GARCIA</v>
      </c>
    </row>
    <row r="5285" spans="1:11" x14ac:dyDescent="0.3">
      <c r="A5285" t="s">
        <v>96</v>
      </c>
      <c r="D5285" t="s">
        <v>1098</v>
      </c>
      <c r="E5285" t="s">
        <v>55</v>
      </c>
      <c r="F5285" t="s">
        <v>4388</v>
      </c>
      <c r="G5285">
        <v>1</v>
      </c>
      <c r="H5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5" t="str">
        <f>Tabla_Consulta_desde_proyectos6[[#This Row],[PRYApath]]&amp;" "&amp;Tabla_Consulta_desde_proyectos6[[#This Row],[Usunombre]]</f>
        <v>/0002/0006 LUIS ENRIQUE JIMENEZ SANCHO</v>
      </c>
    </row>
    <row r="5286" spans="1:11" x14ac:dyDescent="0.3">
      <c r="A5286" t="s">
        <v>96</v>
      </c>
      <c r="D5286" t="s">
        <v>1098</v>
      </c>
      <c r="E5286" t="s">
        <v>70</v>
      </c>
      <c r="F5286" t="s">
        <v>4692</v>
      </c>
      <c r="G5286">
        <v>4</v>
      </c>
      <c r="H5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6" t="str">
        <f>Tabla_Consulta_desde_proyectos6[[#This Row],[PRYApath]]&amp;" "&amp;Tabla_Consulta_desde_proyectos6[[#This Row],[Usunombre]]</f>
        <v>/0002/0006 MARIELA GUTIERREZ HIDALGO</v>
      </c>
    </row>
    <row r="5287" spans="1:11" x14ac:dyDescent="0.3">
      <c r="A5287" t="s">
        <v>96</v>
      </c>
      <c r="D5287" t="s">
        <v>1098</v>
      </c>
      <c r="E5287" t="s">
        <v>70</v>
      </c>
      <c r="F5287" t="s">
        <v>4640</v>
      </c>
      <c r="G5287">
        <v>4</v>
      </c>
      <c r="H5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7" t="str">
        <f>Tabla_Consulta_desde_proyectos6[[#This Row],[PRYApath]]&amp;" "&amp;Tabla_Consulta_desde_proyectos6[[#This Row],[Usunombre]]</f>
        <v>/0002/0006 MARIELA GUTIERREZ HIDALGO</v>
      </c>
    </row>
    <row r="5288" spans="1:11" x14ac:dyDescent="0.3">
      <c r="A5288" t="s">
        <v>96</v>
      </c>
      <c r="D5288" t="s">
        <v>1098</v>
      </c>
      <c r="E5288" t="s">
        <v>58</v>
      </c>
      <c r="F5288" t="s">
        <v>4640</v>
      </c>
      <c r="G5288">
        <v>6</v>
      </c>
      <c r="H5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8" t="str">
        <f>Tabla_Consulta_desde_proyectos6[[#This Row],[PRYApath]]&amp;" "&amp;Tabla_Consulta_desde_proyectos6[[#This Row],[Usunombre]]</f>
        <v>/0002/0006 MELVIN BRENES GOMEZ</v>
      </c>
    </row>
    <row r="5289" spans="1:11" x14ac:dyDescent="0.3">
      <c r="A5289" t="s">
        <v>96</v>
      </c>
      <c r="D5289" t="s">
        <v>1098</v>
      </c>
      <c r="E5289" t="s">
        <v>10</v>
      </c>
      <c r="F5289" t="s">
        <v>4258</v>
      </c>
      <c r="G5289">
        <v>8.5</v>
      </c>
      <c r="H5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89" t="str">
        <f>Tabla_Consulta_desde_proyectos6[[#This Row],[PRYApath]]&amp;" "&amp;Tabla_Consulta_desde_proyectos6[[#This Row],[Usunombre]]</f>
        <v>/0002/0006 OSCAR BONILLA CALDERON</v>
      </c>
    </row>
    <row r="5290" spans="1:11" x14ac:dyDescent="0.3">
      <c r="A5290" t="s">
        <v>96</v>
      </c>
      <c r="D5290" t="s">
        <v>1098</v>
      </c>
      <c r="E5290" t="s">
        <v>10</v>
      </c>
      <c r="F5290" t="s">
        <v>4284</v>
      </c>
      <c r="G5290">
        <v>5.5</v>
      </c>
      <c r="H5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0" t="str">
        <f>Tabla_Consulta_desde_proyectos6[[#This Row],[PRYApath]]&amp;" "&amp;Tabla_Consulta_desde_proyectos6[[#This Row],[Usunombre]]</f>
        <v>/0002/0006 OSCAR BONILLA CALDERON</v>
      </c>
    </row>
    <row r="5291" spans="1:11" x14ac:dyDescent="0.3">
      <c r="A5291" t="s">
        <v>96</v>
      </c>
      <c r="D5291" t="s">
        <v>1098</v>
      </c>
      <c r="E5291" t="s">
        <v>10</v>
      </c>
      <c r="F5291" t="s">
        <v>4342</v>
      </c>
      <c r="G5291">
        <v>18</v>
      </c>
      <c r="H5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1" t="str">
        <f>Tabla_Consulta_desde_proyectos6[[#This Row],[PRYApath]]&amp;" "&amp;Tabla_Consulta_desde_proyectos6[[#This Row],[Usunombre]]</f>
        <v>/0002/0006 OSCAR BONILLA CALDERON</v>
      </c>
    </row>
    <row r="5292" spans="1:11" x14ac:dyDescent="0.3">
      <c r="A5292" t="s">
        <v>96</v>
      </c>
      <c r="D5292" t="s">
        <v>1098</v>
      </c>
      <c r="E5292" t="s">
        <v>10</v>
      </c>
      <c r="F5292" t="s">
        <v>4366</v>
      </c>
      <c r="G5292">
        <v>3.5</v>
      </c>
      <c r="H5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2" t="str">
        <f>Tabla_Consulta_desde_proyectos6[[#This Row],[PRYApath]]&amp;" "&amp;Tabla_Consulta_desde_proyectos6[[#This Row],[Usunombre]]</f>
        <v>/0002/0006 OSCAR BONILLA CALDERON</v>
      </c>
    </row>
    <row r="5293" spans="1:11" x14ac:dyDescent="0.3">
      <c r="A5293" t="s">
        <v>96</v>
      </c>
      <c r="D5293" t="s">
        <v>1098</v>
      </c>
      <c r="E5293" t="s">
        <v>10</v>
      </c>
      <c r="F5293" t="s">
        <v>4388</v>
      </c>
      <c r="G5293">
        <v>4</v>
      </c>
      <c r="H5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3" t="str">
        <f>Tabla_Consulta_desde_proyectos6[[#This Row],[PRYApath]]&amp;" "&amp;Tabla_Consulta_desde_proyectos6[[#This Row],[Usunombre]]</f>
        <v>/0002/0006 OSCAR BONILLA CALDERON</v>
      </c>
    </row>
    <row r="5294" spans="1:11" x14ac:dyDescent="0.3">
      <c r="A5294" t="s">
        <v>96</v>
      </c>
      <c r="D5294" t="s">
        <v>1098</v>
      </c>
      <c r="E5294" t="s">
        <v>10</v>
      </c>
      <c r="F5294" t="s">
        <v>4434</v>
      </c>
      <c r="G5294">
        <v>7.5</v>
      </c>
      <c r="H5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4" t="str">
        <f>Tabla_Consulta_desde_proyectos6[[#This Row],[PRYApath]]&amp;" "&amp;Tabla_Consulta_desde_proyectos6[[#This Row],[Usunombre]]</f>
        <v>/0002/0006 OSCAR BONILLA CALDERON</v>
      </c>
    </row>
    <row r="5295" spans="1:11" x14ac:dyDescent="0.3">
      <c r="A5295" t="s">
        <v>96</v>
      </c>
      <c r="D5295" t="s">
        <v>1098</v>
      </c>
      <c r="E5295" t="s">
        <v>10</v>
      </c>
      <c r="F5295" t="s">
        <v>4493</v>
      </c>
      <c r="G5295">
        <v>1</v>
      </c>
      <c r="H5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5" t="str">
        <f>Tabla_Consulta_desde_proyectos6[[#This Row],[PRYApath]]&amp;" "&amp;Tabla_Consulta_desde_proyectos6[[#This Row],[Usunombre]]</f>
        <v>/0002/0006 OSCAR BONILLA CALDERON</v>
      </c>
    </row>
    <row r="5296" spans="1:11" x14ac:dyDescent="0.3">
      <c r="A5296" t="s">
        <v>96</v>
      </c>
      <c r="D5296" t="s">
        <v>1098</v>
      </c>
      <c r="E5296" t="s">
        <v>10</v>
      </c>
      <c r="F5296" t="s">
        <v>4559</v>
      </c>
      <c r="G5296">
        <v>24.5</v>
      </c>
      <c r="H5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6" t="str">
        <f>Tabla_Consulta_desde_proyectos6[[#This Row],[PRYApath]]&amp;" "&amp;Tabla_Consulta_desde_proyectos6[[#This Row],[Usunombre]]</f>
        <v>/0002/0006 OSCAR BONILLA CALDERON</v>
      </c>
    </row>
    <row r="5297" spans="1:11" x14ac:dyDescent="0.3">
      <c r="A5297" t="s">
        <v>96</v>
      </c>
      <c r="D5297" t="s">
        <v>1098</v>
      </c>
      <c r="E5297" t="s">
        <v>10</v>
      </c>
      <c r="F5297" t="s">
        <v>4593</v>
      </c>
      <c r="G5297">
        <v>1</v>
      </c>
      <c r="H5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7" t="str">
        <f>Tabla_Consulta_desde_proyectos6[[#This Row],[PRYApath]]&amp;" "&amp;Tabla_Consulta_desde_proyectos6[[#This Row],[Usunombre]]</f>
        <v>/0002/0006 OSCAR BONILLA CALDERON</v>
      </c>
    </row>
    <row r="5298" spans="1:11" x14ac:dyDescent="0.3">
      <c r="A5298" t="s">
        <v>96</v>
      </c>
      <c r="D5298" t="s">
        <v>1098</v>
      </c>
      <c r="E5298" t="s">
        <v>10</v>
      </c>
      <c r="F5298" t="s">
        <v>4640</v>
      </c>
      <c r="G5298">
        <v>3</v>
      </c>
      <c r="H5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8" t="str">
        <f>Tabla_Consulta_desde_proyectos6[[#This Row],[PRYApath]]&amp;" "&amp;Tabla_Consulta_desde_proyectos6[[#This Row],[Usunombre]]</f>
        <v>/0002/0006 OSCAR BONILLA CALDERON</v>
      </c>
    </row>
    <row r="5299" spans="1:11" x14ac:dyDescent="0.3">
      <c r="A5299" t="s">
        <v>96</v>
      </c>
      <c r="D5299" t="s">
        <v>1098</v>
      </c>
      <c r="E5299" t="s">
        <v>77</v>
      </c>
      <c r="F5299" t="s">
        <v>4258</v>
      </c>
      <c r="G5299">
        <v>2.75</v>
      </c>
      <c r="H5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299" t="str">
        <f>Tabla_Consulta_desde_proyectos6[[#This Row],[PRYApath]]&amp;" "&amp;Tabla_Consulta_desde_proyectos6[[#This Row],[Usunombre]]</f>
        <v>/0002/0006 REIDY VALENCIA RUBI</v>
      </c>
    </row>
    <row r="5300" spans="1:11" x14ac:dyDescent="0.3">
      <c r="A5300" t="s">
        <v>96</v>
      </c>
      <c r="D5300" t="s">
        <v>1098</v>
      </c>
      <c r="E5300" t="s">
        <v>77</v>
      </c>
      <c r="F5300" t="s">
        <v>4284</v>
      </c>
      <c r="G5300">
        <v>5.25</v>
      </c>
      <c r="H5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0" t="str">
        <f>Tabla_Consulta_desde_proyectos6[[#This Row],[PRYApath]]&amp;" "&amp;Tabla_Consulta_desde_proyectos6[[#This Row],[Usunombre]]</f>
        <v>/0002/0006 REIDY VALENCIA RUBI</v>
      </c>
    </row>
    <row r="5301" spans="1:11" x14ac:dyDescent="0.3">
      <c r="A5301" t="s">
        <v>96</v>
      </c>
      <c r="D5301" t="s">
        <v>1098</v>
      </c>
      <c r="E5301" t="s">
        <v>77</v>
      </c>
      <c r="F5301" t="s">
        <v>4342</v>
      </c>
      <c r="G5301">
        <v>6.58</v>
      </c>
      <c r="H5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1" t="str">
        <f>Tabla_Consulta_desde_proyectos6[[#This Row],[PRYApath]]&amp;" "&amp;Tabla_Consulta_desde_proyectos6[[#This Row],[Usunombre]]</f>
        <v>/0002/0006 REIDY VALENCIA RUBI</v>
      </c>
    </row>
    <row r="5302" spans="1:11" x14ac:dyDescent="0.3">
      <c r="A5302" t="s">
        <v>96</v>
      </c>
      <c r="D5302" t="s">
        <v>1098</v>
      </c>
      <c r="E5302" t="s">
        <v>77</v>
      </c>
      <c r="F5302" t="s">
        <v>4366</v>
      </c>
      <c r="G5302">
        <v>2</v>
      </c>
      <c r="H5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2" t="str">
        <f>Tabla_Consulta_desde_proyectos6[[#This Row],[PRYApath]]&amp;" "&amp;Tabla_Consulta_desde_proyectos6[[#This Row],[Usunombre]]</f>
        <v>/0002/0006 REIDY VALENCIA RUBI</v>
      </c>
    </row>
    <row r="5303" spans="1:11" x14ac:dyDescent="0.3">
      <c r="A5303" t="s">
        <v>96</v>
      </c>
      <c r="D5303" t="s">
        <v>1098</v>
      </c>
      <c r="E5303" t="s">
        <v>77</v>
      </c>
      <c r="F5303" t="s">
        <v>4388</v>
      </c>
      <c r="G5303">
        <v>5</v>
      </c>
      <c r="H5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3" t="str">
        <f>Tabla_Consulta_desde_proyectos6[[#This Row],[PRYApath]]&amp;" "&amp;Tabla_Consulta_desde_proyectos6[[#This Row],[Usunombre]]</f>
        <v>/0002/0006 REIDY VALENCIA RUBI</v>
      </c>
    </row>
    <row r="5304" spans="1:11" x14ac:dyDescent="0.3">
      <c r="A5304" t="s">
        <v>96</v>
      </c>
      <c r="D5304" t="s">
        <v>1098</v>
      </c>
      <c r="E5304" t="s">
        <v>77</v>
      </c>
      <c r="F5304" t="s">
        <v>4422</v>
      </c>
      <c r="G5304">
        <v>4.25</v>
      </c>
      <c r="H5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4" t="str">
        <f>Tabla_Consulta_desde_proyectos6[[#This Row],[PRYApath]]&amp;" "&amp;Tabla_Consulta_desde_proyectos6[[#This Row],[Usunombre]]</f>
        <v>/0002/0006 REIDY VALENCIA RUBI</v>
      </c>
    </row>
    <row r="5305" spans="1:11" x14ac:dyDescent="0.3">
      <c r="A5305" t="s">
        <v>96</v>
      </c>
      <c r="D5305" t="s">
        <v>1098</v>
      </c>
      <c r="E5305" t="s">
        <v>77</v>
      </c>
      <c r="F5305" t="s">
        <v>4434</v>
      </c>
      <c r="G5305">
        <v>4.5</v>
      </c>
      <c r="H5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5" t="str">
        <f>Tabla_Consulta_desde_proyectos6[[#This Row],[PRYApath]]&amp;" "&amp;Tabla_Consulta_desde_proyectos6[[#This Row],[Usunombre]]</f>
        <v>/0002/0006 REIDY VALENCIA RUBI</v>
      </c>
    </row>
    <row r="5306" spans="1:11" x14ac:dyDescent="0.3">
      <c r="A5306" t="s">
        <v>96</v>
      </c>
      <c r="D5306" t="s">
        <v>1098</v>
      </c>
      <c r="E5306" t="s">
        <v>77</v>
      </c>
      <c r="F5306" t="s">
        <v>4493</v>
      </c>
      <c r="G5306">
        <v>3.75</v>
      </c>
      <c r="H5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6" t="str">
        <f>Tabla_Consulta_desde_proyectos6[[#This Row],[PRYApath]]&amp;" "&amp;Tabla_Consulta_desde_proyectos6[[#This Row],[Usunombre]]</f>
        <v>/0002/0006 REIDY VALENCIA RUBI</v>
      </c>
    </row>
    <row r="5307" spans="1:11" x14ac:dyDescent="0.3">
      <c r="A5307" t="s">
        <v>96</v>
      </c>
      <c r="D5307" t="s">
        <v>1098</v>
      </c>
      <c r="E5307" t="s">
        <v>77</v>
      </c>
      <c r="F5307" t="s">
        <v>4559</v>
      </c>
      <c r="G5307">
        <v>5.75</v>
      </c>
      <c r="H5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7" t="str">
        <f>Tabla_Consulta_desde_proyectos6[[#This Row],[PRYApath]]&amp;" "&amp;Tabla_Consulta_desde_proyectos6[[#This Row],[Usunombre]]</f>
        <v>/0002/0006 REIDY VALENCIA RUBI</v>
      </c>
    </row>
    <row r="5308" spans="1:11" x14ac:dyDescent="0.3">
      <c r="A5308" t="s">
        <v>96</v>
      </c>
      <c r="D5308" t="s">
        <v>1098</v>
      </c>
      <c r="E5308" t="s">
        <v>77</v>
      </c>
      <c r="F5308" t="s">
        <v>4593</v>
      </c>
      <c r="G5308">
        <v>8.5</v>
      </c>
      <c r="H5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8" t="str">
        <f>Tabla_Consulta_desde_proyectos6[[#This Row],[PRYApath]]&amp;" "&amp;Tabla_Consulta_desde_proyectos6[[#This Row],[Usunombre]]</f>
        <v>/0002/0006 REIDY VALENCIA RUBI</v>
      </c>
    </row>
    <row r="5309" spans="1:11" x14ac:dyDescent="0.3">
      <c r="A5309" t="s">
        <v>96</v>
      </c>
      <c r="D5309" t="s">
        <v>1098</v>
      </c>
      <c r="E5309" t="s">
        <v>77</v>
      </c>
      <c r="F5309" t="s">
        <v>4610</v>
      </c>
      <c r="G5309">
        <v>14.25</v>
      </c>
      <c r="H5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09" t="str">
        <f>Tabla_Consulta_desde_proyectos6[[#This Row],[PRYApath]]&amp;" "&amp;Tabla_Consulta_desde_proyectos6[[#This Row],[Usunombre]]</f>
        <v>/0002/0006 REIDY VALENCIA RUBI</v>
      </c>
    </row>
    <row r="5310" spans="1:11" x14ac:dyDescent="0.3">
      <c r="A5310" t="s">
        <v>96</v>
      </c>
      <c r="D5310" t="s">
        <v>1098</v>
      </c>
      <c r="E5310" t="s">
        <v>77</v>
      </c>
      <c r="F5310" t="s">
        <v>4692</v>
      </c>
      <c r="G5310">
        <v>2</v>
      </c>
      <c r="H5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0" t="str">
        <f>Tabla_Consulta_desde_proyectos6[[#This Row],[PRYApath]]&amp;" "&amp;Tabla_Consulta_desde_proyectos6[[#This Row],[Usunombre]]</f>
        <v>/0002/0006 REIDY VALENCIA RUBI</v>
      </c>
    </row>
    <row r="5311" spans="1:11" x14ac:dyDescent="0.3">
      <c r="A5311" t="s">
        <v>96</v>
      </c>
      <c r="D5311" t="s">
        <v>1098</v>
      </c>
      <c r="E5311" t="s">
        <v>77</v>
      </c>
      <c r="F5311" t="s">
        <v>4640</v>
      </c>
      <c r="G5311">
        <v>4.25</v>
      </c>
      <c r="H5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1" t="str">
        <f>Tabla_Consulta_desde_proyectos6[[#This Row],[PRYApath]]&amp;" "&amp;Tabla_Consulta_desde_proyectos6[[#This Row],[Usunombre]]</f>
        <v>/0002/0006 REIDY VALENCIA RUBI</v>
      </c>
    </row>
    <row r="5312" spans="1:11" x14ac:dyDescent="0.3">
      <c r="A5312" t="s">
        <v>96</v>
      </c>
      <c r="D5312" t="s">
        <v>1099</v>
      </c>
      <c r="E5312" t="s">
        <v>59</v>
      </c>
      <c r="F5312" t="s">
        <v>4388</v>
      </c>
      <c r="G5312">
        <v>5.5</v>
      </c>
      <c r="H5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2" t="str">
        <f>Tabla_Consulta_desde_proyectos6[[#This Row],[PRYApath]]&amp;" "&amp;Tabla_Consulta_desde_proyectos6[[#This Row],[Usunombre]]</f>
        <v>/0002/0008 ALVARO CHAVES SABORIO</v>
      </c>
    </row>
    <row r="5313" spans="1:11" x14ac:dyDescent="0.3">
      <c r="A5313" t="s">
        <v>96</v>
      </c>
      <c r="D5313" t="s">
        <v>1099</v>
      </c>
      <c r="E5313" t="s">
        <v>63</v>
      </c>
      <c r="F5313" t="s">
        <v>4284</v>
      </c>
      <c r="G5313">
        <v>4</v>
      </c>
      <c r="H5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3" t="str">
        <f>Tabla_Consulta_desde_proyectos6[[#This Row],[PRYApath]]&amp;" "&amp;Tabla_Consulta_desde_proyectos6[[#This Row],[Usunombre]]</f>
        <v>/0002/0008 CAROL RODRIGUEZ SOLORZANO</v>
      </c>
    </row>
    <row r="5314" spans="1:11" x14ac:dyDescent="0.3">
      <c r="A5314" t="s">
        <v>96</v>
      </c>
      <c r="D5314" t="s">
        <v>1099</v>
      </c>
      <c r="E5314" t="s">
        <v>63</v>
      </c>
      <c r="F5314" t="s">
        <v>4493</v>
      </c>
      <c r="G5314">
        <v>0.5</v>
      </c>
      <c r="H5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4" t="str">
        <f>Tabla_Consulta_desde_proyectos6[[#This Row],[PRYApath]]&amp;" "&amp;Tabla_Consulta_desde_proyectos6[[#This Row],[Usunombre]]</f>
        <v>/0002/0008 CAROL RODRIGUEZ SOLORZANO</v>
      </c>
    </row>
    <row r="5315" spans="1:11" x14ac:dyDescent="0.3">
      <c r="A5315" t="s">
        <v>96</v>
      </c>
      <c r="D5315" t="s">
        <v>1099</v>
      </c>
      <c r="E5315" t="s">
        <v>77</v>
      </c>
      <c r="F5315" t="s">
        <v>4559</v>
      </c>
      <c r="G5315">
        <v>1.5</v>
      </c>
      <c r="H5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5" t="str">
        <f>Tabla_Consulta_desde_proyectos6[[#This Row],[PRYApath]]&amp;" "&amp;Tabla_Consulta_desde_proyectos6[[#This Row],[Usunombre]]</f>
        <v>/0002/0008 REIDY VALENCIA RUBI</v>
      </c>
    </row>
    <row r="5316" spans="1:11" x14ac:dyDescent="0.3">
      <c r="A5316" t="s">
        <v>96</v>
      </c>
      <c r="D5316" t="s">
        <v>1099</v>
      </c>
      <c r="E5316" t="s">
        <v>77</v>
      </c>
      <c r="F5316" t="s">
        <v>4640</v>
      </c>
      <c r="G5316">
        <v>1</v>
      </c>
      <c r="H5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6" t="str">
        <f>Tabla_Consulta_desde_proyectos6[[#This Row],[PRYApath]]&amp;" "&amp;Tabla_Consulta_desde_proyectos6[[#This Row],[Usunombre]]</f>
        <v>/0002/0008 REIDY VALENCIA RUBI</v>
      </c>
    </row>
    <row r="5317" spans="1:11" x14ac:dyDescent="0.3">
      <c r="A5317" t="s">
        <v>96</v>
      </c>
      <c r="D5317" t="s">
        <v>1100</v>
      </c>
      <c r="E5317" t="s">
        <v>63</v>
      </c>
      <c r="F5317" t="s">
        <v>4258</v>
      </c>
      <c r="G5317">
        <v>11.5</v>
      </c>
      <c r="H5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7" t="str">
        <f>Tabla_Consulta_desde_proyectos6[[#This Row],[PRYApath]]&amp;" "&amp;Tabla_Consulta_desde_proyectos6[[#This Row],[Usunombre]]</f>
        <v>/0002/0010 CAROL RODRIGUEZ SOLORZANO</v>
      </c>
    </row>
    <row r="5318" spans="1:11" x14ac:dyDescent="0.3">
      <c r="A5318" t="s">
        <v>96</v>
      </c>
      <c r="D5318" t="s">
        <v>1100</v>
      </c>
      <c r="E5318" t="s">
        <v>63</v>
      </c>
      <c r="F5318" t="s">
        <v>4284</v>
      </c>
      <c r="G5318">
        <v>2</v>
      </c>
      <c r="H5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8" t="str">
        <f>Tabla_Consulta_desde_proyectos6[[#This Row],[PRYApath]]&amp;" "&amp;Tabla_Consulta_desde_proyectos6[[#This Row],[Usunombre]]</f>
        <v>/0002/0010 CAROL RODRIGUEZ SOLORZANO</v>
      </c>
    </row>
    <row r="5319" spans="1:11" x14ac:dyDescent="0.3">
      <c r="A5319" t="s">
        <v>96</v>
      </c>
      <c r="D5319" t="s">
        <v>1100</v>
      </c>
      <c r="E5319" t="s">
        <v>63</v>
      </c>
      <c r="F5319" t="s">
        <v>4366</v>
      </c>
      <c r="G5319">
        <v>6.5</v>
      </c>
      <c r="H5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19" t="str">
        <f>Tabla_Consulta_desde_proyectos6[[#This Row],[PRYApath]]&amp;" "&amp;Tabla_Consulta_desde_proyectos6[[#This Row],[Usunombre]]</f>
        <v>/0002/0010 CAROL RODRIGUEZ SOLORZANO</v>
      </c>
    </row>
    <row r="5320" spans="1:11" x14ac:dyDescent="0.3">
      <c r="A5320" t="s">
        <v>96</v>
      </c>
      <c r="D5320" t="s">
        <v>1100</v>
      </c>
      <c r="E5320" t="s">
        <v>63</v>
      </c>
      <c r="F5320" t="s">
        <v>4388</v>
      </c>
      <c r="G5320">
        <v>74</v>
      </c>
      <c r="H5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0" t="str">
        <f>Tabla_Consulta_desde_proyectos6[[#This Row],[PRYApath]]&amp;" "&amp;Tabla_Consulta_desde_proyectos6[[#This Row],[Usunombre]]</f>
        <v>/0002/0010 CAROL RODRIGUEZ SOLORZANO</v>
      </c>
    </row>
    <row r="5321" spans="1:11" x14ac:dyDescent="0.3">
      <c r="A5321" t="s">
        <v>96</v>
      </c>
      <c r="D5321" t="s">
        <v>1100</v>
      </c>
      <c r="E5321" t="s">
        <v>63</v>
      </c>
      <c r="F5321" t="s">
        <v>4422</v>
      </c>
      <c r="G5321">
        <v>21.25</v>
      </c>
      <c r="H53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1" t="str">
        <f>Tabla_Consulta_desde_proyectos6[[#This Row],[PRYApath]]&amp;" "&amp;Tabla_Consulta_desde_proyectos6[[#This Row],[Usunombre]]</f>
        <v>/0002/0010 CAROL RODRIGUEZ SOLORZANO</v>
      </c>
    </row>
    <row r="5322" spans="1:11" x14ac:dyDescent="0.3">
      <c r="A5322" t="s">
        <v>96</v>
      </c>
      <c r="D5322" t="s">
        <v>1100</v>
      </c>
      <c r="E5322" t="s">
        <v>63</v>
      </c>
      <c r="F5322" t="s">
        <v>4434</v>
      </c>
      <c r="G5322">
        <v>19.5</v>
      </c>
      <c r="H5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2" t="str">
        <f>Tabla_Consulta_desde_proyectos6[[#This Row],[PRYApath]]&amp;" "&amp;Tabla_Consulta_desde_proyectos6[[#This Row],[Usunombre]]</f>
        <v>/0002/0010 CAROL RODRIGUEZ SOLORZANO</v>
      </c>
    </row>
    <row r="5323" spans="1:11" x14ac:dyDescent="0.3">
      <c r="A5323" t="s">
        <v>96</v>
      </c>
      <c r="D5323" t="s">
        <v>1100</v>
      </c>
      <c r="E5323" t="s">
        <v>63</v>
      </c>
      <c r="F5323" t="s">
        <v>4493</v>
      </c>
      <c r="G5323">
        <v>1.5</v>
      </c>
      <c r="H5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3" t="str">
        <f>Tabla_Consulta_desde_proyectos6[[#This Row],[PRYApath]]&amp;" "&amp;Tabla_Consulta_desde_proyectos6[[#This Row],[Usunombre]]</f>
        <v>/0002/0010 CAROL RODRIGUEZ SOLORZANO</v>
      </c>
    </row>
    <row r="5324" spans="1:11" x14ac:dyDescent="0.3">
      <c r="A5324" t="s">
        <v>96</v>
      </c>
      <c r="D5324" t="s">
        <v>1100</v>
      </c>
      <c r="E5324" t="s">
        <v>63</v>
      </c>
      <c r="F5324" t="s">
        <v>4593</v>
      </c>
      <c r="G5324">
        <v>3.5</v>
      </c>
      <c r="H5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4" t="str">
        <f>Tabla_Consulta_desde_proyectos6[[#This Row],[PRYApath]]&amp;" "&amp;Tabla_Consulta_desde_proyectos6[[#This Row],[Usunombre]]</f>
        <v>/0002/0010 CAROL RODRIGUEZ SOLORZANO</v>
      </c>
    </row>
    <row r="5325" spans="1:11" x14ac:dyDescent="0.3">
      <c r="A5325" t="s">
        <v>96</v>
      </c>
      <c r="D5325" t="s">
        <v>1100</v>
      </c>
      <c r="E5325" t="s">
        <v>63</v>
      </c>
      <c r="F5325" t="s">
        <v>4610</v>
      </c>
      <c r="G5325">
        <v>3</v>
      </c>
      <c r="H5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5" t="str">
        <f>Tabla_Consulta_desde_proyectos6[[#This Row],[PRYApath]]&amp;" "&amp;Tabla_Consulta_desde_proyectos6[[#This Row],[Usunombre]]</f>
        <v>/0002/0010 CAROL RODRIGUEZ SOLORZANO</v>
      </c>
    </row>
    <row r="5326" spans="1:11" x14ac:dyDescent="0.3">
      <c r="A5326" t="s">
        <v>96</v>
      </c>
      <c r="D5326" t="s">
        <v>1100</v>
      </c>
      <c r="E5326" t="s">
        <v>69</v>
      </c>
      <c r="F5326" t="s">
        <v>4284</v>
      </c>
      <c r="G5326">
        <v>10</v>
      </c>
      <c r="H5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6" t="str">
        <f>Tabla_Consulta_desde_proyectos6[[#This Row],[PRYApath]]&amp;" "&amp;Tabla_Consulta_desde_proyectos6[[#This Row],[Usunombre]]</f>
        <v>/0002/0010 DANNY DAVID BUSTOS ROJAS</v>
      </c>
    </row>
    <row r="5327" spans="1:11" x14ac:dyDescent="0.3">
      <c r="A5327" t="s">
        <v>96</v>
      </c>
      <c r="D5327" t="s">
        <v>1100</v>
      </c>
      <c r="E5327" t="s">
        <v>53</v>
      </c>
      <c r="F5327" t="s">
        <v>4284</v>
      </c>
      <c r="G5327">
        <v>12</v>
      </c>
      <c r="H5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7" t="str">
        <f>Tabla_Consulta_desde_proyectos6[[#This Row],[PRYApath]]&amp;" "&amp;Tabla_Consulta_desde_proyectos6[[#This Row],[Usunombre]]</f>
        <v>/0002/0010 LIZANDRO VILLALOBOS CASTRO</v>
      </c>
    </row>
    <row r="5328" spans="1:11" x14ac:dyDescent="0.3">
      <c r="A5328" t="s">
        <v>96</v>
      </c>
      <c r="D5328" t="s">
        <v>1100</v>
      </c>
      <c r="E5328" t="s">
        <v>10</v>
      </c>
      <c r="F5328" t="s">
        <v>4366</v>
      </c>
      <c r="G5328">
        <v>1.5</v>
      </c>
      <c r="H5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8" t="str">
        <f>Tabla_Consulta_desde_proyectos6[[#This Row],[PRYApath]]&amp;" "&amp;Tabla_Consulta_desde_proyectos6[[#This Row],[Usunombre]]</f>
        <v>/0002/0010 OSCAR BONILLA CALDERON</v>
      </c>
    </row>
    <row r="5329" spans="1:11" x14ac:dyDescent="0.3">
      <c r="A5329" t="s">
        <v>96</v>
      </c>
      <c r="D5329" t="s">
        <v>1100</v>
      </c>
      <c r="E5329" t="s">
        <v>10</v>
      </c>
      <c r="F5329" t="s">
        <v>4388</v>
      </c>
      <c r="G5329">
        <v>13</v>
      </c>
      <c r="H5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29" t="str">
        <f>Tabla_Consulta_desde_proyectos6[[#This Row],[PRYApath]]&amp;" "&amp;Tabla_Consulta_desde_proyectos6[[#This Row],[Usunombre]]</f>
        <v>/0002/0010 OSCAR BONILLA CALDERON</v>
      </c>
    </row>
    <row r="5330" spans="1:11" x14ac:dyDescent="0.3">
      <c r="A5330" t="s">
        <v>96</v>
      </c>
      <c r="D5330" t="s">
        <v>1100</v>
      </c>
      <c r="E5330" t="s">
        <v>10</v>
      </c>
      <c r="F5330" t="s">
        <v>4422</v>
      </c>
      <c r="G5330">
        <v>5</v>
      </c>
      <c r="H5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0" t="str">
        <f>Tabla_Consulta_desde_proyectos6[[#This Row],[PRYApath]]&amp;" "&amp;Tabla_Consulta_desde_proyectos6[[#This Row],[Usunombre]]</f>
        <v>/0002/0010 OSCAR BONILLA CALDERON</v>
      </c>
    </row>
    <row r="5331" spans="1:11" x14ac:dyDescent="0.3">
      <c r="A5331" t="s">
        <v>96</v>
      </c>
      <c r="D5331" t="s">
        <v>1100</v>
      </c>
      <c r="E5331" t="s">
        <v>10</v>
      </c>
      <c r="F5331" t="s">
        <v>4434</v>
      </c>
      <c r="G5331">
        <v>3</v>
      </c>
      <c r="H5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1" t="str">
        <f>Tabla_Consulta_desde_proyectos6[[#This Row],[PRYApath]]&amp;" "&amp;Tabla_Consulta_desde_proyectos6[[#This Row],[Usunombre]]</f>
        <v>/0002/0010 OSCAR BONILLA CALDERON</v>
      </c>
    </row>
    <row r="5332" spans="1:11" x14ac:dyDescent="0.3">
      <c r="A5332" t="s">
        <v>96</v>
      </c>
      <c r="D5332" t="s">
        <v>1100</v>
      </c>
      <c r="E5332" t="s">
        <v>10</v>
      </c>
      <c r="F5332" t="s">
        <v>4593</v>
      </c>
      <c r="G5332">
        <v>1</v>
      </c>
      <c r="H5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2" t="str">
        <f>Tabla_Consulta_desde_proyectos6[[#This Row],[PRYApath]]&amp;" "&amp;Tabla_Consulta_desde_proyectos6[[#This Row],[Usunombre]]</f>
        <v>/0002/0010 OSCAR BONILLA CALDERON</v>
      </c>
    </row>
    <row r="5333" spans="1:11" x14ac:dyDescent="0.3">
      <c r="A5333" t="s">
        <v>96</v>
      </c>
      <c r="D5333" t="s">
        <v>1100</v>
      </c>
      <c r="E5333" t="s">
        <v>77</v>
      </c>
      <c r="F5333" t="s">
        <v>4493</v>
      </c>
      <c r="G5333">
        <v>3</v>
      </c>
      <c r="H5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3" t="str">
        <f>Tabla_Consulta_desde_proyectos6[[#This Row],[PRYApath]]&amp;" "&amp;Tabla_Consulta_desde_proyectos6[[#This Row],[Usunombre]]</f>
        <v>/0002/0010 REIDY VALENCIA RUBI</v>
      </c>
    </row>
    <row r="5334" spans="1:11" x14ac:dyDescent="0.3">
      <c r="A5334" t="s">
        <v>96</v>
      </c>
      <c r="D5334" t="s">
        <v>1100</v>
      </c>
      <c r="E5334" t="s">
        <v>77</v>
      </c>
      <c r="F5334" t="s">
        <v>4610</v>
      </c>
      <c r="G5334">
        <v>4</v>
      </c>
      <c r="H5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4" t="str">
        <f>Tabla_Consulta_desde_proyectos6[[#This Row],[PRYApath]]&amp;" "&amp;Tabla_Consulta_desde_proyectos6[[#This Row],[Usunombre]]</f>
        <v>/0002/0010 REIDY VALENCIA RUBI</v>
      </c>
    </row>
    <row r="5335" spans="1:11" x14ac:dyDescent="0.3">
      <c r="A5335" t="s">
        <v>96</v>
      </c>
      <c r="D5335" t="s">
        <v>3576</v>
      </c>
      <c r="E5335" t="s">
        <v>63</v>
      </c>
      <c r="F5335" t="s">
        <v>4422</v>
      </c>
      <c r="G5335">
        <v>3.5</v>
      </c>
      <c r="H5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5" t="str">
        <f>Tabla_Consulta_desde_proyectos6[[#This Row],[PRYApath]]&amp;" "&amp;Tabla_Consulta_desde_proyectos6[[#This Row],[Usunombre]]</f>
        <v>/0002/0012 CAROL RODRIGUEZ SOLORZANO</v>
      </c>
    </row>
    <row r="5336" spans="1:11" x14ac:dyDescent="0.3">
      <c r="A5336" t="s">
        <v>96</v>
      </c>
      <c r="D5336" t="s">
        <v>3576</v>
      </c>
      <c r="E5336" t="s">
        <v>63</v>
      </c>
      <c r="F5336" t="s">
        <v>4434</v>
      </c>
      <c r="G5336">
        <v>6.5</v>
      </c>
      <c r="H5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6" t="str">
        <f>Tabla_Consulta_desde_proyectos6[[#This Row],[PRYApath]]&amp;" "&amp;Tabla_Consulta_desde_proyectos6[[#This Row],[Usunombre]]</f>
        <v>/0002/0012 CAROL RODRIGUEZ SOLORZANO</v>
      </c>
    </row>
    <row r="5337" spans="1:11" x14ac:dyDescent="0.3">
      <c r="A5337" t="s">
        <v>96</v>
      </c>
      <c r="D5337" t="s">
        <v>3576</v>
      </c>
      <c r="E5337" t="s">
        <v>63</v>
      </c>
      <c r="F5337" t="s">
        <v>4593</v>
      </c>
      <c r="G5337">
        <v>1</v>
      </c>
      <c r="H5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7" t="str">
        <f>Tabla_Consulta_desde_proyectos6[[#This Row],[PRYApath]]&amp;" "&amp;Tabla_Consulta_desde_proyectos6[[#This Row],[Usunombre]]</f>
        <v>/0002/0012 CAROL RODRIGUEZ SOLORZANO</v>
      </c>
    </row>
    <row r="5338" spans="1:11" x14ac:dyDescent="0.3">
      <c r="A5338" t="s">
        <v>96</v>
      </c>
      <c r="D5338" t="s">
        <v>3576</v>
      </c>
      <c r="E5338" t="s">
        <v>63</v>
      </c>
      <c r="F5338" t="s">
        <v>4610</v>
      </c>
      <c r="G5338">
        <v>4</v>
      </c>
      <c r="H5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8" t="str">
        <f>Tabla_Consulta_desde_proyectos6[[#This Row],[PRYApath]]&amp;" "&amp;Tabla_Consulta_desde_proyectos6[[#This Row],[Usunombre]]</f>
        <v>/0002/0012 CAROL RODRIGUEZ SOLORZANO</v>
      </c>
    </row>
    <row r="5339" spans="1:11" x14ac:dyDescent="0.3">
      <c r="A5339" t="s">
        <v>96</v>
      </c>
      <c r="D5339" t="s">
        <v>3846</v>
      </c>
      <c r="E5339" t="s">
        <v>59</v>
      </c>
      <c r="F5339" t="s">
        <v>4366</v>
      </c>
      <c r="G5339">
        <v>24</v>
      </c>
      <c r="H5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39" t="str">
        <f>Tabla_Consulta_desde_proyectos6[[#This Row],[PRYApath]]&amp;" "&amp;Tabla_Consulta_desde_proyectos6[[#This Row],[Usunombre]]</f>
        <v>/0002/0014 ALVARO CHAVES SABORIO</v>
      </c>
    </row>
    <row r="5340" spans="1:11" x14ac:dyDescent="0.3">
      <c r="A5340" t="s">
        <v>96</v>
      </c>
      <c r="D5340" t="s">
        <v>3846</v>
      </c>
      <c r="E5340" t="s">
        <v>63</v>
      </c>
      <c r="F5340" t="s">
        <v>4284</v>
      </c>
      <c r="G5340">
        <v>8</v>
      </c>
      <c r="H5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0" t="str">
        <f>Tabla_Consulta_desde_proyectos6[[#This Row],[PRYApath]]&amp;" "&amp;Tabla_Consulta_desde_proyectos6[[#This Row],[Usunombre]]</f>
        <v>/0002/0014 CAROL RODRIGUEZ SOLORZANO</v>
      </c>
    </row>
    <row r="5341" spans="1:11" x14ac:dyDescent="0.3">
      <c r="A5341" t="s">
        <v>96</v>
      </c>
      <c r="D5341" t="s">
        <v>3846</v>
      </c>
      <c r="E5341" t="s">
        <v>63</v>
      </c>
      <c r="F5341" t="s">
        <v>4559</v>
      </c>
      <c r="G5341">
        <v>55</v>
      </c>
      <c r="H5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1" t="str">
        <f>Tabla_Consulta_desde_proyectos6[[#This Row],[PRYApath]]&amp;" "&amp;Tabla_Consulta_desde_proyectos6[[#This Row],[Usunombre]]</f>
        <v>/0002/0014 CAROL RODRIGUEZ SOLORZANO</v>
      </c>
    </row>
    <row r="5342" spans="1:11" x14ac:dyDescent="0.3">
      <c r="A5342" t="s">
        <v>96</v>
      </c>
      <c r="D5342" t="s">
        <v>3846</v>
      </c>
      <c r="E5342" t="s">
        <v>63</v>
      </c>
      <c r="F5342" t="s">
        <v>4610</v>
      </c>
      <c r="G5342">
        <v>1.5</v>
      </c>
      <c r="H5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2" t="str">
        <f>Tabla_Consulta_desde_proyectos6[[#This Row],[PRYApath]]&amp;" "&amp;Tabla_Consulta_desde_proyectos6[[#This Row],[Usunombre]]</f>
        <v>/0002/0014 CAROL RODRIGUEZ SOLORZANO</v>
      </c>
    </row>
    <row r="5343" spans="1:11" x14ac:dyDescent="0.3">
      <c r="A5343" t="s">
        <v>96</v>
      </c>
      <c r="D5343" t="s">
        <v>3846</v>
      </c>
      <c r="E5343" t="s">
        <v>58</v>
      </c>
      <c r="F5343" t="s">
        <v>4493</v>
      </c>
      <c r="G5343">
        <v>5</v>
      </c>
      <c r="H5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3" t="str">
        <f>Tabla_Consulta_desde_proyectos6[[#This Row],[PRYApath]]&amp;" "&amp;Tabla_Consulta_desde_proyectos6[[#This Row],[Usunombre]]</f>
        <v>/0002/0014 MELVIN BRENES GOMEZ</v>
      </c>
    </row>
    <row r="5344" spans="1:11" x14ac:dyDescent="0.3">
      <c r="A5344" t="s">
        <v>96</v>
      </c>
      <c r="D5344" t="s">
        <v>3577</v>
      </c>
      <c r="E5344" t="s">
        <v>59</v>
      </c>
      <c r="F5344" t="s">
        <v>4366</v>
      </c>
      <c r="G5344">
        <v>3</v>
      </c>
      <c r="H5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4" t="str">
        <f>Tabla_Consulta_desde_proyectos6[[#This Row],[PRYApath]]&amp;" "&amp;Tabla_Consulta_desde_proyectos6[[#This Row],[Usunombre]]</f>
        <v>/0002/0016 ALVARO CHAVES SABORIO</v>
      </c>
    </row>
    <row r="5345" spans="1:11" x14ac:dyDescent="0.3">
      <c r="A5345" t="s">
        <v>96</v>
      </c>
      <c r="D5345" t="s">
        <v>3577</v>
      </c>
      <c r="E5345" t="s">
        <v>3561</v>
      </c>
      <c r="F5345" t="s">
        <v>4258</v>
      </c>
      <c r="G5345">
        <v>1.5</v>
      </c>
      <c r="H5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5" t="str">
        <f>Tabla_Consulta_desde_proyectos6[[#This Row],[PRYApath]]&amp;" "&amp;Tabla_Consulta_desde_proyectos6[[#This Row],[Usunombre]]</f>
        <v>/0002/0016 CARLOS ALBERTO ELIZONDO MEJIAS</v>
      </c>
    </row>
    <row r="5346" spans="1:11" x14ac:dyDescent="0.3">
      <c r="A5346" t="s">
        <v>96</v>
      </c>
      <c r="D5346" t="s">
        <v>3577</v>
      </c>
      <c r="E5346" t="s">
        <v>3561</v>
      </c>
      <c r="F5346" t="s">
        <v>4434</v>
      </c>
      <c r="G5346">
        <v>8</v>
      </c>
      <c r="H5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6" t="str">
        <f>Tabla_Consulta_desde_proyectos6[[#This Row],[PRYApath]]&amp;" "&amp;Tabla_Consulta_desde_proyectos6[[#This Row],[Usunombre]]</f>
        <v>/0002/0016 CARLOS ALBERTO ELIZONDO MEJIAS</v>
      </c>
    </row>
    <row r="5347" spans="1:11" x14ac:dyDescent="0.3">
      <c r="A5347" t="s">
        <v>96</v>
      </c>
      <c r="D5347" t="s">
        <v>3577</v>
      </c>
      <c r="E5347" t="s">
        <v>63</v>
      </c>
      <c r="F5347" t="s">
        <v>4493</v>
      </c>
      <c r="G5347">
        <v>28</v>
      </c>
      <c r="H5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7" t="str">
        <f>Tabla_Consulta_desde_proyectos6[[#This Row],[PRYApath]]&amp;" "&amp;Tabla_Consulta_desde_proyectos6[[#This Row],[Usunombre]]</f>
        <v>/0002/0016 CAROL RODRIGUEZ SOLORZANO</v>
      </c>
    </row>
    <row r="5348" spans="1:11" x14ac:dyDescent="0.3">
      <c r="A5348" t="s">
        <v>96</v>
      </c>
      <c r="D5348" t="s">
        <v>3577</v>
      </c>
      <c r="E5348" t="s">
        <v>63</v>
      </c>
      <c r="F5348" t="s">
        <v>4559</v>
      </c>
      <c r="G5348">
        <v>7</v>
      </c>
      <c r="H5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8" t="str">
        <f>Tabla_Consulta_desde_proyectos6[[#This Row],[PRYApath]]&amp;" "&amp;Tabla_Consulta_desde_proyectos6[[#This Row],[Usunombre]]</f>
        <v>/0002/0016 CAROL RODRIGUEZ SOLORZANO</v>
      </c>
    </row>
    <row r="5349" spans="1:11" x14ac:dyDescent="0.3">
      <c r="A5349" t="s">
        <v>96</v>
      </c>
      <c r="D5349" t="s">
        <v>3577</v>
      </c>
      <c r="E5349" t="s">
        <v>63</v>
      </c>
      <c r="F5349" t="s">
        <v>4593</v>
      </c>
      <c r="G5349">
        <v>9</v>
      </c>
      <c r="H5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49" t="str">
        <f>Tabla_Consulta_desde_proyectos6[[#This Row],[PRYApath]]&amp;" "&amp;Tabla_Consulta_desde_proyectos6[[#This Row],[Usunombre]]</f>
        <v>/0002/0016 CAROL RODRIGUEZ SOLORZANO</v>
      </c>
    </row>
    <row r="5350" spans="1:11" x14ac:dyDescent="0.3">
      <c r="A5350" t="s">
        <v>96</v>
      </c>
      <c r="D5350" t="s">
        <v>3577</v>
      </c>
      <c r="E5350" t="s">
        <v>63</v>
      </c>
      <c r="F5350" t="s">
        <v>4610</v>
      </c>
      <c r="G5350">
        <v>22.5</v>
      </c>
      <c r="H5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0" t="str">
        <f>Tabla_Consulta_desde_proyectos6[[#This Row],[PRYApath]]&amp;" "&amp;Tabla_Consulta_desde_proyectos6[[#This Row],[Usunombre]]</f>
        <v>/0002/0016 CAROL RODRIGUEZ SOLORZANO</v>
      </c>
    </row>
    <row r="5351" spans="1:11" x14ac:dyDescent="0.3">
      <c r="A5351" t="s">
        <v>96</v>
      </c>
      <c r="D5351" t="s">
        <v>3577</v>
      </c>
      <c r="E5351" t="s">
        <v>55</v>
      </c>
      <c r="F5351" t="s">
        <v>4422</v>
      </c>
      <c r="G5351">
        <v>2</v>
      </c>
      <c r="H5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1" t="str">
        <f>Tabla_Consulta_desde_proyectos6[[#This Row],[PRYApath]]&amp;" "&amp;Tabla_Consulta_desde_proyectos6[[#This Row],[Usunombre]]</f>
        <v>/0002/0016 LUIS ENRIQUE JIMENEZ SANCHO</v>
      </c>
    </row>
    <row r="5352" spans="1:11" x14ac:dyDescent="0.3">
      <c r="A5352" t="s">
        <v>96</v>
      </c>
      <c r="D5352" t="s">
        <v>3577</v>
      </c>
      <c r="E5352" t="s">
        <v>55</v>
      </c>
      <c r="F5352" t="s">
        <v>4434</v>
      </c>
      <c r="G5352">
        <v>2</v>
      </c>
      <c r="H5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2" t="str">
        <f>Tabla_Consulta_desde_proyectos6[[#This Row],[PRYApath]]&amp;" "&amp;Tabla_Consulta_desde_proyectos6[[#This Row],[Usunombre]]</f>
        <v>/0002/0016 LUIS ENRIQUE JIMENEZ SANCHO</v>
      </c>
    </row>
    <row r="5353" spans="1:11" x14ac:dyDescent="0.3">
      <c r="A5353" t="s">
        <v>96</v>
      </c>
      <c r="D5353" t="s">
        <v>3577</v>
      </c>
      <c r="E5353" t="s">
        <v>70</v>
      </c>
      <c r="F5353" t="s">
        <v>4692</v>
      </c>
      <c r="G5353">
        <v>8</v>
      </c>
      <c r="H5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3" t="str">
        <f>Tabla_Consulta_desde_proyectos6[[#This Row],[PRYApath]]&amp;" "&amp;Tabla_Consulta_desde_proyectos6[[#This Row],[Usunombre]]</f>
        <v>/0002/0016 MARIELA GUTIERREZ HIDALGO</v>
      </c>
    </row>
    <row r="5354" spans="1:11" x14ac:dyDescent="0.3">
      <c r="A5354" t="s">
        <v>96</v>
      </c>
      <c r="D5354" t="s">
        <v>3577</v>
      </c>
      <c r="E5354" t="s">
        <v>70</v>
      </c>
      <c r="F5354" t="s">
        <v>4640</v>
      </c>
      <c r="G5354">
        <v>8</v>
      </c>
      <c r="H5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4" t="str">
        <f>Tabla_Consulta_desde_proyectos6[[#This Row],[PRYApath]]&amp;" "&amp;Tabla_Consulta_desde_proyectos6[[#This Row],[Usunombre]]</f>
        <v>/0002/0016 MARIELA GUTIERREZ HIDALGO</v>
      </c>
    </row>
    <row r="5355" spans="1:11" x14ac:dyDescent="0.3">
      <c r="A5355" t="s">
        <v>96</v>
      </c>
      <c r="D5355" t="s">
        <v>3577</v>
      </c>
      <c r="E5355" t="s">
        <v>77</v>
      </c>
      <c r="F5355" t="s">
        <v>4434</v>
      </c>
      <c r="G5355">
        <v>6</v>
      </c>
      <c r="H5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5" t="str">
        <f>Tabla_Consulta_desde_proyectos6[[#This Row],[PRYApath]]&amp;" "&amp;Tabla_Consulta_desde_proyectos6[[#This Row],[Usunombre]]</f>
        <v>/0002/0016 REIDY VALENCIA RUBI</v>
      </c>
    </row>
    <row r="5356" spans="1:11" x14ac:dyDescent="0.3">
      <c r="A5356" t="s">
        <v>96</v>
      </c>
      <c r="D5356" t="s">
        <v>3577</v>
      </c>
      <c r="E5356" t="s">
        <v>77</v>
      </c>
      <c r="F5356" t="s">
        <v>4692</v>
      </c>
      <c r="G5356">
        <v>8</v>
      </c>
      <c r="H5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6" t="str">
        <f>Tabla_Consulta_desde_proyectos6[[#This Row],[PRYApath]]&amp;" "&amp;Tabla_Consulta_desde_proyectos6[[#This Row],[Usunombre]]</f>
        <v>/0002/0016 REIDY VALENCIA RUBI</v>
      </c>
    </row>
    <row r="5357" spans="1:11" x14ac:dyDescent="0.3">
      <c r="A5357" t="s">
        <v>96</v>
      </c>
      <c r="D5357" t="s">
        <v>5684</v>
      </c>
      <c r="E5357" t="s">
        <v>63</v>
      </c>
      <c r="F5357" t="s">
        <v>4610</v>
      </c>
      <c r="G5357">
        <v>2</v>
      </c>
      <c r="H5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7" t="str">
        <f>Tabla_Consulta_desde_proyectos6[[#This Row],[PRYApath]]&amp;" "&amp;Tabla_Consulta_desde_proyectos6[[#This Row],[Usunombre]]</f>
        <v>/0002/0020/0002 CAROL RODRIGUEZ SOLORZANO</v>
      </c>
    </row>
    <row r="5358" spans="1:11" x14ac:dyDescent="0.3">
      <c r="A5358" t="s">
        <v>96</v>
      </c>
      <c r="D5358" t="s">
        <v>5684</v>
      </c>
      <c r="E5358" t="s">
        <v>70</v>
      </c>
      <c r="F5358" t="s">
        <v>4493</v>
      </c>
      <c r="G5358">
        <v>2</v>
      </c>
      <c r="H5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8" t="str">
        <f>Tabla_Consulta_desde_proyectos6[[#This Row],[PRYApath]]&amp;" "&amp;Tabla_Consulta_desde_proyectos6[[#This Row],[Usunombre]]</f>
        <v>/0002/0020/0002 MARIELA GUTIERREZ HIDALGO</v>
      </c>
    </row>
    <row r="5359" spans="1:11" x14ac:dyDescent="0.3">
      <c r="A5359" t="s">
        <v>96</v>
      </c>
      <c r="D5359" t="s">
        <v>5797</v>
      </c>
      <c r="E5359" t="s">
        <v>59</v>
      </c>
      <c r="F5359" t="s">
        <v>4342</v>
      </c>
      <c r="G5359">
        <v>2</v>
      </c>
      <c r="H5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59" t="str">
        <f>Tabla_Consulta_desde_proyectos6[[#This Row],[PRYApath]]&amp;" "&amp;Tabla_Consulta_desde_proyectos6[[#This Row],[Usunombre]]</f>
        <v>/0002/0020/0004 ALVARO CHAVES SABORIO</v>
      </c>
    </row>
    <row r="5360" spans="1:11" x14ac:dyDescent="0.3">
      <c r="A5360" t="s">
        <v>96</v>
      </c>
      <c r="D5360" t="s">
        <v>5797</v>
      </c>
      <c r="E5360" t="s">
        <v>63</v>
      </c>
      <c r="F5360" t="s">
        <v>4692</v>
      </c>
      <c r="G5360">
        <v>16.5</v>
      </c>
      <c r="H5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0" t="str">
        <f>Tabla_Consulta_desde_proyectos6[[#This Row],[PRYApath]]&amp;" "&amp;Tabla_Consulta_desde_proyectos6[[#This Row],[Usunombre]]</f>
        <v>/0002/0020/0004 CAROL RODRIGUEZ SOLORZANO</v>
      </c>
    </row>
    <row r="5361" spans="1:11" x14ac:dyDescent="0.3">
      <c r="A5361" t="s">
        <v>96</v>
      </c>
      <c r="D5361" t="s">
        <v>5797</v>
      </c>
      <c r="E5361" t="s">
        <v>52</v>
      </c>
      <c r="F5361" t="s">
        <v>4388</v>
      </c>
      <c r="G5361">
        <v>2</v>
      </c>
      <c r="H5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1" t="str">
        <f>Tabla_Consulta_desde_proyectos6[[#This Row],[PRYApath]]&amp;" "&amp;Tabla_Consulta_desde_proyectos6[[#This Row],[Usunombre]]</f>
        <v>/0002/0020/0004 JUAN ANTONIO MORA GARCIA</v>
      </c>
    </row>
    <row r="5362" spans="1:11" x14ac:dyDescent="0.3">
      <c r="A5362" t="s">
        <v>96</v>
      </c>
      <c r="D5362" t="s">
        <v>5797</v>
      </c>
      <c r="E5362" t="s">
        <v>70</v>
      </c>
      <c r="F5362" t="s">
        <v>4388</v>
      </c>
      <c r="G5362">
        <v>1</v>
      </c>
      <c r="H5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2" t="str">
        <f>Tabla_Consulta_desde_proyectos6[[#This Row],[PRYApath]]&amp;" "&amp;Tabla_Consulta_desde_proyectos6[[#This Row],[Usunombre]]</f>
        <v>/0002/0020/0004 MARIELA GUTIERREZ HIDALGO</v>
      </c>
    </row>
    <row r="5363" spans="1:11" x14ac:dyDescent="0.3">
      <c r="A5363" t="s">
        <v>96</v>
      </c>
      <c r="D5363" t="s">
        <v>5797</v>
      </c>
      <c r="E5363" t="s">
        <v>70</v>
      </c>
      <c r="F5363" t="s">
        <v>4559</v>
      </c>
      <c r="G5363">
        <v>2</v>
      </c>
      <c r="H5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3" t="str">
        <f>Tabla_Consulta_desde_proyectos6[[#This Row],[PRYApath]]&amp;" "&amp;Tabla_Consulta_desde_proyectos6[[#This Row],[Usunombre]]</f>
        <v>/0002/0020/0004 MARIELA GUTIERREZ HIDALGO</v>
      </c>
    </row>
    <row r="5364" spans="1:11" x14ac:dyDescent="0.3">
      <c r="A5364" t="s">
        <v>96</v>
      </c>
      <c r="D5364" t="s">
        <v>5798</v>
      </c>
      <c r="E5364" t="s">
        <v>60</v>
      </c>
      <c r="F5364" t="s">
        <v>4366</v>
      </c>
      <c r="G5364">
        <v>2</v>
      </c>
      <c r="H5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4" t="str">
        <f>Tabla_Consulta_desde_proyectos6[[#This Row],[PRYApath]]&amp;" "&amp;Tabla_Consulta_desde_proyectos6[[#This Row],[Usunombre]]</f>
        <v>/0002/0020/0006 AARON VARGAS VALVERDE</v>
      </c>
    </row>
    <row r="5365" spans="1:11" x14ac:dyDescent="0.3">
      <c r="A5365" t="s">
        <v>96</v>
      </c>
      <c r="D5365" t="s">
        <v>5798</v>
      </c>
      <c r="E5365" t="s">
        <v>59</v>
      </c>
      <c r="F5365" t="s">
        <v>4493</v>
      </c>
      <c r="G5365">
        <v>1.5</v>
      </c>
      <c r="H5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5" t="str">
        <f>Tabla_Consulta_desde_proyectos6[[#This Row],[PRYApath]]&amp;" "&amp;Tabla_Consulta_desde_proyectos6[[#This Row],[Usunombre]]</f>
        <v>/0002/0020/0006 ALVARO CHAVES SABORIO</v>
      </c>
    </row>
    <row r="5366" spans="1:11" x14ac:dyDescent="0.3">
      <c r="A5366" t="s">
        <v>96</v>
      </c>
      <c r="D5366" t="s">
        <v>5798</v>
      </c>
      <c r="E5366" t="s">
        <v>63</v>
      </c>
      <c r="F5366" t="s">
        <v>4422</v>
      </c>
      <c r="G5366">
        <v>2</v>
      </c>
      <c r="H5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6" t="str">
        <f>Tabla_Consulta_desde_proyectos6[[#This Row],[PRYApath]]&amp;" "&amp;Tabla_Consulta_desde_proyectos6[[#This Row],[Usunombre]]</f>
        <v>/0002/0020/0006 CAROL RODRIGUEZ SOLORZANO</v>
      </c>
    </row>
    <row r="5367" spans="1:11" x14ac:dyDescent="0.3">
      <c r="A5367" t="s">
        <v>96</v>
      </c>
      <c r="D5367" t="s">
        <v>5798</v>
      </c>
      <c r="E5367" t="s">
        <v>63</v>
      </c>
      <c r="F5367" t="s">
        <v>4434</v>
      </c>
      <c r="G5367">
        <v>1.5</v>
      </c>
      <c r="H5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7" t="str">
        <f>Tabla_Consulta_desde_proyectos6[[#This Row],[PRYApath]]&amp;" "&amp;Tabla_Consulta_desde_proyectos6[[#This Row],[Usunombre]]</f>
        <v>/0002/0020/0006 CAROL RODRIGUEZ SOLORZANO</v>
      </c>
    </row>
    <row r="5368" spans="1:11" x14ac:dyDescent="0.3">
      <c r="A5368" t="s">
        <v>96</v>
      </c>
      <c r="D5368" t="s">
        <v>5798</v>
      </c>
      <c r="E5368" t="s">
        <v>63</v>
      </c>
      <c r="F5368" t="s">
        <v>4493</v>
      </c>
      <c r="G5368">
        <v>4</v>
      </c>
      <c r="H5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8" t="str">
        <f>Tabla_Consulta_desde_proyectos6[[#This Row],[PRYApath]]&amp;" "&amp;Tabla_Consulta_desde_proyectos6[[#This Row],[Usunombre]]</f>
        <v>/0002/0020/0006 CAROL RODRIGUEZ SOLORZANO</v>
      </c>
    </row>
    <row r="5369" spans="1:11" x14ac:dyDescent="0.3">
      <c r="A5369" t="s">
        <v>96</v>
      </c>
      <c r="D5369" t="s">
        <v>5798</v>
      </c>
      <c r="E5369" t="s">
        <v>63</v>
      </c>
      <c r="F5369" t="s">
        <v>4559</v>
      </c>
      <c r="G5369">
        <v>9</v>
      </c>
      <c r="H5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69" t="str">
        <f>Tabla_Consulta_desde_proyectos6[[#This Row],[PRYApath]]&amp;" "&amp;Tabla_Consulta_desde_proyectos6[[#This Row],[Usunombre]]</f>
        <v>/0002/0020/0006 CAROL RODRIGUEZ SOLORZANO</v>
      </c>
    </row>
    <row r="5370" spans="1:11" x14ac:dyDescent="0.3">
      <c r="A5370" t="s">
        <v>96</v>
      </c>
      <c r="D5370" t="s">
        <v>5798</v>
      </c>
      <c r="E5370" t="s">
        <v>57</v>
      </c>
      <c r="F5370" t="s">
        <v>4493</v>
      </c>
      <c r="G5370">
        <v>2</v>
      </c>
      <c r="H5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0" t="str">
        <f>Tabla_Consulta_desde_proyectos6[[#This Row],[PRYApath]]&amp;" "&amp;Tabla_Consulta_desde_proyectos6[[#This Row],[Usunombre]]</f>
        <v>/0002/0020/0006 JOSE MADRIGAL ARIAS</v>
      </c>
    </row>
    <row r="5371" spans="1:11" x14ac:dyDescent="0.3">
      <c r="A5371" t="s">
        <v>96</v>
      </c>
      <c r="D5371" t="s">
        <v>5799</v>
      </c>
      <c r="E5371" t="s">
        <v>63</v>
      </c>
      <c r="F5371" t="s">
        <v>4366</v>
      </c>
      <c r="G5371">
        <v>2</v>
      </c>
      <c r="H5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1" t="str">
        <f>Tabla_Consulta_desde_proyectos6[[#This Row],[PRYApath]]&amp;" "&amp;Tabla_Consulta_desde_proyectos6[[#This Row],[Usunombre]]</f>
        <v>/0002/0022 CAROL RODRIGUEZ SOLORZANO</v>
      </c>
    </row>
    <row r="5372" spans="1:11" x14ac:dyDescent="0.3">
      <c r="A5372" t="s">
        <v>96</v>
      </c>
      <c r="D5372" t="s">
        <v>5799</v>
      </c>
      <c r="E5372" t="s">
        <v>63</v>
      </c>
      <c r="F5372" t="s">
        <v>4610</v>
      </c>
      <c r="G5372">
        <v>2</v>
      </c>
      <c r="H5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2" t="str">
        <f>Tabla_Consulta_desde_proyectos6[[#This Row],[PRYApath]]&amp;" "&amp;Tabla_Consulta_desde_proyectos6[[#This Row],[Usunombre]]</f>
        <v>/0002/0022 CAROL RODRIGUEZ SOLORZANO</v>
      </c>
    </row>
    <row r="5373" spans="1:11" x14ac:dyDescent="0.3">
      <c r="A5373" t="s">
        <v>96</v>
      </c>
      <c r="D5373" t="s">
        <v>5799</v>
      </c>
      <c r="E5373" t="s">
        <v>58</v>
      </c>
      <c r="F5373" t="s">
        <v>4640</v>
      </c>
      <c r="G5373">
        <v>61</v>
      </c>
      <c r="H5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3" t="str">
        <f>Tabla_Consulta_desde_proyectos6[[#This Row],[PRYApath]]&amp;" "&amp;Tabla_Consulta_desde_proyectos6[[#This Row],[Usunombre]]</f>
        <v>/0002/0022 MELVIN BRENES GOMEZ</v>
      </c>
    </row>
    <row r="5374" spans="1:11" x14ac:dyDescent="0.3">
      <c r="A5374" t="s">
        <v>96</v>
      </c>
      <c r="D5374" t="s">
        <v>5799</v>
      </c>
      <c r="E5374" t="s">
        <v>77</v>
      </c>
      <c r="F5374" t="s">
        <v>4692</v>
      </c>
      <c r="G5374">
        <v>8.25</v>
      </c>
      <c r="H5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4" t="str">
        <f>Tabla_Consulta_desde_proyectos6[[#This Row],[PRYApath]]&amp;" "&amp;Tabla_Consulta_desde_proyectos6[[#This Row],[Usunombre]]</f>
        <v>/0002/0022 REIDY VALENCIA RUBI</v>
      </c>
    </row>
    <row r="5375" spans="1:11" x14ac:dyDescent="0.3">
      <c r="A5375" t="s">
        <v>96</v>
      </c>
      <c r="D5375" t="s">
        <v>5800</v>
      </c>
      <c r="E5375" t="s">
        <v>60</v>
      </c>
      <c r="F5375" t="s">
        <v>4258</v>
      </c>
      <c r="G5375">
        <v>4</v>
      </c>
      <c r="H5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5" t="str">
        <f>Tabla_Consulta_desde_proyectos6[[#This Row],[PRYApath]]&amp;" "&amp;Tabla_Consulta_desde_proyectos6[[#This Row],[Usunombre]]</f>
        <v>/0002/0024/0002 AARON VARGAS VALVERDE</v>
      </c>
    </row>
    <row r="5376" spans="1:11" x14ac:dyDescent="0.3">
      <c r="A5376" t="s">
        <v>96</v>
      </c>
      <c r="D5376" t="s">
        <v>5800</v>
      </c>
      <c r="E5376" t="s">
        <v>60</v>
      </c>
      <c r="F5376" t="s">
        <v>4284</v>
      </c>
      <c r="G5376">
        <v>12.5</v>
      </c>
      <c r="H5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6" t="str">
        <f>Tabla_Consulta_desde_proyectos6[[#This Row],[PRYApath]]&amp;" "&amp;Tabla_Consulta_desde_proyectos6[[#This Row],[Usunombre]]</f>
        <v>/0002/0024/0002 AARON VARGAS VALVERDE</v>
      </c>
    </row>
    <row r="5377" spans="1:11" x14ac:dyDescent="0.3">
      <c r="A5377" t="s">
        <v>96</v>
      </c>
      <c r="D5377" t="s">
        <v>5800</v>
      </c>
      <c r="E5377" t="s">
        <v>60</v>
      </c>
      <c r="F5377" t="s">
        <v>4342</v>
      </c>
      <c r="G5377">
        <v>2.5</v>
      </c>
      <c r="H5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7" t="str">
        <f>Tabla_Consulta_desde_proyectos6[[#This Row],[PRYApath]]&amp;" "&amp;Tabla_Consulta_desde_proyectos6[[#This Row],[Usunombre]]</f>
        <v>/0002/0024/0002 AARON VARGAS VALVERDE</v>
      </c>
    </row>
    <row r="5378" spans="1:11" x14ac:dyDescent="0.3">
      <c r="A5378" t="s">
        <v>96</v>
      </c>
      <c r="D5378" t="s">
        <v>5800</v>
      </c>
      <c r="E5378" t="s">
        <v>60</v>
      </c>
      <c r="F5378" t="s">
        <v>4366</v>
      </c>
      <c r="G5378">
        <v>11.5</v>
      </c>
      <c r="H5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8" t="str">
        <f>Tabla_Consulta_desde_proyectos6[[#This Row],[PRYApath]]&amp;" "&amp;Tabla_Consulta_desde_proyectos6[[#This Row],[Usunombre]]</f>
        <v>/0002/0024/0002 AARON VARGAS VALVERDE</v>
      </c>
    </row>
    <row r="5379" spans="1:11" x14ac:dyDescent="0.3">
      <c r="A5379" t="s">
        <v>96</v>
      </c>
      <c r="D5379" t="s">
        <v>5800</v>
      </c>
      <c r="E5379" t="s">
        <v>60</v>
      </c>
      <c r="F5379" t="s">
        <v>4388</v>
      </c>
      <c r="G5379">
        <v>13</v>
      </c>
      <c r="H5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79" t="str">
        <f>Tabla_Consulta_desde_proyectos6[[#This Row],[PRYApath]]&amp;" "&amp;Tabla_Consulta_desde_proyectos6[[#This Row],[Usunombre]]</f>
        <v>/0002/0024/0002 AARON VARGAS VALVERDE</v>
      </c>
    </row>
    <row r="5380" spans="1:11" x14ac:dyDescent="0.3">
      <c r="A5380" t="s">
        <v>96</v>
      </c>
      <c r="D5380" t="s">
        <v>5800</v>
      </c>
      <c r="E5380" t="s">
        <v>60</v>
      </c>
      <c r="F5380" t="s">
        <v>4422</v>
      </c>
      <c r="G5380">
        <v>19</v>
      </c>
      <c r="H5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0" t="str">
        <f>Tabla_Consulta_desde_proyectos6[[#This Row],[PRYApath]]&amp;" "&amp;Tabla_Consulta_desde_proyectos6[[#This Row],[Usunombre]]</f>
        <v>/0002/0024/0002 AARON VARGAS VALVERDE</v>
      </c>
    </row>
    <row r="5381" spans="1:11" x14ac:dyDescent="0.3">
      <c r="A5381" t="s">
        <v>96</v>
      </c>
      <c r="D5381" t="s">
        <v>5800</v>
      </c>
      <c r="E5381" t="s">
        <v>60</v>
      </c>
      <c r="F5381" t="s">
        <v>4434</v>
      </c>
      <c r="G5381">
        <v>2</v>
      </c>
      <c r="H53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1" t="str">
        <f>Tabla_Consulta_desde_proyectos6[[#This Row],[PRYApath]]&amp;" "&amp;Tabla_Consulta_desde_proyectos6[[#This Row],[Usunombre]]</f>
        <v>/0002/0024/0002 AARON VARGAS VALVERDE</v>
      </c>
    </row>
    <row r="5382" spans="1:11" x14ac:dyDescent="0.3">
      <c r="A5382" t="s">
        <v>96</v>
      </c>
      <c r="D5382" t="s">
        <v>5800</v>
      </c>
      <c r="E5382" t="s">
        <v>60</v>
      </c>
      <c r="F5382" t="s">
        <v>4493</v>
      </c>
      <c r="G5382">
        <v>15.5</v>
      </c>
      <c r="H53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2" t="str">
        <f>Tabla_Consulta_desde_proyectos6[[#This Row],[PRYApath]]&amp;" "&amp;Tabla_Consulta_desde_proyectos6[[#This Row],[Usunombre]]</f>
        <v>/0002/0024/0002 AARON VARGAS VALVERDE</v>
      </c>
    </row>
    <row r="5383" spans="1:11" x14ac:dyDescent="0.3">
      <c r="A5383" t="s">
        <v>96</v>
      </c>
      <c r="D5383" t="s">
        <v>5800</v>
      </c>
      <c r="E5383" t="s">
        <v>60</v>
      </c>
      <c r="F5383" t="s">
        <v>4559</v>
      </c>
      <c r="G5383">
        <v>13.5</v>
      </c>
      <c r="H53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3" t="str">
        <f>Tabla_Consulta_desde_proyectos6[[#This Row],[PRYApath]]&amp;" "&amp;Tabla_Consulta_desde_proyectos6[[#This Row],[Usunombre]]</f>
        <v>/0002/0024/0002 AARON VARGAS VALVERDE</v>
      </c>
    </row>
    <row r="5384" spans="1:11" x14ac:dyDescent="0.3">
      <c r="A5384" t="s">
        <v>96</v>
      </c>
      <c r="D5384" t="s">
        <v>5800</v>
      </c>
      <c r="E5384" t="s">
        <v>60</v>
      </c>
      <c r="F5384" t="s">
        <v>4593</v>
      </c>
      <c r="G5384">
        <v>11.5</v>
      </c>
      <c r="H53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4" t="str">
        <f>Tabla_Consulta_desde_proyectos6[[#This Row],[PRYApath]]&amp;" "&amp;Tabla_Consulta_desde_proyectos6[[#This Row],[Usunombre]]</f>
        <v>/0002/0024/0002 AARON VARGAS VALVERDE</v>
      </c>
    </row>
    <row r="5385" spans="1:11" x14ac:dyDescent="0.3">
      <c r="A5385" t="s">
        <v>96</v>
      </c>
      <c r="D5385" t="s">
        <v>5800</v>
      </c>
      <c r="E5385" t="s">
        <v>60</v>
      </c>
      <c r="F5385" t="s">
        <v>4610</v>
      </c>
      <c r="G5385">
        <v>0.5</v>
      </c>
      <c r="H5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5" t="str">
        <f>Tabla_Consulta_desde_proyectos6[[#This Row],[PRYApath]]&amp;" "&amp;Tabla_Consulta_desde_proyectos6[[#This Row],[Usunombre]]</f>
        <v>/0002/0024/0002 AARON VARGAS VALVERDE</v>
      </c>
    </row>
    <row r="5386" spans="1:11" x14ac:dyDescent="0.3">
      <c r="A5386" t="s">
        <v>96</v>
      </c>
      <c r="D5386" t="s">
        <v>5800</v>
      </c>
      <c r="E5386" t="s">
        <v>60</v>
      </c>
      <c r="F5386" t="s">
        <v>4692</v>
      </c>
      <c r="G5386">
        <v>1.5</v>
      </c>
      <c r="H5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6" t="str">
        <f>Tabla_Consulta_desde_proyectos6[[#This Row],[PRYApath]]&amp;" "&amp;Tabla_Consulta_desde_proyectos6[[#This Row],[Usunombre]]</f>
        <v>/0002/0024/0002 AARON VARGAS VALVERDE</v>
      </c>
    </row>
    <row r="5387" spans="1:11" x14ac:dyDescent="0.3">
      <c r="A5387" t="s">
        <v>96</v>
      </c>
      <c r="D5387" t="s">
        <v>5800</v>
      </c>
      <c r="E5387" t="s">
        <v>60</v>
      </c>
      <c r="F5387" t="s">
        <v>4640</v>
      </c>
      <c r="G5387">
        <v>13.5</v>
      </c>
      <c r="H5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7" t="str">
        <f>Tabla_Consulta_desde_proyectos6[[#This Row],[PRYApath]]&amp;" "&amp;Tabla_Consulta_desde_proyectos6[[#This Row],[Usunombre]]</f>
        <v>/0002/0024/0002 AARON VARGAS VALVERDE</v>
      </c>
    </row>
    <row r="5388" spans="1:11" x14ac:dyDescent="0.3">
      <c r="A5388" t="s">
        <v>96</v>
      </c>
      <c r="D5388" t="s">
        <v>5800</v>
      </c>
      <c r="E5388" t="s">
        <v>58</v>
      </c>
      <c r="F5388" t="s">
        <v>4640</v>
      </c>
      <c r="G5388">
        <v>17</v>
      </c>
      <c r="H5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8" t="str">
        <f>Tabla_Consulta_desde_proyectos6[[#This Row],[PRYApath]]&amp;" "&amp;Tabla_Consulta_desde_proyectos6[[#This Row],[Usunombre]]</f>
        <v>/0002/0024/0002 MELVIN BRENES GOMEZ</v>
      </c>
    </row>
    <row r="5389" spans="1:11" x14ac:dyDescent="0.3">
      <c r="A5389" t="s">
        <v>96</v>
      </c>
      <c r="D5389" t="s">
        <v>5801</v>
      </c>
      <c r="E5389" t="s">
        <v>53</v>
      </c>
      <c r="F5389" t="s">
        <v>4388</v>
      </c>
      <c r="G5389">
        <v>2</v>
      </c>
      <c r="H5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89" t="str">
        <f>Tabla_Consulta_desde_proyectos6[[#This Row],[PRYApath]]&amp;" "&amp;Tabla_Consulta_desde_proyectos6[[#This Row],[Usunombre]]</f>
        <v>/0002/0024/0004 LIZANDRO VILLALOBOS CASTRO</v>
      </c>
    </row>
    <row r="5390" spans="1:11" x14ac:dyDescent="0.3">
      <c r="A5390" t="s">
        <v>96</v>
      </c>
      <c r="D5390" t="s">
        <v>5802</v>
      </c>
      <c r="E5390" t="s">
        <v>58</v>
      </c>
      <c r="F5390" t="s">
        <v>4640</v>
      </c>
      <c r="G5390">
        <v>3</v>
      </c>
      <c r="H5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0" t="str">
        <f>Tabla_Consulta_desde_proyectos6[[#This Row],[PRYApath]]&amp;" "&amp;Tabla_Consulta_desde_proyectos6[[#This Row],[Usunombre]]</f>
        <v>/0002/0024/0006 MELVIN BRENES GOMEZ</v>
      </c>
    </row>
    <row r="5391" spans="1:11" x14ac:dyDescent="0.3">
      <c r="A5391" t="s">
        <v>96</v>
      </c>
      <c r="D5391" t="s">
        <v>5803</v>
      </c>
      <c r="E5391" t="s">
        <v>63</v>
      </c>
      <c r="F5391" t="s">
        <v>4366</v>
      </c>
      <c r="G5391">
        <v>4</v>
      </c>
      <c r="H5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1" t="str">
        <f>Tabla_Consulta_desde_proyectos6[[#This Row],[PRYApath]]&amp;" "&amp;Tabla_Consulta_desde_proyectos6[[#This Row],[Usunombre]]</f>
        <v>/0002/0026 CAROL RODRIGUEZ SOLORZANO</v>
      </c>
    </row>
    <row r="5392" spans="1:11" x14ac:dyDescent="0.3">
      <c r="A5392" t="s">
        <v>96</v>
      </c>
      <c r="D5392" t="s">
        <v>5803</v>
      </c>
      <c r="E5392" t="s">
        <v>63</v>
      </c>
      <c r="F5392" t="s">
        <v>4559</v>
      </c>
      <c r="G5392">
        <v>1</v>
      </c>
      <c r="H5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2" t="str">
        <f>Tabla_Consulta_desde_proyectos6[[#This Row],[PRYApath]]&amp;" "&amp;Tabla_Consulta_desde_proyectos6[[#This Row],[Usunombre]]</f>
        <v>/0002/0026 CAROL RODRIGUEZ SOLORZANO</v>
      </c>
    </row>
    <row r="5393" spans="1:11" x14ac:dyDescent="0.3">
      <c r="A5393" t="s">
        <v>96</v>
      </c>
      <c r="D5393" t="s">
        <v>5804</v>
      </c>
      <c r="E5393" t="s">
        <v>53</v>
      </c>
      <c r="F5393" t="s">
        <v>4284</v>
      </c>
      <c r="G5393">
        <v>39</v>
      </c>
      <c r="H5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3" t="str">
        <f>Tabla_Consulta_desde_proyectos6[[#This Row],[PRYApath]]&amp;" "&amp;Tabla_Consulta_desde_proyectos6[[#This Row],[Usunombre]]</f>
        <v>/0002/0028 LIZANDRO VILLALOBOS CASTRO</v>
      </c>
    </row>
    <row r="5394" spans="1:11" x14ac:dyDescent="0.3">
      <c r="A5394" t="s">
        <v>96</v>
      </c>
      <c r="D5394" t="s">
        <v>5804</v>
      </c>
      <c r="E5394" t="s">
        <v>53</v>
      </c>
      <c r="F5394" t="s">
        <v>4342</v>
      </c>
      <c r="G5394">
        <v>4</v>
      </c>
      <c r="H5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4" t="str">
        <f>Tabla_Consulta_desde_proyectos6[[#This Row],[PRYApath]]&amp;" "&amp;Tabla_Consulta_desde_proyectos6[[#This Row],[Usunombre]]</f>
        <v>/0002/0028 LIZANDRO VILLALOBOS CASTRO</v>
      </c>
    </row>
    <row r="5395" spans="1:11" x14ac:dyDescent="0.3">
      <c r="A5395" t="s">
        <v>96</v>
      </c>
      <c r="D5395" t="s">
        <v>5804</v>
      </c>
      <c r="E5395" t="s">
        <v>53</v>
      </c>
      <c r="F5395" t="s">
        <v>4434</v>
      </c>
      <c r="G5395">
        <v>6</v>
      </c>
      <c r="H5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5" t="str">
        <f>Tabla_Consulta_desde_proyectos6[[#This Row],[PRYApath]]&amp;" "&amp;Tabla_Consulta_desde_proyectos6[[#This Row],[Usunombre]]</f>
        <v>/0002/0028 LIZANDRO VILLALOBOS CASTRO</v>
      </c>
    </row>
    <row r="5396" spans="1:11" x14ac:dyDescent="0.3">
      <c r="A5396" t="s">
        <v>96</v>
      </c>
      <c r="D5396" t="s">
        <v>5804</v>
      </c>
      <c r="E5396" t="s">
        <v>53</v>
      </c>
      <c r="F5396" t="s">
        <v>4640</v>
      </c>
      <c r="G5396">
        <v>7</v>
      </c>
      <c r="H5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6" t="str">
        <f>Tabla_Consulta_desde_proyectos6[[#This Row],[PRYApath]]&amp;" "&amp;Tabla_Consulta_desde_proyectos6[[#This Row],[Usunombre]]</f>
        <v>/0002/0028 LIZANDRO VILLALOBOS CASTRO</v>
      </c>
    </row>
    <row r="5397" spans="1:11" x14ac:dyDescent="0.3">
      <c r="A5397" t="s">
        <v>96</v>
      </c>
      <c r="D5397" t="s">
        <v>5804</v>
      </c>
      <c r="E5397" t="s">
        <v>58</v>
      </c>
      <c r="F5397" t="s">
        <v>4258</v>
      </c>
      <c r="G5397">
        <v>4.5</v>
      </c>
      <c r="H5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7" t="str">
        <f>Tabla_Consulta_desde_proyectos6[[#This Row],[PRYApath]]&amp;" "&amp;Tabla_Consulta_desde_proyectos6[[#This Row],[Usunombre]]</f>
        <v>/0002/0028 MELVIN BRENES GOMEZ</v>
      </c>
    </row>
    <row r="5398" spans="1:11" x14ac:dyDescent="0.3">
      <c r="A5398" t="s">
        <v>96</v>
      </c>
      <c r="D5398" t="s">
        <v>5804</v>
      </c>
      <c r="E5398" t="s">
        <v>58</v>
      </c>
      <c r="F5398" t="s">
        <v>4284</v>
      </c>
      <c r="G5398">
        <v>33</v>
      </c>
      <c r="H5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8" t="str">
        <f>Tabla_Consulta_desde_proyectos6[[#This Row],[PRYApath]]&amp;" "&amp;Tabla_Consulta_desde_proyectos6[[#This Row],[Usunombre]]</f>
        <v>/0002/0028 MELVIN BRENES GOMEZ</v>
      </c>
    </row>
    <row r="5399" spans="1:11" x14ac:dyDescent="0.3">
      <c r="A5399" t="s">
        <v>96</v>
      </c>
      <c r="D5399" t="s">
        <v>5804</v>
      </c>
      <c r="E5399" t="s">
        <v>58</v>
      </c>
      <c r="F5399" t="s">
        <v>4342</v>
      </c>
      <c r="G5399">
        <v>7</v>
      </c>
      <c r="H5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399" t="str">
        <f>Tabla_Consulta_desde_proyectos6[[#This Row],[PRYApath]]&amp;" "&amp;Tabla_Consulta_desde_proyectos6[[#This Row],[Usunombre]]</f>
        <v>/0002/0028 MELVIN BRENES GOMEZ</v>
      </c>
    </row>
    <row r="5400" spans="1:11" x14ac:dyDescent="0.3">
      <c r="A5400" t="s">
        <v>96</v>
      </c>
      <c r="D5400" t="s">
        <v>5804</v>
      </c>
      <c r="E5400" t="s">
        <v>58</v>
      </c>
      <c r="F5400" t="s">
        <v>4388</v>
      </c>
      <c r="G5400">
        <v>7</v>
      </c>
      <c r="H5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0" t="str">
        <f>Tabla_Consulta_desde_proyectos6[[#This Row],[PRYApath]]&amp;" "&amp;Tabla_Consulta_desde_proyectos6[[#This Row],[Usunombre]]</f>
        <v>/0002/0028 MELVIN BRENES GOMEZ</v>
      </c>
    </row>
    <row r="5401" spans="1:11" x14ac:dyDescent="0.3">
      <c r="A5401" t="s">
        <v>96</v>
      </c>
      <c r="D5401" t="s">
        <v>5804</v>
      </c>
      <c r="E5401" t="s">
        <v>58</v>
      </c>
      <c r="F5401" t="s">
        <v>4422</v>
      </c>
      <c r="G5401">
        <v>7</v>
      </c>
      <c r="H5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1" t="str">
        <f>Tabla_Consulta_desde_proyectos6[[#This Row],[PRYApath]]&amp;" "&amp;Tabla_Consulta_desde_proyectos6[[#This Row],[Usunombre]]</f>
        <v>/0002/0028 MELVIN BRENES GOMEZ</v>
      </c>
    </row>
    <row r="5402" spans="1:11" x14ac:dyDescent="0.3">
      <c r="A5402" t="s">
        <v>96</v>
      </c>
      <c r="D5402" t="s">
        <v>5804</v>
      </c>
      <c r="E5402" t="s">
        <v>58</v>
      </c>
      <c r="F5402" t="s">
        <v>4434</v>
      </c>
      <c r="G5402">
        <v>10</v>
      </c>
      <c r="H5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2" t="str">
        <f>Tabla_Consulta_desde_proyectos6[[#This Row],[PRYApath]]&amp;" "&amp;Tabla_Consulta_desde_proyectos6[[#This Row],[Usunombre]]</f>
        <v>/0002/0028 MELVIN BRENES GOMEZ</v>
      </c>
    </row>
    <row r="5403" spans="1:11" x14ac:dyDescent="0.3">
      <c r="A5403" t="s">
        <v>96</v>
      </c>
      <c r="D5403" t="s">
        <v>5804</v>
      </c>
      <c r="E5403" t="s">
        <v>58</v>
      </c>
      <c r="F5403" t="s">
        <v>4493</v>
      </c>
      <c r="G5403">
        <v>2</v>
      </c>
      <c r="H5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3" t="str">
        <f>Tabla_Consulta_desde_proyectos6[[#This Row],[PRYApath]]&amp;" "&amp;Tabla_Consulta_desde_proyectos6[[#This Row],[Usunombre]]</f>
        <v>/0002/0028 MELVIN BRENES GOMEZ</v>
      </c>
    </row>
    <row r="5404" spans="1:11" x14ac:dyDescent="0.3">
      <c r="A5404" t="s">
        <v>96</v>
      </c>
      <c r="D5404" t="s">
        <v>5804</v>
      </c>
      <c r="E5404" t="s">
        <v>58</v>
      </c>
      <c r="F5404" t="s">
        <v>4559</v>
      </c>
      <c r="G5404">
        <v>16</v>
      </c>
      <c r="H5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4" t="str">
        <f>Tabla_Consulta_desde_proyectos6[[#This Row],[PRYApath]]&amp;" "&amp;Tabla_Consulta_desde_proyectos6[[#This Row],[Usunombre]]</f>
        <v>/0002/0028 MELVIN BRENES GOMEZ</v>
      </c>
    </row>
    <row r="5405" spans="1:11" x14ac:dyDescent="0.3">
      <c r="A5405" t="s">
        <v>96</v>
      </c>
      <c r="D5405" t="s">
        <v>5804</v>
      </c>
      <c r="E5405" t="s">
        <v>58</v>
      </c>
      <c r="F5405" t="s">
        <v>4593</v>
      </c>
      <c r="G5405">
        <v>20.5</v>
      </c>
      <c r="H5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5" t="str">
        <f>Tabla_Consulta_desde_proyectos6[[#This Row],[PRYApath]]&amp;" "&amp;Tabla_Consulta_desde_proyectos6[[#This Row],[Usunombre]]</f>
        <v>/0002/0028 MELVIN BRENES GOMEZ</v>
      </c>
    </row>
    <row r="5406" spans="1:11" x14ac:dyDescent="0.3">
      <c r="A5406" t="s">
        <v>96</v>
      </c>
      <c r="D5406" t="s">
        <v>5804</v>
      </c>
      <c r="E5406" t="s">
        <v>58</v>
      </c>
      <c r="F5406" t="s">
        <v>4610</v>
      </c>
      <c r="G5406">
        <v>7</v>
      </c>
      <c r="H5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6" t="str">
        <f>Tabla_Consulta_desde_proyectos6[[#This Row],[PRYApath]]&amp;" "&amp;Tabla_Consulta_desde_proyectos6[[#This Row],[Usunombre]]</f>
        <v>/0002/0028 MELVIN BRENES GOMEZ</v>
      </c>
    </row>
    <row r="5407" spans="1:11" x14ac:dyDescent="0.3">
      <c r="A5407" t="s">
        <v>96</v>
      </c>
      <c r="D5407" t="s">
        <v>5804</v>
      </c>
      <c r="E5407" t="s">
        <v>58</v>
      </c>
      <c r="F5407" t="s">
        <v>4640</v>
      </c>
      <c r="G5407">
        <v>1.5</v>
      </c>
      <c r="H5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7" t="str">
        <f>Tabla_Consulta_desde_proyectos6[[#This Row],[PRYApath]]&amp;" "&amp;Tabla_Consulta_desde_proyectos6[[#This Row],[Usunombre]]</f>
        <v>/0002/0028 MELVIN BRENES GOMEZ</v>
      </c>
    </row>
    <row r="5408" spans="1:11" x14ac:dyDescent="0.3">
      <c r="A5408" t="s">
        <v>96</v>
      </c>
      <c r="D5408" t="s">
        <v>5805</v>
      </c>
      <c r="E5408" t="s">
        <v>63</v>
      </c>
      <c r="F5408" t="s">
        <v>4258</v>
      </c>
      <c r="G5408">
        <v>0.5</v>
      </c>
      <c r="H5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8" t="str">
        <f>Tabla_Consulta_desde_proyectos6[[#This Row],[PRYApath]]&amp;" "&amp;Tabla_Consulta_desde_proyectos6[[#This Row],[Usunombre]]</f>
        <v>/0002/0030/0002 CAROL RODRIGUEZ SOLORZANO</v>
      </c>
    </row>
    <row r="5409" spans="1:11" x14ac:dyDescent="0.3">
      <c r="A5409" t="s">
        <v>96</v>
      </c>
      <c r="D5409" t="s">
        <v>5805</v>
      </c>
      <c r="E5409" t="s">
        <v>52</v>
      </c>
      <c r="F5409" t="s">
        <v>4284</v>
      </c>
      <c r="G5409">
        <v>8</v>
      </c>
      <c r="H5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09" t="str">
        <f>Tabla_Consulta_desde_proyectos6[[#This Row],[PRYApath]]&amp;" "&amp;Tabla_Consulta_desde_proyectos6[[#This Row],[Usunombre]]</f>
        <v>/0002/0030/0002 JUAN ANTONIO MORA GARCIA</v>
      </c>
    </row>
    <row r="5410" spans="1:11" x14ac:dyDescent="0.3">
      <c r="A5410" t="s">
        <v>96</v>
      </c>
      <c r="D5410" t="s">
        <v>5805</v>
      </c>
      <c r="E5410" t="s">
        <v>53</v>
      </c>
      <c r="F5410" t="s">
        <v>4366</v>
      </c>
      <c r="G5410">
        <v>2</v>
      </c>
      <c r="H5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0" t="str">
        <f>Tabla_Consulta_desde_proyectos6[[#This Row],[PRYApath]]&amp;" "&amp;Tabla_Consulta_desde_proyectos6[[#This Row],[Usunombre]]</f>
        <v>/0002/0030/0002 LIZANDRO VILLALOBOS CASTRO</v>
      </c>
    </row>
    <row r="5411" spans="1:11" x14ac:dyDescent="0.3">
      <c r="A5411" t="s">
        <v>96</v>
      </c>
      <c r="D5411" t="s">
        <v>5806</v>
      </c>
      <c r="E5411" t="s">
        <v>63</v>
      </c>
      <c r="F5411" t="s">
        <v>4366</v>
      </c>
      <c r="G5411">
        <v>9</v>
      </c>
      <c r="H5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1" t="str">
        <f>Tabla_Consulta_desde_proyectos6[[#This Row],[PRYApath]]&amp;" "&amp;Tabla_Consulta_desde_proyectos6[[#This Row],[Usunombre]]</f>
        <v>/0002/0030/0004 CAROL RODRIGUEZ SOLORZANO</v>
      </c>
    </row>
    <row r="5412" spans="1:11" x14ac:dyDescent="0.3">
      <c r="A5412" t="s">
        <v>96</v>
      </c>
      <c r="D5412" t="s">
        <v>5806</v>
      </c>
      <c r="E5412" t="s">
        <v>63</v>
      </c>
      <c r="F5412" t="s">
        <v>4610</v>
      </c>
      <c r="G5412">
        <v>4</v>
      </c>
      <c r="H5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2" t="str">
        <f>Tabla_Consulta_desde_proyectos6[[#This Row],[PRYApath]]&amp;" "&amp;Tabla_Consulta_desde_proyectos6[[#This Row],[Usunombre]]</f>
        <v>/0002/0030/0004 CAROL RODRIGUEZ SOLORZANO</v>
      </c>
    </row>
    <row r="5413" spans="1:11" x14ac:dyDescent="0.3">
      <c r="A5413" t="s">
        <v>96</v>
      </c>
      <c r="D5413" t="s">
        <v>5806</v>
      </c>
      <c r="E5413" t="s">
        <v>70</v>
      </c>
      <c r="F5413" t="s">
        <v>4610</v>
      </c>
      <c r="G5413">
        <v>0.5</v>
      </c>
      <c r="H5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3" t="str">
        <f>Tabla_Consulta_desde_proyectos6[[#This Row],[PRYApath]]&amp;" "&amp;Tabla_Consulta_desde_proyectos6[[#This Row],[Usunombre]]</f>
        <v>/0002/0030/0004 MARIELA GUTIERREZ HIDALGO</v>
      </c>
    </row>
    <row r="5414" spans="1:11" x14ac:dyDescent="0.3">
      <c r="A5414" t="s">
        <v>96</v>
      </c>
      <c r="D5414" t="s">
        <v>5807</v>
      </c>
      <c r="E5414" t="s">
        <v>63</v>
      </c>
      <c r="F5414" t="s">
        <v>4593</v>
      </c>
      <c r="G5414">
        <v>2</v>
      </c>
      <c r="H5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4" t="str">
        <f>Tabla_Consulta_desde_proyectos6[[#This Row],[PRYApath]]&amp;" "&amp;Tabla_Consulta_desde_proyectos6[[#This Row],[Usunombre]]</f>
        <v>/0002/0030/0006 CAROL RODRIGUEZ SOLORZANO</v>
      </c>
    </row>
    <row r="5415" spans="1:11" x14ac:dyDescent="0.3">
      <c r="A5415" t="s">
        <v>96</v>
      </c>
      <c r="D5415" t="s">
        <v>5808</v>
      </c>
      <c r="E5415" t="s">
        <v>59</v>
      </c>
      <c r="F5415" t="s">
        <v>4366</v>
      </c>
      <c r="G5415">
        <v>2</v>
      </c>
      <c r="H5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5" t="str">
        <f>Tabla_Consulta_desde_proyectos6[[#This Row],[PRYApath]]&amp;" "&amp;Tabla_Consulta_desde_proyectos6[[#This Row],[Usunombre]]</f>
        <v>/0002/0030/0008 ALVARO CHAVES SABORIO</v>
      </c>
    </row>
    <row r="5416" spans="1:11" x14ac:dyDescent="0.3">
      <c r="A5416" t="s">
        <v>96</v>
      </c>
      <c r="D5416" t="s">
        <v>5808</v>
      </c>
      <c r="E5416" t="s">
        <v>59</v>
      </c>
      <c r="F5416" t="s">
        <v>4422</v>
      </c>
      <c r="G5416">
        <v>1</v>
      </c>
      <c r="H5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6" t="str">
        <f>Tabla_Consulta_desde_proyectos6[[#This Row],[PRYApath]]&amp;" "&amp;Tabla_Consulta_desde_proyectos6[[#This Row],[Usunombre]]</f>
        <v>/0002/0030/0008 ALVARO CHAVES SABORIO</v>
      </c>
    </row>
    <row r="5417" spans="1:11" x14ac:dyDescent="0.3">
      <c r="A5417" t="s">
        <v>96</v>
      </c>
      <c r="D5417" t="s">
        <v>5808</v>
      </c>
      <c r="E5417" t="s">
        <v>58</v>
      </c>
      <c r="F5417" t="s">
        <v>4342</v>
      </c>
      <c r="G5417">
        <v>0.5</v>
      </c>
      <c r="H5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7" t="str">
        <f>Tabla_Consulta_desde_proyectos6[[#This Row],[PRYApath]]&amp;" "&amp;Tabla_Consulta_desde_proyectos6[[#This Row],[Usunombre]]</f>
        <v>/0002/0030/0008 MELVIN BRENES GOMEZ</v>
      </c>
    </row>
    <row r="5418" spans="1:11" x14ac:dyDescent="0.3">
      <c r="A5418" t="s">
        <v>96</v>
      </c>
      <c r="D5418" t="s">
        <v>5809</v>
      </c>
      <c r="E5418" t="s">
        <v>52</v>
      </c>
      <c r="F5418" t="s">
        <v>4422</v>
      </c>
      <c r="G5418">
        <v>2</v>
      </c>
      <c r="H5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8" t="str">
        <f>Tabla_Consulta_desde_proyectos6[[#This Row],[PRYApath]]&amp;" "&amp;Tabla_Consulta_desde_proyectos6[[#This Row],[Usunombre]]</f>
        <v>/0002/0030/0010 JUAN ANTONIO MORA GARCIA</v>
      </c>
    </row>
    <row r="5419" spans="1:11" x14ac:dyDescent="0.3">
      <c r="A5419" t="s">
        <v>96</v>
      </c>
      <c r="D5419" t="s">
        <v>5809</v>
      </c>
      <c r="E5419" t="s">
        <v>70</v>
      </c>
      <c r="F5419" t="s">
        <v>4610</v>
      </c>
      <c r="G5419">
        <v>1</v>
      </c>
      <c r="H5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19" t="str">
        <f>Tabla_Consulta_desde_proyectos6[[#This Row],[PRYApath]]&amp;" "&amp;Tabla_Consulta_desde_proyectos6[[#This Row],[Usunombre]]</f>
        <v>/0002/0030/0010 MARIELA GUTIERREZ HIDALGO</v>
      </c>
    </row>
    <row r="5420" spans="1:11" x14ac:dyDescent="0.3">
      <c r="A5420" t="s">
        <v>96</v>
      </c>
      <c r="D5420" t="s">
        <v>5809</v>
      </c>
      <c r="E5420" t="s">
        <v>58</v>
      </c>
      <c r="F5420" t="s">
        <v>4640</v>
      </c>
      <c r="G5420">
        <v>2.5</v>
      </c>
      <c r="H5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0" t="str">
        <f>Tabla_Consulta_desde_proyectos6[[#This Row],[PRYApath]]&amp;" "&amp;Tabla_Consulta_desde_proyectos6[[#This Row],[Usunombre]]</f>
        <v>/0002/0030/0010 MELVIN BRENES GOMEZ</v>
      </c>
    </row>
    <row r="5421" spans="1:11" x14ac:dyDescent="0.3">
      <c r="A5421" t="s">
        <v>96</v>
      </c>
      <c r="D5421" t="s">
        <v>5809</v>
      </c>
      <c r="E5421" t="s">
        <v>77</v>
      </c>
      <c r="F5421" t="s">
        <v>4593</v>
      </c>
      <c r="G5421">
        <v>1</v>
      </c>
      <c r="H5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1" t="str">
        <f>Tabla_Consulta_desde_proyectos6[[#This Row],[PRYApath]]&amp;" "&amp;Tabla_Consulta_desde_proyectos6[[#This Row],[Usunombre]]</f>
        <v>/0002/0030/0010 REIDY VALENCIA RUBI</v>
      </c>
    </row>
    <row r="5422" spans="1:11" x14ac:dyDescent="0.3">
      <c r="A5422" t="s">
        <v>3871</v>
      </c>
      <c r="D5422" t="s">
        <v>1086</v>
      </c>
      <c r="E5422" t="s">
        <v>63</v>
      </c>
      <c r="F5422" t="s">
        <v>4493</v>
      </c>
      <c r="G5422">
        <v>0.25</v>
      </c>
      <c r="H5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2" t="str">
        <f>Tabla_Consulta_desde_proyectos6[[#This Row],[PRYApath]]&amp;" "&amp;Tabla_Consulta_desde_proyectos6[[#This Row],[Usunombre]]</f>
        <v>/0002/0002 CAROL RODRIGUEZ SOLORZANO</v>
      </c>
    </row>
    <row r="5423" spans="1:11" x14ac:dyDescent="0.3">
      <c r="A5423" t="s">
        <v>3871</v>
      </c>
      <c r="D5423" t="s">
        <v>1086</v>
      </c>
      <c r="E5423" t="s">
        <v>63</v>
      </c>
      <c r="F5423" t="s">
        <v>8381</v>
      </c>
      <c r="G5423">
        <v>12.6</v>
      </c>
      <c r="H542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3" t="str">
        <f>Tabla_Consulta_desde_proyectos6[[#This Row],[PRYApath]]&amp;" "&amp;Tabla_Consulta_desde_proyectos6[[#This Row],[Usunombre]]</f>
        <v>/0002/0002 CAROL RODRIGUEZ SOLORZANO</v>
      </c>
    </row>
    <row r="5424" spans="1:11" x14ac:dyDescent="0.3">
      <c r="A5424" t="s">
        <v>3871</v>
      </c>
      <c r="D5424" t="s">
        <v>1097</v>
      </c>
      <c r="E5424" t="s">
        <v>63</v>
      </c>
      <c r="F5424" t="s">
        <v>4493</v>
      </c>
      <c r="G5424">
        <v>41</v>
      </c>
      <c r="H5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4" t="str">
        <f>Tabla_Consulta_desde_proyectos6[[#This Row],[PRYApath]]&amp;" "&amp;Tabla_Consulta_desde_proyectos6[[#This Row],[Usunombre]]</f>
        <v>/0002/0004 CAROL RODRIGUEZ SOLORZANO</v>
      </c>
    </row>
    <row r="5425" spans="1:11" x14ac:dyDescent="0.3">
      <c r="A5425" t="s">
        <v>3871</v>
      </c>
      <c r="D5425" t="s">
        <v>1097</v>
      </c>
      <c r="E5425" t="s">
        <v>63</v>
      </c>
      <c r="F5425" t="s">
        <v>8381</v>
      </c>
      <c r="G5425">
        <v>4</v>
      </c>
      <c r="H542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5" t="str">
        <f>Tabla_Consulta_desde_proyectos6[[#This Row],[PRYApath]]&amp;" "&amp;Tabla_Consulta_desde_proyectos6[[#This Row],[Usunombre]]</f>
        <v>/0002/0004 CAROL RODRIGUEZ SOLORZANO</v>
      </c>
    </row>
    <row r="5426" spans="1:11" x14ac:dyDescent="0.3">
      <c r="A5426" t="s">
        <v>3871</v>
      </c>
      <c r="D5426" t="s">
        <v>1098</v>
      </c>
      <c r="E5426" t="s">
        <v>63</v>
      </c>
      <c r="F5426" t="s">
        <v>4493</v>
      </c>
      <c r="G5426">
        <v>2</v>
      </c>
      <c r="H54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6" t="str">
        <f>Tabla_Consulta_desde_proyectos6[[#This Row],[PRYApath]]&amp;" "&amp;Tabla_Consulta_desde_proyectos6[[#This Row],[Usunombre]]</f>
        <v>/0002/0006 CAROL RODRIGUEZ SOLORZANO</v>
      </c>
    </row>
    <row r="5427" spans="1:11" x14ac:dyDescent="0.3">
      <c r="A5427" t="s">
        <v>3871</v>
      </c>
      <c r="D5427" t="s">
        <v>1098</v>
      </c>
      <c r="E5427" t="s">
        <v>63</v>
      </c>
      <c r="F5427" t="s">
        <v>4640</v>
      </c>
      <c r="G5427">
        <v>0.5</v>
      </c>
      <c r="H54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7" t="str">
        <f>Tabla_Consulta_desde_proyectos6[[#This Row],[PRYApath]]&amp;" "&amp;Tabla_Consulta_desde_proyectos6[[#This Row],[Usunombre]]</f>
        <v>/0002/0006 CAROL RODRIGUEZ SOLORZANO</v>
      </c>
    </row>
    <row r="5428" spans="1:11" x14ac:dyDescent="0.3">
      <c r="A5428" t="s">
        <v>3871</v>
      </c>
      <c r="D5428" t="s">
        <v>1098</v>
      </c>
      <c r="E5428" t="s">
        <v>63</v>
      </c>
      <c r="F5428" t="s">
        <v>8381</v>
      </c>
      <c r="G5428">
        <v>2</v>
      </c>
      <c r="H542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8" t="str">
        <f>Tabla_Consulta_desde_proyectos6[[#This Row],[PRYApath]]&amp;" "&amp;Tabla_Consulta_desde_proyectos6[[#This Row],[Usunombre]]</f>
        <v>/0002/0006 CAROL RODRIGUEZ SOLORZANO</v>
      </c>
    </row>
    <row r="5429" spans="1:11" x14ac:dyDescent="0.3">
      <c r="A5429" t="s">
        <v>3871</v>
      </c>
      <c r="D5429" t="s">
        <v>1099</v>
      </c>
      <c r="E5429" t="s">
        <v>63</v>
      </c>
      <c r="F5429" t="s">
        <v>4640</v>
      </c>
      <c r="G5429">
        <v>2</v>
      </c>
      <c r="H54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29" t="str">
        <f>Tabla_Consulta_desde_proyectos6[[#This Row],[PRYApath]]&amp;" "&amp;Tabla_Consulta_desde_proyectos6[[#This Row],[Usunombre]]</f>
        <v>/0002/0008 CAROL RODRIGUEZ SOLORZANO</v>
      </c>
    </row>
    <row r="5430" spans="1:11" x14ac:dyDescent="0.3">
      <c r="A5430" t="s">
        <v>3871</v>
      </c>
      <c r="D5430" t="s">
        <v>4942</v>
      </c>
      <c r="E5430" t="s">
        <v>63</v>
      </c>
      <c r="F5430" t="s">
        <v>4493</v>
      </c>
      <c r="G5430">
        <v>16</v>
      </c>
      <c r="H54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0" t="str">
        <f>Tabla_Consulta_desde_proyectos6[[#This Row],[PRYApath]]&amp;" "&amp;Tabla_Consulta_desde_proyectos6[[#This Row],[Usunombre]]</f>
        <v>/0002/0010/0008 CAROL RODRIGUEZ SOLORZANO</v>
      </c>
    </row>
    <row r="5431" spans="1:11" x14ac:dyDescent="0.3">
      <c r="A5431" t="s">
        <v>3871</v>
      </c>
      <c r="D5431" t="s">
        <v>5810</v>
      </c>
      <c r="E5431" t="s">
        <v>63</v>
      </c>
      <c r="F5431" t="s">
        <v>4493</v>
      </c>
      <c r="G5431">
        <v>1</v>
      </c>
      <c r="H54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1" t="str">
        <f>Tabla_Consulta_desde_proyectos6[[#This Row],[PRYApath]]&amp;" "&amp;Tabla_Consulta_desde_proyectos6[[#This Row],[Usunombre]]</f>
        <v>/0002/0014/0002 CAROL RODRIGUEZ SOLORZANO</v>
      </c>
    </row>
    <row r="5432" spans="1:11" x14ac:dyDescent="0.3">
      <c r="A5432" t="s">
        <v>3871</v>
      </c>
      <c r="D5432" t="s">
        <v>5811</v>
      </c>
      <c r="E5432" t="s">
        <v>63</v>
      </c>
      <c r="F5432" t="s">
        <v>4493</v>
      </c>
      <c r="G5432">
        <v>1</v>
      </c>
      <c r="H5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2" t="str">
        <f>Tabla_Consulta_desde_proyectos6[[#This Row],[PRYApath]]&amp;" "&amp;Tabla_Consulta_desde_proyectos6[[#This Row],[Usunombre]]</f>
        <v>/0002/0014/0006 CAROL RODRIGUEZ SOLORZANO</v>
      </c>
    </row>
    <row r="5433" spans="1:11" x14ac:dyDescent="0.3">
      <c r="A5433" t="s">
        <v>3871</v>
      </c>
      <c r="B5433" t="s">
        <v>4993</v>
      </c>
      <c r="C5433" t="s">
        <v>5382</v>
      </c>
      <c r="D5433" t="s">
        <v>1096</v>
      </c>
      <c r="E5433" t="s">
        <v>309</v>
      </c>
      <c r="F5433" t="s">
        <v>8381</v>
      </c>
      <c r="G5433">
        <v>1</v>
      </c>
      <c r="H543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3" t="str">
        <f>Tabla_Consulta_desde_proyectos6[[#This Row],[PRYApath]]&amp;" "&amp;Tabla_Consulta_desde_proyectos6[[#This Row],[Usunombre]]</f>
        <v>/0006/0002 ANTHONY ALVAREZ NAVARRO</v>
      </c>
    </row>
    <row r="5434" spans="1:11" x14ac:dyDescent="0.3">
      <c r="A5434" t="s">
        <v>3871</v>
      </c>
      <c r="B5434" t="s">
        <v>4993</v>
      </c>
      <c r="C5434" t="s">
        <v>5381</v>
      </c>
      <c r="D5434" t="s">
        <v>1096</v>
      </c>
      <c r="E5434" t="s">
        <v>309</v>
      </c>
      <c r="F5434" t="s">
        <v>8381</v>
      </c>
      <c r="G5434">
        <v>12</v>
      </c>
      <c r="H543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4" t="str">
        <f>Tabla_Consulta_desde_proyectos6[[#This Row],[PRYApath]]&amp;" "&amp;Tabla_Consulta_desde_proyectos6[[#This Row],[Usunombre]]</f>
        <v>/0006/0002 ANTHONY ALVAREZ NAVARRO</v>
      </c>
    </row>
    <row r="5435" spans="1:11" x14ac:dyDescent="0.3">
      <c r="A5435" t="s">
        <v>3871</v>
      </c>
      <c r="B5435" t="s">
        <v>4993</v>
      </c>
      <c r="C5435" t="s">
        <v>5381</v>
      </c>
      <c r="D5435" t="s">
        <v>1096</v>
      </c>
      <c r="E5435" t="s">
        <v>4123</v>
      </c>
      <c r="F5435" t="s">
        <v>8381</v>
      </c>
      <c r="G5435">
        <v>27</v>
      </c>
      <c r="H5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5" t="str">
        <f>Tabla_Consulta_desde_proyectos6[[#This Row],[PRYApath]]&amp;" "&amp;Tabla_Consulta_desde_proyectos6[[#This Row],[Usunombre]]</f>
        <v>/0006/0002 CESAR MATARRITA MATARRITA</v>
      </c>
    </row>
    <row r="5436" spans="1:11" x14ac:dyDescent="0.3">
      <c r="A5436" t="s">
        <v>3871</v>
      </c>
      <c r="B5436" t="s">
        <v>4993</v>
      </c>
      <c r="C5436" t="s">
        <v>5381</v>
      </c>
      <c r="D5436" t="s">
        <v>1096</v>
      </c>
      <c r="E5436" t="s">
        <v>4561</v>
      </c>
      <c r="F5436" t="s">
        <v>8381</v>
      </c>
      <c r="G5436">
        <v>3</v>
      </c>
      <c r="H5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6" t="str">
        <f>Tabla_Consulta_desde_proyectos6[[#This Row],[PRYApath]]&amp;" "&amp;Tabla_Consulta_desde_proyectos6[[#This Row],[Usunombre]]</f>
        <v>/0006/0002 FABIAN ANDRES CHINCHILLA BLANCO</v>
      </c>
    </row>
    <row r="5437" spans="1:11" x14ac:dyDescent="0.3">
      <c r="A5437" t="s">
        <v>3871</v>
      </c>
      <c r="B5437" t="s">
        <v>4993</v>
      </c>
      <c r="C5437" t="s">
        <v>5382</v>
      </c>
      <c r="D5437" t="s">
        <v>1096</v>
      </c>
      <c r="E5437" t="s">
        <v>294</v>
      </c>
      <c r="F5437" t="s">
        <v>8381</v>
      </c>
      <c r="G5437">
        <v>0.5</v>
      </c>
      <c r="H543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7" t="str">
        <f>Tabla_Consulta_desde_proyectos6[[#This Row],[PRYApath]]&amp;" "&amp;Tabla_Consulta_desde_proyectos6[[#This Row],[Usunombre]]</f>
        <v>/0006/0002 JOSE DANIEL CHINCHILLA CERDAS</v>
      </c>
    </row>
    <row r="5438" spans="1:11" x14ac:dyDescent="0.3">
      <c r="A5438" t="s">
        <v>3871</v>
      </c>
      <c r="B5438" t="s">
        <v>4993</v>
      </c>
      <c r="C5438" t="s">
        <v>5381</v>
      </c>
      <c r="D5438" t="s">
        <v>1096</v>
      </c>
      <c r="E5438" t="s">
        <v>294</v>
      </c>
      <c r="F5438" t="s">
        <v>8381</v>
      </c>
      <c r="G5438">
        <v>3</v>
      </c>
      <c r="H543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8" t="str">
        <f>Tabla_Consulta_desde_proyectos6[[#This Row],[PRYApath]]&amp;" "&amp;Tabla_Consulta_desde_proyectos6[[#This Row],[Usunombre]]</f>
        <v>/0006/0002 JOSE DANIEL CHINCHILLA CERDAS</v>
      </c>
    </row>
    <row r="5439" spans="1:11" x14ac:dyDescent="0.3">
      <c r="A5439" t="s">
        <v>3871</v>
      </c>
      <c r="B5439" t="s">
        <v>4993</v>
      </c>
      <c r="C5439" t="s">
        <v>5383</v>
      </c>
      <c r="D5439" t="s">
        <v>1096</v>
      </c>
      <c r="E5439" t="s">
        <v>231</v>
      </c>
      <c r="F5439" t="s">
        <v>8381</v>
      </c>
      <c r="G5439">
        <v>0.5</v>
      </c>
      <c r="H543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39" t="str">
        <f>Tabla_Consulta_desde_proyectos6[[#This Row],[PRYApath]]&amp;" "&amp;Tabla_Consulta_desde_proyectos6[[#This Row],[Usunombre]]</f>
        <v>/0006/0002 MARIELA ARCE GARCIA</v>
      </c>
    </row>
    <row r="5440" spans="1:11" x14ac:dyDescent="0.3">
      <c r="A5440" t="s">
        <v>3871</v>
      </c>
      <c r="B5440" t="s">
        <v>4996</v>
      </c>
      <c r="C5440" t="s">
        <v>4998</v>
      </c>
      <c r="D5440" t="s">
        <v>3515</v>
      </c>
      <c r="E5440" t="s">
        <v>262</v>
      </c>
      <c r="F5440" t="s">
        <v>8381</v>
      </c>
      <c r="G5440">
        <v>0.25</v>
      </c>
      <c r="H544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0" t="str">
        <f>Tabla_Consulta_desde_proyectos6[[#This Row],[PRYApath]]&amp;" "&amp;Tabla_Consulta_desde_proyectos6[[#This Row],[Usunombre]]</f>
        <v>/0006/0004 ELIER CORTES BALTODANO</v>
      </c>
    </row>
    <row r="5441" spans="1:11" x14ac:dyDescent="0.3">
      <c r="A5441" t="s">
        <v>3871</v>
      </c>
      <c r="B5441" t="s">
        <v>4996</v>
      </c>
      <c r="C5441" t="s">
        <v>5196</v>
      </c>
      <c r="D5441" t="s">
        <v>3515</v>
      </c>
      <c r="E5441" t="s">
        <v>294</v>
      </c>
      <c r="F5441" t="s">
        <v>4692</v>
      </c>
      <c r="G5441">
        <v>1</v>
      </c>
      <c r="H54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1" t="str">
        <f>Tabla_Consulta_desde_proyectos6[[#This Row],[PRYApath]]&amp;" "&amp;Tabla_Consulta_desde_proyectos6[[#This Row],[Usunombre]]</f>
        <v>/0006/0004 JOSE DANIEL CHINCHILLA CERDAS</v>
      </c>
    </row>
    <row r="5442" spans="1:11" x14ac:dyDescent="0.3">
      <c r="A5442" t="s">
        <v>3871</v>
      </c>
      <c r="B5442" t="s">
        <v>4957</v>
      </c>
      <c r="C5442" t="s">
        <v>4958</v>
      </c>
      <c r="D5442" t="s">
        <v>3516</v>
      </c>
      <c r="E5442" t="s">
        <v>262</v>
      </c>
      <c r="F5442" t="s">
        <v>8381</v>
      </c>
      <c r="G5442">
        <v>0.5</v>
      </c>
      <c r="H544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2" t="str">
        <f>Tabla_Consulta_desde_proyectos6[[#This Row],[PRYApath]]&amp;" "&amp;Tabla_Consulta_desde_proyectos6[[#This Row],[Usunombre]]</f>
        <v>/0006/0006 ELIER CORTES BALTODANO</v>
      </c>
    </row>
    <row r="5443" spans="1:11" x14ac:dyDescent="0.3">
      <c r="A5443" t="s">
        <v>3871</v>
      </c>
      <c r="B5443" t="s">
        <v>4957</v>
      </c>
      <c r="C5443" t="s">
        <v>4958</v>
      </c>
      <c r="D5443" t="s">
        <v>3516</v>
      </c>
      <c r="E5443" t="s">
        <v>294</v>
      </c>
      <c r="F5443" t="s">
        <v>8381</v>
      </c>
      <c r="G5443">
        <v>0.5</v>
      </c>
      <c r="H544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3" t="str">
        <f>Tabla_Consulta_desde_proyectos6[[#This Row],[PRYApath]]&amp;" "&amp;Tabla_Consulta_desde_proyectos6[[#This Row],[Usunombre]]</f>
        <v>/0006/0006 JOSE DANIEL CHINCHILLA CERDAS</v>
      </c>
    </row>
    <row r="5444" spans="1:11" x14ac:dyDescent="0.3">
      <c r="A5444" t="s">
        <v>3871</v>
      </c>
      <c r="B5444" t="s">
        <v>5384</v>
      </c>
      <c r="C5444" t="s">
        <v>5396</v>
      </c>
      <c r="D5444" t="s">
        <v>5507</v>
      </c>
      <c r="E5444" t="s">
        <v>262</v>
      </c>
      <c r="F5444" t="s">
        <v>8381</v>
      </c>
      <c r="G5444">
        <v>0.5</v>
      </c>
      <c r="H544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4" t="str">
        <f>Tabla_Consulta_desde_proyectos6[[#This Row],[PRYApath]]&amp;" "&amp;Tabla_Consulta_desde_proyectos6[[#This Row],[Usunombre]]</f>
        <v>/0006/0010 ELIER CORTES BALTODANO</v>
      </c>
    </row>
    <row r="5445" spans="1:11" x14ac:dyDescent="0.3">
      <c r="A5445" t="s">
        <v>3896</v>
      </c>
      <c r="D5445" t="s">
        <v>1086</v>
      </c>
      <c r="E5445" t="s">
        <v>54</v>
      </c>
      <c r="F5445" t="s">
        <v>4258</v>
      </c>
      <c r="G5445">
        <v>1.85</v>
      </c>
      <c r="H5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5" t="str">
        <f>Tabla_Consulta_desde_proyectos6[[#This Row],[PRYApath]]&amp;" "&amp;Tabla_Consulta_desde_proyectos6[[#This Row],[Usunombre]]</f>
        <v>/0002/0002 JOSE ANDRES ROJAS GUTIERREZ</v>
      </c>
    </row>
    <row r="5446" spans="1:11" x14ac:dyDescent="0.3">
      <c r="A5446" t="s">
        <v>3896</v>
      </c>
      <c r="D5446" t="s">
        <v>1086</v>
      </c>
      <c r="E5446" t="s">
        <v>54</v>
      </c>
      <c r="F5446" t="s">
        <v>4284</v>
      </c>
      <c r="G5446">
        <v>1.2</v>
      </c>
      <c r="H5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6" t="str">
        <f>Tabla_Consulta_desde_proyectos6[[#This Row],[PRYApath]]&amp;" "&amp;Tabla_Consulta_desde_proyectos6[[#This Row],[Usunombre]]</f>
        <v>/0002/0002 JOSE ANDRES ROJAS GUTIERREZ</v>
      </c>
    </row>
    <row r="5447" spans="1:11" x14ac:dyDescent="0.3">
      <c r="A5447" t="s">
        <v>3896</v>
      </c>
      <c r="D5447" t="s">
        <v>1086</v>
      </c>
      <c r="E5447" t="s">
        <v>54</v>
      </c>
      <c r="F5447" t="s">
        <v>4342</v>
      </c>
      <c r="G5447">
        <v>1.2</v>
      </c>
      <c r="H5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7" t="str">
        <f>Tabla_Consulta_desde_proyectos6[[#This Row],[PRYApath]]&amp;" "&amp;Tabla_Consulta_desde_proyectos6[[#This Row],[Usunombre]]</f>
        <v>/0002/0002 JOSE ANDRES ROJAS GUTIERREZ</v>
      </c>
    </row>
    <row r="5448" spans="1:11" x14ac:dyDescent="0.3">
      <c r="A5448" t="s">
        <v>3896</v>
      </c>
      <c r="D5448" t="s">
        <v>1086</v>
      </c>
      <c r="E5448" t="s">
        <v>54</v>
      </c>
      <c r="F5448" t="s">
        <v>4366</v>
      </c>
      <c r="G5448">
        <v>1.05</v>
      </c>
      <c r="H5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8" t="str">
        <f>Tabla_Consulta_desde_proyectos6[[#This Row],[PRYApath]]&amp;" "&amp;Tabla_Consulta_desde_proyectos6[[#This Row],[Usunombre]]</f>
        <v>/0002/0002 JOSE ANDRES ROJAS GUTIERREZ</v>
      </c>
    </row>
    <row r="5449" spans="1:11" x14ac:dyDescent="0.3">
      <c r="A5449" t="s">
        <v>3896</v>
      </c>
      <c r="D5449" t="s">
        <v>1086</v>
      </c>
      <c r="E5449" t="s">
        <v>54</v>
      </c>
      <c r="F5449" t="s">
        <v>4640</v>
      </c>
      <c r="G5449">
        <v>2.5</v>
      </c>
      <c r="H5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49" t="str">
        <f>Tabla_Consulta_desde_proyectos6[[#This Row],[PRYApath]]&amp;" "&amp;Tabla_Consulta_desde_proyectos6[[#This Row],[Usunombre]]</f>
        <v>/0002/0002 JOSE ANDRES ROJAS GUTIERREZ</v>
      </c>
    </row>
    <row r="5450" spans="1:11" x14ac:dyDescent="0.3">
      <c r="A5450" t="s">
        <v>3896</v>
      </c>
      <c r="D5450" t="s">
        <v>1086</v>
      </c>
      <c r="E5450" t="s">
        <v>50</v>
      </c>
      <c r="F5450" t="s">
        <v>4284</v>
      </c>
      <c r="G5450">
        <v>0.75</v>
      </c>
      <c r="H5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0" t="str">
        <f>Tabla_Consulta_desde_proyectos6[[#This Row],[PRYApath]]&amp;" "&amp;Tabla_Consulta_desde_proyectos6[[#This Row],[Usunombre]]</f>
        <v>/0002/0002 ROGER GARCIA FERNANDEZ</v>
      </c>
    </row>
    <row r="5451" spans="1:11" x14ac:dyDescent="0.3">
      <c r="A5451" t="s">
        <v>3896</v>
      </c>
      <c r="D5451" t="s">
        <v>1086</v>
      </c>
      <c r="E5451" t="s">
        <v>50</v>
      </c>
      <c r="F5451" t="s">
        <v>4342</v>
      </c>
      <c r="G5451">
        <v>2.75</v>
      </c>
      <c r="H5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1" t="str">
        <f>Tabla_Consulta_desde_proyectos6[[#This Row],[PRYApath]]&amp;" "&amp;Tabla_Consulta_desde_proyectos6[[#This Row],[Usunombre]]</f>
        <v>/0002/0002 ROGER GARCIA FERNANDEZ</v>
      </c>
    </row>
    <row r="5452" spans="1:11" x14ac:dyDescent="0.3">
      <c r="A5452" t="s">
        <v>3896</v>
      </c>
      <c r="D5452" t="s">
        <v>1086</v>
      </c>
      <c r="E5452" t="s">
        <v>50</v>
      </c>
      <c r="F5452" t="s">
        <v>4366</v>
      </c>
      <c r="G5452">
        <v>1</v>
      </c>
      <c r="H5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2" t="str">
        <f>Tabla_Consulta_desde_proyectos6[[#This Row],[PRYApath]]&amp;" "&amp;Tabla_Consulta_desde_proyectos6[[#This Row],[Usunombre]]</f>
        <v>/0002/0002 ROGER GARCIA FERNANDEZ</v>
      </c>
    </row>
    <row r="5453" spans="1:11" x14ac:dyDescent="0.3">
      <c r="A5453" t="s">
        <v>3896</v>
      </c>
      <c r="D5453" t="s">
        <v>1086</v>
      </c>
      <c r="E5453" t="s">
        <v>50</v>
      </c>
      <c r="F5453" t="s">
        <v>4388</v>
      </c>
      <c r="G5453">
        <v>0.5</v>
      </c>
      <c r="H5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3" t="str">
        <f>Tabla_Consulta_desde_proyectos6[[#This Row],[PRYApath]]&amp;" "&amp;Tabla_Consulta_desde_proyectos6[[#This Row],[Usunombre]]</f>
        <v>/0002/0002 ROGER GARCIA FERNANDEZ</v>
      </c>
    </row>
    <row r="5454" spans="1:11" x14ac:dyDescent="0.3">
      <c r="A5454" t="s">
        <v>3896</v>
      </c>
      <c r="D5454" t="s">
        <v>1086</v>
      </c>
      <c r="E5454" t="s">
        <v>50</v>
      </c>
      <c r="F5454" t="s">
        <v>4422</v>
      </c>
      <c r="G5454">
        <v>0.75</v>
      </c>
      <c r="H5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4" t="str">
        <f>Tabla_Consulta_desde_proyectos6[[#This Row],[PRYApath]]&amp;" "&amp;Tabla_Consulta_desde_proyectos6[[#This Row],[Usunombre]]</f>
        <v>/0002/0002 ROGER GARCIA FERNANDEZ</v>
      </c>
    </row>
    <row r="5455" spans="1:11" x14ac:dyDescent="0.3">
      <c r="A5455" t="s">
        <v>3896</v>
      </c>
      <c r="D5455" t="s">
        <v>1086</v>
      </c>
      <c r="E5455" t="s">
        <v>50</v>
      </c>
      <c r="F5455" t="s">
        <v>4434</v>
      </c>
      <c r="G5455">
        <v>0.25</v>
      </c>
      <c r="H5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5" t="str">
        <f>Tabla_Consulta_desde_proyectos6[[#This Row],[PRYApath]]&amp;" "&amp;Tabla_Consulta_desde_proyectos6[[#This Row],[Usunombre]]</f>
        <v>/0002/0002 ROGER GARCIA FERNANDEZ</v>
      </c>
    </row>
    <row r="5456" spans="1:11" x14ac:dyDescent="0.3">
      <c r="A5456" t="s">
        <v>3896</v>
      </c>
      <c r="D5456" t="s">
        <v>1097</v>
      </c>
      <c r="E5456" t="s">
        <v>51</v>
      </c>
      <c r="F5456" t="s">
        <v>4593</v>
      </c>
      <c r="G5456">
        <v>1.25</v>
      </c>
      <c r="H5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6" t="str">
        <f>Tabla_Consulta_desde_proyectos6[[#This Row],[PRYApath]]&amp;" "&amp;Tabla_Consulta_desde_proyectos6[[#This Row],[Usunombre]]</f>
        <v>/0002/0004 FREDERICK CASTRO MURILLO</v>
      </c>
    </row>
    <row r="5457" spans="1:11" x14ac:dyDescent="0.3">
      <c r="A5457" t="s">
        <v>3896</v>
      </c>
      <c r="D5457" t="s">
        <v>4930</v>
      </c>
      <c r="E5457" t="s">
        <v>3972</v>
      </c>
      <c r="F5457" t="s">
        <v>4434</v>
      </c>
      <c r="G5457">
        <v>6</v>
      </c>
      <c r="H5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7" t="str">
        <f>Tabla_Consulta_desde_proyectos6[[#This Row],[PRYApath]]&amp;" "&amp;Tabla_Consulta_desde_proyectos6[[#This Row],[Usunombre]]</f>
        <v>/0002/0006/0002 AXEL MATUS VARGAS</v>
      </c>
    </row>
    <row r="5458" spans="1:11" x14ac:dyDescent="0.3">
      <c r="A5458" t="s">
        <v>3896</v>
      </c>
      <c r="D5458" t="s">
        <v>4930</v>
      </c>
      <c r="E5458" t="s">
        <v>10</v>
      </c>
      <c r="F5458" t="s">
        <v>4342</v>
      </c>
      <c r="G5458">
        <v>13</v>
      </c>
      <c r="H5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8" t="str">
        <f>Tabla_Consulta_desde_proyectos6[[#This Row],[PRYApath]]&amp;" "&amp;Tabla_Consulta_desde_proyectos6[[#This Row],[Usunombre]]</f>
        <v>/0002/0006/0002 OSCAR BONILLA CALDERON</v>
      </c>
    </row>
    <row r="5459" spans="1:11" x14ac:dyDescent="0.3">
      <c r="A5459" t="s">
        <v>3896</v>
      </c>
      <c r="D5459" t="s">
        <v>4933</v>
      </c>
      <c r="E5459" t="s">
        <v>3972</v>
      </c>
      <c r="F5459" t="s">
        <v>4284</v>
      </c>
      <c r="G5459">
        <v>8</v>
      </c>
      <c r="H5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59" t="str">
        <f>Tabla_Consulta_desde_proyectos6[[#This Row],[PRYApath]]&amp;" "&amp;Tabla_Consulta_desde_proyectos6[[#This Row],[Usunombre]]</f>
        <v>/0002/0008/0002 AXEL MATUS VARGAS</v>
      </c>
    </row>
    <row r="5460" spans="1:11" x14ac:dyDescent="0.3">
      <c r="A5460" t="s">
        <v>3896</v>
      </c>
      <c r="D5460" t="s">
        <v>4933</v>
      </c>
      <c r="E5460" t="s">
        <v>3972</v>
      </c>
      <c r="F5460" t="s">
        <v>4366</v>
      </c>
      <c r="G5460">
        <v>18</v>
      </c>
      <c r="H5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0" t="str">
        <f>Tabla_Consulta_desde_proyectos6[[#This Row],[PRYApath]]&amp;" "&amp;Tabla_Consulta_desde_proyectos6[[#This Row],[Usunombre]]</f>
        <v>/0002/0008/0002 AXEL MATUS VARGAS</v>
      </c>
    </row>
    <row r="5461" spans="1:11" x14ac:dyDescent="0.3">
      <c r="A5461" t="s">
        <v>3896</v>
      </c>
      <c r="D5461" t="s">
        <v>4933</v>
      </c>
      <c r="E5461" t="s">
        <v>3972</v>
      </c>
      <c r="F5461" t="s">
        <v>4388</v>
      </c>
      <c r="G5461">
        <v>44</v>
      </c>
      <c r="H5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1" t="str">
        <f>Tabla_Consulta_desde_proyectos6[[#This Row],[PRYApath]]&amp;" "&amp;Tabla_Consulta_desde_proyectos6[[#This Row],[Usunombre]]</f>
        <v>/0002/0008/0002 AXEL MATUS VARGAS</v>
      </c>
    </row>
    <row r="5462" spans="1:11" x14ac:dyDescent="0.3">
      <c r="A5462" t="s">
        <v>3896</v>
      </c>
      <c r="D5462" t="s">
        <v>4933</v>
      </c>
      <c r="E5462" t="s">
        <v>3972</v>
      </c>
      <c r="F5462" t="s">
        <v>4593</v>
      </c>
      <c r="G5462">
        <v>16</v>
      </c>
      <c r="H5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2" t="str">
        <f>Tabla_Consulta_desde_proyectos6[[#This Row],[PRYApath]]&amp;" "&amp;Tabla_Consulta_desde_proyectos6[[#This Row],[Usunombre]]</f>
        <v>/0002/0008/0002 AXEL MATUS VARGAS</v>
      </c>
    </row>
    <row r="5463" spans="1:11" x14ac:dyDescent="0.3">
      <c r="A5463" t="s">
        <v>3896</v>
      </c>
      <c r="D5463" t="s">
        <v>4933</v>
      </c>
      <c r="E5463" t="s">
        <v>3972</v>
      </c>
      <c r="F5463" t="s">
        <v>4692</v>
      </c>
      <c r="G5463">
        <v>8</v>
      </c>
      <c r="H5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3" t="str">
        <f>Tabla_Consulta_desde_proyectos6[[#This Row],[PRYApath]]&amp;" "&amp;Tabla_Consulta_desde_proyectos6[[#This Row],[Usunombre]]</f>
        <v>/0002/0008/0002 AXEL MATUS VARGAS</v>
      </c>
    </row>
    <row r="5464" spans="1:11" x14ac:dyDescent="0.3">
      <c r="A5464" t="s">
        <v>3896</v>
      </c>
      <c r="D5464" t="s">
        <v>4933</v>
      </c>
      <c r="E5464" t="s">
        <v>1017</v>
      </c>
      <c r="F5464" t="s">
        <v>4342</v>
      </c>
      <c r="G5464">
        <v>4</v>
      </c>
      <c r="H5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4" t="str">
        <f>Tabla_Consulta_desde_proyectos6[[#This Row],[PRYApath]]&amp;" "&amp;Tabla_Consulta_desde_proyectos6[[#This Row],[Usunombre]]</f>
        <v>/0002/0008/0002 EDGAR CAMPOS RIVERA</v>
      </c>
    </row>
    <row r="5465" spans="1:11" x14ac:dyDescent="0.3">
      <c r="A5465" t="s">
        <v>3896</v>
      </c>
      <c r="D5465" t="s">
        <v>4933</v>
      </c>
      <c r="E5465" t="s">
        <v>1017</v>
      </c>
      <c r="F5465" t="s">
        <v>4434</v>
      </c>
      <c r="G5465">
        <v>28</v>
      </c>
      <c r="H5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5" t="str">
        <f>Tabla_Consulta_desde_proyectos6[[#This Row],[PRYApath]]&amp;" "&amp;Tabla_Consulta_desde_proyectos6[[#This Row],[Usunombre]]</f>
        <v>/0002/0008/0002 EDGAR CAMPOS RIVERA</v>
      </c>
    </row>
    <row r="5466" spans="1:11" x14ac:dyDescent="0.3">
      <c r="A5466" t="s">
        <v>3896</v>
      </c>
      <c r="D5466" t="s">
        <v>4933</v>
      </c>
      <c r="E5466" t="s">
        <v>1017</v>
      </c>
      <c r="F5466" t="s">
        <v>4493</v>
      </c>
      <c r="G5466">
        <v>16</v>
      </c>
      <c r="H5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6" t="str">
        <f>Tabla_Consulta_desde_proyectos6[[#This Row],[PRYApath]]&amp;" "&amp;Tabla_Consulta_desde_proyectos6[[#This Row],[Usunombre]]</f>
        <v>/0002/0008/0002 EDGAR CAMPOS RIVERA</v>
      </c>
    </row>
    <row r="5467" spans="1:11" x14ac:dyDescent="0.3">
      <c r="A5467" t="s">
        <v>3896</v>
      </c>
      <c r="D5467" t="s">
        <v>4933</v>
      </c>
      <c r="E5467" t="s">
        <v>1017</v>
      </c>
      <c r="F5467" t="s">
        <v>4559</v>
      </c>
      <c r="G5467">
        <v>24</v>
      </c>
      <c r="H5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7" t="str">
        <f>Tabla_Consulta_desde_proyectos6[[#This Row],[PRYApath]]&amp;" "&amp;Tabla_Consulta_desde_proyectos6[[#This Row],[Usunombre]]</f>
        <v>/0002/0008/0002 EDGAR CAMPOS RIVERA</v>
      </c>
    </row>
    <row r="5468" spans="1:11" x14ac:dyDescent="0.3">
      <c r="A5468" t="s">
        <v>3896</v>
      </c>
      <c r="C5468" t="s">
        <v>4728</v>
      </c>
      <c r="D5468" t="s">
        <v>4933</v>
      </c>
      <c r="E5468" t="s">
        <v>51</v>
      </c>
      <c r="F5468" t="s">
        <v>4342</v>
      </c>
      <c r="G5468">
        <v>7</v>
      </c>
      <c r="H5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8" t="str">
        <f>Tabla_Consulta_desde_proyectos6[[#This Row],[PRYApath]]&amp;" "&amp;Tabla_Consulta_desde_proyectos6[[#This Row],[Usunombre]]</f>
        <v>/0002/0008/0002 FREDERICK CASTRO MURILLO</v>
      </c>
    </row>
    <row r="5469" spans="1:11" x14ac:dyDescent="0.3">
      <c r="A5469" t="s">
        <v>3896</v>
      </c>
      <c r="C5469" t="s">
        <v>4728</v>
      </c>
      <c r="D5469" t="s">
        <v>4933</v>
      </c>
      <c r="E5469" t="s">
        <v>51</v>
      </c>
      <c r="F5469" t="s">
        <v>4366</v>
      </c>
      <c r="G5469">
        <v>18</v>
      </c>
      <c r="H5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69" t="str">
        <f>Tabla_Consulta_desde_proyectos6[[#This Row],[PRYApath]]&amp;" "&amp;Tabla_Consulta_desde_proyectos6[[#This Row],[Usunombre]]</f>
        <v>/0002/0008/0002 FREDERICK CASTRO MURILLO</v>
      </c>
    </row>
    <row r="5470" spans="1:11" x14ac:dyDescent="0.3">
      <c r="A5470" t="s">
        <v>3896</v>
      </c>
      <c r="C5470" t="s">
        <v>4728</v>
      </c>
      <c r="D5470" t="s">
        <v>4933</v>
      </c>
      <c r="E5470" t="s">
        <v>51</v>
      </c>
      <c r="F5470" t="s">
        <v>4388</v>
      </c>
      <c r="G5470">
        <v>5</v>
      </c>
      <c r="H5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0" t="str">
        <f>Tabla_Consulta_desde_proyectos6[[#This Row],[PRYApath]]&amp;" "&amp;Tabla_Consulta_desde_proyectos6[[#This Row],[Usunombre]]</f>
        <v>/0002/0008/0002 FREDERICK CASTRO MURILLO</v>
      </c>
    </row>
    <row r="5471" spans="1:11" x14ac:dyDescent="0.3">
      <c r="A5471" t="s">
        <v>3896</v>
      </c>
      <c r="C5471" t="s">
        <v>4728</v>
      </c>
      <c r="D5471" t="s">
        <v>4933</v>
      </c>
      <c r="E5471" t="s">
        <v>51</v>
      </c>
      <c r="F5471" t="s">
        <v>4422</v>
      </c>
      <c r="G5471">
        <v>9</v>
      </c>
      <c r="H5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1" t="str">
        <f>Tabla_Consulta_desde_proyectos6[[#This Row],[PRYApath]]&amp;" "&amp;Tabla_Consulta_desde_proyectos6[[#This Row],[Usunombre]]</f>
        <v>/0002/0008/0002 FREDERICK CASTRO MURILLO</v>
      </c>
    </row>
    <row r="5472" spans="1:11" x14ac:dyDescent="0.3">
      <c r="A5472" t="s">
        <v>3896</v>
      </c>
      <c r="D5472" t="s">
        <v>4933</v>
      </c>
      <c r="E5472" t="s">
        <v>51</v>
      </c>
      <c r="F5472" t="s">
        <v>4640</v>
      </c>
      <c r="G5472">
        <v>3</v>
      </c>
      <c r="H5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2" t="str">
        <f>Tabla_Consulta_desde_proyectos6[[#This Row],[PRYApath]]&amp;" "&amp;Tabla_Consulta_desde_proyectos6[[#This Row],[Usunombre]]</f>
        <v>/0002/0008/0002 FREDERICK CASTRO MURILLO</v>
      </c>
    </row>
    <row r="5473" spans="1:11" x14ac:dyDescent="0.3">
      <c r="A5473" t="s">
        <v>3896</v>
      </c>
      <c r="D5473" t="s">
        <v>4933</v>
      </c>
      <c r="E5473" t="s">
        <v>54</v>
      </c>
      <c r="F5473" t="s">
        <v>4258</v>
      </c>
      <c r="G5473">
        <v>38.65</v>
      </c>
      <c r="H5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3" t="str">
        <f>Tabla_Consulta_desde_proyectos6[[#This Row],[PRYApath]]&amp;" "&amp;Tabla_Consulta_desde_proyectos6[[#This Row],[Usunombre]]</f>
        <v>/0002/0008/0002 JOSE ANDRES ROJAS GUTIERREZ</v>
      </c>
    </row>
    <row r="5474" spans="1:11" x14ac:dyDescent="0.3">
      <c r="A5474" t="s">
        <v>3896</v>
      </c>
      <c r="D5474" t="s">
        <v>4933</v>
      </c>
      <c r="E5474" t="s">
        <v>54</v>
      </c>
      <c r="F5474" t="s">
        <v>4284</v>
      </c>
      <c r="G5474">
        <v>70.8</v>
      </c>
      <c r="H5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4" t="str">
        <f>Tabla_Consulta_desde_proyectos6[[#This Row],[PRYApath]]&amp;" "&amp;Tabla_Consulta_desde_proyectos6[[#This Row],[Usunombre]]</f>
        <v>/0002/0008/0002 JOSE ANDRES ROJAS GUTIERREZ</v>
      </c>
    </row>
    <row r="5475" spans="1:11" x14ac:dyDescent="0.3">
      <c r="A5475" t="s">
        <v>3896</v>
      </c>
      <c r="D5475" t="s">
        <v>4933</v>
      </c>
      <c r="E5475" t="s">
        <v>54</v>
      </c>
      <c r="F5475" t="s">
        <v>4342</v>
      </c>
      <c r="G5475">
        <v>57.95</v>
      </c>
      <c r="H5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5" t="str">
        <f>Tabla_Consulta_desde_proyectos6[[#This Row],[PRYApath]]&amp;" "&amp;Tabla_Consulta_desde_proyectos6[[#This Row],[Usunombre]]</f>
        <v>/0002/0008/0002 JOSE ANDRES ROJAS GUTIERREZ</v>
      </c>
    </row>
    <row r="5476" spans="1:11" x14ac:dyDescent="0.3">
      <c r="A5476" t="s">
        <v>3896</v>
      </c>
      <c r="D5476" t="s">
        <v>4933</v>
      </c>
      <c r="E5476" t="s">
        <v>54</v>
      </c>
      <c r="F5476" t="s">
        <v>4366</v>
      </c>
      <c r="G5476">
        <v>54.95</v>
      </c>
      <c r="H5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6" t="str">
        <f>Tabla_Consulta_desde_proyectos6[[#This Row],[PRYApath]]&amp;" "&amp;Tabla_Consulta_desde_proyectos6[[#This Row],[Usunombre]]</f>
        <v>/0002/0008/0002 JOSE ANDRES ROJAS GUTIERREZ</v>
      </c>
    </row>
    <row r="5477" spans="1:11" x14ac:dyDescent="0.3">
      <c r="A5477" t="s">
        <v>3896</v>
      </c>
      <c r="D5477" t="s">
        <v>4933</v>
      </c>
      <c r="E5477" t="s">
        <v>54</v>
      </c>
      <c r="F5477" t="s">
        <v>4493</v>
      </c>
      <c r="G5477">
        <v>48</v>
      </c>
      <c r="H5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7" t="str">
        <f>Tabla_Consulta_desde_proyectos6[[#This Row],[PRYApath]]&amp;" "&amp;Tabla_Consulta_desde_proyectos6[[#This Row],[Usunombre]]</f>
        <v>/0002/0008/0002 JOSE ANDRES ROJAS GUTIERREZ</v>
      </c>
    </row>
    <row r="5478" spans="1:11" x14ac:dyDescent="0.3">
      <c r="A5478" t="s">
        <v>3896</v>
      </c>
      <c r="D5478" t="s">
        <v>4933</v>
      </c>
      <c r="E5478" t="s">
        <v>54</v>
      </c>
      <c r="F5478" t="s">
        <v>4559</v>
      </c>
      <c r="G5478">
        <v>64</v>
      </c>
      <c r="H5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8" t="str">
        <f>Tabla_Consulta_desde_proyectos6[[#This Row],[PRYApath]]&amp;" "&amp;Tabla_Consulta_desde_proyectos6[[#This Row],[Usunombre]]</f>
        <v>/0002/0008/0002 JOSE ANDRES ROJAS GUTIERREZ</v>
      </c>
    </row>
    <row r="5479" spans="1:11" x14ac:dyDescent="0.3">
      <c r="A5479" t="s">
        <v>3896</v>
      </c>
      <c r="D5479" t="s">
        <v>4933</v>
      </c>
      <c r="E5479" t="s">
        <v>54</v>
      </c>
      <c r="F5479" t="s">
        <v>4593</v>
      </c>
      <c r="G5479">
        <v>32</v>
      </c>
      <c r="H5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79" t="str">
        <f>Tabla_Consulta_desde_proyectos6[[#This Row],[PRYApath]]&amp;" "&amp;Tabla_Consulta_desde_proyectos6[[#This Row],[Usunombre]]</f>
        <v>/0002/0008/0002 JOSE ANDRES ROJAS GUTIERREZ</v>
      </c>
    </row>
    <row r="5480" spans="1:11" x14ac:dyDescent="0.3">
      <c r="A5480" t="s">
        <v>3896</v>
      </c>
      <c r="D5480" t="s">
        <v>4933</v>
      </c>
      <c r="E5480" t="s">
        <v>54</v>
      </c>
      <c r="F5480" t="s">
        <v>4610</v>
      </c>
      <c r="G5480">
        <v>40</v>
      </c>
      <c r="H5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0" t="str">
        <f>Tabla_Consulta_desde_proyectos6[[#This Row],[PRYApath]]&amp;" "&amp;Tabla_Consulta_desde_proyectos6[[#This Row],[Usunombre]]</f>
        <v>/0002/0008/0002 JOSE ANDRES ROJAS GUTIERREZ</v>
      </c>
    </row>
    <row r="5481" spans="1:11" x14ac:dyDescent="0.3">
      <c r="A5481" t="s">
        <v>3896</v>
      </c>
      <c r="D5481" t="s">
        <v>4933</v>
      </c>
      <c r="E5481" t="s">
        <v>54</v>
      </c>
      <c r="F5481" t="s">
        <v>4640</v>
      </c>
      <c r="G5481">
        <v>77.5</v>
      </c>
      <c r="H5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1" t="str">
        <f>Tabla_Consulta_desde_proyectos6[[#This Row],[PRYApath]]&amp;" "&amp;Tabla_Consulta_desde_proyectos6[[#This Row],[Usunombre]]</f>
        <v>/0002/0008/0002 JOSE ANDRES ROJAS GUTIERREZ</v>
      </c>
    </row>
    <row r="5482" spans="1:11" x14ac:dyDescent="0.3">
      <c r="A5482" t="s">
        <v>3896</v>
      </c>
      <c r="D5482" t="s">
        <v>4933</v>
      </c>
      <c r="E5482" t="s">
        <v>356</v>
      </c>
      <c r="F5482" t="s">
        <v>4434</v>
      </c>
      <c r="G5482">
        <v>7.5</v>
      </c>
      <c r="H5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2" t="str">
        <f>Tabla_Consulta_desde_proyectos6[[#This Row],[PRYApath]]&amp;" "&amp;Tabla_Consulta_desde_proyectos6[[#This Row],[Usunombre]]</f>
        <v>/0002/0008/0002 JOSUE VARGAS ALVAREZ</v>
      </c>
    </row>
    <row r="5483" spans="1:11" x14ac:dyDescent="0.3">
      <c r="A5483" t="s">
        <v>3896</v>
      </c>
      <c r="D5483" t="s">
        <v>4933</v>
      </c>
      <c r="E5483" t="s">
        <v>10</v>
      </c>
      <c r="F5483" t="s">
        <v>4258</v>
      </c>
      <c r="G5483">
        <v>9.5</v>
      </c>
      <c r="H5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3" t="str">
        <f>Tabla_Consulta_desde_proyectos6[[#This Row],[PRYApath]]&amp;" "&amp;Tabla_Consulta_desde_proyectos6[[#This Row],[Usunombre]]</f>
        <v>/0002/0008/0002 OSCAR BONILLA CALDERON</v>
      </c>
    </row>
    <row r="5484" spans="1:11" x14ac:dyDescent="0.3">
      <c r="A5484" t="s">
        <v>3896</v>
      </c>
      <c r="D5484" t="s">
        <v>4933</v>
      </c>
      <c r="E5484" t="s">
        <v>10</v>
      </c>
      <c r="F5484" t="s">
        <v>4284</v>
      </c>
      <c r="G5484">
        <v>9.5</v>
      </c>
      <c r="H5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4" t="str">
        <f>Tabla_Consulta_desde_proyectos6[[#This Row],[PRYApath]]&amp;" "&amp;Tabla_Consulta_desde_proyectos6[[#This Row],[Usunombre]]</f>
        <v>/0002/0008/0002 OSCAR BONILLA CALDERON</v>
      </c>
    </row>
    <row r="5485" spans="1:11" x14ac:dyDescent="0.3">
      <c r="A5485" t="s">
        <v>3896</v>
      </c>
      <c r="D5485" t="s">
        <v>4933</v>
      </c>
      <c r="E5485" t="s">
        <v>10</v>
      </c>
      <c r="F5485" t="s">
        <v>4342</v>
      </c>
      <c r="G5485">
        <v>29.5</v>
      </c>
      <c r="H5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5" t="str">
        <f>Tabla_Consulta_desde_proyectos6[[#This Row],[PRYApath]]&amp;" "&amp;Tabla_Consulta_desde_proyectos6[[#This Row],[Usunombre]]</f>
        <v>/0002/0008/0002 OSCAR BONILLA CALDERON</v>
      </c>
    </row>
    <row r="5486" spans="1:11" x14ac:dyDescent="0.3">
      <c r="A5486" t="s">
        <v>3896</v>
      </c>
      <c r="D5486" t="s">
        <v>4933</v>
      </c>
      <c r="E5486" t="s">
        <v>10</v>
      </c>
      <c r="F5486" t="s">
        <v>4366</v>
      </c>
      <c r="G5486">
        <v>5</v>
      </c>
      <c r="H5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6" t="str">
        <f>Tabla_Consulta_desde_proyectos6[[#This Row],[PRYApath]]&amp;" "&amp;Tabla_Consulta_desde_proyectos6[[#This Row],[Usunombre]]</f>
        <v>/0002/0008/0002 OSCAR BONILLA CALDERON</v>
      </c>
    </row>
    <row r="5487" spans="1:11" x14ac:dyDescent="0.3">
      <c r="A5487" t="s">
        <v>3896</v>
      </c>
      <c r="D5487" t="s">
        <v>4933</v>
      </c>
      <c r="E5487" t="s">
        <v>10</v>
      </c>
      <c r="F5487" t="s">
        <v>4388</v>
      </c>
      <c r="G5487">
        <v>8</v>
      </c>
      <c r="H5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7" t="str">
        <f>Tabla_Consulta_desde_proyectos6[[#This Row],[PRYApath]]&amp;" "&amp;Tabla_Consulta_desde_proyectos6[[#This Row],[Usunombre]]</f>
        <v>/0002/0008/0002 OSCAR BONILLA CALDERON</v>
      </c>
    </row>
    <row r="5488" spans="1:11" x14ac:dyDescent="0.3">
      <c r="A5488" t="s">
        <v>3896</v>
      </c>
      <c r="D5488" t="s">
        <v>4933</v>
      </c>
      <c r="E5488" t="s">
        <v>10</v>
      </c>
      <c r="F5488" t="s">
        <v>4434</v>
      </c>
      <c r="G5488">
        <v>6</v>
      </c>
      <c r="H5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8" t="str">
        <f>Tabla_Consulta_desde_proyectos6[[#This Row],[PRYApath]]&amp;" "&amp;Tabla_Consulta_desde_proyectos6[[#This Row],[Usunombre]]</f>
        <v>/0002/0008/0002 OSCAR BONILLA CALDERON</v>
      </c>
    </row>
    <row r="5489" spans="1:11" x14ac:dyDescent="0.3">
      <c r="A5489" t="s">
        <v>3896</v>
      </c>
      <c r="D5489" t="s">
        <v>4933</v>
      </c>
      <c r="E5489" t="s">
        <v>50</v>
      </c>
      <c r="F5489" t="s">
        <v>4284</v>
      </c>
      <c r="G5489">
        <v>23.25</v>
      </c>
      <c r="H5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89" t="str">
        <f>Tabla_Consulta_desde_proyectos6[[#This Row],[PRYApath]]&amp;" "&amp;Tabla_Consulta_desde_proyectos6[[#This Row],[Usunombre]]</f>
        <v>/0002/0008/0002 ROGER GARCIA FERNANDEZ</v>
      </c>
    </row>
    <row r="5490" spans="1:11" x14ac:dyDescent="0.3">
      <c r="A5490" t="s">
        <v>3896</v>
      </c>
      <c r="D5490" t="s">
        <v>4933</v>
      </c>
      <c r="E5490" t="s">
        <v>50</v>
      </c>
      <c r="F5490" t="s">
        <v>4342</v>
      </c>
      <c r="G5490">
        <v>69.75</v>
      </c>
      <c r="H5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0" t="str">
        <f>Tabla_Consulta_desde_proyectos6[[#This Row],[PRYApath]]&amp;" "&amp;Tabla_Consulta_desde_proyectos6[[#This Row],[Usunombre]]</f>
        <v>/0002/0008/0002 ROGER GARCIA FERNANDEZ</v>
      </c>
    </row>
    <row r="5491" spans="1:11" x14ac:dyDescent="0.3">
      <c r="A5491" t="s">
        <v>3896</v>
      </c>
      <c r="D5491" t="s">
        <v>4933</v>
      </c>
      <c r="E5491" t="s">
        <v>50</v>
      </c>
      <c r="F5491" t="s">
        <v>4366</v>
      </c>
      <c r="G5491">
        <v>31</v>
      </c>
      <c r="H5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1" t="str">
        <f>Tabla_Consulta_desde_proyectos6[[#This Row],[PRYApath]]&amp;" "&amp;Tabla_Consulta_desde_proyectos6[[#This Row],[Usunombre]]</f>
        <v>/0002/0008/0002 ROGER GARCIA FERNANDEZ</v>
      </c>
    </row>
    <row r="5492" spans="1:11" x14ac:dyDescent="0.3">
      <c r="A5492" t="s">
        <v>3896</v>
      </c>
      <c r="D5492" t="s">
        <v>4933</v>
      </c>
      <c r="E5492" t="s">
        <v>50</v>
      </c>
      <c r="F5492" t="s">
        <v>4388</v>
      </c>
      <c r="G5492">
        <v>15.5</v>
      </c>
      <c r="H5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2" t="str">
        <f>Tabla_Consulta_desde_proyectos6[[#This Row],[PRYApath]]&amp;" "&amp;Tabla_Consulta_desde_proyectos6[[#This Row],[Usunombre]]</f>
        <v>/0002/0008/0002 ROGER GARCIA FERNANDEZ</v>
      </c>
    </row>
    <row r="5493" spans="1:11" x14ac:dyDescent="0.3">
      <c r="A5493" t="s">
        <v>3896</v>
      </c>
      <c r="D5493" t="s">
        <v>4933</v>
      </c>
      <c r="E5493" t="s">
        <v>50</v>
      </c>
      <c r="F5493" t="s">
        <v>4422</v>
      </c>
      <c r="G5493">
        <v>23.25</v>
      </c>
      <c r="H5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3" t="str">
        <f>Tabla_Consulta_desde_proyectos6[[#This Row],[PRYApath]]&amp;" "&amp;Tabla_Consulta_desde_proyectos6[[#This Row],[Usunombre]]</f>
        <v>/0002/0008/0002 ROGER GARCIA FERNANDEZ</v>
      </c>
    </row>
    <row r="5494" spans="1:11" x14ac:dyDescent="0.3">
      <c r="A5494" t="s">
        <v>3896</v>
      </c>
      <c r="D5494" t="s">
        <v>4933</v>
      </c>
      <c r="E5494" t="s">
        <v>50</v>
      </c>
      <c r="F5494" t="s">
        <v>4434</v>
      </c>
      <c r="G5494">
        <v>7.75</v>
      </c>
      <c r="H5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4" t="str">
        <f>Tabla_Consulta_desde_proyectos6[[#This Row],[PRYApath]]&amp;" "&amp;Tabla_Consulta_desde_proyectos6[[#This Row],[Usunombre]]</f>
        <v>/0002/0008/0002 ROGER GARCIA FERNANDEZ</v>
      </c>
    </row>
    <row r="5495" spans="1:11" x14ac:dyDescent="0.3">
      <c r="A5495" t="s">
        <v>3896</v>
      </c>
      <c r="D5495" t="s">
        <v>4933</v>
      </c>
      <c r="E5495" t="s">
        <v>50</v>
      </c>
      <c r="F5495" t="s">
        <v>4593</v>
      </c>
      <c r="G5495">
        <v>8</v>
      </c>
      <c r="H5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5" t="str">
        <f>Tabla_Consulta_desde_proyectos6[[#This Row],[PRYApath]]&amp;" "&amp;Tabla_Consulta_desde_proyectos6[[#This Row],[Usunombre]]</f>
        <v>/0002/0008/0002 ROGER GARCIA FERNANDEZ</v>
      </c>
    </row>
    <row r="5496" spans="1:11" x14ac:dyDescent="0.3">
      <c r="A5496" t="s">
        <v>3896</v>
      </c>
      <c r="D5496" t="s">
        <v>4933</v>
      </c>
      <c r="E5496" t="s">
        <v>50</v>
      </c>
      <c r="F5496" t="s">
        <v>4610</v>
      </c>
      <c r="G5496">
        <v>8</v>
      </c>
      <c r="H5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6" t="str">
        <f>Tabla_Consulta_desde_proyectos6[[#This Row],[PRYApath]]&amp;" "&amp;Tabla_Consulta_desde_proyectos6[[#This Row],[Usunombre]]</f>
        <v>/0002/0008/0002 ROGER GARCIA FERNANDEZ</v>
      </c>
    </row>
    <row r="5497" spans="1:11" x14ac:dyDescent="0.3">
      <c r="A5497" t="s">
        <v>3896</v>
      </c>
      <c r="D5497" t="s">
        <v>4933</v>
      </c>
      <c r="E5497" t="s">
        <v>50</v>
      </c>
      <c r="F5497" t="s">
        <v>4640</v>
      </c>
      <c r="G5497">
        <v>16</v>
      </c>
      <c r="H5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7" t="str">
        <f>Tabla_Consulta_desde_proyectos6[[#This Row],[PRYApath]]&amp;" "&amp;Tabla_Consulta_desde_proyectos6[[#This Row],[Usunombre]]</f>
        <v>/0002/0008/0002 ROGER GARCIA FERNANDEZ</v>
      </c>
    </row>
    <row r="5498" spans="1:11" x14ac:dyDescent="0.3">
      <c r="A5498" t="s">
        <v>3896</v>
      </c>
      <c r="C5498" t="s">
        <v>4728</v>
      </c>
      <c r="D5498" t="s">
        <v>4934</v>
      </c>
      <c r="E5498" t="s">
        <v>51</v>
      </c>
      <c r="F5498" t="s">
        <v>4342</v>
      </c>
      <c r="G5498">
        <v>12</v>
      </c>
      <c r="H5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8" t="str">
        <f>Tabla_Consulta_desde_proyectos6[[#This Row],[PRYApath]]&amp;" "&amp;Tabla_Consulta_desde_proyectos6[[#This Row],[Usunombre]]</f>
        <v>/0002/0008/0004 FREDERICK CASTRO MURILLO</v>
      </c>
    </row>
    <row r="5499" spans="1:11" x14ac:dyDescent="0.3">
      <c r="A5499" t="s">
        <v>3896</v>
      </c>
      <c r="C5499" t="s">
        <v>4728</v>
      </c>
      <c r="D5499" t="s">
        <v>4934</v>
      </c>
      <c r="E5499" t="s">
        <v>51</v>
      </c>
      <c r="F5499" t="s">
        <v>4366</v>
      </c>
      <c r="G5499">
        <v>39</v>
      </c>
      <c r="H5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499" t="str">
        <f>Tabla_Consulta_desde_proyectos6[[#This Row],[PRYApath]]&amp;" "&amp;Tabla_Consulta_desde_proyectos6[[#This Row],[Usunombre]]</f>
        <v>/0002/0008/0004 FREDERICK CASTRO MURILLO</v>
      </c>
    </row>
    <row r="5500" spans="1:11" x14ac:dyDescent="0.3">
      <c r="A5500" t="s">
        <v>3896</v>
      </c>
      <c r="C5500" t="s">
        <v>4728</v>
      </c>
      <c r="D5500" t="s">
        <v>4934</v>
      </c>
      <c r="E5500" t="s">
        <v>51</v>
      </c>
      <c r="F5500" t="s">
        <v>4388</v>
      </c>
      <c r="G5500">
        <v>30</v>
      </c>
      <c r="H5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0" t="str">
        <f>Tabla_Consulta_desde_proyectos6[[#This Row],[PRYApath]]&amp;" "&amp;Tabla_Consulta_desde_proyectos6[[#This Row],[Usunombre]]</f>
        <v>/0002/0008/0004 FREDERICK CASTRO MURILLO</v>
      </c>
    </row>
    <row r="5501" spans="1:11" x14ac:dyDescent="0.3">
      <c r="A5501" t="s">
        <v>3896</v>
      </c>
      <c r="C5501" t="s">
        <v>4728</v>
      </c>
      <c r="D5501" t="s">
        <v>4934</v>
      </c>
      <c r="E5501" t="s">
        <v>51</v>
      </c>
      <c r="F5501" t="s">
        <v>4422</v>
      </c>
      <c r="G5501">
        <v>14</v>
      </c>
      <c r="H5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1" t="str">
        <f>Tabla_Consulta_desde_proyectos6[[#This Row],[PRYApath]]&amp;" "&amp;Tabla_Consulta_desde_proyectos6[[#This Row],[Usunombre]]</f>
        <v>/0002/0008/0004 FREDERICK CASTRO MURILLO</v>
      </c>
    </row>
    <row r="5502" spans="1:11" x14ac:dyDescent="0.3">
      <c r="A5502" t="s">
        <v>3896</v>
      </c>
      <c r="C5502" t="s">
        <v>4728</v>
      </c>
      <c r="D5502" t="s">
        <v>4934</v>
      </c>
      <c r="E5502" t="s">
        <v>51</v>
      </c>
      <c r="F5502" t="s">
        <v>4493</v>
      </c>
      <c r="G5502">
        <v>20</v>
      </c>
      <c r="H5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2" t="str">
        <f>Tabla_Consulta_desde_proyectos6[[#This Row],[PRYApath]]&amp;" "&amp;Tabla_Consulta_desde_proyectos6[[#This Row],[Usunombre]]</f>
        <v>/0002/0008/0004 FREDERICK CASTRO MURILLO</v>
      </c>
    </row>
    <row r="5503" spans="1:11" x14ac:dyDescent="0.3">
      <c r="A5503" t="s">
        <v>3896</v>
      </c>
      <c r="D5503" t="s">
        <v>4934</v>
      </c>
      <c r="E5503" t="s">
        <v>51</v>
      </c>
      <c r="F5503" t="s">
        <v>4593</v>
      </c>
      <c r="G5503">
        <v>5</v>
      </c>
      <c r="H5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3" t="str">
        <f>Tabla_Consulta_desde_proyectos6[[#This Row],[PRYApath]]&amp;" "&amp;Tabla_Consulta_desde_proyectos6[[#This Row],[Usunombre]]</f>
        <v>/0002/0008/0004 FREDERICK CASTRO MURILLO</v>
      </c>
    </row>
    <row r="5504" spans="1:11" x14ac:dyDescent="0.3">
      <c r="A5504" t="s">
        <v>3896</v>
      </c>
      <c r="D5504" t="s">
        <v>4934</v>
      </c>
      <c r="E5504" t="s">
        <v>54</v>
      </c>
      <c r="F5504" t="s">
        <v>4692</v>
      </c>
      <c r="G5504">
        <v>4</v>
      </c>
      <c r="H5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4" t="str">
        <f>Tabla_Consulta_desde_proyectos6[[#This Row],[PRYApath]]&amp;" "&amp;Tabla_Consulta_desde_proyectos6[[#This Row],[Usunombre]]</f>
        <v>/0002/0008/0004 JOSE ANDRES ROJAS GUTIERREZ</v>
      </c>
    </row>
    <row r="5505" spans="1:11" x14ac:dyDescent="0.3">
      <c r="A5505" t="s">
        <v>3896</v>
      </c>
      <c r="D5505" t="s">
        <v>4934</v>
      </c>
      <c r="E5505" t="s">
        <v>54</v>
      </c>
      <c r="F5505" t="s">
        <v>4640</v>
      </c>
      <c r="G5505">
        <v>48</v>
      </c>
      <c r="H5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5" t="str">
        <f>Tabla_Consulta_desde_proyectos6[[#This Row],[PRYApath]]&amp;" "&amp;Tabla_Consulta_desde_proyectos6[[#This Row],[Usunombre]]</f>
        <v>/0002/0008/0004 JOSE ANDRES ROJAS GUTIERREZ</v>
      </c>
    </row>
    <row r="5506" spans="1:11" x14ac:dyDescent="0.3">
      <c r="A5506" t="s">
        <v>3896</v>
      </c>
      <c r="D5506" t="s">
        <v>4934</v>
      </c>
      <c r="E5506" t="s">
        <v>10</v>
      </c>
      <c r="F5506" t="s">
        <v>4342</v>
      </c>
      <c r="G5506">
        <v>1</v>
      </c>
      <c r="H5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6" t="str">
        <f>Tabla_Consulta_desde_proyectos6[[#This Row],[PRYApath]]&amp;" "&amp;Tabla_Consulta_desde_proyectos6[[#This Row],[Usunombre]]</f>
        <v>/0002/0008/0004 OSCAR BONILLA CALDERON</v>
      </c>
    </row>
    <row r="5507" spans="1:11" x14ac:dyDescent="0.3">
      <c r="A5507" t="s">
        <v>3896</v>
      </c>
      <c r="D5507" t="s">
        <v>4934</v>
      </c>
      <c r="E5507" t="s">
        <v>10</v>
      </c>
      <c r="F5507" t="s">
        <v>4366</v>
      </c>
      <c r="G5507">
        <v>5.5</v>
      </c>
      <c r="H5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7" t="str">
        <f>Tabla_Consulta_desde_proyectos6[[#This Row],[PRYApath]]&amp;" "&amp;Tabla_Consulta_desde_proyectos6[[#This Row],[Usunombre]]</f>
        <v>/0002/0008/0004 OSCAR BONILLA CALDERON</v>
      </c>
    </row>
    <row r="5508" spans="1:11" x14ac:dyDescent="0.3">
      <c r="A5508" t="s">
        <v>3896</v>
      </c>
      <c r="D5508" t="s">
        <v>4934</v>
      </c>
      <c r="E5508" t="s">
        <v>10</v>
      </c>
      <c r="F5508" t="s">
        <v>4434</v>
      </c>
      <c r="G5508">
        <v>1</v>
      </c>
      <c r="H5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8" t="str">
        <f>Tabla_Consulta_desde_proyectos6[[#This Row],[PRYApath]]&amp;" "&amp;Tabla_Consulta_desde_proyectos6[[#This Row],[Usunombre]]</f>
        <v>/0002/0008/0004 OSCAR BONILLA CALDERON</v>
      </c>
    </row>
    <row r="5509" spans="1:11" x14ac:dyDescent="0.3">
      <c r="A5509" t="s">
        <v>3896</v>
      </c>
      <c r="D5509" t="s">
        <v>4934</v>
      </c>
      <c r="E5509" t="s">
        <v>10</v>
      </c>
      <c r="F5509" t="s">
        <v>4493</v>
      </c>
      <c r="G5509">
        <v>1</v>
      </c>
      <c r="H5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09" t="str">
        <f>Tabla_Consulta_desde_proyectos6[[#This Row],[PRYApath]]&amp;" "&amp;Tabla_Consulta_desde_proyectos6[[#This Row],[Usunombre]]</f>
        <v>/0002/0008/0004 OSCAR BONILLA CALDERON</v>
      </c>
    </row>
    <row r="5510" spans="1:11" x14ac:dyDescent="0.3">
      <c r="A5510" t="s">
        <v>3896</v>
      </c>
      <c r="D5510" t="s">
        <v>4934</v>
      </c>
      <c r="E5510" t="s">
        <v>10</v>
      </c>
      <c r="F5510" t="s">
        <v>4593</v>
      </c>
      <c r="G5510">
        <v>3</v>
      </c>
      <c r="H5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0" t="str">
        <f>Tabla_Consulta_desde_proyectos6[[#This Row],[PRYApath]]&amp;" "&amp;Tabla_Consulta_desde_proyectos6[[#This Row],[Usunombre]]</f>
        <v>/0002/0008/0004 OSCAR BONILLA CALDERON</v>
      </c>
    </row>
    <row r="5511" spans="1:11" x14ac:dyDescent="0.3">
      <c r="A5511" t="s">
        <v>3896</v>
      </c>
      <c r="D5511" t="s">
        <v>4934</v>
      </c>
      <c r="E5511" t="s">
        <v>10</v>
      </c>
      <c r="F5511" t="s">
        <v>4610</v>
      </c>
      <c r="G5511">
        <v>3.5</v>
      </c>
      <c r="H5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1" t="str">
        <f>Tabla_Consulta_desde_proyectos6[[#This Row],[PRYApath]]&amp;" "&amp;Tabla_Consulta_desde_proyectos6[[#This Row],[Usunombre]]</f>
        <v>/0002/0008/0004 OSCAR BONILLA CALDERON</v>
      </c>
    </row>
    <row r="5512" spans="1:11" x14ac:dyDescent="0.3">
      <c r="A5512" t="s">
        <v>3896</v>
      </c>
      <c r="D5512" t="s">
        <v>4936</v>
      </c>
      <c r="E5512" t="s">
        <v>3972</v>
      </c>
      <c r="F5512" t="s">
        <v>4422</v>
      </c>
      <c r="G5512">
        <v>20</v>
      </c>
      <c r="H5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2" t="str">
        <f>Tabla_Consulta_desde_proyectos6[[#This Row],[PRYApath]]&amp;" "&amp;Tabla_Consulta_desde_proyectos6[[#This Row],[Usunombre]]</f>
        <v>/0002/0008/0008 AXEL MATUS VARGAS</v>
      </c>
    </row>
    <row r="5513" spans="1:11" x14ac:dyDescent="0.3">
      <c r="A5513" t="s">
        <v>3896</v>
      </c>
      <c r="D5513" t="s">
        <v>4936</v>
      </c>
      <c r="E5513" t="s">
        <v>10</v>
      </c>
      <c r="F5513" t="s">
        <v>4258</v>
      </c>
      <c r="G5513">
        <v>10.5</v>
      </c>
      <c r="H5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3" t="str">
        <f>Tabla_Consulta_desde_proyectos6[[#This Row],[PRYApath]]&amp;" "&amp;Tabla_Consulta_desde_proyectos6[[#This Row],[Usunombre]]</f>
        <v>/0002/0008/0008 OSCAR BONILLA CALDERON</v>
      </c>
    </row>
    <row r="5514" spans="1:11" x14ac:dyDescent="0.3">
      <c r="A5514" t="s">
        <v>3896</v>
      </c>
      <c r="D5514" t="s">
        <v>4936</v>
      </c>
      <c r="E5514" t="s">
        <v>10</v>
      </c>
      <c r="F5514" t="s">
        <v>4342</v>
      </c>
      <c r="G5514">
        <v>6</v>
      </c>
      <c r="H5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4" t="str">
        <f>Tabla_Consulta_desde_proyectos6[[#This Row],[PRYApath]]&amp;" "&amp;Tabla_Consulta_desde_proyectos6[[#This Row],[Usunombre]]</f>
        <v>/0002/0008/0008 OSCAR BONILLA CALDERON</v>
      </c>
    </row>
    <row r="5515" spans="1:11" x14ac:dyDescent="0.3">
      <c r="A5515" t="s">
        <v>3896</v>
      </c>
      <c r="D5515" t="s">
        <v>4936</v>
      </c>
      <c r="E5515" t="s">
        <v>10</v>
      </c>
      <c r="F5515" t="s">
        <v>4366</v>
      </c>
      <c r="G5515">
        <v>37</v>
      </c>
      <c r="H5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5" t="str">
        <f>Tabla_Consulta_desde_proyectos6[[#This Row],[PRYApath]]&amp;" "&amp;Tabla_Consulta_desde_proyectos6[[#This Row],[Usunombre]]</f>
        <v>/0002/0008/0008 OSCAR BONILLA CALDERON</v>
      </c>
    </row>
    <row r="5516" spans="1:11" x14ac:dyDescent="0.3">
      <c r="A5516" t="s">
        <v>3896</v>
      </c>
      <c r="D5516" t="s">
        <v>4936</v>
      </c>
      <c r="E5516" t="s">
        <v>10</v>
      </c>
      <c r="F5516" t="s">
        <v>4388</v>
      </c>
      <c r="G5516">
        <v>4</v>
      </c>
      <c r="H5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6" t="str">
        <f>Tabla_Consulta_desde_proyectos6[[#This Row],[PRYApath]]&amp;" "&amp;Tabla_Consulta_desde_proyectos6[[#This Row],[Usunombre]]</f>
        <v>/0002/0008/0008 OSCAR BONILLA CALDERON</v>
      </c>
    </row>
    <row r="5517" spans="1:11" x14ac:dyDescent="0.3">
      <c r="A5517" t="s">
        <v>3896</v>
      </c>
      <c r="D5517" t="s">
        <v>4937</v>
      </c>
      <c r="E5517" t="s">
        <v>3972</v>
      </c>
      <c r="F5517" t="s">
        <v>4284</v>
      </c>
      <c r="G5517">
        <v>48</v>
      </c>
      <c r="H5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7" t="str">
        <f>Tabla_Consulta_desde_proyectos6[[#This Row],[PRYApath]]&amp;" "&amp;Tabla_Consulta_desde_proyectos6[[#This Row],[Usunombre]]</f>
        <v>/0002/0008/0010 AXEL MATUS VARGAS</v>
      </c>
    </row>
    <row r="5518" spans="1:11" x14ac:dyDescent="0.3">
      <c r="A5518" t="s">
        <v>3896</v>
      </c>
      <c r="D5518" t="s">
        <v>4937</v>
      </c>
      <c r="E5518" t="s">
        <v>3972</v>
      </c>
      <c r="F5518" t="s">
        <v>4342</v>
      </c>
      <c r="G5518">
        <v>86</v>
      </c>
      <c r="H5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8" t="str">
        <f>Tabla_Consulta_desde_proyectos6[[#This Row],[PRYApath]]&amp;" "&amp;Tabla_Consulta_desde_proyectos6[[#This Row],[Usunombre]]</f>
        <v>/0002/0008/0010 AXEL MATUS VARGAS</v>
      </c>
    </row>
    <row r="5519" spans="1:11" x14ac:dyDescent="0.3">
      <c r="A5519" t="s">
        <v>3896</v>
      </c>
      <c r="D5519" t="s">
        <v>4937</v>
      </c>
      <c r="E5519" t="s">
        <v>3972</v>
      </c>
      <c r="F5519" t="s">
        <v>4366</v>
      </c>
      <c r="G5519">
        <v>84</v>
      </c>
      <c r="H5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19" t="str">
        <f>Tabla_Consulta_desde_proyectos6[[#This Row],[PRYApath]]&amp;" "&amp;Tabla_Consulta_desde_proyectos6[[#This Row],[Usunombre]]</f>
        <v>/0002/0008/0010 AXEL MATUS VARGAS</v>
      </c>
    </row>
    <row r="5520" spans="1:11" x14ac:dyDescent="0.3">
      <c r="A5520" t="s">
        <v>3896</v>
      </c>
      <c r="D5520" t="s">
        <v>4937</v>
      </c>
      <c r="E5520" t="s">
        <v>3972</v>
      </c>
      <c r="F5520" t="s">
        <v>4388</v>
      </c>
      <c r="G5520">
        <v>12</v>
      </c>
      <c r="H5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0" t="str">
        <f>Tabla_Consulta_desde_proyectos6[[#This Row],[PRYApath]]&amp;" "&amp;Tabla_Consulta_desde_proyectos6[[#This Row],[Usunombre]]</f>
        <v>/0002/0008/0010 AXEL MATUS VARGAS</v>
      </c>
    </row>
    <row r="5521" spans="1:11" x14ac:dyDescent="0.3">
      <c r="A5521" t="s">
        <v>3896</v>
      </c>
      <c r="D5521" t="s">
        <v>4937</v>
      </c>
      <c r="E5521" t="s">
        <v>50</v>
      </c>
      <c r="F5521" t="s">
        <v>4342</v>
      </c>
      <c r="G5521">
        <v>15.5</v>
      </c>
      <c r="H5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1" t="str">
        <f>Tabla_Consulta_desde_proyectos6[[#This Row],[PRYApath]]&amp;" "&amp;Tabla_Consulta_desde_proyectos6[[#This Row],[Usunombre]]</f>
        <v>/0002/0008/0010 ROGER GARCIA FERNANDEZ</v>
      </c>
    </row>
    <row r="5522" spans="1:11" x14ac:dyDescent="0.3">
      <c r="A5522" t="s">
        <v>3896</v>
      </c>
      <c r="C5522" t="s">
        <v>4728</v>
      </c>
      <c r="D5522" t="s">
        <v>1100</v>
      </c>
      <c r="E5522" t="s">
        <v>51</v>
      </c>
      <c r="F5522" t="s">
        <v>4342</v>
      </c>
      <c r="G5522">
        <v>14</v>
      </c>
      <c r="H5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2" t="str">
        <f>Tabla_Consulta_desde_proyectos6[[#This Row],[PRYApath]]&amp;" "&amp;Tabla_Consulta_desde_proyectos6[[#This Row],[Usunombre]]</f>
        <v>/0002/0010 FREDERICK CASTRO MURILLO</v>
      </c>
    </row>
    <row r="5523" spans="1:11" x14ac:dyDescent="0.3">
      <c r="A5523" t="s">
        <v>3896</v>
      </c>
      <c r="C5523" t="s">
        <v>4728</v>
      </c>
      <c r="D5523" t="s">
        <v>1100</v>
      </c>
      <c r="E5523" t="s">
        <v>51</v>
      </c>
      <c r="F5523" t="s">
        <v>4388</v>
      </c>
      <c r="G5523">
        <v>2</v>
      </c>
      <c r="H5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3" t="str">
        <f>Tabla_Consulta_desde_proyectos6[[#This Row],[PRYApath]]&amp;" "&amp;Tabla_Consulta_desde_proyectos6[[#This Row],[Usunombre]]</f>
        <v>/0002/0010 FREDERICK CASTRO MURILLO</v>
      </c>
    </row>
    <row r="5524" spans="1:11" x14ac:dyDescent="0.3">
      <c r="A5524" t="s">
        <v>3896</v>
      </c>
      <c r="C5524" t="s">
        <v>4728</v>
      </c>
      <c r="D5524" t="s">
        <v>1100</v>
      </c>
      <c r="E5524" t="s">
        <v>51</v>
      </c>
      <c r="F5524" t="s">
        <v>4422</v>
      </c>
      <c r="G5524">
        <v>8</v>
      </c>
      <c r="H5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4" t="str">
        <f>Tabla_Consulta_desde_proyectos6[[#This Row],[PRYApath]]&amp;" "&amp;Tabla_Consulta_desde_proyectos6[[#This Row],[Usunombre]]</f>
        <v>/0002/0010 FREDERICK CASTRO MURILLO</v>
      </c>
    </row>
    <row r="5525" spans="1:11" x14ac:dyDescent="0.3">
      <c r="A5525" t="s">
        <v>3896</v>
      </c>
      <c r="C5525" t="s">
        <v>4728</v>
      </c>
      <c r="D5525" t="s">
        <v>1100</v>
      </c>
      <c r="E5525" t="s">
        <v>51</v>
      </c>
      <c r="F5525" t="s">
        <v>4434</v>
      </c>
      <c r="G5525">
        <v>15</v>
      </c>
      <c r="H5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5" t="str">
        <f>Tabla_Consulta_desde_proyectos6[[#This Row],[PRYApath]]&amp;" "&amp;Tabla_Consulta_desde_proyectos6[[#This Row],[Usunombre]]</f>
        <v>/0002/0010 FREDERICK CASTRO MURILLO</v>
      </c>
    </row>
    <row r="5526" spans="1:11" x14ac:dyDescent="0.3">
      <c r="A5526" t="s">
        <v>3896</v>
      </c>
      <c r="C5526" t="s">
        <v>4728</v>
      </c>
      <c r="D5526" t="s">
        <v>1100</v>
      </c>
      <c r="E5526" t="s">
        <v>51</v>
      </c>
      <c r="F5526" t="s">
        <v>4493</v>
      </c>
      <c r="G5526">
        <v>5</v>
      </c>
      <c r="H5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6" t="str">
        <f>Tabla_Consulta_desde_proyectos6[[#This Row],[PRYApath]]&amp;" "&amp;Tabla_Consulta_desde_proyectos6[[#This Row],[Usunombre]]</f>
        <v>/0002/0010 FREDERICK CASTRO MURILLO</v>
      </c>
    </row>
    <row r="5527" spans="1:11" x14ac:dyDescent="0.3">
      <c r="A5527" t="s">
        <v>3896</v>
      </c>
      <c r="D5527" t="s">
        <v>1100</v>
      </c>
      <c r="E5527" t="s">
        <v>51</v>
      </c>
      <c r="F5527" t="s">
        <v>4593</v>
      </c>
      <c r="G5527">
        <v>16.75</v>
      </c>
      <c r="H5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7" t="str">
        <f>Tabla_Consulta_desde_proyectos6[[#This Row],[PRYApath]]&amp;" "&amp;Tabla_Consulta_desde_proyectos6[[#This Row],[Usunombre]]</f>
        <v>/0002/0010 FREDERICK CASTRO MURILLO</v>
      </c>
    </row>
    <row r="5528" spans="1:11" x14ac:dyDescent="0.3">
      <c r="A5528" t="s">
        <v>3896</v>
      </c>
      <c r="D5528" t="s">
        <v>1100</v>
      </c>
      <c r="E5528" t="s">
        <v>51</v>
      </c>
      <c r="F5528" t="s">
        <v>4610</v>
      </c>
      <c r="G5528">
        <v>36</v>
      </c>
      <c r="H5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8" t="str">
        <f>Tabla_Consulta_desde_proyectos6[[#This Row],[PRYApath]]&amp;" "&amp;Tabla_Consulta_desde_proyectos6[[#This Row],[Usunombre]]</f>
        <v>/0002/0010 FREDERICK CASTRO MURILLO</v>
      </c>
    </row>
    <row r="5529" spans="1:11" x14ac:dyDescent="0.3">
      <c r="A5529" t="s">
        <v>3896</v>
      </c>
      <c r="D5529" t="s">
        <v>1100</v>
      </c>
      <c r="E5529" t="s">
        <v>51</v>
      </c>
      <c r="F5529" t="s">
        <v>4692</v>
      </c>
      <c r="G5529">
        <v>40</v>
      </c>
      <c r="H5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29" t="str">
        <f>Tabla_Consulta_desde_proyectos6[[#This Row],[PRYApath]]&amp;" "&amp;Tabla_Consulta_desde_proyectos6[[#This Row],[Usunombre]]</f>
        <v>/0002/0010 FREDERICK CASTRO MURILLO</v>
      </c>
    </row>
    <row r="5530" spans="1:11" x14ac:dyDescent="0.3">
      <c r="A5530" t="s">
        <v>3896</v>
      </c>
      <c r="D5530" t="s">
        <v>3846</v>
      </c>
      <c r="E5530" t="s">
        <v>3972</v>
      </c>
      <c r="F5530" t="s">
        <v>4422</v>
      </c>
      <c r="G5530">
        <v>1</v>
      </c>
      <c r="H5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0" t="str">
        <f>Tabla_Consulta_desde_proyectos6[[#This Row],[PRYApath]]&amp;" "&amp;Tabla_Consulta_desde_proyectos6[[#This Row],[Usunombre]]</f>
        <v>/0002/0014 AXEL MATUS VARGAS</v>
      </c>
    </row>
    <row r="5531" spans="1:11" x14ac:dyDescent="0.3">
      <c r="A5531" t="s">
        <v>3896</v>
      </c>
      <c r="D5531" t="s">
        <v>3846</v>
      </c>
      <c r="E5531" t="s">
        <v>3972</v>
      </c>
      <c r="F5531" t="s">
        <v>4610</v>
      </c>
      <c r="G5531">
        <v>3</v>
      </c>
      <c r="H5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1" t="str">
        <f>Tabla_Consulta_desde_proyectos6[[#This Row],[PRYApath]]&amp;" "&amp;Tabla_Consulta_desde_proyectos6[[#This Row],[Usunombre]]</f>
        <v>/0002/0014 AXEL MATUS VARGAS</v>
      </c>
    </row>
    <row r="5532" spans="1:11" x14ac:dyDescent="0.3">
      <c r="A5532" t="s">
        <v>3896</v>
      </c>
      <c r="D5532" t="s">
        <v>3846</v>
      </c>
      <c r="E5532" t="s">
        <v>51</v>
      </c>
      <c r="F5532" t="s">
        <v>4640</v>
      </c>
      <c r="G5532">
        <v>2</v>
      </c>
      <c r="H5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2" t="str">
        <f>Tabla_Consulta_desde_proyectos6[[#This Row],[PRYApath]]&amp;" "&amp;Tabla_Consulta_desde_proyectos6[[#This Row],[Usunombre]]</f>
        <v>/0002/0014 FREDERICK CASTRO MURILLO</v>
      </c>
    </row>
    <row r="5533" spans="1:11" x14ac:dyDescent="0.3">
      <c r="A5533" t="s">
        <v>3896</v>
      </c>
      <c r="D5533" t="s">
        <v>3846</v>
      </c>
      <c r="E5533" t="s">
        <v>10</v>
      </c>
      <c r="F5533" t="s">
        <v>4342</v>
      </c>
      <c r="G5533">
        <v>1</v>
      </c>
      <c r="H5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3" t="str">
        <f>Tabla_Consulta_desde_proyectos6[[#This Row],[PRYApath]]&amp;" "&amp;Tabla_Consulta_desde_proyectos6[[#This Row],[Usunombre]]</f>
        <v>/0002/0014 OSCAR BONILLA CALDERON</v>
      </c>
    </row>
    <row r="5534" spans="1:11" x14ac:dyDescent="0.3">
      <c r="A5534" t="s">
        <v>3896</v>
      </c>
      <c r="D5534" t="s">
        <v>3846</v>
      </c>
      <c r="E5534" t="s">
        <v>10</v>
      </c>
      <c r="F5534" t="s">
        <v>4366</v>
      </c>
      <c r="G5534">
        <v>6.5</v>
      </c>
      <c r="H5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4" t="str">
        <f>Tabla_Consulta_desde_proyectos6[[#This Row],[PRYApath]]&amp;" "&amp;Tabla_Consulta_desde_proyectos6[[#This Row],[Usunombre]]</f>
        <v>/0002/0014 OSCAR BONILLA CALDERON</v>
      </c>
    </row>
    <row r="5535" spans="1:11" x14ac:dyDescent="0.3">
      <c r="A5535" t="s">
        <v>3896</v>
      </c>
      <c r="D5535" t="s">
        <v>3846</v>
      </c>
      <c r="E5535" t="s">
        <v>10</v>
      </c>
      <c r="F5535" t="s">
        <v>4388</v>
      </c>
      <c r="G5535">
        <v>1</v>
      </c>
      <c r="H5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5" t="str">
        <f>Tabla_Consulta_desde_proyectos6[[#This Row],[PRYApath]]&amp;" "&amp;Tabla_Consulta_desde_proyectos6[[#This Row],[Usunombre]]</f>
        <v>/0002/0014 OSCAR BONILLA CALDERON</v>
      </c>
    </row>
    <row r="5536" spans="1:11" x14ac:dyDescent="0.3">
      <c r="A5536" t="s">
        <v>3896</v>
      </c>
      <c r="D5536" t="s">
        <v>3577</v>
      </c>
      <c r="E5536" t="s">
        <v>10</v>
      </c>
      <c r="F5536" t="s">
        <v>4342</v>
      </c>
      <c r="G5536">
        <v>15</v>
      </c>
      <c r="H5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6" t="str">
        <f>Tabla_Consulta_desde_proyectos6[[#This Row],[PRYApath]]&amp;" "&amp;Tabla_Consulta_desde_proyectos6[[#This Row],[Usunombre]]</f>
        <v>/0002/0016 OSCAR BONILLA CALDERON</v>
      </c>
    </row>
    <row r="5537" spans="1:11" x14ac:dyDescent="0.3">
      <c r="A5537" t="s">
        <v>3896</v>
      </c>
      <c r="D5537" t="s">
        <v>3577</v>
      </c>
      <c r="E5537" t="s">
        <v>10</v>
      </c>
      <c r="F5537" t="s">
        <v>4388</v>
      </c>
      <c r="G5537">
        <v>2.5</v>
      </c>
      <c r="H5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7" t="str">
        <f>Tabla_Consulta_desde_proyectos6[[#This Row],[PRYApath]]&amp;" "&amp;Tabla_Consulta_desde_proyectos6[[#This Row],[Usunombre]]</f>
        <v>/0002/0016 OSCAR BONILLA CALDERON</v>
      </c>
    </row>
    <row r="5538" spans="1:11" x14ac:dyDescent="0.3">
      <c r="A5538" t="s">
        <v>3896</v>
      </c>
      <c r="D5538" t="s">
        <v>4538</v>
      </c>
      <c r="E5538" t="s">
        <v>3972</v>
      </c>
      <c r="F5538" t="s">
        <v>4422</v>
      </c>
      <c r="G5538">
        <v>1.5</v>
      </c>
      <c r="H55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8" t="str">
        <f>Tabla_Consulta_desde_proyectos6[[#This Row],[PRYApath]]&amp;" "&amp;Tabla_Consulta_desde_proyectos6[[#This Row],[Usunombre]]</f>
        <v>/0002/0018 AXEL MATUS VARGAS</v>
      </c>
    </row>
    <row r="5539" spans="1:11" x14ac:dyDescent="0.3">
      <c r="A5539" t="s">
        <v>3896</v>
      </c>
      <c r="D5539" t="s">
        <v>4538</v>
      </c>
      <c r="E5539" t="s">
        <v>3972</v>
      </c>
      <c r="F5539" t="s">
        <v>4692</v>
      </c>
      <c r="G5539">
        <v>32</v>
      </c>
      <c r="H55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39" t="str">
        <f>Tabla_Consulta_desde_proyectos6[[#This Row],[PRYApath]]&amp;" "&amp;Tabla_Consulta_desde_proyectos6[[#This Row],[Usunombre]]</f>
        <v>/0002/0018 AXEL MATUS VARGAS</v>
      </c>
    </row>
    <row r="5540" spans="1:11" x14ac:dyDescent="0.3">
      <c r="A5540" t="s">
        <v>3896</v>
      </c>
      <c r="B5540" t="s">
        <v>4993</v>
      </c>
      <c r="C5540" t="s">
        <v>5381</v>
      </c>
      <c r="D5540" t="s">
        <v>3874</v>
      </c>
      <c r="E5540" t="s">
        <v>4123</v>
      </c>
      <c r="F5540" t="s">
        <v>4258</v>
      </c>
      <c r="G5540">
        <v>1</v>
      </c>
      <c r="H55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0" t="str">
        <f>Tabla_Consulta_desde_proyectos6[[#This Row],[PRYApath]]&amp;" "&amp;Tabla_Consulta_desde_proyectos6[[#This Row],[Usunombre]]</f>
        <v>/0008/0002 CESAR MATARRITA MATARRITA</v>
      </c>
    </row>
    <row r="5541" spans="1:11" x14ac:dyDescent="0.3">
      <c r="A5541" t="s">
        <v>3896</v>
      </c>
      <c r="B5541" t="s">
        <v>4993</v>
      </c>
      <c r="C5541" t="s">
        <v>5382</v>
      </c>
      <c r="D5541" t="s">
        <v>3874</v>
      </c>
      <c r="E5541" t="s">
        <v>4123</v>
      </c>
      <c r="F5541" t="s">
        <v>4422</v>
      </c>
      <c r="G5541">
        <v>3</v>
      </c>
      <c r="H55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1" t="str">
        <f>Tabla_Consulta_desde_proyectos6[[#This Row],[PRYApath]]&amp;" "&amp;Tabla_Consulta_desde_proyectos6[[#This Row],[Usunombre]]</f>
        <v>/0008/0002 CESAR MATARRITA MATARRITA</v>
      </c>
    </row>
    <row r="5542" spans="1:11" x14ac:dyDescent="0.3">
      <c r="A5542" t="s">
        <v>3896</v>
      </c>
      <c r="B5542" t="s">
        <v>4993</v>
      </c>
      <c r="C5542" t="s">
        <v>5381</v>
      </c>
      <c r="D5542" t="s">
        <v>3874</v>
      </c>
      <c r="E5542" t="s">
        <v>4123</v>
      </c>
      <c r="F5542" t="s">
        <v>4434</v>
      </c>
      <c r="G5542">
        <v>3</v>
      </c>
      <c r="H5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2" t="str">
        <f>Tabla_Consulta_desde_proyectos6[[#This Row],[PRYApath]]&amp;" "&amp;Tabla_Consulta_desde_proyectos6[[#This Row],[Usunombre]]</f>
        <v>/0008/0002 CESAR MATARRITA MATARRITA</v>
      </c>
    </row>
    <row r="5543" spans="1:11" x14ac:dyDescent="0.3">
      <c r="A5543" t="s">
        <v>3896</v>
      </c>
      <c r="B5543" t="s">
        <v>4993</v>
      </c>
      <c r="C5543" t="s">
        <v>5381</v>
      </c>
      <c r="D5543" t="s">
        <v>3874</v>
      </c>
      <c r="E5543" t="s">
        <v>4123</v>
      </c>
      <c r="F5543" t="s">
        <v>4493</v>
      </c>
      <c r="G5543">
        <v>2</v>
      </c>
      <c r="H5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3" t="str">
        <f>Tabla_Consulta_desde_proyectos6[[#This Row],[PRYApath]]&amp;" "&amp;Tabla_Consulta_desde_proyectos6[[#This Row],[Usunombre]]</f>
        <v>/0008/0002 CESAR MATARRITA MATARRITA</v>
      </c>
    </row>
    <row r="5544" spans="1:11" x14ac:dyDescent="0.3">
      <c r="A5544" t="s">
        <v>3896</v>
      </c>
      <c r="B5544" t="s">
        <v>4993</v>
      </c>
      <c r="C5544" t="s">
        <v>5381</v>
      </c>
      <c r="D5544" t="s">
        <v>3874</v>
      </c>
      <c r="E5544" t="s">
        <v>4123</v>
      </c>
      <c r="F5544" t="s">
        <v>4593</v>
      </c>
      <c r="G5544">
        <v>2</v>
      </c>
      <c r="H5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4" t="str">
        <f>Tabla_Consulta_desde_proyectos6[[#This Row],[PRYApath]]&amp;" "&amp;Tabla_Consulta_desde_proyectos6[[#This Row],[Usunombre]]</f>
        <v>/0008/0002 CESAR MATARRITA MATARRITA</v>
      </c>
    </row>
    <row r="5545" spans="1:11" x14ac:dyDescent="0.3">
      <c r="A5545" t="s">
        <v>3896</v>
      </c>
      <c r="B5545" t="s">
        <v>4993</v>
      </c>
      <c r="C5545" t="s">
        <v>5381</v>
      </c>
      <c r="D5545" t="s">
        <v>3874</v>
      </c>
      <c r="E5545" t="s">
        <v>4123</v>
      </c>
      <c r="F5545" t="s">
        <v>4610</v>
      </c>
      <c r="G5545">
        <v>3</v>
      </c>
      <c r="H5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5" t="str">
        <f>Tabla_Consulta_desde_proyectos6[[#This Row],[PRYApath]]&amp;" "&amp;Tabla_Consulta_desde_proyectos6[[#This Row],[Usunombre]]</f>
        <v>/0008/0002 CESAR MATARRITA MATARRITA</v>
      </c>
    </row>
    <row r="5546" spans="1:11" x14ac:dyDescent="0.3">
      <c r="A5546" t="s">
        <v>3896</v>
      </c>
      <c r="B5546" t="s">
        <v>4993</v>
      </c>
      <c r="C5546" t="s">
        <v>5381</v>
      </c>
      <c r="D5546" t="s">
        <v>3874</v>
      </c>
      <c r="E5546" t="s">
        <v>4123</v>
      </c>
      <c r="F5546" t="s">
        <v>4692</v>
      </c>
      <c r="G5546">
        <v>8</v>
      </c>
      <c r="H5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6" t="str">
        <f>Tabla_Consulta_desde_proyectos6[[#This Row],[PRYApath]]&amp;" "&amp;Tabla_Consulta_desde_proyectos6[[#This Row],[Usunombre]]</f>
        <v>/0008/0002 CESAR MATARRITA MATARRITA</v>
      </c>
    </row>
    <row r="5547" spans="1:11" x14ac:dyDescent="0.3">
      <c r="A5547" t="s">
        <v>3896</v>
      </c>
      <c r="B5547" t="s">
        <v>4993</v>
      </c>
      <c r="C5547" t="s">
        <v>5381</v>
      </c>
      <c r="D5547" t="s">
        <v>3874</v>
      </c>
      <c r="E5547" t="s">
        <v>4123</v>
      </c>
      <c r="F5547" t="s">
        <v>4640</v>
      </c>
      <c r="G5547">
        <v>28</v>
      </c>
      <c r="H5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7" t="str">
        <f>Tabla_Consulta_desde_proyectos6[[#This Row],[PRYApath]]&amp;" "&amp;Tabla_Consulta_desde_proyectos6[[#This Row],[Usunombre]]</f>
        <v>/0008/0002 CESAR MATARRITA MATARRITA</v>
      </c>
    </row>
    <row r="5548" spans="1:11" x14ac:dyDescent="0.3">
      <c r="A5548" t="s">
        <v>3896</v>
      </c>
      <c r="B5548" t="s">
        <v>4993</v>
      </c>
      <c r="C5548" t="s">
        <v>5381</v>
      </c>
      <c r="D5548" t="s">
        <v>3874</v>
      </c>
      <c r="E5548" t="s">
        <v>4123</v>
      </c>
      <c r="F5548" t="s">
        <v>8381</v>
      </c>
      <c r="G5548">
        <v>4</v>
      </c>
      <c r="H5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8" t="str">
        <f>Tabla_Consulta_desde_proyectos6[[#This Row],[PRYApath]]&amp;" "&amp;Tabla_Consulta_desde_proyectos6[[#This Row],[Usunombre]]</f>
        <v>/0008/0002 CESAR MATARRITA MATARRITA</v>
      </c>
    </row>
    <row r="5549" spans="1:11" x14ac:dyDescent="0.3">
      <c r="A5549" t="s">
        <v>3896</v>
      </c>
      <c r="B5549" t="s">
        <v>4993</v>
      </c>
      <c r="C5549" t="s">
        <v>5381</v>
      </c>
      <c r="D5549" t="s">
        <v>3874</v>
      </c>
      <c r="E5549" t="s">
        <v>4124</v>
      </c>
      <c r="F5549" t="s">
        <v>4258</v>
      </c>
      <c r="G5549">
        <v>14</v>
      </c>
      <c r="H5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49" t="str">
        <f>Tabla_Consulta_desde_proyectos6[[#This Row],[PRYApath]]&amp;" "&amp;Tabla_Consulta_desde_proyectos6[[#This Row],[Usunombre]]</f>
        <v>/0008/0002 CRISTOPHER AVILA CASTILLO</v>
      </c>
    </row>
    <row r="5550" spans="1:11" x14ac:dyDescent="0.3">
      <c r="A5550" t="s">
        <v>3896</v>
      </c>
      <c r="B5550" t="s">
        <v>4993</v>
      </c>
      <c r="C5550" t="s">
        <v>5381</v>
      </c>
      <c r="D5550" t="s">
        <v>3874</v>
      </c>
      <c r="E5550" t="s">
        <v>4124</v>
      </c>
      <c r="F5550" t="s">
        <v>4284</v>
      </c>
      <c r="G5550">
        <v>7</v>
      </c>
      <c r="H55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0" t="str">
        <f>Tabla_Consulta_desde_proyectos6[[#This Row],[PRYApath]]&amp;" "&amp;Tabla_Consulta_desde_proyectos6[[#This Row],[Usunombre]]</f>
        <v>/0008/0002 CRISTOPHER AVILA CASTILLO</v>
      </c>
    </row>
    <row r="5551" spans="1:11" x14ac:dyDescent="0.3">
      <c r="A5551" t="s">
        <v>3896</v>
      </c>
      <c r="B5551" t="s">
        <v>4993</v>
      </c>
      <c r="C5551" t="s">
        <v>5381</v>
      </c>
      <c r="D5551" t="s">
        <v>3874</v>
      </c>
      <c r="E5551" t="s">
        <v>4124</v>
      </c>
      <c r="F5551" t="s">
        <v>4342</v>
      </c>
      <c r="G5551">
        <v>4</v>
      </c>
      <c r="H5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1" t="str">
        <f>Tabla_Consulta_desde_proyectos6[[#This Row],[PRYApath]]&amp;" "&amp;Tabla_Consulta_desde_proyectos6[[#This Row],[Usunombre]]</f>
        <v>/0008/0002 CRISTOPHER AVILA CASTILLO</v>
      </c>
    </row>
    <row r="5552" spans="1:11" x14ac:dyDescent="0.3">
      <c r="A5552" t="s">
        <v>3896</v>
      </c>
      <c r="B5552" t="s">
        <v>4993</v>
      </c>
      <c r="C5552" t="s">
        <v>5381</v>
      </c>
      <c r="D5552" t="s">
        <v>3874</v>
      </c>
      <c r="E5552" t="s">
        <v>4124</v>
      </c>
      <c r="F5552" t="s">
        <v>4366</v>
      </c>
      <c r="G5552">
        <v>9</v>
      </c>
      <c r="H5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2" t="str">
        <f>Tabla_Consulta_desde_proyectos6[[#This Row],[PRYApath]]&amp;" "&amp;Tabla_Consulta_desde_proyectos6[[#This Row],[Usunombre]]</f>
        <v>/0008/0002 CRISTOPHER AVILA CASTILLO</v>
      </c>
    </row>
    <row r="5553" spans="1:11" x14ac:dyDescent="0.3">
      <c r="A5553" t="s">
        <v>3896</v>
      </c>
      <c r="B5553" t="s">
        <v>4993</v>
      </c>
      <c r="C5553" t="s">
        <v>5382</v>
      </c>
      <c r="D5553" t="s">
        <v>3874</v>
      </c>
      <c r="E5553" t="s">
        <v>4124</v>
      </c>
      <c r="F5553" t="s">
        <v>4388</v>
      </c>
      <c r="G5553">
        <v>1</v>
      </c>
      <c r="H5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3" t="str">
        <f>Tabla_Consulta_desde_proyectos6[[#This Row],[PRYApath]]&amp;" "&amp;Tabla_Consulta_desde_proyectos6[[#This Row],[Usunombre]]</f>
        <v>/0008/0002 CRISTOPHER AVILA CASTILLO</v>
      </c>
    </row>
    <row r="5554" spans="1:11" x14ac:dyDescent="0.3">
      <c r="A5554" t="s">
        <v>3896</v>
      </c>
      <c r="B5554" t="s">
        <v>4993</v>
      </c>
      <c r="C5554" t="s">
        <v>5381</v>
      </c>
      <c r="D5554" t="s">
        <v>3874</v>
      </c>
      <c r="E5554" t="s">
        <v>4124</v>
      </c>
      <c r="F5554" t="s">
        <v>4434</v>
      </c>
      <c r="G5554">
        <v>2.5</v>
      </c>
      <c r="H5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4" t="str">
        <f>Tabla_Consulta_desde_proyectos6[[#This Row],[PRYApath]]&amp;" "&amp;Tabla_Consulta_desde_proyectos6[[#This Row],[Usunombre]]</f>
        <v>/0008/0002 CRISTOPHER AVILA CASTILLO</v>
      </c>
    </row>
    <row r="5555" spans="1:11" x14ac:dyDescent="0.3">
      <c r="A5555" t="s">
        <v>3896</v>
      </c>
      <c r="B5555" t="s">
        <v>4993</v>
      </c>
      <c r="C5555" t="s">
        <v>5382</v>
      </c>
      <c r="D5555" t="s">
        <v>3874</v>
      </c>
      <c r="E5555" t="s">
        <v>4124</v>
      </c>
      <c r="F5555" t="s">
        <v>4493</v>
      </c>
      <c r="G5555">
        <v>3</v>
      </c>
      <c r="H5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5" t="str">
        <f>Tabla_Consulta_desde_proyectos6[[#This Row],[PRYApath]]&amp;" "&amp;Tabla_Consulta_desde_proyectos6[[#This Row],[Usunombre]]</f>
        <v>/0008/0002 CRISTOPHER AVILA CASTILLO</v>
      </c>
    </row>
    <row r="5556" spans="1:11" x14ac:dyDescent="0.3">
      <c r="A5556" t="s">
        <v>3896</v>
      </c>
      <c r="B5556" t="s">
        <v>4993</v>
      </c>
      <c r="C5556" t="s">
        <v>5381</v>
      </c>
      <c r="D5556" t="s">
        <v>3874</v>
      </c>
      <c r="E5556" t="s">
        <v>4124</v>
      </c>
      <c r="F5556" t="s">
        <v>4493</v>
      </c>
      <c r="G5556">
        <v>2</v>
      </c>
      <c r="H5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6" t="str">
        <f>Tabla_Consulta_desde_proyectos6[[#This Row],[PRYApath]]&amp;" "&amp;Tabla_Consulta_desde_proyectos6[[#This Row],[Usunombre]]</f>
        <v>/0008/0002 CRISTOPHER AVILA CASTILLO</v>
      </c>
    </row>
    <row r="5557" spans="1:11" x14ac:dyDescent="0.3">
      <c r="A5557" t="s">
        <v>3896</v>
      </c>
      <c r="B5557" t="s">
        <v>4993</v>
      </c>
      <c r="C5557" t="s">
        <v>5381</v>
      </c>
      <c r="D5557" t="s">
        <v>3874</v>
      </c>
      <c r="E5557" t="s">
        <v>4124</v>
      </c>
      <c r="F5557" t="s">
        <v>4559</v>
      </c>
      <c r="G5557">
        <v>3</v>
      </c>
      <c r="H5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7" t="str">
        <f>Tabla_Consulta_desde_proyectos6[[#This Row],[PRYApath]]&amp;" "&amp;Tabla_Consulta_desde_proyectos6[[#This Row],[Usunombre]]</f>
        <v>/0008/0002 CRISTOPHER AVILA CASTILLO</v>
      </c>
    </row>
    <row r="5558" spans="1:11" x14ac:dyDescent="0.3">
      <c r="A5558" t="s">
        <v>3896</v>
      </c>
      <c r="B5558" t="s">
        <v>4993</v>
      </c>
      <c r="C5558" t="s">
        <v>5381</v>
      </c>
      <c r="D5558" t="s">
        <v>3874</v>
      </c>
      <c r="E5558" t="s">
        <v>4561</v>
      </c>
      <c r="F5558" t="s">
        <v>4640</v>
      </c>
      <c r="G5558">
        <v>3</v>
      </c>
      <c r="H5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8" t="str">
        <f>Tabla_Consulta_desde_proyectos6[[#This Row],[PRYApath]]&amp;" "&amp;Tabla_Consulta_desde_proyectos6[[#This Row],[Usunombre]]</f>
        <v>/0008/0002 FABIAN ANDRES CHINCHILLA BLANCO</v>
      </c>
    </row>
    <row r="5559" spans="1:11" x14ac:dyDescent="0.3">
      <c r="A5559" t="s">
        <v>3896</v>
      </c>
      <c r="B5559" t="s">
        <v>4993</v>
      </c>
      <c r="C5559" t="s">
        <v>5381</v>
      </c>
      <c r="D5559" t="s">
        <v>3874</v>
      </c>
      <c r="E5559" t="s">
        <v>294</v>
      </c>
      <c r="F5559" t="s">
        <v>4258</v>
      </c>
      <c r="G5559">
        <v>1.5</v>
      </c>
      <c r="H5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59" t="str">
        <f>Tabla_Consulta_desde_proyectos6[[#This Row],[PRYApath]]&amp;" "&amp;Tabla_Consulta_desde_proyectos6[[#This Row],[Usunombre]]</f>
        <v>/0008/0002 JOSE DANIEL CHINCHILLA CERDAS</v>
      </c>
    </row>
    <row r="5560" spans="1:11" x14ac:dyDescent="0.3">
      <c r="A5560" t="s">
        <v>3896</v>
      </c>
      <c r="B5560" t="s">
        <v>4993</v>
      </c>
      <c r="C5560" t="s">
        <v>5383</v>
      </c>
      <c r="D5560" t="s">
        <v>3874</v>
      </c>
      <c r="E5560" t="s">
        <v>294</v>
      </c>
      <c r="F5560" t="s">
        <v>4258</v>
      </c>
      <c r="G5560">
        <v>2</v>
      </c>
      <c r="H5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0" t="str">
        <f>Tabla_Consulta_desde_proyectos6[[#This Row],[PRYApath]]&amp;" "&amp;Tabla_Consulta_desde_proyectos6[[#This Row],[Usunombre]]</f>
        <v>/0008/0002 JOSE DANIEL CHINCHILLA CERDAS</v>
      </c>
    </row>
    <row r="5561" spans="1:11" x14ac:dyDescent="0.3">
      <c r="A5561" t="s">
        <v>3896</v>
      </c>
      <c r="B5561" t="s">
        <v>4993</v>
      </c>
      <c r="C5561" t="s">
        <v>5382</v>
      </c>
      <c r="D5561" t="s">
        <v>3874</v>
      </c>
      <c r="E5561" t="s">
        <v>294</v>
      </c>
      <c r="F5561" t="s">
        <v>4342</v>
      </c>
      <c r="G5561">
        <v>4.5</v>
      </c>
      <c r="H5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1" t="str">
        <f>Tabla_Consulta_desde_proyectos6[[#This Row],[PRYApath]]&amp;" "&amp;Tabla_Consulta_desde_proyectos6[[#This Row],[Usunombre]]</f>
        <v>/0008/0002 JOSE DANIEL CHINCHILLA CERDAS</v>
      </c>
    </row>
    <row r="5562" spans="1:11" x14ac:dyDescent="0.3">
      <c r="A5562" t="s">
        <v>3896</v>
      </c>
      <c r="B5562" t="s">
        <v>4993</v>
      </c>
      <c r="C5562" t="s">
        <v>5383</v>
      </c>
      <c r="D5562" t="s">
        <v>3874</v>
      </c>
      <c r="E5562" t="s">
        <v>294</v>
      </c>
      <c r="F5562" t="s">
        <v>4342</v>
      </c>
      <c r="G5562">
        <v>0.5</v>
      </c>
      <c r="H5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2" t="str">
        <f>Tabla_Consulta_desde_proyectos6[[#This Row],[PRYApath]]&amp;" "&amp;Tabla_Consulta_desde_proyectos6[[#This Row],[Usunombre]]</f>
        <v>/0008/0002 JOSE DANIEL CHINCHILLA CERDAS</v>
      </c>
    </row>
    <row r="5563" spans="1:11" x14ac:dyDescent="0.3">
      <c r="A5563" t="s">
        <v>3896</v>
      </c>
      <c r="B5563" t="s">
        <v>4993</v>
      </c>
      <c r="C5563" t="s">
        <v>5381</v>
      </c>
      <c r="D5563" t="s">
        <v>3874</v>
      </c>
      <c r="E5563" t="s">
        <v>294</v>
      </c>
      <c r="F5563" t="s">
        <v>4342</v>
      </c>
      <c r="G5563">
        <v>1</v>
      </c>
      <c r="H5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3" t="str">
        <f>Tabla_Consulta_desde_proyectos6[[#This Row],[PRYApath]]&amp;" "&amp;Tabla_Consulta_desde_proyectos6[[#This Row],[Usunombre]]</f>
        <v>/0008/0002 JOSE DANIEL CHINCHILLA CERDAS</v>
      </c>
    </row>
    <row r="5564" spans="1:11" x14ac:dyDescent="0.3">
      <c r="A5564" t="s">
        <v>3896</v>
      </c>
      <c r="B5564" t="s">
        <v>4993</v>
      </c>
      <c r="C5564" t="s">
        <v>5381</v>
      </c>
      <c r="D5564" t="s">
        <v>3874</v>
      </c>
      <c r="E5564" t="s">
        <v>294</v>
      </c>
      <c r="F5564" t="s">
        <v>4434</v>
      </c>
      <c r="G5564">
        <v>1.5</v>
      </c>
      <c r="H5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4" t="str">
        <f>Tabla_Consulta_desde_proyectos6[[#This Row],[PRYApath]]&amp;" "&amp;Tabla_Consulta_desde_proyectos6[[#This Row],[Usunombre]]</f>
        <v>/0008/0002 JOSE DANIEL CHINCHILLA CERDAS</v>
      </c>
    </row>
    <row r="5565" spans="1:11" x14ac:dyDescent="0.3">
      <c r="A5565" t="s">
        <v>3896</v>
      </c>
      <c r="B5565" t="s">
        <v>4993</v>
      </c>
      <c r="C5565" t="s">
        <v>5381</v>
      </c>
      <c r="D5565" t="s">
        <v>3874</v>
      </c>
      <c r="E5565" t="s">
        <v>294</v>
      </c>
      <c r="F5565" t="s">
        <v>4493</v>
      </c>
      <c r="G5565">
        <v>2.5</v>
      </c>
      <c r="H5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5" t="str">
        <f>Tabla_Consulta_desde_proyectos6[[#This Row],[PRYApath]]&amp;" "&amp;Tabla_Consulta_desde_proyectos6[[#This Row],[Usunombre]]</f>
        <v>/0008/0002 JOSE DANIEL CHINCHILLA CERDAS</v>
      </c>
    </row>
    <row r="5566" spans="1:11" x14ac:dyDescent="0.3">
      <c r="A5566" t="s">
        <v>3896</v>
      </c>
      <c r="B5566" t="s">
        <v>4993</v>
      </c>
      <c r="C5566" t="s">
        <v>5383</v>
      </c>
      <c r="D5566" t="s">
        <v>3874</v>
      </c>
      <c r="E5566" t="s">
        <v>294</v>
      </c>
      <c r="F5566" t="s">
        <v>4559</v>
      </c>
      <c r="G5566">
        <v>1</v>
      </c>
      <c r="H5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6" t="str">
        <f>Tabla_Consulta_desde_proyectos6[[#This Row],[PRYApath]]&amp;" "&amp;Tabla_Consulta_desde_proyectos6[[#This Row],[Usunombre]]</f>
        <v>/0008/0002 JOSE DANIEL CHINCHILLA CERDAS</v>
      </c>
    </row>
    <row r="5567" spans="1:11" x14ac:dyDescent="0.3">
      <c r="A5567" t="s">
        <v>3896</v>
      </c>
      <c r="B5567" t="s">
        <v>4993</v>
      </c>
      <c r="C5567" t="s">
        <v>5381</v>
      </c>
      <c r="D5567" t="s">
        <v>3874</v>
      </c>
      <c r="E5567" t="s">
        <v>294</v>
      </c>
      <c r="F5567" t="s">
        <v>4559</v>
      </c>
      <c r="G5567">
        <v>1.5</v>
      </c>
      <c r="H5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7" t="str">
        <f>Tabla_Consulta_desde_proyectos6[[#This Row],[PRYApath]]&amp;" "&amp;Tabla_Consulta_desde_proyectos6[[#This Row],[Usunombre]]</f>
        <v>/0008/0002 JOSE DANIEL CHINCHILLA CERDAS</v>
      </c>
    </row>
    <row r="5568" spans="1:11" x14ac:dyDescent="0.3">
      <c r="A5568" t="s">
        <v>3896</v>
      </c>
      <c r="B5568" t="s">
        <v>4993</v>
      </c>
      <c r="C5568" t="s">
        <v>5382</v>
      </c>
      <c r="D5568" t="s">
        <v>3874</v>
      </c>
      <c r="E5568" t="s">
        <v>294</v>
      </c>
      <c r="F5568" t="s">
        <v>4593</v>
      </c>
      <c r="G5568">
        <v>1.75</v>
      </c>
      <c r="H5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8" t="str">
        <f>Tabla_Consulta_desde_proyectos6[[#This Row],[PRYApath]]&amp;" "&amp;Tabla_Consulta_desde_proyectos6[[#This Row],[Usunombre]]</f>
        <v>/0008/0002 JOSE DANIEL CHINCHILLA CERDAS</v>
      </c>
    </row>
    <row r="5569" spans="1:11" x14ac:dyDescent="0.3">
      <c r="A5569" t="s">
        <v>3896</v>
      </c>
      <c r="B5569" t="s">
        <v>4993</v>
      </c>
      <c r="C5569" t="s">
        <v>5381</v>
      </c>
      <c r="D5569" t="s">
        <v>3874</v>
      </c>
      <c r="E5569" t="s">
        <v>294</v>
      </c>
      <c r="F5569" t="s">
        <v>4593</v>
      </c>
      <c r="G5569">
        <v>3.5</v>
      </c>
      <c r="H5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69" t="str">
        <f>Tabla_Consulta_desde_proyectos6[[#This Row],[PRYApath]]&amp;" "&amp;Tabla_Consulta_desde_proyectos6[[#This Row],[Usunombre]]</f>
        <v>/0008/0002 JOSE DANIEL CHINCHILLA CERDAS</v>
      </c>
    </row>
    <row r="5570" spans="1:11" x14ac:dyDescent="0.3">
      <c r="A5570" t="s">
        <v>3896</v>
      </c>
      <c r="B5570" t="s">
        <v>4993</v>
      </c>
      <c r="C5570" t="s">
        <v>5382</v>
      </c>
      <c r="D5570" t="s">
        <v>3874</v>
      </c>
      <c r="E5570" t="s">
        <v>294</v>
      </c>
      <c r="F5570" t="s">
        <v>4610</v>
      </c>
      <c r="G5570">
        <v>2.5</v>
      </c>
      <c r="H5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0" t="str">
        <f>Tabla_Consulta_desde_proyectos6[[#This Row],[PRYApath]]&amp;" "&amp;Tabla_Consulta_desde_proyectos6[[#This Row],[Usunombre]]</f>
        <v>/0008/0002 JOSE DANIEL CHINCHILLA CERDAS</v>
      </c>
    </row>
    <row r="5571" spans="1:11" x14ac:dyDescent="0.3">
      <c r="A5571" t="s">
        <v>3896</v>
      </c>
      <c r="B5571" t="s">
        <v>4993</v>
      </c>
      <c r="C5571" t="s">
        <v>5383</v>
      </c>
      <c r="D5571" t="s">
        <v>3874</v>
      </c>
      <c r="E5571" t="s">
        <v>294</v>
      </c>
      <c r="F5571" t="s">
        <v>4610</v>
      </c>
      <c r="G5571">
        <v>1</v>
      </c>
      <c r="H5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1" t="str">
        <f>Tabla_Consulta_desde_proyectos6[[#This Row],[PRYApath]]&amp;" "&amp;Tabla_Consulta_desde_proyectos6[[#This Row],[Usunombre]]</f>
        <v>/0008/0002 JOSE DANIEL CHINCHILLA CERDAS</v>
      </c>
    </row>
    <row r="5572" spans="1:11" x14ac:dyDescent="0.3">
      <c r="A5572" t="s">
        <v>3896</v>
      </c>
      <c r="B5572" t="s">
        <v>4993</v>
      </c>
      <c r="C5572" t="s">
        <v>5381</v>
      </c>
      <c r="D5572" t="s">
        <v>3874</v>
      </c>
      <c r="E5572" t="s">
        <v>294</v>
      </c>
      <c r="F5572" t="s">
        <v>4610</v>
      </c>
      <c r="G5572">
        <v>2</v>
      </c>
      <c r="H5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2" t="str">
        <f>Tabla_Consulta_desde_proyectos6[[#This Row],[PRYApath]]&amp;" "&amp;Tabla_Consulta_desde_proyectos6[[#This Row],[Usunombre]]</f>
        <v>/0008/0002 JOSE DANIEL CHINCHILLA CERDAS</v>
      </c>
    </row>
    <row r="5573" spans="1:11" x14ac:dyDescent="0.3">
      <c r="A5573" t="s">
        <v>3896</v>
      </c>
      <c r="B5573" t="s">
        <v>4993</v>
      </c>
      <c r="C5573" t="s">
        <v>5382</v>
      </c>
      <c r="D5573" t="s">
        <v>3874</v>
      </c>
      <c r="E5573" t="s">
        <v>294</v>
      </c>
      <c r="F5573" t="s">
        <v>4692</v>
      </c>
      <c r="G5573">
        <v>2.25</v>
      </c>
      <c r="H5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3" t="str">
        <f>Tabla_Consulta_desde_proyectos6[[#This Row],[PRYApath]]&amp;" "&amp;Tabla_Consulta_desde_proyectos6[[#This Row],[Usunombre]]</f>
        <v>/0008/0002 JOSE DANIEL CHINCHILLA CERDAS</v>
      </c>
    </row>
    <row r="5574" spans="1:11" x14ac:dyDescent="0.3">
      <c r="A5574" t="s">
        <v>3896</v>
      </c>
      <c r="B5574" t="s">
        <v>4993</v>
      </c>
      <c r="C5574" t="s">
        <v>5383</v>
      </c>
      <c r="D5574" t="s">
        <v>3874</v>
      </c>
      <c r="E5574" t="s">
        <v>294</v>
      </c>
      <c r="F5574" t="s">
        <v>4692</v>
      </c>
      <c r="G5574">
        <v>0.5</v>
      </c>
      <c r="H5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4" t="str">
        <f>Tabla_Consulta_desde_proyectos6[[#This Row],[PRYApath]]&amp;" "&amp;Tabla_Consulta_desde_proyectos6[[#This Row],[Usunombre]]</f>
        <v>/0008/0002 JOSE DANIEL CHINCHILLA CERDAS</v>
      </c>
    </row>
    <row r="5575" spans="1:11" x14ac:dyDescent="0.3">
      <c r="A5575" t="s">
        <v>3896</v>
      </c>
      <c r="B5575" t="s">
        <v>4993</v>
      </c>
      <c r="C5575" t="s">
        <v>5381</v>
      </c>
      <c r="D5575" t="s">
        <v>3874</v>
      </c>
      <c r="E5575" t="s">
        <v>294</v>
      </c>
      <c r="F5575" t="s">
        <v>4692</v>
      </c>
      <c r="G5575">
        <v>4.75</v>
      </c>
      <c r="H5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5" t="str">
        <f>Tabla_Consulta_desde_proyectos6[[#This Row],[PRYApath]]&amp;" "&amp;Tabla_Consulta_desde_proyectos6[[#This Row],[Usunombre]]</f>
        <v>/0008/0002 JOSE DANIEL CHINCHILLA CERDAS</v>
      </c>
    </row>
    <row r="5576" spans="1:11" x14ac:dyDescent="0.3">
      <c r="A5576" t="s">
        <v>3896</v>
      </c>
      <c r="B5576" t="s">
        <v>4993</v>
      </c>
      <c r="C5576" t="s">
        <v>5383</v>
      </c>
      <c r="D5576" t="s">
        <v>3874</v>
      </c>
      <c r="E5576" t="s">
        <v>294</v>
      </c>
      <c r="F5576" t="s">
        <v>4640</v>
      </c>
      <c r="G5576">
        <v>0.5</v>
      </c>
      <c r="H5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6" t="str">
        <f>Tabla_Consulta_desde_proyectos6[[#This Row],[PRYApath]]&amp;" "&amp;Tabla_Consulta_desde_proyectos6[[#This Row],[Usunombre]]</f>
        <v>/0008/0002 JOSE DANIEL CHINCHILLA CERDAS</v>
      </c>
    </row>
    <row r="5577" spans="1:11" x14ac:dyDescent="0.3">
      <c r="A5577" t="s">
        <v>3896</v>
      </c>
      <c r="B5577" t="s">
        <v>4993</v>
      </c>
      <c r="C5577" t="s">
        <v>5381</v>
      </c>
      <c r="D5577" t="s">
        <v>3874</v>
      </c>
      <c r="E5577" t="s">
        <v>294</v>
      </c>
      <c r="F5577" t="s">
        <v>4640</v>
      </c>
      <c r="G5577">
        <v>3.75</v>
      </c>
      <c r="H5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7" t="str">
        <f>Tabla_Consulta_desde_proyectos6[[#This Row],[PRYApath]]&amp;" "&amp;Tabla_Consulta_desde_proyectos6[[#This Row],[Usunombre]]</f>
        <v>/0008/0002 JOSE DANIEL CHINCHILLA CERDAS</v>
      </c>
    </row>
    <row r="5578" spans="1:11" x14ac:dyDescent="0.3">
      <c r="A5578" t="s">
        <v>3896</v>
      </c>
      <c r="B5578" t="s">
        <v>4993</v>
      </c>
      <c r="C5578" t="s">
        <v>5381</v>
      </c>
      <c r="D5578" t="s">
        <v>3874</v>
      </c>
      <c r="E5578" t="s">
        <v>294</v>
      </c>
      <c r="F5578" t="s">
        <v>8381</v>
      </c>
      <c r="G5578">
        <v>1.5</v>
      </c>
      <c r="H557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8" t="str">
        <f>Tabla_Consulta_desde_proyectos6[[#This Row],[PRYApath]]&amp;" "&amp;Tabla_Consulta_desde_proyectos6[[#This Row],[Usunombre]]</f>
        <v>/0008/0002 JOSE DANIEL CHINCHILLA CERDAS</v>
      </c>
    </row>
    <row r="5579" spans="1:11" x14ac:dyDescent="0.3">
      <c r="A5579" t="s">
        <v>3896</v>
      </c>
      <c r="B5579" t="s">
        <v>4996</v>
      </c>
      <c r="C5579" t="s">
        <v>5196</v>
      </c>
      <c r="D5579" t="s">
        <v>4460</v>
      </c>
      <c r="E5579" t="s">
        <v>262</v>
      </c>
      <c r="F5579" t="s">
        <v>4640</v>
      </c>
      <c r="G5579">
        <v>0.5</v>
      </c>
      <c r="H5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79" t="str">
        <f>Tabla_Consulta_desde_proyectos6[[#This Row],[PRYApath]]&amp;" "&amp;Tabla_Consulta_desde_proyectos6[[#This Row],[Usunombre]]</f>
        <v>/0008/0004 ELIER CORTES BALTODANO</v>
      </c>
    </row>
    <row r="5580" spans="1:11" x14ac:dyDescent="0.3">
      <c r="A5580" t="s">
        <v>3896</v>
      </c>
      <c r="B5580" t="s">
        <v>4996</v>
      </c>
      <c r="C5580" t="s">
        <v>5196</v>
      </c>
      <c r="D5580" t="s">
        <v>4460</v>
      </c>
      <c r="E5580" t="s">
        <v>262</v>
      </c>
      <c r="F5580" t="s">
        <v>8381</v>
      </c>
      <c r="G5580">
        <v>0.5</v>
      </c>
      <c r="H558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0" t="str">
        <f>Tabla_Consulta_desde_proyectos6[[#This Row],[PRYApath]]&amp;" "&amp;Tabla_Consulta_desde_proyectos6[[#This Row],[Usunombre]]</f>
        <v>/0008/0004 ELIER CORTES BALTODANO</v>
      </c>
    </row>
    <row r="5581" spans="1:11" x14ac:dyDescent="0.3">
      <c r="A5581" t="s">
        <v>3896</v>
      </c>
      <c r="B5581" t="s">
        <v>4996</v>
      </c>
      <c r="C5581" t="s">
        <v>5196</v>
      </c>
      <c r="D5581" t="s">
        <v>4460</v>
      </c>
      <c r="E5581" t="s">
        <v>294</v>
      </c>
      <c r="F5581" t="s">
        <v>4493</v>
      </c>
      <c r="G5581">
        <v>0.5</v>
      </c>
      <c r="H5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1" t="str">
        <f>Tabla_Consulta_desde_proyectos6[[#This Row],[PRYApath]]&amp;" "&amp;Tabla_Consulta_desde_proyectos6[[#This Row],[Usunombre]]</f>
        <v>/0008/0004 JOSE DANIEL CHINCHILLA CERDAS</v>
      </c>
    </row>
    <row r="5582" spans="1:11" x14ac:dyDescent="0.3">
      <c r="A5582" t="s">
        <v>3896</v>
      </c>
      <c r="B5582" t="s">
        <v>4996</v>
      </c>
      <c r="C5582" t="s">
        <v>4998</v>
      </c>
      <c r="D5582" t="s">
        <v>4460</v>
      </c>
      <c r="E5582" t="s">
        <v>294</v>
      </c>
      <c r="F5582" t="s">
        <v>4640</v>
      </c>
      <c r="G5582">
        <v>0.5</v>
      </c>
      <c r="H5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2" t="str">
        <f>Tabla_Consulta_desde_proyectos6[[#This Row],[PRYApath]]&amp;" "&amp;Tabla_Consulta_desde_proyectos6[[#This Row],[Usunombre]]</f>
        <v>/0008/0004 JOSE DANIEL CHINCHILLA CERDAS</v>
      </c>
    </row>
    <row r="5583" spans="1:11" x14ac:dyDescent="0.3">
      <c r="A5583" t="s">
        <v>3896</v>
      </c>
      <c r="B5583" t="s">
        <v>4957</v>
      </c>
      <c r="C5583" t="s">
        <v>4958</v>
      </c>
      <c r="D5583" t="s">
        <v>4470</v>
      </c>
      <c r="E5583" t="s">
        <v>294</v>
      </c>
      <c r="F5583" t="s">
        <v>4559</v>
      </c>
      <c r="G5583">
        <v>1</v>
      </c>
      <c r="H5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3" t="str">
        <f>Tabla_Consulta_desde_proyectos6[[#This Row],[PRYApath]]&amp;" "&amp;Tabla_Consulta_desde_proyectos6[[#This Row],[Usunombre]]</f>
        <v>/0008/0006 JOSE DANIEL CHINCHILLA CERDAS</v>
      </c>
    </row>
    <row r="5584" spans="1:11" x14ac:dyDescent="0.3">
      <c r="A5584" t="s">
        <v>3896</v>
      </c>
      <c r="B5584" t="s">
        <v>4957</v>
      </c>
      <c r="C5584" t="s">
        <v>5000</v>
      </c>
      <c r="D5584" t="s">
        <v>4470</v>
      </c>
      <c r="E5584" t="s">
        <v>294</v>
      </c>
      <c r="F5584" t="s">
        <v>4610</v>
      </c>
      <c r="G5584">
        <v>0.5</v>
      </c>
      <c r="H5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4" t="str">
        <f>Tabla_Consulta_desde_proyectos6[[#This Row],[PRYApath]]&amp;" "&amp;Tabla_Consulta_desde_proyectos6[[#This Row],[Usunombre]]</f>
        <v>/0008/0006 JOSE DANIEL CHINCHILLA CERDAS</v>
      </c>
    </row>
    <row r="5585" spans="1:11" x14ac:dyDescent="0.3">
      <c r="A5585" t="s">
        <v>3896</v>
      </c>
      <c r="B5585" t="s">
        <v>4957</v>
      </c>
      <c r="C5585" t="s">
        <v>4958</v>
      </c>
      <c r="D5585" t="s">
        <v>4470</v>
      </c>
      <c r="E5585" t="s">
        <v>294</v>
      </c>
      <c r="F5585" t="s">
        <v>4692</v>
      </c>
      <c r="G5585">
        <v>1</v>
      </c>
      <c r="H5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5" t="str">
        <f>Tabla_Consulta_desde_proyectos6[[#This Row],[PRYApath]]&amp;" "&amp;Tabla_Consulta_desde_proyectos6[[#This Row],[Usunombre]]</f>
        <v>/0008/0006 JOSE DANIEL CHINCHILLA CERDAS</v>
      </c>
    </row>
    <row r="5586" spans="1:11" x14ac:dyDescent="0.3">
      <c r="A5586" t="s">
        <v>3896</v>
      </c>
      <c r="B5586" t="s">
        <v>4957</v>
      </c>
      <c r="C5586" t="s">
        <v>4958</v>
      </c>
      <c r="D5586" t="s">
        <v>4470</v>
      </c>
      <c r="E5586" t="s">
        <v>294</v>
      </c>
      <c r="F5586" t="s">
        <v>4640</v>
      </c>
      <c r="G5586">
        <v>1</v>
      </c>
      <c r="H5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6" t="str">
        <f>Tabla_Consulta_desde_proyectos6[[#This Row],[PRYApath]]&amp;" "&amp;Tabla_Consulta_desde_proyectos6[[#This Row],[Usunombre]]</f>
        <v>/0008/0006 JOSE DANIEL CHINCHILLA CERDAS</v>
      </c>
    </row>
    <row r="5587" spans="1:11" x14ac:dyDescent="0.3">
      <c r="A5587" t="s">
        <v>3896</v>
      </c>
      <c r="B5587" t="s">
        <v>5508</v>
      </c>
      <c r="C5587" t="s">
        <v>5513</v>
      </c>
      <c r="D5587" t="s">
        <v>4481</v>
      </c>
      <c r="E5587" t="s">
        <v>262</v>
      </c>
      <c r="F5587" t="s">
        <v>4640</v>
      </c>
      <c r="G5587">
        <v>0.5</v>
      </c>
      <c r="H5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7" t="str">
        <f>Tabla_Consulta_desde_proyectos6[[#This Row],[PRYApath]]&amp;" "&amp;Tabla_Consulta_desde_proyectos6[[#This Row],[Usunombre]]</f>
        <v>/0008/0008 ELIER CORTES BALTODANO</v>
      </c>
    </row>
    <row r="5588" spans="1:11" x14ac:dyDescent="0.3">
      <c r="A5588" t="s">
        <v>3896</v>
      </c>
      <c r="B5588" t="s">
        <v>5508</v>
      </c>
      <c r="C5588" t="s">
        <v>5634</v>
      </c>
      <c r="D5588" t="s">
        <v>4481</v>
      </c>
      <c r="E5588" t="s">
        <v>262</v>
      </c>
      <c r="F5588" t="s">
        <v>4640</v>
      </c>
      <c r="G5588">
        <v>0.25</v>
      </c>
      <c r="H5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8" t="str">
        <f>Tabla_Consulta_desde_proyectos6[[#This Row],[PRYApath]]&amp;" "&amp;Tabla_Consulta_desde_proyectos6[[#This Row],[Usunombre]]</f>
        <v>/0008/0008 ELIER CORTES BALTODANO</v>
      </c>
    </row>
    <row r="5589" spans="1:11" x14ac:dyDescent="0.3">
      <c r="A5589" t="s">
        <v>3896</v>
      </c>
      <c r="B5589" t="s">
        <v>5508</v>
      </c>
      <c r="C5589" t="s">
        <v>5509</v>
      </c>
      <c r="D5589" t="s">
        <v>4481</v>
      </c>
      <c r="E5589" t="s">
        <v>262</v>
      </c>
      <c r="F5589" t="s">
        <v>8381</v>
      </c>
      <c r="G5589">
        <v>1</v>
      </c>
      <c r="H558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89" t="str">
        <f>Tabla_Consulta_desde_proyectos6[[#This Row],[PRYApath]]&amp;" "&amp;Tabla_Consulta_desde_proyectos6[[#This Row],[Usunombre]]</f>
        <v>/0008/0008 ELIER CORTES BALTODANO</v>
      </c>
    </row>
    <row r="5590" spans="1:11" x14ac:dyDescent="0.3">
      <c r="A5590" t="s">
        <v>3896</v>
      </c>
      <c r="B5590" t="s">
        <v>5384</v>
      </c>
      <c r="C5590" t="s">
        <v>5511</v>
      </c>
      <c r="D5590" t="s">
        <v>4489</v>
      </c>
      <c r="E5590" t="s">
        <v>262</v>
      </c>
      <c r="F5590" t="s">
        <v>4640</v>
      </c>
      <c r="G5590">
        <v>1</v>
      </c>
      <c r="H5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0" t="str">
        <f>Tabla_Consulta_desde_proyectos6[[#This Row],[PRYApath]]&amp;" "&amp;Tabla_Consulta_desde_proyectos6[[#This Row],[Usunombre]]</f>
        <v>/0008/0010 ELIER CORTES BALTODANO</v>
      </c>
    </row>
    <row r="5591" spans="1:11" x14ac:dyDescent="0.3">
      <c r="A5591" t="s">
        <v>3896</v>
      </c>
      <c r="B5591" t="s">
        <v>5384</v>
      </c>
      <c r="C5591" t="s">
        <v>5385</v>
      </c>
      <c r="D5591" t="s">
        <v>4489</v>
      </c>
      <c r="E5591" t="s">
        <v>262</v>
      </c>
      <c r="F5591" t="s">
        <v>4640</v>
      </c>
      <c r="G5591">
        <v>0.5</v>
      </c>
      <c r="H5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1" t="str">
        <f>Tabla_Consulta_desde_proyectos6[[#This Row],[PRYApath]]&amp;" "&amp;Tabla_Consulta_desde_proyectos6[[#This Row],[Usunombre]]</f>
        <v>/0008/0010 ELIER CORTES BALTODANO</v>
      </c>
    </row>
    <row r="5592" spans="1:11" x14ac:dyDescent="0.3">
      <c r="A5592" t="s">
        <v>3896</v>
      </c>
      <c r="B5592" t="s">
        <v>5384</v>
      </c>
      <c r="C5592" t="s">
        <v>5396</v>
      </c>
      <c r="D5592" t="s">
        <v>4489</v>
      </c>
      <c r="E5592" t="s">
        <v>262</v>
      </c>
      <c r="F5592" t="s">
        <v>4640</v>
      </c>
      <c r="G5592">
        <v>1.25</v>
      </c>
      <c r="H5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2" t="str">
        <f>Tabla_Consulta_desde_proyectos6[[#This Row],[PRYApath]]&amp;" "&amp;Tabla_Consulta_desde_proyectos6[[#This Row],[Usunombre]]</f>
        <v>/0008/0010 ELIER CORTES BALTODANO</v>
      </c>
    </row>
    <row r="5593" spans="1:11" x14ac:dyDescent="0.3">
      <c r="A5593" t="s">
        <v>3896</v>
      </c>
      <c r="B5593" t="s">
        <v>4960</v>
      </c>
      <c r="C5593" t="s">
        <v>5387</v>
      </c>
      <c r="D5593" t="s">
        <v>5637</v>
      </c>
      <c r="E5593" t="s">
        <v>294</v>
      </c>
      <c r="F5593" t="s">
        <v>4559</v>
      </c>
      <c r="G5593">
        <v>2</v>
      </c>
      <c r="H5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3" t="str">
        <f>Tabla_Consulta_desde_proyectos6[[#This Row],[PRYApath]]&amp;" "&amp;Tabla_Consulta_desde_proyectos6[[#This Row],[Usunombre]]</f>
        <v>/0008/0014 JOSE DANIEL CHINCHILLA CERDAS</v>
      </c>
    </row>
    <row r="5594" spans="1:11" x14ac:dyDescent="0.3">
      <c r="A5594" t="s">
        <v>3896</v>
      </c>
      <c r="B5594" t="s">
        <v>4960</v>
      </c>
      <c r="C5594" t="s">
        <v>5387</v>
      </c>
      <c r="D5594" t="s">
        <v>5637</v>
      </c>
      <c r="E5594" t="s">
        <v>294</v>
      </c>
      <c r="F5594" t="s">
        <v>4593</v>
      </c>
      <c r="G5594">
        <v>0.5</v>
      </c>
      <c r="H5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4" t="str">
        <f>Tabla_Consulta_desde_proyectos6[[#This Row],[PRYApath]]&amp;" "&amp;Tabla_Consulta_desde_proyectos6[[#This Row],[Usunombre]]</f>
        <v>/0008/0014 JOSE DANIEL CHINCHILLA CERDAS</v>
      </c>
    </row>
    <row r="5595" spans="1:11" x14ac:dyDescent="0.3">
      <c r="A5595" t="s">
        <v>3896</v>
      </c>
      <c r="B5595" t="s">
        <v>4967</v>
      </c>
      <c r="C5595" t="s">
        <v>5327</v>
      </c>
      <c r="D5595" t="s">
        <v>5638</v>
      </c>
      <c r="E5595" t="s">
        <v>262</v>
      </c>
      <c r="F5595" t="s">
        <v>4640</v>
      </c>
      <c r="G5595">
        <v>1.5</v>
      </c>
      <c r="H5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5" t="str">
        <f>Tabla_Consulta_desde_proyectos6[[#This Row],[PRYApath]]&amp;" "&amp;Tabla_Consulta_desde_proyectos6[[#This Row],[Usunombre]]</f>
        <v>/0008/0016 ELIER CORTES BALTODANO</v>
      </c>
    </row>
    <row r="5596" spans="1:11" x14ac:dyDescent="0.3">
      <c r="A5596" t="s">
        <v>3896</v>
      </c>
      <c r="B5596" t="s">
        <v>4967</v>
      </c>
      <c r="C5596" t="s">
        <v>4970</v>
      </c>
      <c r="D5596" t="s">
        <v>5638</v>
      </c>
      <c r="E5596" t="s">
        <v>294</v>
      </c>
      <c r="F5596" t="s">
        <v>4342</v>
      </c>
      <c r="G5596">
        <v>1.5</v>
      </c>
      <c r="H5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6" t="str">
        <f>Tabla_Consulta_desde_proyectos6[[#This Row],[PRYApath]]&amp;" "&amp;Tabla_Consulta_desde_proyectos6[[#This Row],[Usunombre]]</f>
        <v>/0008/0016 JOSE DANIEL CHINCHILLA CERDAS</v>
      </c>
    </row>
    <row r="5597" spans="1:11" x14ac:dyDescent="0.3">
      <c r="A5597" t="s">
        <v>4197</v>
      </c>
      <c r="D5597" t="s">
        <v>4925</v>
      </c>
      <c r="E5597" t="s">
        <v>59</v>
      </c>
      <c r="F5597" t="s">
        <v>4284</v>
      </c>
      <c r="G5597">
        <v>4</v>
      </c>
      <c r="H5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7" t="str">
        <f>Tabla_Consulta_desde_proyectos6[[#This Row],[PRYApath]]&amp;" "&amp;Tabla_Consulta_desde_proyectos6[[#This Row],[Usunombre]]</f>
        <v>/0002/0002/0002 ALVARO CHAVES SABORIO</v>
      </c>
    </row>
    <row r="5598" spans="1:11" x14ac:dyDescent="0.3">
      <c r="A5598" t="s">
        <v>4197</v>
      </c>
      <c r="D5598" t="s">
        <v>4925</v>
      </c>
      <c r="E5598" t="s">
        <v>4190</v>
      </c>
      <c r="F5598" t="s">
        <v>4258</v>
      </c>
      <c r="G5598">
        <v>11.75</v>
      </c>
      <c r="H5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8" t="str">
        <f>Tabla_Consulta_desde_proyectos6[[#This Row],[PRYApath]]&amp;" "&amp;Tabla_Consulta_desde_proyectos6[[#This Row],[Usunombre]]</f>
        <v>/0002/0002/0002 ARLYN GUEVARA ARRIETA</v>
      </c>
    </row>
    <row r="5599" spans="1:11" x14ac:dyDescent="0.3">
      <c r="A5599" t="s">
        <v>4197</v>
      </c>
      <c r="D5599" t="s">
        <v>4925</v>
      </c>
      <c r="E5599" t="s">
        <v>4190</v>
      </c>
      <c r="F5599" t="s">
        <v>4284</v>
      </c>
      <c r="G5599">
        <v>24</v>
      </c>
      <c r="H5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599" t="str">
        <f>Tabla_Consulta_desde_proyectos6[[#This Row],[PRYApath]]&amp;" "&amp;Tabla_Consulta_desde_proyectos6[[#This Row],[Usunombre]]</f>
        <v>/0002/0002/0002 ARLYN GUEVARA ARRIETA</v>
      </c>
    </row>
    <row r="5600" spans="1:11" x14ac:dyDescent="0.3">
      <c r="A5600" t="s">
        <v>4197</v>
      </c>
      <c r="D5600" t="s">
        <v>4925</v>
      </c>
      <c r="E5600" t="s">
        <v>4121</v>
      </c>
      <c r="F5600" t="s">
        <v>4258</v>
      </c>
      <c r="G5600">
        <v>45</v>
      </c>
      <c r="H5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0" t="str">
        <f>Tabla_Consulta_desde_proyectos6[[#This Row],[PRYApath]]&amp;" "&amp;Tabla_Consulta_desde_proyectos6[[#This Row],[Usunombre]]</f>
        <v>/0002/0002/0002 CARLA SALGUERO ACHI</v>
      </c>
    </row>
    <row r="5601" spans="1:11" x14ac:dyDescent="0.3">
      <c r="A5601" t="s">
        <v>4197</v>
      </c>
      <c r="D5601" t="s">
        <v>4925</v>
      </c>
      <c r="E5601" t="s">
        <v>4121</v>
      </c>
      <c r="F5601" t="s">
        <v>4284</v>
      </c>
      <c r="G5601">
        <v>37</v>
      </c>
      <c r="H5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1" t="str">
        <f>Tabla_Consulta_desde_proyectos6[[#This Row],[PRYApath]]&amp;" "&amp;Tabla_Consulta_desde_proyectos6[[#This Row],[Usunombre]]</f>
        <v>/0002/0002/0002 CARLA SALGUERO ACHI</v>
      </c>
    </row>
    <row r="5602" spans="1:11" x14ac:dyDescent="0.3">
      <c r="A5602" t="s">
        <v>4197</v>
      </c>
      <c r="D5602" t="s">
        <v>4925</v>
      </c>
      <c r="E5602" t="s">
        <v>4121</v>
      </c>
      <c r="F5602" t="s">
        <v>4342</v>
      </c>
      <c r="G5602">
        <v>6.5</v>
      </c>
      <c r="H5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2" t="str">
        <f>Tabla_Consulta_desde_proyectos6[[#This Row],[PRYApath]]&amp;" "&amp;Tabla_Consulta_desde_proyectos6[[#This Row],[Usunombre]]</f>
        <v>/0002/0002/0002 CARLA SALGUERO ACHI</v>
      </c>
    </row>
    <row r="5603" spans="1:11" x14ac:dyDescent="0.3">
      <c r="A5603" t="s">
        <v>4197</v>
      </c>
      <c r="D5603" t="s">
        <v>4925</v>
      </c>
      <c r="E5603" t="s">
        <v>4121</v>
      </c>
      <c r="F5603" t="s">
        <v>4388</v>
      </c>
      <c r="G5603">
        <v>1</v>
      </c>
      <c r="H5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3" t="str">
        <f>Tabla_Consulta_desde_proyectos6[[#This Row],[PRYApath]]&amp;" "&amp;Tabla_Consulta_desde_proyectos6[[#This Row],[Usunombre]]</f>
        <v>/0002/0002/0002 CARLA SALGUERO ACHI</v>
      </c>
    </row>
    <row r="5604" spans="1:11" x14ac:dyDescent="0.3">
      <c r="A5604" t="s">
        <v>4197</v>
      </c>
      <c r="D5604" t="s">
        <v>4925</v>
      </c>
      <c r="E5604" t="s">
        <v>63</v>
      </c>
      <c r="F5604" t="s">
        <v>4284</v>
      </c>
      <c r="G5604">
        <v>3</v>
      </c>
      <c r="H5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4" t="str">
        <f>Tabla_Consulta_desde_proyectos6[[#This Row],[PRYApath]]&amp;" "&amp;Tabla_Consulta_desde_proyectos6[[#This Row],[Usunombre]]</f>
        <v>/0002/0002/0002 CAROL RODRIGUEZ SOLORZANO</v>
      </c>
    </row>
    <row r="5605" spans="1:11" x14ac:dyDescent="0.3">
      <c r="A5605" t="s">
        <v>4197</v>
      </c>
      <c r="D5605" t="s">
        <v>4925</v>
      </c>
      <c r="E5605" t="s">
        <v>63</v>
      </c>
      <c r="F5605" t="s">
        <v>4366</v>
      </c>
      <c r="G5605">
        <v>2.5</v>
      </c>
      <c r="H5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5" t="str">
        <f>Tabla_Consulta_desde_proyectos6[[#This Row],[PRYApath]]&amp;" "&amp;Tabla_Consulta_desde_proyectos6[[#This Row],[Usunombre]]</f>
        <v>/0002/0002/0002 CAROL RODRIGUEZ SOLORZANO</v>
      </c>
    </row>
    <row r="5606" spans="1:11" x14ac:dyDescent="0.3">
      <c r="A5606" t="s">
        <v>4197</v>
      </c>
      <c r="D5606" t="s">
        <v>4925</v>
      </c>
      <c r="E5606" t="s">
        <v>63</v>
      </c>
      <c r="F5606" t="s">
        <v>4388</v>
      </c>
      <c r="G5606">
        <v>1.6</v>
      </c>
      <c r="H5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6" t="str">
        <f>Tabla_Consulta_desde_proyectos6[[#This Row],[PRYApath]]&amp;" "&amp;Tabla_Consulta_desde_proyectos6[[#This Row],[Usunombre]]</f>
        <v>/0002/0002/0002 CAROL RODRIGUEZ SOLORZANO</v>
      </c>
    </row>
    <row r="5607" spans="1:11" x14ac:dyDescent="0.3">
      <c r="A5607" t="s">
        <v>4197</v>
      </c>
      <c r="D5607" t="s">
        <v>4925</v>
      </c>
      <c r="E5607" t="s">
        <v>63</v>
      </c>
      <c r="F5607" t="s">
        <v>4422</v>
      </c>
      <c r="G5607">
        <v>4</v>
      </c>
      <c r="H5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7" t="str">
        <f>Tabla_Consulta_desde_proyectos6[[#This Row],[PRYApath]]&amp;" "&amp;Tabla_Consulta_desde_proyectos6[[#This Row],[Usunombre]]</f>
        <v>/0002/0002/0002 CAROL RODRIGUEZ SOLORZANO</v>
      </c>
    </row>
    <row r="5608" spans="1:11" x14ac:dyDescent="0.3">
      <c r="A5608" t="s">
        <v>4197</v>
      </c>
      <c r="D5608" t="s">
        <v>4925</v>
      </c>
      <c r="E5608" t="s">
        <v>63</v>
      </c>
      <c r="F5608" t="s">
        <v>4434</v>
      </c>
      <c r="G5608">
        <v>2</v>
      </c>
      <c r="H5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8" t="str">
        <f>Tabla_Consulta_desde_proyectos6[[#This Row],[PRYApath]]&amp;" "&amp;Tabla_Consulta_desde_proyectos6[[#This Row],[Usunombre]]</f>
        <v>/0002/0002/0002 CAROL RODRIGUEZ SOLORZANO</v>
      </c>
    </row>
    <row r="5609" spans="1:11" x14ac:dyDescent="0.3">
      <c r="A5609" t="s">
        <v>4197</v>
      </c>
      <c r="D5609" t="s">
        <v>4925</v>
      </c>
      <c r="E5609" t="s">
        <v>63</v>
      </c>
      <c r="F5609" t="s">
        <v>4493</v>
      </c>
      <c r="G5609">
        <v>6.5</v>
      </c>
      <c r="H5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09" t="str">
        <f>Tabla_Consulta_desde_proyectos6[[#This Row],[PRYApath]]&amp;" "&amp;Tabla_Consulta_desde_proyectos6[[#This Row],[Usunombre]]</f>
        <v>/0002/0002/0002 CAROL RODRIGUEZ SOLORZANO</v>
      </c>
    </row>
    <row r="5610" spans="1:11" x14ac:dyDescent="0.3">
      <c r="A5610" t="s">
        <v>4197</v>
      </c>
      <c r="D5610" t="s">
        <v>4925</v>
      </c>
      <c r="E5610" t="s">
        <v>63</v>
      </c>
      <c r="F5610" t="s">
        <v>4559</v>
      </c>
      <c r="G5610">
        <v>2</v>
      </c>
      <c r="H5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0" t="str">
        <f>Tabla_Consulta_desde_proyectos6[[#This Row],[PRYApath]]&amp;" "&amp;Tabla_Consulta_desde_proyectos6[[#This Row],[Usunombre]]</f>
        <v>/0002/0002/0002 CAROL RODRIGUEZ SOLORZANO</v>
      </c>
    </row>
    <row r="5611" spans="1:11" x14ac:dyDescent="0.3">
      <c r="A5611" t="s">
        <v>4197</v>
      </c>
      <c r="D5611" t="s">
        <v>4925</v>
      </c>
      <c r="E5611" t="s">
        <v>63</v>
      </c>
      <c r="F5611" t="s">
        <v>4610</v>
      </c>
      <c r="G5611">
        <v>3</v>
      </c>
      <c r="H5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1" t="str">
        <f>Tabla_Consulta_desde_proyectos6[[#This Row],[PRYApath]]&amp;" "&amp;Tabla_Consulta_desde_proyectos6[[#This Row],[Usunombre]]</f>
        <v>/0002/0002/0002 CAROL RODRIGUEZ SOLORZANO</v>
      </c>
    </row>
    <row r="5612" spans="1:11" x14ac:dyDescent="0.3">
      <c r="A5612" t="s">
        <v>4197</v>
      </c>
      <c r="D5612" t="s">
        <v>4925</v>
      </c>
      <c r="E5612" t="s">
        <v>69</v>
      </c>
      <c r="F5612" t="s">
        <v>4258</v>
      </c>
      <c r="G5612">
        <v>9</v>
      </c>
      <c r="H5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2" t="str">
        <f>Tabla_Consulta_desde_proyectos6[[#This Row],[PRYApath]]&amp;" "&amp;Tabla_Consulta_desde_proyectos6[[#This Row],[Usunombre]]</f>
        <v>/0002/0002/0002 DANNY DAVID BUSTOS ROJAS</v>
      </c>
    </row>
    <row r="5613" spans="1:11" x14ac:dyDescent="0.3">
      <c r="A5613" t="s">
        <v>4197</v>
      </c>
      <c r="D5613" t="s">
        <v>4925</v>
      </c>
      <c r="E5613" t="s">
        <v>69</v>
      </c>
      <c r="F5613" t="s">
        <v>4284</v>
      </c>
      <c r="G5613">
        <v>4</v>
      </c>
      <c r="H5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3" t="str">
        <f>Tabla_Consulta_desde_proyectos6[[#This Row],[PRYApath]]&amp;" "&amp;Tabla_Consulta_desde_proyectos6[[#This Row],[Usunombre]]</f>
        <v>/0002/0002/0002 DANNY DAVID BUSTOS ROJAS</v>
      </c>
    </row>
    <row r="5614" spans="1:11" x14ac:dyDescent="0.3">
      <c r="A5614" t="s">
        <v>4197</v>
      </c>
      <c r="D5614" t="s">
        <v>4925</v>
      </c>
      <c r="E5614" t="s">
        <v>69</v>
      </c>
      <c r="F5614" t="s">
        <v>4342</v>
      </c>
      <c r="G5614">
        <v>18</v>
      </c>
      <c r="H5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4" t="str">
        <f>Tabla_Consulta_desde_proyectos6[[#This Row],[PRYApath]]&amp;" "&amp;Tabla_Consulta_desde_proyectos6[[#This Row],[Usunombre]]</f>
        <v>/0002/0002/0002 DANNY DAVID BUSTOS ROJAS</v>
      </c>
    </row>
    <row r="5615" spans="1:11" x14ac:dyDescent="0.3">
      <c r="A5615" t="s">
        <v>4197</v>
      </c>
      <c r="D5615" t="s">
        <v>4925</v>
      </c>
      <c r="E5615" t="s">
        <v>69</v>
      </c>
      <c r="F5615" t="s">
        <v>4366</v>
      </c>
      <c r="G5615">
        <v>17</v>
      </c>
      <c r="H5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5" t="str">
        <f>Tabla_Consulta_desde_proyectos6[[#This Row],[PRYApath]]&amp;" "&amp;Tabla_Consulta_desde_proyectos6[[#This Row],[Usunombre]]</f>
        <v>/0002/0002/0002 DANNY DAVID BUSTOS ROJAS</v>
      </c>
    </row>
    <row r="5616" spans="1:11" x14ac:dyDescent="0.3">
      <c r="A5616" t="s">
        <v>4197</v>
      </c>
      <c r="D5616" t="s">
        <v>4925</v>
      </c>
      <c r="E5616" t="s">
        <v>69</v>
      </c>
      <c r="F5616" t="s">
        <v>4388</v>
      </c>
      <c r="G5616">
        <v>6.5</v>
      </c>
      <c r="H5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6" t="str">
        <f>Tabla_Consulta_desde_proyectos6[[#This Row],[PRYApath]]&amp;" "&amp;Tabla_Consulta_desde_proyectos6[[#This Row],[Usunombre]]</f>
        <v>/0002/0002/0002 DANNY DAVID BUSTOS ROJAS</v>
      </c>
    </row>
    <row r="5617" spans="1:11" x14ac:dyDescent="0.3">
      <c r="A5617" t="s">
        <v>4197</v>
      </c>
      <c r="D5617" t="s">
        <v>4925</v>
      </c>
      <c r="E5617" t="s">
        <v>69</v>
      </c>
      <c r="F5617" t="s">
        <v>4422</v>
      </c>
      <c r="G5617">
        <v>6.5</v>
      </c>
      <c r="H5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7" t="str">
        <f>Tabla_Consulta_desde_proyectos6[[#This Row],[PRYApath]]&amp;" "&amp;Tabla_Consulta_desde_proyectos6[[#This Row],[Usunombre]]</f>
        <v>/0002/0002/0002 DANNY DAVID BUSTOS ROJAS</v>
      </c>
    </row>
    <row r="5618" spans="1:11" x14ac:dyDescent="0.3">
      <c r="A5618" t="s">
        <v>4197</v>
      </c>
      <c r="D5618" t="s">
        <v>4925</v>
      </c>
      <c r="E5618" t="s">
        <v>69</v>
      </c>
      <c r="F5618" t="s">
        <v>4493</v>
      </c>
      <c r="G5618">
        <v>1</v>
      </c>
      <c r="H5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8" t="str">
        <f>Tabla_Consulta_desde_proyectos6[[#This Row],[PRYApath]]&amp;" "&amp;Tabla_Consulta_desde_proyectos6[[#This Row],[Usunombre]]</f>
        <v>/0002/0002/0002 DANNY DAVID BUSTOS ROJAS</v>
      </c>
    </row>
    <row r="5619" spans="1:11" x14ac:dyDescent="0.3">
      <c r="A5619" t="s">
        <v>4197</v>
      </c>
      <c r="D5619" t="s">
        <v>4925</v>
      </c>
      <c r="E5619" t="s">
        <v>4122</v>
      </c>
      <c r="F5619" t="s">
        <v>4258</v>
      </c>
      <c r="G5619">
        <v>2</v>
      </c>
      <c r="H5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19" t="str">
        <f>Tabla_Consulta_desde_proyectos6[[#This Row],[PRYApath]]&amp;" "&amp;Tabla_Consulta_desde_proyectos6[[#This Row],[Usunombre]]</f>
        <v>/0002/0002/0002 EVANS ANDRES CAMPOS SOLIS</v>
      </c>
    </row>
    <row r="5620" spans="1:11" x14ac:dyDescent="0.3">
      <c r="A5620" t="s">
        <v>4197</v>
      </c>
      <c r="D5620" t="s">
        <v>4925</v>
      </c>
      <c r="E5620" t="s">
        <v>4122</v>
      </c>
      <c r="F5620" t="s">
        <v>4342</v>
      </c>
      <c r="G5620">
        <v>1</v>
      </c>
      <c r="H5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0" t="str">
        <f>Tabla_Consulta_desde_proyectos6[[#This Row],[PRYApath]]&amp;" "&amp;Tabla_Consulta_desde_proyectos6[[#This Row],[Usunombre]]</f>
        <v>/0002/0002/0002 EVANS ANDRES CAMPOS SOLIS</v>
      </c>
    </row>
    <row r="5621" spans="1:11" x14ac:dyDescent="0.3">
      <c r="A5621" t="s">
        <v>4197</v>
      </c>
      <c r="D5621" t="s">
        <v>4925</v>
      </c>
      <c r="E5621" t="s">
        <v>4122</v>
      </c>
      <c r="F5621" t="s">
        <v>4388</v>
      </c>
      <c r="G5621">
        <v>3</v>
      </c>
      <c r="H5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1" t="str">
        <f>Tabla_Consulta_desde_proyectos6[[#This Row],[PRYApath]]&amp;" "&amp;Tabla_Consulta_desde_proyectos6[[#This Row],[Usunombre]]</f>
        <v>/0002/0002/0002 EVANS ANDRES CAMPOS SOLIS</v>
      </c>
    </row>
    <row r="5622" spans="1:11" x14ac:dyDescent="0.3">
      <c r="A5622" t="s">
        <v>4197</v>
      </c>
      <c r="D5622" t="s">
        <v>4925</v>
      </c>
      <c r="E5622" t="s">
        <v>4122</v>
      </c>
      <c r="F5622" t="s">
        <v>4422</v>
      </c>
      <c r="G5622">
        <v>3</v>
      </c>
      <c r="H5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2" t="str">
        <f>Tabla_Consulta_desde_proyectos6[[#This Row],[PRYApath]]&amp;" "&amp;Tabla_Consulta_desde_proyectos6[[#This Row],[Usunombre]]</f>
        <v>/0002/0002/0002 EVANS ANDRES CAMPOS SOLIS</v>
      </c>
    </row>
    <row r="5623" spans="1:11" x14ac:dyDescent="0.3">
      <c r="A5623" t="s">
        <v>4197</v>
      </c>
      <c r="D5623" t="s">
        <v>4925</v>
      </c>
      <c r="E5623" t="s">
        <v>4122</v>
      </c>
      <c r="F5623" t="s">
        <v>4434</v>
      </c>
      <c r="G5623">
        <v>5</v>
      </c>
      <c r="H5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3" t="str">
        <f>Tabla_Consulta_desde_proyectos6[[#This Row],[PRYApath]]&amp;" "&amp;Tabla_Consulta_desde_proyectos6[[#This Row],[Usunombre]]</f>
        <v>/0002/0002/0002 EVANS ANDRES CAMPOS SOLIS</v>
      </c>
    </row>
    <row r="5624" spans="1:11" x14ac:dyDescent="0.3">
      <c r="A5624" t="s">
        <v>4197</v>
      </c>
      <c r="D5624" t="s">
        <v>4925</v>
      </c>
      <c r="E5624" t="s">
        <v>4122</v>
      </c>
      <c r="F5624" t="s">
        <v>4493</v>
      </c>
      <c r="G5624">
        <v>13</v>
      </c>
      <c r="H5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4" t="str">
        <f>Tabla_Consulta_desde_proyectos6[[#This Row],[PRYApath]]&amp;" "&amp;Tabla_Consulta_desde_proyectos6[[#This Row],[Usunombre]]</f>
        <v>/0002/0002/0002 EVANS ANDRES CAMPOS SOLIS</v>
      </c>
    </row>
    <row r="5625" spans="1:11" x14ac:dyDescent="0.3">
      <c r="A5625" t="s">
        <v>4197</v>
      </c>
      <c r="D5625" t="s">
        <v>4925</v>
      </c>
      <c r="E5625" t="s">
        <v>4122</v>
      </c>
      <c r="F5625" t="s">
        <v>4559</v>
      </c>
      <c r="G5625">
        <v>4</v>
      </c>
      <c r="H5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5" t="str">
        <f>Tabla_Consulta_desde_proyectos6[[#This Row],[PRYApath]]&amp;" "&amp;Tabla_Consulta_desde_proyectos6[[#This Row],[Usunombre]]</f>
        <v>/0002/0002/0002 EVANS ANDRES CAMPOS SOLIS</v>
      </c>
    </row>
    <row r="5626" spans="1:11" x14ac:dyDescent="0.3">
      <c r="A5626" t="s">
        <v>4197</v>
      </c>
      <c r="D5626" t="s">
        <v>4925</v>
      </c>
      <c r="E5626" t="s">
        <v>4122</v>
      </c>
      <c r="F5626" t="s">
        <v>4593</v>
      </c>
      <c r="G5626">
        <v>1</v>
      </c>
      <c r="H5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6" t="str">
        <f>Tabla_Consulta_desde_proyectos6[[#This Row],[PRYApath]]&amp;" "&amp;Tabla_Consulta_desde_proyectos6[[#This Row],[Usunombre]]</f>
        <v>/0002/0002/0002 EVANS ANDRES CAMPOS SOLIS</v>
      </c>
    </row>
    <row r="5627" spans="1:11" x14ac:dyDescent="0.3">
      <c r="A5627" t="s">
        <v>4197</v>
      </c>
      <c r="D5627" t="s">
        <v>4925</v>
      </c>
      <c r="E5627" t="s">
        <v>939</v>
      </c>
      <c r="F5627" t="s">
        <v>4342</v>
      </c>
      <c r="G5627">
        <v>4</v>
      </c>
      <c r="H5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7" t="str">
        <f>Tabla_Consulta_desde_proyectos6[[#This Row],[PRYApath]]&amp;" "&amp;Tabla_Consulta_desde_proyectos6[[#This Row],[Usunombre]]</f>
        <v>/0002/0002/0002 JAVIER VARGAS VILLALTA</v>
      </c>
    </row>
    <row r="5628" spans="1:11" x14ac:dyDescent="0.3">
      <c r="A5628" t="s">
        <v>4197</v>
      </c>
      <c r="D5628" t="s">
        <v>4925</v>
      </c>
      <c r="E5628" t="s">
        <v>939</v>
      </c>
      <c r="F5628" t="s">
        <v>4388</v>
      </c>
      <c r="G5628">
        <v>6</v>
      </c>
      <c r="H5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8" t="str">
        <f>Tabla_Consulta_desde_proyectos6[[#This Row],[PRYApath]]&amp;" "&amp;Tabla_Consulta_desde_proyectos6[[#This Row],[Usunombre]]</f>
        <v>/0002/0002/0002 JAVIER VARGAS VILLALTA</v>
      </c>
    </row>
    <row r="5629" spans="1:11" x14ac:dyDescent="0.3">
      <c r="A5629" t="s">
        <v>4197</v>
      </c>
      <c r="D5629" t="s">
        <v>4925</v>
      </c>
      <c r="E5629" t="s">
        <v>939</v>
      </c>
      <c r="F5629" t="s">
        <v>4422</v>
      </c>
      <c r="G5629">
        <v>6</v>
      </c>
      <c r="H5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29" t="str">
        <f>Tabla_Consulta_desde_proyectos6[[#This Row],[PRYApath]]&amp;" "&amp;Tabla_Consulta_desde_proyectos6[[#This Row],[Usunombre]]</f>
        <v>/0002/0002/0002 JAVIER VARGAS VILLALTA</v>
      </c>
    </row>
    <row r="5630" spans="1:11" x14ac:dyDescent="0.3">
      <c r="A5630" t="s">
        <v>4197</v>
      </c>
      <c r="D5630" t="s">
        <v>4925</v>
      </c>
      <c r="E5630" t="s">
        <v>52</v>
      </c>
      <c r="F5630" t="s">
        <v>4258</v>
      </c>
      <c r="G5630">
        <v>3.25</v>
      </c>
      <c r="H5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0" t="str">
        <f>Tabla_Consulta_desde_proyectos6[[#This Row],[PRYApath]]&amp;" "&amp;Tabla_Consulta_desde_proyectos6[[#This Row],[Usunombre]]</f>
        <v>/0002/0002/0002 JUAN ANTONIO MORA GARCIA</v>
      </c>
    </row>
    <row r="5631" spans="1:11" x14ac:dyDescent="0.3">
      <c r="A5631" t="s">
        <v>4197</v>
      </c>
      <c r="D5631" t="s">
        <v>4925</v>
      </c>
      <c r="E5631" t="s">
        <v>53</v>
      </c>
      <c r="F5631" t="s">
        <v>4284</v>
      </c>
      <c r="G5631">
        <v>8</v>
      </c>
      <c r="H5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1" t="str">
        <f>Tabla_Consulta_desde_proyectos6[[#This Row],[PRYApath]]&amp;" "&amp;Tabla_Consulta_desde_proyectos6[[#This Row],[Usunombre]]</f>
        <v>/0002/0002/0002 LIZANDRO VILLALOBOS CASTRO</v>
      </c>
    </row>
    <row r="5632" spans="1:11" x14ac:dyDescent="0.3">
      <c r="A5632" t="s">
        <v>4197</v>
      </c>
      <c r="D5632" t="s">
        <v>4925</v>
      </c>
      <c r="E5632" t="s">
        <v>55</v>
      </c>
      <c r="F5632" t="s">
        <v>4258</v>
      </c>
      <c r="G5632">
        <v>6.5</v>
      </c>
      <c r="H5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2" t="str">
        <f>Tabla_Consulta_desde_proyectos6[[#This Row],[PRYApath]]&amp;" "&amp;Tabla_Consulta_desde_proyectos6[[#This Row],[Usunombre]]</f>
        <v>/0002/0002/0002 LUIS ENRIQUE JIMENEZ SANCHO</v>
      </c>
    </row>
    <row r="5633" spans="1:11" x14ac:dyDescent="0.3">
      <c r="A5633" t="s">
        <v>4197</v>
      </c>
      <c r="D5633" t="s">
        <v>4925</v>
      </c>
      <c r="E5633" t="s">
        <v>55</v>
      </c>
      <c r="F5633" t="s">
        <v>4284</v>
      </c>
      <c r="G5633">
        <v>34</v>
      </c>
      <c r="H5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3" t="str">
        <f>Tabla_Consulta_desde_proyectos6[[#This Row],[PRYApath]]&amp;" "&amp;Tabla_Consulta_desde_proyectos6[[#This Row],[Usunombre]]</f>
        <v>/0002/0002/0002 LUIS ENRIQUE JIMENEZ SANCHO</v>
      </c>
    </row>
    <row r="5634" spans="1:11" x14ac:dyDescent="0.3">
      <c r="A5634" t="s">
        <v>4197</v>
      </c>
      <c r="D5634" t="s">
        <v>4925</v>
      </c>
      <c r="E5634" t="s">
        <v>55</v>
      </c>
      <c r="F5634" t="s">
        <v>4342</v>
      </c>
      <c r="G5634">
        <v>21.5</v>
      </c>
      <c r="H5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4" t="str">
        <f>Tabla_Consulta_desde_proyectos6[[#This Row],[PRYApath]]&amp;" "&amp;Tabla_Consulta_desde_proyectos6[[#This Row],[Usunombre]]</f>
        <v>/0002/0002/0002 LUIS ENRIQUE JIMENEZ SANCHO</v>
      </c>
    </row>
    <row r="5635" spans="1:11" x14ac:dyDescent="0.3">
      <c r="A5635" t="s">
        <v>4197</v>
      </c>
      <c r="D5635" t="s">
        <v>4925</v>
      </c>
      <c r="E5635" t="s">
        <v>55</v>
      </c>
      <c r="F5635" t="s">
        <v>4366</v>
      </c>
      <c r="G5635">
        <v>15</v>
      </c>
      <c r="H5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5" t="str">
        <f>Tabla_Consulta_desde_proyectos6[[#This Row],[PRYApath]]&amp;" "&amp;Tabla_Consulta_desde_proyectos6[[#This Row],[Usunombre]]</f>
        <v>/0002/0002/0002 LUIS ENRIQUE JIMENEZ SANCHO</v>
      </c>
    </row>
    <row r="5636" spans="1:11" x14ac:dyDescent="0.3">
      <c r="A5636" t="s">
        <v>4197</v>
      </c>
      <c r="D5636" t="s">
        <v>4925</v>
      </c>
      <c r="E5636" t="s">
        <v>55</v>
      </c>
      <c r="F5636" t="s">
        <v>4388</v>
      </c>
      <c r="G5636">
        <v>19.75</v>
      </c>
      <c r="H5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6" t="str">
        <f>Tabla_Consulta_desde_proyectos6[[#This Row],[PRYApath]]&amp;" "&amp;Tabla_Consulta_desde_proyectos6[[#This Row],[Usunombre]]</f>
        <v>/0002/0002/0002 LUIS ENRIQUE JIMENEZ SANCHO</v>
      </c>
    </row>
    <row r="5637" spans="1:11" x14ac:dyDescent="0.3">
      <c r="A5637" t="s">
        <v>4197</v>
      </c>
      <c r="D5637" t="s">
        <v>4925</v>
      </c>
      <c r="E5637" t="s">
        <v>55</v>
      </c>
      <c r="F5637" t="s">
        <v>4422</v>
      </c>
      <c r="G5637">
        <v>2</v>
      </c>
      <c r="H5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7" t="str">
        <f>Tabla_Consulta_desde_proyectos6[[#This Row],[PRYApath]]&amp;" "&amp;Tabla_Consulta_desde_proyectos6[[#This Row],[Usunombre]]</f>
        <v>/0002/0002/0002 LUIS ENRIQUE JIMENEZ SANCHO</v>
      </c>
    </row>
    <row r="5638" spans="1:11" x14ac:dyDescent="0.3">
      <c r="A5638" t="s">
        <v>4197</v>
      </c>
      <c r="D5638" t="s">
        <v>4925</v>
      </c>
      <c r="E5638" t="s">
        <v>55</v>
      </c>
      <c r="F5638" t="s">
        <v>4610</v>
      </c>
      <c r="G5638">
        <v>3</v>
      </c>
      <c r="H5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8" t="str">
        <f>Tabla_Consulta_desde_proyectos6[[#This Row],[PRYApath]]&amp;" "&amp;Tabla_Consulta_desde_proyectos6[[#This Row],[Usunombre]]</f>
        <v>/0002/0002/0002 LUIS ENRIQUE JIMENEZ SANCHO</v>
      </c>
    </row>
    <row r="5639" spans="1:11" x14ac:dyDescent="0.3">
      <c r="A5639" t="s">
        <v>4197</v>
      </c>
      <c r="D5639" t="s">
        <v>4925</v>
      </c>
      <c r="E5639" t="s">
        <v>70</v>
      </c>
      <c r="F5639" t="s">
        <v>4342</v>
      </c>
      <c r="G5639">
        <v>4</v>
      </c>
      <c r="H5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39" t="str">
        <f>Tabla_Consulta_desde_proyectos6[[#This Row],[PRYApath]]&amp;" "&amp;Tabla_Consulta_desde_proyectos6[[#This Row],[Usunombre]]</f>
        <v>/0002/0002/0002 MARIELA GUTIERREZ HIDALGO</v>
      </c>
    </row>
    <row r="5640" spans="1:11" x14ac:dyDescent="0.3">
      <c r="A5640" t="s">
        <v>4197</v>
      </c>
      <c r="D5640" t="s">
        <v>4925</v>
      </c>
      <c r="E5640" t="s">
        <v>70</v>
      </c>
      <c r="F5640" t="s">
        <v>4366</v>
      </c>
      <c r="G5640">
        <v>8</v>
      </c>
      <c r="H5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0" t="str">
        <f>Tabla_Consulta_desde_proyectos6[[#This Row],[PRYApath]]&amp;" "&amp;Tabla_Consulta_desde_proyectos6[[#This Row],[Usunombre]]</f>
        <v>/0002/0002/0002 MARIELA GUTIERREZ HIDALGO</v>
      </c>
    </row>
    <row r="5641" spans="1:11" x14ac:dyDescent="0.3">
      <c r="A5641" t="s">
        <v>4197</v>
      </c>
      <c r="D5641" t="s">
        <v>4925</v>
      </c>
      <c r="E5641" t="s">
        <v>70</v>
      </c>
      <c r="F5641" t="s">
        <v>4610</v>
      </c>
      <c r="G5641">
        <v>1</v>
      </c>
      <c r="H5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1" t="str">
        <f>Tabla_Consulta_desde_proyectos6[[#This Row],[PRYApath]]&amp;" "&amp;Tabla_Consulta_desde_proyectos6[[#This Row],[Usunombre]]</f>
        <v>/0002/0002/0002 MARIELA GUTIERREZ HIDALGO</v>
      </c>
    </row>
    <row r="5642" spans="1:11" x14ac:dyDescent="0.3">
      <c r="A5642" t="s">
        <v>4197</v>
      </c>
      <c r="D5642" t="s">
        <v>4925</v>
      </c>
      <c r="E5642" t="s">
        <v>58</v>
      </c>
      <c r="F5642" t="s">
        <v>4258</v>
      </c>
      <c r="G5642">
        <v>23</v>
      </c>
      <c r="H5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2" t="str">
        <f>Tabla_Consulta_desde_proyectos6[[#This Row],[PRYApath]]&amp;" "&amp;Tabla_Consulta_desde_proyectos6[[#This Row],[Usunombre]]</f>
        <v>/0002/0002/0002 MELVIN BRENES GOMEZ</v>
      </c>
    </row>
    <row r="5643" spans="1:11" x14ac:dyDescent="0.3">
      <c r="A5643" t="s">
        <v>4197</v>
      </c>
      <c r="D5643" t="s">
        <v>4925</v>
      </c>
      <c r="E5643" t="s">
        <v>58</v>
      </c>
      <c r="F5643" t="s">
        <v>4284</v>
      </c>
      <c r="G5643">
        <v>36.5</v>
      </c>
      <c r="H5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3" t="str">
        <f>Tabla_Consulta_desde_proyectos6[[#This Row],[PRYApath]]&amp;" "&amp;Tabla_Consulta_desde_proyectos6[[#This Row],[Usunombre]]</f>
        <v>/0002/0002/0002 MELVIN BRENES GOMEZ</v>
      </c>
    </row>
    <row r="5644" spans="1:11" x14ac:dyDescent="0.3">
      <c r="A5644" t="s">
        <v>4197</v>
      </c>
      <c r="D5644" t="s">
        <v>4925</v>
      </c>
      <c r="E5644" t="s">
        <v>58</v>
      </c>
      <c r="F5644" t="s">
        <v>4342</v>
      </c>
      <c r="G5644">
        <v>38.5</v>
      </c>
      <c r="H5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4" t="str">
        <f>Tabla_Consulta_desde_proyectos6[[#This Row],[PRYApath]]&amp;" "&amp;Tabla_Consulta_desde_proyectos6[[#This Row],[Usunombre]]</f>
        <v>/0002/0002/0002 MELVIN BRENES GOMEZ</v>
      </c>
    </row>
    <row r="5645" spans="1:11" x14ac:dyDescent="0.3">
      <c r="A5645" t="s">
        <v>4197</v>
      </c>
      <c r="D5645" t="s">
        <v>4925</v>
      </c>
      <c r="E5645" t="s">
        <v>58</v>
      </c>
      <c r="F5645" t="s">
        <v>4366</v>
      </c>
      <c r="G5645">
        <v>26</v>
      </c>
      <c r="H5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5" t="str">
        <f>Tabla_Consulta_desde_proyectos6[[#This Row],[PRYApath]]&amp;" "&amp;Tabla_Consulta_desde_proyectos6[[#This Row],[Usunombre]]</f>
        <v>/0002/0002/0002 MELVIN BRENES GOMEZ</v>
      </c>
    </row>
    <row r="5646" spans="1:11" x14ac:dyDescent="0.3">
      <c r="A5646" t="s">
        <v>4197</v>
      </c>
      <c r="D5646" t="s">
        <v>4925</v>
      </c>
      <c r="E5646" t="s">
        <v>58</v>
      </c>
      <c r="F5646" t="s">
        <v>4388</v>
      </c>
      <c r="G5646">
        <v>13</v>
      </c>
      <c r="H5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6" t="str">
        <f>Tabla_Consulta_desde_proyectos6[[#This Row],[PRYApath]]&amp;" "&amp;Tabla_Consulta_desde_proyectos6[[#This Row],[Usunombre]]</f>
        <v>/0002/0002/0002 MELVIN BRENES GOMEZ</v>
      </c>
    </row>
    <row r="5647" spans="1:11" x14ac:dyDescent="0.3">
      <c r="A5647" t="s">
        <v>4197</v>
      </c>
      <c r="D5647" t="s">
        <v>4925</v>
      </c>
      <c r="E5647" t="s">
        <v>58</v>
      </c>
      <c r="F5647" t="s">
        <v>4422</v>
      </c>
      <c r="G5647">
        <v>23</v>
      </c>
      <c r="H5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7" t="str">
        <f>Tabla_Consulta_desde_proyectos6[[#This Row],[PRYApath]]&amp;" "&amp;Tabla_Consulta_desde_proyectos6[[#This Row],[Usunombre]]</f>
        <v>/0002/0002/0002 MELVIN BRENES GOMEZ</v>
      </c>
    </row>
    <row r="5648" spans="1:11" x14ac:dyDescent="0.3">
      <c r="A5648" t="s">
        <v>4197</v>
      </c>
      <c r="D5648" t="s">
        <v>4925</v>
      </c>
      <c r="E5648" t="s">
        <v>58</v>
      </c>
      <c r="F5648" t="s">
        <v>4434</v>
      </c>
      <c r="G5648">
        <v>18.5</v>
      </c>
      <c r="H5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8" t="str">
        <f>Tabla_Consulta_desde_proyectos6[[#This Row],[PRYApath]]&amp;" "&amp;Tabla_Consulta_desde_proyectos6[[#This Row],[Usunombre]]</f>
        <v>/0002/0002/0002 MELVIN BRENES GOMEZ</v>
      </c>
    </row>
    <row r="5649" spans="1:11" x14ac:dyDescent="0.3">
      <c r="A5649" t="s">
        <v>4197</v>
      </c>
      <c r="D5649" t="s">
        <v>4925</v>
      </c>
      <c r="E5649" t="s">
        <v>58</v>
      </c>
      <c r="F5649" t="s">
        <v>4493</v>
      </c>
      <c r="G5649">
        <v>13</v>
      </c>
      <c r="H5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49" t="str">
        <f>Tabla_Consulta_desde_proyectos6[[#This Row],[PRYApath]]&amp;" "&amp;Tabla_Consulta_desde_proyectos6[[#This Row],[Usunombre]]</f>
        <v>/0002/0002/0002 MELVIN BRENES GOMEZ</v>
      </c>
    </row>
    <row r="5650" spans="1:11" x14ac:dyDescent="0.3">
      <c r="A5650" t="s">
        <v>4197</v>
      </c>
      <c r="D5650" t="s">
        <v>4925</v>
      </c>
      <c r="E5650" t="s">
        <v>58</v>
      </c>
      <c r="F5650" t="s">
        <v>4559</v>
      </c>
      <c r="G5650">
        <v>15</v>
      </c>
      <c r="H5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0" t="str">
        <f>Tabla_Consulta_desde_proyectos6[[#This Row],[PRYApath]]&amp;" "&amp;Tabla_Consulta_desde_proyectos6[[#This Row],[Usunombre]]</f>
        <v>/0002/0002/0002 MELVIN BRENES GOMEZ</v>
      </c>
    </row>
    <row r="5651" spans="1:11" x14ac:dyDescent="0.3">
      <c r="A5651" t="s">
        <v>4197</v>
      </c>
      <c r="D5651" t="s">
        <v>4925</v>
      </c>
      <c r="E5651" t="s">
        <v>58</v>
      </c>
      <c r="F5651" t="s">
        <v>4593</v>
      </c>
      <c r="G5651">
        <v>5</v>
      </c>
      <c r="H5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1" t="str">
        <f>Tabla_Consulta_desde_proyectos6[[#This Row],[PRYApath]]&amp;" "&amp;Tabla_Consulta_desde_proyectos6[[#This Row],[Usunombre]]</f>
        <v>/0002/0002/0002 MELVIN BRENES GOMEZ</v>
      </c>
    </row>
    <row r="5652" spans="1:11" x14ac:dyDescent="0.3">
      <c r="A5652" t="s">
        <v>4197</v>
      </c>
      <c r="D5652" t="s">
        <v>4925</v>
      </c>
      <c r="E5652" t="s">
        <v>58</v>
      </c>
      <c r="F5652" t="s">
        <v>4610</v>
      </c>
      <c r="G5652">
        <v>11.5</v>
      </c>
      <c r="H5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2" t="str">
        <f>Tabla_Consulta_desde_proyectos6[[#This Row],[PRYApath]]&amp;" "&amp;Tabla_Consulta_desde_proyectos6[[#This Row],[Usunombre]]</f>
        <v>/0002/0002/0002 MELVIN BRENES GOMEZ</v>
      </c>
    </row>
    <row r="5653" spans="1:11" x14ac:dyDescent="0.3">
      <c r="A5653" t="s">
        <v>4197</v>
      </c>
      <c r="D5653" t="s">
        <v>4925</v>
      </c>
      <c r="E5653" t="s">
        <v>58</v>
      </c>
      <c r="F5653" t="s">
        <v>4692</v>
      </c>
      <c r="G5653">
        <v>4.5</v>
      </c>
      <c r="H5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3" t="str">
        <f>Tabla_Consulta_desde_proyectos6[[#This Row],[PRYApath]]&amp;" "&amp;Tabla_Consulta_desde_proyectos6[[#This Row],[Usunombre]]</f>
        <v>/0002/0002/0002 MELVIN BRENES GOMEZ</v>
      </c>
    </row>
    <row r="5654" spans="1:11" x14ac:dyDescent="0.3">
      <c r="A5654" t="s">
        <v>4197</v>
      </c>
      <c r="D5654" t="s">
        <v>4926</v>
      </c>
      <c r="E5654" t="s">
        <v>4190</v>
      </c>
      <c r="F5654" t="s">
        <v>4258</v>
      </c>
      <c r="G5654">
        <v>35.25</v>
      </c>
      <c r="H5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4" t="str">
        <f>Tabla_Consulta_desde_proyectos6[[#This Row],[PRYApath]]&amp;" "&amp;Tabla_Consulta_desde_proyectos6[[#This Row],[Usunombre]]</f>
        <v>/0002/0002/0004 ARLYN GUEVARA ARRIETA</v>
      </c>
    </row>
    <row r="5655" spans="1:11" x14ac:dyDescent="0.3">
      <c r="A5655" t="s">
        <v>4197</v>
      </c>
      <c r="D5655" t="s">
        <v>4926</v>
      </c>
      <c r="E5655" t="s">
        <v>4190</v>
      </c>
      <c r="F5655" t="s">
        <v>4284</v>
      </c>
      <c r="G5655">
        <v>6</v>
      </c>
      <c r="H5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5" t="str">
        <f>Tabla_Consulta_desde_proyectos6[[#This Row],[PRYApath]]&amp;" "&amp;Tabla_Consulta_desde_proyectos6[[#This Row],[Usunombre]]</f>
        <v>/0002/0002/0004 ARLYN GUEVARA ARRIETA</v>
      </c>
    </row>
    <row r="5656" spans="1:11" x14ac:dyDescent="0.3">
      <c r="A5656" t="s">
        <v>4197</v>
      </c>
      <c r="D5656" t="s">
        <v>4926</v>
      </c>
      <c r="E5656" t="s">
        <v>4121</v>
      </c>
      <c r="F5656" t="s">
        <v>4258</v>
      </c>
      <c r="G5656">
        <v>100</v>
      </c>
      <c r="H5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6" t="str">
        <f>Tabla_Consulta_desde_proyectos6[[#This Row],[PRYApath]]&amp;" "&amp;Tabla_Consulta_desde_proyectos6[[#This Row],[Usunombre]]</f>
        <v>/0002/0002/0004 CARLA SALGUERO ACHI</v>
      </c>
    </row>
    <row r="5657" spans="1:11" x14ac:dyDescent="0.3">
      <c r="A5657" t="s">
        <v>4197</v>
      </c>
      <c r="D5657" t="s">
        <v>4926</v>
      </c>
      <c r="E5657" t="s">
        <v>4121</v>
      </c>
      <c r="F5657" t="s">
        <v>4284</v>
      </c>
      <c r="G5657">
        <v>117.5</v>
      </c>
      <c r="H5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7" t="str">
        <f>Tabla_Consulta_desde_proyectos6[[#This Row],[PRYApath]]&amp;" "&amp;Tabla_Consulta_desde_proyectos6[[#This Row],[Usunombre]]</f>
        <v>/0002/0002/0004 CARLA SALGUERO ACHI</v>
      </c>
    </row>
    <row r="5658" spans="1:11" x14ac:dyDescent="0.3">
      <c r="A5658" t="s">
        <v>4197</v>
      </c>
      <c r="D5658" t="s">
        <v>4926</v>
      </c>
      <c r="E5658" t="s">
        <v>4121</v>
      </c>
      <c r="F5658" t="s">
        <v>4342</v>
      </c>
      <c r="G5658">
        <v>148</v>
      </c>
      <c r="H5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8" t="str">
        <f>Tabla_Consulta_desde_proyectos6[[#This Row],[PRYApath]]&amp;" "&amp;Tabla_Consulta_desde_proyectos6[[#This Row],[Usunombre]]</f>
        <v>/0002/0002/0004 CARLA SALGUERO ACHI</v>
      </c>
    </row>
    <row r="5659" spans="1:11" x14ac:dyDescent="0.3">
      <c r="A5659" t="s">
        <v>4197</v>
      </c>
      <c r="D5659" t="s">
        <v>4926</v>
      </c>
      <c r="E5659" t="s">
        <v>4121</v>
      </c>
      <c r="F5659" t="s">
        <v>4366</v>
      </c>
      <c r="G5659">
        <v>85</v>
      </c>
      <c r="H5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59" t="str">
        <f>Tabla_Consulta_desde_proyectos6[[#This Row],[PRYApath]]&amp;" "&amp;Tabla_Consulta_desde_proyectos6[[#This Row],[Usunombre]]</f>
        <v>/0002/0002/0004 CARLA SALGUERO ACHI</v>
      </c>
    </row>
    <row r="5660" spans="1:11" x14ac:dyDescent="0.3">
      <c r="A5660" t="s">
        <v>4197</v>
      </c>
      <c r="D5660" t="s">
        <v>4926</v>
      </c>
      <c r="E5660" t="s">
        <v>4121</v>
      </c>
      <c r="F5660" t="s">
        <v>4388</v>
      </c>
      <c r="G5660">
        <v>132</v>
      </c>
      <c r="H5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0" t="str">
        <f>Tabla_Consulta_desde_proyectos6[[#This Row],[PRYApath]]&amp;" "&amp;Tabla_Consulta_desde_proyectos6[[#This Row],[Usunombre]]</f>
        <v>/0002/0002/0004 CARLA SALGUERO ACHI</v>
      </c>
    </row>
    <row r="5661" spans="1:11" x14ac:dyDescent="0.3">
      <c r="A5661" t="s">
        <v>4197</v>
      </c>
      <c r="D5661" t="s">
        <v>4926</v>
      </c>
      <c r="E5661" t="s">
        <v>4121</v>
      </c>
      <c r="F5661" t="s">
        <v>4422</v>
      </c>
      <c r="G5661">
        <v>100</v>
      </c>
      <c r="H5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1" t="str">
        <f>Tabla_Consulta_desde_proyectos6[[#This Row],[PRYApath]]&amp;" "&amp;Tabla_Consulta_desde_proyectos6[[#This Row],[Usunombre]]</f>
        <v>/0002/0002/0004 CARLA SALGUERO ACHI</v>
      </c>
    </row>
    <row r="5662" spans="1:11" x14ac:dyDescent="0.3">
      <c r="A5662" t="s">
        <v>4197</v>
      </c>
      <c r="D5662" t="s">
        <v>4926</v>
      </c>
      <c r="E5662" t="s">
        <v>4121</v>
      </c>
      <c r="F5662" t="s">
        <v>4434</v>
      </c>
      <c r="G5662">
        <v>56</v>
      </c>
      <c r="H5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2" t="str">
        <f>Tabla_Consulta_desde_proyectos6[[#This Row],[PRYApath]]&amp;" "&amp;Tabla_Consulta_desde_proyectos6[[#This Row],[Usunombre]]</f>
        <v>/0002/0002/0004 CARLA SALGUERO ACHI</v>
      </c>
    </row>
    <row r="5663" spans="1:11" x14ac:dyDescent="0.3">
      <c r="A5663" t="s">
        <v>4197</v>
      </c>
      <c r="D5663" t="s">
        <v>4926</v>
      </c>
      <c r="E5663" t="s">
        <v>63</v>
      </c>
      <c r="F5663" t="s">
        <v>4692</v>
      </c>
      <c r="G5663">
        <v>16</v>
      </c>
      <c r="H5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3" t="str">
        <f>Tabla_Consulta_desde_proyectos6[[#This Row],[PRYApath]]&amp;" "&amp;Tabla_Consulta_desde_proyectos6[[#This Row],[Usunombre]]</f>
        <v>/0002/0002/0004 CAROL RODRIGUEZ SOLORZANO</v>
      </c>
    </row>
    <row r="5664" spans="1:11" x14ac:dyDescent="0.3">
      <c r="A5664" t="s">
        <v>4197</v>
      </c>
      <c r="D5664" t="s">
        <v>4926</v>
      </c>
      <c r="E5664" t="s">
        <v>69</v>
      </c>
      <c r="F5664" t="s">
        <v>4388</v>
      </c>
      <c r="G5664">
        <v>2</v>
      </c>
      <c r="H5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4" t="str">
        <f>Tabla_Consulta_desde_proyectos6[[#This Row],[PRYApath]]&amp;" "&amp;Tabla_Consulta_desde_proyectos6[[#This Row],[Usunombre]]</f>
        <v>/0002/0002/0004 DANNY DAVID BUSTOS ROJAS</v>
      </c>
    </row>
    <row r="5665" spans="1:11" x14ac:dyDescent="0.3">
      <c r="A5665" t="s">
        <v>4197</v>
      </c>
      <c r="D5665" t="s">
        <v>4926</v>
      </c>
      <c r="E5665" t="s">
        <v>69</v>
      </c>
      <c r="F5665" t="s">
        <v>4422</v>
      </c>
      <c r="G5665">
        <v>1</v>
      </c>
      <c r="H5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5" t="str">
        <f>Tabla_Consulta_desde_proyectos6[[#This Row],[PRYApath]]&amp;" "&amp;Tabla_Consulta_desde_proyectos6[[#This Row],[Usunombre]]</f>
        <v>/0002/0002/0004 DANNY DAVID BUSTOS ROJAS</v>
      </c>
    </row>
    <row r="5666" spans="1:11" x14ac:dyDescent="0.3">
      <c r="A5666" t="s">
        <v>4197</v>
      </c>
      <c r="D5666" t="s">
        <v>4926</v>
      </c>
      <c r="E5666" t="s">
        <v>69</v>
      </c>
      <c r="F5666" t="s">
        <v>4493</v>
      </c>
      <c r="G5666">
        <v>2</v>
      </c>
      <c r="H5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6" t="str">
        <f>Tabla_Consulta_desde_proyectos6[[#This Row],[PRYApath]]&amp;" "&amp;Tabla_Consulta_desde_proyectos6[[#This Row],[Usunombre]]</f>
        <v>/0002/0002/0004 DANNY DAVID BUSTOS ROJAS</v>
      </c>
    </row>
    <row r="5667" spans="1:11" x14ac:dyDescent="0.3">
      <c r="A5667" t="s">
        <v>4197</v>
      </c>
      <c r="D5667" t="s">
        <v>4926</v>
      </c>
      <c r="E5667" t="s">
        <v>4122</v>
      </c>
      <c r="F5667" t="s">
        <v>4284</v>
      </c>
      <c r="G5667">
        <v>8</v>
      </c>
      <c r="H5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7" t="str">
        <f>Tabla_Consulta_desde_proyectos6[[#This Row],[PRYApath]]&amp;" "&amp;Tabla_Consulta_desde_proyectos6[[#This Row],[Usunombre]]</f>
        <v>/0002/0002/0004 EVANS ANDRES CAMPOS SOLIS</v>
      </c>
    </row>
    <row r="5668" spans="1:11" x14ac:dyDescent="0.3">
      <c r="A5668" t="s">
        <v>4197</v>
      </c>
      <c r="D5668" t="s">
        <v>4926</v>
      </c>
      <c r="E5668" t="s">
        <v>4122</v>
      </c>
      <c r="F5668" t="s">
        <v>4559</v>
      </c>
      <c r="G5668">
        <v>2</v>
      </c>
      <c r="H5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8" t="str">
        <f>Tabla_Consulta_desde_proyectos6[[#This Row],[PRYApath]]&amp;" "&amp;Tabla_Consulta_desde_proyectos6[[#This Row],[Usunombre]]</f>
        <v>/0002/0002/0004 EVANS ANDRES CAMPOS SOLIS</v>
      </c>
    </row>
    <row r="5669" spans="1:11" x14ac:dyDescent="0.3">
      <c r="A5669" t="s">
        <v>4197</v>
      </c>
      <c r="D5669" t="s">
        <v>4926</v>
      </c>
      <c r="E5669" t="s">
        <v>4122</v>
      </c>
      <c r="F5669" t="s">
        <v>4593</v>
      </c>
      <c r="G5669">
        <v>2</v>
      </c>
      <c r="H5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69" t="str">
        <f>Tabla_Consulta_desde_proyectos6[[#This Row],[PRYApath]]&amp;" "&amp;Tabla_Consulta_desde_proyectos6[[#This Row],[Usunombre]]</f>
        <v>/0002/0002/0004 EVANS ANDRES CAMPOS SOLIS</v>
      </c>
    </row>
    <row r="5670" spans="1:11" x14ac:dyDescent="0.3">
      <c r="A5670" t="s">
        <v>4197</v>
      </c>
      <c r="D5670" t="s">
        <v>4926</v>
      </c>
      <c r="E5670" t="s">
        <v>939</v>
      </c>
      <c r="F5670" t="s">
        <v>4342</v>
      </c>
      <c r="G5670">
        <v>4</v>
      </c>
      <c r="H5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0" t="str">
        <f>Tabla_Consulta_desde_proyectos6[[#This Row],[PRYApath]]&amp;" "&amp;Tabla_Consulta_desde_proyectos6[[#This Row],[Usunombre]]</f>
        <v>/0002/0002/0004 JAVIER VARGAS VILLALTA</v>
      </c>
    </row>
    <row r="5671" spans="1:11" x14ac:dyDescent="0.3">
      <c r="A5671" t="s">
        <v>4197</v>
      </c>
      <c r="D5671" t="s">
        <v>4926</v>
      </c>
      <c r="E5671" t="s">
        <v>52</v>
      </c>
      <c r="F5671" t="s">
        <v>4610</v>
      </c>
      <c r="G5671">
        <v>6.75</v>
      </c>
      <c r="H5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1" t="str">
        <f>Tabla_Consulta_desde_proyectos6[[#This Row],[PRYApath]]&amp;" "&amp;Tabla_Consulta_desde_proyectos6[[#This Row],[Usunombre]]</f>
        <v>/0002/0002/0004 JUAN ANTONIO MORA GARCIA</v>
      </c>
    </row>
    <row r="5672" spans="1:11" x14ac:dyDescent="0.3">
      <c r="A5672" t="s">
        <v>4197</v>
      </c>
      <c r="D5672" t="s">
        <v>4926</v>
      </c>
      <c r="E5672" t="s">
        <v>53</v>
      </c>
      <c r="F5672" t="s">
        <v>4284</v>
      </c>
      <c r="G5672">
        <v>12</v>
      </c>
      <c r="H5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2" t="str">
        <f>Tabla_Consulta_desde_proyectos6[[#This Row],[PRYApath]]&amp;" "&amp;Tabla_Consulta_desde_proyectos6[[#This Row],[Usunombre]]</f>
        <v>/0002/0002/0004 LIZANDRO VILLALOBOS CASTRO</v>
      </c>
    </row>
    <row r="5673" spans="1:11" x14ac:dyDescent="0.3">
      <c r="A5673" t="s">
        <v>4197</v>
      </c>
      <c r="D5673" t="s">
        <v>4926</v>
      </c>
      <c r="E5673" t="s">
        <v>55</v>
      </c>
      <c r="F5673" t="s">
        <v>4342</v>
      </c>
      <c r="G5673">
        <v>5</v>
      </c>
      <c r="H5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3" t="str">
        <f>Tabla_Consulta_desde_proyectos6[[#This Row],[PRYApath]]&amp;" "&amp;Tabla_Consulta_desde_proyectos6[[#This Row],[Usunombre]]</f>
        <v>/0002/0002/0004 LUIS ENRIQUE JIMENEZ SANCHO</v>
      </c>
    </row>
    <row r="5674" spans="1:11" x14ac:dyDescent="0.3">
      <c r="A5674" t="s">
        <v>4197</v>
      </c>
      <c r="D5674" t="s">
        <v>4926</v>
      </c>
      <c r="E5674" t="s">
        <v>58</v>
      </c>
      <c r="F5674" t="s">
        <v>4258</v>
      </c>
      <c r="G5674">
        <v>7.5</v>
      </c>
      <c r="H5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4" t="str">
        <f>Tabla_Consulta_desde_proyectos6[[#This Row],[PRYApath]]&amp;" "&amp;Tabla_Consulta_desde_proyectos6[[#This Row],[Usunombre]]</f>
        <v>/0002/0002/0004 MELVIN BRENES GOMEZ</v>
      </c>
    </row>
    <row r="5675" spans="1:11" x14ac:dyDescent="0.3">
      <c r="A5675" t="s">
        <v>4197</v>
      </c>
      <c r="D5675" t="s">
        <v>4926</v>
      </c>
      <c r="E5675" t="s">
        <v>58</v>
      </c>
      <c r="F5675" t="s">
        <v>4422</v>
      </c>
      <c r="G5675">
        <v>1</v>
      </c>
      <c r="H5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5" t="str">
        <f>Tabla_Consulta_desde_proyectos6[[#This Row],[PRYApath]]&amp;" "&amp;Tabla_Consulta_desde_proyectos6[[#This Row],[Usunombre]]</f>
        <v>/0002/0002/0004 MELVIN BRENES GOMEZ</v>
      </c>
    </row>
    <row r="5676" spans="1:11" x14ac:dyDescent="0.3">
      <c r="A5676" t="s">
        <v>4197</v>
      </c>
      <c r="D5676" t="s">
        <v>4926</v>
      </c>
      <c r="E5676" t="s">
        <v>58</v>
      </c>
      <c r="F5676" t="s">
        <v>4559</v>
      </c>
      <c r="G5676">
        <v>1</v>
      </c>
      <c r="H5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6" t="str">
        <f>Tabla_Consulta_desde_proyectos6[[#This Row],[PRYApath]]&amp;" "&amp;Tabla_Consulta_desde_proyectos6[[#This Row],[Usunombre]]</f>
        <v>/0002/0002/0004 MELVIN BRENES GOMEZ</v>
      </c>
    </row>
    <row r="5677" spans="1:11" x14ac:dyDescent="0.3">
      <c r="A5677" t="s">
        <v>4197</v>
      </c>
      <c r="D5677" t="s">
        <v>4926</v>
      </c>
      <c r="E5677" t="s">
        <v>58</v>
      </c>
      <c r="F5677" t="s">
        <v>4692</v>
      </c>
      <c r="G5677">
        <v>2</v>
      </c>
      <c r="H5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7" t="str">
        <f>Tabla_Consulta_desde_proyectos6[[#This Row],[PRYApath]]&amp;" "&amp;Tabla_Consulta_desde_proyectos6[[#This Row],[Usunombre]]</f>
        <v>/0002/0002/0004 MELVIN BRENES GOMEZ</v>
      </c>
    </row>
    <row r="5678" spans="1:11" x14ac:dyDescent="0.3">
      <c r="A5678" t="s">
        <v>4197</v>
      </c>
      <c r="D5678" t="s">
        <v>5812</v>
      </c>
      <c r="E5678" t="s">
        <v>60</v>
      </c>
      <c r="F5678" t="s">
        <v>4342</v>
      </c>
      <c r="G5678">
        <v>2</v>
      </c>
      <c r="H5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8" t="str">
        <f>Tabla_Consulta_desde_proyectos6[[#This Row],[PRYApath]]&amp;" "&amp;Tabla_Consulta_desde_proyectos6[[#This Row],[Usunombre]]</f>
        <v>/0002/0002/0006/0002 AARON VARGAS VALVERDE</v>
      </c>
    </row>
    <row r="5679" spans="1:11" x14ac:dyDescent="0.3">
      <c r="A5679" t="s">
        <v>4197</v>
      </c>
      <c r="D5679" t="s">
        <v>5812</v>
      </c>
      <c r="E5679" t="s">
        <v>4121</v>
      </c>
      <c r="F5679" t="s">
        <v>4258</v>
      </c>
      <c r="G5679">
        <v>1</v>
      </c>
      <c r="H5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79" t="str">
        <f>Tabla_Consulta_desde_proyectos6[[#This Row],[PRYApath]]&amp;" "&amp;Tabla_Consulta_desde_proyectos6[[#This Row],[Usunombre]]</f>
        <v>/0002/0002/0006/0002 CARLA SALGUERO ACHI</v>
      </c>
    </row>
    <row r="5680" spans="1:11" x14ac:dyDescent="0.3">
      <c r="A5680" t="s">
        <v>4197</v>
      </c>
      <c r="D5680" t="s">
        <v>5812</v>
      </c>
      <c r="E5680" t="s">
        <v>63</v>
      </c>
      <c r="F5680" t="s">
        <v>4366</v>
      </c>
      <c r="G5680">
        <v>2</v>
      </c>
      <c r="H5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0" t="str">
        <f>Tabla_Consulta_desde_proyectos6[[#This Row],[PRYApath]]&amp;" "&amp;Tabla_Consulta_desde_proyectos6[[#This Row],[Usunombre]]</f>
        <v>/0002/0002/0006/0002 CAROL RODRIGUEZ SOLORZANO</v>
      </c>
    </row>
    <row r="5681" spans="1:11" x14ac:dyDescent="0.3">
      <c r="A5681" t="s">
        <v>4197</v>
      </c>
      <c r="D5681" t="s">
        <v>5812</v>
      </c>
      <c r="E5681" t="s">
        <v>63</v>
      </c>
      <c r="F5681" t="s">
        <v>4388</v>
      </c>
      <c r="G5681">
        <v>2</v>
      </c>
      <c r="H5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1" t="str">
        <f>Tabla_Consulta_desde_proyectos6[[#This Row],[PRYApath]]&amp;" "&amp;Tabla_Consulta_desde_proyectos6[[#This Row],[Usunombre]]</f>
        <v>/0002/0002/0006/0002 CAROL RODRIGUEZ SOLORZANO</v>
      </c>
    </row>
    <row r="5682" spans="1:11" x14ac:dyDescent="0.3">
      <c r="A5682" t="s">
        <v>4197</v>
      </c>
      <c r="D5682" t="s">
        <v>5812</v>
      </c>
      <c r="E5682" t="s">
        <v>63</v>
      </c>
      <c r="F5682" t="s">
        <v>4434</v>
      </c>
      <c r="G5682">
        <v>1.5</v>
      </c>
      <c r="H5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2" t="str">
        <f>Tabla_Consulta_desde_proyectos6[[#This Row],[PRYApath]]&amp;" "&amp;Tabla_Consulta_desde_proyectos6[[#This Row],[Usunombre]]</f>
        <v>/0002/0002/0006/0002 CAROL RODRIGUEZ SOLORZANO</v>
      </c>
    </row>
    <row r="5683" spans="1:11" x14ac:dyDescent="0.3">
      <c r="A5683" t="s">
        <v>4197</v>
      </c>
      <c r="D5683" t="s">
        <v>5812</v>
      </c>
      <c r="E5683" t="s">
        <v>63</v>
      </c>
      <c r="F5683" t="s">
        <v>4493</v>
      </c>
      <c r="G5683">
        <v>5</v>
      </c>
      <c r="H5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3" t="str">
        <f>Tabla_Consulta_desde_proyectos6[[#This Row],[PRYApath]]&amp;" "&amp;Tabla_Consulta_desde_proyectos6[[#This Row],[Usunombre]]</f>
        <v>/0002/0002/0006/0002 CAROL RODRIGUEZ SOLORZANO</v>
      </c>
    </row>
    <row r="5684" spans="1:11" x14ac:dyDescent="0.3">
      <c r="A5684" t="s">
        <v>4197</v>
      </c>
      <c r="D5684" t="s">
        <v>5812</v>
      </c>
      <c r="E5684" t="s">
        <v>4122</v>
      </c>
      <c r="F5684" t="s">
        <v>4366</v>
      </c>
      <c r="G5684">
        <v>3</v>
      </c>
      <c r="H5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4" t="str">
        <f>Tabla_Consulta_desde_proyectos6[[#This Row],[PRYApath]]&amp;" "&amp;Tabla_Consulta_desde_proyectos6[[#This Row],[Usunombre]]</f>
        <v>/0002/0002/0006/0002 EVANS ANDRES CAMPOS SOLIS</v>
      </c>
    </row>
    <row r="5685" spans="1:11" x14ac:dyDescent="0.3">
      <c r="A5685" t="s">
        <v>4197</v>
      </c>
      <c r="D5685" t="s">
        <v>5813</v>
      </c>
      <c r="E5685" t="s">
        <v>69</v>
      </c>
      <c r="F5685" t="s">
        <v>4388</v>
      </c>
      <c r="G5685">
        <v>6</v>
      </c>
      <c r="H5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5" t="str">
        <f>Tabla_Consulta_desde_proyectos6[[#This Row],[PRYApath]]&amp;" "&amp;Tabla_Consulta_desde_proyectos6[[#This Row],[Usunombre]]</f>
        <v>/0002/0002/0006/0004 DANNY DAVID BUSTOS ROJAS</v>
      </c>
    </row>
    <row r="5686" spans="1:11" x14ac:dyDescent="0.3">
      <c r="A5686" t="s">
        <v>4197</v>
      </c>
      <c r="D5686" t="s">
        <v>5813</v>
      </c>
      <c r="E5686" t="s">
        <v>4122</v>
      </c>
      <c r="F5686" t="s">
        <v>4258</v>
      </c>
      <c r="G5686">
        <v>8</v>
      </c>
      <c r="H5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6" t="str">
        <f>Tabla_Consulta_desde_proyectos6[[#This Row],[PRYApath]]&amp;" "&amp;Tabla_Consulta_desde_proyectos6[[#This Row],[Usunombre]]</f>
        <v>/0002/0002/0006/0004 EVANS ANDRES CAMPOS SOLIS</v>
      </c>
    </row>
    <row r="5687" spans="1:11" x14ac:dyDescent="0.3">
      <c r="A5687" t="s">
        <v>4197</v>
      </c>
      <c r="D5687" t="s">
        <v>5813</v>
      </c>
      <c r="E5687" t="s">
        <v>4122</v>
      </c>
      <c r="F5687" t="s">
        <v>4284</v>
      </c>
      <c r="G5687">
        <v>62</v>
      </c>
      <c r="H5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7" t="str">
        <f>Tabla_Consulta_desde_proyectos6[[#This Row],[PRYApath]]&amp;" "&amp;Tabla_Consulta_desde_proyectos6[[#This Row],[Usunombre]]</f>
        <v>/0002/0002/0006/0004 EVANS ANDRES CAMPOS SOLIS</v>
      </c>
    </row>
    <row r="5688" spans="1:11" x14ac:dyDescent="0.3">
      <c r="A5688" t="s">
        <v>4197</v>
      </c>
      <c r="D5688" t="s">
        <v>5813</v>
      </c>
      <c r="E5688" t="s">
        <v>4122</v>
      </c>
      <c r="F5688" t="s">
        <v>4342</v>
      </c>
      <c r="G5688">
        <v>166</v>
      </c>
      <c r="H5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8" t="str">
        <f>Tabla_Consulta_desde_proyectos6[[#This Row],[PRYApath]]&amp;" "&amp;Tabla_Consulta_desde_proyectos6[[#This Row],[Usunombre]]</f>
        <v>/0002/0002/0006/0004 EVANS ANDRES CAMPOS SOLIS</v>
      </c>
    </row>
    <row r="5689" spans="1:11" x14ac:dyDescent="0.3">
      <c r="A5689" t="s">
        <v>4197</v>
      </c>
      <c r="D5689" t="s">
        <v>5813</v>
      </c>
      <c r="E5689" t="s">
        <v>4122</v>
      </c>
      <c r="F5689" t="s">
        <v>4366</v>
      </c>
      <c r="G5689">
        <v>139</v>
      </c>
      <c r="H5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89" t="str">
        <f>Tabla_Consulta_desde_proyectos6[[#This Row],[PRYApath]]&amp;" "&amp;Tabla_Consulta_desde_proyectos6[[#This Row],[Usunombre]]</f>
        <v>/0002/0002/0006/0004 EVANS ANDRES CAMPOS SOLIS</v>
      </c>
    </row>
    <row r="5690" spans="1:11" x14ac:dyDescent="0.3">
      <c r="A5690" t="s">
        <v>4197</v>
      </c>
      <c r="D5690" t="s">
        <v>5813</v>
      </c>
      <c r="E5690" t="s">
        <v>4122</v>
      </c>
      <c r="F5690" t="s">
        <v>4388</v>
      </c>
      <c r="G5690">
        <v>166</v>
      </c>
      <c r="H5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0" t="str">
        <f>Tabla_Consulta_desde_proyectos6[[#This Row],[PRYApath]]&amp;" "&amp;Tabla_Consulta_desde_proyectos6[[#This Row],[Usunombre]]</f>
        <v>/0002/0002/0006/0004 EVANS ANDRES CAMPOS SOLIS</v>
      </c>
    </row>
    <row r="5691" spans="1:11" x14ac:dyDescent="0.3">
      <c r="A5691" t="s">
        <v>4197</v>
      </c>
      <c r="D5691" t="s">
        <v>5813</v>
      </c>
      <c r="E5691" t="s">
        <v>4122</v>
      </c>
      <c r="F5691" t="s">
        <v>4422</v>
      </c>
      <c r="G5691">
        <v>4</v>
      </c>
      <c r="H5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1" t="str">
        <f>Tabla_Consulta_desde_proyectos6[[#This Row],[PRYApath]]&amp;" "&amp;Tabla_Consulta_desde_proyectos6[[#This Row],[Usunombre]]</f>
        <v>/0002/0002/0006/0004 EVANS ANDRES CAMPOS SOLIS</v>
      </c>
    </row>
    <row r="5692" spans="1:11" x14ac:dyDescent="0.3">
      <c r="A5692" t="s">
        <v>4197</v>
      </c>
      <c r="D5692" t="s">
        <v>5813</v>
      </c>
      <c r="E5692" t="s">
        <v>4122</v>
      </c>
      <c r="F5692" t="s">
        <v>4434</v>
      </c>
      <c r="G5692">
        <v>5</v>
      </c>
      <c r="H5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2" t="str">
        <f>Tabla_Consulta_desde_proyectos6[[#This Row],[PRYApath]]&amp;" "&amp;Tabla_Consulta_desde_proyectos6[[#This Row],[Usunombre]]</f>
        <v>/0002/0002/0006/0004 EVANS ANDRES CAMPOS SOLIS</v>
      </c>
    </row>
    <row r="5693" spans="1:11" x14ac:dyDescent="0.3">
      <c r="A5693" t="s">
        <v>4197</v>
      </c>
      <c r="D5693" t="s">
        <v>5813</v>
      </c>
      <c r="E5693" t="s">
        <v>4122</v>
      </c>
      <c r="F5693" t="s">
        <v>4493</v>
      </c>
      <c r="G5693">
        <v>149</v>
      </c>
      <c r="H5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3" t="str">
        <f>Tabla_Consulta_desde_proyectos6[[#This Row],[PRYApath]]&amp;" "&amp;Tabla_Consulta_desde_proyectos6[[#This Row],[Usunombre]]</f>
        <v>/0002/0002/0006/0004 EVANS ANDRES CAMPOS SOLIS</v>
      </c>
    </row>
    <row r="5694" spans="1:11" x14ac:dyDescent="0.3">
      <c r="A5694" t="s">
        <v>4197</v>
      </c>
      <c r="D5694" t="s">
        <v>5813</v>
      </c>
      <c r="E5694" t="s">
        <v>4122</v>
      </c>
      <c r="F5694" t="s">
        <v>4559</v>
      </c>
      <c r="G5694">
        <v>154</v>
      </c>
      <c r="H5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4" t="str">
        <f>Tabla_Consulta_desde_proyectos6[[#This Row],[PRYApath]]&amp;" "&amp;Tabla_Consulta_desde_proyectos6[[#This Row],[Usunombre]]</f>
        <v>/0002/0002/0006/0004 EVANS ANDRES CAMPOS SOLIS</v>
      </c>
    </row>
    <row r="5695" spans="1:11" x14ac:dyDescent="0.3">
      <c r="A5695" t="s">
        <v>4197</v>
      </c>
      <c r="D5695" t="s">
        <v>5813</v>
      </c>
      <c r="E5695" t="s">
        <v>4122</v>
      </c>
      <c r="F5695" t="s">
        <v>4593</v>
      </c>
      <c r="G5695">
        <v>21</v>
      </c>
      <c r="H5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5" t="str">
        <f>Tabla_Consulta_desde_proyectos6[[#This Row],[PRYApath]]&amp;" "&amp;Tabla_Consulta_desde_proyectos6[[#This Row],[Usunombre]]</f>
        <v>/0002/0002/0006/0004 EVANS ANDRES CAMPOS SOLIS</v>
      </c>
    </row>
    <row r="5696" spans="1:11" x14ac:dyDescent="0.3">
      <c r="A5696" t="s">
        <v>4197</v>
      </c>
      <c r="D5696" t="s">
        <v>5813</v>
      </c>
      <c r="E5696" t="s">
        <v>52</v>
      </c>
      <c r="F5696" t="s">
        <v>4284</v>
      </c>
      <c r="G5696">
        <v>12.4</v>
      </c>
      <c r="H5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6" t="str">
        <f>Tabla_Consulta_desde_proyectos6[[#This Row],[PRYApath]]&amp;" "&amp;Tabla_Consulta_desde_proyectos6[[#This Row],[Usunombre]]</f>
        <v>/0002/0002/0006/0004 JUAN ANTONIO MORA GARCIA</v>
      </c>
    </row>
    <row r="5697" spans="1:11" x14ac:dyDescent="0.3">
      <c r="A5697" t="s">
        <v>4197</v>
      </c>
      <c r="D5697" t="s">
        <v>5813</v>
      </c>
      <c r="E5697" t="s">
        <v>52</v>
      </c>
      <c r="F5697" t="s">
        <v>4593</v>
      </c>
      <c r="G5697">
        <v>3</v>
      </c>
      <c r="H5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7" t="str">
        <f>Tabla_Consulta_desde_proyectos6[[#This Row],[PRYApath]]&amp;" "&amp;Tabla_Consulta_desde_proyectos6[[#This Row],[Usunombre]]</f>
        <v>/0002/0002/0006/0004 JUAN ANTONIO MORA GARCIA</v>
      </c>
    </row>
    <row r="5698" spans="1:11" x14ac:dyDescent="0.3">
      <c r="A5698" t="s">
        <v>4197</v>
      </c>
      <c r="D5698" t="s">
        <v>5813</v>
      </c>
      <c r="E5698" t="s">
        <v>70</v>
      </c>
      <c r="F5698" t="s">
        <v>4559</v>
      </c>
      <c r="G5698">
        <v>3</v>
      </c>
      <c r="H5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8" t="str">
        <f>Tabla_Consulta_desde_proyectos6[[#This Row],[PRYApath]]&amp;" "&amp;Tabla_Consulta_desde_proyectos6[[#This Row],[Usunombre]]</f>
        <v>/0002/0002/0006/0004 MARIELA GUTIERREZ HIDALGO</v>
      </c>
    </row>
    <row r="5699" spans="1:11" x14ac:dyDescent="0.3">
      <c r="A5699" t="s">
        <v>4197</v>
      </c>
      <c r="D5699" t="s">
        <v>5813</v>
      </c>
      <c r="E5699" t="s">
        <v>58</v>
      </c>
      <c r="F5699" t="s">
        <v>4388</v>
      </c>
      <c r="G5699">
        <v>2</v>
      </c>
      <c r="H5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699" t="str">
        <f>Tabla_Consulta_desde_proyectos6[[#This Row],[PRYApath]]&amp;" "&amp;Tabla_Consulta_desde_proyectos6[[#This Row],[Usunombre]]</f>
        <v>/0002/0002/0006/0004 MELVIN BRENES GOMEZ</v>
      </c>
    </row>
    <row r="5700" spans="1:11" x14ac:dyDescent="0.3">
      <c r="A5700" t="s">
        <v>4197</v>
      </c>
      <c r="D5700" t="s">
        <v>5813</v>
      </c>
      <c r="E5700" t="s">
        <v>58</v>
      </c>
      <c r="F5700" t="s">
        <v>4434</v>
      </c>
      <c r="G5700">
        <v>5</v>
      </c>
      <c r="H5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0" t="str">
        <f>Tabla_Consulta_desde_proyectos6[[#This Row],[PRYApath]]&amp;" "&amp;Tabla_Consulta_desde_proyectos6[[#This Row],[Usunombre]]</f>
        <v>/0002/0002/0006/0004 MELVIN BRENES GOMEZ</v>
      </c>
    </row>
    <row r="5701" spans="1:11" x14ac:dyDescent="0.3">
      <c r="A5701" t="s">
        <v>4197</v>
      </c>
      <c r="D5701" t="s">
        <v>5813</v>
      </c>
      <c r="E5701" t="s">
        <v>58</v>
      </c>
      <c r="F5701" t="s">
        <v>4593</v>
      </c>
      <c r="G5701">
        <v>3</v>
      </c>
      <c r="H5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1" t="str">
        <f>Tabla_Consulta_desde_proyectos6[[#This Row],[PRYApath]]&amp;" "&amp;Tabla_Consulta_desde_proyectos6[[#This Row],[Usunombre]]</f>
        <v>/0002/0002/0006/0004 MELVIN BRENES GOMEZ</v>
      </c>
    </row>
    <row r="5702" spans="1:11" x14ac:dyDescent="0.3">
      <c r="A5702" t="s">
        <v>4197</v>
      </c>
      <c r="D5702" t="s">
        <v>5813</v>
      </c>
      <c r="E5702" t="s">
        <v>58</v>
      </c>
      <c r="F5702" t="s">
        <v>4610</v>
      </c>
      <c r="G5702">
        <v>7</v>
      </c>
      <c r="H5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2" t="str">
        <f>Tabla_Consulta_desde_proyectos6[[#This Row],[PRYApath]]&amp;" "&amp;Tabla_Consulta_desde_proyectos6[[#This Row],[Usunombre]]</f>
        <v>/0002/0002/0006/0004 MELVIN BRENES GOMEZ</v>
      </c>
    </row>
    <row r="5703" spans="1:11" x14ac:dyDescent="0.3">
      <c r="A5703" t="s">
        <v>4197</v>
      </c>
      <c r="D5703" t="s">
        <v>5814</v>
      </c>
      <c r="E5703" t="s">
        <v>58</v>
      </c>
      <c r="F5703" t="s">
        <v>4434</v>
      </c>
      <c r="G5703">
        <v>1.5</v>
      </c>
      <c r="H5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3" t="str">
        <f>Tabla_Consulta_desde_proyectos6[[#This Row],[PRYApath]]&amp;" "&amp;Tabla_Consulta_desde_proyectos6[[#This Row],[Usunombre]]</f>
        <v>/0002/0002/0006/0006 MELVIN BRENES GOMEZ</v>
      </c>
    </row>
    <row r="5704" spans="1:11" x14ac:dyDescent="0.3">
      <c r="A5704" t="s">
        <v>4197</v>
      </c>
      <c r="D5704" t="s">
        <v>5815</v>
      </c>
      <c r="E5704" t="s">
        <v>59</v>
      </c>
      <c r="F5704" t="s">
        <v>4366</v>
      </c>
      <c r="G5704">
        <v>2</v>
      </c>
      <c r="H5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4" t="str">
        <f>Tabla_Consulta_desde_proyectos6[[#This Row],[PRYApath]]&amp;" "&amp;Tabla_Consulta_desde_proyectos6[[#This Row],[Usunombre]]</f>
        <v>/0002/0002/0006/0008 ALVARO CHAVES SABORIO</v>
      </c>
    </row>
    <row r="5705" spans="1:11" x14ac:dyDescent="0.3">
      <c r="A5705" t="s">
        <v>4197</v>
      </c>
      <c r="D5705" t="s">
        <v>5815</v>
      </c>
      <c r="E5705" t="s">
        <v>63</v>
      </c>
      <c r="F5705" t="s">
        <v>4342</v>
      </c>
      <c r="G5705">
        <v>2</v>
      </c>
      <c r="H5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5" t="str">
        <f>Tabla_Consulta_desde_proyectos6[[#This Row],[PRYApath]]&amp;" "&amp;Tabla_Consulta_desde_proyectos6[[#This Row],[Usunombre]]</f>
        <v>/0002/0002/0006/0008 CAROL RODRIGUEZ SOLORZANO</v>
      </c>
    </row>
    <row r="5706" spans="1:11" x14ac:dyDescent="0.3">
      <c r="A5706" t="s">
        <v>4197</v>
      </c>
      <c r="D5706" t="s">
        <v>5815</v>
      </c>
      <c r="E5706" t="s">
        <v>58</v>
      </c>
      <c r="F5706" t="s">
        <v>4284</v>
      </c>
      <c r="G5706">
        <v>6.5</v>
      </c>
      <c r="H5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6" t="str">
        <f>Tabla_Consulta_desde_proyectos6[[#This Row],[PRYApath]]&amp;" "&amp;Tabla_Consulta_desde_proyectos6[[#This Row],[Usunombre]]</f>
        <v>/0002/0002/0006/0008 MELVIN BRENES GOMEZ</v>
      </c>
    </row>
    <row r="5707" spans="1:11" x14ac:dyDescent="0.3">
      <c r="A5707" t="s">
        <v>4197</v>
      </c>
      <c r="D5707" t="s">
        <v>5815</v>
      </c>
      <c r="E5707" t="s">
        <v>58</v>
      </c>
      <c r="F5707" t="s">
        <v>4388</v>
      </c>
      <c r="G5707">
        <v>3</v>
      </c>
      <c r="H5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7" t="str">
        <f>Tabla_Consulta_desde_proyectos6[[#This Row],[PRYApath]]&amp;" "&amp;Tabla_Consulta_desde_proyectos6[[#This Row],[Usunombre]]</f>
        <v>/0002/0002/0006/0008 MELVIN BRENES GOMEZ</v>
      </c>
    </row>
    <row r="5708" spans="1:11" x14ac:dyDescent="0.3">
      <c r="A5708" t="s">
        <v>4197</v>
      </c>
      <c r="D5708" t="s">
        <v>5815</v>
      </c>
      <c r="E5708" t="s">
        <v>58</v>
      </c>
      <c r="F5708" t="s">
        <v>4422</v>
      </c>
      <c r="G5708">
        <v>2.5</v>
      </c>
      <c r="H5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8" t="str">
        <f>Tabla_Consulta_desde_proyectos6[[#This Row],[PRYApath]]&amp;" "&amp;Tabla_Consulta_desde_proyectos6[[#This Row],[Usunombre]]</f>
        <v>/0002/0002/0006/0008 MELVIN BRENES GOMEZ</v>
      </c>
    </row>
    <row r="5709" spans="1:11" x14ac:dyDescent="0.3">
      <c r="A5709" t="s">
        <v>4197</v>
      </c>
      <c r="D5709" t="s">
        <v>5815</v>
      </c>
      <c r="E5709" t="s">
        <v>58</v>
      </c>
      <c r="F5709" t="s">
        <v>4610</v>
      </c>
      <c r="G5709">
        <v>1.5</v>
      </c>
      <c r="H5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09" t="str">
        <f>Tabla_Consulta_desde_proyectos6[[#This Row],[PRYApath]]&amp;" "&amp;Tabla_Consulta_desde_proyectos6[[#This Row],[Usunombre]]</f>
        <v>/0002/0002/0006/0008 MELVIN BRENES GOMEZ</v>
      </c>
    </row>
    <row r="5710" spans="1:11" x14ac:dyDescent="0.3">
      <c r="A5710" t="s">
        <v>4197</v>
      </c>
      <c r="D5710" t="s">
        <v>5815</v>
      </c>
      <c r="E5710" t="s">
        <v>58</v>
      </c>
      <c r="F5710" t="s">
        <v>4692</v>
      </c>
      <c r="G5710">
        <v>6</v>
      </c>
      <c r="H5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0" t="str">
        <f>Tabla_Consulta_desde_proyectos6[[#This Row],[PRYApath]]&amp;" "&amp;Tabla_Consulta_desde_proyectos6[[#This Row],[Usunombre]]</f>
        <v>/0002/0002/0006/0008 MELVIN BRENES GOMEZ</v>
      </c>
    </row>
    <row r="5711" spans="1:11" x14ac:dyDescent="0.3">
      <c r="A5711" t="s">
        <v>4197</v>
      </c>
      <c r="D5711" t="s">
        <v>4708</v>
      </c>
      <c r="E5711" t="s">
        <v>4190</v>
      </c>
      <c r="F5711" t="s">
        <v>4258</v>
      </c>
      <c r="G5711">
        <v>117.75</v>
      </c>
      <c r="H5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1" t="str">
        <f>Tabla_Consulta_desde_proyectos6[[#This Row],[PRYApath]]&amp;" "&amp;Tabla_Consulta_desde_proyectos6[[#This Row],[Usunombre]]</f>
        <v>/0002/0002/0008 ARLYN GUEVARA ARRIETA</v>
      </c>
    </row>
    <row r="5712" spans="1:11" x14ac:dyDescent="0.3">
      <c r="A5712" t="s">
        <v>4197</v>
      </c>
      <c r="D5712" t="s">
        <v>4708</v>
      </c>
      <c r="E5712" t="s">
        <v>4190</v>
      </c>
      <c r="F5712" t="s">
        <v>4284</v>
      </c>
      <c r="G5712">
        <v>26</v>
      </c>
      <c r="H5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2" t="str">
        <f>Tabla_Consulta_desde_proyectos6[[#This Row],[PRYApath]]&amp;" "&amp;Tabla_Consulta_desde_proyectos6[[#This Row],[Usunombre]]</f>
        <v>/0002/0002/0008 ARLYN GUEVARA ARRIETA</v>
      </c>
    </row>
    <row r="5713" spans="1:11" x14ac:dyDescent="0.3">
      <c r="A5713" t="s">
        <v>4197</v>
      </c>
      <c r="D5713" t="s">
        <v>4708</v>
      </c>
      <c r="E5713" t="s">
        <v>4121</v>
      </c>
      <c r="F5713" t="s">
        <v>4258</v>
      </c>
      <c r="G5713">
        <v>29</v>
      </c>
      <c r="H5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3" t="str">
        <f>Tabla_Consulta_desde_proyectos6[[#This Row],[PRYApath]]&amp;" "&amp;Tabla_Consulta_desde_proyectos6[[#This Row],[Usunombre]]</f>
        <v>/0002/0002/0008 CARLA SALGUERO ACHI</v>
      </c>
    </row>
    <row r="5714" spans="1:11" x14ac:dyDescent="0.3">
      <c r="A5714" t="s">
        <v>4197</v>
      </c>
      <c r="D5714" t="s">
        <v>4708</v>
      </c>
      <c r="E5714" t="s">
        <v>4121</v>
      </c>
      <c r="F5714" t="s">
        <v>4284</v>
      </c>
      <c r="G5714">
        <v>4.5</v>
      </c>
      <c r="H5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4" t="str">
        <f>Tabla_Consulta_desde_proyectos6[[#This Row],[PRYApath]]&amp;" "&amp;Tabla_Consulta_desde_proyectos6[[#This Row],[Usunombre]]</f>
        <v>/0002/0002/0008 CARLA SALGUERO ACHI</v>
      </c>
    </row>
    <row r="5715" spans="1:11" x14ac:dyDescent="0.3">
      <c r="A5715" t="s">
        <v>4197</v>
      </c>
      <c r="D5715" t="s">
        <v>4708</v>
      </c>
      <c r="E5715" t="s">
        <v>4121</v>
      </c>
      <c r="F5715" t="s">
        <v>4342</v>
      </c>
      <c r="G5715">
        <v>10</v>
      </c>
      <c r="H5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5" t="str">
        <f>Tabla_Consulta_desde_proyectos6[[#This Row],[PRYApath]]&amp;" "&amp;Tabla_Consulta_desde_proyectos6[[#This Row],[Usunombre]]</f>
        <v>/0002/0002/0008 CARLA SALGUERO ACHI</v>
      </c>
    </row>
    <row r="5716" spans="1:11" x14ac:dyDescent="0.3">
      <c r="A5716" t="s">
        <v>4197</v>
      </c>
      <c r="D5716" t="s">
        <v>4708</v>
      </c>
      <c r="E5716" t="s">
        <v>4121</v>
      </c>
      <c r="F5716" t="s">
        <v>4366</v>
      </c>
      <c r="G5716">
        <v>59</v>
      </c>
      <c r="H5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6" t="str">
        <f>Tabla_Consulta_desde_proyectos6[[#This Row],[PRYApath]]&amp;" "&amp;Tabla_Consulta_desde_proyectos6[[#This Row],[Usunombre]]</f>
        <v>/0002/0002/0008 CARLA SALGUERO ACHI</v>
      </c>
    </row>
    <row r="5717" spans="1:11" x14ac:dyDescent="0.3">
      <c r="A5717" t="s">
        <v>4197</v>
      </c>
      <c r="D5717" t="s">
        <v>4708</v>
      </c>
      <c r="E5717" t="s">
        <v>4121</v>
      </c>
      <c r="F5717" t="s">
        <v>4388</v>
      </c>
      <c r="G5717">
        <v>33.5</v>
      </c>
      <c r="H5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7" t="str">
        <f>Tabla_Consulta_desde_proyectos6[[#This Row],[PRYApath]]&amp;" "&amp;Tabla_Consulta_desde_proyectos6[[#This Row],[Usunombre]]</f>
        <v>/0002/0002/0008 CARLA SALGUERO ACHI</v>
      </c>
    </row>
    <row r="5718" spans="1:11" x14ac:dyDescent="0.3">
      <c r="A5718" t="s">
        <v>4197</v>
      </c>
      <c r="D5718" t="s">
        <v>4708</v>
      </c>
      <c r="E5718" t="s">
        <v>4121</v>
      </c>
      <c r="F5718" t="s">
        <v>4422</v>
      </c>
      <c r="G5718">
        <v>68</v>
      </c>
      <c r="H5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8" t="str">
        <f>Tabla_Consulta_desde_proyectos6[[#This Row],[PRYApath]]&amp;" "&amp;Tabla_Consulta_desde_proyectos6[[#This Row],[Usunombre]]</f>
        <v>/0002/0002/0008 CARLA SALGUERO ACHI</v>
      </c>
    </row>
    <row r="5719" spans="1:11" x14ac:dyDescent="0.3">
      <c r="A5719" t="s">
        <v>4197</v>
      </c>
      <c r="D5719" t="s">
        <v>4708</v>
      </c>
      <c r="E5719" t="s">
        <v>4122</v>
      </c>
      <c r="F5719" t="s">
        <v>4258</v>
      </c>
      <c r="G5719">
        <v>8</v>
      </c>
      <c r="H5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19" t="str">
        <f>Tabla_Consulta_desde_proyectos6[[#This Row],[PRYApath]]&amp;" "&amp;Tabla_Consulta_desde_proyectos6[[#This Row],[Usunombre]]</f>
        <v>/0002/0002/0008 EVANS ANDRES CAMPOS SOLIS</v>
      </c>
    </row>
    <row r="5720" spans="1:11" x14ac:dyDescent="0.3">
      <c r="A5720" t="s">
        <v>4197</v>
      </c>
      <c r="D5720" t="s">
        <v>4708</v>
      </c>
      <c r="E5720" t="s">
        <v>939</v>
      </c>
      <c r="F5720" t="s">
        <v>4388</v>
      </c>
      <c r="G5720">
        <v>12</v>
      </c>
      <c r="H5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0" t="str">
        <f>Tabla_Consulta_desde_proyectos6[[#This Row],[PRYApath]]&amp;" "&amp;Tabla_Consulta_desde_proyectos6[[#This Row],[Usunombre]]</f>
        <v>/0002/0002/0008 JAVIER VARGAS VILLALTA</v>
      </c>
    </row>
    <row r="5721" spans="1:11" x14ac:dyDescent="0.3">
      <c r="A5721" t="s">
        <v>4197</v>
      </c>
      <c r="D5721" t="s">
        <v>4708</v>
      </c>
      <c r="E5721" t="s">
        <v>939</v>
      </c>
      <c r="F5721" t="s">
        <v>4422</v>
      </c>
      <c r="G5721">
        <v>12</v>
      </c>
      <c r="H5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1" t="str">
        <f>Tabla_Consulta_desde_proyectos6[[#This Row],[PRYApath]]&amp;" "&amp;Tabla_Consulta_desde_proyectos6[[#This Row],[Usunombre]]</f>
        <v>/0002/0002/0008 JAVIER VARGAS VILLALTA</v>
      </c>
    </row>
    <row r="5722" spans="1:11" x14ac:dyDescent="0.3">
      <c r="A5722" t="s">
        <v>4197</v>
      </c>
      <c r="D5722" t="s">
        <v>4708</v>
      </c>
      <c r="E5722" t="s">
        <v>4192</v>
      </c>
      <c r="F5722" t="s">
        <v>4258</v>
      </c>
      <c r="G5722">
        <v>160</v>
      </c>
      <c r="H5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2" t="str">
        <f>Tabla_Consulta_desde_proyectos6[[#This Row],[PRYApath]]&amp;" "&amp;Tabla_Consulta_desde_proyectos6[[#This Row],[Usunombre]]</f>
        <v>/0002/0002/0008 JEREMY NAIBETH JIMENEZ ARAYA</v>
      </c>
    </row>
    <row r="5723" spans="1:11" x14ac:dyDescent="0.3">
      <c r="A5723" t="s">
        <v>4197</v>
      </c>
      <c r="D5723" t="s">
        <v>4708</v>
      </c>
      <c r="E5723" t="s">
        <v>4192</v>
      </c>
      <c r="F5723" t="s">
        <v>4284</v>
      </c>
      <c r="G5723">
        <v>160</v>
      </c>
      <c r="H5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3" t="str">
        <f>Tabla_Consulta_desde_proyectos6[[#This Row],[PRYApath]]&amp;" "&amp;Tabla_Consulta_desde_proyectos6[[#This Row],[Usunombre]]</f>
        <v>/0002/0002/0008 JEREMY NAIBETH JIMENEZ ARAYA</v>
      </c>
    </row>
    <row r="5724" spans="1:11" x14ac:dyDescent="0.3">
      <c r="A5724" t="s">
        <v>4197</v>
      </c>
      <c r="D5724" t="s">
        <v>4708</v>
      </c>
      <c r="E5724" t="s">
        <v>4192</v>
      </c>
      <c r="F5724" t="s">
        <v>4342</v>
      </c>
      <c r="G5724">
        <v>104</v>
      </c>
      <c r="H5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4" t="str">
        <f>Tabla_Consulta_desde_proyectos6[[#This Row],[PRYApath]]&amp;" "&amp;Tabla_Consulta_desde_proyectos6[[#This Row],[Usunombre]]</f>
        <v>/0002/0002/0008 JEREMY NAIBETH JIMENEZ ARAYA</v>
      </c>
    </row>
    <row r="5725" spans="1:11" x14ac:dyDescent="0.3">
      <c r="A5725" t="s">
        <v>4197</v>
      </c>
      <c r="D5725" t="s">
        <v>4708</v>
      </c>
      <c r="E5725" t="s">
        <v>1061</v>
      </c>
      <c r="F5725" t="s">
        <v>4258</v>
      </c>
      <c r="G5725">
        <v>160</v>
      </c>
      <c r="H5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5" t="str">
        <f>Tabla_Consulta_desde_proyectos6[[#This Row],[PRYApath]]&amp;" "&amp;Tabla_Consulta_desde_proyectos6[[#This Row],[Usunombre]]</f>
        <v>/0002/0002/0008 MARIA ISABEL SEGURA HERNANDEZ</v>
      </c>
    </row>
    <row r="5726" spans="1:11" x14ac:dyDescent="0.3">
      <c r="A5726" t="s">
        <v>4197</v>
      </c>
      <c r="D5726" t="s">
        <v>4708</v>
      </c>
      <c r="E5726" t="s">
        <v>1061</v>
      </c>
      <c r="F5726" t="s">
        <v>4284</v>
      </c>
      <c r="G5726">
        <v>160</v>
      </c>
      <c r="H5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6" t="str">
        <f>Tabla_Consulta_desde_proyectos6[[#This Row],[PRYApath]]&amp;" "&amp;Tabla_Consulta_desde_proyectos6[[#This Row],[Usunombre]]</f>
        <v>/0002/0002/0008 MARIA ISABEL SEGURA HERNANDEZ</v>
      </c>
    </row>
    <row r="5727" spans="1:11" x14ac:dyDescent="0.3">
      <c r="A5727" t="s">
        <v>4197</v>
      </c>
      <c r="D5727" t="s">
        <v>4708</v>
      </c>
      <c r="E5727" t="s">
        <v>1061</v>
      </c>
      <c r="F5727" t="s">
        <v>4342</v>
      </c>
      <c r="G5727">
        <v>168</v>
      </c>
      <c r="H5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7" t="str">
        <f>Tabla_Consulta_desde_proyectos6[[#This Row],[PRYApath]]&amp;" "&amp;Tabla_Consulta_desde_proyectos6[[#This Row],[Usunombre]]</f>
        <v>/0002/0002/0008 MARIA ISABEL SEGURA HERNANDEZ</v>
      </c>
    </row>
    <row r="5728" spans="1:11" x14ac:dyDescent="0.3">
      <c r="A5728" t="s">
        <v>4197</v>
      </c>
      <c r="D5728" t="s">
        <v>4708</v>
      </c>
      <c r="E5728" t="s">
        <v>1061</v>
      </c>
      <c r="F5728" t="s">
        <v>4366</v>
      </c>
      <c r="G5728">
        <v>152</v>
      </c>
      <c r="H5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8" t="str">
        <f>Tabla_Consulta_desde_proyectos6[[#This Row],[PRYApath]]&amp;" "&amp;Tabla_Consulta_desde_proyectos6[[#This Row],[Usunombre]]</f>
        <v>/0002/0002/0008 MARIA ISABEL SEGURA HERNANDEZ</v>
      </c>
    </row>
    <row r="5729" spans="1:11" x14ac:dyDescent="0.3">
      <c r="A5729" t="s">
        <v>4197</v>
      </c>
      <c r="D5729" t="s">
        <v>4708</v>
      </c>
      <c r="E5729" t="s">
        <v>1061</v>
      </c>
      <c r="F5729" t="s">
        <v>4388</v>
      </c>
      <c r="G5729">
        <v>152</v>
      </c>
      <c r="H5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29" t="str">
        <f>Tabla_Consulta_desde_proyectos6[[#This Row],[PRYApath]]&amp;" "&amp;Tabla_Consulta_desde_proyectos6[[#This Row],[Usunombre]]</f>
        <v>/0002/0002/0008 MARIA ISABEL SEGURA HERNANDEZ</v>
      </c>
    </row>
    <row r="5730" spans="1:11" x14ac:dyDescent="0.3">
      <c r="A5730" t="s">
        <v>4197</v>
      </c>
      <c r="D5730" t="s">
        <v>4708</v>
      </c>
      <c r="E5730" t="s">
        <v>1061</v>
      </c>
      <c r="F5730" t="s">
        <v>4422</v>
      </c>
      <c r="G5730">
        <v>168</v>
      </c>
      <c r="H5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0" t="str">
        <f>Tabla_Consulta_desde_proyectos6[[#This Row],[PRYApath]]&amp;" "&amp;Tabla_Consulta_desde_proyectos6[[#This Row],[Usunombre]]</f>
        <v>/0002/0002/0008 MARIA ISABEL SEGURA HERNANDEZ</v>
      </c>
    </row>
    <row r="5731" spans="1:11" x14ac:dyDescent="0.3">
      <c r="A5731" t="s">
        <v>4197</v>
      </c>
      <c r="D5731" t="s">
        <v>4708</v>
      </c>
      <c r="E5731" t="s">
        <v>1061</v>
      </c>
      <c r="F5731" t="s">
        <v>4434</v>
      </c>
      <c r="G5731">
        <v>176</v>
      </c>
      <c r="H5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1" t="str">
        <f>Tabla_Consulta_desde_proyectos6[[#This Row],[PRYApath]]&amp;" "&amp;Tabla_Consulta_desde_proyectos6[[#This Row],[Usunombre]]</f>
        <v>/0002/0002/0008 MARIA ISABEL SEGURA HERNANDEZ</v>
      </c>
    </row>
    <row r="5732" spans="1:11" x14ac:dyDescent="0.3">
      <c r="A5732" t="s">
        <v>4197</v>
      </c>
      <c r="D5732" t="s">
        <v>4708</v>
      </c>
      <c r="E5732" t="s">
        <v>1061</v>
      </c>
      <c r="F5732" t="s">
        <v>4493</v>
      </c>
      <c r="G5732">
        <v>152</v>
      </c>
      <c r="H5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2" t="str">
        <f>Tabla_Consulta_desde_proyectos6[[#This Row],[PRYApath]]&amp;" "&amp;Tabla_Consulta_desde_proyectos6[[#This Row],[Usunombre]]</f>
        <v>/0002/0002/0008 MARIA ISABEL SEGURA HERNANDEZ</v>
      </c>
    </row>
    <row r="5733" spans="1:11" x14ac:dyDescent="0.3">
      <c r="A5733" t="s">
        <v>4197</v>
      </c>
      <c r="D5733" t="s">
        <v>4708</v>
      </c>
      <c r="E5733" t="s">
        <v>1061</v>
      </c>
      <c r="F5733" t="s">
        <v>4559</v>
      </c>
      <c r="G5733">
        <v>88</v>
      </c>
      <c r="H5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3" t="str">
        <f>Tabla_Consulta_desde_proyectos6[[#This Row],[PRYApath]]&amp;" "&amp;Tabla_Consulta_desde_proyectos6[[#This Row],[Usunombre]]</f>
        <v>/0002/0002/0008 MARIA ISABEL SEGURA HERNANDEZ</v>
      </c>
    </row>
    <row r="5734" spans="1:11" x14ac:dyDescent="0.3">
      <c r="A5734" t="s">
        <v>4197</v>
      </c>
      <c r="D5734" t="s">
        <v>4708</v>
      </c>
      <c r="E5734" t="s">
        <v>1061</v>
      </c>
      <c r="F5734" t="s">
        <v>4593</v>
      </c>
      <c r="G5734">
        <v>184</v>
      </c>
      <c r="H5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4" t="str">
        <f>Tabla_Consulta_desde_proyectos6[[#This Row],[PRYApath]]&amp;" "&amp;Tabla_Consulta_desde_proyectos6[[#This Row],[Usunombre]]</f>
        <v>/0002/0002/0008 MARIA ISABEL SEGURA HERNANDEZ</v>
      </c>
    </row>
    <row r="5735" spans="1:11" x14ac:dyDescent="0.3">
      <c r="A5735" t="s">
        <v>4197</v>
      </c>
      <c r="D5735" t="s">
        <v>4708</v>
      </c>
      <c r="E5735" t="s">
        <v>1061</v>
      </c>
      <c r="F5735" t="s">
        <v>4610</v>
      </c>
      <c r="G5735">
        <v>152</v>
      </c>
      <c r="H5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5" t="str">
        <f>Tabla_Consulta_desde_proyectos6[[#This Row],[PRYApath]]&amp;" "&amp;Tabla_Consulta_desde_proyectos6[[#This Row],[Usunombre]]</f>
        <v>/0002/0002/0008 MARIA ISABEL SEGURA HERNANDEZ</v>
      </c>
    </row>
    <row r="5736" spans="1:11" x14ac:dyDescent="0.3">
      <c r="A5736" t="s">
        <v>4197</v>
      </c>
      <c r="D5736" t="s">
        <v>4708</v>
      </c>
      <c r="E5736" t="s">
        <v>1061</v>
      </c>
      <c r="F5736" t="s">
        <v>4692</v>
      </c>
      <c r="G5736">
        <v>152</v>
      </c>
      <c r="H5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6" t="str">
        <f>Tabla_Consulta_desde_proyectos6[[#This Row],[PRYApath]]&amp;" "&amp;Tabla_Consulta_desde_proyectos6[[#This Row],[Usunombre]]</f>
        <v>/0002/0002/0008 MARIA ISABEL SEGURA HERNANDEZ</v>
      </c>
    </row>
    <row r="5737" spans="1:11" x14ac:dyDescent="0.3">
      <c r="A5737" t="s">
        <v>4197</v>
      </c>
      <c r="D5737" t="s">
        <v>4708</v>
      </c>
      <c r="E5737" t="s">
        <v>58</v>
      </c>
      <c r="F5737" t="s">
        <v>4258</v>
      </c>
      <c r="G5737">
        <v>4</v>
      </c>
      <c r="H5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7" t="str">
        <f>Tabla_Consulta_desde_proyectos6[[#This Row],[PRYApath]]&amp;" "&amp;Tabla_Consulta_desde_proyectos6[[#This Row],[Usunombre]]</f>
        <v>/0002/0002/0008 MELVIN BRENES GOMEZ</v>
      </c>
    </row>
    <row r="5738" spans="1:11" x14ac:dyDescent="0.3">
      <c r="A5738" t="s">
        <v>4197</v>
      </c>
      <c r="D5738" t="s">
        <v>4708</v>
      </c>
      <c r="E5738" t="s">
        <v>58</v>
      </c>
      <c r="F5738" t="s">
        <v>4284</v>
      </c>
      <c r="G5738">
        <v>3</v>
      </c>
      <c r="H5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8" t="str">
        <f>Tabla_Consulta_desde_proyectos6[[#This Row],[PRYApath]]&amp;" "&amp;Tabla_Consulta_desde_proyectos6[[#This Row],[Usunombre]]</f>
        <v>/0002/0002/0008 MELVIN BRENES GOMEZ</v>
      </c>
    </row>
    <row r="5739" spans="1:11" x14ac:dyDescent="0.3">
      <c r="A5739" t="s">
        <v>4197</v>
      </c>
      <c r="D5739" t="s">
        <v>4708</v>
      </c>
      <c r="E5739" t="s">
        <v>58</v>
      </c>
      <c r="F5739" t="s">
        <v>4342</v>
      </c>
      <c r="G5739">
        <v>43</v>
      </c>
      <c r="H5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39" t="str">
        <f>Tabla_Consulta_desde_proyectos6[[#This Row],[PRYApath]]&amp;" "&amp;Tabla_Consulta_desde_proyectos6[[#This Row],[Usunombre]]</f>
        <v>/0002/0002/0008 MELVIN BRENES GOMEZ</v>
      </c>
    </row>
    <row r="5740" spans="1:11" x14ac:dyDescent="0.3">
      <c r="A5740" t="s">
        <v>4197</v>
      </c>
      <c r="D5740" t="s">
        <v>4708</v>
      </c>
      <c r="E5740" t="s">
        <v>58</v>
      </c>
      <c r="F5740" t="s">
        <v>4366</v>
      </c>
      <c r="G5740">
        <v>60.5</v>
      </c>
      <c r="H5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0" t="str">
        <f>Tabla_Consulta_desde_proyectos6[[#This Row],[PRYApath]]&amp;" "&amp;Tabla_Consulta_desde_proyectos6[[#This Row],[Usunombre]]</f>
        <v>/0002/0002/0008 MELVIN BRENES GOMEZ</v>
      </c>
    </row>
    <row r="5741" spans="1:11" x14ac:dyDescent="0.3">
      <c r="A5741" t="s">
        <v>4197</v>
      </c>
      <c r="D5741" t="s">
        <v>4708</v>
      </c>
      <c r="E5741" t="s">
        <v>58</v>
      </c>
      <c r="F5741" t="s">
        <v>4388</v>
      </c>
      <c r="G5741">
        <v>96.5</v>
      </c>
      <c r="H5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1" t="str">
        <f>Tabla_Consulta_desde_proyectos6[[#This Row],[PRYApath]]&amp;" "&amp;Tabla_Consulta_desde_proyectos6[[#This Row],[Usunombre]]</f>
        <v>/0002/0002/0008 MELVIN BRENES GOMEZ</v>
      </c>
    </row>
    <row r="5742" spans="1:11" x14ac:dyDescent="0.3">
      <c r="A5742" t="s">
        <v>4197</v>
      </c>
      <c r="D5742" t="s">
        <v>4708</v>
      </c>
      <c r="E5742" t="s">
        <v>58</v>
      </c>
      <c r="F5742" t="s">
        <v>4422</v>
      </c>
      <c r="G5742">
        <v>72.5</v>
      </c>
      <c r="H5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2" t="str">
        <f>Tabla_Consulta_desde_proyectos6[[#This Row],[PRYApath]]&amp;" "&amp;Tabla_Consulta_desde_proyectos6[[#This Row],[Usunombre]]</f>
        <v>/0002/0002/0008 MELVIN BRENES GOMEZ</v>
      </c>
    </row>
    <row r="5743" spans="1:11" x14ac:dyDescent="0.3">
      <c r="A5743" t="s">
        <v>4197</v>
      </c>
      <c r="D5743" t="s">
        <v>4708</v>
      </c>
      <c r="E5743" t="s">
        <v>58</v>
      </c>
      <c r="F5743" t="s">
        <v>4434</v>
      </c>
      <c r="G5743">
        <v>61</v>
      </c>
      <c r="H5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3" t="str">
        <f>Tabla_Consulta_desde_proyectos6[[#This Row],[PRYApath]]&amp;" "&amp;Tabla_Consulta_desde_proyectos6[[#This Row],[Usunombre]]</f>
        <v>/0002/0002/0008 MELVIN BRENES GOMEZ</v>
      </c>
    </row>
    <row r="5744" spans="1:11" x14ac:dyDescent="0.3">
      <c r="A5744" t="s">
        <v>4197</v>
      </c>
      <c r="D5744" t="s">
        <v>4708</v>
      </c>
      <c r="E5744" t="s">
        <v>58</v>
      </c>
      <c r="F5744" t="s">
        <v>4493</v>
      </c>
      <c r="G5744">
        <v>55.5</v>
      </c>
      <c r="H5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4" t="str">
        <f>Tabla_Consulta_desde_proyectos6[[#This Row],[PRYApath]]&amp;" "&amp;Tabla_Consulta_desde_proyectos6[[#This Row],[Usunombre]]</f>
        <v>/0002/0002/0008 MELVIN BRENES GOMEZ</v>
      </c>
    </row>
    <row r="5745" spans="1:11" x14ac:dyDescent="0.3">
      <c r="A5745" t="s">
        <v>4197</v>
      </c>
      <c r="D5745" t="s">
        <v>4708</v>
      </c>
      <c r="E5745" t="s">
        <v>58</v>
      </c>
      <c r="F5745" t="s">
        <v>4559</v>
      </c>
      <c r="G5745">
        <v>44.5</v>
      </c>
      <c r="H5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5" t="str">
        <f>Tabla_Consulta_desde_proyectos6[[#This Row],[PRYApath]]&amp;" "&amp;Tabla_Consulta_desde_proyectos6[[#This Row],[Usunombre]]</f>
        <v>/0002/0002/0008 MELVIN BRENES GOMEZ</v>
      </c>
    </row>
    <row r="5746" spans="1:11" x14ac:dyDescent="0.3">
      <c r="A5746" t="s">
        <v>4197</v>
      </c>
      <c r="D5746" t="s">
        <v>4708</v>
      </c>
      <c r="E5746" t="s">
        <v>58</v>
      </c>
      <c r="F5746" t="s">
        <v>4593</v>
      </c>
      <c r="G5746">
        <v>52</v>
      </c>
      <c r="H5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6" t="str">
        <f>Tabla_Consulta_desde_proyectos6[[#This Row],[PRYApath]]&amp;" "&amp;Tabla_Consulta_desde_proyectos6[[#This Row],[Usunombre]]</f>
        <v>/0002/0002/0008 MELVIN BRENES GOMEZ</v>
      </c>
    </row>
    <row r="5747" spans="1:11" x14ac:dyDescent="0.3">
      <c r="A5747" t="s">
        <v>4197</v>
      </c>
      <c r="D5747" t="s">
        <v>4708</v>
      </c>
      <c r="E5747" t="s">
        <v>58</v>
      </c>
      <c r="F5747" t="s">
        <v>4610</v>
      </c>
      <c r="G5747">
        <v>66</v>
      </c>
      <c r="H57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7" t="str">
        <f>Tabla_Consulta_desde_proyectos6[[#This Row],[PRYApath]]&amp;" "&amp;Tabla_Consulta_desde_proyectos6[[#This Row],[Usunombre]]</f>
        <v>/0002/0002/0008 MELVIN BRENES GOMEZ</v>
      </c>
    </row>
    <row r="5748" spans="1:11" x14ac:dyDescent="0.3">
      <c r="A5748" t="s">
        <v>4197</v>
      </c>
      <c r="D5748" t="s">
        <v>4708</v>
      </c>
      <c r="E5748" t="s">
        <v>58</v>
      </c>
      <c r="F5748" t="s">
        <v>4692</v>
      </c>
      <c r="G5748">
        <v>120.5</v>
      </c>
      <c r="H5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8" t="str">
        <f>Tabla_Consulta_desde_proyectos6[[#This Row],[PRYApath]]&amp;" "&amp;Tabla_Consulta_desde_proyectos6[[#This Row],[Usunombre]]</f>
        <v>/0002/0002/0008 MELVIN BRENES GOMEZ</v>
      </c>
    </row>
    <row r="5749" spans="1:11" x14ac:dyDescent="0.3">
      <c r="A5749" t="s">
        <v>4197</v>
      </c>
      <c r="D5749" t="s">
        <v>4708</v>
      </c>
      <c r="E5749" t="s">
        <v>228</v>
      </c>
      <c r="F5749" t="s">
        <v>4559</v>
      </c>
      <c r="G5749">
        <v>102</v>
      </c>
      <c r="H5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49" t="str">
        <f>Tabla_Consulta_desde_proyectos6[[#This Row],[PRYApath]]&amp;" "&amp;Tabla_Consulta_desde_proyectos6[[#This Row],[Usunombre]]</f>
        <v>/0002/0002/0008 SUSAN LOPEZ AGUILAR</v>
      </c>
    </row>
    <row r="5750" spans="1:11" x14ac:dyDescent="0.3">
      <c r="A5750" t="s">
        <v>4197</v>
      </c>
      <c r="D5750" t="s">
        <v>4708</v>
      </c>
      <c r="E5750" t="s">
        <v>228</v>
      </c>
      <c r="F5750" t="s">
        <v>4593</v>
      </c>
      <c r="G5750">
        <v>119</v>
      </c>
      <c r="H57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0" t="str">
        <f>Tabla_Consulta_desde_proyectos6[[#This Row],[PRYApath]]&amp;" "&amp;Tabla_Consulta_desde_proyectos6[[#This Row],[Usunombre]]</f>
        <v>/0002/0002/0008 SUSAN LOPEZ AGUILAR</v>
      </c>
    </row>
    <row r="5751" spans="1:11" x14ac:dyDescent="0.3">
      <c r="A5751" t="s">
        <v>4197</v>
      </c>
      <c r="D5751" t="s">
        <v>5816</v>
      </c>
      <c r="E5751" t="s">
        <v>939</v>
      </c>
      <c r="F5751" t="s">
        <v>4342</v>
      </c>
      <c r="G5751">
        <v>8</v>
      </c>
      <c r="H5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1" t="str">
        <f>Tabla_Consulta_desde_proyectos6[[#This Row],[PRYApath]]&amp;" "&amp;Tabla_Consulta_desde_proyectos6[[#This Row],[Usunombre]]</f>
        <v>/0002/0002/0010/0002 JAVIER VARGAS VILLALTA</v>
      </c>
    </row>
    <row r="5752" spans="1:11" x14ac:dyDescent="0.3">
      <c r="A5752" t="s">
        <v>4197</v>
      </c>
      <c r="D5752" t="s">
        <v>5816</v>
      </c>
      <c r="E5752" t="s">
        <v>939</v>
      </c>
      <c r="F5752" t="s">
        <v>4388</v>
      </c>
      <c r="G5752">
        <v>6</v>
      </c>
      <c r="H57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2" t="str">
        <f>Tabla_Consulta_desde_proyectos6[[#This Row],[PRYApath]]&amp;" "&amp;Tabla_Consulta_desde_proyectos6[[#This Row],[Usunombre]]</f>
        <v>/0002/0002/0010/0002 JAVIER VARGAS VILLALTA</v>
      </c>
    </row>
    <row r="5753" spans="1:11" x14ac:dyDescent="0.3">
      <c r="A5753" t="s">
        <v>4197</v>
      </c>
      <c r="D5753" t="s">
        <v>5816</v>
      </c>
      <c r="E5753" t="s">
        <v>939</v>
      </c>
      <c r="F5753" t="s">
        <v>4422</v>
      </c>
      <c r="G5753">
        <v>6</v>
      </c>
      <c r="H5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3" t="str">
        <f>Tabla_Consulta_desde_proyectos6[[#This Row],[PRYApath]]&amp;" "&amp;Tabla_Consulta_desde_proyectos6[[#This Row],[Usunombre]]</f>
        <v>/0002/0002/0010/0002 JAVIER VARGAS VILLALTA</v>
      </c>
    </row>
    <row r="5754" spans="1:11" x14ac:dyDescent="0.3">
      <c r="A5754" t="s">
        <v>4197</v>
      </c>
      <c r="D5754" t="s">
        <v>5816</v>
      </c>
      <c r="E5754" t="s">
        <v>58</v>
      </c>
      <c r="F5754" t="s">
        <v>4258</v>
      </c>
      <c r="G5754">
        <v>53</v>
      </c>
      <c r="H5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4" t="str">
        <f>Tabla_Consulta_desde_proyectos6[[#This Row],[PRYApath]]&amp;" "&amp;Tabla_Consulta_desde_proyectos6[[#This Row],[Usunombre]]</f>
        <v>/0002/0002/0010/0002 MELVIN BRENES GOMEZ</v>
      </c>
    </row>
    <row r="5755" spans="1:11" x14ac:dyDescent="0.3">
      <c r="A5755" t="s">
        <v>4197</v>
      </c>
      <c r="D5755" t="s">
        <v>5816</v>
      </c>
      <c r="E5755" t="s">
        <v>58</v>
      </c>
      <c r="F5755" t="s">
        <v>4284</v>
      </c>
      <c r="G5755">
        <v>45</v>
      </c>
      <c r="H5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5" t="str">
        <f>Tabla_Consulta_desde_proyectos6[[#This Row],[PRYApath]]&amp;" "&amp;Tabla_Consulta_desde_proyectos6[[#This Row],[Usunombre]]</f>
        <v>/0002/0002/0010/0002 MELVIN BRENES GOMEZ</v>
      </c>
    </row>
    <row r="5756" spans="1:11" x14ac:dyDescent="0.3">
      <c r="A5756" t="s">
        <v>4197</v>
      </c>
      <c r="D5756" t="s">
        <v>5816</v>
      </c>
      <c r="E5756" t="s">
        <v>58</v>
      </c>
      <c r="F5756" t="s">
        <v>4342</v>
      </c>
      <c r="G5756">
        <v>37.5</v>
      </c>
      <c r="H5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6" t="str">
        <f>Tabla_Consulta_desde_proyectos6[[#This Row],[PRYApath]]&amp;" "&amp;Tabla_Consulta_desde_proyectos6[[#This Row],[Usunombre]]</f>
        <v>/0002/0002/0010/0002 MELVIN BRENES GOMEZ</v>
      </c>
    </row>
    <row r="5757" spans="1:11" x14ac:dyDescent="0.3">
      <c r="A5757" t="s">
        <v>4197</v>
      </c>
      <c r="D5757" t="s">
        <v>5816</v>
      </c>
      <c r="E5757" t="s">
        <v>58</v>
      </c>
      <c r="F5757" t="s">
        <v>4366</v>
      </c>
      <c r="G5757">
        <v>52.25</v>
      </c>
      <c r="H5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7" t="str">
        <f>Tabla_Consulta_desde_proyectos6[[#This Row],[PRYApath]]&amp;" "&amp;Tabla_Consulta_desde_proyectos6[[#This Row],[Usunombre]]</f>
        <v>/0002/0002/0010/0002 MELVIN BRENES GOMEZ</v>
      </c>
    </row>
    <row r="5758" spans="1:11" x14ac:dyDescent="0.3">
      <c r="A5758" t="s">
        <v>4197</v>
      </c>
      <c r="D5758" t="s">
        <v>5816</v>
      </c>
      <c r="E5758" t="s">
        <v>58</v>
      </c>
      <c r="F5758" t="s">
        <v>4388</v>
      </c>
      <c r="G5758">
        <v>32.5</v>
      </c>
      <c r="H5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8" t="str">
        <f>Tabla_Consulta_desde_proyectos6[[#This Row],[PRYApath]]&amp;" "&amp;Tabla_Consulta_desde_proyectos6[[#This Row],[Usunombre]]</f>
        <v>/0002/0002/0010/0002 MELVIN BRENES GOMEZ</v>
      </c>
    </row>
    <row r="5759" spans="1:11" x14ac:dyDescent="0.3">
      <c r="A5759" t="s">
        <v>4197</v>
      </c>
      <c r="D5759" t="s">
        <v>5816</v>
      </c>
      <c r="E5759" t="s">
        <v>58</v>
      </c>
      <c r="F5759" t="s">
        <v>4422</v>
      </c>
      <c r="G5759">
        <v>34</v>
      </c>
      <c r="H5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59" t="str">
        <f>Tabla_Consulta_desde_proyectos6[[#This Row],[PRYApath]]&amp;" "&amp;Tabla_Consulta_desde_proyectos6[[#This Row],[Usunombre]]</f>
        <v>/0002/0002/0010/0002 MELVIN BRENES GOMEZ</v>
      </c>
    </row>
    <row r="5760" spans="1:11" x14ac:dyDescent="0.3">
      <c r="A5760" t="s">
        <v>4197</v>
      </c>
      <c r="D5760" t="s">
        <v>5816</v>
      </c>
      <c r="E5760" t="s">
        <v>58</v>
      </c>
      <c r="F5760" t="s">
        <v>4434</v>
      </c>
      <c r="G5760">
        <v>36.5</v>
      </c>
      <c r="H5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0" t="str">
        <f>Tabla_Consulta_desde_proyectos6[[#This Row],[PRYApath]]&amp;" "&amp;Tabla_Consulta_desde_proyectos6[[#This Row],[Usunombre]]</f>
        <v>/0002/0002/0010/0002 MELVIN BRENES GOMEZ</v>
      </c>
    </row>
    <row r="5761" spans="1:11" x14ac:dyDescent="0.3">
      <c r="A5761" t="s">
        <v>4197</v>
      </c>
      <c r="D5761" t="s">
        <v>5816</v>
      </c>
      <c r="E5761" t="s">
        <v>58</v>
      </c>
      <c r="F5761" t="s">
        <v>4493</v>
      </c>
      <c r="G5761">
        <v>38</v>
      </c>
      <c r="H5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1" t="str">
        <f>Tabla_Consulta_desde_proyectos6[[#This Row],[PRYApath]]&amp;" "&amp;Tabla_Consulta_desde_proyectos6[[#This Row],[Usunombre]]</f>
        <v>/0002/0002/0010/0002 MELVIN BRENES GOMEZ</v>
      </c>
    </row>
    <row r="5762" spans="1:11" x14ac:dyDescent="0.3">
      <c r="A5762" t="s">
        <v>4197</v>
      </c>
      <c r="D5762" t="s">
        <v>5816</v>
      </c>
      <c r="E5762" t="s">
        <v>58</v>
      </c>
      <c r="F5762" t="s">
        <v>4559</v>
      </c>
      <c r="G5762">
        <v>21</v>
      </c>
      <c r="H5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2" t="str">
        <f>Tabla_Consulta_desde_proyectos6[[#This Row],[PRYApath]]&amp;" "&amp;Tabla_Consulta_desde_proyectos6[[#This Row],[Usunombre]]</f>
        <v>/0002/0002/0010/0002 MELVIN BRENES GOMEZ</v>
      </c>
    </row>
    <row r="5763" spans="1:11" x14ac:dyDescent="0.3">
      <c r="A5763" t="s">
        <v>4197</v>
      </c>
      <c r="D5763" t="s">
        <v>5816</v>
      </c>
      <c r="E5763" t="s">
        <v>58</v>
      </c>
      <c r="F5763" t="s">
        <v>4593</v>
      </c>
      <c r="G5763">
        <v>13.5</v>
      </c>
      <c r="H5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3" t="str">
        <f>Tabla_Consulta_desde_proyectos6[[#This Row],[PRYApath]]&amp;" "&amp;Tabla_Consulta_desde_proyectos6[[#This Row],[Usunombre]]</f>
        <v>/0002/0002/0010/0002 MELVIN BRENES GOMEZ</v>
      </c>
    </row>
    <row r="5764" spans="1:11" x14ac:dyDescent="0.3">
      <c r="A5764" t="s">
        <v>4197</v>
      </c>
      <c r="D5764" t="s">
        <v>5816</v>
      </c>
      <c r="E5764" t="s">
        <v>58</v>
      </c>
      <c r="F5764" t="s">
        <v>4610</v>
      </c>
      <c r="G5764">
        <v>13.25</v>
      </c>
      <c r="H5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4" t="str">
        <f>Tabla_Consulta_desde_proyectos6[[#This Row],[PRYApath]]&amp;" "&amp;Tabla_Consulta_desde_proyectos6[[#This Row],[Usunombre]]</f>
        <v>/0002/0002/0010/0002 MELVIN BRENES GOMEZ</v>
      </c>
    </row>
    <row r="5765" spans="1:11" x14ac:dyDescent="0.3">
      <c r="A5765" t="s">
        <v>4197</v>
      </c>
      <c r="D5765" t="s">
        <v>5816</v>
      </c>
      <c r="E5765" t="s">
        <v>58</v>
      </c>
      <c r="F5765" t="s">
        <v>4692</v>
      </c>
      <c r="G5765">
        <v>8</v>
      </c>
      <c r="H5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5" t="str">
        <f>Tabla_Consulta_desde_proyectos6[[#This Row],[PRYApath]]&amp;" "&amp;Tabla_Consulta_desde_proyectos6[[#This Row],[Usunombre]]</f>
        <v>/0002/0002/0010/0002 MELVIN BRENES GOMEZ</v>
      </c>
    </row>
    <row r="5766" spans="1:11" x14ac:dyDescent="0.3">
      <c r="A5766" t="s">
        <v>4197</v>
      </c>
      <c r="D5766" t="s">
        <v>5817</v>
      </c>
      <c r="E5766" t="s">
        <v>58</v>
      </c>
      <c r="F5766" t="s">
        <v>4692</v>
      </c>
      <c r="G5766">
        <v>16</v>
      </c>
      <c r="H5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6" t="str">
        <f>Tabla_Consulta_desde_proyectos6[[#This Row],[PRYApath]]&amp;" "&amp;Tabla_Consulta_desde_proyectos6[[#This Row],[Usunombre]]</f>
        <v>/0002/0002/0010/0004 MELVIN BRENES GOMEZ</v>
      </c>
    </row>
    <row r="5767" spans="1:11" x14ac:dyDescent="0.3">
      <c r="A5767" t="s">
        <v>4197</v>
      </c>
      <c r="D5767" t="s">
        <v>5818</v>
      </c>
      <c r="E5767" t="s">
        <v>58</v>
      </c>
      <c r="F5767" t="s">
        <v>4258</v>
      </c>
      <c r="G5767">
        <v>1</v>
      </c>
      <c r="H5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7" t="str">
        <f>Tabla_Consulta_desde_proyectos6[[#This Row],[PRYApath]]&amp;" "&amp;Tabla_Consulta_desde_proyectos6[[#This Row],[Usunombre]]</f>
        <v>/0002/0002/0010/0006 MELVIN BRENES GOMEZ</v>
      </c>
    </row>
    <row r="5768" spans="1:11" x14ac:dyDescent="0.3">
      <c r="A5768" t="s">
        <v>4197</v>
      </c>
      <c r="D5768" t="s">
        <v>5818</v>
      </c>
      <c r="E5768" t="s">
        <v>58</v>
      </c>
      <c r="F5768" t="s">
        <v>4284</v>
      </c>
      <c r="G5768">
        <v>3</v>
      </c>
      <c r="H5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8" t="str">
        <f>Tabla_Consulta_desde_proyectos6[[#This Row],[PRYApath]]&amp;" "&amp;Tabla_Consulta_desde_proyectos6[[#This Row],[Usunombre]]</f>
        <v>/0002/0002/0010/0006 MELVIN BRENES GOMEZ</v>
      </c>
    </row>
    <row r="5769" spans="1:11" x14ac:dyDescent="0.3">
      <c r="A5769" t="s">
        <v>4197</v>
      </c>
      <c r="D5769" t="s">
        <v>5818</v>
      </c>
      <c r="E5769" t="s">
        <v>58</v>
      </c>
      <c r="F5769" t="s">
        <v>4422</v>
      </c>
      <c r="G5769">
        <v>2</v>
      </c>
      <c r="H5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69" t="str">
        <f>Tabla_Consulta_desde_proyectos6[[#This Row],[PRYApath]]&amp;" "&amp;Tabla_Consulta_desde_proyectos6[[#This Row],[Usunombre]]</f>
        <v>/0002/0002/0010/0006 MELVIN BRENES GOMEZ</v>
      </c>
    </row>
    <row r="5770" spans="1:11" x14ac:dyDescent="0.3">
      <c r="A5770" t="s">
        <v>4197</v>
      </c>
      <c r="D5770" t="s">
        <v>5818</v>
      </c>
      <c r="E5770" t="s">
        <v>58</v>
      </c>
      <c r="F5770" t="s">
        <v>4692</v>
      </c>
      <c r="G5770">
        <v>3</v>
      </c>
      <c r="H5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0" t="str">
        <f>Tabla_Consulta_desde_proyectos6[[#This Row],[PRYApath]]&amp;" "&amp;Tabla_Consulta_desde_proyectos6[[#This Row],[Usunombre]]</f>
        <v>/0002/0002/0010/0006 MELVIN BRENES GOMEZ</v>
      </c>
    </row>
    <row r="5771" spans="1:11" x14ac:dyDescent="0.3">
      <c r="A5771" t="s">
        <v>4197</v>
      </c>
      <c r="D5771" t="s">
        <v>5819</v>
      </c>
      <c r="E5771" t="s">
        <v>63</v>
      </c>
      <c r="F5771" t="s">
        <v>4366</v>
      </c>
      <c r="G5771">
        <v>4</v>
      </c>
      <c r="H5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1" t="str">
        <f>Tabla_Consulta_desde_proyectos6[[#This Row],[PRYApath]]&amp;" "&amp;Tabla_Consulta_desde_proyectos6[[#This Row],[Usunombre]]</f>
        <v>/0002/0002/0012 CAROL RODRIGUEZ SOLORZANO</v>
      </c>
    </row>
    <row r="5772" spans="1:11" x14ac:dyDescent="0.3">
      <c r="A5772" t="s">
        <v>4197</v>
      </c>
      <c r="D5772" t="s">
        <v>5820</v>
      </c>
      <c r="E5772" t="s">
        <v>4190</v>
      </c>
      <c r="F5772" t="s">
        <v>4258</v>
      </c>
      <c r="G5772">
        <v>4.75</v>
      </c>
      <c r="H5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2" t="str">
        <f>Tabla_Consulta_desde_proyectos6[[#This Row],[PRYApath]]&amp;" "&amp;Tabla_Consulta_desde_proyectos6[[#This Row],[Usunombre]]</f>
        <v>/0002/0002/0014/0002 ARLYN GUEVARA ARRIETA</v>
      </c>
    </row>
    <row r="5773" spans="1:11" x14ac:dyDescent="0.3">
      <c r="A5773" t="s">
        <v>4197</v>
      </c>
      <c r="D5773" t="s">
        <v>5820</v>
      </c>
      <c r="E5773" t="s">
        <v>4121</v>
      </c>
      <c r="F5773" t="s">
        <v>4258</v>
      </c>
      <c r="G5773">
        <v>1.5</v>
      </c>
      <c r="H5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3" t="str">
        <f>Tabla_Consulta_desde_proyectos6[[#This Row],[PRYApath]]&amp;" "&amp;Tabla_Consulta_desde_proyectos6[[#This Row],[Usunombre]]</f>
        <v>/0002/0002/0014/0002 CARLA SALGUERO ACHI</v>
      </c>
    </row>
    <row r="5774" spans="1:11" x14ac:dyDescent="0.3">
      <c r="A5774" t="s">
        <v>4197</v>
      </c>
      <c r="D5774" t="s">
        <v>5821</v>
      </c>
      <c r="E5774" t="s">
        <v>53</v>
      </c>
      <c r="F5774" t="s">
        <v>4342</v>
      </c>
      <c r="G5774">
        <v>3</v>
      </c>
      <c r="H5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4" t="str">
        <f>Tabla_Consulta_desde_proyectos6[[#This Row],[PRYApath]]&amp;" "&amp;Tabla_Consulta_desde_proyectos6[[#This Row],[Usunombre]]</f>
        <v>/0002/0002/0014/0004 LIZANDRO VILLALOBOS CASTRO</v>
      </c>
    </row>
    <row r="5775" spans="1:11" x14ac:dyDescent="0.3">
      <c r="A5775" t="s">
        <v>4197</v>
      </c>
      <c r="D5775" t="s">
        <v>5822</v>
      </c>
      <c r="E5775" t="s">
        <v>53</v>
      </c>
      <c r="F5775" t="s">
        <v>4692</v>
      </c>
      <c r="G5775">
        <v>8</v>
      </c>
      <c r="H5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5" t="str">
        <f>Tabla_Consulta_desde_proyectos6[[#This Row],[PRYApath]]&amp;" "&amp;Tabla_Consulta_desde_proyectos6[[#This Row],[Usunombre]]</f>
        <v>/0002/0002/0014/0006 LIZANDRO VILLALOBOS CASTRO</v>
      </c>
    </row>
    <row r="5776" spans="1:11" x14ac:dyDescent="0.3">
      <c r="A5776" t="s">
        <v>4658</v>
      </c>
      <c r="D5776" t="s">
        <v>4925</v>
      </c>
      <c r="E5776" t="s">
        <v>60</v>
      </c>
      <c r="F5776" t="s">
        <v>8381</v>
      </c>
      <c r="G5776">
        <v>19</v>
      </c>
      <c r="H577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6" t="str">
        <f>Tabla_Consulta_desde_proyectos6[[#This Row],[PRYApath]]&amp;" "&amp;Tabla_Consulta_desde_proyectos6[[#This Row],[Usunombre]]</f>
        <v>/0002/0002/0002 AARON VARGAS VALVERDE</v>
      </c>
    </row>
    <row r="5777" spans="1:11" x14ac:dyDescent="0.3">
      <c r="A5777" t="s">
        <v>4658</v>
      </c>
      <c r="D5777" t="s">
        <v>4925</v>
      </c>
      <c r="E5777" t="s">
        <v>59</v>
      </c>
      <c r="F5777" t="s">
        <v>8381</v>
      </c>
      <c r="G5777">
        <v>13</v>
      </c>
      <c r="H577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7" t="str">
        <f>Tabla_Consulta_desde_proyectos6[[#This Row],[PRYApath]]&amp;" "&amp;Tabla_Consulta_desde_proyectos6[[#This Row],[Usunombre]]</f>
        <v>/0002/0002/0002 ALVARO CHAVES SABORIO</v>
      </c>
    </row>
    <row r="5778" spans="1:11" x14ac:dyDescent="0.3">
      <c r="A5778" t="s">
        <v>4658</v>
      </c>
      <c r="D5778" t="s">
        <v>4925</v>
      </c>
      <c r="E5778" t="s">
        <v>63</v>
      </c>
      <c r="F5778" t="s">
        <v>8381</v>
      </c>
      <c r="G5778">
        <v>4.5</v>
      </c>
      <c r="H577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8" t="str">
        <f>Tabla_Consulta_desde_proyectos6[[#This Row],[PRYApath]]&amp;" "&amp;Tabla_Consulta_desde_proyectos6[[#This Row],[Usunombre]]</f>
        <v>/0002/0002/0002 CAROL RODRIGUEZ SOLORZANO</v>
      </c>
    </row>
    <row r="5779" spans="1:11" x14ac:dyDescent="0.3">
      <c r="A5779" t="s">
        <v>4658</v>
      </c>
      <c r="D5779" t="s">
        <v>4925</v>
      </c>
      <c r="E5779" t="s">
        <v>8382</v>
      </c>
      <c r="F5779" t="s">
        <v>8381</v>
      </c>
      <c r="G5779">
        <v>32</v>
      </c>
      <c r="H5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79" t="str">
        <f>Tabla_Consulta_desde_proyectos6[[#This Row],[PRYApath]]&amp;" "&amp;Tabla_Consulta_desde_proyectos6[[#This Row],[Usunombre]]</f>
        <v>/0002/0002/0002 JOHAN JOSUE VARGAS QUESADA</v>
      </c>
    </row>
    <row r="5780" spans="1:11" x14ac:dyDescent="0.3">
      <c r="A5780" t="s">
        <v>4658</v>
      </c>
      <c r="D5780" t="s">
        <v>4925</v>
      </c>
      <c r="E5780" t="s">
        <v>54</v>
      </c>
      <c r="F5780" t="s">
        <v>8381</v>
      </c>
      <c r="G5780">
        <v>1.25</v>
      </c>
      <c r="H578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0" t="str">
        <f>Tabla_Consulta_desde_proyectos6[[#This Row],[PRYApath]]&amp;" "&amp;Tabla_Consulta_desde_proyectos6[[#This Row],[Usunombre]]</f>
        <v>/0002/0002/0002 JOSE ANDRES ROJAS GUTIERREZ</v>
      </c>
    </row>
    <row r="5781" spans="1:11" x14ac:dyDescent="0.3">
      <c r="A5781" t="s">
        <v>4658</v>
      </c>
      <c r="D5781" t="s">
        <v>4925</v>
      </c>
      <c r="E5781" t="s">
        <v>8371</v>
      </c>
      <c r="F5781" t="s">
        <v>8381</v>
      </c>
      <c r="G5781">
        <v>1</v>
      </c>
      <c r="H5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1" t="str">
        <f>Tabla_Consulta_desde_proyectos6[[#This Row],[PRYApath]]&amp;" "&amp;Tabla_Consulta_desde_proyectos6[[#This Row],[Usunombre]]</f>
        <v>/0002/0002/0002 KENDALL DAVID FALLAS MENA</v>
      </c>
    </row>
    <row r="5782" spans="1:11" x14ac:dyDescent="0.3">
      <c r="A5782" t="s">
        <v>4658</v>
      </c>
      <c r="D5782" t="s">
        <v>4925</v>
      </c>
      <c r="E5782" t="s">
        <v>70</v>
      </c>
      <c r="F5782" t="s">
        <v>8381</v>
      </c>
      <c r="G5782">
        <v>4.5</v>
      </c>
      <c r="H578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2" t="str">
        <f>Tabla_Consulta_desde_proyectos6[[#This Row],[PRYApath]]&amp;" "&amp;Tabla_Consulta_desde_proyectos6[[#This Row],[Usunombre]]</f>
        <v>/0002/0002/0002 MARIELA GUTIERREZ HIDALGO</v>
      </c>
    </row>
    <row r="5783" spans="1:11" x14ac:dyDescent="0.3">
      <c r="A5783" t="s">
        <v>4658</v>
      </c>
      <c r="D5783" t="s">
        <v>4925</v>
      </c>
      <c r="E5783" t="s">
        <v>58</v>
      </c>
      <c r="F5783" t="s">
        <v>8381</v>
      </c>
      <c r="G5783">
        <v>7</v>
      </c>
      <c r="H578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3" t="str">
        <f>Tabla_Consulta_desde_proyectos6[[#This Row],[PRYApath]]&amp;" "&amp;Tabla_Consulta_desde_proyectos6[[#This Row],[Usunombre]]</f>
        <v>/0002/0002/0002 MELVIN BRENES GOMEZ</v>
      </c>
    </row>
    <row r="5784" spans="1:11" x14ac:dyDescent="0.3">
      <c r="A5784" t="s">
        <v>4658</v>
      </c>
      <c r="D5784" t="s">
        <v>4926</v>
      </c>
      <c r="E5784" t="s">
        <v>4645</v>
      </c>
      <c r="F5784" t="s">
        <v>4640</v>
      </c>
      <c r="G5784">
        <v>49</v>
      </c>
      <c r="H5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4" t="str">
        <f>Tabla_Consulta_desde_proyectos6[[#This Row],[PRYApath]]&amp;" "&amp;Tabla_Consulta_desde_proyectos6[[#This Row],[Usunombre]]</f>
        <v>/0002/0002/0004 BRAYAN STANLEY ROSALES PEREZ</v>
      </c>
    </row>
    <row r="5785" spans="1:11" x14ac:dyDescent="0.3">
      <c r="A5785" t="s">
        <v>4658</v>
      </c>
      <c r="D5785" t="s">
        <v>4926</v>
      </c>
      <c r="E5785" t="s">
        <v>63</v>
      </c>
      <c r="F5785" t="s">
        <v>4640</v>
      </c>
      <c r="G5785">
        <v>2</v>
      </c>
      <c r="H5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5" t="str">
        <f>Tabla_Consulta_desde_proyectos6[[#This Row],[PRYApath]]&amp;" "&amp;Tabla_Consulta_desde_proyectos6[[#This Row],[Usunombre]]</f>
        <v>/0002/0002/0004 CAROL RODRIGUEZ SOLORZANO</v>
      </c>
    </row>
    <row r="5786" spans="1:11" x14ac:dyDescent="0.3">
      <c r="A5786" t="s">
        <v>4658</v>
      </c>
      <c r="D5786" t="s">
        <v>5813</v>
      </c>
      <c r="E5786" t="s">
        <v>4645</v>
      </c>
      <c r="F5786" t="s">
        <v>4640</v>
      </c>
      <c r="G5786">
        <v>4</v>
      </c>
      <c r="H5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6" t="str">
        <f>Tabla_Consulta_desde_proyectos6[[#This Row],[PRYApath]]&amp;" "&amp;Tabla_Consulta_desde_proyectos6[[#This Row],[Usunombre]]</f>
        <v>/0002/0002/0006/0004 BRAYAN STANLEY ROSALES PEREZ</v>
      </c>
    </row>
    <row r="5787" spans="1:11" x14ac:dyDescent="0.3">
      <c r="A5787" t="s">
        <v>4658</v>
      </c>
      <c r="D5787" t="s">
        <v>4708</v>
      </c>
      <c r="E5787" t="s">
        <v>58</v>
      </c>
      <c r="F5787" t="s">
        <v>8381</v>
      </c>
      <c r="G5787">
        <v>85</v>
      </c>
      <c r="H578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7" t="str">
        <f>Tabla_Consulta_desde_proyectos6[[#This Row],[PRYApath]]&amp;" "&amp;Tabla_Consulta_desde_proyectos6[[#This Row],[Usunombre]]</f>
        <v>/0002/0002/0008 MELVIN BRENES GOMEZ</v>
      </c>
    </row>
    <row r="5788" spans="1:11" x14ac:dyDescent="0.3">
      <c r="A5788" t="s">
        <v>4658</v>
      </c>
      <c r="D5788" t="s">
        <v>5816</v>
      </c>
      <c r="E5788" t="s">
        <v>60</v>
      </c>
      <c r="F5788" t="s">
        <v>8381</v>
      </c>
      <c r="G5788">
        <v>3.5</v>
      </c>
      <c r="H578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8" t="str">
        <f>Tabla_Consulta_desde_proyectos6[[#This Row],[PRYApath]]&amp;" "&amp;Tabla_Consulta_desde_proyectos6[[#This Row],[Usunombre]]</f>
        <v>/0002/0002/0010/0002 AARON VARGAS VALVERDE</v>
      </c>
    </row>
    <row r="5789" spans="1:11" x14ac:dyDescent="0.3">
      <c r="A5789" t="s">
        <v>4658</v>
      </c>
      <c r="D5789" t="s">
        <v>5816</v>
      </c>
      <c r="E5789" t="s">
        <v>58</v>
      </c>
      <c r="F5789" t="s">
        <v>8381</v>
      </c>
      <c r="G5789">
        <v>36.5</v>
      </c>
      <c r="H578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89" t="str">
        <f>Tabla_Consulta_desde_proyectos6[[#This Row],[PRYApath]]&amp;" "&amp;Tabla_Consulta_desde_proyectos6[[#This Row],[Usunombre]]</f>
        <v>/0002/0002/0010/0002 MELVIN BRENES GOMEZ</v>
      </c>
    </row>
    <row r="5790" spans="1:11" x14ac:dyDescent="0.3">
      <c r="A5790" t="s">
        <v>4658</v>
      </c>
      <c r="D5790" t="s">
        <v>5817</v>
      </c>
      <c r="E5790" t="s">
        <v>58</v>
      </c>
      <c r="F5790" t="s">
        <v>4640</v>
      </c>
      <c r="G5790">
        <v>8</v>
      </c>
      <c r="H5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0" t="str">
        <f>Tabla_Consulta_desde_proyectos6[[#This Row],[PRYApath]]&amp;" "&amp;Tabla_Consulta_desde_proyectos6[[#This Row],[Usunombre]]</f>
        <v>/0002/0002/0010/0004 MELVIN BRENES GOMEZ</v>
      </c>
    </row>
    <row r="5791" spans="1:11" x14ac:dyDescent="0.3">
      <c r="A5791" t="s">
        <v>4658</v>
      </c>
      <c r="D5791" t="s">
        <v>5817</v>
      </c>
      <c r="E5791" t="s">
        <v>58</v>
      </c>
      <c r="F5791" t="s">
        <v>8381</v>
      </c>
      <c r="G5791">
        <v>3</v>
      </c>
      <c r="H579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1" t="str">
        <f>Tabla_Consulta_desde_proyectos6[[#This Row],[PRYApath]]&amp;" "&amp;Tabla_Consulta_desde_proyectos6[[#This Row],[Usunombre]]</f>
        <v>/0002/0002/0010/0004 MELVIN BRENES GOMEZ</v>
      </c>
    </row>
    <row r="5792" spans="1:11" x14ac:dyDescent="0.3">
      <c r="A5792" t="s">
        <v>4658</v>
      </c>
      <c r="D5792" t="s">
        <v>5818</v>
      </c>
      <c r="E5792" t="s">
        <v>58</v>
      </c>
      <c r="F5792" t="s">
        <v>8381</v>
      </c>
      <c r="G5792">
        <v>3</v>
      </c>
      <c r="H579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2" t="str">
        <f>Tabla_Consulta_desde_proyectos6[[#This Row],[PRYApath]]&amp;" "&amp;Tabla_Consulta_desde_proyectos6[[#This Row],[Usunombre]]</f>
        <v>/0002/0002/0010/0006 MELVIN BRENES GOMEZ</v>
      </c>
    </row>
    <row r="5793" spans="1:11" x14ac:dyDescent="0.3">
      <c r="A5793" t="s">
        <v>4658</v>
      </c>
      <c r="D5793" t="s">
        <v>5819</v>
      </c>
      <c r="E5793" t="s">
        <v>63</v>
      </c>
      <c r="F5793" t="s">
        <v>8381</v>
      </c>
      <c r="G5793">
        <v>4</v>
      </c>
      <c r="H579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3" t="str">
        <f>Tabla_Consulta_desde_proyectos6[[#This Row],[PRYApath]]&amp;" "&amp;Tabla_Consulta_desde_proyectos6[[#This Row],[Usunombre]]</f>
        <v>/0002/0002/0012 CAROL RODRIGUEZ SOLORZANO</v>
      </c>
    </row>
    <row r="5794" spans="1:11" x14ac:dyDescent="0.3">
      <c r="A5794" t="s">
        <v>4658</v>
      </c>
      <c r="D5794" t="s">
        <v>5821</v>
      </c>
      <c r="E5794" t="s">
        <v>63</v>
      </c>
      <c r="F5794" t="s">
        <v>8381</v>
      </c>
      <c r="G5794">
        <v>2</v>
      </c>
      <c r="H579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4" t="str">
        <f>Tabla_Consulta_desde_proyectos6[[#This Row],[PRYApath]]&amp;" "&amp;Tabla_Consulta_desde_proyectos6[[#This Row],[Usunombre]]</f>
        <v>/0002/0002/0014/0004 CAROL RODRIGUEZ SOLORZANO</v>
      </c>
    </row>
    <row r="5795" spans="1:11" x14ac:dyDescent="0.3">
      <c r="A5795" t="s">
        <v>5823</v>
      </c>
      <c r="B5795" t="s">
        <v>4709</v>
      </c>
      <c r="C5795" t="s">
        <v>5824</v>
      </c>
      <c r="D5795" t="s">
        <v>5825</v>
      </c>
      <c r="E5795" t="s">
        <v>50</v>
      </c>
      <c r="F5795" t="s">
        <v>4284</v>
      </c>
      <c r="G5795">
        <v>1.5</v>
      </c>
      <c r="H5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5" t="str">
        <f>Tabla_Consulta_desde_proyectos6[[#This Row],[PRYApath]]&amp;" "&amp;Tabla_Consulta_desde_proyectos6[[#This Row],[Usunombre]]</f>
        <v>/0090/0002 ROGER GARCIA FERNANDEZ</v>
      </c>
    </row>
    <row r="5796" spans="1:11" x14ac:dyDescent="0.3">
      <c r="A5796" t="s">
        <v>5823</v>
      </c>
      <c r="B5796" t="s">
        <v>4709</v>
      </c>
      <c r="C5796" t="s">
        <v>5824</v>
      </c>
      <c r="D5796" t="s">
        <v>5825</v>
      </c>
      <c r="E5796" t="s">
        <v>50</v>
      </c>
      <c r="F5796" t="s">
        <v>4342</v>
      </c>
      <c r="G5796">
        <v>0.5</v>
      </c>
      <c r="H5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6" t="str">
        <f>Tabla_Consulta_desde_proyectos6[[#This Row],[PRYApath]]&amp;" "&amp;Tabla_Consulta_desde_proyectos6[[#This Row],[Usunombre]]</f>
        <v>/0090/0002 ROGER GARCIA FERNANDEZ</v>
      </c>
    </row>
    <row r="5797" spans="1:11" x14ac:dyDescent="0.3">
      <c r="A5797" t="s">
        <v>5823</v>
      </c>
      <c r="B5797" t="s">
        <v>4709</v>
      </c>
      <c r="C5797" t="s">
        <v>5824</v>
      </c>
      <c r="D5797" t="s">
        <v>5825</v>
      </c>
      <c r="E5797" t="s">
        <v>50</v>
      </c>
      <c r="F5797" t="s">
        <v>4366</v>
      </c>
      <c r="G5797">
        <v>0.25</v>
      </c>
      <c r="H5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7" t="str">
        <f>Tabla_Consulta_desde_proyectos6[[#This Row],[PRYApath]]&amp;" "&amp;Tabla_Consulta_desde_proyectos6[[#This Row],[Usunombre]]</f>
        <v>/0090/0002 ROGER GARCIA FERNANDEZ</v>
      </c>
    </row>
    <row r="5798" spans="1:11" x14ac:dyDescent="0.3">
      <c r="A5798" t="s">
        <v>5823</v>
      </c>
      <c r="B5798" t="s">
        <v>4709</v>
      </c>
      <c r="C5798" t="s">
        <v>5826</v>
      </c>
      <c r="D5798" t="s">
        <v>5827</v>
      </c>
      <c r="E5798" t="s">
        <v>10</v>
      </c>
      <c r="F5798" t="s">
        <v>4342</v>
      </c>
      <c r="G5798">
        <v>5</v>
      </c>
      <c r="H5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8" t="str">
        <f>Tabla_Consulta_desde_proyectos6[[#This Row],[PRYApath]]&amp;" "&amp;Tabla_Consulta_desde_proyectos6[[#This Row],[Usunombre]]</f>
        <v>/0090/0006/0002 OSCAR BONILLA CALDERON</v>
      </c>
    </row>
    <row r="5799" spans="1:11" x14ac:dyDescent="0.3">
      <c r="A5799" t="s">
        <v>5823</v>
      </c>
      <c r="B5799" t="s">
        <v>4709</v>
      </c>
      <c r="C5799" t="s">
        <v>4728</v>
      </c>
      <c r="D5799" t="s">
        <v>5828</v>
      </c>
      <c r="E5799" t="s">
        <v>51</v>
      </c>
      <c r="F5799" t="s">
        <v>4593</v>
      </c>
      <c r="G5799">
        <v>1</v>
      </c>
      <c r="H5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799" t="str">
        <f>Tabla_Consulta_desde_proyectos6[[#This Row],[PRYApath]]&amp;" "&amp;Tabla_Consulta_desde_proyectos6[[#This Row],[Usunombre]]</f>
        <v>/0090/0008/0002 FREDERICK CASTRO MURILLO</v>
      </c>
    </row>
    <row r="5800" spans="1:11" x14ac:dyDescent="0.3">
      <c r="A5800" t="s">
        <v>5823</v>
      </c>
      <c r="B5800" t="s">
        <v>4709</v>
      </c>
      <c r="C5800" t="s">
        <v>5826</v>
      </c>
      <c r="D5800" t="s">
        <v>5828</v>
      </c>
      <c r="E5800" t="s">
        <v>10</v>
      </c>
      <c r="F5800" t="s">
        <v>4342</v>
      </c>
      <c r="G5800">
        <v>5</v>
      </c>
      <c r="H5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0" t="str">
        <f>Tabla_Consulta_desde_proyectos6[[#This Row],[PRYApath]]&amp;" "&amp;Tabla_Consulta_desde_proyectos6[[#This Row],[Usunombre]]</f>
        <v>/0090/0008/0002 OSCAR BONILLA CALDERON</v>
      </c>
    </row>
    <row r="5801" spans="1:11" x14ac:dyDescent="0.3">
      <c r="A5801" t="s">
        <v>5823</v>
      </c>
      <c r="B5801" t="s">
        <v>4709</v>
      </c>
      <c r="C5801" t="s">
        <v>5826</v>
      </c>
      <c r="D5801" t="s">
        <v>5828</v>
      </c>
      <c r="E5801" t="s">
        <v>10</v>
      </c>
      <c r="F5801" t="s">
        <v>4366</v>
      </c>
      <c r="G5801">
        <v>2.5</v>
      </c>
      <c r="H5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1" t="str">
        <f>Tabla_Consulta_desde_proyectos6[[#This Row],[PRYApath]]&amp;" "&amp;Tabla_Consulta_desde_proyectos6[[#This Row],[Usunombre]]</f>
        <v>/0090/0008/0002 OSCAR BONILLA CALDERON</v>
      </c>
    </row>
    <row r="5802" spans="1:11" x14ac:dyDescent="0.3">
      <c r="A5802" t="s">
        <v>5823</v>
      </c>
      <c r="B5802" t="s">
        <v>4709</v>
      </c>
      <c r="C5802" t="s">
        <v>5829</v>
      </c>
      <c r="D5802" t="s">
        <v>5828</v>
      </c>
      <c r="E5802" t="s">
        <v>10</v>
      </c>
      <c r="F5802" t="s">
        <v>4388</v>
      </c>
      <c r="G5802">
        <v>3.5</v>
      </c>
      <c r="H5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2" t="str">
        <f>Tabla_Consulta_desde_proyectos6[[#This Row],[PRYApath]]&amp;" "&amp;Tabla_Consulta_desde_proyectos6[[#This Row],[Usunombre]]</f>
        <v>/0090/0008/0002 OSCAR BONILLA CALDERON</v>
      </c>
    </row>
    <row r="5803" spans="1:11" x14ac:dyDescent="0.3">
      <c r="A5803" t="s">
        <v>5823</v>
      </c>
      <c r="B5803" t="s">
        <v>4709</v>
      </c>
      <c r="C5803" t="s">
        <v>5830</v>
      </c>
      <c r="D5803" t="s">
        <v>5828</v>
      </c>
      <c r="E5803" t="s">
        <v>10</v>
      </c>
      <c r="F5803" t="s">
        <v>4422</v>
      </c>
      <c r="G5803">
        <v>3</v>
      </c>
      <c r="H5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3" t="str">
        <f>Tabla_Consulta_desde_proyectos6[[#This Row],[PRYApath]]&amp;" "&amp;Tabla_Consulta_desde_proyectos6[[#This Row],[Usunombre]]</f>
        <v>/0090/0008/0002 OSCAR BONILLA CALDERON</v>
      </c>
    </row>
    <row r="5804" spans="1:11" x14ac:dyDescent="0.3">
      <c r="A5804" t="s">
        <v>5823</v>
      </c>
      <c r="B5804" t="s">
        <v>4709</v>
      </c>
      <c r="C5804" t="s">
        <v>5824</v>
      </c>
      <c r="D5804" t="s">
        <v>5828</v>
      </c>
      <c r="E5804" t="s">
        <v>50</v>
      </c>
      <c r="F5804" t="s">
        <v>4284</v>
      </c>
      <c r="G5804">
        <v>46.5</v>
      </c>
      <c r="H5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4" t="str">
        <f>Tabla_Consulta_desde_proyectos6[[#This Row],[PRYApath]]&amp;" "&amp;Tabla_Consulta_desde_proyectos6[[#This Row],[Usunombre]]</f>
        <v>/0090/0008/0002 ROGER GARCIA FERNANDEZ</v>
      </c>
    </row>
    <row r="5805" spans="1:11" x14ac:dyDescent="0.3">
      <c r="A5805" t="s">
        <v>5823</v>
      </c>
      <c r="B5805" t="s">
        <v>4709</v>
      </c>
      <c r="C5805" t="s">
        <v>5824</v>
      </c>
      <c r="D5805" t="s">
        <v>5828</v>
      </c>
      <c r="E5805" t="s">
        <v>50</v>
      </c>
      <c r="F5805" t="s">
        <v>4342</v>
      </c>
      <c r="G5805">
        <v>15.5</v>
      </c>
      <c r="H5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5" t="str">
        <f>Tabla_Consulta_desde_proyectos6[[#This Row],[PRYApath]]&amp;" "&amp;Tabla_Consulta_desde_proyectos6[[#This Row],[Usunombre]]</f>
        <v>/0090/0008/0002 ROGER GARCIA FERNANDEZ</v>
      </c>
    </row>
    <row r="5806" spans="1:11" x14ac:dyDescent="0.3">
      <c r="A5806" t="s">
        <v>5823</v>
      </c>
      <c r="B5806" t="s">
        <v>4709</v>
      </c>
      <c r="C5806" t="s">
        <v>5824</v>
      </c>
      <c r="D5806" t="s">
        <v>5828</v>
      </c>
      <c r="E5806" t="s">
        <v>50</v>
      </c>
      <c r="F5806" t="s">
        <v>4366</v>
      </c>
      <c r="G5806">
        <v>7.75</v>
      </c>
      <c r="H5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6" t="str">
        <f>Tabla_Consulta_desde_proyectos6[[#This Row],[PRYApath]]&amp;" "&amp;Tabla_Consulta_desde_proyectos6[[#This Row],[Usunombre]]</f>
        <v>/0090/0008/0002 ROGER GARCIA FERNANDEZ</v>
      </c>
    </row>
    <row r="5807" spans="1:11" x14ac:dyDescent="0.3">
      <c r="A5807" t="s">
        <v>5823</v>
      </c>
      <c r="B5807" t="s">
        <v>4709</v>
      </c>
      <c r="C5807" t="s">
        <v>5831</v>
      </c>
      <c r="D5807" t="s">
        <v>5828</v>
      </c>
      <c r="E5807" t="s">
        <v>50</v>
      </c>
      <c r="F5807" t="s">
        <v>4493</v>
      </c>
      <c r="G5807">
        <v>8</v>
      </c>
      <c r="H5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7" t="str">
        <f>Tabla_Consulta_desde_proyectos6[[#This Row],[PRYApath]]&amp;" "&amp;Tabla_Consulta_desde_proyectos6[[#This Row],[Usunombre]]</f>
        <v>/0090/0008/0002 ROGER GARCIA FERNANDEZ</v>
      </c>
    </row>
    <row r="5808" spans="1:11" x14ac:dyDescent="0.3">
      <c r="A5808" t="s">
        <v>5823</v>
      </c>
      <c r="B5808" t="s">
        <v>4709</v>
      </c>
      <c r="C5808" t="s">
        <v>5831</v>
      </c>
      <c r="D5808" t="s">
        <v>5828</v>
      </c>
      <c r="E5808" t="s">
        <v>50</v>
      </c>
      <c r="F5808" t="s">
        <v>4593</v>
      </c>
      <c r="G5808">
        <v>8</v>
      </c>
      <c r="H5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8" t="str">
        <f>Tabla_Consulta_desde_proyectos6[[#This Row],[PRYApath]]&amp;" "&amp;Tabla_Consulta_desde_proyectos6[[#This Row],[Usunombre]]</f>
        <v>/0090/0008/0002 ROGER GARCIA FERNANDEZ</v>
      </c>
    </row>
    <row r="5809" spans="1:11" x14ac:dyDescent="0.3">
      <c r="A5809" t="s">
        <v>5823</v>
      </c>
      <c r="B5809" t="s">
        <v>4709</v>
      </c>
      <c r="C5809" t="s">
        <v>4728</v>
      </c>
      <c r="D5809" t="s">
        <v>5832</v>
      </c>
      <c r="E5809" t="s">
        <v>51</v>
      </c>
      <c r="F5809" t="s">
        <v>4593</v>
      </c>
      <c r="G5809">
        <v>1</v>
      </c>
      <c r="H5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09" t="str">
        <f>Tabla_Consulta_desde_proyectos6[[#This Row],[PRYApath]]&amp;" "&amp;Tabla_Consulta_desde_proyectos6[[#This Row],[Usunombre]]</f>
        <v>/0090/0008/0004 FREDERICK CASTRO MURILLO</v>
      </c>
    </row>
    <row r="5810" spans="1:11" x14ac:dyDescent="0.3">
      <c r="A5810" t="s">
        <v>5823</v>
      </c>
      <c r="B5810" t="s">
        <v>4709</v>
      </c>
      <c r="C5810" t="s">
        <v>4728</v>
      </c>
      <c r="D5810" t="s">
        <v>5832</v>
      </c>
      <c r="E5810" t="s">
        <v>51</v>
      </c>
      <c r="F5810" t="s">
        <v>4610</v>
      </c>
      <c r="G5810">
        <v>15</v>
      </c>
      <c r="H5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0" t="str">
        <f>Tabla_Consulta_desde_proyectos6[[#This Row],[PRYApath]]&amp;" "&amp;Tabla_Consulta_desde_proyectos6[[#This Row],[Usunombre]]</f>
        <v>/0090/0008/0004 FREDERICK CASTRO MURILLO</v>
      </c>
    </row>
    <row r="5811" spans="1:11" x14ac:dyDescent="0.3">
      <c r="A5811" t="s">
        <v>5823</v>
      </c>
      <c r="B5811" t="s">
        <v>4709</v>
      </c>
      <c r="C5811" t="s">
        <v>4728</v>
      </c>
      <c r="D5811" t="s">
        <v>5832</v>
      </c>
      <c r="E5811" t="s">
        <v>51</v>
      </c>
      <c r="F5811" t="s">
        <v>4692</v>
      </c>
      <c r="G5811">
        <v>20</v>
      </c>
      <c r="H5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1" t="str">
        <f>Tabla_Consulta_desde_proyectos6[[#This Row],[PRYApath]]&amp;" "&amp;Tabla_Consulta_desde_proyectos6[[#This Row],[Usunombre]]</f>
        <v>/0090/0008/0004 FREDERICK CASTRO MURILLO</v>
      </c>
    </row>
    <row r="5812" spans="1:11" x14ac:dyDescent="0.3">
      <c r="A5812" t="s">
        <v>5823</v>
      </c>
      <c r="B5812" t="s">
        <v>4709</v>
      </c>
      <c r="C5812" t="s">
        <v>5833</v>
      </c>
      <c r="D5812" t="s">
        <v>5832</v>
      </c>
      <c r="E5812" t="s">
        <v>10</v>
      </c>
      <c r="F5812" t="s">
        <v>4342</v>
      </c>
      <c r="G5812">
        <v>2.5</v>
      </c>
      <c r="H5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2" t="str">
        <f>Tabla_Consulta_desde_proyectos6[[#This Row],[PRYApath]]&amp;" "&amp;Tabla_Consulta_desde_proyectos6[[#This Row],[Usunombre]]</f>
        <v>/0090/0008/0004 OSCAR BONILLA CALDERON</v>
      </c>
    </row>
    <row r="5813" spans="1:11" x14ac:dyDescent="0.3">
      <c r="A5813" t="s">
        <v>5823</v>
      </c>
      <c r="B5813" t="s">
        <v>4709</v>
      </c>
      <c r="C5813" t="s">
        <v>5826</v>
      </c>
      <c r="D5813" t="s">
        <v>5832</v>
      </c>
      <c r="E5813" t="s">
        <v>10</v>
      </c>
      <c r="F5813" t="s">
        <v>4342</v>
      </c>
      <c r="G5813">
        <v>3</v>
      </c>
      <c r="H5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3" t="str">
        <f>Tabla_Consulta_desde_proyectos6[[#This Row],[PRYApath]]&amp;" "&amp;Tabla_Consulta_desde_proyectos6[[#This Row],[Usunombre]]</f>
        <v>/0090/0008/0004 OSCAR BONILLA CALDERON</v>
      </c>
    </row>
    <row r="5814" spans="1:11" x14ac:dyDescent="0.3">
      <c r="A5814" t="s">
        <v>5823</v>
      </c>
      <c r="B5814" t="s">
        <v>4709</v>
      </c>
      <c r="C5814" t="s">
        <v>5826</v>
      </c>
      <c r="D5814" t="s">
        <v>5834</v>
      </c>
      <c r="E5814" t="s">
        <v>10</v>
      </c>
      <c r="F5814" t="s">
        <v>4388</v>
      </c>
      <c r="G5814">
        <v>1</v>
      </c>
      <c r="H5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4" t="str">
        <f>Tabla_Consulta_desde_proyectos6[[#This Row],[PRYApath]]&amp;" "&amp;Tabla_Consulta_desde_proyectos6[[#This Row],[Usunombre]]</f>
        <v>/0090/0008/0008 OSCAR BONILLA CALDERON</v>
      </c>
    </row>
    <row r="5815" spans="1:11" x14ac:dyDescent="0.3">
      <c r="A5815" t="s">
        <v>5823</v>
      </c>
      <c r="B5815" t="s">
        <v>4709</v>
      </c>
      <c r="C5815" t="s">
        <v>5826</v>
      </c>
      <c r="D5815" t="s">
        <v>5835</v>
      </c>
      <c r="E5815" t="s">
        <v>10</v>
      </c>
      <c r="F5815" t="s">
        <v>4342</v>
      </c>
      <c r="G5815">
        <v>0.5</v>
      </c>
      <c r="H5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5" t="str">
        <f>Tabla_Consulta_desde_proyectos6[[#This Row],[PRYApath]]&amp;" "&amp;Tabla_Consulta_desde_proyectos6[[#This Row],[Usunombre]]</f>
        <v>/0090/0014 OSCAR BONILLA CALDERON</v>
      </c>
    </row>
    <row r="5816" spans="1:11" x14ac:dyDescent="0.3">
      <c r="A5816" t="s">
        <v>5823</v>
      </c>
      <c r="B5816" t="s">
        <v>4709</v>
      </c>
      <c r="C5816" t="s">
        <v>5867</v>
      </c>
      <c r="D5816" t="s">
        <v>6905</v>
      </c>
      <c r="E5816" t="s">
        <v>4645</v>
      </c>
      <c r="F5816" t="s">
        <v>8381</v>
      </c>
      <c r="G5816">
        <v>16</v>
      </c>
      <c r="H5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6" t="str">
        <f>Tabla_Consulta_desde_proyectos6[[#This Row],[PRYApath]]&amp;" "&amp;Tabla_Consulta_desde_proyectos6[[#This Row],[Usunombre]]</f>
        <v>/0094/0006 BRAYAN STANLEY ROSALES PEREZ</v>
      </c>
    </row>
    <row r="5817" spans="1:11" x14ac:dyDescent="0.3">
      <c r="A5817" t="s">
        <v>5823</v>
      </c>
      <c r="B5817" t="s">
        <v>4709</v>
      </c>
      <c r="C5817" t="s">
        <v>8444</v>
      </c>
      <c r="D5817" t="s">
        <v>6905</v>
      </c>
      <c r="E5817" t="s">
        <v>4645</v>
      </c>
      <c r="F5817" t="s">
        <v>8381</v>
      </c>
      <c r="G5817">
        <v>1</v>
      </c>
      <c r="H5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7" t="str">
        <f>Tabla_Consulta_desde_proyectos6[[#This Row],[PRYApath]]&amp;" "&amp;Tabla_Consulta_desde_proyectos6[[#This Row],[Usunombre]]</f>
        <v>/0094/0006 BRAYAN STANLEY ROSALES PEREZ</v>
      </c>
    </row>
    <row r="5818" spans="1:11" x14ac:dyDescent="0.3">
      <c r="A5818" t="s">
        <v>4659</v>
      </c>
      <c r="B5818" t="s">
        <v>4709</v>
      </c>
      <c r="C5818" t="s">
        <v>5836</v>
      </c>
      <c r="D5818" t="s">
        <v>1086</v>
      </c>
      <c r="E5818" t="s">
        <v>59</v>
      </c>
      <c r="F5818" t="s">
        <v>4284</v>
      </c>
      <c r="G5818">
        <v>1</v>
      </c>
      <c r="H5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8" t="str">
        <f>Tabla_Consulta_desde_proyectos6[[#This Row],[PRYApath]]&amp;" "&amp;Tabla_Consulta_desde_proyectos6[[#This Row],[Usunombre]]</f>
        <v>/0002/0002 ALVARO CHAVES SABORIO</v>
      </c>
    </row>
    <row r="5819" spans="1:11" x14ac:dyDescent="0.3">
      <c r="A5819" t="s">
        <v>4659</v>
      </c>
      <c r="B5819" t="s">
        <v>4709</v>
      </c>
      <c r="C5819" t="s">
        <v>5837</v>
      </c>
      <c r="D5819" t="s">
        <v>1086</v>
      </c>
      <c r="E5819" t="s">
        <v>59</v>
      </c>
      <c r="F5819" t="s">
        <v>4366</v>
      </c>
      <c r="G5819">
        <v>5.5</v>
      </c>
      <c r="H5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19" t="str">
        <f>Tabla_Consulta_desde_proyectos6[[#This Row],[PRYApath]]&amp;" "&amp;Tabla_Consulta_desde_proyectos6[[#This Row],[Usunombre]]</f>
        <v>/0002/0002 ALVARO CHAVES SABORIO</v>
      </c>
    </row>
    <row r="5820" spans="1:11" x14ac:dyDescent="0.3">
      <c r="A5820" t="s">
        <v>4659</v>
      </c>
      <c r="B5820" t="s">
        <v>4709</v>
      </c>
      <c r="C5820" t="s">
        <v>5838</v>
      </c>
      <c r="D5820" t="s">
        <v>1086</v>
      </c>
      <c r="E5820" t="s">
        <v>59</v>
      </c>
      <c r="F5820" t="s">
        <v>4388</v>
      </c>
      <c r="G5820">
        <v>0.5</v>
      </c>
      <c r="H5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0" t="str">
        <f>Tabla_Consulta_desde_proyectos6[[#This Row],[PRYApath]]&amp;" "&amp;Tabla_Consulta_desde_proyectos6[[#This Row],[Usunombre]]</f>
        <v>/0002/0002 ALVARO CHAVES SABORIO</v>
      </c>
    </row>
    <row r="5821" spans="1:11" x14ac:dyDescent="0.3">
      <c r="A5821" t="s">
        <v>4659</v>
      </c>
      <c r="B5821" t="s">
        <v>4709</v>
      </c>
      <c r="C5821" t="s">
        <v>5839</v>
      </c>
      <c r="D5821" t="s">
        <v>1086</v>
      </c>
      <c r="E5821" t="s">
        <v>59</v>
      </c>
      <c r="F5821" t="s">
        <v>4388</v>
      </c>
      <c r="G5821">
        <v>1</v>
      </c>
      <c r="H5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1" t="str">
        <f>Tabla_Consulta_desde_proyectos6[[#This Row],[PRYApath]]&amp;" "&amp;Tabla_Consulta_desde_proyectos6[[#This Row],[Usunombre]]</f>
        <v>/0002/0002 ALVARO CHAVES SABORIO</v>
      </c>
    </row>
    <row r="5822" spans="1:11" x14ac:dyDescent="0.3">
      <c r="A5822" t="s">
        <v>4659</v>
      </c>
      <c r="B5822" t="s">
        <v>4709</v>
      </c>
      <c r="C5822" t="s">
        <v>5840</v>
      </c>
      <c r="D5822" t="s">
        <v>1086</v>
      </c>
      <c r="E5822" t="s">
        <v>59</v>
      </c>
      <c r="F5822" t="s">
        <v>4388</v>
      </c>
      <c r="G5822">
        <v>1</v>
      </c>
      <c r="H5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2" t="str">
        <f>Tabla_Consulta_desde_proyectos6[[#This Row],[PRYApath]]&amp;" "&amp;Tabla_Consulta_desde_proyectos6[[#This Row],[Usunombre]]</f>
        <v>/0002/0002 ALVARO CHAVES SABORIO</v>
      </c>
    </row>
    <row r="5823" spans="1:11" x14ac:dyDescent="0.3">
      <c r="A5823" t="s">
        <v>4659</v>
      </c>
      <c r="B5823" t="s">
        <v>4709</v>
      </c>
      <c r="C5823" t="s">
        <v>5837</v>
      </c>
      <c r="D5823" t="s">
        <v>1086</v>
      </c>
      <c r="E5823" t="s">
        <v>59</v>
      </c>
      <c r="F5823" t="s">
        <v>4388</v>
      </c>
      <c r="G5823">
        <v>1.5</v>
      </c>
      <c r="H5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3" t="str">
        <f>Tabla_Consulta_desde_proyectos6[[#This Row],[PRYApath]]&amp;" "&amp;Tabla_Consulta_desde_proyectos6[[#This Row],[Usunombre]]</f>
        <v>/0002/0002 ALVARO CHAVES SABORIO</v>
      </c>
    </row>
    <row r="5824" spans="1:11" x14ac:dyDescent="0.3">
      <c r="A5824" t="s">
        <v>4659</v>
      </c>
      <c r="B5824" t="s">
        <v>4709</v>
      </c>
      <c r="C5824" t="s">
        <v>5336</v>
      </c>
      <c r="D5824" t="s">
        <v>1086</v>
      </c>
      <c r="E5824" t="s">
        <v>59</v>
      </c>
      <c r="F5824" t="s">
        <v>4434</v>
      </c>
      <c r="G5824">
        <v>8</v>
      </c>
      <c r="H5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4" t="str">
        <f>Tabla_Consulta_desde_proyectos6[[#This Row],[PRYApath]]&amp;" "&amp;Tabla_Consulta_desde_proyectos6[[#This Row],[Usunombre]]</f>
        <v>/0002/0002 ALVARO CHAVES SABORIO</v>
      </c>
    </row>
    <row r="5825" spans="1:11" x14ac:dyDescent="0.3">
      <c r="A5825" t="s">
        <v>4659</v>
      </c>
      <c r="B5825" t="s">
        <v>4709</v>
      </c>
      <c r="C5825" t="s">
        <v>5841</v>
      </c>
      <c r="D5825" t="s">
        <v>1086</v>
      </c>
      <c r="E5825" t="s">
        <v>59</v>
      </c>
      <c r="F5825" t="s">
        <v>4434</v>
      </c>
      <c r="G5825">
        <v>5</v>
      </c>
      <c r="H5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5" t="str">
        <f>Tabla_Consulta_desde_proyectos6[[#This Row],[PRYApath]]&amp;" "&amp;Tabla_Consulta_desde_proyectos6[[#This Row],[Usunombre]]</f>
        <v>/0002/0002 ALVARO CHAVES SABORIO</v>
      </c>
    </row>
    <row r="5826" spans="1:11" x14ac:dyDescent="0.3">
      <c r="A5826" t="s">
        <v>4659</v>
      </c>
      <c r="B5826" t="s">
        <v>4709</v>
      </c>
      <c r="C5826" t="s">
        <v>5842</v>
      </c>
      <c r="D5826" t="s">
        <v>1086</v>
      </c>
      <c r="E5826" t="s">
        <v>59</v>
      </c>
      <c r="F5826" t="s">
        <v>4493</v>
      </c>
      <c r="G5826">
        <v>1</v>
      </c>
      <c r="H5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6" t="str">
        <f>Tabla_Consulta_desde_proyectos6[[#This Row],[PRYApath]]&amp;" "&amp;Tabla_Consulta_desde_proyectos6[[#This Row],[Usunombre]]</f>
        <v>/0002/0002 ALVARO CHAVES SABORIO</v>
      </c>
    </row>
    <row r="5827" spans="1:11" x14ac:dyDescent="0.3">
      <c r="A5827" t="s">
        <v>4659</v>
      </c>
      <c r="B5827" t="s">
        <v>4709</v>
      </c>
      <c r="C5827" t="s">
        <v>5079</v>
      </c>
      <c r="D5827" t="s">
        <v>1086</v>
      </c>
      <c r="E5827" t="s">
        <v>59</v>
      </c>
      <c r="F5827" t="s">
        <v>4493</v>
      </c>
      <c r="G5827">
        <v>20.5</v>
      </c>
      <c r="H5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7" t="str">
        <f>Tabla_Consulta_desde_proyectos6[[#This Row],[PRYApath]]&amp;" "&amp;Tabla_Consulta_desde_proyectos6[[#This Row],[Usunombre]]</f>
        <v>/0002/0002 ALVARO CHAVES SABORIO</v>
      </c>
    </row>
    <row r="5828" spans="1:11" x14ac:dyDescent="0.3">
      <c r="A5828" t="s">
        <v>4659</v>
      </c>
      <c r="B5828" t="s">
        <v>4709</v>
      </c>
      <c r="C5828" t="s">
        <v>5843</v>
      </c>
      <c r="D5828" t="s">
        <v>1086</v>
      </c>
      <c r="E5828" t="s">
        <v>59</v>
      </c>
      <c r="F5828" t="s">
        <v>4559</v>
      </c>
      <c r="G5828">
        <v>3</v>
      </c>
      <c r="H5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8" t="str">
        <f>Tabla_Consulta_desde_proyectos6[[#This Row],[PRYApath]]&amp;" "&amp;Tabla_Consulta_desde_proyectos6[[#This Row],[Usunombre]]</f>
        <v>/0002/0002 ALVARO CHAVES SABORIO</v>
      </c>
    </row>
    <row r="5829" spans="1:11" x14ac:dyDescent="0.3">
      <c r="A5829" t="s">
        <v>4659</v>
      </c>
      <c r="B5829" t="s">
        <v>4709</v>
      </c>
      <c r="C5829" t="s">
        <v>8445</v>
      </c>
      <c r="D5829" t="s">
        <v>1086</v>
      </c>
      <c r="E5829" t="s">
        <v>59</v>
      </c>
      <c r="F5829" t="s">
        <v>8381</v>
      </c>
      <c r="G5829">
        <v>5.5</v>
      </c>
      <c r="H582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29" t="str">
        <f>Tabla_Consulta_desde_proyectos6[[#This Row],[PRYApath]]&amp;" "&amp;Tabla_Consulta_desde_proyectos6[[#This Row],[Usunombre]]</f>
        <v>/0002/0002 ALVARO CHAVES SABORIO</v>
      </c>
    </row>
    <row r="5830" spans="1:11" x14ac:dyDescent="0.3">
      <c r="A5830" t="s">
        <v>4659</v>
      </c>
      <c r="B5830" t="s">
        <v>4709</v>
      </c>
      <c r="C5830" t="s">
        <v>5844</v>
      </c>
      <c r="D5830" t="s">
        <v>1086</v>
      </c>
      <c r="E5830" t="s">
        <v>63</v>
      </c>
      <c r="F5830" t="s">
        <v>4422</v>
      </c>
      <c r="G5830">
        <v>1</v>
      </c>
      <c r="H5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0" t="str">
        <f>Tabla_Consulta_desde_proyectos6[[#This Row],[PRYApath]]&amp;" "&amp;Tabla_Consulta_desde_proyectos6[[#This Row],[Usunombre]]</f>
        <v>/0002/0002 CAROL RODRIGUEZ SOLORZANO</v>
      </c>
    </row>
    <row r="5831" spans="1:11" x14ac:dyDescent="0.3">
      <c r="A5831" t="s">
        <v>4659</v>
      </c>
      <c r="B5831" t="s">
        <v>4709</v>
      </c>
      <c r="C5831" t="s">
        <v>5845</v>
      </c>
      <c r="D5831" t="s">
        <v>1086</v>
      </c>
      <c r="E5831" t="s">
        <v>63</v>
      </c>
      <c r="F5831" t="s">
        <v>4422</v>
      </c>
      <c r="G5831">
        <v>1</v>
      </c>
      <c r="H5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1" t="str">
        <f>Tabla_Consulta_desde_proyectos6[[#This Row],[PRYApath]]&amp;" "&amp;Tabla_Consulta_desde_proyectos6[[#This Row],[Usunombre]]</f>
        <v>/0002/0002 CAROL RODRIGUEZ SOLORZANO</v>
      </c>
    </row>
    <row r="5832" spans="1:11" x14ac:dyDescent="0.3">
      <c r="A5832" t="s">
        <v>4659</v>
      </c>
      <c r="B5832" t="s">
        <v>4709</v>
      </c>
      <c r="C5832" t="s">
        <v>5846</v>
      </c>
      <c r="D5832" t="s">
        <v>1086</v>
      </c>
      <c r="E5832" t="s">
        <v>63</v>
      </c>
      <c r="F5832" t="s">
        <v>4422</v>
      </c>
      <c r="G5832">
        <v>2</v>
      </c>
      <c r="H5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2" t="str">
        <f>Tabla_Consulta_desde_proyectos6[[#This Row],[PRYApath]]&amp;" "&amp;Tabla_Consulta_desde_proyectos6[[#This Row],[Usunombre]]</f>
        <v>/0002/0002 CAROL RODRIGUEZ SOLORZANO</v>
      </c>
    </row>
    <row r="5833" spans="1:11" x14ac:dyDescent="0.3">
      <c r="A5833" t="s">
        <v>4659</v>
      </c>
      <c r="B5833" t="s">
        <v>4709</v>
      </c>
      <c r="C5833" t="s">
        <v>5847</v>
      </c>
      <c r="D5833" t="s">
        <v>1086</v>
      </c>
      <c r="E5833" t="s">
        <v>63</v>
      </c>
      <c r="F5833" t="s">
        <v>4422</v>
      </c>
      <c r="G5833">
        <v>5</v>
      </c>
      <c r="H5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3" t="str">
        <f>Tabla_Consulta_desde_proyectos6[[#This Row],[PRYApath]]&amp;" "&amp;Tabla_Consulta_desde_proyectos6[[#This Row],[Usunombre]]</f>
        <v>/0002/0002 CAROL RODRIGUEZ SOLORZANO</v>
      </c>
    </row>
    <row r="5834" spans="1:11" x14ac:dyDescent="0.3">
      <c r="A5834" t="s">
        <v>4659</v>
      </c>
      <c r="B5834" t="s">
        <v>4709</v>
      </c>
      <c r="C5834" t="s">
        <v>5848</v>
      </c>
      <c r="D5834" t="s">
        <v>1086</v>
      </c>
      <c r="E5834" t="s">
        <v>63</v>
      </c>
      <c r="F5834" t="s">
        <v>4422</v>
      </c>
      <c r="G5834">
        <v>5.5</v>
      </c>
      <c r="H5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4" t="str">
        <f>Tabla_Consulta_desde_proyectos6[[#This Row],[PRYApath]]&amp;" "&amp;Tabla_Consulta_desde_proyectos6[[#This Row],[Usunombre]]</f>
        <v>/0002/0002 CAROL RODRIGUEZ SOLORZANO</v>
      </c>
    </row>
    <row r="5835" spans="1:11" x14ac:dyDescent="0.3">
      <c r="A5835" t="s">
        <v>4659</v>
      </c>
      <c r="B5835" t="s">
        <v>4709</v>
      </c>
      <c r="C5835" t="s">
        <v>5849</v>
      </c>
      <c r="D5835" t="s">
        <v>1086</v>
      </c>
      <c r="E5835" t="s">
        <v>63</v>
      </c>
      <c r="F5835" t="s">
        <v>4422</v>
      </c>
      <c r="G5835">
        <v>10</v>
      </c>
      <c r="H5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5" t="str">
        <f>Tabla_Consulta_desde_proyectos6[[#This Row],[PRYApath]]&amp;" "&amp;Tabla_Consulta_desde_proyectos6[[#This Row],[Usunombre]]</f>
        <v>/0002/0002 CAROL RODRIGUEZ SOLORZANO</v>
      </c>
    </row>
    <row r="5836" spans="1:11" x14ac:dyDescent="0.3">
      <c r="A5836" t="s">
        <v>4659</v>
      </c>
      <c r="B5836" t="s">
        <v>4709</v>
      </c>
      <c r="C5836" t="s">
        <v>5850</v>
      </c>
      <c r="D5836" t="s">
        <v>1086</v>
      </c>
      <c r="E5836" t="s">
        <v>63</v>
      </c>
      <c r="F5836" t="s">
        <v>4422</v>
      </c>
      <c r="G5836">
        <v>11</v>
      </c>
      <c r="H5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6" t="str">
        <f>Tabla_Consulta_desde_proyectos6[[#This Row],[PRYApath]]&amp;" "&amp;Tabla_Consulta_desde_proyectos6[[#This Row],[Usunombre]]</f>
        <v>/0002/0002 CAROL RODRIGUEZ SOLORZANO</v>
      </c>
    </row>
    <row r="5837" spans="1:11" x14ac:dyDescent="0.3">
      <c r="A5837" t="s">
        <v>4659</v>
      </c>
      <c r="B5837" t="s">
        <v>4709</v>
      </c>
      <c r="C5837" t="s">
        <v>5851</v>
      </c>
      <c r="D5837" t="s">
        <v>1086</v>
      </c>
      <c r="E5837" t="s">
        <v>63</v>
      </c>
      <c r="F5837" t="s">
        <v>4593</v>
      </c>
      <c r="G5837">
        <v>2.5</v>
      </c>
      <c r="H5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7" t="str">
        <f>Tabla_Consulta_desde_proyectos6[[#This Row],[PRYApath]]&amp;" "&amp;Tabla_Consulta_desde_proyectos6[[#This Row],[Usunombre]]</f>
        <v>/0002/0002 CAROL RODRIGUEZ SOLORZANO</v>
      </c>
    </row>
    <row r="5838" spans="1:11" x14ac:dyDescent="0.3">
      <c r="A5838" t="s">
        <v>4659</v>
      </c>
      <c r="B5838" t="s">
        <v>4709</v>
      </c>
      <c r="C5838" t="s">
        <v>5852</v>
      </c>
      <c r="D5838" t="s">
        <v>1086</v>
      </c>
      <c r="E5838" t="s">
        <v>63</v>
      </c>
      <c r="F5838" t="s">
        <v>4640</v>
      </c>
      <c r="G5838">
        <v>2</v>
      </c>
      <c r="H5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8" t="str">
        <f>Tabla_Consulta_desde_proyectos6[[#This Row],[PRYApath]]&amp;" "&amp;Tabla_Consulta_desde_proyectos6[[#This Row],[Usunombre]]</f>
        <v>/0002/0002 CAROL RODRIGUEZ SOLORZANO</v>
      </c>
    </row>
    <row r="5839" spans="1:11" x14ac:dyDescent="0.3">
      <c r="A5839" t="s">
        <v>4659</v>
      </c>
      <c r="B5839" t="s">
        <v>4709</v>
      </c>
      <c r="C5839" t="s">
        <v>5853</v>
      </c>
      <c r="D5839" t="s">
        <v>1086</v>
      </c>
      <c r="E5839" t="s">
        <v>69</v>
      </c>
      <c r="F5839" t="s">
        <v>4258</v>
      </c>
      <c r="G5839">
        <v>4</v>
      </c>
      <c r="H5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39" t="str">
        <f>Tabla_Consulta_desde_proyectos6[[#This Row],[PRYApath]]&amp;" "&amp;Tabla_Consulta_desde_proyectos6[[#This Row],[Usunombre]]</f>
        <v>/0002/0002 DANNY DAVID BUSTOS ROJAS</v>
      </c>
    </row>
    <row r="5840" spans="1:11" x14ac:dyDescent="0.3">
      <c r="A5840" t="s">
        <v>4659</v>
      </c>
      <c r="B5840" t="s">
        <v>4709</v>
      </c>
      <c r="C5840" t="s">
        <v>5854</v>
      </c>
      <c r="D5840" t="s">
        <v>1086</v>
      </c>
      <c r="E5840" t="s">
        <v>69</v>
      </c>
      <c r="F5840" t="s">
        <v>4284</v>
      </c>
      <c r="G5840">
        <v>2</v>
      </c>
      <c r="H5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0" t="str">
        <f>Tabla_Consulta_desde_proyectos6[[#This Row],[PRYApath]]&amp;" "&amp;Tabla_Consulta_desde_proyectos6[[#This Row],[Usunombre]]</f>
        <v>/0002/0002 DANNY DAVID BUSTOS ROJAS</v>
      </c>
    </row>
    <row r="5841" spans="1:11" x14ac:dyDescent="0.3">
      <c r="A5841" t="s">
        <v>4659</v>
      </c>
      <c r="B5841" t="s">
        <v>4709</v>
      </c>
      <c r="C5841" t="s">
        <v>4814</v>
      </c>
      <c r="D5841" t="s">
        <v>1086</v>
      </c>
      <c r="E5841" t="s">
        <v>69</v>
      </c>
      <c r="F5841" t="s">
        <v>4342</v>
      </c>
      <c r="G5841">
        <v>2</v>
      </c>
      <c r="H5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1" t="str">
        <f>Tabla_Consulta_desde_proyectos6[[#This Row],[PRYApath]]&amp;" "&amp;Tabla_Consulta_desde_proyectos6[[#This Row],[Usunombre]]</f>
        <v>/0002/0002 DANNY DAVID BUSTOS ROJAS</v>
      </c>
    </row>
    <row r="5842" spans="1:11" x14ac:dyDescent="0.3">
      <c r="A5842" t="s">
        <v>4659</v>
      </c>
      <c r="B5842" t="s">
        <v>4709</v>
      </c>
      <c r="C5842" t="s">
        <v>5855</v>
      </c>
      <c r="D5842" t="s">
        <v>1086</v>
      </c>
      <c r="E5842" t="s">
        <v>69</v>
      </c>
      <c r="F5842" t="s">
        <v>4342</v>
      </c>
      <c r="G5842">
        <v>2</v>
      </c>
      <c r="H5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2" t="str">
        <f>Tabla_Consulta_desde_proyectos6[[#This Row],[PRYApath]]&amp;" "&amp;Tabla_Consulta_desde_proyectos6[[#This Row],[Usunombre]]</f>
        <v>/0002/0002 DANNY DAVID BUSTOS ROJAS</v>
      </c>
    </row>
    <row r="5843" spans="1:11" x14ac:dyDescent="0.3">
      <c r="A5843" t="s">
        <v>4659</v>
      </c>
      <c r="B5843" t="s">
        <v>4709</v>
      </c>
      <c r="C5843" t="s">
        <v>5856</v>
      </c>
      <c r="D5843" t="s">
        <v>1086</v>
      </c>
      <c r="E5843" t="s">
        <v>69</v>
      </c>
      <c r="F5843" t="s">
        <v>4342</v>
      </c>
      <c r="G5843">
        <v>14.5</v>
      </c>
      <c r="H5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3" t="str">
        <f>Tabla_Consulta_desde_proyectos6[[#This Row],[PRYApath]]&amp;" "&amp;Tabla_Consulta_desde_proyectos6[[#This Row],[Usunombre]]</f>
        <v>/0002/0002 DANNY DAVID BUSTOS ROJAS</v>
      </c>
    </row>
    <row r="5844" spans="1:11" x14ac:dyDescent="0.3">
      <c r="A5844" t="s">
        <v>4659</v>
      </c>
      <c r="B5844" t="s">
        <v>4709</v>
      </c>
      <c r="C5844" t="s">
        <v>5857</v>
      </c>
      <c r="D5844" t="s">
        <v>1086</v>
      </c>
      <c r="E5844" t="s">
        <v>69</v>
      </c>
      <c r="F5844" t="s">
        <v>4366</v>
      </c>
      <c r="G5844">
        <v>1</v>
      </c>
      <c r="H5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4" t="str">
        <f>Tabla_Consulta_desde_proyectos6[[#This Row],[PRYApath]]&amp;" "&amp;Tabla_Consulta_desde_proyectos6[[#This Row],[Usunombre]]</f>
        <v>/0002/0002 DANNY DAVID BUSTOS ROJAS</v>
      </c>
    </row>
    <row r="5845" spans="1:11" x14ac:dyDescent="0.3">
      <c r="A5845" t="s">
        <v>4659</v>
      </c>
      <c r="B5845" t="s">
        <v>4709</v>
      </c>
      <c r="C5845" t="s">
        <v>5856</v>
      </c>
      <c r="D5845" t="s">
        <v>1086</v>
      </c>
      <c r="E5845" t="s">
        <v>69</v>
      </c>
      <c r="F5845" t="s">
        <v>4366</v>
      </c>
      <c r="G5845">
        <v>2</v>
      </c>
      <c r="H5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5" t="str">
        <f>Tabla_Consulta_desde_proyectos6[[#This Row],[PRYApath]]&amp;" "&amp;Tabla_Consulta_desde_proyectos6[[#This Row],[Usunombre]]</f>
        <v>/0002/0002 DANNY DAVID BUSTOS ROJAS</v>
      </c>
    </row>
    <row r="5846" spans="1:11" x14ac:dyDescent="0.3">
      <c r="A5846" t="s">
        <v>4659</v>
      </c>
      <c r="B5846" t="s">
        <v>4709</v>
      </c>
      <c r="C5846" t="s">
        <v>5858</v>
      </c>
      <c r="D5846" t="s">
        <v>1086</v>
      </c>
      <c r="E5846" t="s">
        <v>69</v>
      </c>
      <c r="F5846" t="s">
        <v>4388</v>
      </c>
      <c r="G5846">
        <v>1</v>
      </c>
      <c r="H5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6" t="str">
        <f>Tabla_Consulta_desde_proyectos6[[#This Row],[PRYApath]]&amp;" "&amp;Tabla_Consulta_desde_proyectos6[[#This Row],[Usunombre]]</f>
        <v>/0002/0002 DANNY DAVID BUSTOS ROJAS</v>
      </c>
    </row>
    <row r="5847" spans="1:11" x14ac:dyDescent="0.3">
      <c r="A5847" t="s">
        <v>4659</v>
      </c>
      <c r="B5847" t="s">
        <v>4709</v>
      </c>
      <c r="C5847" t="s">
        <v>5859</v>
      </c>
      <c r="D5847" t="s">
        <v>1086</v>
      </c>
      <c r="E5847" t="s">
        <v>69</v>
      </c>
      <c r="F5847" t="s">
        <v>4388</v>
      </c>
      <c r="G5847">
        <v>2</v>
      </c>
      <c r="H5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7" t="str">
        <f>Tabla_Consulta_desde_proyectos6[[#This Row],[PRYApath]]&amp;" "&amp;Tabla_Consulta_desde_proyectos6[[#This Row],[Usunombre]]</f>
        <v>/0002/0002 DANNY DAVID BUSTOS ROJAS</v>
      </c>
    </row>
    <row r="5848" spans="1:11" x14ac:dyDescent="0.3">
      <c r="A5848" t="s">
        <v>4659</v>
      </c>
      <c r="B5848" t="s">
        <v>4709</v>
      </c>
      <c r="C5848" t="s">
        <v>5860</v>
      </c>
      <c r="D5848" t="s">
        <v>1086</v>
      </c>
      <c r="E5848" t="s">
        <v>69</v>
      </c>
      <c r="F5848" t="s">
        <v>4388</v>
      </c>
      <c r="G5848">
        <v>3</v>
      </c>
      <c r="H5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8" t="str">
        <f>Tabla_Consulta_desde_proyectos6[[#This Row],[PRYApath]]&amp;" "&amp;Tabla_Consulta_desde_proyectos6[[#This Row],[Usunombre]]</f>
        <v>/0002/0002 DANNY DAVID BUSTOS ROJAS</v>
      </c>
    </row>
    <row r="5849" spans="1:11" x14ac:dyDescent="0.3">
      <c r="A5849" t="s">
        <v>4659</v>
      </c>
      <c r="B5849" t="s">
        <v>4709</v>
      </c>
      <c r="C5849" t="s">
        <v>5838</v>
      </c>
      <c r="D5849" t="s">
        <v>1086</v>
      </c>
      <c r="E5849" t="s">
        <v>69</v>
      </c>
      <c r="F5849" t="s">
        <v>4388</v>
      </c>
      <c r="G5849">
        <v>3</v>
      </c>
      <c r="H5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49" t="str">
        <f>Tabla_Consulta_desde_proyectos6[[#This Row],[PRYApath]]&amp;" "&amp;Tabla_Consulta_desde_proyectos6[[#This Row],[Usunombre]]</f>
        <v>/0002/0002 DANNY DAVID BUSTOS ROJAS</v>
      </c>
    </row>
    <row r="5850" spans="1:11" x14ac:dyDescent="0.3">
      <c r="A5850" t="s">
        <v>4659</v>
      </c>
      <c r="B5850" t="s">
        <v>4709</v>
      </c>
      <c r="C5850" t="s">
        <v>5839</v>
      </c>
      <c r="D5850" t="s">
        <v>1086</v>
      </c>
      <c r="E5850" t="s">
        <v>69</v>
      </c>
      <c r="F5850" t="s">
        <v>4388</v>
      </c>
      <c r="G5850">
        <v>3</v>
      </c>
      <c r="H5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0" t="str">
        <f>Tabla_Consulta_desde_proyectos6[[#This Row],[PRYApath]]&amp;" "&amp;Tabla_Consulta_desde_proyectos6[[#This Row],[Usunombre]]</f>
        <v>/0002/0002 DANNY DAVID BUSTOS ROJAS</v>
      </c>
    </row>
    <row r="5851" spans="1:11" x14ac:dyDescent="0.3">
      <c r="A5851" t="s">
        <v>4659</v>
      </c>
      <c r="B5851" t="s">
        <v>4709</v>
      </c>
      <c r="C5851" t="s">
        <v>5861</v>
      </c>
      <c r="D5851" t="s">
        <v>1086</v>
      </c>
      <c r="E5851" t="s">
        <v>69</v>
      </c>
      <c r="F5851" t="s">
        <v>4388</v>
      </c>
      <c r="G5851">
        <v>6</v>
      </c>
      <c r="H5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1" t="str">
        <f>Tabla_Consulta_desde_proyectos6[[#This Row],[PRYApath]]&amp;" "&amp;Tabla_Consulta_desde_proyectos6[[#This Row],[Usunombre]]</f>
        <v>/0002/0002 DANNY DAVID BUSTOS ROJAS</v>
      </c>
    </row>
    <row r="5852" spans="1:11" x14ac:dyDescent="0.3">
      <c r="A5852" t="s">
        <v>4659</v>
      </c>
      <c r="B5852" t="s">
        <v>4709</v>
      </c>
      <c r="C5852" t="s">
        <v>5848</v>
      </c>
      <c r="D5852" t="s">
        <v>1086</v>
      </c>
      <c r="E5852" t="s">
        <v>69</v>
      </c>
      <c r="F5852" t="s">
        <v>4422</v>
      </c>
      <c r="G5852">
        <v>1</v>
      </c>
      <c r="H5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2" t="str">
        <f>Tabla_Consulta_desde_proyectos6[[#This Row],[PRYApath]]&amp;" "&amp;Tabla_Consulta_desde_proyectos6[[#This Row],[Usunombre]]</f>
        <v>/0002/0002 DANNY DAVID BUSTOS ROJAS</v>
      </c>
    </row>
    <row r="5853" spans="1:11" x14ac:dyDescent="0.3">
      <c r="A5853" t="s">
        <v>4659</v>
      </c>
      <c r="B5853" t="s">
        <v>4709</v>
      </c>
      <c r="C5853" t="s">
        <v>5862</v>
      </c>
      <c r="D5853" t="s">
        <v>1086</v>
      </c>
      <c r="E5853" t="s">
        <v>69</v>
      </c>
      <c r="F5853" t="s">
        <v>4422</v>
      </c>
      <c r="G5853">
        <v>1.5</v>
      </c>
      <c r="H5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3" t="str">
        <f>Tabla_Consulta_desde_proyectos6[[#This Row],[PRYApath]]&amp;" "&amp;Tabla_Consulta_desde_proyectos6[[#This Row],[Usunombre]]</f>
        <v>/0002/0002 DANNY DAVID BUSTOS ROJAS</v>
      </c>
    </row>
    <row r="5854" spans="1:11" x14ac:dyDescent="0.3">
      <c r="A5854" t="s">
        <v>4659</v>
      </c>
      <c r="B5854" t="s">
        <v>4709</v>
      </c>
      <c r="C5854" t="s">
        <v>5847</v>
      </c>
      <c r="D5854" t="s">
        <v>1086</v>
      </c>
      <c r="E5854" t="s">
        <v>69</v>
      </c>
      <c r="F5854" t="s">
        <v>4422</v>
      </c>
      <c r="G5854">
        <v>2</v>
      </c>
      <c r="H5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4" t="str">
        <f>Tabla_Consulta_desde_proyectos6[[#This Row],[PRYApath]]&amp;" "&amp;Tabla_Consulta_desde_proyectos6[[#This Row],[Usunombre]]</f>
        <v>/0002/0002 DANNY DAVID BUSTOS ROJAS</v>
      </c>
    </row>
    <row r="5855" spans="1:11" x14ac:dyDescent="0.3">
      <c r="A5855" t="s">
        <v>4659</v>
      </c>
      <c r="B5855" t="s">
        <v>4709</v>
      </c>
      <c r="C5855" t="s">
        <v>4790</v>
      </c>
      <c r="D5855" t="s">
        <v>1086</v>
      </c>
      <c r="E5855" t="s">
        <v>69</v>
      </c>
      <c r="F5855" t="s">
        <v>4422</v>
      </c>
      <c r="G5855">
        <v>7</v>
      </c>
      <c r="H5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5" t="str">
        <f>Tabla_Consulta_desde_proyectos6[[#This Row],[PRYApath]]&amp;" "&amp;Tabla_Consulta_desde_proyectos6[[#This Row],[Usunombre]]</f>
        <v>/0002/0002 DANNY DAVID BUSTOS ROJAS</v>
      </c>
    </row>
    <row r="5856" spans="1:11" x14ac:dyDescent="0.3">
      <c r="A5856" t="s">
        <v>4659</v>
      </c>
      <c r="B5856" t="s">
        <v>4709</v>
      </c>
      <c r="C5856" t="s">
        <v>5863</v>
      </c>
      <c r="D5856" t="s">
        <v>1086</v>
      </c>
      <c r="E5856" t="s">
        <v>69</v>
      </c>
      <c r="F5856" t="s">
        <v>4434</v>
      </c>
      <c r="G5856">
        <v>2</v>
      </c>
      <c r="H5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6" t="str">
        <f>Tabla_Consulta_desde_proyectos6[[#This Row],[PRYApath]]&amp;" "&amp;Tabla_Consulta_desde_proyectos6[[#This Row],[Usunombre]]</f>
        <v>/0002/0002 DANNY DAVID BUSTOS ROJAS</v>
      </c>
    </row>
    <row r="5857" spans="1:11" x14ac:dyDescent="0.3">
      <c r="A5857" t="s">
        <v>4659</v>
      </c>
      <c r="B5857" t="s">
        <v>4709</v>
      </c>
      <c r="C5857" t="s">
        <v>5864</v>
      </c>
      <c r="D5857" t="s">
        <v>1086</v>
      </c>
      <c r="E5857" t="s">
        <v>69</v>
      </c>
      <c r="F5857" t="s">
        <v>4434</v>
      </c>
      <c r="G5857">
        <v>2</v>
      </c>
      <c r="H5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7" t="str">
        <f>Tabla_Consulta_desde_proyectos6[[#This Row],[PRYApath]]&amp;" "&amp;Tabla_Consulta_desde_proyectos6[[#This Row],[Usunombre]]</f>
        <v>/0002/0002 DANNY DAVID BUSTOS ROJAS</v>
      </c>
    </row>
    <row r="5858" spans="1:11" x14ac:dyDescent="0.3">
      <c r="A5858" t="s">
        <v>4659</v>
      </c>
      <c r="B5858" t="s">
        <v>4709</v>
      </c>
      <c r="C5858" t="s">
        <v>5865</v>
      </c>
      <c r="D5858" t="s">
        <v>1086</v>
      </c>
      <c r="E5858" t="s">
        <v>69</v>
      </c>
      <c r="F5858" t="s">
        <v>4493</v>
      </c>
      <c r="G5858">
        <v>1</v>
      </c>
      <c r="H5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8" t="str">
        <f>Tabla_Consulta_desde_proyectos6[[#This Row],[PRYApath]]&amp;" "&amp;Tabla_Consulta_desde_proyectos6[[#This Row],[Usunombre]]</f>
        <v>/0002/0002 DANNY DAVID BUSTOS ROJAS</v>
      </c>
    </row>
    <row r="5859" spans="1:11" x14ac:dyDescent="0.3">
      <c r="A5859" t="s">
        <v>4659</v>
      </c>
      <c r="B5859" t="s">
        <v>4709</v>
      </c>
      <c r="C5859" t="s">
        <v>5340</v>
      </c>
      <c r="D5859" t="s">
        <v>1086</v>
      </c>
      <c r="E5859" t="s">
        <v>69</v>
      </c>
      <c r="F5859" t="s">
        <v>4493</v>
      </c>
      <c r="G5859">
        <v>4</v>
      </c>
      <c r="H5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59" t="str">
        <f>Tabla_Consulta_desde_proyectos6[[#This Row],[PRYApath]]&amp;" "&amp;Tabla_Consulta_desde_proyectos6[[#This Row],[Usunombre]]</f>
        <v>/0002/0002 DANNY DAVID BUSTOS ROJAS</v>
      </c>
    </row>
    <row r="5860" spans="1:11" x14ac:dyDescent="0.3">
      <c r="A5860" t="s">
        <v>4659</v>
      </c>
      <c r="B5860" t="s">
        <v>4709</v>
      </c>
      <c r="C5860" t="s">
        <v>5866</v>
      </c>
      <c r="D5860" t="s">
        <v>1086</v>
      </c>
      <c r="E5860" t="s">
        <v>69</v>
      </c>
      <c r="F5860" t="s">
        <v>4559</v>
      </c>
      <c r="G5860">
        <v>1</v>
      </c>
      <c r="H5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0" t="str">
        <f>Tabla_Consulta_desde_proyectos6[[#This Row],[PRYApath]]&amp;" "&amp;Tabla_Consulta_desde_proyectos6[[#This Row],[Usunombre]]</f>
        <v>/0002/0002 DANNY DAVID BUSTOS ROJAS</v>
      </c>
    </row>
    <row r="5861" spans="1:11" x14ac:dyDescent="0.3">
      <c r="A5861" t="s">
        <v>4659</v>
      </c>
      <c r="B5861" t="s">
        <v>4709</v>
      </c>
      <c r="C5861" t="s">
        <v>5340</v>
      </c>
      <c r="D5861" t="s">
        <v>1086</v>
      </c>
      <c r="E5861" t="s">
        <v>69</v>
      </c>
      <c r="F5861" t="s">
        <v>4559</v>
      </c>
      <c r="G5861">
        <v>3</v>
      </c>
      <c r="H5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1" t="str">
        <f>Tabla_Consulta_desde_proyectos6[[#This Row],[PRYApath]]&amp;" "&amp;Tabla_Consulta_desde_proyectos6[[#This Row],[Usunombre]]</f>
        <v>/0002/0002 DANNY DAVID BUSTOS ROJAS</v>
      </c>
    </row>
    <row r="5862" spans="1:11" x14ac:dyDescent="0.3">
      <c r="A5862" t="s">
        <v>4659</v>
      </c>
      <c r="B5862" t="s">
        <v>4709</v>
      </c>
      <c r="C5862" t="s">
        <v>5340</v>
      </c>
      <c r="D5862" t="s">
        <v>1086</v>
      </c>
      <c r="E5862" t="s">
        <v>69</v>
      </c>
      <c r="F5862" t="s">
        <v>4593</v>
      </c>
      <c r="G5862">
        <v>2</v>
      </c>
      <c r="H5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2" t="str">
        <f>Tabla_Consulta_desde_proyectos6[[#This Row],[PRYApath]]&amp;" "&amp;Tabla_Consulta_desde_proyectos6[[#This Row],[Usunombre]]</f>
        <v>/0002/0002 DANNY DAVID BUSTOS ROJAS</v>
      </c>
    </row>
    <row r="5863" spans="1:11" x14ac:dyDescent="0.3">
      <c r="A5863" t="s">
        <v>4659</v>
      </c>
      <c r="B5863" t="s">
        <v>4709</v>
      </c>
      <c r="C5863" t="s">
        <v>5865</v>
      </c>
      <c r="D5863" t="s">
        <v>1086</v>
      </c>
      <c r="E5863" t="s">
        <v>69</v>
      </c>
      <c r="F5863" t="s">
        <v>4610</v>
      </c>
      <c r="G5863">
        <v>2</v>
      </c>
      <c r="H5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3" t="str">
        <f>Tabla_Consulta_desde_proyectos6[[#This Row],[PRYApath]]&amp;" "&amp;Tabla_Consulta_desde_proyectos6[[#This Row],[Usunombre]]</f>
        <v>/0002/0002 DANNY DAVID BUSTOS ROJAS</v>
      </c>
    </row>
    <row r="5864" spans="1:11" x14ac:dyDescent="0.3">
      <c r="A5864" t="s">
        <v>4659</v>
      </c>
      <c r="B5864" t="s">
        <v>4709</v>
      </c>
      <c r="C5864" t="s">
        <v>5340</v>
      </c>
      <c r="D5864" t="s">
        <v>1086</v>
      </c>
      <c r="E5864" t="s">
        <v>69</v>
      </c>
      <c r="F5864" t="s">
        <v>4610</v>
      </c>
      <c r="G5864">
        <v>2</v>
      </c>
      <c r="H5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4" t="str">
        <f>Tabla_Consulta_desde_proyectos6[[#This Row],[PRYApath]]&amp;" "&amp;Tabla_Consulta_desde_proyectos6[[#This Row],[Usunombre]]</f>
        <v>/0002/0002 DANNY DAVID BUSTOS ROJAS</v>
      </c>
    </row>
    <row r="5865" spans="1:11" x14ac:dyDescent="0.3">
      <c r="A5865" t="s">
        <v>4659</v>
      </c>
      <c r="B5865" t="s">
        <v>4709</v>
      </c>
      <c r="C5865" t="s">
        <v>5867</v>
      </c>
      <c r="D5865" t="s">
        <v>1086</v>
      </c>
      <c r="E5865" t="s">
        <v>69</v>
      </c>
      <c r="F5865" t="s">
        <v>4692</v>
      </c>
      <c r="G5865">
        <v>1</v>
      </c>
      <c r="H5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5" t="str">
        <f>Tabla_Consulta_desde_proyectos6[[#This Row],[PRYApath]]&amp;" "&amp;Tabla_Consulta_desde_proyectos6[[#This Row],[Usunombre]]</f>
        <v>/0002/0002 DANNY DAVID BUSTOS ROJAS</v>
      </c>
    </row>
    <row r="5866" spans="1:11" x14ac:dyDescent="0.3">
      <c r="A5866" t="s">
        <v>4659</v>
      </c>
      <c r="B5866" t="s">
        <v>4709</v>
      </c>
      <c r="C5866" t="s">
        <v>5868</v>
      </c>
      <c r="D5866" t="s">
        <v>1086</v>
      </c>
      <c r="E5866" t="s">
        <v>69</v>
      </c>
      <c r="F5866" t="s">
        <v>4692</v>
      </c>
      <c r="G5866">
        <v>1</v>
      </c>
      <c r="H5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6" t="str">
        <f>Tabla_Consulta_desde_proyectos6[[#This Row],[PRYApath]]&amp;" "&amp;Tabla_Consulta_desde_proyectos6[[#This Row],[Usunombre]]</f>
        <v>/0002/0002 DANNY DAVID BUSTOS ROJAS</v>
      </c>
    </row>
    <row r="5867" spans="1:11" x14ac:dyDescent="0.3">
      <c r="A5867" t="s">
        <v>4659</v>
      </c>
      <c r="B5867" t="s">
        <v>4709</v>
      </c>
      <c r="C5867" t="s">
        <v>5869</v>
      </c>
      <c r="D5867" t="s">
        <v>1086</v>
      </c>
      <c r="E5867" t="s">
        <v>69</v>
      </c>
      <c r="F5867" t="s">
        <v>4640</v>
      </c>
      <c r="G5867">
        <v>2</v>
      </c>
      <c r="H5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7" t="str">
        <f>Tabla_Consulta_desde_proyectos6[[#This Row],[PRYApath]]&amp;" "&amp;Tabla_Consulta_desde_proyectos6[[#This Row],[Usunombre]]</f>
        <v>/0002/0002 DANNY DAVID BUSTOS ROJAS</v>
      </c>
    </row>
    <row r="5868" spans="1:11" x14ac:dyDescent="0.3">
      <c r="A5868" t="s">
        <v>4659</v>
      </c>
      <c r="B5868" t="s">
        <v>4709</v>
      </c>
      <c r="C5868" t="s">
        <v>5867</v>
      </c>
      <c r="D5868" t="s">
        <v>1086</v>
      </c>
      <c r="E5868" t="s">
        <v>69</v>
      </c>
      <c r="F5868" t="s">
        <v>8381</v>
      </c>
      <c r="G5868">
        <v>1</v>
      </c>
      <c r="H586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8" t="str">
        <f>Tabla_Consulta_desde_proyectos6[[#This Row],[PRYApath]]&amp;" "&amp;Tabla_Consulta_desde_proyectos6[[#This Row],[Usunombre]]</f>
        <v>/0002/0002 DANNY DAVID BUSTOS ROJAS</v>
      </c>
    </row>
    <row r="5869" spans="1:11" x14ac:dyDescent="0.3">
      <c r="A5869" t="s">
        <v>4659</v>
      </c>
      <c r="B5869" t="s">
        <v>4709</v>
      </c>
      <c r="C5869" t="s">
        <v>8445</v>
      </c>
      <c r="D5869" t="s">
        <v>1086</v>
      </c>
      <c r="E5869" t="s">
        <v>69</v>
      </c>
      <c r="F5869" t="s">
        <v>8381</v>
      </c>
      <c r="G5869">
        <v>12</v>
      </c>
      <c r="H586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69" t="str">
        <f>Tabla_Consulta_desde_proyectos6[[#This Row],[PRYApath]]&amp;" "&amp;Tabla_Consulta_desde_proyectos6[[#This Row],[Usunombre]]</f>
        <v>/0002/0002 DANNY DAVID BUSTOS ROJAS</v>
      </c>
    </row>
    <row r="5870" spans="1:11" x14ac:dyDescent="0.3">
      <c r="A5870" t="s">
        <v>4659</v>
      </c>
      <c r="B5870" t="s">
        <v>4709</v>
      </c>
      <c r="C5870" t="s">
        <v>4728</v>
      </c>
      <c r="D5870" t="s">
        <v>1086</v>
      </c>
      <c r="E5870" t="s">
        <v>57</v>
      </c>
      <c r="F5870" t="s">
        <v>4258</v>
      </c>
      <c r="G5870">
        <v>9</v>
      </c>
      <c r="H5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0" t="str">
        <f>Tabla_Consulta_desde_proyectos6[[#This Row],[PRYApath]]&amp;" "&amp;Tabla_Consulta_desde_proyectos6[[#This Row],[Usunombre]]</f>
        <v>/0002/0002 JOSE MADRIGAL ARIAS</v>
      </c>
    </row>
    <row r="5871" spans="1:11" x14ac:dyDescent="0.3">
      <c r="A5871" t="s">
        <v>4659</v>
      </c>
      <c r="B5871" t="s">
        <v>4709</v>
      </c>
      <c r="C5871" t="s">
        <v>5870</v>
      </c>
      <c r="D5871" t="s">
        <v>1086</v>
      </c>
      <c r="E5871" t="s">
        <v>57</v>
      </c>
      <c r="F5871" t="s">
        <v>4258</v>
      </c>
      <c r="G5871">
        <v>0.5</v>
      </c>
      <c r="H5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1" t="str">
        <f>Tabla_Consulta_desde_proyectos6[[#This Row],[PRYApath]]&amp;" "&amp;Tabla_Consulta_desde_proyectos6[[#This Row],[Usunombre]]</f>
        <v>/0002/0002 JOSE MADRIGAL ARIAS</v>
      </c>
    </row>
    <row r="5872" spans="1:11" x14ac:dyDescent="0.3">
      <c r="A5872" t="s">
        <v>4659</v>
      </c>
      <c r="B5872" t="s">
        <v>4709</v>
      </c>
      <c r="C5872" t="s">
        <v>5871</v>
      </c>
      <c r="D5872" t="s">
        <v>1086</v>
      </c>
      <c r="E5872" t="s">
        <v>57</v>
      </c>
      <c r="F5872" t="s">
        <v>4258</v>
      </c>
      <c r="G5872">
        <v>0.5</v>
      </c>
      <c r="H5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2" t="str">
        <f>Tabla_Consulta_desde_proyectos6[[#This Row],[PRYApath]]&amp;" "&amp;Tabla_Consulta_desde_proyectos6[[#This Row],[Usunombre]]</f>
        <v>/0002/0002 JOSE MADRIGAL ARIAS</v>
      </c>
    </row>
    <row r="5873" spans="1:11" x14ac:dyDescent="0.3">
      <c r="A5873" t="s">
        <v>4659</v>
      </c>
      <c r="B5873" t="s">
        <v>4709</v>
      </c>
      <c r="C5873" t="s">
        <v>5872</v>
      </c>
      <c r="D5873" t="s">
        <v>1086</v>
      </c>
      <c r="E5873" t="s">
        <v>57</v>
      </c>
      <c r="F5873" t="s">
        <v>4258</v>
      </c>
      <c r="G5873">
        <v>0.75</v>
      </c>
      <c r="H5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3" t="str">
        <f>Tabla_Consulta_desde_proyectos6[[#This Row],[PRYApath]]&amp;" "&amp;Tabla_Consulta_desde_proyectos6[[#This Row],[Usunombre]]</f>
        <v>/0002/0002 JOSE MADRIGAL ARIAS</v>
      </c>
    </row>
    <row r="5874" spans="1:11" x14ac:dyDescent="0.3">
      <c r="A5874" t="s">
        <v>4659</v>
      </c>
      <c r="B5874" t="s">
        <v>4709</v>
      </c>
      <c r="C5874" t="s">
        <v>5873</v>
      </c>
      <c r="D5874" t="s">
        <v>1086</v>
      </c>
      <c r="E5874" t="s">
        <v>57</v>
      </c>
      <c r="F5874" t="s">
        <v>4258</v>
      </c>
      <c r="G5874">
        <v>1</v>
      </c>
      <c r="H5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4" t="str">
        <f>Tabla_Consulta_desde_proyectos6[[#This Row],[PRYApath]]&amp;" "&amp;Tabla_Consulta_desde_proyectos6[[#This Row],[Usunombre]]</f>
        <v>/0002/0002 JOSE MADRIGAL ARIAS</v>
      </c>
    </row>
    <row r="5875" spans="1:11" x14ac:dyDescent="0.3">
      <c r="A5875" t="s">
        <v>4659</v>
      </c>
      <c r="B5875" t="s">
        <v>4709</v>
      </c>
      <c r="C5875" t="s">
        <v>5874</v>
      </c>
      <c r="D5875" t="s">
        <v>1086</v>
      </c>
      <c r="E5875" t="s">
        <v>57</v>
      </c>
      <c r="F5875" t="s">
        <v>4258</v>
      </c>
      <c r="G5875">
        <v>1</v>
      </c>
      <c r="H5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5" t="str">
        <f>Tabla_Consulta_desde_proyectos6[[#This Row],[PRYApath]]&amp;" "&amp;Tabla_Consulta_desde_proyectos6[[#This Row],[Usunombre]]</f>
        <v>/0002/0002 JOSE MADRIGAL ARIAS</v>
      </c>
    </row>
    <row r="5876" spans="1:11" x14ac:dyDescent="0.3">
      <c r="A5876" t="s">
        <v>4659</v>
      </c>
      <c r="B5876" t="s">
        <v>4709</v>
      </c>
      <c r="C5876" t="s">
        <v>5875</v>
      </c>
      <c r="D5876" t="s">
        <v>1086</v>
      </c>
      <c r="E5876" t="s">
        <v>57</v>
      </c>
      <c r="F5876" t="s">
        <v>4258</v>
      </c>
      <c r="G5876">
        <v>2</v>
      </c>
      <c r="H5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6" t="str">
        <f>Tabla_Consulta_desde_proyectos6[[#This Row],[PRYApath]]&amp;" "&amp;Tabla_Consulta_desde_proyectos6[[#This Row],[Usunombre]]</f>
        <v>/0002/0002 JOSE MADRIGAL ARIAS</v>
      </c>
    </row>
    <row r="5877" spans="1:11" x14ac:dyDescent="0.3">
      <c r="A5877" t="s">
        <v>4659</v>
      </c>
      <c r="B5877" t="s">
        <v>4709</v>
      </c>
      <c r="C5877" t="s">
        <v>5876</v>
      </c>
      <c r="D5877" t="s">
        <v>1086</v>
      </c>
      <c r="E5877" t="s">
        <v>57</v>
      </c>
      <c r="F5877" t="s">
        <v>4258</v>
      </c>
      <c r="G5877">
        <v>4</v>
      </c>
      <c r="H5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7" t="str">
        <f>Tabla_Consulta_desde_proyectos6[[#This Row],[PRYApath]]&amp;" "&amp;Tabla_Consulta_desde_proyectos6[[#This Row],[Usunombre]]</f>
        <v>/0002/0002 JOSE MADRIGAL ARIAS</v>
      </c>
    </row>
    <row r="5878" spans="1:11" x14ac:dyDescent="0.3">
      <c r="A5878" t="s">
        <v>4659</v>
      </c>
      <c r="B5878" t="s">
        <v>4709</v>
      </c>
      <c r="C5878" t="s">
        <v>5877</v>
      </c>
      <c r="D5878" t="s">
        <v>1086</v>
      </c>
      <c r="E5878" t="s">
        <v>57</v>
      </c>
      <c r="F5878" t="s">
        <v>4258</v>
      </c>
      <c r="G5878">
        <v>4</v>
      </c>
      <c r="H5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8" t="str">
        <f>Tabla_Consulta_desde_proyectos6[[#This Row],[PRYApath]]&amp;" "&amp;Tabla_Consulta_desde_proyectos6[[#This Row],[Usunombre]]</f>
        <v>/0002/0002 JOSE MADRIGAL ARIAS</v>
      </c>
    </row>
    <row r="5879" spans="1:11" x14ac:dyDescent="0.3">
      <c r="A5879" t="s">
        <v>4659</v>
      </c>
      <c r="B5879" t="s">
        <v>4709</v>
      </c>
      <c r="C5879" t="s">
        <v>4806</v>
      </c>
      <c r="D5879" t="s">
        <v>1086</v>
      </c>
      <c r="E5879" t="s">
        <v>57</v>
      </c>
      <c r="F5879" t="s">
        <v>4258</v>
      </c>
      <c r="G5879">
        <v>4.5</v>
      </c>
      <c r="H5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79" t="str">
        <f>Tabla_Consulta_desde_proyectos6[[#This Row],[PRYApath]]&amp;" "&amp;Tabla_Consulta_desde_proyectos6[[#This Row],[Usunombre]]</f>
        <v>/0002/0002 JOSE MADRIGAL ARIAS</v>
      </c>
    </row>
    <row r="5880" spans="1:11" x14ac:dyDescent="0.3">
      <c r="A5880" t="s">
        <v>4659</v>
      </c>
      <c r="B5880" t="s">
        <v>4709</v>
      </c>
      <c r="C5880" t="s">
        <v>5878</v>
      </c>
      <c r="D5880" t="s">
        <v>1086</v>
      </c>
      <c r="E5880" t="s">
        <v>57</v>
      </c>
      <c r="F5880" t="s">
        <v>4284</v>
      </c>
      <c r="G5880">
        <v>0.25</v>
      </c>
      <c r="H5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0" t="str">
        <f>Tabla_Consulta_desde_proyectos6[[#This Row],[PRYApath]]&amp;" "&amp;Tabla_Consulta_desde_proyectos6[[#This Row],[Usunombre]]</f>
        <v>/0002/0002 JOSE MADRIGAL ARIAS</v>
      </c>
    </row>
    <row r="5881" spans="1:11" x14ac:dyDescent="0.3">
      <c r="A5881" t="s">
        <v>4659</v>
      </c>
      <c r="B5881" t="s">
        <v>4709</v>
      </c>
      <c r="C5881" t="s">
        <v>5879</v>
      </c>
      <c r="D5881" t="s">
        <v>1086</v>
      </c>
      <c r="E5881" t="s">
        <v>57</v>
      </c>
      <c r="F5881" t="s">
        <v>4284</v>
      </c>
      <c r="G5881">
        <v>0.25</v>
      </c>
      <c r="H5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1" t="str">
        <f>Tabla_Consulta_desde_proyectos6[[#This Row],[PRYApath]]&amp;" "&amp;Tabla_Consulta_desde_proyectos6[[#This Row],[Usunombre]]</f>
        <v>/0002/0002 JOSE MADRIGAL ARIAS</v>
      </c>
    </row>
    <row r="5882" spans="1:11" x14ac:dyDescent="0.3">
      <c r="A5882" t="s">
        <v>4659</v>
      </c>
      <c r="B5882" t="s">
        <v>4709</v>
      </c>
      <c r="C5882" t="s">
        <v>5880</v>
      </c>
      <c r="D5882" t="s">
        <v>1086</v>
      </c>
      <c r="E5882" t="s">
        <v>57</v>
      </c>
      <c r="F5882" t="s">
        <v>4284</v>
      </c>
      <c r="G5882">
        <v>0.25</v>
      </c>
      <c r="H5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2" t="str">
        <f>Tabla_Consulta_desde_proyectos6[[#This Row],[PRYApath]]&amp;" "&amp;Tabla_Consulta_desde_proyectos6[[#This Row],[Usunombre]]</f>
        <v>/0002/0002 JOSE MADRIGAL ARIAS</v>
      </c>
    </row>
    <row r="5883" spans="1:11" x14ac:dyDescent="0.3">
      <c r="A5883" t="s">
        <v>4659</v>
      </c>
      <c r="B5883" t="s">
        <v>4709</v>
      </c>
      <c r="C5883" t="s">
        <v>5871</v>
      </c>
      <c r="D5883" t="s">
        <v>1086</v>
      </c>
      <c r="E5883" t="s">
        <v>57</v>
      </c>
      <c r="F5883" t="s">
        <v>4284</v>
      </c>
      <c r="G5883">
        <v>1</v>
      </c>
      <c r="H5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3" t="str">
        <f>Tabla_Consulta_desde_proyectos6[[#This Row],[PRYApath]]&amp;" "&amp;Tabla_Consulta_desde_proyectos6[[#This Row],[Usunombre]]</f>
        <v>/0002/0002 JOSE MADRIGAL ARIAS</v>
      </c>
    </row>
    <row r="5884" spans="1:11" x14ac:dyDescent="0.3">
      <c r="A5884" t="s">
        <v>4659</v>
      </c>
      <c r="B5884" t="s">
        <v>4709</v>
      </c>
      <c r="C5884" t="s">
        <v>5881</v>
      </c>
      <c r="D5884" t="s">
        <v>1086</v>
      </c>
      <c r="E5884" t="s">
        <v>57</v>
      </c>
      <c r="F5884" t="s">
        <v>4284</v>
      </c>
      <c r="G5884">
        <v>4.25</v>
      </c>
      <c r="H5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4" t="str">
        <f>Tabla_Consulta_desde_proyectos6[[#This Row],[PRYApath]]&amp;" "&amp;Tabla_Consulta_desde_proyectos6[[#This Row],[Usunombre]]</f>
        <v>/0002/0002 JOSE MADRIGAL ARIAS</v>
      </c>
    </row>
    <row r="5885" spans="1:11" x14ac:dyDescent="0.3">
      <c r="A5885" t="s">
        <v>4659</v>
      </c>
      <c r="B5885" t="s">
        <v>4709</v>
      </c>
      <c r="C5885" t="s">
        <v>5882</v>
      </c>
      <c r="D5885" t="s">
        <v>1086</v>
      </c>
      <c r="E5885" t="s">
        <v>57</v>
      </c>
      <c r="F5885" t="s">
        <v>4342</v>
      </c>
      <c r="G5885">
        <v>0.25</v>
      </c>
      <c r="H5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5" t="str">
        <f>Tabla_Consulta_desde_proyectos6[[#This Row],[PRYApath]]&amp;" "&amp;Tabla_Consulta_desde_proyectos6[[#This Row],[Usunombre]]</f>
        <v>/0002/0002 JOSE MADRIGAL ARIAS</v>
      </c>
    </row>
    <row r="5886" spans="1:11" x14ac:dyDescent="0.3">
      <c r="A5886" t="s">
        <v>4659</v>
      </c>
      <c r="B5886" t="s">
        <v>4709</v>
      </c>
      <c r="C5886" t="s">
        <v>5883</v>
      </c>
      <c r="D5886" t="s">
        <v>1086</v>
      </c>
      <c r="E5886" t="s">
        <v>57</v>
      </c>
      <c r="F5886" t="s">
        <v>4342</v>
      </c>
      <c r="G5886">
        <v>0.5</v>
      </c>
      <c r="H5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6" t="str">
        <f>Tabla_Consulta_desde_proyectos6[[#This Row],[PRYApath]]&amp;" "&amp;Tabla_Consulta_desde_proyectos6[[#This Row],[Usunombre]]</f>
        <v>/0002/0002 JOSE MADRIGAL ARIAS</v>
      </c>
    </row>
    <row r="5887" spans="1:11" x14ac:dyDescent="0.3">
      <c r="A5887" t="s">
        <v>4659</v>
      </c>
      <c r="B5887" t="s">
        <v>4709</v>
      </c>
      <c r="C5887" t="s">
        <v>5884</v>
      </c>
      <c r="D5887" t="s">
        <v>1086</v>
      </c>
      <c r="E5887" t="s">
        <v>57</v>
      </c>
      <c r="F5887" t="s">
        <v>4342</v>
      </c>
      <c r="G5887">
        <v>0.5</v>
      </c>
      <c r="H5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7" t="str">
        <f>Tabla_Consulta_desde_proyectos6[[#This Row],[PRYApath]]&amp;" "&amp;Tabla_Consulta_desde_proyectos6[[#This Row],[Usunombre]]</f>
        <v>/0002/0002 JOSE MADRIGAL ARIAS</v>
      </c>
    </row>
    <row r="5888" spans="1:11" x14ac:dyDescent="0.3">
      <c r="A5888" t="s">
        <v>4659</v>
      </c>
      <c r="B5888" t="s">
        <v>4709</v>
      </c>
      <c r="C5888" t="s">
        <v>5885</v>
      </c>
      <c r="D5888" t="s">
        <v>1086</v>
      </c>
      <c r="E5888" t="s">
        <v>57</v>
      </c>
      <c r="F5888" t="s">
        <v>4366</v>
      </c>
      <c r="G5888">
        <v>1.75</v>
      </c>
      <c r="H5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8" t="str">
        <f>Tabla_Consulta_desde_proyectos6[[#This Row],[PRYApath]]&amp;" "&amp;Tabla_Consulta_desde_proyectos6[[#This Row],[Usunombre]]</f>
        <v>/0002/0002 JOSE MADRIGAL ARIAS</v>
      </c>
    </row>
    <row r="5889" spans="1:11" x14ac:dyDescent="0.3">
      <c r="A5889" t="s">
        <v>4659</v>
      </c>
      <c r="B5889" t="s">
        <v>4709</v>
      </c>
      <c r="C5889" t="s">
        <v>4814</v>
      </c>
      <c r="D5889" t="s">
        <v>1086</v>
      </c>
      <c r="E5889" t="s">
        <v>57</v>
      </c>
      <c r="F5889" t="s">
        <v>4366</v>
      </c>
      <c r="G5889">
        <v>2.5</v>
      </c>
      <c r="H5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89" t="str">
        <f>Tabla_Consulta_desde_proyectos6[[#This Row],[PRYApath]]&amp;" "&amp;Tabla_Consulta_desde_proyectos6[[#This Row],[Usunombre]]</f>
        <v>/0002/0002 JOSE MADRIGAL ARIAS</v>
      </c>
    </row>
    <row r="5890" spans="1:11" x14ac:dyDescent="0.3">
      <c r="A5890" t="s">
        <v>4659</v>
      </c>
      <c r="B5890" t="s">
        <v>4709</v>
      </c>
      <c r="C5890" t="s">
        <v>5886</v>
      </c>
      <c r="D5890" t="s">
        <v>1086</v>
      </c>
      <c r="E5890" t="s">
        <v>57</v>
      </c>
      <c r="F5890" t="s">
        <v>4366</v>
      </c>
      <c r="G5890">
        <v>5.5</v>
      </c>
      <c r="H5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0" t="str">
        <f>Tabla_Consulta_desde_proyectos6[[#This Row],[PRYApath]]&amp;" "&amp;Tabla_Consulta_desde_proyectos6[[#This Row],[Usunombre]]</f>
        <v>/0002/0002 JOSE MADRIGAL ARIAS</v>
      </c>
    </row>
    <row r="5891" spans="1:11" x14ac:dyDescent="0.3">
      <c r="A5891" t="s">
        <v>4659</v>
      </c>
      <c r="B5891" t="s">
        <v>4709</v>
      </c>
      <c r="C5891" t="s">
        <v>5887</v>
      </c>
      <c r="D5891" t="s">
        <v>1086</v>
      </c>
      <c r="E5891" t="s">
        <v>57</v>
      </c>
      <c r="F5891" t="s">
        <v>4388</v>
      </c>
      <c r="G5891">
        <v>0.25</v>
      </c>
      <c r="H5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1" t="str">
        <f>Tabla_Consulta_desde_proyectos6[[#This Row],[PRYApath]]&amp;" "&amp;Tabla_Consulta_desde_proyectos6[[#This Row],[Usunombre]]</f>
        <v>/0002/0002 JOSE MADRIGAL ARIAS</v>
      </c>
    </row>
    <row r="5892" spans="1:11" x14ac:dyDescent="0.3">
      <c r="A5892" t="s">
        <v>4659</v>
      </c>
      <c r="B5892" t="s">
        <v>4709</v>
      </c>
      <c r="C5892" t="s">
        <v>5888</v>
      </c>
      <c r="D5892" t="s">
        <v>1086</v>
      </c>
      <c r="E5892" t="s">
        <v>57</v>
      </c>
      <c r="F5892" t="s">
        <v>4388</v>
      </c>
      <c r="G5892">
        <v>0.25</v>
      </c>
      <c r="H5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2" t="str">
        <f>Tabla_Consulta_desde_proyectos6[[#This Row],[PRYApath]]&amp;" "&amp;Tabla_Consulta_desde_proyectos6[[#This Row],[Usunombre]]</f>
        <v>/0002/0002 JOSE MADRIGAL ARIAS</v>
      </c>
    </row>
    <row r="5893" spans="1:11" x14ac:dyDescent="0.3">
      <c r="A5893" t="s">
        <v>4659</v>
      </c>
      <c r="B5893" t="s">
        <v>4709</v>
      </c>
      <c r="C5893" t="s">
        <v>5889</v>
      </c>
      <c r="D5893" t="s">
        <v>1086</v>
      </c>
      <c r="E5893" t="s">
        <v>57</v>
      </c>
      <c r="F5893" t="s">
        <v>4388</v>
      </c>
      <c r="G5893">
        <v>0.75</v>
      </c>
      <c r="H5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3" t="str">
        <f>Tabla_Consulta_desde_proyectos6[[#This Row],[PRYApath]]&amp;" "&amp;Tabla_Consulta_desde_proyectos6[[#This Row],[Usunombre]]</f>
        <v>/0002/0002 JOSE MADRIGAL ARIAS</v>
      </c>
    </row>
    <row r="5894" spans="1:11" x14ac:dyDescent="0.3">
      <c r="A5894" t="s">
        <v>4659</v>
      </c>
      <c r="B5894" t="s">
        <v>4709</v>
      </c>
      <c r="C5894" t="s">
        <v>5890</v>
      </c>
      <c r="D5894" t="s">
        <v>1086</v>
      </c>
      <c r="E5894" t="s">
        <v>57</v>
      </c>
      <c r="F5894" t="s">
        <v>4388</v>
      </c>
      <c r="G5894">
        <v>0.75</v>
      </c>
      <c r="H5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4" t="str">
        <f>Tabla_Consulta_desde_proyectos6[[#This Row],[PRYApath]]&amp;" "&amp;Tabla_Consulta_desde_proyectos6[[#This Row],[Usunombre]]</f>
        <v>/0002/0002 JOSE MADRIGAL ARIAS</v>
      </c>
    </row>
    <row r="5895" spans="1:11" x14ac:dyDescent="0.3">
      <c r="A5895" t="s">
        <v>4659</v>
      </c>
      <c r="B5895" t="s">
        <v>4709</v>
      </c>
      <c r="C5895" t="s">
        <v>5891</v>
      </c>
      <c r="D5895" t="s">
        <v>1086</v>
      </c>
      <c r="E5895" t="s">
        <v>57</v>
      </c>
      <c r="F5895" t="s">
        <v>4388</v>
      </c>
      <c r="G5895">
        <v>1</v>
      </c>
      <c r="H5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5" t="str">
        <f>Tabla_Consulta_desde_proyectos6[[#This Row],[PRYApath]]&amp;" "&amp;Tabla_Consulta_desde_proyectos6[[#This Row],[Usunombre]]</f>
        <v>/0002/0002 JOSE MADRIGAL ARIAS</v>
      </c>
    </row>
    <row r="5896" spans="1:11" x14ac:dyDescent="0.3">
      <c r="A5896" t="s">
        <v>4659</v>
      </c>
      <c r="B5896" t="s">
        <v>4709</v>
      </c>
      <c r="C5896" t="s">
        <v>5892</v>
      </c>
      <c r="D5896" t="s">
        <v>1086</v>
      </c>
      <c r="E5896" t="s">
        <v>57</v>
      </c>
      <c r="F5896" t="s">
        <v>4388</v>
      </c>
      <c r="G5896">
        <v>1</v>
      </c>
      <c r="H5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6" t="str">
        <f>Tabla_Consulta_desde_proyectos6[[#This Row],[PRYApath]]&amp;" "&amp;Tabla_Consulta_desde_proyectos6[[#This Row],[Usunombre]]</f>
        <v>/0002/0002 JOSE MADRIGAL ARIAS</v>
      </c>
    </row>
    <row r="5897" spans="1:11" x14ac:dyDescent="0.3">
      <c r="A5897" t="s">
        <v>4659</v>
      </c>
      <c r="B5897" t="s">
        <v>4709</v>
      </c>
      <c r="C5897" t="s">
        <v>5893</v>
      </c>
      <c r="D5897" t="s">
        <v>1086</v>
      </c>
      <c r="E5897" t="s">
        <v>57</v>
      </c>
      <c r="F5897" t="s">
        <v>4388</v>
      </c>
      <c r="G5897">
        <v>1.25</v>
      </c>
      <c r="H5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7" t="str">
        <f>Tabla_Consulta_desde_proyectos6[[#This Row],[PRYApath]]&amp;" "&amp;Tabla_Consulta_desde_proyectos6[[#This Row],[Usunombre]]</f>
        <v>/0002/0002 JOSE MADRIGAL ARIAS</v>
      </c>
    </row>
    <row r="5898" spans="1:11" x14ac:dyDescent="0.3">
      <c r="A5898" t="s">
        <v>4659</v>
      </c>
      <c r="B5898" t="s">
        <v>4709</v>
      </c>
      <c r="C5898" t="s">
        <v>5826</v>
      </c>
      <c r="D5898" t="s">
        <v>1086</v>
      </c>
      <c r="E5898" t="s">
        <v>57</v>
      </c>
      <c r="F5898" t="s">
        <v>4422</v>
      </c>
      <c r="G5898">
        <v>0.25</v>
      </c>
      <c r="H5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8" t="str">
        <f>Tabla_Consulta_desde_proyectos6[[#This Row],[PRYApath]]&amp;" "&amp;Tabla_Consulta_desde_proyectos6[[#This Row],[Usunombre]]</f>
        <v>/0002/0002 JOSE MADRIGAL ARIAS</v>
      </c>
    </row>
    <row r="5899" spans="1:11" x14ac:dyDescent="0.3">
      <c r="A5899" t="s">
        <v>4659</v>
      </c>
      <c r="B5899" t="s">
        <v>4709</v>
      </c>
      <c r="C5899" t="s">
        <v>5886</v>
      </c>
      <c r="D5899" t="s">
        <v>1086</v>
      </c>
      <c r="E5899" t="s">
        <v>57</v>
      </c>
      <c r="F5899" t="s">
        <v>4422</v>
      </c>
      <c r="G5899">
        <v>7</v>
      </c>
      <c r="H5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899" t="str">
        <f>Tabla_Consulta_desde_proyectos6[[#This Row],[PRYApath]]&amp;" "&amp;Tabla_Consulta_desde_proyectos6[[#This Row],[Usunombre]]</f>
        <v>/0002/0002 JOSE MADRIGAL ARIAS</v>
      </c>
    </row>
    <row r="5900" spans="1:11" x14ac:dyDescent="0.3">
      <c r="A5900" t="s">
        <v>4659</v>
      </c>
      <c r="B5900" t="s">
        <v>4709</v>
      </c>
      <c r="C5900" t="s">
        <v>5894</v>
      </c>
      <c r="D5900" t="s">
        <v>1086</v>
      </c>
      <c r="E5900" t="s">
        <v>52</v>
      </c>
      <c r="F5900" t="s">
        <v>4258</v>
      </c>
      <c r="G5900">
        <v>2.75</v>
      </c>
      <c r="H5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0" t="str">
        <f>Tabla_Consulta_desde_proyectos6[[#This Row],[PRYApath]]&amp;" "&amp;Tabla_Consulta_desde_proyectos6[[#This Row],[Usunombre]]</f>
        <v>/0002/0002 JUAN ANTONIO MORA GARCIA</v>
      </c>
    </row>
    <row r="5901" spans="1:11" x14ac:dyDescent="0.3">
      <c r="A5901" t="s">
        <v>4659</v>
      </c>
      <c r="B5901" t="s">
        <v>4709</v>
      </c>
      <c r="C5901" t="s">
        <v>5831</v>
      </c>
      <c r="D5901" t="s">
        <v>1086</v>
      </c>
      <c r="E5901" t="s">
        <v>52</v>
      </c>
      <c r="F5901" t="s">
        <v>4258</v>
      </c>
      <c r="G5901">
        <v>7.05</v>
      </c>
      <c r="H5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1" t="str">
        <f>Tabla_Consulta_desde_proyectos6[[#This Row],[PRYApath]]&amp;" "&amp;Tabla_Consulta_desde_proyectos6[[#This Row],[Usunombre]]</f>
        <v>/0002/0002 JUAN ANTONIO MORA GARCIA</v>
      </c>
    </row>
    <row r="5902" spans="1:11" x14ac:dyDescent="0.3">
      <c r="A5902" t="s">
        <v>4659</v>
      </c>
      <c r="B5902" t="s">
        <v>4709</v>
      </c>
      <c r="C5902" t="s">
        <v>5895</v>
      </c>
      <c r="D5902" t="s">
        <v>1086</v>
      </c>
      <c r="E5902" t="s">
        <v>52</v>
      </c>
      <c r="F5902" t="s">
        <v>4258</v>
      </c>
      <c r="G5902">
        <v>10</v>
      </c>
      <c r="H5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2" t="str">
        <f>Tabla_Consulta_desde_proyectos6[[#This Row],[PRYApath]]&amp;" "&amp;Tabla_Consulta_desde_proyectos6[[#This Row],[Usunombre]]</f>
        <v>/0002/0002 JUAN ANTONIO MORA GARCIA</v>
      </c>
    </row>
    <row r="5903" spans="1:11" x14ac:dyDescent="0.3">
      <c r="A5903" t="s">
        <v>4659</v>
      </c>
      <c r="B5903" t="s">
        <v>4709</v>
      </c>
      <c r="C5903" t="s">
        <v>5896</v>
      </c>
      <c r="D5903" t="s">
        <v>1086</v>
      </c>
      <c r="E5903" t="s">
        <v>52</v>
      </c>
      <c r="F5903" t="s">
        <v>4258</v>
      </c>
      <c r="G5903">
        <v>17</v>
      </c>
      <c r="H5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3" t="str">
        <f>Tabla_Consulta_desde_proyectos6[[#This Row],[PRYApath]]&amp;" "&amp;Tabla_Consulta_desde_proyectos6[[#This Row],[Usunombre]]</f>
        <v>/0002/0002 JUAN ANTONIO MORA GARCIA</v>
      </c>
    </row>
    <row r="5904" spans="1:11" x14ac:dyDescent="0.3">
      <c r="A5904" t="s">
        <v>4659</v>
      </c>
      <c r="B5904" t="s">
        <v>4709</v>
      </c>
      <c r="C5904" t="s">
        <v>5824</v>
      </c>
      <c r="D5904" t="s">
        <v>1086</v>
      </c>
      <c r="E5904" t="s">
        <v>52</v>
      </c>
      <c r="F5904" t="s">
        <v>4284</v>
      </c>
      <c r="G5904">
        <v>1</v>
      </c>
      <c r="H5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4" t="str">
        <f>Tabla_Consulta_desde_proyectos6[[#This Row],[PRYApath]]&amp;" "&amp;Tabla_Consulta_desde_proyectos6[[#This Row],[Usunombre]]</f>
        <v>/0002/0002 JUAN ANTONIO MORA GARCIA</v>
      </c>
    </row>
    <row r="5905" spans="1:11" x14ac:dyDescent="0.3">
      <c r="A5905" t="s">
        <v>4659</v>
      </c>
      <c r="B5905" t="s">
        <v>4709</v>
      </c>
      <c r="C5905" t="s">
        <v>5831</v>
      </c>
      <c r="D5905" t="s">
        <v>1086</v>
      </c>
      <c r="E5905" t="s">
        <v>52</v>
      </c>
      <c r="F5905" t="s">
        <v>4284</v>
      </c>
      <c r="G5905">
        <v>2</v>
      </c>
      <c r="H5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5" t="str">
        <f>Tabla_Consulta_desde_proyectos6[[#This Row],[PRYApath]]&amp;" "&amp;Tabla_Consulta_desde_proyectos6[[#This Row],[Usunombre]]</f>
        <v>/0002/0002 JUAN ANTONIO MORA GARCIA</v>
      </c>
    </row>
    <row r="5906" spans="1:11" x14ac:dyDescent="0.3">
      <c r="A5906" t="s">
        <v>4659</v>
      </c>
      <c r="B5906" t="s">
        <v>4709</v>
      </c>
      <c r="C5906" t="s">
        <v>5895</v>
      </c>
      <c r="D5906" t="s">
        <v>1086</v>
      </c>
      <c r="E5906" t="s">
        <v>52</v>
      </c>
      <c r="F5906" t="s">
        <v>4284</v>
      </c>
      <c r="G5906">
        <v>8.5</v>
      </c>
      <c r="H5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6" t="str">
        <f>Tabla_Consulta_desde_proyectos6[[#This Row],[PRYApath]]&amp;" "&amp;Tabla_Consulta_desde_proyectos6[[#This Row],[Usunombre]]</f>
        <v>/0002/0002 JUAN ANTONIO MORA GARCIA</v>
      </c>
    </row>
    <row r="5907" spans="1:11" x14ac:dyDescent="0.3">
      <c r="A5907" t="s">
        <v>4659</v>
      </c>
      <c r="B5907" t="s">
        <v>4709</v>
      </c>
      <c r="C5907" t="s">
        <v>5894</v>
      </c>
      <c r="D5907" t="s">
        <v>1086</v>
      </c>
      <c r="E5907" t="s">
        <v>52</v>
      </c>
      <c r="F5907" t="s">
        <v>4342</v>
      </c>
      <c r="G5907">
        <v>1.75</v>
      </c>
      <c r="H5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7" t="str">
        <f>Tabla_Consulta_desde_proyectos6[[#This Row],[PRYApath]]&amp;" "&amp;Tabla_Consulta_desde_proyectos6[[#This Row],[Usunombre]]</f>
        <v>/0002/0002 JUAN ANTONIO MORA GARCIA</v>
      </c>
    </row>
    <row r="5908" spans="1:11" x14ac:dyDescent="0.3">
      <c r="A5908" t="s">
        <v>4659</v>
      </c>
      <c r="B5908" t="s">
        <v>4709</v>
      </c>
      <c r="C5908" t="s">
        <v>5831</v>
      </c>
      <c r="D5908" t="s">
        <v>1086</v>
      </c>
      <c r="E5908" t="s">
        <v>52</v>
      </c>
      <c r="F5908" t="s">
        <v>4342</v>
      </c>
      <c r="G5908">
        <v>4</v>
      </c>
      <c r="H5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8" t="str">
        <f>Tabla_Consulta_desde_proyectos6[[#This Row],[PRYApath]]&amp;" "&amp;Tabla_Consulta_desde_proyectos6[[#This Row],[Usunombre]]</f>
        <v>/0002/0002 JUAN ANTONIO MORA GARCIA</v>
      </c>
    </row>
    <row r="5909" spans="1:11" x14ac:dyDescent="0.3">
      <c r="A5909" t="s">
        <v>4659</v>
      </c>
      <c r="B5909" t="s">
        <v>4709</v>
      </c>
      <c r="C5909" t="s">
        <v>5897</v>
      </c>
      <c r="D5909" t="s">
        <v>1086</v>
      </c>
      <c r="E5909" t="s">
        <v>52</v>
      </c>
      <c r="F5909" t="s">
        <v>4342</v>
      </c>
      <c r="G5909">
        <v>1</v>
      </c>
      <c r="H5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09" t="str">
        <f>Tabla_Consulta_desde_proyectos6[[#This Row],[PRYApath]]&amp;" "&amp;Tabla_Consulta_desde_proyectos6[[#This Row],[Usunombre]]</f>
        <v>/0002/0002 JUAN ANTONIO MORA GARCIA</v>
      </c>
    </row>
    <row r="5910" spans="1:11" x14ac:dyDescent="0.3">
      <c r="A5910" t="s">
        <v>4659</v>
      </c>
      <c r="B5910" t="s">
        <v>4709</v>
      </c>
      <c r="C5910" t="s">
        <v>5831</v>
      </c>
      <c r="D5910" t="s">
        <v>1086</v>
      </c>
      <c r="E5910" t="s">
        <v>52</v>
      </c>
      <c r="F5910" t="s">
        <v>4366</v>
      </c>
      <c r="G5910">
        <v>5.5</v>
      </c>
      <c r="H5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0" t="str">
        <f>Tabla_Consulta_desde_proyectos6[[#This Row],[PRYApath]]&amp;" "&amp;Tabla_Consulta_desde_proyectos6[[#This Row],[Usunombre]]</f>
        <v>/0002/0002 JUAN ANTONIO MORA GARCIA</v>
      </c>
    </row>
    <row r="5911" spans="1:11" x14ac:dyDescent="0.3">
      <c r="A5911" t="s">
        <v>4659</v>
      </c>
      <c r="B5911" t="s">
        <v>4709</v>
      </c>
      <c r="C5911" t="s">
        <v>5109</v>
      </c>
      <c r="D5911" t="s">
        <v>1086</v>
      </c>
      <c r="E5911" t="s">
        <v>52</v>
      </c>
      <c r="F5911" t="s">
        <v>4388</v>
      </c>
      <c r="G5911">
        <v>5.75</v>
      </c>
      <c r="H5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1" t="str">
        <f>Tabla_Consulta_desde_proyectos6[[#This Row],[PRYApath]]&amp;" "&amp;Tabla_Consulta_desde_proyectos6[[#This Row],[Usunombre]]</f>
        <v>/0002/0002 JUAN ANTONIO MORA GARCIA</v>
      </c>
    </row>
    <row r="5912" spans="1:11" x14ac:dyDescent="0.3">
      <c r="A5912" t="s">
        <v>4659</v>
      </c>
      <c r="B5912" t="s">
        <v>4709</v>
      </c>
      <c r="C5912" t="s">
        <v>5831</v>
      </c>
      <c r="D5912" t="s">
        <v>1086</v>
      </c>
      <c r="E5912" t="s">
        <v>52</v>
      </c>
      <c r="F5912" t="s">
        <v>4388</v>
      </c>
      <c r="G5912">
        <v>3.75</v>
      </c>
      <c r="H5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2" t="str">
        <f>Tabla_Consulta_desde_proyectos6[[#This Row],[PRYApath]]&amp;" "&amp;Tabla_Consulta_desde_proyectos6[[#This Row],[Usunombre]]</f>
        <v>/0002/0002 JUAN ANTONIO MORA GARCIA</v>
      </c>
    </row>
    <row r="5913" spans="1:11" x14ac:dyDescent="0.3">
      <c r="A5913" t="s">
        <v>4659</v>
      </c>
      <c r="B5913" t="s">
        <v>4709</v>
      </c>
      <c r="C5913" t="s">
        <v>5895</v>
      </c>
      <c r="D5913" t="s">
        <v>1086</v>
      </c>
      <c r="E5913" t="s">
        <v>52</v>
      </c>
      <c r="F5913" t="s">
        <v>4388</v>
      </c>
      <c r="G5913">
        <v>12.55</v>
      </c>
      <c r="H5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3" t="str">
        <f>Tabla_Consulta_desde_proyectos6[[#This Row],[PRYApath]]&amp;" "&amp;Tabla_Consulta_desde_proyectos6[[#This Row],[Usunombre]]</f>
        <v>/0002/0002 JUAN ANTONIO MORA GARCIA</v>
      </c>
    </row>
    <row r="5914" spans="1:11" x14ac:dyDescent="0.3">
      <c r="A5914" t="s">
        <v>4659</v>
      </c>
      <c r="B5914" t="s">
        <v>4709</v>
      </c>
      <c r="C5914" t="s">
        <v>5894</v>
      </c>
      <c r="D5914" t="s">
        <v>1086</v>
      </c>
      <c r="E5914" t="s">
        <v>52</v>
      </c>
      <c r="F5914" t="s">
        <v>4422</v>
      </c>
      <c r="G5914">
        <v>4.5</v>
      </c>
      <c r="H5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4" t="str">
        <f>Tabla_Consulta_desde_proyectos6[[#This Row],[PRYApath]]&amp;" "&amp;Tabla_Consulta_desde_proyectos6[[#This Row],[Usunombre]]</f>
        <v>/0002/0002 JUAN ANTONIO MORA GARCIA</v>
      </c>
    </row>
    <row r="5915" spans="1:11" x14ac:dyDescent="0.3">
      <c r="A5915" t="s">
        <v>4659</v>
      </c>
      <c r="B5915" t="s">
        <v>4709</v>
      </c>
      <c r="C5915" t="s">
        <v>5898</v>
      </c>
      <c r="D5915" t="s">
        <v>1086</v>
      </c>
      <c r="E5915" t="s">
        <v>52</v>
      </c>
      <c r="F5915" t="s">
        <v>4434</v>
      </c>
      <c r="G5915">
        <v>1.5</v>
      </c>
      <c r="H5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5" t="str">
        <f>Tabla_Consulta_desde_proyectos6[[#This Row],[PRYApath]]&amp;" "&amp;Tabla_Consulta_desde_proyectos6[[#This Row],[Usunombre]]</f>
        <v>/0002/0002 JUAN ANTONIO MORA GARCIA</v>
      </c>
    </row>
    <row r="5916" spans="1:11" x14ac:dyDescent="0.3">
      <c r="A5916" t="s">
        <v>4659</v>
      </c>
      <c r="B5916" t="s">
        <v>4709</v>
      </c>
      <c r="C5916" t="s">
        <v>5831</v>
      </c>
      <c r="D5916" t="s">
        <v>1086</v>
      </c>
      <c r="E5916" t="s">
        <v>52</v>
      </c>
      <c r="F5916" t="s">
        <v>4434</v>
      </c>
      <c r="G5916">
        <v>5</v>
      </c>
      <c r="H5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6" t="str">
        <f>Tabla_Consulta_desde_proyectos6[[#This Row],[PRYApath]]&amp;" "&amp;Tabla_Consulta_desde_proyectos6[[#This Row],[Usunombre]]</f>
        <v>/0002/0002 JUAN ANTONIO MORA GARCIA</v>
      </c>
    </row>
    <row r="5917" spans="1:11" x14ac:dyDescent="0.3">
      <c r="A5917" t="s">
        <v>4659</v>
      </c>
      <c r="B5917" t="s">
        <v>4709</v>
      </c>
      <c r="C5917" t="s">
        <v>5899</v>
      </c>
      <c r="D5917" t="s">
        <v>1086</v>
      </c>
      <c r="E5917" t="s">
        <v>52</v>
      </c>
      <c r="F5917" t="s">
        <v>4559</v>
      </c>
      <c r="G5917">
        <v>2</v>
      </c>
      <c r="H5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7" t="str">
        <f>Tabla_Consulta_desde_proyectos6[[#This Row],[PRYApath]]&amp;" "&amp;Tabla_Consulta_desde_proyectos6[[#This Row],[Usunombre]]</f>
        <v>/0002/0002 JUAN ANTONIO MORA GARCIA</v>
      </c>
    </row>
    <row r="5918" spans="1:11" x14ac:dyDescent="0.3">
      <c r="A5918" t="s">
        <v>4659</v>
      </c>
      <c r="B5918" t="s">
        <v>4709</v>
      </c>
      <c r="C5918" t="s">
        <v>5831</v>
      </c>
      <c r="D5918" t="s">
        <v>1086</v>
      </c>
      <c r="E5918" t="s">
        <v>52</v>
      </c>
      <c r="F5918" t="s">
        <v>4559</v>
      </c>
      <c r="G5918">
        <v>3</v>
      </c>
      <c r="H5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8" t="str">
        <f>Tabla_Consulta_desde_proyectos6[[#This Row],[PRYApath]]&amp;" "&amp;Tabla_Consulta_desde_proyectos6[[#This Row],[Usunombre]]</f>
        <v>/0002/0002 JUAN ANTONIO MORA GARCIA</v>
      </c>
    </row>
    <row r="5919" spans="1:11" x14ac:dyDescent="0.3">
      <c r="A5919" t="s">
        <v>4659</v>
      </c>
      <c r="B5919" t="s">
        <v>4709</v>
      </c>
      <c r="C5919" t="s">
        <v>5898</v>
      </c>
      <c r="D5919" t="s">
        <v>1086</v>
      </c>
      <c r="E5919" t="s">
        <v>52</v>
      </c>
      <c r="F5919" t="s">
        <v>4559</v>
      </c>
      <c r="G5919">
        <v>5.5</v>
      </c>
      <c r="H5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19" t="str">
        <f>Tabla_Consulta_desde_proyectos6[[#This Row],[PRYApath]]&amp;" "&amp;Tabla_Consulta_desde_proyectos6[[#This Row],[Usunombre]]</f>
        <v>/0002/0002 JUAN ANTONIO MORA GARCIA</v>
      </c>
    </row>
    <row r="5920" spans="1:11" x14ac:dyDescent="0.3">
      <c r="A5920" t="s">
        <v>4659</v>
      </c>
      <c r="B5920" t="s">
        <v>4709</v>
      </c>
      <c r="C5920" t="s">
        <v>5898</v>
      </c>
      <c r="D5920" t="s">
        <v>1086</v>
      </c>
      <c r="E5920" t="s">
        <v>52</v>
      </c>
      <c r="F5920" t="s">
        <v>4593</v>
      </c>
      <c r="G5920">
        <v>1.5</v>
      </c>
      <c r="H5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0" t="str">
        <f>Tabla_Consulta_desde_proyectos6[[#This Row],[PRYApath]]&amp;" "&amp;Tabla_Consulta_desde_proyectos6[[#This Row],[Usunombre]]</f>
        <v>/0002/0002 JUAN ANTONIO MORA GARCIA</v>
      </c>
    </row>
    <row r="5921" spans="1:11" x14ac:dyDescent="0.3">
      <c r="A5921" t="s">
        <v>4659</v>
      </c>
      <c r="B5921" t="s">
        <v>4709</v>
      </c>
      <c r="C5921" t="s">
        <v>5831</v>
      </c>
      <c r="D5921" t="s">
        <v>1086</v>
      </c>
      <c r="E5921" t="s">
        <v>52</v>
      </c>
      <c r="F5921" t="s">
        <v>4610</v>
      </c>
      <c r="G5921">
        <v>4</v>
      </c>
      <c r="H5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1" t="str">
        <f>Tabla_Consulta_desde_proyectos6[[#This Row],[PRYApath]]&amp;" "&amp;Tabla_Consulta_desde_proyectos6[[#This Row],[Usunombre]]</f>
        <v>/0002/0002 JUAN ANTONIO MORA GARCIA</v>
      </c>
    </row>
    <row r="5922" spans="1:11" x14ac:dyDescent="0.3">
      <c r="A5922" t="s">
        <v>4659</v>
      </c>
      <c r="B5922" t="s">
        <v>4709</v>
      </c>
      <c r="C5922" t="s">
        <v>5831</v>
      </c>
      <c r="D5922" t="s">
        <v>1086</v>
      </c>
      <c r="E5922" t="s">
        <v>52</v>
      </c>
      <c r="F5922" t="s">
        <v>4692</v>
      </c>
      <c r="G5922">
        <v>7</v>
      </c>
      <c r="H5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2" t="str">
        <f>Tabla_Consulta_desde_proyectos6[[#This Row],[PRYApath]]&amp;" "&amp;Tabla_Consulta_desde_proyectos6[[#This Row],[Usunombre]]</f>
        <v>/0002/0002 JUAN ANTONIO MORA GARCIA</v>
      </c>
    </row>
    <row r="5923" spans="1:11" x14ac:dyDescent="0.3">
      <c r="A5923" t="s">
        <v>4659</v>
      </c>
      <c r="B5923" t="s">
        <v>4709</v>
      </c>
      <c r="C5923" t="s">
        <v>5831</v>
      </c>
      <c r="D5923" t="s">
        <v>1086</v>
      </c>
      <c r="E5923" t="s">
        <v>52</v>
      </c>
      <c r="F5923" t="s">
        <v>4640</v>
      </c>
      <c r="G5923">
        <v>1</v>
      </c>
      <c r="H5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3" t="str">
        <f>Tabla_Consulta_desde_proyectos6[[#This Row],[PRYApath]]&amp;" "&amp;Tabla_Consulta_desde_proyectos6[[#This Row],[Usunombre]]</f>
        <v>/0002/0002 JUAN ANTONIO MORA GARCIA</v>
      </c>
    </row>
    <row r="5924" spans="1:11" x14ac:dyDescent="0.3">
      <c r="A5924" t="s">
        <v>4659</v>
      </c>
      <c r="B5924" t="s">
        <v>4709</v>
      </c>
      <c r="C5924" t="s">
        <v>5900</v>
      </c>
      <c r="D5924" t="s">
        <v>1086</v>
      </c>
      <c r="E5924" t="s">
        <v>55</v>
      </c>
      <c r="F5924" t="s">
        <v>4258</v>
      </c>
      <c r="G5924">
        <v>0.5</v>
      </c>
      <c r="H5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4" t="str">
        <f>Tabla_Consulta_desde_proyectos6[[#This Row],[PRYApath]]&amp;" "&amp;Tabla_Consulta_desde_proyectos6[[#This Row],[Usunombre]]</f>
        <v>/0002/0002 LUIS ENRIQUE JIMENEZ SANCHO</v>
      </c>
    </row>
    <row r="5925" spans="1:11" x14ac:dyDescent="0.3">
      <c r="A5925" t="s">
        <v>4659</v>
      </c>
      <c r="B5925" t="s">
        <v>4709</v>
      </c>
      <c r="C5925" t="s">
        <v>5901</v>
      </c>
      <c r="D5925" t="s">
        <v>1086</v>
      </c>
      <c r="E5925" t="s">
        <v>55</v>
      </c>
      <c r="F5925" t="s">
        <v>4258</v>
      </c>
      <c r="G5925">
        <v>2</v>
      </c>
      <c r="H5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5" t="str">
        <f>Tabla_Consulta_desde_proyectos6[[#This Row],[PRYApath]]&amp;" "&amp;Tabla_Consulta_desde_proyectos6[[#This Row],[Usunombre]]</f>
        <v>/0002/0002 LUIS ENRIQUE JIMENEZ SANCHO</v>
      </c>
    </row>
    <row r="5926" spans="1:11" x14ac:dyDescent="0.3">
      <c r="A5926" t="s">
        <v>4659</v>
      </c>
      <c r="B5926" t="s">
        <v>4709</v>
      </c>
      <c r="C5926" t="s">
        <v>5902</v>
      </c>
      <c r="D5926" t="s">
        <v>1086</v>
      </c>
      <c r="E5926" t="s">
        <v>55</v>
      </c>
      <c r="F5926" t="s">
        <v>4258</v>
      </c>
      <c r="G5926">
        <v>2</v>
      </c>
      <c r="H5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6" t="str">
        <f>Tabla_Consulta_desde_proyectos6[[#This Row],[PRYApath]]&amp;" "&amp;Tabla_Consulta_desde_proyectos6[[#This Row],[Usunombre]]</f>
        <v>/0002/0002 LUIS ENRIQUE JIMENEZ SANCHO</v>
      </c>
    </row>
    <row r="5927" spans="1:11" x14ac:dyDescent="0.3">
      <c r="A5927" t="s">
        <v>4659</v>
      </c>
      <c r="B5927" t="s">
        <v>4709</v>
      </c>
      <c r="C5927" t="s">
        <v>5894</v>
      </c>
      <c r="D5927" t="s">
        <v>1086</v>
      </c>
      <c r="E5927" t="s">
        <v>55</v>
      </c>
      <c r="F5927" t="s">
        <v>4258</v>
      </c>
      <c r="G5927">
        <v>3.5</v>
      </c>
      <c r="H5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7" t="str">
        <f>Tabla_Consulta_desde_proyectos6[[#This Row],[PRYApath]]&amp;" "&amp;Tabla_Consulta_desde_proyectos6[[#This Row],[Usunombre]]</f>
        <v>/0002/0002 LUIS ENRIQUE JIMENEZ SANCHO</v>
      </c>
    </row>
    <row r="5928" spans="1:11" x14ac:dyDescent="0.3">
      <c r="A5928" t="s">
        <v>4659</v>
      </c>
      <c r="B5928" t="s">
        <v>4709</v>
      </c>
      <c r="C5928" t="s">
        <v>5903</v>
      </c>
      <c r="D5928" t="s">
        <v>1086</v>
      </c>
      <c r="E5928" t="s">
        <v>55</v>
      </c>
      <c r="F5928" t="s">
        <v>4258</v>
      </c>
      <c r="G5928">
        <v>45</v>
      </c>
      <c r="H5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8" t="str">
        <f>Tabla_Consulta_desde_proyectos6[[#This Row],[PRYApath]]&amp;" "&amp;Tabla_Consulta_desde_proyectos6[[#This Row],[Usunombre]]</f>
        <v>/0002/0002 LUIS ENRIQUE JIMENEZ SANCHO</v>
      </c>
    </row>
    <row r="5929" spans="1:11" x14ac:dyDescent="0.3">
      <c r="A5929" t="s">
        <v>4659</v>
      </c>
      <c r="B5929" t="s">
        <v>4709</v>
      </c>
      <c r="C5929" t="s">
        <v>5904</v>
      </c>
      <c r="D5929" t="s">
        <v>1086</v>
      </c>
      <c r="E5929" t="s">
        <v>55</v>
      </c>
      <c r="F5929" t="s">
        <v>4284</v>
      </c>
      <c r="G5929">
        <v>0.5</v>
      </c>
      <c r="H5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29" t="str">
        <f>Tabla_Consulta_desde_proyectos6[[#This Row],[PRYApath]]&amp;" "&amp;Tabla_Consulta_desde_proyectos6[[#This Row],[Usunombre]]</f>
        <v>/0002/0002 LUIS ENRIQUE JIMENEZ SANCHO</v>
      </c>
    </row>
    <row r="5930" spans="1:11" x14ac:dyDescent="0.3">
      <c r="A5930" t="s">
        <v>4659</v>
      </c>
      <c r="B5930" t="s">
        <v>4709</v>
      </c>
      <c r="C5930" t="s">
        <v>5905</v>
      </c>
      <c r="D5930" t="s">
        <v>1086</v>
      </c>
      <c r="E5930" t="s">
        <v>55</v>
      </c>
      <c r="F5930" t="s">
        <v>4284</v>
      </c>
      <c r="G5930">
        <v>4.5</v>
      </c>
      <c r="H59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0" t="str">
        <f>Tabla_Consulta_desde_proyectos6[[#This Row],[PRYApath]]&amp;" "&amp;Tabla_Consulta_desde_proyectos6[[#This Row],[Usunombre]]</f>
        <v>/0002/0002 LUIS ENRIQUE JIMENEZ SANCHO</v>
      </c>
    </row>
    <row r="5931" spans="1:11" x14ac:dyDescent="0.3">
      <c r="A5931" t="s">
        <v>4659</v>
      </c>
      <c r="B5931" t="s">
        <v>4709</v>
      </c>
      <c r="C5931" t="s">
        <v>5903</v>
      </c>
      <c r="D5931" t="s">
        <v>1086</v>
      </c>
      <c r="E5931" t="s">
        <v>55</v>
      </c>
      <c r="F5931" t="s">
        <v>4284</v>
      </c>
      <c r="G5931">
        <v>7</v>
      </c>
      <c r="H5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1" t="str">
        <f>Tabla_Consulta_desde_proyectos6[[#This Row],[PRYApath]]&amp;" "&amp;Tabla_Consulta_desde_proyectos6[[#This Row],[Usunombre]]</f>
        <v>/0002/0002 LUIS ENRIQUE JIMENEZ SANCHO</v>
      </c>
    </row>
    <row r="5932" spans="1:11" x14ac:dyDescent="0.3">
      <c r="A5932" t="s">
        <v>4659</v>
      </c>
      <c r="B5932" t="s">
        <v>4709</v>
      </c>
      <c r="C5932" t="s">
        <v>5902</v>
      </c>
      <c r="D5932" t="s">
        <v>1086</v>
      </c>
      <c r="E5932" t="s">
        <v>55</v>
      </c>
      <c r="F5932" t="s">
        <v>4284</v>
      </c>
      <c r="G5932">
        <v>9</v>
      </c>
      <c r="H5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2" t="str">
        <f>Tabla_Consulta_desde_proyectos6[[#This Row],[PRYApath]]&amp;" "&amp;Tabla_Consulta_desde_proyectos6[[#This Row],[Usunombre]]</f>
        <v>/0002/0002 LUIS ENRIQUE JIMENEZ SANCHO</v>
      </c>
    </row>
    <row r="5933" spans="1:11" x14ac:dyDescent="0.3">
      <c r="A5933" t="s">
        <v>4659</v>
      </c>
      <c r="B5933" t="s">
        <v>4709</v>
      </c>
      <c r="C5933" t="s">
        <v>5906</v>
      </c>
      <c r="D5933" t="s">
        <v>1086</v>
      </c>
      <c r="E5933" t="s">
        <v>55</v>
      </c>
      <c r="F5933" t="s">
        <v>4342</v>
      </c>
      <c r="G5933">
        <v>1</v>
      </c>
      <c r="H5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3" t="str">
        <f>Tabla_Consulta_desde_proyectos6[[#This Row],[PRYApath]]&amp;" "&amp;Tabla_Consulta_desde_proyectos6[[#This Row],[Usunombre]]</f>
        <v>/0002/0002 LUIS ENRIQUE JIMENEZ SANCHO</v>
      </c>
    </row>
    <row r="5934" spans="1:11" x14ac:dyDescent="0.3">
      <c r="A5934" t="s">
        <v>4659</v>
      </c>
      <c r="B5934" t="s">
        <v>4709</v>
      </c>
      <c r="C5934" t="s">
        <v>5907</v>
      </c>
      <c r="D5934" t="s">
        <v>1086</v>
      </c>
      <c r="E5934" t="s">
        <v>55</v>
      </c>
      <c r="F5934" t="s">
        <v>4342</v>
      </c>
      <c r="G5934">
        <v>1.5</v>
      </c>
      <c r="H5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4" t="str">
        <f>Tabla_Consulta_desde_proyectos6[[#This Row],[PRYApath]]&amp;" "&amp;Tabla_Consulta_desde_proyectos6[[#This Row],[Usunombre]]</f>
        <v>/0002/0002 LUIS ENRIQUE JIMENEZ SANCHO</v>
      </c>
    </row>
    <row r="5935" spans="1:11" x14ac:dyDescent="0.3">
      <c r="A5935" t="s">
        <v>4659</v>
      </c>
      <c r="B5935" t="s">
        <v>4709</v>
      </c>
      <c r="C5935" t="s">
        <v>5908</v>
      </c>
      <c r="D5935" t="s">
        <v>1086</v>
      </c>
      <c r="E5935" t="s">
        <v>55</v>
      </c>
      <c r="F5935" t="s">
        <v>4342</v>
      </c>
      <c r="G5935">
        <v>2</v>
      </c>
      <c r="H5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5" t="str">
        <f>Tabla_Consulta_desde_proyectos6[[#This Row],[PRYApath]]&amp;" "&amp;Tabla_Consulta_desde_proyectos6[[#This Row],[Usunombre]]</f>
        <v>/0002/0002 LUIS ENRIQUE JIMENEZ SANCHO</v>
      </c>
    </row>
    <row r="5936" spans="1:11" x14ac:dyDescent="0.3">
      <c r="A5936" t="s">
        <v>4659</v>
      </c>
      <c r="B5936" t="s">
        <v>4709</v>
      </c>
      <c r="C5936" t="s">
        <v>5905</v>
      </c>
      <c r="D5936" t="s">
        <v>1086</v>
      </c>
      <c r="E5936" t="s">
        <v>55</v>
      </c>
      <c r="F5936" t="s">
        <v>4342</v>
      </c>
      <c r="G5936">
        <v>2.5</v>
      </c>
      <c r="H5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6" t="str">
        <f>Tabla_Consulta_desde_proyectos6[[#This Row],[PRYApath]]&amp;" "&amp;Tabla_Consulta_desde_proyectos6[[#This Row],[Usunombre]]</f>
        <v>/0002/0002 LUIS ENRIQUE JIMENEZ SANCHO</v>
      </c>
    </row>
    <row r="5937" spans="1:11" x14ac:dyDescent="0.3">
      <c r="A5937" t="s">
        <v>4659</v>
      </c>
      <c r="B5937" t="s">
        <v>4709</v>
      </c>
      <c r="C5937" t="s">
        <v>5894</v>
      </c>
      <c r="D5937" t="s">
        <v>1086</v>
      </c>
      <c r="E5937" t="s">
        <v>55</v>
      </c>
      <c r="F5937" t="s">
        <v>4342</v>
      </c>
      <c r="G5937">
        <v>3</v>
      </c>
      <c r="H5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7" t="str">
        <f>Tabla_Consulta_desde_proyectos6[[#This Row],[PRYApath]]&amp;" "&amp;Tabla_Consulta_desde_proyectos6[[#This Row],[Usunombre]]</f>
        <v>/0002/0002 LUIS ENRIQUE JIMENEZ SANCHO</v>
      </c>
    </row>
    <row r="5938" spans="1:11" x14ac:dyDescent="0.3">
      <c r="A5938" t="s">
        <v>4659</v>
      </c>
      <c r="B5938" t="s">
        <v>4709</v>
      </c>
      <c r="C5938" t="s">
        <v>5903</v>
      </c>
      <c r="D5938" t="s">
        <v>1086</v>
      </c>
      <c r="E5938" t="s">
        <v>55</v>
      </c>
      <c r="F5938" t="s">
        <v>4342</v>
      </c>
      <c r="G5938">
        <v>5</v>
      </c>
      <c r="H5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8" t="str">
        <f>Tabla_Consulta_desde_proyectos6[[#This Row],[PRYApath]]&amp;" "&amp;Tabla_Consulta_desde_proyectos6[[#This Row],[Usunombre]]</f>
        <v>/0002/0002 LUIS ENRIQUE JIMENEZ SANCHO</v>
      </c>
    </row>
    <row r="5939" spans="1:11" x14ac:dyDescent="0.3">
      <c r="A5939" t="s">
        <v>4659</v>
      </c>
      <c r="B5939" t="s">
        <v>4709</v>
      </c>
      <c r="C5939" t="s">
        <v>5909</v>
      </c>
      <c r="D5939" t="s">
        <v>1086</v>
      </c>
      <c r="E5939" t="s">
        <v>55</v>
      </c>
      <c r="F5939" t="s">
        <v>4342</v>
      </c>
      <c r="G5939">
        <v>8.5</v>
      </c>
      <c r="H5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39" t="str">
        <f>Tabla_Consulta_desde_proyectos6[[#This Row],[PRYApath]]&amp;" "&amp;Tabla_Consulta_desde_proyectos6[[#This Row],[Usunombre]]</f>
        <v>/0002/0002 LUIS ENRIQUE JIMENEZ SANCHO</v>
      </c>
    </row>
    <row r="5940" spans="1:11" x14ac:dyDescent="0.3">
      <c r="A5940" t="s">
        <v>4659</v>
      </c>
      <c r="B5940" t="s">
        <v>4709</v>
      </c>
      <c r="C5940" t="s">
        <v>5894</v>
      </c>
      <c r="D5940" t="s">
        <v>1086</v>
      </c>
      <c r="E5940" t="s">
        <v>55</v>
      </c>
      <c r="F5940" t="s">
        <v>4366</v>
      </c>
      <c r="G5940">
        <v>5.75</v>
      </c>
      <c r="H5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0" t="str">
        <f>Tabla_Consulta_desde_proyectos6[[#This Row],[PRYApath]]&amp;" "&amp;Tabla_Consulta_desde_proyectos6[[#This Row],[Usunombre]]</f>
        <v>/0002/0002 LUIS ENRIQUE JIMENEZ SANCHO</v>
      </c>
    </row>
    <row r="5941" spans="1:11" x14ac:dyDescent="0.3">
      <c r="A5941" t="s">
        <v>4659</v>
      </c>
      <c r="B5941" t="s">
        <v>4709</v>
      </c>
      <c r="C5941" t="s">
        <v>5903</v>
      </c>
      <c r="D5941" t="s">
        <v>1086</v>
      </c>
      <c r="E5941" t="s">
        <v>55</v>
      </c>
      <c r="F5941" t="s">
        <v>4366</v>
      </c>
      <c r="G5941">
        <v>16.75</v>
      </c>
      <c r="H5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1" t="str">
        <f>Tabla_Consulta_desde_proyectos6[[#This Row],[PRYApath]]&amp;" "&amp;Tabla_Consulta_desde_proyectos6[[#This Row],[Usunombre]]</f>
        <v>/0002/0002 LUIS ENRIQUE JIMENEZ SANCHO</v>
      </c>
    </row>
    <row r="5942" spans="1:11" x14ac:dyDescent="0.3">
      <c r="A5942" t="s">
        <v>4659</v>
      </c>
      <c r="B5942" t="s">
        <v>4709</v>
      </c>
      <c r="C5942" t="s">
        <v>5903</v>
      </c>
      <c r="D5942" t="s">
        <v>1086</v>
      </c>
      <c r="E5942" t="s">
        <v>55</v>
      </c>
      <c r="F5942" t="s">
        <v>4422</v>
      </c>
      <c r="G5942">
        <v>2</v>
      </c>
      <c r="H5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2" t="str">
        <f>Tabla_Consulta_desde_proyectos6[[#This Row],[PRYApath]]&amp;" "&amp;Tabla_Consulta_desde_proyectos6[[#This Row],[Usunombre]]</f>
        <v>/0002/0002 LUIS ENRIQUE JIMENEZ SANCHO</v>
      </c>
    </row>
    <row r="5943" spans="1:11" x14ac:dyDescent="0.3">
      <c r="A5943" t="s">
        <v>4659</v>
      </c>
      <c r="B5943" t="s">
        <v>4709</v>
      </c>
      <c r="C5943" t="s">
        <v>5910</v>
      </c>
      <c r="D5943" t="s">
        <v>1086</v>
      </c>
      <c r="E5943" t="s">
        <v>55</v>
      </c>
      <c r="F5943" t="s">
        <v>4422</v>
      </c>
      <c r="G5943">
        <v>4.5</v>
      </c>
      <c r="H5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3" t="str">
        <f>Tabla_Consulta_desde_proyectos6[[#This Row],[PRYApath]]&amp;" "&amp;Tabla_Consulta_desde_proyectos6[[#This Row],[Usunombre]]</f>
        <v>/0002/0002 LUIS ENRIQUE JIMENEZ SANCHO</v>
      </c>
    </row>
    <row r="5944" spans="1:11" x14ac:dyDescent="0.3">
      <c r="A5944" t="s">
        <v>4659</v>
      </c>
      <c r="B5944" t="s">
        <v>4709</v>
      </c>
      <c r="C5944" t="s">
        <v>5894</v>
      </c>
      <c r="D5944" t="s">
        <v>1086</v>
      </c>
      <c r="E5944" t="s">
        <v>55</v>
      </c>
      <c r="F5944" t="s">
        <v>4434</v>
      </c>
      <c r="G5944">
        <v>1</v>
      </c>
      <c r="H5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4" t="str">
        <f>Tabla_Consulta_desde_proyectos6[[#This Row],[PRYApath]]&amp;" "&amp;Tabla_Consulta_desde_proyectos6[[#This Row],[Usunombre]]</f>
        <v>/0002/0002 LUIS ENRIQUE JIMENEZ SANCHO</v>
      </c>
    </row>
    <row r="5945" spans="1:11" x14ac:dyDescent="0.3">
      <c r="A5945" t="s">
        <v>4659</v>
      </c>
      <c r="B5945" t="s">
        <v>4709</v>
      </c>
      <c r="C5945" t="s">
        <v>5910</v>
      </c>
      <c r="D5945" t="s">
        <v>1086</v>
      </c>
      <c r="E5945" t="s">
        <v>55</v>
      </c>
      <c r="F5945" t="s">
        <v>4434</v>
      </c>
      <c r="G5945">
        <v>1.5</v>
      </c>
      <c r="H5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5" t="str">
        <f>Tabla_Consulta_desde_proyectos6[[#This Row],[PRYApath]]&amp;" "&amp;Tabla_Consulta_desde_proyectos6[[#This Row],[Usunombre]]</f>
        <v>/0002/0002 LUIS ENRIQUE JIMENEZ SANCHO</v>
      </c>
    </row>
    <row r="5946" spans="1:11" x14ac:dyDescent="0.3">
      <c r="A5946" t="s">
        <v>4659</v>
      </c>
      <c r="B5946" t="s">
        <v>4709</v>
      </c>
      <c r="C5946" t="s">
        <v>5903</v>
      </c>
      <c r="D5946" t="s">
        <v>1086</v>
      </c>
      <c r="E5946" t="s">
        <v>55</v>
      </c>
      <c r="F5946" t="s">
        <v>4434</v>
      </c>
      <c r="G5946">
        <v>2</v>
      </c>
      <c r="H5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6" t="str">
        <f>Tabla_Consulta_desde_proyectos6[[#This Row],[PRYApath]]&amp;" "&amp;Tabla_Consulta_desde_proyectos6[[#This Row],[Usunombre]]</f>
        <v>/0002/0002 LUIS ENRIQUE JIMENEZ SANCHO</v>
      </c>
    </row>
    <row r="5947" spans="1:11" x14ac:dyDescent="0.3">
      <c r="A5947" t="s">
        <v>4659</v>
      </c>
      <c r="B5947" t="s">
        <v>4709</v>
      </c>
      <c r="C5947" t="s">
        <v>5903</v>
      </c>
      <c r="D5947" t="s">
        <v>1086</v>
      </c>
      <c r="E5947" t="s">
        <v>55</v>
      </c>
      <c r="F5947" t="s">
        <v>4493</v>
      </c>
      <c r="G5947">
        <v>1</v>
      </c>
      <c r="H5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7" t="str">
        <f>Tabla_Consulta_desde_proyectos6[[#This Row],[PRYApath]]&amp;" "&amp;Tabla_Consulta_desde_proyectos6[[#This Row],[Usunombre]]</f>
        <v>/0002/0002 LUIS ENRIQUE JIMENEZ SANCHO</v>
      </c>
    </row>
    <row r="5948" spans="1:11" x14ac:dyDescent="0.3">
      <c r="A5948" t="s">
        <v>4659</v>
      </c>
      <c r="B5948" t="s">
        <v>4709</v>
      </c>
      <c r="C5948" t="s">
        <v>5911</v>
      </c>
      <c r="D5948" t="s">
        <v>1086</v>
      </c>
      <c r="E5948" t="s">
        <v>55</v>
      </c>
      <c r="F5948" t="s">
        <v>4493</v>
      </c>
      <c r="G5948">
        <v>3.5</v>
      </c>
      <c r="H5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8" t="str">
        <f>Tabla_Consulta_desde_proyectos6[[#This Row],[PRYApath]]&amp;" "&amp;Tabla_Consulta_desde_proyectos6[[#This Row],[Usunombre]]</f>
        <v>/0002/0002 LUIS ENRIQUE JIMENEZ SANCHO</v>
      </c>
    </row>
    <row r="5949" spans="1:11" x14ac:dyDescent="0.3">
      <c r="A5949" t="s">
        <v>4659</v>
      </c>
      <c r="B5949" t="s">
        <v>4709</v>
      </c>
      <c r="C5949" t="s">
        <v>5894</v>
      </c>
      <c r="D5949" t="s">
        <v>1086</v>
      </c>
      <c r="E5949" t="s">
        <v>55</v>
      </c>
      <c r="F5949" t="s">
        <v>4559</v>
      </c>
      <c r="G5949">
        <v>1</v>
      </c>
      <c r="H5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49" t="str">
        <f>Tabla_Consulta_desde_proyectos6[[#This Row],[PRYApath]]&amp;" "&amp;Tabla_Consulta_desde_proyectos6[[#This Row],[Usunombre]]</f>
        <v>/0002/0002 LUIS ENRIQUE JIMENEZ SANCHO</v>
      </c>
    </row>
    <row r="5950" spans="1:11" x14ac:dyDescent="0.3">
      <c r="A5950" t="s">
        <v>4659</v>
      </c>
      <c r="B5950" t="s">
        <v>4709</v>
      </c>
      <c r="C5950" t="s">
        <v>5616</v>
      </c>
      <c r="D5950" t="s">
        <v>1086</v>
      </c>
      <c r="E5950" t="s">
        <v>55</v>
      </c>
      <c r="F5950" t="s">
        <v>4559</v>
      </c>
      <c r="G5950">
        <v>1.5</v>
      </c>
      <c r="H5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0" t="str">
        <f>Tabla_Consulta_desde_proyectos6[[#This Row],[PRYApath]]&amp;" "&amp;Tabla_Consulta_desde_proyectos6[[#This Row],[Usunombre]]</f>
        <v>/0002/0002 LUIS ENRIQUE JIMENEZ SANCHO</v>
      </c>
    </row>
    <row r="5951" spans="1:11" x14ac:dyDescent="0.3">
      <c r="A5951" t="s">
        <v>4659</v>
      </c>
      <c r="B5951" t="s">
        <v>4709</v>
      </c>
      <c r="C5951" t="s">
        <v>5912</v>
      </c>
      <c r="D5951" t="s">
        <v>1086</v>
      </c>
      <c r="E5951" t="s">
        <v>55</v>
      </c>
      <c r="F5951" t="s">
        <v>4559</v>
      </c>
      <c r="G5951">
        <v>4</v>
      </c>
      <c r="H5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1" t="str">
        <f>Tabla_Consulta_desde_proyectos6[[#This Row],[PRYApath]]&amp;" "&amp;Tabla_Consulta_desde_proyectos6[[#This Row],[Usunombre]]</f>
        <v>/0002/0002 LUIS ENRIQUE JIMENEZ SANCHO</v>
      </c>
    </row>
    <row r="5952" spans="1:11" x14ac:dyDescent="0.3">
      <c r="A5952" t="s">
        <v>4659</v>
      </c>
      <c r="B5952" t="s">
        <v>4709</v>
      </c>
      <c r="C5952" t="s">
        <v>5894</v>
      </c>
      <c r="D5952" t="s">
        <v>1086</v>
      </c>
      <c r="E5952" t="s">
        <v>55</v>
      </c>
      <c r="F5952" t="s">
        <v>4593</v>
      </c>
      <c r="G5952">
        <v>13</v>
      </c>
      <c r="H5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2" t="str">
        <f>Tabla_Consulta_desde_proyectos6[[#This Row],[PRYApath]]&amp;" "&amp;Tabla_Consulta_desde_proyectos6[[#This Row],[Usunombre]]</f>
        <v>/0002/0002 LUIS ENRIQUE JIMENEZ SANCHO</v>
      </c>
    </row>
    <row r="5953" spans="1:11" x14ac:dyDescent="0.3">
      <c r="A5953" t="s">
        <v>4659</v>
      </c>
      <c r="B5953" t="s">
        <v>4709</v>
      </c>
      <c r="C5953" t="s">
        <v>5913</v>
      </c>
      <c r="D5953" t="s">
        <v>1086</v>
      </c>
      <c r="E5953" t="s">
        <v>55</v>
      </c>
      <c r="F5953" t="s">
        <v>4610</v>
      </c>
      <c r="G5953">
        <v>1.75</v>
      </c>
      <c r="H5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3" t="str">
        <f>Tabla_Consulta_desde_proyectos6[[#This Row],[PRYApath]]&amp;" "&amp;Tabla_Consulta_desde_proyectos6[[#This Row],[Usunombre]]</f>
        <v>/0002/0002 LUIS ENRIQUE JIMENEZ SANCHO</v>
      </c>
    </row>
    <row r="5954" spans="1:11" x14ac:dyDescent="0.3">
      <c r="A5954" t="s">
        <v>4659</v>
      </c>
      <c r="B5954" t="s">
        <v>4709</v>
      </c>
      <c r="C5954" t="s">
        <v>5903</v>
      </c>
      <c r="D5954" t="s">
        <v>1086</v>
      </c>
      <c r="E5954" t="s">
        <v>55</v>
      </c>
      <c r="F5954" t="s">
        <v>4692</v>
      </c>
      <c r="G5954">
        <v>2</v>
      </c>
      <c r="H5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4" t="str">
        <f>Tabla_Consulta_desde_proyectos6[[#This Row],[PRYApath]]&amp;" "&amp;Tabla_Consulta_desde_proyectos6[[#This Row],[Usunombre]]</f>
        <v>/0002/0002 LUIS ENRIQUE JIMENEZ SANCHO</v>
      </c>
    </row>
    <row r="5955" spans="1:11" x14ac:dyDescent="0.3">
      <c r="A5955" t="s">
        <v>4659</v>
      </c>
      <c r="B5955" t="s">
        <v>4709</v>
      </c>
      <c r="C5955" t="s">
        <v>5871</v>
      </c>
      <c r="D5955" t="s">
        <v>1086</v>
      </c>
      <c r="E5955" t="s">
        <v>70</v>
      </c>
      <c r="F5955" t="s">
        <v>4258</v>
      </c>
      <c r="G5955">
        <v>2</v>
      </c>
      <c r="H5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5" t="str">
        <f>Tabla_Consulta_desde_proyectos6[[#This Row],[PRYApath]]&amp;" "&amp;Tabla_Consulta_desde_proyectos6[[#This Row],[Usunombre]]</f>
        <v>/0002/0002 MARIELA GUTIERREZ HIDALGO</v>
      </c>
    </row>
    <row r="5956" spans="1:11" x14ac:dyDescent="0.3">
      <c r="A5956" t="s">
        <v>4659</v>
      </c>
      <c r="B5956" t="s">
        <v>4709</v>
      </c>
      <c r="C5956" t="s">
        <v>5872</v>
      </c>
      <c r="D5956" t="s">
        <v>1086</v>
      </c>
      <c r="E5956" t="s">
        <v>70</v>
      </c>
      <c r="F5956" t="s">
        <v>4258</v>
      </c>
      <c r="G5956">
        <v>3</v>
      </c>
      <c r="H5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6" t="str">
        <f>Tabla_Consulta_desde_proyectos6[[#This Row],[PRYApath]]&amp;" "&amp;Tabla_Consulta_desde_proyectos6[[#This Row],[Usunombre]]</f>
        <v>/0002/0002 MARIELA GUTIERREZ HIDALGO</v>
      </c>
    </row>
    <row r="5957" spans="1:11" x14ac:dyDescent="0.3">
      <c r="A5957" t="s">
        <v>4659</v>
      </c>
      <c r="B5957" t="s">
        <v>4709</v>
      </c>
      <c r="C5957" t="s">
        <v>5914</v>
      </c>
      <c r="D5957" t="s">
        <v>1086</v>
      </c>
      <c r="E5957" t="s">
        <v>70</v>
      </c>
      <c r="F5957" t="s">
        <v>4258</v>
      </c>
      <c r="G5957">
        <v>4</v>
      </c>
      <c r="H5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7" t="str">
        <f>Tabla_Consulta_desde_proyectos6[[#This Row],[PRYApath]]&amp;" "&amp;Tabla_Consulta_desde_proyectos6[[#This Row],[Usunombre]]</f>
        <v>/0002/0002 MARIELA GUTIERREZ HIDALGO</v>
      </c>
    </row>
    <row r="5958" spans="1:11" x14ac:dyDescent="0.3">
      <c r="A5958" t="s">
        <v>4659</v>
      </c>
      <c r="B5958" t="s">
        <v>4709</v>
      </c>
      <c r="C5958" t="s">
        <v>5870</v>
      </c>
      <c r="D5958" t="s">
        <v>1086</v>
      </c>
      <c r="E5958" t="s">
        <v>70</v>
      </c>
      <c r="F5958" t="s">
        <v>4258</v>
      </c>
      <c r="G5958">
        <v>5</v>
      </c>
      <c r="H5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8" t="str">
        <f>Tabla_Consulta_desde_proyectos6[[#This Row],[PRYApath]]&amp;" "&amp;Tabla_Consulta_desde_proyectos6[[#This Row],[Usunombre]]</f>
        <v>/0002/0002 MARIELA GUTIERREZ HIDALGO</v>
      </c>
    </row>
    <row r="5959" spans="1:11" x14ac:dyDescent="0.3">
      <c r="A5959" t="s">
        <v>4659</v>
      </c>
      <c r="B5959" t="s">
        <v>4709</v>
      </c>
      <c r="C5959" t="s">
        <v>5914</v>
      </c>
      <c r="D5959" t="s">
        <v>1086</v>
      </c>
      <c r="E5959" t="s">
        <v>70</v>
      </c>
      <c r="F5959" t="s">
        <v>4284</v>
      </c>
      <c r="G5959">
        <v>2</v>
      </c>
      <c r="H5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59" t="str">
        <f>Tabla_Consulta_desde_proyectos6[[#This Row],[PRYApath]]&amp;" "&amp;Tabla_Consulta_desde_proyectos6[[#This Row],[Usunombre]]</f>
        <v>/0002/0002 MARIELA GUTIERREZ HIDALGO</v>
      </c>
    </row>
    <row r="5960" spans="1:11" x14ac:dyDescent="0.3">
      <c r="A5960" t="s">
        <v>4659</v>
      </c>
      <c r="B5960" t="s">
        <v>4709</v>
      </c>
      <c r="C5960" t="s">
        <v>5915</v>
      </c>
      <c r="D5960" t="s">
        <v>1086</v>
      </c>
      <c r="E5960" t="s">
        <v>70</v>
      </c>
      <c r="F5960" t="s">
        <v>4284</v>
      </c>
      <c r="G5960">
        <v>2</v>
      </c>
      <c r="H5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0" t="str">
        <f>Tabla_Consulta_desde_proyectos6[[#This Row],[PRYApath]]&amp;" "&amp;Tabla_Consulta_desde_proyectos6[[#This Row],[Usunombre]]</f>
        <v>/0002/0002 MARIELA GUTIERREZ HIDALGO</v>
      </c>
    </row>
    <row r="5961" spans="1:11" x14ac:dyDescent="0.3">
      <c r="A5961" t="s">
        <v>4659</v>
      </c>
      <c r="B5961" t="s">
        <v>4709</v>
      </c>
      <c r="C5961" t="s">
        <v>5916</v>
      </c>
      <c r="D5961" t="s">
        <v>1086</v>
      </c>
      <c r="E5961" t="s">
        <v>70</v>
      </c>
      <c r="F5961" t="s">
        <v>4284</v>
      </c>
      <c r="G5961">
        <v>4</v>
      </c>
      <c r="H5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1" t="str">
        <f>Tabla_Consulta_desde_proyectos6[[#This Row],[PRYApath]]&amp;" "&amp;Tabla_Consulta_desde_proyectos6[[#This Row],[Usunombre]]</f>
        <v>/0002/0002 MARIELA GUTIERREZ HIDALGO</v>
      </c>
    </row>
    <row r="5962" spans="1:11" x14ac:dyDescent="0.3">
      <c r="A5962" t="s">
        <v>4659</v>
      </c>
      <c r="B5962" t="s">
        <v>4709</v>
      </c>
      <c r="C5962" t="s">
        <v>5854</v>
      </c>
      <c r="D5962" t="s">
        <v>1086</v>
      </c>
      <c r="E5962" t="s">
        <v>70</v>
      </c>
      <c r="F5962" t="s">
        <v>4284</v>
      </c>
      <c r="G5962">
        <v>7</v>
      </c>
      <c r="H5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2" t="str">
        <f>Tabla_Consulta_desde_proyectos6[[#This Row],[PRYApath]]&amp;" "&amp;Tabla_Consulta_desde_proyectos6[[#This Row],[Usunombre]]</f>
        <v>/0002/0002 MARIELA GUTIERREZ HIDALGO</v>
      </c>
    </row>
    <row r="5963" spans="1:11" x14ac:dyDescent="0.3">
      <c r="A5963" t="s">
        <v>4659</v>
      </c>
      <c r="B5963" t="s">
        <v>4709</v>
      </c>
      <c r="C5963" t="s">
        <v>5917</v>
      </c>
      <c r="D5963" t="s">
        <v>1086</v>
      </c>
      <c r="E5963" t="s">
        <v>70</v>
      </c>
      <c r="F5963" t="s">
        <v>4284</v>
      </c>
      <c r="G5963">
        <v>26</v>
      </c>
      <c r="H5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3" t="str">
        <f>Tabla_Consulta_desde_proyectos6[[#This Row],[PRYApath]]&amp;" "&amp;Tabla_Consulta_desde_proyectos6[[#This Row],[Usunombre]]</f>
        <v>/0002/0002 MARIELA GUTIERREZ HIDALGO</v>
      </c>
    </row>
    <row r="5964" spans="1:11" x14ac:dyDescent="0.3">
      <c r="A5964" t="s">
        <v>4659</v>
      </c>
      <c r="B5964" t="s">
        <v>4709</v>
      </c>
      <c r="C5964" t="s">
        <v>5918</v>
      </c>
      <c r="D5964" t="s">
        <v>1086</v>
      </c>
      <c r="E5964" t="s">
        <v>70</v>
      </c>
      <c r="F5964" t="s">
        <v>4342</v>
      </c>
      <c r="G5964">
        <v>2</v>
      </c>
      <c r="H5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4" t="str">
        <f>Tabla_Consulta_desde_proyectos6[[#This Row],[PRYApath]]&amp;" "&amp;Tabla_Consulta_desde_proyectos6[[#This Row],[Usunombre]]</f>
        <v>/0002/0002 MARIELA GUTIERREZ HIDALGO</v>
      </c>
    </row>
    <row r="5965" spans="1:11" x14ac:dyDescent="0.3">
      <c r="A5965" t="s">
        <v>4659</v>
      </c>
      <c r="B5965" t="s">
        <v>4709</v>
      </c>
      <c r="C5965" t="s">
        <v>5856</v>
      </c>
      <c r="D5965" t="s">
        <v>1086</v>
      </c>
      <c r="E5965" t="s">
        <v>70</v>
      </c>
      <c r="F5965" t="s">
        <v>4342</v>
      </c>
      <c r="G5965">
        <v>2</v>
      </c>
      <c r="H5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5" t="str">
        <f>Tabla_Consulta_desde_proyectos6[[#This Row],[PRYApath]]&amp;" "&amp;Tabla_Consulta_desde_proyectos6[[#This Row],[Usunombre]]</f>
        <v>/0002/0002 MARIELA GUTIERREZ HIDALGO</v>
      </c>
    </row>
    <row r="5966" spans="1:11" x14ac:dyDescent="0.3">
      <c r="A5966" t="s">
        <v>4659</v>
      </c>
      <c r="B5966" t="s">
        <v>4709</v>
      </c>
      <c r="C5966" t="s">
        <v>5919</v>
      </c>
      <c r="D5966" t="s">
        <v>1086</v>
      </c>
      <c r="E5966" t="s">
        <v>70</v>
      </c>
      <c r="F5966" t="s">
        <v>4342</v>
      </c>
      <c r="G5966">
        <v>3</v>
      </c>
      <c r="H5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6" t="str">
        <f>Tabla_Consulta_desde_proyectos6[[#This Row],[PRYApath]]&amp;" "&amp;Tabla_Consulta_desde_proyectos6[[#This Row],[Usunombre]]</f>
        <v>/0002/0002 MARIELA GUTIERREZ HIDALGO</v>
      </c>
    </row>
    <row r="5967" spans="1:11" x14ac:dyDescent="0.3">
      <c r="A5967" t="s">
        <v>4659</v>
      </c>
      <c r="B5967" t="s">
        <v>4709</v>
      </c>
      <c r="C5967" t="s">
        <v>5920</v>
      </c>
      <c r="D5967" t="s">
        <v>1086</v>
      </c>
      <c r="E5967" t="s">
        <v>70</v>
      </c>
      <c r="F5967" t="s">
        <v>4342</v>
      </c>
      <c r="G5967">
        <v>4</v>
      </c>
      <c r="H5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7" t="str">
        <f>Tabla_Consulta_desde_proyectos6[[#This Row],[PRYApath]]&amp;" "&amp;Tabla_Consulta_desde_proyectos6[[#This Row],[Usunombre]]</f>
        <v>/0002/0002 MARIELA GUTIERREZ HIDALGO</v>
      </c>
    </row>
    <row r="5968" spans="1:11" x14ac:dyDescent="0.3">
      <c r="A5968" t="s">
        <v>4659</v>
      </c>
      <c r="B5968" t="s">
        <v>4709</v>
      </c>
      <c r="C5968" t="s">
        <v>5921</v>
      </c>
      <c r="D5968" t="s">
        <v>1086</v>
      </c>
      <c r="E5968" t="s">
        <v>70</v>
      </c>
      <c r="F5968" t="s">
        <v>4342</v>
      </c>
      <c r="G5968">
        <v>8</v>
      </c>
      <c r="H5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8" t="str">
        <f>Tabla_Consulta_desde_proyectos6[[#This Row],[PRYApath]]&amp;" "&amp;Tabla_Consulta_desde_proyectos6[[#This Row],[Usunombre]]</f>
        <v>/0002/0002 MARIELA GUTIERREZ HIDALGO</v>
      </c>
    </row>
    <row r="5969" spans="1:11" x14ac:dyDescent="0.3">
      <c r="A5969" t="s">
        <v>4659</v>
      </c>
      <c r="B5969" t="s">
        <v>4709</v>
      </c>
      <c r="C5969" t="s">
        <v>5916</v>
      </c>
      <c r="D5969" t="s">
        <v>1086</v>
      </c>
      <c r="E5969" t="s">
        <v>70</v>
      </c>
      <c r="F5969" t="s">
        <v>4342</v>
      </c>
      <c r="G5969">
        <v>12</v>
      </c>
      <c r="H5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69" t="str">
        <f>Tabla_Consulta_desde_proyectos6[[#This Row],[PRYApath]]&amp;" "&amp;Tabla_Consulta_desde_proyectos6[[#This Row],[Usunombre]]</f>
        <v>/0002/0002 MARIELA GUTIERREZ HIDALGO</v>
      </c>
    </row>
    <row r="5970" spans="1:11" x14ac:dyDescent="0.3">
      <c r="A5970" t="s">
        <v>4659</v>
      </c>
      <c r="B5970" t="s">
        <v>4709</v>
      </c>
      <c r="C5970" t="s">
        <v>5922</v>
      </c>
      <c r="D5970" t="s">
        <v>1086</v>
      </c>
      <c r="E5970" t="s">
        <v>70</v>
      </c>
      <c r="F5970" t="s">
        <v>4366</v>
      </c>
      <c r="G5970">
        <v>2</v>
      </c>
      <c r="H5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0" t="str">
        <f>Tabla_Consulta_desde_proyectos6[[#This Row],[PRYApath]]&amp;" "&amp;Tabla_Consulta_desde_proyectos6[[#This Row],[Usunombre]]</f>
        <v>/0002/0002 MARIELA GUTIERREZ HIDALGO</v>
      </c>
    </row>
    <row r="5971" spans="1:11" x14ac:dyDescent="0.3">
      <c r="A5971" t="s">
        <v>4659</v>
      </c>
      <c r="B5971" t="s">
        <v>4709</v>
      </c>
      <c r="C5971" t="s">
        <v>5918</v>
      </c>
      <c r="D5971" t="s">
        <v>1086</v>
      </c>
      <c r="E5971" t="s">
        <v>70</v>
      </c>
      <c r="F5971" t="s">
        <v>4366</v>
      </c>
      <c r="G5971">
        <v>3</v>
      </c>
      <c r="H5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1" t="str">
        <f>Tabla_Consulta_desde_proyectos6[[#This Row],[PRYApath]]&amp;" "&amp;Tabla_Consulta_desde_proyectos6[[#This Row],[Usunombre]]</f>
        <v>/0002/0002 MARIELA GUTIERREZ HIDALGO</v>
      </c>
    </row>
    <row r="5972" spans="1:11" x14ac:dyDescent="0.3">
      <c r="A5972" t="s">
        <v>4659</v>
      </c>
      <c r="B5972" t="s">
        <v>4709</v>
      </c>
      <c r="C5972" t="s">
        <v>5923</v>
      </c>
      <c r="D5972" t="s">
        <v>1086</v>
      </c>
      <c r="E5972" t="s">
        <v>70</v>
      </c>
      <c r="F5972" t="s">
        <v>4366</v>
      </c>
      <c r="G5972">
        <v>4</v>
      </c>
      <c r="H5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2" t="str">
        <f>Tabla_Consulta_desde_proyectos6[[#This Row],[PRYApath]]&amp;" "&amp;Tabla_Consulta_desde_proyectos6[[#This Row],[Usunombre]]</f>
        <v>/0002/0002 MARIELA GUTIERREZ HIDALGO</v>
      </c>
    </row>
    <row r="5973" spans="1:11" x14ac:dyDescent="0.3">
      <c r="A5973" t="s">
        <v>4659</v>
      </c>
      <c r="B5973" t="s">
        <v>4709</v>
      </c>
      <c r="C5973" t="s">
        <v>5860</v>
      </c>
      <c r="D5973" t="s">
        <v>1086</v>
      </c>
      <c r="E5973" t="s">
        <v>70</v>
      </c>
      <c r="F5973" t="s">
        <v>4366</v>
      </c>
      <c r="G5973">
        <v>1</v>
      </c>
      <c r="H5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3" t="str">
        <f>Tabla_Consulta_desde_proyectos6[[#This Row],[PRYApath]]&amp;" "&amp;Tabla_Consulta_desde_proyectos6[[#This Row],[Usunombre]]</f>
        <v>/0002/0002 MARIELA GUTIERREZ HIDALGO</v>
      </c>
    </row>
    <row r="5974" spans="1:11" x14ac:dyDescent="0.3">
      <c r="A5974" t="s">
        <v>4659</v>
      </c>
      <c r="B5974" t="s">
        <v>4709</v>
      </c>
      <c r="C5974" t="s">
        <v>5860</v>
      </c>
      <c r="D5974" t="s">
        <v>1086</v>
      </c>
      <c r="E5974" t="s">
        <v>70</v>
      </c>
      <c r="F5974" t="s">
        <v>4388</v>
      </c>
      <c r="G5974">
        <v>4</v>
      </c>
      <c r="H5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4" t="str">
        <f>Tabla_Consulta_desde_proyectos6[[#This Row],[PRYApath]]&amp;" "&amp;Tabla_Consulta_desde_proyectos6[[#This Row],[Usunombre]]</f>
        <v>/0002/0002 MARIELA GUTIERREZ HIDALGO</v>
      </c>
    </row>
    <row r="5975" spans="1:11" x14ac:dyDescent="0.3">
      <c r="A5975" t="s">
        <v>4659</v>
      </c>
      <c r="B5975" t="s">
        <v>4709</v>
      </c>
      <c r="C5975" t="s">
        <v>5859</v>
      </c>
      <c r="D5975" t="s">
        <v>1086</v>
      </c>
      <c r="E5975" t="s">
        <v>70</v>
      </c>
      <c r="F5975" t="s">
        <v>4388</v>
      </c>
      <c r="G5975">
        <v>6</v>
      </c>
      <c r="H5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5" t="str">
        <f>Tabla_Consulta_desde_proyectos6[[#This Row],[PRYApath]]&amp;" "&amp;Tabla_Consulta_desde_proyectos6[[#This Row],[Usunombre]]</f>
        <v>/0002/0002 MARIELA GUTIERREZ HIDALGO</v>
      </c>
    </row>
    <row r="5976" spans="1:11" x14ac:dyDescent="0.3">
      <c r="A5976" t="s">
        <v>4659</v>
      </c>
      <c r="B5976" t="s">
        <v>4709</v>
      </c>
      <c r="C5976" t="s">
        <v>5924</v>
      </c>
      <c r="D5976" t="s">
        <v>1086</v>
      </c>
      <c r="E5976" t="s">
        <v>70</v>
      </c>
      <c r="F5976" t="s">
        <v>4422</v>
      </c>
      <c r="G5976">
        <v>4</v>
      </c>
      <c r="H5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6" t="str">
        <f>Tabla_Consulta_desde_proyectos6[[#This Row],[PRYApath]]&amp;" "&amp;Tabla_Consulta_desde_proyectos6[[#This Row],[Usunombre]]</f>
        <v>/0002/0002 MARIELA GUTIERREZ HIDALGO</v>
      </c>
    </row>
    <row r="5977" spans="1:11" x14ac:dyDescent="0.3">
      <c r="A5977" t="s">
        <v>4659</v>
      </c>
      <c r="B5977" t="s">
        <v>4709</v>
      </c>
      <c r="C5977" t="s">
        <v>5925</v>
      </c>
      <c r="D5977" t="s">
        <v>1086</v>
      </c>
      <c r="E5977" t="s">
        <v>70</v>
      </c>
      <c r="F5977" t="s">
        <v>4422</v>
      </c>
      <c r="G5977">
        <v>8</v>
      </c>
      <c r="H5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7" t="str">
        <f>Tabla_Consulta_desde_proyectos6[[#This Row],[PRYApath]]&amp;" "&amp;Tabla_Consulta_desde_proyectos6[[#This Row],[Usunombre]]</f>
        <v>/0002/0002 MARIELA GUTIERREZ HIDALGO</v>
      </c>
    </row>
    <row r="5978" spans="1:11" x14ac:dyDescent="0.3">
      <c r="A5978" t="s">
        <v>4659</v>
      </c>
      <c r="B5978" t="s">
        <v>4709</v>
      </c>
      <c r="C5978" t="s">
        <v>5886</v>
      </c>
      <c r="D5978" t="s">
        <v>1086</v>
      </c>
      <c r="E5978" t="s">
        <v>70</v>
      </c>
      <c r="F5978" t="s">
        <v>4434</v>
      </c>
      <c r="G5978">
        <v>4</v>
      </c>
      <c r="H5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8" t="str">
        <f>Tabla_Consulta_desde_proyectos6[[#This Row],[PRYApath]]&amp;" "&amp;Tabla_Consulta_desde_proyectos6[[#This Row],[Usunombre]]</f>
        <v>/0002/0002 MARIELA GUTIERREZ HIDALGO</v>
      </c>
    </row>
    <row r="5979" spans="1:11" x14ac:dyDescent="0.3">
      <c r="A5979" t="s">
        <v>4659</v>
      </c>
      <c r="B5979" t="s">
        <v>4709</v>
      </c>
      <c r="C5979" t="s">
        <v>5926</v>
      </c>
      <c r="D5979" t="s">
        <v>1086</v>
      </c>
      <c r="E5979" t="s">
        <v>70</v>
      </c>
      <c r="F5979" t="s">
        <v>4434</v>
      </c>
      <c r="G5979">
        <v>4</v>
      </c>
      <c r="H5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79" t="str">
        <f>Tabla_Consulta_desde_proyectos6[[#This Row],[PRYApath]]&amp;" "&amp;Tabla_Consulta_desde_proyectos6[[#This Row],[Usunombre]]</f>
        <v>/0002/0002 MARIELA GUTIERREZ HIDALGO</v>
      </c>
    </row>
    <row r="5980" spans="1:11" x14ac:dyDescent="0.3">
      <c r="A5980" t="s">
        <v>4659</v>
      </c>
      <c r="B5980" t="s">
        <v>4709</v>
      </c>
      <c r="C5980" t="s">
        <v>5841</v>
      </c>
      <c r="D5980" t="s">
        <v>1086</v>
      </c>
      <c r="E5980" t="s">
        <v>70</v>
      </c>
      <c r="F5980" t="s">
        <v>4434</v>
      </c>
      <c r="G5980">
        <v>16</v>
      </c>
      <c r="H5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0" t="str">
        <f>Tabla_Consulta_desde_proyectos6[[#This Row],[PRYApath]]&amp;" "&amp;Tabla_Consulta_desde_proyectos6[[#This Row],[Usunombre]]</f>
        <v>/0002/0002 MARIELA GUTIERREZ HIDALGO</v>
      </c>
    </row>
    <row r="5981" spans="1:11" x14ac:dyDescent="0.3">
      <c r="A5981" t="s">
        <v>4659</v>
      </c>
      <c r="B5981" t="s">
        <v>4709</v>
      </c>
      <c r="C5981" t="s">
        <v>5927</v>
      </c>
      <c r="D5981" t="s">
        <v>1086</v>
      </c>
      <c r="E5981" t="s">
        <v>70</v>
      </c>
      <c r="F5981" t="s">
        <v>4493</v>
      </c>
      <c r="G5981">
        <v>2</v>
      </c>
      <c r="H5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1" t="str">
        <f>Tabla_Consulta_desde_proyectos6[[#This Row],[PRYApath]]&amp;" "&amp;Tabla_Consulta_desde_proyectos6[[#This Row],[Usunombre]]</f>
        <v>/0002/0002 MARIELA GUTIERREZ HIDALGO</v>
      </c>
    </row>
    <row r="5982" spans="1:11" x14ac:dyDescent="0.3">
      <c r="A5982" t="s">
        <v>4659</v>
      </c>
      <c r="B5982" t="s">
        <v>4709</v>
      </c>
      <c r="C5982" t="s">
        <v>5928</v>
      </c>
      <c r="D5982" t="s">
        <v>1086</v>
      </c>
      <c r="E5982" t="s">
        <v>70</v>
      </c>
      <c r="F5982" t="s">
        <v>4493</v>
      </c>
      <c r="G5982">
        <v>4</v>
      </c>
      <c r="H5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2" t="str">
        <f>Tabla_Consulta_desde_proyectos6[[#This Row],[PRYApath]]&amp;" "&amp;Tabla_Consulta_desde_proyectos6[[#This Row],[Usunombre]]</f>
        <v>/0002/0002 MARIELA GUTIERREZ HIDALGO</v>
      </c>
    </row>
    <row r="5983" spans="1:11" x14ac:dyDescent="0.3">
      <c r="A5983" t="s">
        <v>4659</v>
      </c>
      <c r="B5983" t="s">
        <v>4709</v>
      </c>
      <c r="C5983" t="s">
        <v>5929</v>
      </c>
      <c r="D5983" t="s">
        <v>1086</v>
      </c>
      <c r="E5983" t="s">
        <v>70</v>
      </c>
      <c r="F5983" t="s">
        <v>4493</v>
      </c>
      <c r="G5983">
        <v>6</v>
      </c>
      <c r="H5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3" t="str">
        <f>Tabla_Consulta_desde_proyectos6[[#This Row],[PRYApath]]&amp;" "&amp;Tabla_Consulta_desde_proyectos6[[#This Row],[Usunombre]]</f>
        <v>/0002/0002 MARIELA GUTIERREZ HIDALGO</v>
      </c>
    </row>
    <row r="5984" spans="1:11" x14ac:dyDescent="0.3">
      <c r="A5984" t="s">
        <v>4659</v>
      </c>
      <c r="B5984" t="s">
        <v>4709</v>
      </c>
      <c r="C5984" t="s">
        <v>5841</v>
      </c>
      <c r="D5984" t="s">
        <v>1086</v>
      </c>
      <c r="E5984" t="s">
        <v>70</v>
      </c>
      <c r="F5984" t="s">
        <v>4493</v>
      </c>
      <c r="G5984">
        <v>8</v>
      </c>
      <c r="H5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4" t="str">
        <f>Tabla_Consulta_desde_proyectos6[[#This Row],[PRYApath]]&amp;" "&amp;Tabla_Consulta_desde_proyectos6[[#This Row],[Usunombre]]</f>
        <v>/0002/0002 MARIELA GUTIERREZ HIDALGO</v>
      </c>
    </row>
    <row r="5985" spans="1:11" x14ac:dyDescent="0.3">
      <c r="A5985" t="s">
        <v>4659</v>
      </c>
      <c r="B5985" t="s">
        <v>4709</v>
      </c>
      <c r="C5985" t="s">
        <v>5079</v>
      </c>
      <c r="D5985" t="s">
        <v>1086</v>
      </c>
      <c r="E5985" t="s">
        <v>70</v>
      </c>
      <c r="F5985" t="s">
        <v>4493</v>
      </c>
      <c r="G5985">
        <v>28</v>
      </c>
      <c r="H5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5" t="str">
        <f>Tabla_Consulta_desde_proyectos6[[#This Row],[PRYApath]]&amp;" "&amp;Tabla_Consulta_desde_proyectos6[[#This Row],[Usunombre]]</f>
        <v>/0002/0002 MARIELA GUTIERREZ HIDALGO</v>
      </c>
    </row>
    <row r="5986" spans="1:11" x14ac:dyDescent="0.3">
      <c r="A5986" t="s">
        <v>4659</v>
      </c>
      <c r="B5986" t="s">
        <v>4709</v>
      </c>
      <c r="C5986" t="s">
        <v>5930</v>
      </c>
      <c r="D5986" t="s">
        <v>1086</v>
      </c>
      <c r="E5986" t="s">
        <v>70</v>
      </c>
      <c r="F5986" t="s">
        <v>4493</v>
      </c>
      <c r="G5986">
        <v>7</v>
      </c>
      <c r="H5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6" t="str">
        <f>Tabla_Consulta_desde_proyectos6[[#This Row],[PRYApath]]&amp;" "&amp;Tabla_Consulta_desde_proyectos6[[#This Row],[Usunombre]]</f>
        <v>/0002/0002 MARIELA GUTIERREZ HIDALGO</v>
      </c>
    </row>
    <row r="5987" spans="1:11" x14ac:dyDescent="0.3">
      <c r="A5987" t="s">
        <v>4659</v>
      </c>
      <c r="B5987" t="s">
        <v>4709</v>
      </c>
      <c r="C5987" t="s">
        <v>5931</v>
      </c>
      <c r="D5987" t="s">
        <v>1086</v>
      </c>
      <c r="E5987" t="s">
        <v>70</v>
      </c>
      <c r="F5987" t="s">
        <v>4559</v>
      </c>
      <c r="G5987">
        <v>2</v>
      </c>
      <c r="H5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7" t="str">
        <f>Tabla_Consulta_desde_proyectos6[[#This Row],[PRYApath]]&amp;" "&amp;Tabla_Consulta_desde_proyectos6[[#This Row],[Usunombre]]</f>
        <v>/0002/0002 MARIELA GUTIERREZ HIDALGO</v>
      </c>
    </row>
    <row r="5988" spans="1:11" x14ac:dyDescent="0.3">
      <c r="A5988" t="s">
        <v>4659</v>
      </c>
      <c r="B5988" t="s">
        <v>4709</v>
      </c>
      <c r="C5988" t="s">
        <v>5932</v>
      </c>
      <c r="D5988" t="s">
        <v>1086</v>
      </c>
      <c r="E5988" t="s">
        <v>70</v>
      </c>
      <c r="F5988" t="s">
        <v>4559</v>
      </c>
      <c r="G5988">
        <v>2</v>
      </c>
      <c r="H5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8" t="str">
        <f>Tabla_Consulta_desde_proyectos6[[#This Row],[PRYApath]]&amp;" "&amp;Tabla_Consulta_desde_proyectos6[[#This Row],[Usunombre]]</f>
        <v>/0002/0002 MARIELA GUTIERREZ HIDALGO</v>
      </c>
    </row>
    <row r="5989" spans="1:11" x14ac:dyDescent="0.3">
      <c r="A5989" t="s">
        <v>4659</v>
      </c>
      <c r="B5989" t="s">
        <v>4709</v>
      </c>
      <c r="C5989" t="s">
        <v>5929</v>
      </c>
      <c r="D5989" t="s">
        <v>1086</v>
      </c>
      <c r="E5989" t="s">
        <v>70</v>
      </c>
      <c r="F5989" t="s">
        <v>4593</v>
      </c>
      <c r="G5989">
        <v>4</v>
      </c>
      <c r="H5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89" t="str">
        <f>Tabla_Consulta_desde_proyectos6[[#This Row],[PRYApath]]&amp;" "&amp;Tabla_Consulta_desde_proyectos6[[#This Row],[Usunombre]]</f>
        <v>/0002/0002 MARIELA GUTIERREZ HIDALGO</v>
      </c>
    </row>
    <row r="5990" spans="1:11" x14ac:dyDescent="0.3">
      <c r="A5990" t="s">
        <v>4659</v>
      </c>
      <c r="B5990" t="s">
        <v>4709</v>
      </c>
      <c r="C5990" t="s">
        <v>5933</v>
      </c>
      <c r="D5990" t="s">
        <v>1086</v>
      </c>
      <c r="E5990" t="s">
        <v>70</v>
      </c>
      <c r="F5990" t="s">
        <v>4593</v>
      </c>
      <c r="G5990">
        <v>8</v>
      </c>
      <c r="H5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0" t="str">
        <f>Tabla_Consulta_desde_proyectos6[[#This Row],[PRYApath]]&amp;" "&amp;Tabla_Consulta_desde_proyectos6[[#This Row],[Usunombre]]</f>
        <v>/0002/0002 MARIELA GUTIERREZ HIDALGO</v>
      </c>
    </row>
    <row r="5991" spans="1:11" x14ac:dyDescent="0.3">
      <c r="A5991" t="s">
        <v>4659</v>
      </c>
      <c r="B5991" t="s">
        <v>4709</v>
      </c>
      <c r="C5991" t="s">
        <v>5934</v>
      </c>
      <c r="D5991" t="s">
        <v>1086</v>
      </c>
      <c r="E5991" t="s">
        <v>70</v>
      </c>
      <c r="F5991" t="s">
        <v>4610</v>
      </c>
      <c r="G5991">
        <v>2.5</v>
      </c>
      <c r="H5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1" t="str">
        <f>Tabla_Consulta_desde_proyectos6[[#This Row],[PRYApath]]&amp;" "&amp;Tabla_Consulta_desde_proyectos6[[#This Row],[Usunombre]]</f>
        <v>/0002/0002 MARIELA GUTIERREZ HIDALGO</v>
      </c>
    </row>
    <row r="5992" spans="1:11" x14ac:dyDescent="0.3">
      <c r="A5992" t="s">
        <v>4659</v>
      </c>
      <c r="B5992" t="s">
        <v>4709</v>
      </c>
      <c r="C5992" t="s">
        <v>5933</v>
      </c>
      <c r="D5992" t="s">
        <v>1086</v>
      </c>
      <c r="E5992" t="s">
        <v>70</v>
      </c>
      <c r="F5992" t="s">
        <v>4610</v>
      </c>
      <c r="G5992">
        <v>20.5</v>
      </c>
      <c r="H5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2" t="str">
        <f>Tabla_Consulta_desde_proyectos6[[#This Row],[PRYApath]]&amp;" "&amp;Tabla_Consulta_desde_proyectos6[[#This Row],[Usunombre]]</f>
        <v>/0002/0002 MARIELA GUTIERREZ HIDALGO</v>
      </c>
    </row>
    <row r="5993" spans="1:11" x14ac:dyDescent="0.3">
      <c r="A5993" t="s">
        <v>4659</v>
      </c>
      <c r="B5993" t="s">
        <v>4709</v>
      </c>
      <c r="C5993" t="s">
        <v>5935</v>
      </c>
      <c r="D5993" t="s">
        <v>1086</v>
      </c>
      <c r="E5993" t="s">
        <v>70</v>
      </c>
      <c r="F5993" t="s">
        <v>4692</v>
      </c>
      <c r="G5993">
        <v>3</v>
      </c>
      <c r="H5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3" t="str">
        <f>Tabla_Consulta_desde_proyectos6[[#This Row],[PRYApath]]&amp;" "&amp;Tabla_Consulta_desde_proyectos6[[#This Row],[Usunombre]]</f>
        <v>/0002/0002 MARIELA GUTIERREZ HIDALGO</v>
      </c>
    </row>
    <row r="5994" spans="1:11" x14ac:dyDescent="0.3">
      <c r="A5994" t="s">
        <v>4659</v>
      </c>
      <c r="B5994" t="s">
        <v>4709</v>
      </c>
      <c r="C5994" t="s">
        <v>5936</v>
      </c>
      <c r="D5994" t="s">
        <v>1086</v>
      </c>
      <c r="E5994" t="s">
        <v>70</v>
      </c>
      <c r="F5994" t="s">
        <v>4640</v>
      </c>
      <c r="G5994">
        <v>3</v>
      </c>
      <c r="H5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4" t="str">
        <f>Tabla_Consulta_desde_proyectos6[[#This Row],[PRYApath]]&amp;" "&amp;Tabla_Consulta_desde_proyectos6[[#This Row],[Usunombre]]</f>
        <v>/0002/0002 MARIELA GUTIERREZ HIDALGO</v>
      </c>
    </row>
    <row r="5995" spans="1:11" x14ac:dyDescent="0.3">
      <c r="A5995" t="s">
        <v>4659</v>
      </c>
      <c r="B5995" t="s">
        <v>4709</v>
      </c>
      <c r="C5995" t="s">
        <v>5776</v>
      </c>
      <c r="D5995" t="s">
        <v>1086</v>
      </c>
      <c r="E5995" t="s">
        <v>70</v>
      </c>
      <c r="F5995" t="s">
        <v>4640</v>
      </c>
      <c r="G5995">
        <v>9</v>
      </c>
      <c r="H5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5" t="str">
        <f>Tabla_Consulta_desde_proyectos6[[#This Row],[PRYApath]]&amp;" "&amp;Tabla_Consulta_desde_proyectos6[[#This Row],[Usunombre]]</f>
        <v>/0002/0002 MARIELA GUTIERREZ HIDALGO</v>
      </c>
    </row>
    <row r="5996" spans="1:11" x14ac:dyDescent="0.3">
      <c r="A5996" t="s">
        <v>4659</v>
      </c>
      <c r="B5996" t="s">
        <v>4709</v>
      </c>
      <c r="C5996" t="s">
        <v>8446</v>
      </c>
      <c r="D5996" t="s">
        <v>1086</v>
      </c>
      <c r="E5996" t="s">
        <v>70</v>
      </c>
      <c r="F5996" t="s">
        <v>8381</v>
      </c>
      <c r="G5996">
        <v>2</v>
      </c>
      <c r="H599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6" t="str">
        <f>Tabla_Consulta_desde_proyectos6[[#This Row],[PRYApath]]&amp;" "&amp;Tabla_Consulta_desde_proyectos6[[#This Row],[Usunombre]]</f>
        <v>/0002/0002 MARIELA GUTIERREZ HIDALGO</v>
      </c>
    </row>
    <row r="5997" spans="1:11" x14ac:dyDescent="0.3">
      <c r="A5997" t="s">
        <v>4659</v>
      </c>
      <c r="B5997" t="s">
        <v>4709</v>
      </c>
      <c r="C5997" t="s">
        <v>8447</v>
      </c>
      <c r="D5997" t="s">
        <v>1086</v>
      </c>
      <c r="E5997" t="s">
        <v>70</v>
      </c>
      <c r="F5997" t="s">
        <v>8381</v>
      </c>
      <c r="G5997">
        <v>3</v>
      </c>
      <c r="H599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7" t="str">
        <f>Tabla_Consulta_desde_proyectos6[[#This Row],[PRYApath]]&amp;" "&amp;Tabla_Consulta_desde_proyectos6[[#This Row],[Usunombre]]</f>
        <v>/0002/0002 MARIELA GUTIERREZ HIDALGO</v>
      </c>
    </row>
    <row r="5998" spans="1:11" x14ac:dyDescent="0.3">
      <c r="A5998" t="s">
        <v>4659</v>
      </c>
      <c r="B5998" t="s">
        <v>4709</v>
      </c>
      <c r="C5998" t="s">
        <v>5936</v>
      </c>
      <c r="D5998" t="s">
        <v>1086</v>
      </c>
      <c r="E5998" t="s">
        <v>70</v>
      </c>
      <c r="F5998" t="s">
        <v>8381</v>
      </c>
      <c r="G5998">
        <v>4</v>
      </c>
      <c r="H59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8" t="str">
        <f>Tabla_Consulta_desde_proyectos6[[#This Row],[PRYApath]]&amp;" "&amp;Tabla_Consulta_desde_proyectos6[[#This Row],[Usunombre]]</f>
        <v>/0002/0002 MARIELA GUTIERREZ HIDALGO</v>
      </c>
    </row>
    <row r="5999" spans="1:11" x14ac:dyDescent="0.3">
      <c r="A5999" t="s">
        <v>4659</v>
      </c>
      <c r="B5999" t="s">
        <v>4709</v>
      </c>
      <c r="C5999" t="s">
        <v>5937</v>
      </c>
      <c r="D5999" t="s">
        <v>1086</v>
      </c>
      <c r="E5999" t="s">
        <v>10</v>
      </c>
      <c r="F5999" t="s">
        <v>4388</v>
      </c>
      <c r="G5999">
        <v>4</v>
      </c>
      <c r="H5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5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5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5999" t="str">
        <f>Tabla_Consulta_desde_proyectos6[[#This Row],[PRYApath]]&amp;" "&amp;Tabla_Consulta_desde_proyectos6[[#This Row],[Usunombre]]</f>
        <v>/0002/0002 OSCAR BONILLA CALDERON</v>
      </c>
    </row>
    <row r="6000" spans="1:11" x14ac:dyDescent="0.3">
      <c r="A6000" t="s">
        <v>4659</v>
      </c>
      <c r="B6000" t="s">
        <v>4709</v>
      </c>
      <c r="C6000" t="s">
        <v>5902</v>
      </c>
      <c r="D6000" t="s">
        <v>1086</v>
      </c>
      <c r="E6000" t="s">
        <v>77</v>
      </c>
      <c r="F6000" t="s">
        <v>4258</v>
      </c>
      <c r="G6000">
        <v>1</v>
      </c>
      <c r="H6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0" t="str">
        <f>Tabla_Consulta_desde_proyectos6[[#This Row],[PRYApath]]&amp;" "&amp;Tabla_Consulta_desde_proyectos6[[#This Row],[Usunombre]]</f>
        <v>/0002/0002 REIDY VALENCIA RUBI</v>
      </c>
    </row>
    <row r="6001" spans="1:11" x14ac:dyDescent="0.3">
      <c r="A6001" t="s">
        <v>4659</v>
      </c>
      <c r="B6001" t="s">
        <v>4709</v>
      </c>
      <c r="C6001" t="s">
        <v>5938</v>
      </c>
      <c r="D6001" t="s">
        <v>1086</v>
      </c>
      <c r="E6001" t="s">
        <v>77</v>
      </c>
      <c r="F6001" t="s">
        <v>4342</v>
      </c>
      <c r="G6001">
        <v>1.75</v>
      </c>
      <c r="H6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1" t="str">
        <f>Tabla_Consulta_desde_proyectos6[[#This Row],[PRYApath]]&amp;" "&amp;Tabla_Consulta_desde_proyectos6[[#This Row],[Usunombre]]</f>
        <v>/0002/0002 REIDY VALENCIA RUBI</v>
      </c>
    </row>
    <row r="6002" spans="1:11" x14ac:dyDescent="0.3">
      <c r="A6002" t="s">
        <v>4659</v>
      </c>
      <c r="B6002" t="s">
        <v>4709</v>
      </c>
      <c r="C6002" t="s">
        <v>5939</v>
      </c>
      <c r="D6002" t="s">
        <v>1086</v>
      </c>
      <c r="E6002" t="s">
        <v>77</v>
      </c>
      <c r="F6002" t="s">
        <v>4342</v>
      </c>
      <c r="G6002">
        <v>2.25</v>
      </c>
      <c r="H6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2" t="str">
        <f>Tabla_Consulta_desde_proyectos6[[#This Row],[PRYApath]]&amp;" "&amp;Tabla_Consulta_desde_proyectos6[[#This Row],[Usunombre]]</f>
        <v>/0002/0002 REIDY VALENCIA RUBI</v>
      </c>
    </row>
    <row r="6003" spans="1:11" x14ac:dyDescent="0.3">
      <c r="A6003" t="s">
        <v>4659</v>
      </c>
      <c r="B6003" t="s">
        <v>4709</v>
      </c>
      <c r="C6003" t="s">
        <v>5908</v>
      </c>
      <c r="D6003" t="s">
        <v>1086</v>
      </c>
      <c r="E6003" t="s">
        <v>77</v>
      </c>
      <c r="F6003" t="s">
        <v>4342</v>
      </c>
      <c r="G6003">
        <v>3</v>
      </c>
      <c r="H6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3" t="str">
        <f>Tabla_Consulta_desde_proyectos6[[#This Row],[PRYApath]]&amp;" "&amp;Tabla_Consulta_desde_proyectos6[[#This Row],[Usunombre]]</f>
        <v>/0002/0002 REIDY VALENCIA RUBI</v>
      </c>
    </row>
    <row r="6004" spans="1:11" x14ac:dyDescent="0.3">
      <c r="A6004" t="s">
        <v>4659</v>
      </c>
      <c r="B6004" t="s">
        <v>4709</v>
      </c>
      <c r="C6004" t="s">
        <v>5909</v>
      </c>
      <c r="D6004" t="s">
        <v>1086</v>
      </c>
      <c r="E6004" t="s">
        <v>77</v>
      </c>
      <c r="F6004" t="s">
        <v>4342</v>
      </c>
      <c r="G6004">
        <v>4.25</v>
      </c>
      <c r="H6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4" t="str">
        <f>Tabla_Consulta_desde_proyectos6[[#This Row],[PRYApath]]&amp;" "&amp;Tabla_Consulta_desde_proyectos6[[#This Row],[Usunombre]]</f>
        <v>/0002/0002 REIDY VALENCIA RUBI</v>
      </c>
    </row>
    <row r="6005" spans="1:11" x14ac:dyDescent="0.3">
      <c r="A6005" t="s">
        <v>4659</v>
      </c>
      <c r="B6005" t="s">
        <v>4709</v>
      </c>
      <c r="C6005" t="s">
        <v>5907</v>
      </c>
      <c r="D6005" t="s">
        <v>1086</v>
      </c>
      <c r="E6005" t="s">
        <v>77</v>
      </c>
      <c r="F6005" t="s">
        <v>4342</v>
      </c>
      <c r="G6005">
        <v>13</v>
      </c>
      <c r="H6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5" t="str">
        <f>Tabla_Consulta_desde_proyectos6[[#This Row],[PRYApath]]&amp;" "&amp;Tabla_Consulta_desde_proyectos6[[#This Row],[Usunombre]]</f>
        <v>/0002/0002 REIDY VALENCIA RUBI</v>
      </c>
    </row>
    <row r="6006" spans="1:11" x14ac:dyDescent="0.3">
      <c r="A6006" t="s">
        <v>4659</v>
      </c>
      <c r="B6006" t="s">
        <v>4709</v>
      </c>
      <c r="C6006" t="s">
        <v>5940</v>
      </c>
      <c r="D6006" t="s">
        <v>1086</v>
      </c>
      <c r="E6006" t="s">
        <v>77</v>
      </c>
      <c r="F6006" t="s">
        <v>4388</v>
      </c>
      <c r="G6006">
        <v>0.75</v>
      </c>
      <c r="H6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6" t="str">
        <f>Tabla_Consulta_desde_proyectos6[[#This Row],[PRYApath]]&amp;" "&amp;Tabla_Consulta_desde_proyectos6[[#This Row],[Usunombre]]</f>
        <v>/0002/0002 REIDY VALENCIA RUBI</v>
      </c>
    </row>
    <row r="6007" spans="1:11" x14ac:dyDescent="0.3">
      <c r="A6007" t="s">
        <v>4659</v>
      </c>
      <c r="B6007" t="s">
        <v>4709</v>
      </c>
      <c r="C6007" t="s">
        <v>5910</v>
      </c>
      <c r="D6007" t="s">
        <v>1086</v>
      </c>
      <c r="E6007" t="s">
        <v>77</v>
      </c>
      <c r="F6007" t="s">
        <v>4422</v>
      </c>
      <c r="G6007">
        <v>4.75</v>
      </c>
      <c r="H6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7" t="str">
        <f>Tabla_Consulta_desde_proyectos6[[#This Row],[PRYApath]]&amp;" "&amp;Tabla_Consulta_desde_proyectos6[[#This Row],[Usunombre]]</f>
        <v>/0002/0002 REIDY VALENCIA RUBI</v>
      </c>
    </row>
    <row r="6008" spans="1:11" x14ac:dyDescent="0.3">
      <c r="A6008" t="s">
        <v>4659</v>
      </c>
      <c r="B6008" t="s">
        <v>4709</v>
      </c>
      <c r="C6008" t="s">
        <v>5941</v>
      </c>
      <c r="D6008" t="s">
        <v>1086</v>
      </c>
      <c r="E6008" t="s">
        <v>77</v>
      </c>
      <c r="F6008" t="s">
        <v>4434</v>
      </c>
      <c r="G6008">
        <v>1.75</v>
      </c>
      <c r="H6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8" t="str">
        <f>Tabla_Consulta_desde_proyectos6[[#This Row],[PRYApath]]&amp;" "&amp;Tabla_Consulta_desde_proyectos6[[#This Row],[Usunombre]]</f>
        <v>/0002/0002 REIDY VALENCIA RUBI</v>
      </c>
    </row>
    <row r="6009" spans="1:11" x14ac:dyDescent="0.3">
      <c r="A6009" t="s">
        <v>4659</v>
      </c>
      <c r="B6009" t="s">
        <v>4709</v>
      </c>
      <c r="C6009" t="s">
        <v>5942</v>
      </c>
      <c r="D6009" t="s">
        <v>1086</v>
      </c>
      <c r="E6009" t="s">
        <v>77</v>
      </c>
      <c r="F6009" t="s">
        <v>4434</v>
      </c>
      <c r="G6009">
        <v>2.25</v>
      </c>
      <c r="H6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09" t="str">
        <f>Tabla_Consulta_desde_proyectos6[[#This Row],[PRYApath]]&amp;" "&amp;Tabla_Consulta_desde_proyectos6[[#This Row],[Usunombre]]</f>
        <v>/0002/0002 REIDY VALENCIA RUBI</v>
      </c>
    </row>
    <row r="6010" spans="1:11" x14ac:dyDescent="0.3">
      <c r="A6010" t="s">
        <v>4659</v>
      </c>
      <c r="B6010" t="s">
        <v>4709</v>
      </c>
      <c r="C6010" t="s">
        <v>5943</v>
      </c>
      <c r="D6010" t="s">
        <v>1086</v>
      </c>
      <c r="E6010" t="s">
        <v>77</v>
      </c>
      <c r="F6010" t="s">
        <v>4493</v>
      </c>
      <c r="G6010">
        <v>2.25</v>
      </c>
      <c r="H6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0" t="str">
        <f>Tabla_Consulta_desde_proyectos6[[#This Row],[PRYApath]]&amp;" "&amp;Tabla_Consulta_desde_proyectos6[[#This Row],[Usunombre]]</f>
        <v>/0002/0002 REIDY VALENCIA RUBI</v>
      </c>
    </row>
    <row r="6011" spans="1:11" x14ac:dyDescent="0.3">
      <c r="A6011" t="s">
        <v>4659</v>
      </c>
      <c r="B6011" t="s">
        <v>4709</v>
      </c>
      <c r="C6011" t="s">
        <v>5911</v>
      </c>
      <c r="D6011" t="s">
        <v>1086</v>
      </c>
      <c r="E6011" t="s">
        <v>77</v>
      </c>
      <c r="F6011" t="s">
        <v>4493</v>
      </c>
      <c r="G6011">
        <v>4.25</v>
      </c>
      <c r="H6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1" t="str">
        <f>Tabla_Consulta_desde_proyectos6[[#This Row],[PRYApath]]&amp;" "&amp;Tabla_Consulta_desde_proyectos6[[#This Row],[Usunombre]]</f>
        <v>/0002/0002 REIDY VALENCIA RUBI</v>
      </c>
    </row>
    <row r="6012" spans="1:11" x14ac:dyDescent="0.3">
      <c r="A6012" t="s">
        <v>4659</v>
      </c>
      <c r="B6012" t="s">
        <v>4709</v>
      </c>
      <c r="C6012" t="s">
        <v>5944</v>
      </c>
      <c r="D6012" t="s">
        <v>1086</v>
      </c>
      <c r="E6012" t="s">
        <v>77</v>
      </c>
      <c r="F6012" t="s">
        <v>4559</v>
      </c>
      <c r="G6012">
        <v>0.5</v>
      </c>
      <c r="H6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2" t="str">
        <f>Tabla_Consulta_desde_proyectos6[[#This Row],[PRYApath]]&amp;" "&amp;Tabla_Consulta_desde_proyectos6[[#This Row],[Usunombre]]</f>
        <v>/0002/0002 REIDY VALENCIA RUBI</v>
      </c>
    </row>
    <row r="6013" spans="1:11" x14ac:dyDescent="0.3">
      <c r="A6013" t="s">
        <v>4659</v>
      </c>
      <c r="B6013" t="s">
        <v>4709</v>
      </c>
      <c r="C6013" t="s">
        <v>5912</v>
      </c>
      <c r="D6013" t="s">
        <v>1086</v>
      </c>
      <c r="E6013" t="s">
        <v>77</v>
      </c>
      <c r="F6013" t="s">
        <v>4559</v>
      </c>
      <c r="G6013">
        <v>1.75</v>
      </c>
      <c r="H6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3" t="str">
        <f>Tabla_Consulta_desde_proyectos6[[#This Row],[PRYApath]]&amp;" "&amp;Tabla_Consulta_desde_proyectos6[[#This Row],[Usunombre]]</f>
        <v>/0002/0002 REIDY VALENCIA RUBI</v>
      </c>
    </row>
    <row r="6014" spans="1:11" x14ac:dyDescent="0.3">
      <c r="A6014" t="s">
        <v>4659</v>
      </c>
      <c r="B6014" t="s">
        <v>4709</v>
      </c>
      <c r="C6014" t="s">
        <v>5943</v>
      </c>
      <c r="D6014" t="s">
        <v>1086</v>
      </c>
      <c r="E6014" t="s">
        <v>77</v>
      </c>
      <c r="F6014" t="s">
        <v>4559</v>
      </c>
      <c r="G6014">
        <v>3.25</v>
      </c>
      <c r="H6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4" t="str">
        <f>Tabla_Consulta_desde_proyectos6[[#This Row],[PRYApath]]&amp;" "&amp;Tabla_Consulta_desde_proyectos6[[#This Row],[Usunombre]]</f>
        <v>/0002/0002 REIDY VALENCIA RUBI</v>
      </c>
    </row>
    <row r="6015" spans="1:11" x14ac:dyDescent="0.3">
      <c r="A6015" t="s">
        <v>4659</v>
      </c>
      <c r="B6015" t="s">
        <v>4709</v>
      </c>
      <c r="C6015" t="s">
        <v>4838</v>
      </c>
      <c r="D6015" t="s">
        <v>1086</v>
      </c>
      <c r="E6015" t="s">
        <v>77</v>
      </c>
      <c r="F6015" t="s">
        <v>4593</v>
      </c>
      <c r="G6015">
        <v>4</v>
      </c>
      <c r="H6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5" t="str">
        <f>Tabla_Consulta_desde_proyectos6[[#This Row],[PRYApath]]&amp;" "&amp;Tabla_Consulta_desde_proyectos6[[#This Row],[Usunombre]]</f>
        <v>/0002/0002 REIDY VALENCIA RUBI</v>
      </c>
    </row>
    <row r="6016" spans="1:11" x14ac:dyDescent="0.3">
      <c r="A6016" t="s">
        <v>4659</v>
      </c>
      <c r="B6016" t="s">
        <v>4709</v>
      </c>
      <c r="C6016" t="s">
        <v>5945</v>
      </c>
      <c r="D6016" t="s">
        <v>1086</v>
      </c>
      <c r="E6016" t="s">
        <v>77</v>
      </c>
      <c r="F6016" t="s">
        <v>4593</v>
      </c>
      <c r="G6016">
        <v>0.25</v>
      </c>
      <c r="H6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6" t="str">
        <f>Tabla_Consulta_desde_proyectos6[[#This Row],[PRYApath]]&amp;" "&amp;Tabla_Consulta_desde_proyectos6[[#This Row],[Usunombre]]</f>
        <v>/0002/0002 REIDY VALENCIA RUBI</v>
      </c>
    </row>
    <row r="6017" spans="1:11" x14ac:dyDescent="0.3">
      <c r="A6017" t="s">
        <v>4659</v>
      </c>
      <c r="B6017" t="s">
        <v>4709</v>
      </c>
      <c r="C6017" t="s">
        <v>5946</v>
      </c>
      <c r="D6017" t="s">
        <v>1086</v>
      </c>
      <c r="E6017" t="s">
        <v>77</v>
      </c>
      <c r="F6017" t="s">
        <v>4593</v>
      </c>
      <c r="G6017">
        <v>5</v>
      </c>
      <c r="H6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7" t="str">
        <f>Tabla_Consulta_desde_proyectos6[[#This Row],[PRYApath]]&amp;" "&amp;Tabla_Consulta_desde_proyectos6[[#This Row],[Usunombre]]</f>
        <v>/0002/0002 REIDY VALENCIA RUBI</v>
      </c>
    </row>
    <row r="6018" spans="1:11" x14ac:dyDescent="0.3">
      <c r="A6018" t="s">
        <v>4659</v>
      </c>
      <c r="B6018" t="s">
        <v>4709</v>
      </c>
      <c r="C6018" t="s">
        <v>5947</v>
      </c>
      <c r="D6018" t="s">
        <v>1086</v>
      </c>
      <c r="E6018" t="s">
        <v>77</v>
      </c>
      <c r="F6018" t="s">
        <v>4593</v>
      </c>
      <c r="G6018">
        <v>7.25</v>
      </c>
      <c r="H6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8" t="str">
        <f>Tabla_Consulta_desde_proyectos6[[#This Row],[PRYApath]]&amp;" "&amp;Tabla_Consulta_desde_proyectos6[[#This Row],[Usunombre]]</f>
        <v>/0002/0002 REIDY VALENCIA RUBI</v>
      </c>
    </row>
    <row r="6019" spans="1:11" x14ac:dyDescent="0.3">
      <c r="A6019" t="s">
        <v>4659</v>
      </c>
      <c r="B6019" t="s">
        <v>4709</v>
      </c>
      <c r="C6019" t="s">
        <v>5945</v>
      </c>
      <c r="D6019" t="s">
        <v>1086</v>
      </c>
      <c r="E6019" t="s">
        <v>77</v>
      </c>
      <c r="F6019" t="s">
        <v>4610</v>
      </c>
      <c r="G6019">
        <v>0.75</v>
      </c>
      <c r="H6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19" t="str">
        <f>Tabla_Consulta_desde_proyectos6[[#This Row],[PRYApath]]&amp;" "&amp;Tabla_Consulta_desde_proyectos6[[#This Row],[Usunombre]]</f>
        <v>/0002/0002 REIDY VALENCIA RUBI</v>
      </c>
    </row>
    <row r="6020" spans="1:11" x14ac:dyDescent="0.3">
      <c r="A6020" t="s">
        <v>4659</v>
      </c>
      <c r="B6020" t="s">
        <v>4709</v>
      </c>
      <c r="C6020" t="s">
        <v>5948</v>
      </c>
      <c r="D6020" t="s">
        <v>1086</v>
      </c>
      <c r="E6020" t="s">
        <v>77</v>
      </c>
      <c r="F6020" t="s">
        <v>4692</v>
      </c>
      <c r="G6020">
        <v>1</v>
      </c>
      <c r="H6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0" t="str">
        <f>Tabla_Consulta_desde_proyectos6[[#This Row],[PRYApath]]&amp;" "&amp;Tabla_Consulta_desde_proyectos6[[#This Row],[Usunombre]]</f>
        <v>/0002/0002 REIDY VALENCIA RUBI</v>
      </c>
    </row>
    <row r="6021" spans="1:11" x14ac:dyDescent="0.3">
      <c r="A6021" t="s">
        <v>4659</v>
      </c>
      <c r="B6021" t="s">
        <v>4709</v>
      </c>
      <c r="C6021" t="s">
        <v>5949</v>
      </c>
      <c r="D6021" t="s">
        <v>1086</v>
      </c>
      <c r="E6021" t="s">
        <v>77</v>
      </c>
      <c r="F6021" t="s">
        <v>4640</v>
      </c>
      <c r="G6021">
        <v>2</v>
      </c>
      <c r="H6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1" t="str">
        <f>Tabla_Consulta_desde_proyectos6[[#This Row],[PRYApath]]&amp;" "&amp;Tabla_Consulta_desde_proyectos6[[#This Row],[Usunombre]]</f>
        <v>/0002/0002 REIDY VALENCIA RUBI</v>
      </c>
    </row>
    <row r="6022" spans="1:11" x14ac:dyDescent="0.3">
      <c r="A6022" t="s">
        <v>4659</v>
      </c>
      <c r="B6022" t="s">
        <v>4709</v>
      </c>
      <c r="C6022" t="s">
        <v>5950</v>
      </c>
      <c r="D6022" t="s">
        <v>1086</v>
      </c>
      <c r="E6022" t="s">
        <v>77</v>
      </c>
      <c r="F6022" t="s">
        <v>4640</v>
      </c>
      <c r="G6022">
        <v>7</v>
      </c>
      <c r="H6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2" t="str">
        <f>Tabla_Consulta_desde_proyectos6[[#This Row],[PRYApath]]&amp;" "&amp;Tabla_Consulta_desde_proyectos6[[#This Row],[Usunombre]]</f>
        <v>/0002/0002 REIDY VALENCIA RUBI</v>
      </c>
    </row>
    <row r="6023" spans="1:11" x14ac:dyDescent="0.3">
      <c r="A6023" t="s">
        <v>4659</v>
      </c>
      <c r="D6023" t="s">
        <v>4538</v>
      </c>
      <c r="E6023" t="s">
        <v>63</v>
      </c>
      <c r="F6023" t="s">
        <v>4692</v>
      </c>
      <c r="G6023">
        <v>0.5</v>
      </c>
      <c r="H6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3" t="str">
        <f>Tabla_Consulta_desde_proyectos6[[#This Row],[PRYApath]]&amp;" "&amp;Tabla_Consulta_desde_proyectos6[[#This Row],[Usunombre]]</f>
        <v>/0002/0018 CAROL RODRIGUEZ SOLORZANO</v>
      </c>
    </row>
    <row r="6024" spans="1:11" x14ac:dyDescent="0.3">
      <c r="A6024" t="s">
        <v>4659</v>
      </c>
      <c r="D6024" t="s">
        <v>4538</v>
      </c>
      <c r="E6024" t="s">
        <v>53</v>
      </c>
      <c r="F6024" t="s">
        <v>4434</v>
      </c>
      <c r="G6024">
        <v>1</v>
      </c>
      <c r="H6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4" t="str">
        <f>Tabla_Consulta_desde_proyectos6[[#This Row],[PRYApath]]&amp;" "&amp;Tabla_Consulta_desde_proyectos6[[#This Row],[Usunombre]]</f>
        <v>/0002/0018 LIZANDRO VILLALOBOS CASTRO</v>
      </c>
    </row>
    <row r="6025" spans="1:11" x14ac:dyDescent="0.3">
      <c r="A6025" t="s">
        <v>4659</v>
      </c>
      <c r="D6025" t="s">
        <v>4538</v>
      </c>
      <c r="E6025" t="s">
        <v>58</v>
      </c>
      <c r="F6025" t="s">
        <v>4342</v>
      </c>
      <c r="G6025">
        <v>0.5</v>
      </c>
      <c r="H6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5" t="str">
        <f>Tabla_Consulta_desde_proyectos6[[#This Row],[PRYApath]]&amp;" "&amp;Tabla_Consulta_desde_proyectos6[[#This Row],[Usunombre]]</f>
        <v>/0002/0018 MELVIN BRENES GOMEZ</v>
      </c>
    </row>
    <row r="6026" spans="1:11" x14ac:dyDescent="0.3">
      <c r="A6026" t="s">
        <v>4659</v>
      </c>
      <c r="D6026" t="s">
        <v>4538</v>
      </c>
      <c r="E6026" t="s">
        <v>58</v>
      </c>
      <c r="F6026" t="s">
        <v>4593</v>
      </c>
      <c r="G6026">
        <v>1.5</v>
      </c>
      <c r="H6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6" t="str">
        <f>Tabla_Consulta_desde_proyectos6[[#This Row],[PRYApath]]&amp;" "&amp;Tabla_Consulta_desde_proyectos6[[#This Row],[Usunombre]]</f>
        <v>/0002/0018 MELVIN BRENES GOMEZ</v>
      </c>
    </row>
    <row r="6027" spans="1:11" x14ac:dyDescent="0.3">
      <c r="A6027" t="s">
        <v>4659</v>
      </c>
      <c r="D6027" t="s">
        <v>3874</v>
      </c>
      <c r="E6027" t="s">
        <v>58</v>
      </c>
      <c r="F6027" t="s">
        <v>4342</v>
      </c>
      <c r="G6027">
        <v>1</v>
      </c>
      <c r="H6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7" t="str">
        <f>Tabla_Consulta_desde_proyectos6[[#This Row],[PRYApath]]&amp;" "&amp;Tabla_Consulta_desde_proyectos6[[#This Row],[Usunombre]]</f>
        <v>/0008/0002 MELVIN BRENES GOMEZ</v>
      </c>
    </row>
    <row r="6028" spans="1:11" x14ac:dyDescent="0.3">
      <c r="A6028" t="s">
        <v>4659</v>
      </c>
      <c r="D6028" t="s">
        <v>3874</v>
      </c>
      <c r="E6028" t="s">
        <v>58</v>
      </c>
      <c r="F6028" t="s">
        <v>4422</v>
      </c>
      <c r="G6028">
        <v>0.5</v>
      </c>
      <c r="H6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8" t="str">
        <f>Tabla_Consulta_desde_proyectos6[[#This Row],[PRYApath]]&amp;" "&amp;Tabla_Consulta_desde_proyectos6[[#This Row],[Usunombre]]</f>
        <v>/0008/0002 MELVIN BRENES GOMEZ</v>
      </c>
    </row>
    <row r="6029" spans="1:11" x14ac:dyDescent="0.3">
      <c r="A6029" t="s">
        <v>4659</v>
      </c>
      <c r="D6029" t="s">
        <v>4481</v>
      </c>
      <c r="E6029" t="s">
        <v>58</v>
      </c>
      <c r="F6029" t="s">
        <v>4258</v>
      </c>
      <c r="G6029">
        <v>1.5</v>
      </c>
      <c r="H6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29" t="str">
        <f>Tabla_Consulta_desde_proyectos6[[#This Row],[PRYApath]]&amp;" "&amp;Tabla_Consulta_desde_proyectos6[[#This Row],[Usunombre]]</f>
        <v>/0008/0008 MELVIN BRENES GOMEZ</v>
      </c>
    </row>
    <row r="6030" spans="1:11" x14ac:dyDescent="0.3">
      <c r="A6030" t="s">
        <v>4659</v>
      </c>
      <c r="D6030" t="s">
        <v>4481</v>
      </c>
      <c r="E6030" t="s">
        <v>58</v>
      </c>
      <c r="F6030" t="s">
        <v>4284</v>
      </c>
      <c r="G6030">
        <v>1.5</v>
      </c>
      <c r="H6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0" t="str">
        <f>Tabla_Consulta_desde_proyectos6[[#This Row],[PRYApath]]&amp;" "&amp;Tabla_Consulta_desde_proyectos6[[#This Row],[Usunombre]]</f>
        <v>/0008/0008 MELVIN BRENES GOMEZ</v>
      </c>
    </row>
    <row r="6031" spans="1:11" x14ac:dyDescent="0.3">
      <c r="A6031" t="s">
        <v>4659</v>
      </c>
      <c r="D6031" t="s">
        <v>4481</v>
      </c>
      <c r="E6031" t="s">
        <v>58</v>
      </c>
      <c r="F6031" t="s">
        <v>4342</v>
      </c>
      <c r="G6031">
        <v>2</v>
      </c>
      <c r="H6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1" t="str">
        <f>Tabla_Consulta_desde_proyectos6[[#This Row],[PRYApath]]&amp;" "&amp;Tabla_Consulta_desde_proyectos6[[#This Row],[Usunombre]]</f>
        <v>/0008/0008 MELVIN BRENES GOMEZ</v>
      </c>
    </row>
    <row r="6032" spans="1:11" x14ac:dyDescent="0.3">
      <c r="A6032" t="s">
        <v>4659</v>
      </c>
      <c r="D6032" t="s">
        <v>4481</v>
      </c>
      <c r="E6032" t="s">
        <v>58</v>
      </c>
      <c r="F6032" t="s">
        <v>4388</v>
      </c>
      <c r="G6032">
        <v>2</v>
      </c>
      <c r="H6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2" t="str">
        <f>Tabla_Consulta_desde_proyectos6[[#This Row],[PRYApath]]&amp;" "&amp;Tabla_Consulta_desde_proyectos6[[#This Row],[Usunombre]]</f>
        <v>/0008/0008 MELVIN BRENES GOMEZ</v>
      </c>
    </row>
    <row r="6033" spans="1:11" x14ac:dyDescent="0.3">
      <c r="A6033" t="s">
        <v>4659</v>
      </c>
      <c r="D6033" t="s">
        <v>4481</v>
      </c>
      <c r="E6033" t="s">
        <v>58</v>
      </c>
      <c r="F6033" t="s">
        <v>4422</v>
      </c>
      <c r="G6033">
        <v>1</v>
      </c>
      <c r="H6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3" t="str">
        <f>Tabla_Consulta_desde_proyectos6[[#This Row],[PRYApath]]&amp;" "&amp;Tabla_Consulta_desde_proyectos6[[#This Row],[Usunombre]]</f>
        <v>/0008/0008 MELVIN BRENES GOMEZ</v>
      </c>
    </row>
    <row r="6034" spans="1:11" x14ac:dyDescent="0.3">
      <c r="A6034" t="s">
        <v>4659</v>
      </c>
      <c r="D6034" t="s">
        <v>4481</v>
      </c>
      <c r="E6034" t="s">
        <v>58</v>
      </c>
      <c r="F6034" t="s">
        <v>4434</v>
      </c>
      <c r="G6034">
        <v>1.5</v>
      </c>
      <c r="H6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4" t="str">
        <f>Tabla_Consulta_desde_proyectos6[[#This Row],[PRYApath]]&amp;" "&amp;Tabla_Consulta_desde_proyectos6[[#This Row],[Usunombre]]</f>
        <v>/0008/0008 MELVIN BRENES GOMEZ</v>
      </c>
    </row>
    <row r="6035" spans="1:11" x14ac:dyDescent="0.3">
      <c r="A6035" t="s">
        <v>4659</v>
      </c>
      <c r="D6035" t="s">
        <v>4481</v>
      </c>
      <c r="E6035" t="s">
        <v>58</v>
      </c>
      <c r="F6035" t="s">
        <v>4493</v>
      </c>
      <c r="G6035">
        <v>2</v>
      </c>
      <c r="H6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5" t="str">
        <f>Tabla_Consulta_desde_proyectos6[[#This Row],[PRYApath]]&amp;" "&amp;Tabla_Consulta_desde_proyectos6[[#This Row],[Usunombre]]</f>
        <v>/0008/0008 MELVIN BRENES GOMEZ</v>
      </c>
    </row>
    <row r="6036" spans="1:11" x14ac:dyDescent="0.3">
      <c r="A6036" t="s">
        <v>4659</v>
      </c>
      <c r="D6036" t="s">
        <v>4481</v>
      </c>
      <c r="E6036" t="s">
        <v>58</v>
      </c>
      <c r="F6036" t="s">
        <v>4559</v>
      </c>
      <c r="G6036">
        <v>2.5</v>
      </c>
      <c r="H6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6" t="str">
        <f>Tabla_Consulta_desde_proyectos6[[#This Row],[PRYApath]]&amp;" "&amp;Tabla_Consulta_desde_proyectos6[[#This Row],[Usunombre]]</f>
        <v>/0008/0008 MELVIN BRENES GOMEZ</v>
      </c>
    </row>
    <row r="6037" spans="1:11" x14ac:dyDescent="0.3">
      <c r="A6037" t="s">
        <v>4659</v>
      </c>
      <c r="D6037" t="s">
        <v>4481</v>
      </c>
      <c r="E6037" t="s">
        <v>58</v>
      </c>
      <c r="F6037" t="s">
        <v>4593</v>
      </c>
      <c r="G6037">
        <v>2</v>
      </c>
      <c r="H6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7" t="str">
        <f>Tabla_Consulta_desde_proyectos6[[#This Row],[PRYApath]]&amp;" "&amp;Tabla_Consulta_desde_proyectos6[[#This Row],[Usunombre]]</f>
        <v>/0008/0008 MELVIN BRENES GOMEZ</v>
      </c>
    </row>
    <row r="6038" spans="1:11" x14ac:dyDescent="0.3">
      <c r="A6038" t="s">
        <v>4659</v>
      </c>
      <c r="D6038" t="s">
        <v>4481</v>
      </c>
      <c r="E6038" t="s">
        <v>58</v>
      </c>
      <c r="F6038" t="s">
        <v>4610</v>
      </c>
      <c r="G6038">
        <v>1</v>
      </c>
      <c r="H6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8" t="str">
        <f>Tabla_Consulta_desde_proyectos6[[#This Row],[PRYApath]]&amp;" "&amp;Tabla_Consulta_desde_proyectos6[[#This Row],[Usunombre]]</f>
        <v>/0008/0008 MELVIN BRENES GOMEZ</v>
      </c>
    </row>
    <row r="6039" spans="1:11" x14ac:dyDescent="0.3">
      <c r="A6039" t="s">
        <v>4659</v>
      </c>
      <c r="D6039" t="s">
        <v>4481</v>
      </c>
      <c r="E6039" t="s">
        <v>58</v>
      </c>
      <c r="F6039" t="s">
        <v>8381</v>
      </c>
      <c r="G6039">
        <v>1</v>
      </c>
      <c r="H603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39" t="str">
        <f>Tabla_Consulta_desde_proyectos6[[#This Row],[PRYApath]]&amp;" "&amp;Tabla_Consulta_desde_proyectos6[[#This Row],[Usunombre]]</f>
        <v>/0008/0008 MELVIN BRENES GOMEZ</v>
      </c>
    </row>
    <row r="6040" spans="1:11" x14ac:dyDescent="0.3">
      <c r="A6040" t="s">
        <v>4659</v>
      </c>
      <c r="D6040" t="s">
        <v>4489</v>
      </c>
      <c r="E6040" t="s">
        <v>58</v>
      </c>
      <c r="F6040" t="s">
        <v>4366</v>
      </c>
      <c r="G6040">
        <v>1</v>
      </c>
      <c r="H6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0" t="str">
        <f>Tabla_Consulta_desde_proyectos6[[#This Row],[PRYApath]]&amp;" "&amp;Tabla_Consulta_desde_proyectos6[[#This Row],[Usunombre]]</f>
        <v>/0008/0010 MELVIN BRENES GOMEZ</v>
      </c>
    </row>
    <row r="6041" spans="1:11" x14ac:dyDescent="0.3">
      <c r="A6041" t="s">
        <v>4659</v>
      </c>
      <c r="D6041" t="s">
        <v>5636</v>
      </c>
      <c r="E6041" t="s">
        <v>58</v>
      </c>
      <c r="F6041" t="s">
        <v>4284</v>
      </c>
      <c r="G6041">
        <v>1</v>
      </c>
      <c r="H6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1" t="str">
        <f>Tabla_Consulta_desde_proyectos6[[#This Row],[PRYApath]]&amp;" "&amp;Tabla_Consulta_desde_proyectos6[[#This Row],[Usunombre]]</f>
        <v>/0008/0012 MELVIN BRENES GOMEZ</v>
      </c>
    </row>
    <row r="6042" spans="1:11" x14ac:dyDescent="0.3">
      <c r="A6042" t="s">
        <v>4659</v>
      </c>
      <c r="D6042" t="s">
        <v>5636</v>
      </c>
      <c r="E6042" t="s">
        <v>58</v>
      </c>
      <c r="F6042" t="s">
        <v>4342</v>
      </c>
      <c r="G6042">
        <v>1</v>
      </c>
      <c r="H6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2" t="str">
        <f>Tabla_Consulta_desde_proyectos6[[#This Row],[PRYApath]]&amp;" "&amp;Tabla_Consulta_desde_proyectos6[[#This Row],[Usunombre]]</f>
        <v>/0008/0012 MELVIN BRENES GOMEZ</v>
      </c>
    </row>
    <row r="6043" spans="1:11" x14ac:dyDescent="0.3">
      <c r="A6043" t="s">
        <v>4659</v>
      </c>
      <c r="D6043" t="s">
        <v>5636</v>
      </c>
      <c r="E6043" t="s">
        <v>58</v>
      </c>
      <c r="F6043" t="s">
        <v>4388</v>
      </c>
      <c r="G6043">
        <v>1</v>
      </c>
      <c r="H6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3" t="str">
        <f>Tabla_Consulta_desde_proyectos6[[#This Row],[PRYApath]]&amp;" "&amp;Tabla_Consulta_desde_proyectos6[[#This Row],[Usunombre]]</f>
        <v>/0008/0012 MELVIN BRENES GOMEZ</v>
      </c>
    </row>
    <row r="6044" spans="1:11" x14ac:dyDescent="0.3">
      <c r="A6044" t="s">
        <v>4659</v>
      </c>
      <c r="D6044" t="s">
        <v>5636</v>
      </c>
      <c r="E6044" t="s">
        <v>58</v>
      </c>
      <c r="F6044" t="s">
        <v>4434</v>
      </c>
      <c r="G6044">
        <v>1</v>
      </c>
      <c r="H6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4" t="str">
        <f>Tabla_Consulta_desde_proyectos6[[#This Row],[PRYApath]]&amp;" "&amp;Tabla_Consulta_desde_proyectos6[[#This Row],[Usunombre]]</f>
        <v>/0008/0012 MELVIN BRENES GOMEZ</v>
      </c>
    </row>
    <row r="6045" spans="1:11" x14ac:dyDescent="0.3">
      <c r="A6045" t="s">
        <v>4659</v>
      </c>
      <c r="D6045" t="s">
        <v>5636</v>
      </c>
      <c r="E6045" t="s">
        <v>58</v>
      </c>
      <c r="F6045" t="s">
        <v>4692</v>
      </c>
      <c r="G6045">
        <v>0.5</v>
      </c>
      <c r="H6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5" t="str">
        <f>Tabla_Consulta_desde_proyectos6[[#This Row],[PRYApath]]&amp;" "&amp;Tabla_Consulta_desde_proyectos6[[#This Row],[Usunombre]]</f>
        <v>/0008/0012 MELVIN BRENES GOMEZ</v>
      </c>
    </row>
    <row r="6046" spans="1:11" x14ac:dyDescent="0.3">
      <c r="A6046" t="s">
        <v>4659</v>
      </c>
      <c r="D6046" t="s">
        <v>5636</v>
      </c>
      <c r="E6046" t="s">
        <v>58</v>
      </c>
      <c r="F6046" t="s">
        <v>4640</v>
      </c>
      <c r="G6046">
        <v>2</v>
      </c>
      <c r="H6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6" t="str">
        <f>Tabla_Consulta_desde_proyectos6[[#This Row],[PRYApath]]&amp;" "&amp;Tabla_Consulta_desde_proyectos6[[#This Row],[Usunombre]]</f>
        <v>/0008/0012 MELVIN BRENES GOMEZ</v>
      </c>
    </row>
    <row r="6047" spans="1:11" x14ac:dyDescent="0.3">
      <c r="A6047" t="s">
        <v>4659</v>
      </c>
      <c r="D6047" t="s">
        <v>5638</v>
      </c>
      <c r="E6047" t="s">
        <v>58</v>
      </c>
      <c r="F6047" t="s">
        <v>4258</v>
      </c>
      <c r="G6047">
        <v>2</v>
      </c>
      <c r="H6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7" t="str">
        <f>Tabla_Consulta_desde_proyectos6[[#This Row],[PRYApath]]&amp;" "&amp;Tabla_Consulta_desde_proyectos6[[#This Row],[Usunombre]]</f>
        <v>/0008/0016 MELVIN BRENES GOMEZ</v>
      </c>
    </row>
    <row r="6048" spans="1:11" x14ac:dyDescent="0.3">
      <c r="A6048" t="s">
        <v>4659</v>
      </c>
      <c r="D6048" t="s">
        <v>5638</v>
      </c>
      <c r="E6048" t="s">
        <v>58</v>
      </c>
      <c r="F6048" t="s">
        <v>4284</v>
      </c>
      <c r="G6048">
        <v>1</v>
      </c>
      <c r="H6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8" t="str">
        <f>Tabla_Consulta_desde_proyectos6[[#This Row],[PRYApath]]&amp;" "&amp;Tabla_Consulta_desde_proyectos6[[#This Row],[Usunombre]]</f>
        <v>/0008/0016 MELVIN BRENES GOMEZ</v>
      </c>
    </row>
    <row r="6049" spans="1:11" x14ac:dyDescent="0.3">
      <c r="A6049" t="s">
        <v>4659</v>
      </c>
      <c r="D6049" t="s">
        <v>5638</v>
      </c>
      <c r="E6049" t="s">
        <v>58</v>
      </c>
      <c r="F6049" t="s">
        <v>4366</v>
      </c>
      <c r="G6049">
        <v>2</v>
      </c>
      <c r="H6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49" t="str">
        <f>Tabla_Consulta_desde_proyectos6[[#This Row],[PRYApath]]&amp;" "&amp;Tabla_Consulta_desde_proyectos6[[#This Row],[Usunombre]]</f>
        <v>/0008/0016 MELVIN BRENES GOMEZ</v>
      </c>
    </row>
    <row r="6050" spans="1:11" x14ac:dyDescent="0.3">
      <c r="A6050" t="s">
        <v>4659</v>
      </c>
      <c r="D6050" t="s">
        <v>5638</v>
      </c>
      <c r="E6050" t="s">
        <v>58</v>
      </c>
      <c r="F6050" t="s">
        <v>4493</v>
      </c>
      <c r="G6050">
        <v>5.5</v>
      </c>
      <c r="H6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0" t="str">
        <f>Tabla_Consulta_desde_proyectos6[[#This Row],[PRYApath]]&amp;" "&amp;Tabla_Consulta_desde_proyectos6[[#This Row],[Usunombre]]</f>
        <v>/0008/0016 MELVIN BRENES GOMEZ</v>
      </c>
    </row>
    <row r="6051" spans="1:11" x14ac:dyDescent="0.3">
      <c r="A6051" t="s">
        <v>4659</v>
      </c>
      <c r="D6051" t="s">
        <v>5638</v>
      </c>
      <c r="E6051" t="s">
        <v>58</v>
      </c>
      <c r="F6051" t="s">
        <v>4559</v>
      </c>
      <c r="G6051">
        <v>3.5</v>
      </c>
      <c r="H6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1" t="str">
        <f>Tabla_Consulta_desde_proyectos6[[#This Row],[PRYApath]]&amp;" "&amp;Tabla_Consulta_desde_proyectos6[[#This Row],[Usunombre]]</f>
        <v>/0008/0016 MELVIN BRENES GOMEZ</v>
      </c>
    </row>
    <row r="6052" spans="1:11" x14ac:dyDescent="0.3">
      <c r="A6052" t="s">
        <v>4659</v>
      </c>
      <c r="B6052" t="s">
        <v>4993</v>
      </c>
      <c r="C6052" t="s">
        <v>5655</v>
      </c>
      <c r="D6052" t="s">
        <v>5951</v>
      </c>
      <c r="E6052" t="s">
        <v>309</v>
      </c>
      <c r="F6052" t="s">
        <v>4258</v>
      </c>
      <c r="G6052">
        <v>1</v>
      </c>
      <c r="H6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2" t="str">
        <f>Tabla_Consulta_desde_proyectos6[[#This Row],[PRYApath]]&amp;" "&amp;Tabla_Consulta_desde_proyectos6[[#This Row],[Usunombre]]</f>
        <v>/0016/0002 ANTHONY ALVAREZ NAVARRO</v>
      </c>
    </row>
    <row r="6053" spans="1:11" x14ac:dyDescent="0.3">
      <c r="A6053" t="s">
        <v>4659</v>
      </c>
      <c r="B6053" t="s">
        <v>4993</v>
      </c>
      <c r="C6053" t="s">
        <v>5655</v>
      </c>
      <c r="D6053" t="s">
        <v>5951</v>
      </c>
      <c r="E6053" t="s">
        <v>294</v>
      </c>
      <c r="F6053" t="s">
        <v>4258</v>
      </c>
      <c r="G6053">
        <v>1.5</v>
      </c>
      <c r="H6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3" t="str">
        <f>Tabla_Consulta_desde_proyectos6[[#This Row],[PRYApath]]&amp;" "&amp;Tabla_Consulta_desde_proyectos6[[#This Row],[Usunombre]]</f>
        <v>/0016/0002 JOSE DANIEL CHINCHILLA CERDAS</v>
      </c>
    </row>
    <row r="6054" spans="1:11" x14ac:dyDescent="0.3">
      <c r="A6054" t="s">
        <v>4659</v>
      </c>
      <c r="B6054" t="s">
        <v>4996</v>
      </c>
      <c r="C6054" t="s">
        <v>4998</v>
      </c>
      <c r="D6054" t="s">
        <v>5952</v>
      </c>
      <c r="E6054" t="s">
        <v>286</v>
      </c>
      <c r="F6054" t="s">
        <v>4258</v>
      </c>
      <c r="G6054">
        <v>4</v>
      </c>
      <c r="H6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4" t="str">
        <f>Tabla_Consulta_desde_proyectos6[[#This Row],[PRYApath]]&amp;" "&amp;Tabla_Consulta_desde_proyectos6[[#This Row],[Usunombre]]</f>
        <v>/0016/0004 ALFONSO FUENTES RODRIGUEZ</v>
      </c>
    </row>
    <row r="6055" spans="1:11" x14ac:dyDescent="0.3">
      <c r="A6055" t="s">
        <v>4659</v>
      </c>
      <c r="B6055" t="s">
        <v>4996</v>
      </c>
      <c r="C6055" t="s">
        <v>4997</v>
      </c>
      <c r="D6055" t="s">
        <v>5952</v>
      </c>
      <c r="E6055" t="s">
        <v>65</v>
      </c>
      <c r="F6055" t="s">
        <v>4258</v>
      </c>
      <c r="G6055">
        <v>5.62</v>
      </c>
      <c r="H6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5" t="str">
        <f>Tabla_Consulta_desde_proyectos6[[#This Row],[PRYApath]]&amp;" "&amp;Tabla_Consulta_desde_proyectos6[[#This Row],[Usunombre]]</f>
        <v>/0016/0004 ALFONSO VARGAS CHAVES</v>
      </c>
    </row>
    <row r="6056" spans="1:11" x14ac:dyDescent="0.3">
      <c r="A6056" t="s">
        <v>4659</v>
      </c>
      <c r="B6056" t="s">
        <v>4996</v>
      </c>
      <c r="C6056" t="s">
        <v>5395</v>
      </c>
      <c r="D6056" t="s">
        <v>5952</v>
      </c>
      <c r="E6056" t="s">
        <v>65</v>
      </c>
      <c r="F6056" t="s">
        <v>4258</v>
      </c>
      <c r="G6056">
        <v>15.5</v>
      </c>
      <c r="H6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6" t="str">
        <f>Tabla_Consulta_desde_proyectos6[[#This Row],[PRYApath]]&amp;" "&amp;Tabla_Consulta_desde_proyectos6[[#This Row],[Usunombre]]</f>
        <v>/0016/0004 ALFONSO VARGAS CHAVES</v>
      </c>
    </row>
    <row r="6057" spans="1:11" x14ac:dyDescent="0.3">
      <c r="A6057" t="s">
        <v>4659</v>
      </c>
      <c r="B6057" t="s">
        <v>4996</v>
      </c>
      <c r="C6057" t="s">
        <v>5196</v>
      </c>
      <c r="D6057" t="s">
        <v>5952</v>
      </c>
      <c r="E6057" t="s">
        <v>65</v>
      </c>
      <c r="F6057" t="s">
        <v>4258</v>
      </c>
      <c r="G6057">
        <v>1.75</v>
      </c>
      <c r="H6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7" t="str">
        <f>Tabla_Consulta_desde_proyectos6[[#This Row],[PRYApath]]&amp;" "&amp;Tabla_Consulta_desde_proyectos6[[#This Row],[Usunombre]]</f>
        <v>/0016/0004 ALFONSO VARGAS CHAVES</v>
      </c>
    </row>
    <row r="6058" spans="1:11" x14ac:dyDescent="0.3">
      <c r="A6058" t="s">
        <v>4659</v>
      </c>
      <c r="B6058" t="s">
        <v>4996</v>
      </c>
      <c r="C6058" t="s">
        <v>4997</v>
      </c>
      <c r="D6058" t="s">
        <v>5952</v>
      </c>
      <c r="E6058" t="s">
        <v>65</v>
      </c>
      <c r="F6058" t="s">
        <v>4284</v>
      </c>
      <c r="G6058">
        <v>5.45</v>
      </c>
      <c r="H6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8" t="str">
        <f>Tabla_Consulta_desde_proyectos6[[#This Row],[PRYApath]]&amp;" "&amp;Tabla_Consulta_desde_proyectos6[[#This Row],[Usunombre]]</f>
        <v>/0016/0004 ALFONSO VARGAS CHAVES</v>
      </c>
    </row>
    <row r="6059" spans="1:11" x14ac:dyDescent="0.3">
      <c r="A6059" t="s">
        <v>4659</v>
      </c>
      <c r="B6059" t="s">
        <v>4996</v>
      </c>
      <c r="C6059" t="s">
        <v>4997</v>
      </c>
      <c r="D6059" t="s">
        <v>5952</v>
      </c>
      <c r="E6059" t="s">
        <v>65</v>
      </c>
      <c r="F6059" t="s">
        <v>4342</v>
      </c>
      <c r="G6059">
        <v>5.49</v>
      </c>
      <c r="H6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59" t="str">
        <f>Tabla_Consulta_desde_proyectos6[[#This Row],[PRYApath]]&amp;" "&amp;Tabla_Consulta_desde_proyectos6[[#This Row],[Usunombre]]</f>
        <v>/0016/0004 ALFONSO VARGAS CHAVES</v>
      </c>
    </row>
    <row r="6060" spans="1:11" x14ac:dyDescent="0.3">
      <c r="A6060" t="s">
        <v>4659</v>
      </c>
      <c r="B6060" t="s">
        <v>4996</v>
      </c>
      <c r="C6060" t="s">
        <v>4997</v>
      </c>
      <c r="D6060" t="s">
        <v>5952</v>
      </c>
      <c r="E6060" t="s">
        <v>65</v>
      </c>
      <c r="F6060" t="s">
        <v>4366</v>
      </c>
      <c r="G6060">
        <v>4.75</v>
      </c>
      <c r="H6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0" t="str">
        <f>Tabla_Consulta_desde_proyectos6[[#This Row],[PRYApath]]&amp;" "&amp;Tabla_Consulta_desde_proyectos6[[#This Row],[Usunombre]]</f>
        <v>/0016/0004 ALFONSO VARGAS CHAVES</v>
      </c>
    </row>
    <row r="6061" spans="1:11" x14ac:dyDescent="0.3">
      <c r="A6061" t="s">
        <v>4659</v>
      </c>
      <c r="B6061" t="s">
        <v>4996</v>
      </c>
      <c r="C6061" t="s">
        <v>5395</v>
      </c>
      <c r="D6061" t="s">
        <v>5952</v>
      </c>
      <c r="E6061" t="s">
        <v>65</v>
      </c>
      <c r="F6061" t="s">
        <v>4366</v>
      </c>
      <c r="G6061">
        <v>4</v>
      </c>
      <c r="H6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1" t="str">
        <f>Tabla_Consulta_desde_proyectos6[[#This Row],[PRYApath]]&amp;" "&amp;Tabla_Consulta_desde_proyectos6[[#This Row],[Usunombre]]</f>
        <v>/0016/0004 ALFONSO VARGAS CHAVES</v>
      </c>
    </row>
    <row r="6062" spans="1:11" x14ac:dyDescent="0.3">
      <c r="A6062" t="s">
        <v>4659</v>
      </c>
      <c r="B6062" t="s">
        <v>4996</v>
      </c>
      <c r="C6062" t="s">
        <v>4997</v>
      </c>
      <c r="D6062" t="s">
        <v>5952</v>
      </c>
      <c r="E6062" t="s">
        <v>65</v>
      </c>
      <c r="F6062" t="s">
        <v>4388</v>
      </c>
      <c r="G6062">
        <v>2.5</v>
      </c>
      <c r="H6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2" t="str">
        <f>Tabla_Consulta_desde_proyectos6[[#This Row],[PRYApath]]&amp;" "&amp;Tabla_Consulta_desde_proyectos6[[#This Row],[Usunombre]]</f>
        <v>/0016/0004 ALFONSO VARGAS CHAVES</v>
      </c>
    </row>
    <row r="6063" spans="1:11" x14ac:dyDescent="0.3">
      <c r="A6063" t="s">
        <v>4659</v>
      </c>
      <c r="B6063" t="s">
        <v>4996</v>
      </c>
      <c r="C6063" t="s">
        <v>4997</v>
      </c>
      <c r="D6063" t="s">
        <v>5952</v>
      </c>
      <c r="E6063" t="s">
        <v>65</v>
      </c>
      <c r="F6063" t="s">
        <v>4422</v>
      </c>
      <c r="G6063">
        <v>2.25</v>
      </c>
      <c r="H6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3" t="str">
        <f>Tabla_Consulta_desde_proyectos6[[#This Row],[PRYApath]]&amp;" "&amp;Tabla_Consulta_desde_proyectos6[[#This Row],[Usunombre]]</f>
        <v>/0016/0004 ALFONSO VARGAS CHAVES</v>
      </c>
    </row>
    <row r="6064" spans="1:11" x14ac:dyDescent="0.3">
      <c r="A6064" t="s">
        <v>4659</v>
      </c>
      <c r="B6064" t="s">
        <v>4996</v>
      </c>
      <c r="C6064" t="s">
        <v>4997</v>
      </c>
      <c r="D6064" t="s">
        <v>5952</v>
      </c>
      <c r="E6064" t="s">
        <v>65</v>
      </c>
      <c r="F6064" t="s">
        <v>4434</v>
      </c>
      <c r="G6064">
        <v>5.75</v>
      </c>
      <c r="H6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4" t="str">
        <f>Tabla_Consulta_desde_proyectos6[[#This Row],[PRYApath]]&amp;" "&amp;Tabla_Consulta_desde_proyectos6[[#This Row],[Usunombre]]</f>
        <v>/0016/0004 ALFONSO VARGAS CHAVES</v>
      </c>
    </row>
    <row r="6065" spans="1:11" x14ac:dyDescent="0.3">
      <c r="A6065" t="s">
        <v>4659</v>
      </c>
      <c r="B6065" t="s">
        <v>4996</v>
      </c>
      <c r="C6065" t="s">
        <v>4997</v>
      </c>
      <c r="D6065" t="s">
        <v>5952</v>
      </c>
      <c r="E6065" t="s">
        <v>65</v>
      </c>
      <c r="F6065" t="s">
        <v>4493</v>
      </c>
      <c r="G6065">
        <v>6</v>
      </c>
      <c r="H6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5" t="str">
        <f>Tabla_Consulta_desde_proyectos6[[#This Row],[PRYApath]]&amp;" "&amp;Tabla_Consulta_desde_proyectos6[[#This Row],[Usunombre]]</f>
        <v>/0016/0004 ALFONSO VARGAS CHAVES</v>
      </c>
    </row>
    <row r="6066" spans="1:11" x14ac:dyDescent="0.3">
      <c r="A6066" t="s">
        <v>4659</v>
      </c>
      <c r="B6066" t="s">
        <v>4996</v>
      </c>
      <c r="C6066" t="s">
        <v>4997</v>
      </c>
      <c r="D6066" t="s">
        <v>5952</v>
      </c>
      <c r="E6066" t="s">
        <v>65</v>
      </c>
      <c r="F6066" t="s">
        <v>4559</v>
      </c>
      <c r="G6066">
        <v>1.5</v>
      </c>
      <c r="H6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6" t="str">
        <f>Tabla_Consulta_desde_proyectos6[[#This Row],[PRYApath]]&amp;" "&amp;Tabla_Consulta_desde_proyectos6[[#This Row],[Usunombre]]</f>
        <v>/0016/0004 ALFONSO VARGAS CHAVES</v>
      </c>
    </row>
    <row r="6067" spans="1:11" x14ac:dyDescent="0.3">
      <c r="A6067" t="s">
        <v>4659</v>
      </c>
      <c r="B6067" t="s">
        <v>4996</v>
      </c>
      <c r="C6067" t="s">
        <v>4997</v>
      </c>
      <c r="D6067" t="s">
        <v>5952</v>
      </c>
      <c r="E6067" t="s">
        <v>65</v>
      </c>
      <c r="F6067" t="s">
        <v>4593</v>
      </c>
      <c r="G6067">
        <v>1</v>
      </c>
      <c r="H6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7" t="str">
        <f>Tabla_Consulta_desde_proyectos6[[#This Row],[PRYApath]]&amp;" "&amp;Tabla_Consulta_desde_proyectos6[[#This Row],[Usunombre]]</f>
        <v>/0016/0004 ALFONSO VARGAS CHAVES</v>
      </c>
    </row>
    <row r="6068" spans="1:11" x14ac:dyDescent="0.3">
      <c r="A6068" t="s">
        <v>4659</v>
      </c>
      <c r="B6068" t="s">
        <v>4996</v>
      </c>
      <c r="C6068" t="s">
        <v>5395</v>
      </c>
      <c r="D6068" t="s">
        <v>5952</v>
      </c>
      <c r="E6068" t="s">
        <v>262</v>
      </c>
      <c r="F6068" t="s">
        <v>4258</v>
      </c>
      <c r="G6068">
        <v>12.75</v>
      </c>
      <c r="H6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8" t="str">
        <f>Tabla_Consulta_desde_proyectos6[[#This Row],[PRYApath]]&amp;" "&amp;Tabla_Consulta_desde_proyectos6[[#This Row],[Usunombre]]</f>
        <v>/0016/0004 ELIER CORTES BALTODANO</v>
      </c>
    </row>
    <row r="6069" spans="1:11" x14ac:dyDescent="0.3">
      <c r="A6069" t="s">
        <v>4659</v>
      </c>
      <c r="B6069" t="s">
        <v>4996</v>
      </c>
      <c r="C6069" t="s">
        <v>4998</v>
      </c>
      <c r="D6069" t="s">
        <v>5952</v>
      </c>
      <c r="E6069" t="s">
        <v>262</v>
      </c>
      <c r="F6069" t="s">
        <v>4258</v>
      </c>
      <c r="G6069">
        <v>6.75</v>
      </c>
      <c r="H6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69" t="str">
        <f>Tabla_Consulta_desde_proyectos6[[#This Row],[PRYApath]]&amp;" "&amp;Tabla_Consulta_desde_proyectos6[[#This Row],[Usunombre]]</f>
        <v>/0016/0004 ELIER CORTES BALTODANO</v>
      </c>
    </row>
    <row r="6070" spans="1:11" x14ac:dyDescent="0.3">
      <c r="A6070" t="s">
        <v>4659</v>
      </c>
      <c r="B6070" t="s">
        <v>4996</v>
      </c>
      <c r="C6070" t="s">
        <v>5196</v>
      </c>
      <c r="D6070" t="s">
        <v>5952</v>
      </c>
      <c r="E6070" t="s">
        <v>262</v>
      </c>
      <c r="F6070" t="s">
        <v>4258</v>
      </c>
      <c r="G6070">
        <v>4.25</v>
      </c>
      <c r="H6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0" t="str">
        <f>Tabla_Consulta_desde_proyectos6[[#This Row],[PRYApath]]&amp;" "&amp;Tabla_Consulta_desde_proyectos6[[#This Row],[Usunombre]]</f>
        <v>/0016/0004 ELIER CORTES BALTODANO</v>
      </c>
    </row>
    <row r="6071" spans="1:11" x14ac:dyDescent="0.3">
      <c r="A6071" t="s">
        <v>4659</v>
      </c>
      <c r="B6071" t="s">
        <v>4996</v>
      </c>
      <c r="C6071" t="s">
        <v>4998</v>
      </c>
      <c r="D6071" t="s">
        <v>5952</v>
      </c>
      <c r="E6071" t="s">
        <v>262</v>
      </c>
      <c r="F6071" t="s">
        <v>4640</v>
      </c>
      <c r="G6071">
        <v>0.25</v>
      </c>
      <c r="H6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1" t="str">
        <f>Tabla_Consulta_desde_proyectos6[[#This Row],[PRYApath]]&amp;" "&amp;Tabla_Consulta_desde_proyectos6[[#This Row],[Usunombre]]</f>
        <v>/0016/0004 ELIER CORTES BALTODANO</v>
      </c>
    </row>
    <row r="6072" spans="1:11" x14ac:dyDescent="0.3">
      <c r="A6072" t="s">
        <v>4659</v>
      </c>
      <c r="B6072" t="s">
        <v>4996</v>
      </c>
      <c r="C6072" t="s">
        <v>4997</v>
      </c>
      <c r="D6072" t="s">
        <v>5952</v>
      </c>
      <c r="E6072" t="s">
        <v>136</v>
      </c>
      <c r="F6072" t="s">
        <v>4342</v>
      </c>
      <c r="G6072">
        <v>1</v>
      </c>
      <c r="H6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2" t="str">
        <f>Tabla_Consulta_desde_proyectos6[[#This Row],[PRYApath]]&amp;" "&amp;Tabla_Consulta_desde_proyectos6[[#This Row],[Usunombre]]</f>
        <v>/0016/0004 GEHISSON ANDRES GAITAN HERRERA</v>
      </c>
    </row>
    <row r="6073" spans="1:11" x14ac:dyDescent="0.3">
      <c r="A6073" t="s">
        <v>4659</v>
      </c>
      <c r="B6073" t="s">
        <v>4996</v>
      </c>
      <c r="C6073" t="s">
        <v>4998</v>
      </c>
      <c r="D6073" t="s">
        <v>5952</v>
      </c>
      <c r="E6073" t="s">
        <v>294</v>
      </c>
      <c r="F6073" t="s">
        <v>4258</v>
      </c>
      <c r="G6073">
        <v>3.25</v>
      </c>
      <c r="H6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3" t="str">
        <f>Tabla_Consulta_desde_proyectos6[[#This Row],[PRYApath]]&amp;" "&amp;Tabla_Consulta_desde_proyectos6[[#This Row],[Usunombre]]</f>
        <v>/0016/0004 JOSE DANIEL CHINCHILLA CERDAS</v>
      </c>
    </row>
    <row r="6074" spans="1:11" x14ac:dyDescent="0.3">
      <c r="A6074" t="s">
        <v>4659</v>
      </c>
      <c r="B6074" t="s">
        <v>4996</v>
      </c>
      <c r="C6074" t="s">
        <v>5395</v>
      </c>
      <c r="D6074" t="s">
        <v>5952</v>
      </c>
      <c r="E6074" t="s">
        <v>299</v>
      </c>
      <c r="F6074" t="s">
        <v>4258</v>
      </c>
      <c r="G6074">
        <v>31</v>
      </c>
      <c r="H6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4" t="str">
        <f>Tabla_Consulta_desde_proyectos6[[#This Row],[PRYApath]]&amp;" "&amp;Tabla_Consulta_desde_proyectos6[[#This Row],[Usunombre]]</f>
        <v>/0016/0004 MARCO ANTONIO ALPIZAR RODRIGUEZ</v>
      </c>
    </row>
    <row r="6075" spans="1:11" x14ac:dyDescent="0.3">
      <c r="A6075" t="s">
        <v>4659</v>
      </c>
      <c r="B6075" t="s">
        <v>4996</v>
      </c>
      <c r="C6075" t="s">
        <v>4997</v>
      </c>
      <c r="D6075" t="s">
        <v>5952</v>
      </c>
      <c r="E6075" t="s">
        <v>29</v>
      </c>
      <c r="F6075" t="s">
        <v>4366</v>
      </c>
      <c r="G6075">
        <v>0.25</v>
      </c>
      <c r="H6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5" t="str">
        <f>Tabla_Consulta_desde_proyectos6[[#This Row],[PRYApath]]&amp;" "&amp;Tabla_Consulta_desde_proyectos6[[#This Row],[Usunombre]]</f>
        <v>/0016/0004 RAFAEL VEGA ALVAREZ</v>
      </c>
    </row>
    <row r="6076" spans="1:11" x14ac:dyDescent="0.3">
      <c r="A6076" t="s">
        <v>4659</v>
      </c>
      <c r="B6076" t="s">
        <v>4996</v>
      </c>
      <c r="C6076" t="s">
        <v>5393</v>
      </c>
      <c r="D6076" t="s">
        <v>5952</v>
      </c>
      <c r="E6076" t="s">
        <v>29</v>
      </c>
      <c r="F6076" t="s">
        <v>4692</v>
      </c>
      <c r="G6076">
        <v>0.25</v>
      </c>
      <c r="H6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6" t="str">
        <f>Tabla_Consulta_desde_proyectos6[[#This Row],[PRYApath]]&amp;" "&amp;Tabla_Consulta_desde_proyectos6[[#This Row],[Usunombre]]</f>
        <v>/0016/0004 RAFAEL VEGA ALVAREZ</v>
      </c>
    </row>
    <row r="6077" spans="1:11" x14ac:dyDescent="0.3">
      <c r="A6077" t="s">
        <v>4659</v>
      </c>
      <c r="B6077" t="s">
        <v>4957</v>
      </c>
      <c r="C6077" t="s">
        <v>5001</v>
      </c>
      <c r="D6077" t="s">
        <v>5953</v>
      </c>
      <c r="E6077" t="s">
        <v>286</v>
      </c>
      <c r="F6077" t="s">
        <v>4342</v>
      </c>
      <c r="G6077">
        <v>1.75</v>
      </c>
      <c r="H6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7" t="str">
        <f>Tabla_Consulta_desde_proyectos6[[#This Row],[PRYApath]]&amp;" "&amp;Tabla_Consulta_desde_proyectos6[[#This Row],[Usunombre]]</f>
        <v>/0016/0006 ALFONSO FUENTES RODRIGUEZ</v>
      </c>
    </row>
    <row r="6078" spans="1:11" x14ac:dyDescent="0.3">
      <c r="A6078" t="s">
        <v>4659</v>
      </c>
      <c r="B6078" t="s">
        <v>4957</v>
      </c>
      <c r="C6078" t="s">
        <v>4958</v>
      </c>
      <c r="D6078" t="s">
        <v>5953</v>
      </c>
      <c r="E6078" t="s">
        <v>286</v>
      </c>
      <c r="F6078" t="s">
        <v>4422</v>
      </c>
      <c r="G6078">
        <v>0.5</v>
      </c>
      <c r="H60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8" t="str">
        <f>Tabla_Consulta_desde_proyectos6[[#This Row],[PRYApath]]&amp;" "&amp;Tabla_Consulta_desde_proyectos6[[#This Row],[Usunombre]]</f>
        <v>/0016/0006 ALFONSO FUENTES RODRIGUEZ</v>
      </c>
    </row>
    <row r="6079" spans="1:11" x14ac:dyDescent="0.3">
      <c r="A6079" t="s">
        <v>4659</v>
      </c>
      <c r="B6079" t="s">
        <v>4957</v>
      </c>
      <c r="C6079" t="s">
        <v>4958</v>
      </c>
      <c r="D6079" t="s">
        <v>5953</v>
      </c>
      <c r="E6079" t="s">
        <v>286</v>
      </c>
      <c r="F6079" t="s">
        <v>4559</v>
      </c>
      <c r="G6079">
        <v>2</v>
      </c>
      <c r="H60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79" t="str">
        <f>Tabla_Consulta_desde_proyectos6[[#This Row],[PRYApath]]&amp;" "&amp;Tabla_Consulta_desde_proyectos6[[#This Row],[Usunombre]]</f>
        <v>/0016/0006 ALFONSO FUENTES RODRIGUEZ</v>
      </c>
    </row>
    <row r="6080" spans="1:11" x14ac:dyDescent="0.3">
      <c r="A6080" t="s">
        <v>4659</v>
      </c>
      <c r="B6080" t="s">
        <v>4957</v>
      </c>
      <c r="C6080" t="s">
        <v>4958</v>
      </c>
      <c r="D6080" t="s">
        <v>5953</v>
      </c>
      <c r="E6080" t="s">
        <v>286</v>
      </c>
      <c r="F6080" t="s">
        <v>4593</v>
      </c>
      <c r="G6080">
        <v>0.75</v>
      </c>
      <c r="H60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0" t="str">
        <f>Tabla_Consulta_desde_proyectos6[[#This Row],[PRYApath]]&amp;" "&amp;Tabla_Consulta_desde_proyectos6[[#This Row],[Usunombre]]</f>
        <v>/0016/0006 ALFONSO FUENTES RODRIGUEZ</v>
      </c>
    </row>
    <row r="6081" spans="1:11" x14ac:dyDescent="0.3">
      <c r="A6081" t="s">
        <v>4659</v>
      </c>
      <c r="B6081" t="s">
        <v>4957</v>
      </c>
      <c r="C6081" t="s">
        <v>5001</v>
      </c>
      <c r="D6081" t="s">
        <v>5953</v>
      </c>
      <c r="E6081" t="s">
        <v>286</v>
      </c>
      <c r="F6081" t="s">
        <v>4610</v>
      </c>
      <c r="G6081">
        <v>3.5</v>
      </c>
      <c r="H6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1" t="str">
        <f>Tabla_Consulta_desde_proyectos6[[#This Row],[PRYApath]]&amp;" "&amp;Tabla_Consulta_desde_proyectos6[[#This Row],[Usunombre]]</f>
        <v>/0016/0006 ALFONSO FUENTES RODRIGUEZ</v>
      </c>
    </row>
    <row r="6082" spans="1:11" x14ac:dyDescent="0.3">
      <c r="A6082" t="s">
        <v>4659</v>
      </c>
      <c r="B6082" t="s">
        <v>4957</v>
      </c>
      <c r="C6082" t="s">
        <v>4958</v>
      </c>
      <c r="D6082" t="s">
        <v>5953</v>
      </c>
      <c r="E6082" t="s">
        <v>286</v>
      </c>
      <c r="F6082" t="s">
        <v>4610</v>
      </c>
      <c r="G6082">
        <v>1.25</v>
      </c>
      <c r="H6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2" t="str">
        <f>Tabla_Consulta_desde_proyectos6[[#This Row],[PRYApath]]&amp;" "&amp;Tabla_Consulta_desde_proyectos6[[#This Row],[Usunombre]]</f>
        <v>/0016/0006 ALFONSO FUENTES RODRIGUEZ</v>
      </c>
    </row>
    <row r="6083" spans="1:11" x14ac:dyDescent="0.3">
      <c r="A6083" t="s">
        <v>4659</v>
      </c>
      <c r="B6083" t="s">
        <v>4957</v>
      </c>
      <c r="C6083" t="s">
        <v>4958</v>
      </c>
      <c r="D6083" t="s">
        <v>5953</v>
      </c>
      <c r="E6083" t="s">
        <v>286</v>
      </c>
      <c r="F6083" t="s">
        <v>4692</v>
      </c>
      <c r="G6083">
        <v>5</v>
      </c>
      <c r="H6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3" t="str">
        <f>Tabla_Consulta_desde_proyectos6[[#This Row],[PRYApath]]&amp;" "&amp;Tabla_Consulta_desde_proyectos6[[#This Row],[Usunombre]]</f>
        <v>/0016/0006 ALFONSO FUENTES RODRIGUEZ</v>
      </c>
    </row>
    <row r="6084" spans="1:11" x14ac:dyDescent="0.3">
      <c r="A6084" t="s">
        <v>4659</v>
      </c>
      <c r="B6084" t="s">
        <v>4957</v>
      </c>
      <c r="C6084" t="s">
        <v>5002</v>
      </c>
      <c r="D6084" t="s">
        <v>5953</v>
      </c>
      <c r="E6084" t="s">
        <v>286</v>
      </c>
      <c r="F6084" t="s">
        <v>4640</v>
      </c>
      <c r="G6084">
        <v>2</v>
      </c>
      <c r="H6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4" t="str">
        <f>Tabla_Consulta_desde_proyectos6[[#This Row],[PRYApath]]&amp;" "&amp;Tabla_Consulta_desde_proyectos6[[#This Row],[Usunombre]]</f>
        <v>/0016/0006 ALFONSO FUENTES RODRIGUEZ</v>
      </c>
    </row>
    <row r="6085" spans="1:11" x14ac:dyDescent="0.3">
      <c r="A6085" t="s">
        <v>4659</v>
      </c>
      <c r="B6085" t="s">
        <v>4957</v>
      </c>
      <c r="C6085" t="s">
        <v>5001</v>
      </c>
      <c r="D6085" t="s">
        <v>5953</v>
      </c>
      <c r="E6085" t="s">
        <v>286</v>
      </c>
      <c r="F6085" t="s">
        <v>4640</v>
      </c>
      <c r="G6085">
        <v>3.25</v>
      </c>
      <c r="H6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5" t="str">
        <f>Tabla_Consulta_desde_proyectos6[[#This Row],[PRYApath]]&amp;" "&amp;Tabla_Consulta_desde_proyectos6[[#This Row],[Usunombre]]</f>
        <v>/0016/0006 ALFONSO FUENTES RODRIGUEZ</v>
      </c>
    </row>
    <row r="6086" spans="1:11" x14ac:dyDescent="0.3">
      <c r="A6086" t="s">
        <v>4659</v>
      </c>
      <c r="B6086" t="s">
        <v>4957</v>
      </c>
      <c r="C6086" t="s">
        <v>4958</v>
      </c>
      <c r="D6086" t="s">
        <v>5953</v>
      </c>
      <c r="E6086" t="s">
        <v>286</v>
      </c>
      <c r="F6086" t="s">
        <v>4640</v>
      </c>
      <c r="G6086">
        <v>4.75</v>
      </c>
      <c r="H6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6" t="str">
        <f>Tabla_Consulta_desde_proyectos6[[#This Row],[PRYApath]]&amp;" "&amp;Tabla_Consulta_desde_proyectos6[[#This Row],[Usunombre]]</f>
        <v>/0016/0006 ALFONSO FUENTES RODRIGUEZ</v>
      </c>
    </row>
    <row r="6087" spans="1:11" x14ac:dyDescent="0.3">
      <c r="A6087" t="s">
        <v>4659</v>
      </c>
      <c r="B6087" t="s">
        <v>4957</v>
      </c>
      <c r="C6087" t="s">
        <v>4958</v>
      </c>
      <c r="D6087" t="s">
        <v>5953</v>
      </c>
      <c r="E6087" t="s">
        <v>286</v>
      </c>
      <c r="F6087" t="s">
        <v>8381</v>
      </c>
      <c r="G6087">
        <v>2.25</v>
      </c>
      <c r="H608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7" t="str">
        <f>Tabla_Consulta_desde_proyectos6[[#This Row],[PRYApath]]&amp;" "&amp;Tabla_Consulta_desde_proyectos6[[#This Row],[Usunombre]]</f>
        <v>/0016/0006 ALFONSO FUENTES RODRIGUEZ</v>
      </c>
    </row>
    <row r="6088" spans="1:11" x14ac:dyDescent="0.3">
      <c r="A6088" t="s">
        <v>4659</v>
      </c>
      <c r="B6088" t="s">
        <v>4957</v>
      </c>
      <c r="C6088" t="s">
        <v>5000</v>
      </c>
      <c r="D6088" t="s">
        <v>5953</v>
      </c>
      <c r="E6088" t="s">
        <v>65</v>
      </c>
      <c r="F6088" t="s">
        <v>4258</v>
      </c>
      <c r="G6088">
        <v>1</v>
      </c>
      <c r="H60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8" t="str">
        <f>Tabla_Consulta_desde_proyectos6[[#This Row],[PRYApath]]&amp;" "&amp;Tabla_Consulta_desde_proyectos6[[#This Row],[Usunombre]]</f>
        <v>/0016/0006 ALFONSO VARGAS CHAVES</v>
      </c>
    </row>
    <row r="6089" spans="1:11" x14ac:dyDescent="0.3">
      <c r="A6089" t="s">
        <v>4659</v>
      </c>
      <c r="B6089" t="s">
        <v>4957</v>
      </c>
      <c r="C6089" t="s">
        <v>5001</v>
      </c>
      <c r="D6089" t="s">
        <v>5953</v>
      </c>
      <c r="E6089" t="s">
        <v>65</v>
      </c>
      <c r="F6089" t="s">
        <v>4366</v>
      </c>
      <c r="G6089">
        <v>0.5</v>
      </c>
      <c r="H6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89" t="str">
        <f>Tabla_Consulta_desde_proyectos6[[#This Row],[PRYApath]]&amp;" "&amp;Tabla_Consulta_desde_proyectos6[[#This Row],[Usunombre]]</f>
        <v>/0016/0006 ALFONSO VARGAS CHAVES</v>
      </c>
    </row>
    <row r="6090" spans="1:11" x14ac:dyDescent="0.3">
      <c r="A6090" t="s">
        <v>4659</v>
      </c>
      <c r="B6090" t="s">
        <v>4957</v>
      </c>
      <c r="C6090" t="s">
        <v>5001</v>
      </c>
      <c r="D6090" t="s">
        <v>5953</v>
      </c>
      <c r="E6090" t="s">
        <v>65</v>
      </c>
      <c r="F6090" t="s">
        <v>4593</v>
      </c>
      <c r="G6090">
        <v>0.25</v>
      </c>
      <c r="H6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0" t="str">
        <f>Tabla_Consulta_desde_proyectos6[[#This Row],[PRYApath]]&amp;" "&amp;Tabla_Consulta_desde_proyectos6[[#This Row],[Usunombre]]</f>
        <v>/0016/0006 ALFONSO VARGAS CHAVES</v>
      </c>
    </row>
    <row r="6091" spans="1:11" x14ac:dyDescent="0.3">
      <c r="A6091" t="s">
        <v>4659</v>
      </c>
      <c r="B6091" t="s">
        <v>4957</v>
      </c>
      <c r="C6091" t="s">
        <v>5002</v>
      </c>
      <c r="D6091" t="s">
        <v>5953</v>
      </c>
      <c r="E6091" t="s">
        <v>29</v>
      </c>
      <c r="F6091" t="s">
        <v>4366</v>
      </c>
      <c r="G6091">
        <v>1.5</v>
      </c>
      <c r="H6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1" t="str">
        <f>Tabla_Consulta_desde_proyectos6[[#This Row],[PRYApath]]&amp;" "&amp;Tabla_Consulta_desde_proyectos6[[#This Row],[Usunombre]]</f>
        <v>/0016/0006 RAFAEL VEGA ALVAREZ</v>
      </c>
    </row>
    <row r="6092" spans="1:11" x14ac:dyDescent="0.3">
      <c r="A6092" t="s">
        <v>4659</v>
      </c>
      <c r="B6092" t="s">
        <v>4957</v>
      </c>
      <c r="C6092" t="s">
        <v>5002</v>
      </c>
      <c r="D6092" t="s">
        <v>5953</v>
      </c>
      <c r="E6092" t="s">
        <v>29</v>
      </c>
      <c r="F6092" t="s">
        <v>4388</v>
      </c>
      <c r="G6092">
        <v>1.25</v>
      </c>
      <c r="H60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2" t="str">
        <f>Tabla_Consulta_desde_proyectos6[[#This Row],[PRYApath]]&amp;" "&amp;Tabla_Consulta_desde_proyectos6[[#This Row],[Usunombre]]</f>
        <v>/0016/0006 RAFAEL VEGA ALVAREZ</v>
      </c>
    </row>
    <row r="6093" spans="1:11" x14ac:dyDescent="0.3">
      <c r="A6093" t="s">
        <v>4659</v>
      </c>
      <c r="B6093" t="s">
        <v>4957</v>
      </c>
      <c r="C6093" t="s">
        <v>5002</v>
      </c>
      <c r="D6093" t="s">
        <v>5953</v>
      </c>
      <c r="E6093" t="s">
        <v>29</v>
      </c>
      <c r="F6093" t="s">
        <v>4422</v>
      </c>
      <c r="G6093">
        <v>2.25</v>
      </c>
      <c r="H60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3" t="str">
        <f>Tabla_Consulta_desde_proyectos6[[#This Row],[PRYApath]]&amp;" "&amp;Tabla_Consulta_desde_proyectos6[[#This Row],[Usunombre]]</f>
        <v>/0016/0006 RAFAEL VEGA ALVAREZ</v>
      </c>
    </row>
    <row r="6094" spans="1:11" x14ac:dyDescent="0.3">
      <c r="A6094" t="s">
        <v>4659</v>
      </c>
      <c r="B6094" t="s">
        <v>4957</v>
      </c>
      <c r="C6094" t="s">
        <v>5002</v>
      </c>
      <c r="D6094" t="s">
        <v>5953</v>
      </c>
      <c r="E6094" t="s">
        <v>29</v>
      </c>
      <c r="F6094" t="s">
        <v>4434</v>
      </c>
      <c r="G6094">
        <v>2</v>
      </c>
      <c r="H60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4" t="str">
        <f>Tabla_Consulta_desde_proyectos6[[#This Row],[PRYApath]]&amp;" "&amp;Tabla_Consulta_desde_proyectos6[[#This Row],[Usunombre]]</f>
        <v>/0016/0006 RAFAEL VEGA ALVAREZ</v>
      </c>
    </row>
    <row r="6095" spans="1:11" x14ac:dyDescent="0.3">
      <c r="A6095" t="s">
        <v>4659</v>
      </c>
      <c r="B6095" t="s">
        <v>4957</v>
      </c>
      <c r="C6095" t="s">
        <v>5002</v>
      </c>
      <c r="D6095" t="s">
        <v>5953</v>
      </c>
      <c r="E6095" t="s">
        <v>29</v>
      </c>
      <c r="F6095" t="s">
        <v>4493</v>
      </c>
      <c r="G6095">
        <v>1.5</v>
      </c>
      <c r="H60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5" t="str">
        <f>Tabla_Consulta_desde_proyectos6[[#This Row],[PRYApath]]&amp;" "&amp;Tabla_Consulta_desde_proyectos6[[#This Row],[Usunombre]]</f>
        <v>/0016/0006 RAFAEL VEGA ALVAREZ</v>
      </c>
    </row>
    <row r="6096" spans="1:11" x14ac:dyDescent="0.3">
      <c r="A6096" t="s">
        <v>4659</v>
      </c>
      <c r="B6096" t="s">
        <v>4957</v>
      </c>
      <c r="C6096" t="s">
        <v>4958</v>
      </c>
      <c r="D6096" t="s">
        <v>5953</v>
      </c>
      <c r="E6096" t="s">
        <v>29</v>
      </c>
      <c r="F6096" t="s">
        <v>4493</v>
      </c>
      <c r="G6096">
        <v>0.75</v>
      </c>
      <c r="H60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6" t="str">
        <f>Tabla_Consulta_desde_proyectos6[[#This Row],[PRYApath]]&amp;" "&amp;Tabla_Consulta_desde_proyectos6[[#This Row],[Usunombre]]</f>
        <v>/0016/0006 RAFAEL VEGA ALVAREZ</v>
      </c>
    </row>
    <row r="6097" spans="1:11" x14ac:dyDescent="0.3">
      <c r="A6097" t="s">
        <v>4659</v>
      </c>
      <c r="B6097" t="s">
        <v>4957</v>
      </c>
      <c r="C6097" t="s">
        <v>5002</v>
      </c>
      <c r="D6097" t="s">
        <v>5953</v>
      </c>
      <c r="E6097" t="s">
        <v>29</v>
      </c>
      <c r="F6097" t="s">
        <v>4559</v>
      </c>
      <c r="G6097">
        <v>1</v>
      </c>
      <c r="H60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7" t="str">
        <f>Tabla_Consulta_desde_proyectos6[[#This Row],[PRYApath]]&amp;" "&amp;Tabla_Consulta_desde_proyectos6[[#This Row],[Usunombre]]</f>
        <v>/0016/0006 RAFAEL VEGA ALVAREZ</v>
      </c>
    </row>
    <row r="6098" spans="1:11" x14ac:dyDescent="0.3">
      <c r="A6098" t="s">
        <v>4659</v>
      </c>
      <c r="B6098" t="s">
        <v>4957</v>
      </c>
      <c r="C6098" t="s">
        <v>5002</v>
      </c>
      <c r="D6098" t="s">
        <v>5953</v>
      </c>
      <c r="E6098" t="s">
        <v>29</v>
      </c>
      <c r="F6098" t="s">
        <v>4593</v>
      </c>
      <c r="G6098">
        <v>1.5</v>
      </c>
      <c r="H60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8" t="str">
        <f>Tabla_Consulta_desde_proyectos6[[#This Row],[PRYApath]]&amp;" "&amp;Tabla_Consulta_desde_proyectos6[[#This Row],[Usunombre]]</f>
        <v>/0016/0006 RAFAEL VEGA ALVAREZ</v>
      </c>
    </row>
    <row r="6099" spans="1:11" x14ac:dyDescent="0.3">
      <c r="A6099" t="s">
        <v>4659</v>
      </c>
      <c r="B6099" t="s">
        <v>4957</v>
      </c>
      <c r="C6099" t="s">
        <v>4958</v>
      </c>
      <c r="D6099" t="s">
        <v>5953</v>
      </c>
      <c r="E6099" t="s">
        <v>29</v>
      </c>
      <c r="F6099" t="s">
        <v>4593</v>
      </c>
      <c r="G6099">
        <v>4</v>
      </c>
      <c r="H6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099" t="str">
        <f>Tabla_Consulta_desde_proyectos6[[#This Row],[PRYApath]]&amp;" "&amp;Tabla_Consulta_desde_proyectos6[[#This Row],[Usunombre]]</f>
        <v>/0016/0006 RAFAEL VEGA ALVAREZ</v>
      </c>
    </row>
    <row r="6100" spans="1:11" x14ac:dyDescent="0.3">
      <c r="A6100" t="s">
        <v>4659</v>
      </c>
      <c r="B6100" t="s">
        <v>4957</v>
      </c>
      <c r="C6100" t="s">
        <v>5002</v>
      </c>
      <c r="D6100" t="s">
        <v>5953</v>
      </c>
      <c r="E6100" t="s">
        <v>29</v>
      </c>
      <c r="F6100" t="s">
        <v>4610</v>
      </c>
      <c r="G6100">
        <v>1.5</v>
      </c>
      <c r="H6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0" t="str">
        <f>Tabla_Consulta_desde_proyectos6[[#This Row],[PRYApath]]&amp;" "&amp;Tabla_Consulta_desde_proyectos6[[#This Row],[Usunombre]]</f>
        <v>/0016/0006 RAFAEL VEGA ALVAREZ</v>
      </c>
    </row>
    <row r="6101" spans="1:11" x14ac:dyDescent="0.3">
      <c r="A6101" t="s">
        <v>4659</v>
      </c>
      <c r="B6101" t="s">
        <v>4957</v>
      </c>
      <c r="C6101" t="s">
        <v>5002</v>
      </c>
      <c r="D6101" t="s">
        <v>5953</v>
      </c>
      <c r="E6101" t="s">
        <v>29</v>
      </c>
      <c r="F6101" t="s">
        <v>4692</v>
      </c>
      <c r="G6101">
        <v>1</v>
      </c>
      <c r="H6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1" t="str">
        <f>Tabla_Consulta_desde_proyectos6[[#This Row],[PRYApath]]&amp;" "&amp;Tabla_Consulta_desde_proyectos6[[#This Row],[Usunombre]]</f>
        <v>/0016/0006 RAFAEL VEGA ALVAREZ</v>
      </c>
    </row>
    <row r="6102" spans="1:11" x14ac:dyDescent="0.3">
      <c r="A6102" t="s">
        <v>4659</v>
      </c>
      <c r="B6102" t="s">
        <v>4957</v>
      </c>
      <c r="C6102" t="s">
        <v>4958</v>
      </c>
      <c r="D6102" t="s">
        <v>5953</v>
      </c>
      <c r="E6102" t="s">
        <v>29</v>
      </c>
      <c r="F6102" t="s">
        <v>4692</v>
      </c>
      <c r="G6102">
        <v>5</v>
      </c>
      <c r="H6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2" t="str">
        <f>Tabla_Consulta_desde_proyectos6[[#This Row],[PRYApath]]&amp;" "&amp;Tabla_Consulta_desde_proyectos6[[#This Row],[Usunombre]]</f>
        <v>/0016/0006 RAFAEL VEGA ALVAREZ</v>
      </c>
    </row>
    <row r="6103" spans="1:11" x14ac:dyDescent="0.3">
      <c r="A6103" t="s">
        <v>4659</v>
      </c>
      <c r="B6103" t="s">
        <v>4957</v>
      </c>
      <c r="C6103" t="s">
        <v>5002</v>
      </c>
      <c r="D6103" t="s">
        <v>5953</v>
      </c>
      <c r="E6103" t="s">
        <v>29</v>
      </c>
      <c r="F6103" t="s">
        <v>4640</v>
      </c>
      <c r="G6103">
        <v>1.25</v>
      </c>
      <c r="H6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3" t="str">
        <f>Tabla_Consulta_desde_proyectos6[[#This Row],[PRYApath]]&amp;" "&amp;Tabla_Consulta_desde_proyectos6[[#This Row],[Usunombre]]</f>
        <v>/0016/0006 RAFAEL VEGA ALVAREZ</v>
      </c>
    </row>
    <row r="6104" spans="1:11" x14ac:dyDescent="0.3">
      <c r="A6104" t="s">
        <v>4659</v>
      </c>
      <c r="B6104" t="s">
        <v>4957</v>
      </c>
      <c r="C6104" t="s">
        <v>4958</v>
      </c>
      <c r="D6104" t="s">
        <v>5953</v>
      </c>
      <c r="E6104" t="s">
        <v>29</v>
      </c>
      <c r="F6104" t="s">
        <v>4640</v>
      </c>
      <c r="G6104">
        <v>9.5</v>
      </c>
      <c r="H6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4" t="str">
        <f>Tabla_Consulta_desde_proyectos6[[#This Row],[PRYApath]]&amp;" "&amp;Tabla_Consulta_desde_proyectos6[[#This Row],[Usunombre]]</f>
        <v>/0016/0006 RAFAEL VEGA ALVAREZ</v>
      </c>
    </row>
    <row r="6105" spans="1:11" x14ac:dyDescent="0.3">
      <c r="A6105" t="s">
        <v>4659</v>
      </c>
      <c r="B6105" t="s">
        <v>4957</v>
      </c>
      <c r="C6105" t="s">
        <v>5002</v>
      </c>
      <c r="D6105" t="s">
        <v>5953</v>
      </c>
      <c r="E6105" t="s">
        <v>29</v>
      </c>
      <c r="F6105" t="s">
        <v>8381</v>
      </c>
      <c r="G6105">
        <v>1.5</v>
      </c>
      <c r="H610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5" t="str">
        <f>Tabla_Consulta_desde_proyectos6[[#This Row],[PRYApath]]&amp;" "&amp;Tabla_Consulta_desde_proyectos6[[#This Row],[Usunombre]]</f>
        <v>/0016/0006 RAFAEL VEGA ALVAREZ</v>
      </c>
    </row>
    <row r="6106" spans="1:11" x14ac:dyDescent="0.3">
      <c r="A6106" t="s">
        <v>4659</v>
      </c>
      <c r="B6106" t="s">
        <v>4957</v>
      </c>
      <c r="C6106" t="s">
        <v>4958</v>
      </c>
      <c r="D6106" t="s">
        <v>5953</v>
      </c>
      <c r="E6106" t="s">
        <v>29</v>
      </c>
      <c r="F6106" t="s">
        <v>8381</v>
      </c>
      <c r="G6106">
        <v>0.5</v>
      </c>
      <c r="H610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6" t="str">
        <f>Tabla_Consulta_desde_proyectos6[[#This Row],[PRYApath]]&amp;" "&amp;Tabla_Consulta_desde_proyectos6[[#This Row],[Usunombre]]</f>
        <v>/0016/0006 RAFAEL VEGA ALVAREZ</v>
      </c>
    </row>
    <row r="6107" spans="1:11" x14ac:dyDescent="0.3">
      <c r="A6107" t="s">
        <v>4659</v>
      </c>
      <c r="B6107" t="s">
        <v>5508</v>
      </c>
      <c r="C6107" t="s">
        <v>5509</v>
      </c>
      <c r="D6107" t="s">
        <v>5954</v>
      </c>
      <c r="E6107" t="s">
        <v>286</v>
      </c>
      <c r="F6107" t="s">
        <v>4342</v>
      </c>
      <c r="G6107">
        <v>1</v>
      </c>
      <c r="H6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7" t="str">
        <f>Tabla_Consulta_desde_proyectos6[[#This Row],[PRYApath]]&amp;" "&amp;Tabla_Consulta_desde_proyectos6[[#This Row],[Usunombre]]</f>
        <v>/0016/0008 ALFONSO FUENTES RODRIGUEZ</v>
      </c>
    </row>
    <row r="6108" spans="1:11" x14ac:dyDescent="0.3">
      <c r="A6108" t="s">
        <v>4659</v>
      </c>
      <c r="B6108" t="s">
        <v>5508</v>
      </c>
      <c r="C6108" t="s">
        <v>5634</v>
      </c>
      <c r="D6108" t="s">
        <v>5954</v>
      </c>
      <c r="E6108" t="s">
        <v>136</v>
      </c>
      <c r="F6108" t="s">
        <v>4284</v>
      </c>
      <c r="G6108">
        <v>0.5</v>
      </c>
      <c r="H6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8" t="str">
        <f>Tabla_Consulta_desde_proyectos6[[#This Row],[PRYApath]]&amp;" "&amp;Tabla_Consulta_desde_proyectos6[[#This Row],[Usunombre]]</f>
        <v>/0016/0008 GEHISSON ANDRES GAITAN HERRERA</v>
      </c>
    </row>
    <row r="6109" spans="1:11" x14ac:dyDescent="0.3">
      <c r="A6109" t="s">
        <v>4659</v>
      </c>
      <c r="B6109" t="s">
        <v>5384</v>
      </c>
      <c r="C6109" t="s">
        <v>5385</v>
      </c>
      <c r="D6109" t="s">
        <v>5955</v>
      </c>
      <c r="E6109" t="s">
        <v>136</v>
      </c>
      <c r="F6109" t="s">
        <v>4258</v>
      </c>
      <c r="G6109">
        <v>14.75</v>
      </c>
      <c r="H6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09" t="str">
        <f>Tabla_Consulta_desde_proyectos6[[#This Row],[PRYApath]]&amp;" "&amp;Tabla_Consulta_desde_proyectos6[[#This Row],[Usunombre]]</f>
        <v>/0016/0010 GEHISSON ANDRES GAITAN HERRERA</v>
      </c>
    </row>
    <row r="6110" spans="1:11" x14ac:dyDescent="0.3">
      <c r="A6110" t="s">
        <v>4659</v>
      </c>
      <c r="B6110" t="s">
        <v>5384</v>
      </c>
      <c r="C6110" t="s">
        <v>5396</v>
      </c>
      <c r="D6110" t="s">
        <v>5955</v>
      </c>
      <c r="E6110" t="s">
        <v>136</v>
      </c>
      <c r="F6110" t="s">
        <v>4342</v>
      </c>
      <c r="G6110">
        <v>0.5</v>
      </c>
      <c r="H6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0" t="str">
        <f>Tabla_Consulta_desde_proyectos6[[#This Row],[PRYApath]]&amp;" "&amp;Tabla_Consulta_desde_proyectos6[[#This Row],[Usunombre]]</f>
        <v>/0016/0010 GEHISSON ANDRES GAITAN HERRERA</v>
      </c>
    </row>
    <row r="6111" spans="1:11" x14ac:dyDescent="0.3">
      <c r="A6111" t="s">
        <v>4659</v>
      </c>
      <c r="B6111" t="s">
        <v>5384</v>
      </c>
      <c r="C6111" t="s">
        <v>5385</v>
      </c>
      <c r="D6111" t="s">
        <v>5955</v>
      </c>
      <c r="E6111" t="s">
        <v>136</v>
      </c>
      <c r="F6111" t="s">
        <v>4366</v>
      </c>
      <c r="G6111">
        <v>0.25</v>
      </c>
      <c r="H6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1" t="str">
        <f>Tabla_Consulta_desde_proyectos6[[#This Row],[PRYApath]]&amp;" "&amp;Tabla_Consulta_desde_proyectos6[[#This Row],[Usunombre]]</f>
        <v>/0016/0010 GEHISSON ANDRES GAITAN HERRERA</v>
      </c>
    </row>
    <row r="6112" spans="1:11" x14ac:dyDescent="0.3">
      <c r="A6112" t="s">
        <v>4659</v>
      </c>
      <c r="B6112" t="s">
        <v>5384</v>
      </c>
      <c r="C6112" t="s">
        <v>5396</v>
      </c>
      <c r="D6112" t="s">
        <v>5955</v>
      </c>
      <c r="E6112" t="s">
        <v>29</v>
      </c>
      <c r="F6112" t="s">
        <v>4640</v>
      </c>
      <c r="G6112">
        <v>7</v>
      </c>
      <c r="H6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2" t="str">
        <f>Tabla_Consulta_desde_proyectos6[[#This Row],[PRYApath]]&amp;" "&amp;Tabla_Consulta_desde_proyectos6[[#This Row],[Usunombre]]</f>
        <v>/0016/0010 RAFAEL VEGA ALVAREZ</v>
      </c>
    </row>
    <row r="6113" spans="1:11" x14ac:dyDescent="0.3">
      <c r="A6113" t="s">
        <v>4659</v>
      </c>
      <c r="B6113" t="s">
        <v>4963</v>
      </c>
      <c r="C6113" t="s">
        <v>5197</v>
      </c>
      <c r="D6113" t="s">
        <v>5956</v>
      </c>
      <c r="E6113" t="s">
        <v>286</v>
      </c>
      <c r="F6113" t="s">
        <v>4434</v>
      </c>
      <c r="G6113">
        <v>3</v>
      </c>
      <c r="H6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3" t="str">
        <f>Tabla_Consulta_desde_proyectos6[[#This Row],[PRYApath]]&amp;" "&amp;Tabla_Consulta_desde_proyectos6[[#This Row],[Usunombre]]</f>
        <v>/0016/0012 ALFONSO FUENTES RODRIGUEZ</v>
      </c>
    </row>
    <row r="6114" spans="1:11" x14ac:dyDescent="0.3">
      <c r="A6114" t="s">
        <v>4659</v>
      </c>
      <c r="B6114" t="s">
        <v>4963</v>
      </c>
      <c r="C6114" t="s">
        <v>4964</v>
      </c>
      <c r="D6114" t="s">
        <v>5956</v>
      </c>
      <c r="E6114" t="s">
        <v>286</v>
      </c>
      <c r="F6114" t="s">
        <v>4640</v>
      </c>
      <c r="G6114">
        <v>0.5</v>
      </c>
      <c r="H6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4" t="str">
        <f>Tabla_Consulta_desde_proyectos6[[#This Row],[PRYApath]]&amp;" "&amp;Tabla_Consulta_desde_proyectos6[[#This Row],[Usunombre]]</f>
        <v>/0016/0012 ALFONSO FUENTES RODRIGUEZ</v>
      </c>
    </row>
    <row r="6115" spans="1:11" x14ac:dyDescent="0.3">
      <c r="A6115" t="s">
        <v>4659</v>
      </c>
      <c r="B6115" t="s">
        <v>4963</v>
      </c>
      <c r="C6115" t="s">
        <v>4964</v>
      </c>
      <c r="D6115" t="s">
        <v>5956</v>
      </c>
      <c r="E6115" t="s">
        <v>65</v>
      </c>
      <c r="F6115" t="s">
        <v>4593</v>
      </c>
      <c r="G6115">
        <v>1.75</v>
      </c>
      <c r="H6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5" t="str">
        <f>Tabla_Consulta_desde_proyectos6[[#This Row],[PRYApath]]&amp;" "&amp;Tabla_Consulta_desde_proyectos6[[#This Row],[Usunombre]]</f>
        <v>/0016/0012 ALFONSO VARGAS CHAVES</v>
      </c>
    </row>
    <row r="6116" spans="1:11" x14ac:dyDescent="0.3">
      <c r="A6116" t="s">
        <v>4659</v>
      </c>
      <c r="B6116" t="s">
        <v>4963</v>
      </c>
      <c r="C6116" t="s">
        <v>5197</v>
      </c>
      <c r="D6116" t="s">
        <v>5956</v>
      </c>
      <c r="E6116" t="s">
        <v>136</v>
      </c>
      <c r="F6116" t="s">
        <v>4258</v>
      </c>
      <c r="G6116">
        <v>1</v>
      </c>
      <c r="H6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6" t="str">
        <f>Tabla_Consulta_desde_proyectos6[[#This Row],[PRYApath]]&amp;" "&amp;Tabla_Consulta_desde_proyectos6[[#This Row],[Usunombre]]</f>
        <v>/0016/0012 GEHISSON ANDRES GAITAN HERRERA</v>
      </c>
    </row>
    <row r="6117" spans="1:11" x14ac:dyDescent="0.3">
      <c r="A6117" t="s">
        <v>4659</v>
      </c>
      <c r="B6117" t="s">
        <v>4960</v>
      </c>
      <c r="C6117" t="s">
        <v>4961</v>
      </c>
      <c r="D6117" t="s">
        <v>5957</v>
      </c>
      <c r="E6117" t="s">
        <v>65</v>
      </c>
      <c r="F6117" t="s">
        <v>4258</v>
      </c>
      <c r="G6117">
        <v>3</v>
      </c>
      <c r="H6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7" t="str">
        <f>Tabla_Consulta_desde_proyectos6[[#This Row],[PRYApath]]&amp;" "&amp;Tabla_Consulta_desde_proyectos6[[#This Row],[Usunombre]]</f>
        <v>/0016/0014 ALFONSO VARGAS CHAVES</v>
      </c>
    </row>
    <row r="6118" spans="1:11" x14ac:dyDescent="0.3">
      <c r="A6118" t="s">
        <v>4659</v>
      </c>
      <c r="B6118" t="s">
        <v>4960</v>
      </c>
      <c r="C6118" t="s">
        <v>4961</v>
      </c>
      <c r="D6118" t="s">
        <v>5957</v>
      </c>
      <c r="E6118" t="s">
        <v>65</v>
      </c>
      <c r="F6118" t="s">
        <v>4284</v>
      </c>
      <c r="G6118">
        <v>0.5</v>
      </c>
      <c r="H6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8" t="str">
        <f>Tabla_Consulta_desde_proyectos6[[#This Row],[PRYApath]]&amp;" "&amp;Tabla_Consulta_desde_proyectos6[[#This Row],[Usunombre]]</f>
        <v>/0016/0014 ALFONSO VARGAS CHAVES</v>
      </c>
    </row>
    <row r="6119" spans="1:11" x14ac:dyDescent="0.3">
      <c r="A6119" t="s">
        <v>4659</v>
      </c>
      <c r="B6119" t="s">
        <v>4960</v>
      </c>
      <c r="C6119" t="s">
        <v>4961</v>
      </c>
      <c r="D6119" t="s">
        <v>5957</v>
      </c>
      <c r="E6119" t="s">
        <v>65</v>
      </c>
      <c r="F6119" t="s">
        <v>4342</v>
      </c>
      <c r="G6119">
        <v>1.5</v>
      </c>
      <c r="H6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19" t="str">
        <f>Tabla_Consulta_desde_proyectos6[[#This Row],[PRYApath]]&amp;" "&amp;Tabla_Consulta_desde_proyectos6[[#This Row],[Usunombre]]</f>
        <v>/0016/0014 ALFONSO VARGAS CHAVES</v>
      </c>
    </row>
    <row r="6120" spans="1:11" x14ac:dyDescent="0.3">
      <c r="A6120" t="s">
        <v>4659</v>
      </c>
      <c r="B6120" t="s">
        <v>4960</v>
      </c>
      <c r="C6120" t="s">
        <v>4961</v>
      </c>
      <c r="D6120" t="s">
        <v>5957</v>
      </c>
      <c r="E6120" t="s">
        <v>65</v>
      </c>
      <c r="F6120" t="s">
        <v>4366</v>
      </c>
      <c r="G6120">
        <v>0.75</v>
      </c>
      <c r="H6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0" t="str">
        <f>Tabla_Consulta_desde_proyectos6[[#This Row],[PRYApath]]&amp;" "&amp;Tabla_Consulta_desde_proyectos6[[#This Row],[Usunombre]]</f>
        <v>/0016/0014 ALFONSO VARGAS CHAVES</v>
      </c>
    </row>
    <row r="6121" spans="1:11" x14ac:dyDescent="0.3">
      <c r="A6121" t="s">
        <v>4659</v>
      </c>
      <c r="B6121" t="s">
        <v>4960</v>
      </c>
      <c r="C6121" t="s">
        <v>4961</v>
      </c>
      <c r="D6121" t="s">
        <v>5957</v>
      </c>
      <c r="E6121" t="s">
        <v>65</v>
      </c>
      <c r="F6121" t="s">
        <v>4388</v>
      </c>
      <c r="G6121">
        <v>2.25</v>
      </c>
      <c r="H6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1" t="str">
        <f>Tabla_Consulta_desde_proyectos6[[#This Row],[PRYApath]]&amp;" "&amp;Tabla_Consulta_desde_proyectos6[[#This Row],[Usunombre]]</f>
        <v>/0016/0014 ALFONSO VARGAS CHAVES</v>
      </c>
    </row>
    <row r="6122" spans="1:11" x14ac:dyDescent="0.3">
      <c r="A6122" t="s">
        <v>4659</v>
      </c>
      <c r="B6122" t="s">
        <v>4960</v>
      </c>
      <c r="C6122" t="s">
        <v>4961</v>
      </c>
      <c r="D6122" t="s">
        <v>5957</v>
      </c>
      <c r="E6122" t="s">
        <v>65</v>
      </c>
      <c r="F6122" t="s">
        <v>4422</v>
      </c>
      <c r="G6122">
        <v>1.5</v>
      </c>
      <c r="H6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2" t="str">
        <f>Tabla_Consulta_desde_proyectos6[[#This Row],[PRYApath]]&amp;" "&amp;Tabla_Consulta_desde_proyectos6[[#This Row],[Usunombre]]</f>
        <v>/0016/0014 ALFONSO VARGAS CHAVES</v>
      </c>
    </row>
    <row r="6123" spans="1:11" x14ac:dyDescent="0.3">
      <c r="A6123" t="s">
        <v>4659</v>
      </c>
      <c r="B6123" t="s">
        <v>4960</v>
      </c>
      <c r="C6123" t="s">
        <v>4961</v>
      </c>
      <c r="D6123" t="s">
        <v>5957</v>
      </c>
      <c r="E6123" t="s">
        <v>65</v>
      </c>
      <c r="F6123" t="s">
        <v>4434</v>
      </c>
      <c r="G6123">
        <v>13.25</v>
      </c>
      <c r="H61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3" t="str">
        <f>Tabla_Consulta_desde_proyectos6[[#This Row],[PRYApath]]&amp;" "&amp;Tabla_Consulta_desde_proyectos6[[#This Row],[Usunombre]]</f>
        <v>/0016/0014 ALFONSO VARGAS CHAVES</v>
      </c>
    </row>
    <row r="6124" spans="1:11" x14ac:dyDescent="0.3">
      <c r="A6124" t="s">
        <v>4659</v>
      </c>
      <c r="B6124" t="s">
        <v>4960</v>
      </c>
      <c r="C6124" t="s">
        <v>4961</v>
      </c>
      <c r="D6124" t="s">
        <v>5957</v>
      </c>
      <c r="E6124" t="s">
        <v>65</v>
      </c>
      <c r="F6124" t="s">
        <v>4493</v>
      </c>
      <c r="G6124">
        <v>6.5</v>
      </c>
      <c r="H6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4" t="str">
        <f>Tabla_Consulta_desde_proyectos6[[#This Row],[PRYApath]]&amp;" "&amp;Tabla_Consulta_desde_proyectos6[[#This Row],[Usunombre]]</f>
        <v>/0016/0014 ALFONSO VARGAS CHAVES</v>
      </c>
    </row>
    <row r="6125" spans="1:11" x14ac:dyDescent="0.3">
      <c r="A6125" t="s">
        <v>4659</v>
      </c>
      <c r="B6125" t="s">
        <v>4960</v>
      </c>
      <c r="C6125" t="s">
        <v>4961</v>
      </c>
      <c r="D6125" t="s">
        <v>5957</v>
      </c>
      <c r="E6125" t="s">
        <v>65</v>
      </c>
      <c r="F6125" t="s">
        <v>8381</v>
      </c>
      <c r="G6125">
        <v>0.75</v>
      </c>
      <c r="H612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5" t="str">
        <f>Tabla_Consulta_desde_proyectos6[[#This Row],[PRYApath]]&amp;" "&amp;Tabla_Consulta_desde_proyectos6[[#This Row],[Usunombre]]</f>
        <v>/0016/0014 ALFONSO VARGAS CHAVES</v>
      </c>
    </row>
    <row r="6126" spans="1:11" x14ac:dyDescent="0.3">
      <c r="A6126" t="s">
        <v>4659</v>
      </c>
      <c r="B6126" t="s">
        <v>4960</v>
      </c>
      <c r="C6126" t="s">
        <v>4961</v>
      </c>
      <c r="D6126" t="s">
        <v>5957</v>
      </c>
      <c r="E6126" t="s">
        <v>136</v>
      </c>
      <c r="F6126" t="s">
        <v>4258</v>
      </c>
      <c r="G6126">
        <v>15.5</v>
      </c>
      <c r="H61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6" t="str">
        <f>Tabla_Consulta_desde_proyectos6[[#This Row],[PRYApath]]&amp;" "&amp;Tabla_Consulta_desde_proyectos6[[#This Row],[Usunombre]]</f>
        <v>/0016/0014 GEHISSON ANDRES GAITAN HERRERA</v>
      </c>
    </row>
    <row r="6127" spans="1:11" x14ac:dyDescent="0.3">
      <c r="A6127" t="s">
        <v>4659</v>
      </c>
      <c r="B6127" t="s">
        <v>4967</v>
      </c>
      <c r="C6127" t="s">
        <v>4970</v>
      </c>
      <c r="D6127" t="s">
        <v>5958</v>
      </c>
      <c r="E6127" t="s">
        <v>286</v>
      </c>
      <c r="F6127" t="s">
        <v>4692</v>
      </c>
      <c r="G6127">
        <v>1.75</v>
      </c>
      <c r="H6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7" t="str">
        <f>Tabla_Consulta_desde_proyectos6[[#This Row],[PRYApath]]&amp;" "&amp;Tabla_Consulta_desde_proyectos6[[#This Row],[Usunombre]]</f>
        <v>/0016/0016 ALFONSO FUENTES RODRIGUEZ</v>
      </c>
    </row>
    <row r="6128" spans="1:11" x14ac:dyDescent="0.3">
      <c r="A6128" t="s">
        <v>4659</v>
      </c>
      <c r="B6128" t="s">
        <v>4967</v>
      </c>
      <c r="C6128" t="s">
        <v>5327</v>
      </c>
      <c r="D6128" t="s">
        <v>5958</v>
      </c>
      <c r="E6128" t="s">
        <v>65</v>
      </c>
      <c r="F6128" t="s">
        <v>4258</v>
      </c>
      <c r="G6128">
        <v>2.5</v>
      </c>
      <c r="H6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8" t="str">
        <f>Tabla_Consulta_desde_proyectos6[[#This Row],[PRYApath]]&amp;" "&amp;Tabla_Consulta_desde_proyectos6[[#This Row],[Usunombre]]</f>
        <v>/0016/0016 ALFONSO VARGAS CHAVES</v>
      </c>
    </row>
    <row r="6129" spans="1:11" x14ac:dyDescent="0.3">
      <c r="A6129" t="s">
        <v>4659</v>
      </c>
      <c r="B6129" t="s">
        <v>4967</v>
      </c>
      <c r="C6129" t="s">
        <v>4970</v>
      </c>
      <c r="D6129" t="s">
        <v>5958</v>
      </c>
      <c r="E6129" t="s">
        <v>65</v>
      </c>
      <c r="F6129" t="s">
        <v>4258</v>
      </c>
      <c r="G6129">
        <v>4.25</v>
      </c>
      <c r="H6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29" t="str">
        <f>Tabla_Consulta_desde_proyectos6[[#This Row],[PRYApath]]&amp;" "&amp;Tabla_Consulta_desde_proyectos6[[#This Row],[Usunombre]]</f>
        <v>/0016/0016 ALFONSO VARGAS CHAVES</v>
      </c>
    </row>
    <row r="6130" spans="1:11" x14ac:dyDescent="0.3">
      <c r="A6130" t="s">
        <v>4659</v>
      </c>
      <c r="B6130" t="s">
        <v>4967</v>
      </c>
      <c r="C6130" t="s">
        <v>5327</v>
      </c>
      <c r="D6130" t="s">
        <v>5958</v>
      </c>
      <c r="E6130" t="s">
        <v>65</v>
      </c>
      <c r="F6130" t="s">
        <v>4284</v>
      </c>
      <c r="G6130">
        <v>0.5</v>
      </c>
      <c r="H6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0" t="str">
        <f>Tabla_Consulta_desde_proyectos6[[#This Row],[PRYApath]]&amp;" "&amp;Tabla_Consulta_desde_proyectos6[[#This Row],[Usunombre]]</f>
        <v>/0016/0016 ALFONSO VARGAS CHAVES</v>
      </c>
    </row>
    <row r="6131" spans="1:11" x14ac:dyDescent="0.3">
      <c r="A6131" t="s">
        <v>4659</v>
      </c>
      <c r="B6131" t="s">
        <v>4967</v>
      </c>
      <c r="C6131" t="s">
        <v>5327</v>
      </c>
      <c r="D6131" t="s">
        <v>5958</v>
      </c>
      <c r="E6131" t="s">
        <v>65</v>
      </c>
      <c r="F6131" t="s">
        <v>4342</v>
      </c>
      <c r="G6131">
        <v>1</v>
      </c>
      <c r="H6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1" t="str">
        <f>Tabla_Consulta_desde_proyectos6[[#This Row],[PRYApath]]&amp;" "&amp;Tabla_Consulta_desde_proyectos6[[#This Row],[Usunombre]]</f>
        <v>/0016/0016 ALFONSO VARGAS CHAVES</v>
      </c>
    </row>
    <row r="6132" spans="1:11" x14ac:dyDescent="0.3">
      <c r="A6132" t="s">
        <v>4659</v>
      </c>
      <c r="B6132" t="s">
        <v>4967</v>
      </c>
      <c r="C6132" t="s">
        <v>4970</v>
      </c>
      <c r="D6132" t="s">
        <v>5958</v>
      </c>
      <c r="E6132" t="s">
        <v>65</v>
      </c>
      <c r="F6132" t="s">
        <v>4366</v>
      </c>
      <c r="G6132">
        <v>0.5</v>
      </c>
      <c r="H6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2" t="str">
        <f>Tabla_Consulta_desde_proyectos6[[#This Row],[PRYApath]]&amp;" "&amp;Tabla_Consulta_desde_proyectos6[[#This Row],[Usunombre]]</f>
        <v>/0016/0016 ALFONSO VARGAS CHAVES</v>
      </c>
    </row>
    <row r="6133" spans="1:11" x14ac:dyDescent="0.3">
      <c r="A6133" t="s">
        <v>4659</v>
      </c>
      <c r="B6133" t="s">
        <v>4967</v>
      </c>
      <c r="C6133" t="s">
        <v>5327</v>
      </c>
      <c r="D6133" t="s">
        <v>5958</v>
      </c>
      <c r="E6133" t="s">
        <v>65</v>
      </c>
      <c r="F6133" t="s">
        <v>4388</v>
      </c>
      <c r="G6133">
        <v>0.5</v>
      </c>
      <c r="H6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3" t="str">
        <f>Tabla_Consulta_desde_proyectos6[[#This Row],[PRYApath]]&amp;" "&amp;Tabla_Consulta_desde_proyectos6[[#This Row],[Usunombre]]</f>
        <v>/0016/0016 ALFONSO VARGAS CHAVES</v>
      </c>
    </row>
    <row r="6134" spans="1:11" x14ac:dyDescent="0.3">
      <c r="A6134" t="s">
        <v>4659</v>
      </c>
      <c r="B6134" t="s">
        <v>4967</v>
      </c>
      <c r="C6134" t="s">
        <v>5327</v>
      </c>
      <c r="D6134" t="s">
        <v>5958</v>
      </c>
      <c r="E6134" t="s">
        <v>65</v>
      </c>
      <c r="F6134" t="s">
        <v>4422</v>
      </c>
      <c r="G6134">
        <v>1</v>
      </c>
      <c r="H6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4" t="str">
        <f>Tabla_Consulta_desde_proyectos6[[#This Row],[PRYApath]]&amp;" "&amp;Tabla_Consulta_desde_proyectos6[[#This Row],[Usunombre]]</f>
        <v>/0016/0016 ALFONSO VARGAS CHAVES</v>
      </c>
    </row>
    <row r="6135" spans="1:11" x14ac:dyDescent="0.3">
      <c r="A6135" t="s">
        <v>4659</v>
      </c>
      <c r="B6135" t="s">
        <v>4967</v>
      </c>
      <c r="C6135" t="s">
        <v>5327</v>
      </c>
      <c r="D6135" t="s">
        <v>5958</v>
      </c>
      <c r="E6135" t="s">
        <v>65</v>
      </c>
      <c r="F6135" t="s">
        <v>4434</v>
      </c>
      <c r="G6135">
        <v>0.5</v>
      </c>
      <c r="H6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5" t="str">
        <f>Tabla_Consulta_desde_proyectos6[[#This Row],[PRYApath]]&amp;" "&amp;Tabla_Consulta_desde_proyectos6[[#This Row],[Usunombre]]</f>
        <v>/0016/0016 ALFONSO VARGAS CHAVES</v>
      </c>
    </row>
    <row r="6136" spans="1:11" x14ac:dyDescent="0.3">
      <c r="A6136" t="s">
        <v>4659</v>
      </c>
      <c r="B6136" t="s">
        <v>4967</v>
      </c>
      <c r="C6136" t="s">
        <v>5327</v>
      </c>
      <c r="D6136" t="s">
        <v>5958</v>
      </c>
      <c r="E6136" t="s">
        <v>65</v>
      </c>
      <c r="F6136" t="s">
        <v>4493</v>
      </c>
      <c r="G6136">
        <v>0.5</v>
      </c>
      <c r="H6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6" t="str">
        <f>Tabla_Consulta_desde_proyectos6[[#This Row],[PRYApath]]&amp;" "&amp;Tabla_Consulta_desde_proyectos6[[#This Row],[Usunombre]]</f>
        <v>/0016/0016 ALFONSO VARGAS CHAVES</v>
      </c>
    </row>
    <row r="6137" spans="1:11" x14ac:dyDescent="0.3">
      <c r="A6137" t="s">
        <v>4659</v>
      </c>
      <c r="B6137" t="s">
        <v>4967</v>
      </c>
      <c r="C6137" t="s">
        <v>4970</v>
      </c>
      <c r="D6137" t="s">
        <v>5958</v>
      </c>
      <c r="E6137" t="s">
        <v>309</v>
      </c>
      <c r="F6137" t="s">
        <v>4258</v>
      </c>
      <c r="G6137">
        <v>2</v>
      </c>
      <c r="H6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7" t="str">
        <f>Tabla_Consulta_desde_proyectos6[[#This Row],[PRYApath]]&amp;" "&amp;Tabla_Consulta_desde_proyectos6[[#This Row],[Usunombre]]</f>
        <v>/0016/0016 ANTHONY ALVAREZ NAVARRO</v>
      </c>
    </row>
    <row r="6138" spans="1:11" x14ac:dyDescent="0.3">
      <c r="A6138" t="s">
        <v>4659</v>
      </c>
      <c r="B6138" t="s">
        <v>4967</v>
      </c>
      <c r="C6138" t="s">
        <v>4970</v>
      </c>
      <c r="D6138" t="s">
        <v>5958</v>
      </c>
      <c r="E6138" t="s">
        <v>262</v>
      </c>
      <c r="F6138" t="s">
        <v>4258</v>
      </c>
      <c r="G6138">
        <v>1</v>
      </c>
      <c r="H6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8" t="str">
        <f>Tabla_Consulta_desde_proyectos6[[#This Row],[PRYApath]]&amp;" "&amp;Tabla_Consulta_desde_proyectos6[[#This Row],[Usunombre]]</f>
        <v>/0016/0016 ELIER CORTES BALTODANO</v>
      </c>
    </row>
    <row r="6139" spans="1:11" x14ac:dyDescent="0.3">
      <c r="A6139" t="s">
        <v>4659</v>
      </c>
      <c r="B6139" t="s">
        <v>4967</v>
      </c>
      <c r="C6139" t="s">
        <v>5401</v>
      </c>
      <c r="D6139" t="s">
        <v>5958</v>
      </c>
      <c r="E6139" t="s">
        <v>262</v>
      </c>
      <c r="F6139" t="s">
        <v>4258</v>
      </c>
      <c r="G6139">
        <v>0.75</v>
      </c>
      <c r="H6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39" t="str">
        <f>Tabla_Consulta_desde_proyectos6[[#This Row],[PRYApath]]&amp;" "&amp;Tabla_Consulta_desde_proyectos6[[#This Row],[Usunombre]]</f>
        <v>/0016/0016 ELIER CORTES BALTODANO</v>
      </c>
    </row>
    <row r="6140" spans="1:11" x14ac:dyDescent="0.3">
      <c r="A6140" t="s">
        <v>4659</v>
      </c>
      <c r="B6140" t="s">
        <v>4967</v>
      </c>
      <c r="C6140" t="s">
        <v>5327</v>
      </c>
      <c r="D6140" t="s">
        <v>5958</v>
      </c>
      <c r="E6140" t="s">
        <v>262</v>
      </c>
      <c r="F6140" t="s">
        <v>4640</v>
      </c>
      <c r="G6140">
        <v>2.25</v>
      </c>
      <c r="H6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0" t="str">
        <f>Tabla_Consulta_desde_proyectos6[[#This Row],[PRYApath]]&amp;" "&amp;Tabla_Consulta_desde_proyectos6[[#This Row],[Usunombre]]</f>
        <v>/0016/0016 ELIER CORTES BALTODANO</v>
      </c>
    </row>
    <row r="6141" spans="1:11" x14ac:dyDescent="0.3">
      <c r="A6141" t="s">
        <v>4659</v>
      </c>
      <c r="B6141" t="s">
        <v>4967</v>
      </c>
      <c r="C6141" t="s">
        <v>4970</v>
      </c>
      <c r="D6141" t="s">
        <v>5958</v>
      </c>
      <c r="E6141" t="s">
        <v>136</v>
      </c>
      <c r="F6141" t="s">
        <v>4342</v>
      </c>
      <c r="G6141">
        <v>0.25</v>
      </c>
      <c r="H6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1" t="str">
        <f>Tabla_Consulta_desde_proyectos6[[#This Row],[PRYApath]]&amp;" "&amp;Tabla_Consulta_desde_proyectos6[[#This Row],[Usunombre]]</f>
        <v>/0016/0016 GEHISSON ANDRES GAITAN HERRERA</v>
      </c>
    </row>
    <row r="6142" spans="1:11" x14ac:dyDescent="0.3">
      <c r="A6142" t="s">
        <v>4659</v>
      </c>
      <c r="B6142" t="s">
        <v>4967</v>
      </c>
      <c r="C6142" t="s">
        <v>4970</v>
      </c>
      <c r="D6142" t="s">
        <v>5958</v>
      </c>
      <c r="E6142" t="s">
        <v>294</v>
      </c>
      <c r="F6142" t="s">
        <v>4258</v>
      </c>
      <c r="G6142">
        <v>1.5</v>
      </c>
      <c r="H6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2" t="str">
        <f>Tabla_Consulta_desde_proyectos6[[#This Row],[PRYApath]]&amp;" "&amp;Tabla_Consulta_desde_proyectos6[[#This Row],[Usunombre]]</f>
        <v>/0016/0016 JOSE DANIEL CHINCHILLA CERDAS</v>
      </c>
    </row>
    <row r="6143" spans="1:11" x14ac:dyDescent="0.3">
      <c r="A6143" t="s">
        <v>4659</v>
      </c>
      <c r="B6143" t="s">
        <v>4967</v>
      </c>
      <c r="C6143" t="s">
        <v>4970</v>
      </c>
      <c r="D6143" t="s">
        <v>5958</v>
      </c>
      <c r="E6143" t="s">
        <v>29</v>
      </c>
      <c r="F6143" t="s">
        <v>4493</v>
      </c>
      <c r="G6143">
        <v>0.25</v>
      </c>
      <c r="H6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3" t="str">
        <f>Tabla_Consulta_desde_proyectos6[[#This Row],[PRYApath]]&amp;" "&amp;Tabla_Consulta_desde_proyectos6[[#This Row],[Usunombre]]</f>
        <v>/0016/0016 RAFAEL VEGA ALVAREZ</v>
      </c>
    </row>
    <row r="6144" spans="1:11" x14ac:dyDescent="0.3">
      <c r="A6144" t="s">
        <v>1036</v>
      </c>
      <c r="D6144" t="s">
        <v>4930</v>
      </c>
      <c r="E6144" t="s">
        <v>59</v>
      </c>
      <c r="F6144" t="s">
        <v>4692</v>
      </c>
      <c r="G6144">
        <v>2</v>
      </c>
      <c r="H6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4" t="str">
        <f>Tabla_Consulta_desde_proyectos6[[#This Row],[PRYApath]]&amp;" "&amp;Tabla_Consulta_desde_proyectos6[[#This Row],[Usunombre]]</f>
        <v>/0002/0006/0002 ALVARO CHAVES SABORIO</v>
      </c>
    </row>
    <row r="6145" spans="1:11" x14ac:dyDescent="0.3">
      <c r="A6145" t="s">
        <v>1036</v>
      </c>
      <c r="D6145" t="s">
        <v>4937</v>
      </c>
      <c r="E6145" t="s">
        <v>59</v>
      </c>
      <c r="F6145" t="s">
        <v>4610</v>
      </c>
      <c r="G6145">
        <v>1</v>
      </c>
      <c r="H6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5" t="str">
        <f>Tabla_Consulta_desde_proyectos6[[#This Row],[PRYApath]]&amp;" "&amp;Tabla_Consulta_desde_proyectos6[[#This Row],[Usunombre]]</f>
        <v>/0002/0008/0010 ALVARO CHAVES SABORIO</v>
      </c>
    </row>
    <row r="6146" spans="1:11" x14ac:dyDescent="0.3">
      <c r="A6146" t="s">
        <v>4251</v>
      </c>
      <c r="D6146" t="s">
        <v>5959</v>
      </c>
      <c r="E6146" t="s">
        <v>3561</v>
      </c>
      <c r="F6146" t="s">
        <v>4258</v>
      </c>
      <c r="G6146">
        <v>4</v>
      </c>
      <c r="H6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6" t="str">
        <f>Tabla_Consulta_desde_proyectos6[[#This Row],[PRYApath]]&amp;" "&amp;Tabla_Consulta_desde_proyectos6[[#This Row],[Usunombre]]</f>
        <v>/0002/0004/0006/0002 CARLOS ALBERTO ELIZONDO MEJIAS</v>
      </c>
    </row>
    <row r="6147" spans="1:11" x14ac:dyDescent="0.3">
      <c r="A6147" t="s">
        <v>4251</v>
      </c>
      <c r="D6147" t="s">
        <v>5960</v>
      </c>
      <c r="E6147" t="s">
        <v>3561</v>
      </c>
      <c r="F6147" t="s">
        <v>4258</v>
      </c>
      <c r="G6147">
        <v>22</v>
      </c>
      <c r="H6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7" t="str">
        <f>Tabla_Consulta_desde_proyectos6[[#This Row],[PRYApath]]&amp;" "&amp;Tabla_Consulta_desde_proyectos6[[#This Row],[Usunombre]]</f>
        <v>/0002/0004/0006/0004 CARLOS ALBERTO ELIZONDO MEJIAS</v>
      </c>
    </row>
    <row r="6148" spans="1:11" x14ac:dyDescent="0.3">
      <c r="A6148" t="s">
        <v>4251</v>
      </c>
      <c r="D6148" t="s">
        <v>4930</v>
      </c>
      <c r="E6148" t="s">
        <v>3561</v>
      </c>
      <c r="F6148" t="s">
        <v>4434</v>
      </c>
      <c r="G6148">
        <v>10</v>
      </c>
      <c r="H6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8" t="str">
        <f>Tabla_Consulta_desde_proyectos6[[#This Row],[PRYApath]]&amp;" "&amp;Tabla_Consulta_desde_proyectos6[[#This Row],[Usunombre]]</f>
        <v>/0002/0006/0002 CARLOS ALBERTO ELIZONDO MEJIAS</v>
      </c>
    </row>
    <row r="6149" spans="1:11" x14ac:dyDescent="0.3">
      <c r="A6149" t="s">
        <v>4251</v>
      </c>
      <c r="D6149" t="s">
        <v>1090</v>
      </c>
      <c r="E6149" t="s">
        <v>60</v>
      </c>
      <c r="F6149" t="s">
        <v>4258</v>
      </c>
      <c r="G6149">
        <v>6.5</v>
      </c>
      <c r="H6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49" t="str">
        <f>Tabla_Consulta_desde_proyectos6[[#This Row],[PRYApath]]&amp;" "&amp;Tabla_Consulta_desde_proyectos6[[#This Row],[Usunombre]]</f>
        <v>/0004/0002 AARON VARGAS VALVERDE</v>
      </c>
    </row>
    <row r="6150" spans="1:11" x14ac:dyDescent="0.3">
      <c r="A6150" t="s">
        <v>4251</v>
      </c>
      <c r="D6150" t="s">
        <v>1090</v>
      </c>
      <c r="E6150" t="s">
        <v>60</v>
      </c>
      <c r="F6150" t="s">
        <v>4284</v>
      </c>
      <c r="G6150">
        <v>2</v>
      </c>
      <c r="H6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0" t="str">
        <f>Tabla_Consulta_desde_proyectos6[[#This Row],[PRYApath]]&amp;" "&amp;Tabla_Consulta_desde_proyectos6[[#This Row],[Usunombre]]</f>
        <v>/0004/0002 AARON VARGAS VALVERDE</v>
      </c>
    </row>
    <row r="6151" spans="1:11" x14ac:dyDescent="0.3">
      <c r="A6151" t="s">
        <v>4251</v>
      </c>
      <c r="D6151" t="s">
        <v>1090</v>
      </c>
      <c r="E6151" t="s">
        <v>4122</v>
      </c>
      <c r="F6151" t="s">
        <v>4258</v>
      </c>
      <c r="G6151">
        <v>2</v>
      </c>
      <c r="H6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1" t="str">
        <f>Tabla_Consulta_desde_proyectos6[[#This Row],[PRYApath]]&amp;" "&amp;Tabla_Consulta_desde_proyectos6[[#This Row],[Usunombre]]</f>
        <v>/0004/0002 EVANS ANDRES CAMPOS SOLIS</v>
      </c>
    </row>
    <row r="6152" spans="1:11" x14ac:dyDescent="0.3">
      <c r="A6152" t="s">
        <v>4251</v>
      </c>
      <c r="D6152" t="s">
        <v>1091</v>
      </c>
      <c r="E6152" t="s">
        <v>4122</v>
      </c>
      <c r="F6152" t="s">
        <v>4258</v>
      </c>
      <c r="G6152">
        <v>18</v>
      </c>
      <c r="H6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2" t="str">
        <f>Tabla_Consulta_desde_proyectos6[[#This Row],[PRYApath]]&amp;" "&amp;Tabla_Consulta_desde_proyectos6[[#This Row],[Usunombre]]</f>
        <v>/0004/0004 EVANS ANDRES CAMPOS SOLIS</v>
      </c>
    </row>
    <row r="6153" spans="1:11" x14ac:dyDescent="0.3">
      <c r="A6153" t="s">
        <v>4251</v>
      </c>
      <c r="D6153" t="s">
        <v>1091</v>
      </c>
      <c r="E6153" t="s">
        <v>4122</v>
      </c>
      <c r="F6153" t="s">
        <v>4284</v>
      </c>
      <c r="G6153">
        <v>11</v>
      </c>
      <c r="H6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3" t="str">
        <f>Tabla_Consulta_desde_proyectos6[[#This Row],[PRYApath]]&amp;" "&amp;Tabla_Consulta_desde_proyectos6[[#This Row],[Usunombre]]</f>
        <v>/0004/0004 EVANS ANDRES CAMPOS SOLIS</v>
      </c>
    </row>
    <row r="6154" spans="1:11" x14ac:dyDescent="0.3">
      <c r="A6154" t="s">
        <v>4251</v>
      </c>
      <c r="D6154" t="s">
        <v>4539</v>
      </c>
      <c r="E6154" t="s">
        <v>4122</v>
      </c>
      <c r="F6154" t="s">
        <v>4258</v>
      </c>
      <c r="G6154">
        <v>28</v>
      </c>
      <c r="H6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4" t="str">
        <f>Tabla_Consulta_desde_proyectos6[[#This Row],[PRYApath]]&amp;" "&amp;Tabla_Consulta_desde_proyectos6[[#This Row],[Usunombre]]</f>
        <v>/0004/0006 EVANS ANDRES CAMPOS SOLIS</v>
      </c>
    </row>
    <row r="6155" spans="1:11" x14ac:dyDescent="0.3">
      <c r="A6155" t="s">
        <v>4251</v>
      </c>
      <c r="D6155" t="s">
        <v>4539</v>
      </c>
      <c r="E6155" t="s">
        <v>4122</v>
      </c>
      <c r="F6155" t="s">
        <v>4284</v>
      </c>
      <c r="G6155">
        <v>37</v>
      </c>
      <c r="H6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5" t="str">
        <f>Tabla_Consulta_desde_proyectos6[[#This Row],[PRYApath]]&amp;" "&amp;Tabla_Consulta_desde_proyectos6[[#This Row],[Usunombre]]</f>
        <v>/0004/0006 EVANS ANDRES CAMPOS SOLIS</v>
      </c>
    </row>
    <row r="6156" spans="1:11" x14ac:dyDescent="0.3">
      <c r="A6156" t="s">
        <v>4251</v>
      </c>
      <c r="D6156" t="s">
        <v>5386</v>
      </c>
      <c r="E6156" t="s">
        <v>4122</v>
      </c>
      <c r="F6156" t="s">
        <v>4258</v>
      </c>
      <c r="G6156">
        <v>1</v>
      </c>
      <c r="H6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6" t="str">
        <f>Tabla_Consulta_desde_proyectos6[[#This Row],[PRYApath]]&amp;" "&amp;Tabla_Consulta_desde_proyectos6[[#This Row],[Usunombre]]</f>
        <v>/0004/0010 EVANS ANDRES CAMPOS SOLIS</v>
      </c>
    </row>
    <row r="6157" spans="1:11" x14ac:dyDescent="0.3">
      <c r="A6157" t="s">
        <v>4251</v>
      </c>
      <c r="D6157" t="s">
        <v>4965</v>
      </c>
      <c r="E6157" t="s">
        <v>60</v>
      </c>
      <c r="F6157" t="s">
        <v>4258</v>
      </c>
      <c r="G6157">
        <v>0.5</v>
      </c>
      <c r="H6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7" t="str">
        <f>Tabla_Consulta_desde_proyectos6[[#This Row],[PRYApath]]&amp;" "&amp;Tabla_Consulta_desde_proyectos6[[#This Row],[Usunombre]]</f>
        <v>/0004/0012 AARON VARGAS VALVERDE</v>
      </c>
    </row>
    <row r="6158" spans="1:11" x14ac:dyDescent="0.3">
      <c r="A6158" t="s">
        <v>4251</v>
      </c>
      <c r="D6158" t="s">
        <v>4965</v>
      </c>
      <c r="E6158" t="s">
        <v>4122</v>
      </c>
      <c r="F6158" t="s">
        <v>4258</v>
      </c>
      <c r="G6158">
        <v>4</v>
      </c>
      <c r="H61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8" t="str">
        <f>Tabla_Consulta_desde_proyectos6[[#This Row],[PRYApath]]&amp;" "&amp;Tabla_Consulta_desde_proyectos6[[#This Row],[Usunombre]]</f>
        <v>/0004/0012 EVANS ANDRES CAMPOS SOLIS</v>
      </c>
    </row>
    <row r="6159" spans="1:11" x14ac:dyDescent="0.3">
      <c r="A6159" t="s">
        <v>4251</v>
      </c>
      <c r="B6159" t="s">
        <v>4993</v>
      </c>
      <c r="C6159" t="s">
        <v>5655</v>
      </c>
      <c r="D6159" t="s">
        <v>1096</v>
      </c>
      <c r="E6159" t="s">
        <v>286</v>
      </c>
      <c r="F6159" t="s">
        <v>4258</v>
      </c>
      <c r="G6159">
        <v>4</v>
      </c>
      <c r="H6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59" t="str">
        <f>Tabla_Consulta_desde_proyectos6[[#This Row],[PRYApath]]&amp;" "&amp;Tabla_Consulta_desde_proyectos6[[#This Row],[Usunombre]]</f>
        <v>/0006/0002 ALFONSO FUENTES RODRIGUEZ</v>
      </c>
    </row>
    <row r="6160" spans="1:11" x14ac:dyDescent="0.3">
      <c r="A6160" t="s">
        <v>4251</v>
      </c>
      <c r="B6160" t="s">
        <v>4993</v>
      </c>
      <c r="C6160" t="s">
        <v>5655</v>
      </c>
      <c r="D6160" t="s">
        <v>1096</v>
      </c>
      <c r="E6160" t="s">
        <v>29</v>
      </c>
      <c r="F6160" t="s">
        <v>4258</v>
      </c>
      <c r="G6160">
        <v>0.75</v>
      </c>
      <c r="H6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0" t="str">
        <f>Tabla_Consulta_desde_proyectos6[[#This Row],[PRYApath]]&amp;" "&amp;Tabla_Consulta_desde_proyectos6[[#This Row],[Usunombre]]</f>
        <v>/0006/0002 RAFAEL VEGA ALVAREZ</v>
      </c>
    </row>
    <row r="6161" spans="1:11" x14ac:dyDescent="0.3">
      <c r="A6161" t="s">
        <v>4251</v>
      </c>
      <c r="B6161" t="s">
        <v>4996</v>
      </c>
      <c r="C6161" t="s">
        <v>5395</v>
      </c>
      <c r="D6161" t="s">
        <v>3515</v>
      </c>
      <c r="E6161" t="s">
        <v>262</v>
      </c>
      <c r="F6161" t="s">
        <v>4258</v>
      </c>
      <c r="G6161">
        <v>3.75</v>
      </c>
      <c r="H6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1" t="str">
        <f>Tabla_Consulta_desde_proyectos6[[#This Row],[PRYApath]]&amp;" "&amp;Tabla_Consulta_desde_proyectos6[[#This Row],[Usunombre]]</f>
        <v>/0006/0004 ELIER CORTES BALTODANO</v>
      </c>
    </row>
    <row r="6162" spans="1:11" x14ac:dyDescent="0.3">
      <c r="A6162" t="s">
        <v>4251</v>
      </c>
      <c r="B6162" t="s">
        <v>4996</v>
      </c>
      <c r="C6162" t="s">
        <v>4998</v>
      </c>
      <c r="D6162" t="s">
        <v>3515</v>
      </c>
      <c r="E6162" t="s">
        <v>262</v>
      </c>
      <c r="F6162" t="s">
        <v>4258</v>
      </c>
      <c r="G6162">
        <v>0.25</v>
      </c>
      <c r="H6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2" t="str">
        <f>Tabla_Consulta_desde_proyectos6[[#This Row],[PRYApath]]&amp;" "&amp;Tabla_Consulta_desde_proyectos6[[#This Row],[Usunombre]]</f>
        <v>/0006/0004 ELIER CORTES BALTODANO</v>
      </c>
    </row>
    <row r="6163" spans="1:11" x14ac:dyDescent="0.3">
      <c r="A6163" t="s">
        <v>4251</v>
      </c>
      <c r="B6163" t="s">
        <v>4996</v>
      </c>
      <c r="C6163" t="s">
        <v>5196</v>
      </c>
      <c r="D6163" t="s">
        <v>3515</v>
      </c>
      <c r="E6163" t="s">
        <v>262</v>
      </c>
      <c r="F6163" t="s">
        <v>4258</v>
      </c>
      <c r="G6163">
        <v>1.5</v>
      </c>
      <c r="H6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3" t="str">
        <f>Tabla_Consulta_desde_proyectos6[[#This Row],[PRYApath]]&amp;" "&amp;Tabla_Consulta_desde_proyectos6[[#This Row],[Usunombre]]</f>
        <v>/0006/0004 ELIER CORTES BALTODANO</v>
      </c>
    </row>
    <row r="6164" spans="1:11" x14ac:dyDescent="0.3">
      <c r="A6164" t="s">
        <v>4251</v>
      </c>
      <c r="B6164" t="s">
        <v>4996</v>
      </c>
      <c r="C6164" t="s">
        <v>4997</v>
      </c>
      <c r="D6164" t="s">
        <v>3515</v>
      </c>
      <c r="E6164" t="s">
        <v>262</v>
      </c>
      <c r="F6164" t="s">
        <v>4284</v>
      </c>
      <c r="G6164">
        <v>0.25</v>
      </c>
      <c r="H6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4" t="str">
        <f>Tabla_Consulta_desde_proyectos6[[#This Row],[PRYApath]]&amp;" "&amp;Tabla_Consulta_desde_proyectos6[[#This Row],[Usunombre]]</f>
        <v>/0006/0004 ELIER CORTES BALTODANO</v>
      </c>
    </row>
    <row r="6165" spans="1:11" x14ac:dyDescent="0.3">
      <c r="A6165" t="s">
        <v>4251</v>
      </c>
      <c r="B6165" t="s">
        <v>4996</v>
      </c>
      <c r="C6165" t="s">
        <v>5395</v>
      </c>
      <c r="D6165" t="s">
        <v>3515</v>
      </c>
      <c r="E6165" t="s">
        <v>262</v>
      </c>
      <c r="F6165" t="s">
        <v>4284</v>
      </c>
      <c r="G6165">
        <v>1.5</v>
      </c>
      <c r="H6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5" t="str">
        <f>Tabla_Consulta_desde_proyectos6[[#This Row],[PRYApath]]&amp;" "&amp;Tabla_Consulta_desde_proyectos6[[#This Row],[Usunombre]]</f>
        <v>/0006/0004 ELIER CORTES BALTODANO</v>
      </c>
    </row>
    <row r="6166" spans="1:11" x14ac:dyDescent="0.3">
      <c r="A6166" t="s">
        <v>4251</v>
      </c>
      <c r="B6166" t="s">
        <v>4996</v>
      </c>
      <c r="C6166" t="s">
        <v>4998</v>
      </c>
      <c r="D6166" t="s">
        <v>3515</v>
      </c>
      <c r="E6166" t="s">
        <v>262</v>
      </c>
      <c r="F6166" t="s">
        <v>4284</v>
      </c>
      <c r="G6166">
        <v>1.25</v>
      </c>
      <c r="H6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6" t="str">
        <f>Tabla_Consulta_desde_proyectos6[[#This Row],[PRYApath]]&amp;" "&amp;Tabla_Consulta_desde_proyectos6[[#This Row],[Usunombre]]</f>
        <v>/0006/0004 ELIER CORTES BALTODANO</v>
      </c>
    </row>
    <row r="6167" spans="1:11" x14ac:dyDescent="0.3">
      <c r="A6167" t="s">
        <v>4251</v>
      </c>
      <c r="B6167" t="s">
        <v>4996</v>
      </c>
      <c r="C6167" t="s">
        <v>5196</v>
      </c>
      <c r="D6167" t="s">
        <v>3515</v>
      </c>
      <c r="E6167" t="s">
        <v>262</v>
      </c>
      <c r="F6167" t="s">
        <v>4284</v>
      </c>
      <c r="G6167">
        <v>4.5</v>
      </c>
      <c r="H6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7" t="str">
        <f>Tabla_Consulta_desde_proyectos6[[#This Row],[PRYApath]]&amp;" "&amp;Tabla_Consulta_desde_proyectos6[[#This Row],[Usunombre]]</f>
        <v>/0006/0004 ELIER CORTES BALTODANO</v>
      </c>
    </row>
    <row r="6168" spans="1:11" x14ac:dyDescent="0.3">
      <c r="A6168" t="s">
        <v>4251</v>
      </c>
      <c r="B6168" t="s">
        <v>4996</v>
      </c>
      <c r="C6168" t="s">
        <v>5196</v>
      </c>
      <c r="D6168" t="s">
        <v>3515</v>
      </c>
      <c r="E6168" t="s">
        <v>262</v>
      </c>
      <c r="F6168" t="s">
        <v>4342</v>
      </c>
      <c r="G6168">
        <v>0.25</v>
      </c>
      <c r="H6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8" t="str">
        <f>Tabla_Consulta_desde_proyectos6[[#This Row],[PRYApath]]&amp;" "&amp;Tabla_Consulta_desde_proyectos6[[#This Row],[Usunombre]]</f>
        <v>/0006/0004 ELIER CORTES BALTODANO</v>
      </c>
    </row>
    <row r="6169" spans="1:11" x14ac:dyDescent="0.3">
      <c r="A6169" t="s">
        <v>4251</v>
      </c>
      <c r="B6169" t="s">
        <v>4996</v>
      </c>
      <c r="C6169" t="s">
        <v>4998</v>
      </c>
      <c r="D6169" t="s">
        <v>3515</v>
      </c>
      <c r="E6169" t="s">
        <v>262</v>
      </c>
      <c r="F6169" t="s">
        <v>4366</v>
      </c>
      <c r="G6169">
        <v>0.5</v>
      </c>
      <c r="H6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69" t="str">
        <f>Tabla_Consulta_desde_proyectos6[[#This Row],[PRYApath]]&amp;" "&amp;Tabla_Consulta_desde_proyectos6[[#This Row],[Usunombre]]</f>
        <v>/0006/0004 ELIER CORTES BALTODANO</v>
      </c>
    </row>
    <row r="6170" spans="1:11" x14ac:dyDescent="0.3">
      <c r="A6170" t="s">
        <v>4251</v>
      </c>
      <c r="B6170" t="s">
        <v>4996</v>
      </c>
      <c r="C6170" t="s">
        <v>5196</v>
      </c>
      <c r="D6170" t="s">
        <v>3515</v>
      </c>
      <c r="E6170" t="s">
        <v>262</v>
      </c>
      <c r="F6170" t="s">
        <v>4366</v>
      </c>
      <c r="G6170">
        <v>1.75</v>
      </c>
      <c r="H6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0" t="str">
        <f>Tabla_Consulta_desde_proyectos6[[#This Row],[PRYApath]]&amp;" "&amp;Tabla_Consulta_desde_proyectos6[[#This Row],[Usunombre]]</f>
        <v>/0006/0004 ELIER CORTES BALTODANO</v>
      </c>
    </row>
    <row r="6171" spans="1:11" x14ac:dyDescent="0.3">
      <c r="A6171" t="s">
        <v>4251</v>
      </c>
      <c r="B6171" t="s">
        <v>4996</v>
      </c>
      <c r="C6171" t="s">
        <v>5196</v>
      </c>
      <c r="D6171" t="s">
        <v>3515</v>
      </c>
      <c r="E6171" t="s">
        <v>262</v>
      </c>
      <c r="F6171" t="s">
        <v>4434</v>
      </c>
      <c r="G6171">
        <v>0.5</v>
      </c>
      <c r="H6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1" t="str">
        <f>Tabla_Consulta_desde_proyectos6[[#This Row],[PRYApath]]&amp;" "&amp;Tabla_Consulta_desde_proyectos6[[#This Row],[Usunombre]]</f>
        <v>/0006/0004 ELIER CORTES BALTODANO</v>
      </c>
    </row>
    <row r="6172" spans="1:11" x14ac:dyDescent="0.3">
      <c r="A6172" t="s">
        <v>4251</v>
      </c>
      <c r="B6172" t="s">
        <v>4996</v>
      </c>
      <c r="C6172" t="s">
        <v>4998</v>
      </c>
      <c r="D6172" t="s">
        <v>3515</v>
      </c>
      <c r="E6172" t="s">
        <v>294</v>
      </c>
      <c r="F6172" t="s">
        <v>4258</v>
      </c>
      <c r="G6172">
        <v>7</v>
      </c>
      <c r="H6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2" t="str">
        <f>Tabla_Consulta_desde_proyectos6[[#This Row],[PRYApath]]&amp;" "&amp;Tabla_Consulta_desde_proyectos6[[#This Row],[Usunombre]]</f>
        <v>/0006/0004 JOSE DANIEL CHINCHILLA CERDAS</v>
      </c>
    </row>
    <row r="6173" spans="1:11" x14ac:dyDescent="0.3">
      <c r="A6173" t="s">
        <v>4251</v>
      </c>
      <c r="B6173" t="s">
        <v>4996</v>
      </c>
      <c r="C6173" t="s">
        <v>5395</v>
      </c>
      <c r="D6173" t="s">
        <v>3515</v>
      </c>
      <c r="E6173" t="s">
        <v>299</v>
      </c>
      <c r="F6173" t="s">
        <v>4258</v>
      </c>
      <c r="G6173">
        <v>13</v>
      </c>
      <c r="H6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3" t="str">
        <f>Tabla_Consulta_desde_proyectos6[[#This Row],[PRYApath]]&amp;" "&amp;Tabla_Consulta_desde_proyectos6[[#This Row],[Usunombre]]</f>
        <v>/0006/0004 MARCO ANTONIO ALPIZAR RODRIGUEZ</v>
      </c>
    </row>
    <row r="6174" spans="1:11" x14ac:dyDescent="0.3">
      <c r="A6174" t="s">
        <v>4251</v>
      </c>
      <c r="B6174" t="s">
        <v>4996</v>
      </c>
      <c r="C6174" t="s">
        <v>5395</v>
      </c>
      <c r="D6174" t="s">
        <v>3515</v>
      </c>
      <c r="E6174" t="s">
        <v>299</v>
      </c>
      <c r="F6174" t="s">
        <v>4366</v>
      </c>
      <c r="G6174">
        <v>2</v>
      </c>
      <c r="H6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4" t="str">
        <f>Tabla_Consulta_desde_proyectos6[[#This Row],[PRYApath]]&amp;" "&amp;Tabla_Consulta_desde_proyectos6[[#This Row],[Usunombre]]</f>
        <v>/0006/0004 MARCO ANTONIO ALPIZAR RODRIGUEZ</v>
      </c>
    </row>
    <row r="6175" spans="1:11" x14ac:dyDescent="0.3">
      <c r="A6175" t="s">
        <v>4251</v>
      </c>
      <c r="B6175" t="s">
        <v>4996</v>
      </c>
      <c r="C6175" t="s">
        <v>5196</v>
      </c>
      <c r="D6175" t="s">
        <v>3515</v>
      </c>
      <c r="E6175" t="s">
        <v>299</v>
      </c>
      <c r="F6175" t="s">
        <v>4366</v>
      </c>
      <c r="G6175">
        <v>1</v>
      </c>
      <c r="H6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5" t="str">
        <f>Tabla_Consulta_desde_proyectos6[[#This Row],[PRYApath]]&amp;" "&amp;Tabla_Consulta_desde_proyectos6[[#This Row],[Usunombre]]</f>
        <v>/0006/0004 MARCO ANTONIO ALPIZAR RODRIGUEZ</v>
      </c>
    </row>
    <row r="6176" spans="1:11" x14ac:dyDescent="0.3">
      <c r="A6176" t="s">
        <v>4251</v>
      </c>
      <c r="B6176" t="s">
        <v>4996</v>
      </c>
      <c r="C6176" t="s">
        <v>5395</v>
      </c>
      <c r="D6176" t="s">
        <v>3515</v>
      </c>
      <c r="E6176" t="s">
        <v>299</v>
      </c>
      <c r="F6176" t="s">
        <v>4434</v>
      </c>
      <c r="G6176">
        <v>8</v>
      </c>
      <c r="H6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6" t="str">
        <f>Tabla_Consulta_desde_proyectos6[[#This Row],[PRYApath]]&amp;" "&amp;Tabla_Consulta_desde_proyectos6[[#This Row],[Usunombre]]</f>
        <v>/0006/0004 MARCO ANTONIO ALPIZAR RODRIGUEZ</v>
      </c>
    </row>
    <row r="6177" spans="1:11" x14ac:dyDescent="0.3">
      <c r="A6177" t="s">
        <v>4251</v>
      </c>
      <c r="B6177" t="s">
        <v>4996</v>
      </c>
      <c r="C6177" t="s">
        <v>5395</v>
      </c>
      <c r="D6177" t="s">
        <v>3515</v>
      </c>
      <c r="E6177" t="s">
        <v>299</v>
      </c>
      <c r="F6177" t="s">
        <v>4493</v>
      </c>
      <c r="G6177">
        <v>5</v>
      </c>
      <c r="H6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7" t="str">
        <f>Tabla_Consulta_desde_proyectos6[[#This Row],[PRYApath]]&amp;" "&amp;Tabla_Consulta_desde_proyectos6[[#This Row],[Usunombre]]</f>
        <v>/0006/0004 MARCO ANTONIO ALPIZAR RODRIGUEZ</v>
      </c>
    </row>
    <row r="6178" spans="1:11" x14ac:dyDescent="0.3">
      <c r="A6178" t="s">
        <v>4251</v>
      </c>
      <c r="B6178" t="s">
        <v>4957</v>
      </c>
      <c r="C6178" t="s">
        <v>4958</v>
      </c>
      <c r="D6178" t="s">
        <v>3516</v>
      </c>
      <c r="E6178" t="s">
        <v>286</v>
      </c>
      <c r="F6178" t="s">
        <v>4258</v>
      </c>
      <c r="G6178">
        <v>2.5</v>
      </c>
      <c r="H6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8" t="str">
        <f>Tabla_Consulta_desde_proyectos6[[#This Row],[PRYApath]]&amp;" "&amp;Tabla_Consulta_desde_proyectos6[[#This Row],[Usunombre]]</f>
        <v>/0006/0006 ALFONSO FUENTES RODRIGUEZ</v>
      </c>
    </row>
    <row r="6179" spans="1:11" x14ac:dyDescent="0.3">
      <c r="A6179" t="s">
        <v>4251</v>
      </c>
      <c r="B6179" t="s">
        <v>5508</v>
      </c>
      <c r="C6179" t="s">
        <v>5509</v>
      </c>
      <c r="D6179" t="s">
        <v>3517</v>
      </c>
      <c r="E6179" t="s">
        <v>262</v>
      </c>
      <c r="F6179" t="s">
        <v>4284</v>
      </c>
      <c r="G6179">
        <v>0.25</v>
      </c>
      <c r="H6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79" t="str">
        <f>Tabla_Consulta_desde_proyectos6[[#This Row],[PRYApath]]&amp;" "&amp;Tabla_Consulta_desde_proyectos6[[#This Row],[Usunombre]]</f>
        <v>/0006/0008 ELIER CORTES BALTODANO</v>
      </c>
    </row>
    <row r="6180" spans="1:11" x14ac:dyDescent="0.3">
      <c r="A6180" t="s">
        <v>4251</v>
      </c>
      <c r="B6180" t="s">
        <v>5508</v>
      </c>
      <c r="C6180" t="s">
        <v>5513</v>
      </c>
      <c r="D6180" t="s">
        <v>3517</v>
      </c>
      <c r="E6180" t="s">
        <v>262</v>
      </c>
      <c r="F6180" t="s">
        <v>4284</v>
      </c>
      <c r="G6180">
        <v>0.25</v>
      </c>
      <c r="H6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0" t="str">
        <f>Tabla_Consulta_desde_proyectos6[[#This Row],[PRYApath]]&amp;" "&amp;Tabla_Consulta_desde_proyectos6[[#This Row],[Usunombre]]</f>
        <v>/0006/0008 ELIER CORTES BALTODANO</v>
      </c>
    </row>
    <row r="6181" spans="1:11" x14ac:dyDescent="0.3">
      <c r="A6181" t="s">
        <v>4251</v>
      </c>
      <c r="B6181" t="s">
        <v>5508</v>
      </c>
      <c r="C6181" t="s">
        <v>5634</v>
      </c>
      <c r="D6181" t="s">
        <v>3517</v>
      </c>
      <c r="E6181" t="s">
        <v>262</v>
      </c>
      <c r="F6181" t="s">
        <v>4284</v>
      </c>
      <c r="G6181">
        <v>0.5</v>
      </c>
      <c r="H6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1" t="str">
        <f>Tabla_Consulta_desde_proyectos6[[#This Row],[PRYApath]]&amp;" "&amp;Tabla_Consulta_desde_proyectos6[[#This Row],[Usunombre]]</f>
        <v>/0006/0008 ELIER CORTES BALTODANO</v>
      </c>
    </row>
    <row r="6182" spans="1:11" x14ac:dyDescent="0.3">
      <c r="A6182" t="s">
        <v>4251</v>
      </c>
      <c r="B6182" t="s">
        <v>5508</v>
      </c>
      <c r="C6182" t="s">
        <v>5509</v>
      </c>
      <c r="D6182" t="s">
        <v>3517</v>
      </c>
      <c r="E6182" t="s">
        <v>262</v>
      </c>
      <c r="F6182" t="s">
        <v>4342</v>
      </c>
      <c r="G6182">
        <v>1</v>
      </c>
      <c r="H6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2" t="str">
        <f>Tabla_Consulta_desde_proyectos6[[#This Row],[PRYApath]]&amp;" "&amp;Tabla_Consulta_desde_proyectos6[[#This Row],[Usunombre]]</f>
        <v>/0006/0008 ELIER CORTES BALTODANO</v>
      </c>
    </row>
    <row r="6183" spans="1:11" x14ac:dyDescent="0.3">
      <c r="A6183" t="s">
        <v>4251</v>
      </c>
      <c r="B6183" t="s">
        <v>5508</v>
      </c>
      <c r="C6183" t="s">
        <v>5513</v>
      </c>
      <c r="D6183" t="s">
        <v>3517</v>
      </c>
      <c r="E6183" t="s">
        <v>262</v>
      </c>
      <c r="F6183" t="s">
        <v>4342</v>
      </c>
      <c r="G6183">
        <v>0.25</v>
      </c>
      <c r="H6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3" t="str">
        <f>Tabla_Consulta_desde_proyectos6[[#This Row],[PRYApath]]&amp;" "&amp;Tabla_Consulta_desde_proyectos6[[#This Row],[Usunombre]]</f>
        <v>/0006/0008 ELIER CORTES BALTODANO</v>
      </c>
    </row>
    <row r="6184" spans="1:11" x14ac:dyDescent="0.3">
      <c r="A6184" t="s">
        <v>4251</v>
      </c>
      <c r="B6184" t="s">
        <v>5508</v>
      </c>
      <c r="C6184" t="s">
        <v>5634</v>
      </c>
      <c r="D6184" t="s">
        <v>3517</v>
      </c>
      <c r="E6184" t="s">
        <v>262</v>
      </c>
      <c r="F6184" t="s">
        <v>4342</v>
      </c>
      <c r="G6184">
        <v>1.25</v>
      </c>
      <c r="H6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4" t="str">
        <f>Tabla_Consulta_desde_proyectos6[[#This Row],[PRYApath]]&amp;" "&amp;Tabla_Consulta_desde_proyectos6[[#This Row],[Usunombre]]</f>
        <v>/0006/0008 ELIER CORTES BALTODANO</v>
      </c>
    </row>
    <row r="6185" spans="1:11" x14ac:dyDescent="0.3">
      <c r="A6185" t="s">
        <v>4251</v>
      </c>
      <c r="B6185" t="s">
        <v>5508</v>
      </c>
      <c r="C6185" t="s">
        <v>5509</v>
      </c>
      <c r="D6185" t="s">
        <v>3517</v>
      </c>
      <c r="E6185" t="s">
        <v>262</v>
      </c>
      <c r="F6185" t="s">
        <v>4366</v>
      </c>
      <c r="G6185">
        <v>0.25</v>
      </c>
      <c r="H6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5" t="str">
        <f>Tabla_Consulta_desde_proyectos6[[#This Row],[PRYApath]]&amp;" "&amp;Tabla_Consulta_desde_proyectos6[[#This Row],[Usunombre]]</f>
        <v>/0006/0008 ELIER CORTES BALTODANO</v>
      </c>
    </row>
    <row r="6186" spans="1:11" x14ac:dyDescent="0.3">
      <c r="A6186" t="s">
        <v>4251</v>
      </c>
      <c r="B6186" t="s">
        <v>5508</v>
      </c>
      <c r="C6186" t="s">
        <v>5634</v>
      </c>
      <c r="D6186" t="s">
        <v>3517</v>
      </c>
      <c r="E6186" t="s">
        <v>262</v>
      </c>
      <c r="F6186" t="s">
        <v>4366</v>
      </c>
      <c r="G6186">
        <v>0.25</v>
      </c>
      <c r="H6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6" t="str">
        <f>Tabla_Consulta_desde_proyectos6[[#This Row],[PRYApath]]&amp;" "&amp;Tabla_Consulta_desde_proyectos6[[#This Row],[Usunombre]]</f>
        <v>/0006/0008 ELIER CORTES BALTODANO</v>
      </c>
    </row>
    <row r="6187" spans="1:11" x14ac:dyDescent="0.3">
      <c r="A6187" t="s">
        <v>4251</v>
      </c>
      <c r="B6187" t="s">
        <v>5508</v>
      </c>
      <c r="C6187" t="s">
        <v>5509</v>
      </c>
      <c r="D6187" t="s">
        <v>3517</v>
      </c>
      <c r="E6187" t="s">
        <v>262</v>
      </c>
      <c r="F6187" t="s">
        <v>4388</v>
      </c>
      <c r="G6187">
        <v>0.25</v>
      </c>
      <c r="H6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7" t="str">
        <f>Tabla_Consulta_desde_proyectos6[[#This Row],[PRYApath]]&amp;" "&amp;Tabla_Consulta_desde_proyectos6[[#This Row],[Usunombre]]</f>
        <v>/0006/0008 ELIER CORTES BALTODANO</v>
      </c>
    </row>
    <row r="6188" spans="1:11" x14ac:dyDescent="0.3">
      <c r="A6188" t="s">
        <v>4251</v>
      </c>
      <c r="B6188" t="s">
        <v>5508</v>
      </c>
      <c r="C6188" t="s">
        <v>5633</v>
      </c>
      <c r="D6188" t="s">
        <v>3517</v>
      </c>
      <c r="E6188" t="s">
        <v>262</v>
      </c>
      <c r="F6188" t="s">
        <v>4434</v>
      </c>
      <c r="G6188">
        <v>0.25</v>
      </c>
      <c r="H6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8" t="str">
        <f>Tabla_Consulta_desde_proyectos6[[#This Row],[PRYApath]]&amp;" "&amp;Tabla_Consulta_desde_proyectos6[[#This Row],[Usunombre]]</f>
        <v>/0006/0008 ELIER CORTES BALTODANO</v>
      </c>
    </row>
    <row r="6189" spans="1:11" x14ac:dyDescent="0.3">
      <c r="A6189" t="s">
        <v>4251</v>
      </c>
      <c r="B6189" t="s">
        <v>5508</v>
      </c>
      <c r="C6189" t="s">
        <v>5509</v>
      </c>
      <c r="D6189" t="s">
        <v>3517</v>
      </c>
      <c r="E6189" t="s">
        <v>262</v>
      </c>
      <c r="F6189" t="s">
        <v>4593</v>
      </c>
      <c r="G6189">
        <v>0.25</v>
      </c>
      <c r="H6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89" t="str">
        <f>Tabla_Consulta_desde_proyectos6[[#This Row],[PRYApath]]&amp;" "&amp;Tabla_Consulta_desde_proyectos6[[#This Row],[Usunombre]]</f>
        <v>/0006/0008 ELIER CORTES BALTODANO</v>
      </c>
    </row>
    <row r="6190" spans="1:11" x14ac:dyDescent="0.3">
      <c r="A6190" t="s">
        <v>4251</v>
      </c>
      <c r="B6190" t="s">
        <v>5508</v>
      </c>
      <c r="C6190" t="s">
        <v>5634</v>
      </c>
      <c r="D6190" t="s">
        <v>3517</v>
      </c>
      <c r="E6190" t="s">
        <v>262</v>
      </c>
      <c r="F6190" t="s">
        <v>4593</v>
      </c>
      <c r="G6190">
        <v>0.25</v>
      </c>
      <c r="H6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0" t="str">
        <f>Tabla_Consulta_desde_proyectos6[[#This Row],[PRYApath]]&amp;" "&amp;Tabla_Consulta_desde_proyectos6[[#This Row],[Usunombre]]</f>
        <v>/0006/0008 ELIER CORTES BALTODANO</v>
      </c>
    </row>
    <row r="6191" spans="1:11" x14ac:dyDescent="0.3">
      <c r="A6191" t="s">
        <v>4251</v>
      </c>
      <c r="B6191" t="s">
        <v>5508</v>
      </c>
      <c r="C6191" t="s">
        <v>5509</v>
      </c>
      <c r="D6191" t="s">
        <v>3517</v>
      </c>
      <c r="E6191" t="s">
        <v>262</v>
      </c>
      <c r="F6191" t="s">
        <v>4640</v>
      </c>
      <c r="G6191">
        <v>0.25</v>
      </c>
      <c r="H6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1" t="str">
        <f>Tabla_Consulta_desde_proyectos6[[#This Row],[PRYApath]]&amp;" "&amp;Tabla_Consulta_desde_proyectos6[[#This Row],[Usunombre]]</f>
        <v>/0006/0008 ELIER CORTES BALTODANO</v>
      </c>
    </row>
    <row r="6192" spans="1:11" x14ac:dyDescent="0.3">
      <c r="A6192" t="s">
        <v>4251</v>
      </c>
      <c r="B6192" t="s">
        <v>5384</v>
      </c>
      <c r="C6192" t="s">
        <v>5511</v>
      </c>
      <c r="D6192" t="s">
        <v>5507</v>
      </c>
      <c r="E6192" t="s">
        <v>262</v>
      </c>
      <c r="F6192" t="s">
        <v>4258</v>
      </c>
      <c r="G6192">
        <v>1.75</v>
      </c>
      <c r="H6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2" t="str">
        <f>Tabla_Consulta_desde_proyectos6[[#This Row],[PRYApath]]&amp;" "&amp;Tabla_Consulta_desde_proyectos6[[#This Row],[Usunombre]]</f>
        <v>/0006/0010 ELIER CORTES BALTODANO</v>
      </c>
    </row>
    <row r="6193" spans="1:11" x14ac:dyDescent="0.3">
      <c r="A6193" t="s">
        <v>4251</v>
      </c>
      <c r="B6193" t="s">
        <v>5384</v>
      </c>
      <c r="C6193" t="s">
        <v>5385</v>
      </c>
      <c r="D6193" t="s">
        <v>5507</v>
      </c>
      <c r="E6193" t="s">
        <v>262</v>
      </c>
      <c r="F6193" t="s">
        <v>4258</v>
      </c>
      <c r="G6193">
        <v>1.75</v>
      </c>
      <c r="H6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3" t="str">
        <f>Tabla_Consulta_desde_proyectos6[[#This Row],[PRYApath]]&amp;" "&amp;Tabla_Consulta_desde_proyectos6[[#This Row],[Usunombre]]</f>
        <v>/0006/0010 ELIER CORTES BALTODANO</v>
      </c>
    </row>
    <row r="6194" spans="1:11" x14ac:dyDescent="0.3">
      <c r="A6194" t="s">
        <v>4251</v>
      </c>
      <c r="B6194" t="s">
        <v>5384</v>
      </c>
      <c r="C6194" t="s">
        <v>5396</v>
      </c>
      <c r="D6194" t="s">
        <v>5507</v>
      </c>
      <c r="E6194" t="s">
        <v>262</v>
      </c>
      <c r="F6194" t="s">
        <v>4258</v>
      </c>
      <c r="G6194">
        <v>1.5</v>
      </c>
      <c r="H6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4" t="str">
        <f>Tabla_Consulta_desde_proyectos6[[#This Row],[PRYApath]]&amp;" "&amp;Tabla_Consulta_desde_proyectos6[[#This Row],[Usunombre]]</f>
        <v>/0006/0010 ELIER CORTES BALTODANO</v>
      </c>
    </row>
    <row r="6195" spans="1:11" x14ac:dyDescent="0.3">
      <c r="A6195" t="s">
        <v>4251</v>
      </c>
      <c r="B6195" t="s">
        <v>5384</v>
      </c>
      <c r="C6195" t="s">
        <v>5385</v>
      </c>
      <c r="D6195" t="s">
        <v>5507</v>
      </c>
      <c r="E6195" t="s">
        <v>294</v>
      </c>
      <c r="F6195" t="s">
        <v>4258</v>
      </c>
      <c r="G6195">
        <v>2.5</v>
      </c>
      <c r="H6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5" t="str">
        <f>Tabla_Consulta_desde_proyectos6[[#This Row],[PRYApath]]&amp;" "&amp;Tabla_Consulta_desde_proyectos6[[#This Row],[Usunombre]]</f>
        <v>/0006/0010 JOSE DANIEL CHINCHILLA CERDAS</v>
      </c>
    </row>
    <row r="6196" spans="1:11" x14ac:dyDescent="0.3">
      <c r="A6196" t="s">
        <v>4251</v>
      </c>
      <c r="B6196" t="s">
        <v>5384</v>
      </c>
      <c r="C6196" t="s">
        <v>5396</v>
      </c>
      <c r="D6196" t="s">
        <v>5507</v>
      </c>
      <c r="E6196" t="s">
        <v>294</v>
      </c>
      <c r="F6196" t="s">
        <v>4258</v>
      </c>
      <c r="G6196">
        <v>1</v>
      </c>
      <c r="H6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6" t="str">
        <f>Tabla_Consulta_desde_proyectos6[[#This Row],[PRYApath]]&amp;" "&amp;Tabla_Consulta_desde_proyectos6[[#This Row],[Usunombre]]</f>
        <v>/0006/0010 JOSE DANIEL CHINCHILLA CERDAS</v>
      </c>
    </row>
    <row r="6197" spans="1:11" x14ac:dyDescent="0.3">
      <c r="A6197" t="s">
        <v>4251</v>
      </c>
      <c r="B6197" t="s">
        <v>4960</v>
      </c>
      <c r="C6197" t="s">
        <v>5399</v>
      </c>
      <c r="D6197" t="s">
        <v>5005</v>
      </c>
      <c r="E6197" t="s">
        <v>262</v>
      </c>
      <c r="F6197" t="s">
        <v>4342</v>
      </c>
      <c r="G6197">
        <v>1.5</v>
      </c>
      <c r="H6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7" t="str">
        <f>Tabla_Consulta_desde_proyectos6[[#This Row],[PRYApath]]&amp;" "&amp;Tabla_Consulta_desde_proyectos6[[#This Row],[Usunombre]]</f>
        <v>/0006/0014 ELIER CORTES BALTODANO</v>
      </c>
    </row>
    <row r="6198" spans="1:11" x14ac:dyDescent="0.3">
      <c r="A6198" t="s">
        <v>4251</v>
      </c>
      <c r="B6198" t="s">
        <v>4960</v>
      </c>
      <c r="C6198" t="s">
        <v>5004</v>
      </c>
      <c r="D6198" t="s">
        <v>5005</v>
      </c>
      <c r="E6198" t="s">
        <v>136</v>
      </c>
      <c r="F6198" t="s">
        <v>4258</v>
      </c>
      <c r="G6198">
        <v>3</v>
      </c>
      <c r="H6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8" t="str">
        <f>Tabla_Consulta_desde_proyectos6[[#This Row],[PRYApath]]&amp;" "&amp;Tabla_Consulta_desde_proyectos6[[#This Row],[Usunombre]]</f>
        <v>/0006/0014 GEHISSON ANDRES GAITAN HERRERA</v>
      </c>
    </row>
    <row r="6199" spans="1:11" x14ac:dyDescent="0.3">
      <c r="A6199" t="s">
        <v>4251</v>
      </c>
      <c r="B6199" t="s">
        <v>4960</v>
      </c>
      <c r="C6199" t="s">
        <v>4961</v>
      </c>
      <c r="D6199" t="s">
        <v>5005</v>
      </c>
      <c r="E6199" t="s">
        <v>294</v>
      </c>
      <c r="F6199" t="s">
        <v>4258</v>
      </c>
      <c r="G6199">
        <v>1</v>
      </c>
      <c r="H6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199" t="str">
        <f>Tabla_Consulta_desde_proyectos6[[#This Row],[PRYApath]]&amp;" "&amp;Tabla_Consulta_desde_proyectos6[[#This Row],[Usunombre]]</f>
        <v>/0006/0014 JOSE DANIEL CHINCHILLA CERDAS</v>
      </c>
    </row>
    <row r="6200" spans="1:11" x14ac:dyDescent="0.3">
      <c r="A6200" t="s">
        <v>4251</v>
      </c>
      <c r="B6200" t="s">
        <v>4967</v>
      </c>
      <c r="C6200" t="s">
        <v>5401</v>
      </c>
      <c r="D6200" t="s">
        <v>5006</v>
      </c>
      <c r="E6200" t="s">
        <v>262</v>
      </c>
      <c r="F6200" t="s">
        <v>4284</v>
      </c>
      <c r="G6200">
        <v>1</v>
      </c>
      <c r="H6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0" t="str">
        <f>Tabla_Consulta_desde_proyectos6[[#This Row],[PRYApath]]&amp;" "&amp;Tabla_Consulta_desde_proyectos6[[#This Row],[Usunombre]]</f>
        <v>/0006/0016 ELIER CORTES BALTODANO</v>
      </c>
    </row>
    <row r="6201" spans="1:11" x14ac:dyDescent="0.3">
      <c r="A6201" t="s">
        <v>4251</v>
      </c>
      <c r="B6201" t="s">
        <v>4967</v>
      </c>
      <c r="C6201" t="s">
        <v>4968</v>
      </c>
      <c r="D6201" t="s">
        <v>5006</v>
      </c>
      <c r="E6201" t="s">
        <v>262</v>
      </c>
      <c r="F6201" t="s">
        <v>4342</v>
      </c>
      <c r="G6201">
        <v>1</v>
      </c>
      <c r="H6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1" t="str">
        <f>Tabla_Consulta_desde_proyectos6[[#This Row],[PRYApath]]&amp;" "&amp;Tabla_Consulta_desde_proyectos6[[#This Row],[Usunombre]]</f>
        <v>/0006/0016 ELIER CORTES BALTODANO</v>
      </c>
    </row>
    <row r="6202" spans="1:11" x14ac:dyDescent="0.3">
      <c r="A6202" t="s">
        <v>4251</v>
      </c>
      <c r="B6202" t="s">
        <v>4967</v>
      </c>
      <c r="C6202" t="s">
        <v>5327</v>
      </c>
      <c r="D6202" t="s">
        <v>5006</v>
      </c>
      <c r="E6202" t="s">
        <v>262</v>
      </c>
      <c r="F6202" t="s">
        <v>4366</v>
      </c>
      <c r="G6202">
        <v>0.5</v>
      </c>
      <c r="H6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2" t="str">
        <f>Tabla_Consulta_desde_proyectos6[[#This Row],[PRYApath]]&amp;" "&amp;Tabla_Consulta_desde_proyectos6[[#This Row],[Usunombre]]</f>
        <v>/0006/0016 ELIER CORTES BALTODANO</v>
      </c>
    </row>
    <row r="6203" spans="1:11" x14ac:dyDescent="0.3">
      <c r="A6203" t="s">
        <v>4251</v>
      </c>
      <c r="B6203" t="s">
        <v>4967</v>
      </c>
      <c r="C6203" t="s">
        <v>4968</v>
      </c>
      <c r="D6203" t="s">
        <v>5006</v>
      </c>
      <c r="E6203" t="s">
        <v>262</v>
      </c>
      <c r="F6203" t="s">
        <v>4366</v>
      </c>
      <c r="G6203">
        <v>3.75</v>
      </c>
      <c r="H6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3" t="str">
        <f>Tabla_Consulta_desde_proyectos6[[#This Row],[PRYApath]]&amp;" "&amp;Tabla_Consulta_desde_proyectos6[[#This Row],[Usunombre]]</f>
        <v>/0006/0016 ELIER CORTES BALTODANO</v>
      </c>
    </row>
    <row r="6204" spans="1:11" x14ac:dyDescent="0.3">
      <c r="A6204" t="s">
        <v>4251</v>
      </c>
      <c r="B6204" t="s">
        <v>4967</v>
      </c>
      <c r="C6204" t="s">
        <v>5327</v>
      </c>
      <c r="D6204" t="s">
        <v>5006</v>
      </c>
      <c r="E6204" t="s">
        <v>262</v>
      </c>
      <c r="F6204" t="s">
        <v>4434</v>
      </c>
      <c r="G6204">
        <v>0.25</v>
      </c>
      <c r="H6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4" t="str">
        <f>Tabla_Consulta_desde_proyectos6[[#This Row],[PRYApath]]&amp;" "&amp;Tabla_Consulta_desde_proyectos6[[#This Row],[Usunombre]]</f>
        <v>/0006/0016 ELIER CORTES BALTODANO</v>
      </c>
    </row>
    <row r="6205" spans="1:11" x14ac:dyDescent="0.3">
      <c r="A6205" t="s">
        <v>4251</v>
      </c>
      <c r="B6205" t="s">
        <v>4967</v>
      </c>
      <c r="C6205" t="s">
        <v>5327</v>
      </c>
      <c r="D6205" t="s">
        <v>5006</v>
      </c>
      <c r="E6205" t="s">
        <v>262</v>
      </c>
      <c r="F6205" t="s">
        <v>4593</v>
      </c>
      <c r="G6205">
        <v>0.25</v>
      </c>
      <c r="H6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5" t="str">
        <f>Tabla_Consulta_desde_proyectos6[[#This Row],[PRYApath]]&amp;" "&amp;Tabla_Consulta_desde_proyectos6[[#This Row],[Usunombre]]</f>
        <v>/0006/0016 ELIER CORTES BALTODANO</v>
      </c>
    </row>
    <row r="6206" spans="1:11" x14ac:dyDescent="0.3">
      <c r="A6206" t="s">
        <v>4251</v>
      </c>
      <c r="B6206" t="s">
        <v>4967</v>
      </c>
      <c r="C6206" t="s">
        <v>5327</v>
      </c>
      <c r="D6206" t="s">
        <v>5006</v>
      </c>
      <c r="E6206" t="s">
        <v>262</v>
      </c>
      <c r="F6206" t="s">
        <v>4640</v>
      </c>
      <c r="G6206">
        <v>0.25</v>
      </c>
      <c r="H6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6" t="str">
        <f>Tabla_Consulta_desde_proyectos6[[#This Row],[PRYApath]]&amp;" "&amp;Tabla_Consulta_desde_proyectos6[[#This Row],[Usunombre]]</f>
        <v>/0006/0016 ELIER CORTES BALTODANO</v>
      </c>
    </row>
    <row r="6207" spans="1:11" x14ac:dyDescent="0.3">
      <c r="A6207" t="s">
        <v>4251</v>
      </c>
      <c r="B6207" t="s">
        <v>4967</v>
      </c>
      <c r="C6207" t="s">
        <v>5401</v>
      </c>
      <c r="D6207" t="s">
        <v>5006</v>
      </c>
      <c r="E6207" t="s">
        <v>299</v>
      </c>
      <c r="F6207" t="s">
        <v>4342</v>
      </c>
      <c r="G6207">
        <v>15</v>
      </c>
      <c r="H6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7" t="str">
        <f>Tabla_Consulta_desde_proyectos6[[#This Row],[PRYApath]]&amp;" "&amp;Tabla_Consulta_desde_proyectos6[[#This Row],[Usunombre]]</f>
        <v>/0006/0016 MARCO ANTONIO ALPIZAR RODRIGUEZ</v>
      </c>
    </row>
    <row r="6208" spans="1:11" x14ac:dyDescent="0.3">
      <c r="A6208" t="s">
        <v>4264</v>
      </c>
      <c r="D6208" t="s">
        <v>3593</v>
      </c>
      <c r="E6208" t="s">
        <v>58</v>
      </c>
      <c r="F6208" t="s">
        <v>4366</v>
      </c>
      <c r="G6208">
        <v>1</v>
      </c>
      <c r="H62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8" t="str">
        <f>Tabla_Consulta_desde_proyectos6[[#This Row],[PRYApath]]&amp;" "&amp;Tabla_Consulta_desde_proyectos6[[#This Row],[Usunombre]]</f>
        <v>/0004/0002/0002 MELVIN BRENES GOMEZ</v>
      </c>
    </row>
    <row r="6209" spans="1:11" x14ac:dyDescent="0.3">
      <c r="A6209" t="s">
        <v>4264</v>
      </c>
      <c r="D6209" t="s">
        <v>3593</v>
      </c>
      <c r="E6209" t="s">
        <v>58</v>
      </c>
      <c r="F6209" t="s">
        <v>4388</v>
      </c>
      <c r="G6209">
        <v>1</v>
      </c>
      <c r="H6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09" t="str">
        <f>Tabla_Consulta_desde_proyectos6[[#This Row],[PRYApath]]&amp;" "&amp;Tabla_Consulta_desde_proyectos6[[#This Row],[Usunombre]]</f>
        <v>/0004/0002/0002 MELVIN BRENES GOMEZ</v>
      </c>
    </row>
    <row r="6210" spans="1:11" x14ac:dyDescent="0.3">
      <c r="A6210" t="s">
        <v>4264</v>
      </c>
      <c r="D6210" t="s">
        <v>3593</v>
      </c>
      <c r="E6210" t="s">
        <v>58</v>
      </c>
      <c r="F6210" t="s">
        <v>4422</v>
      </c>
      <c r="G6210">
        <v>0.5</v>
      </c>
      <c r="H6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0" t="str">
        <f>Tabla_Consulta_desde_proyectos6[[#This Row],[PRYApath]]&amp;" "&amp;Tabla_Consulta_desde_proyectos6[[#This Row],[Usunombre]]</f>
        <v>/0004/0002/0002 MELVIN BRENES GOMEZ</v>
      </c>
    </row>
    <row r="6211" spans="1:11" x14ac:dyDescent="0.3">
      <c r="A6211" t="s">
        <v>4264</v>
      </c>
      <c r="D6211" t="s">
        <v>3594</v>
      </c>
      <c r="E6211" t="s">
        <v>58</v>
      </c>
      <c r="F6211" t="s">
        <v>4366</v>
      </c>
      <c r="G6211">
        <v>1</v>
      </c>
      <c r="H6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1" t="str">
        <f>Tabla_Consulta_desde_proyectos6[[#This Row],[PRYApath]]&amp;" "&amp;Tabla_Consulta_desde_proyectos6[[#This Row],[Usunombre]]</f>
        <v>/0004/0002/0004 MELVIN BRENES GOMEZ</v>
      </c>
    </row>
    <row r="6212" spans="1:11" x14ac:dyDescent="0.3">
      <c r="A6212" t="s">
        <v>4264</v>
      </c>
      <c r="D6212" t="s">
        <v>3594</v>
      </c>
      <c r="E6212" t="s">
        <v>58</v>
      </c>
      <c r="F6212" t="s">
        <v>4422</v>
      </c>
      <c r="G6212">
        <v>2</v>
      </c>
      <c r="H6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2" t="str">
        <f>Tabla_Consulta_desde_proyectos6[[#This Row],[PRYApath]]&amp;" "&amp;Tabla_Consulta_desde_proyectos6[[#This Row],[Usunombre]]</f>
        <v>/0004/0002/0004 MELVIN BRENES GOMEZ</v>
      </c>
    </row>
    <row r="6213" spans="1:11" x14ac:dyDescent="0.3">
      <c r="A6213" t="s">
        <v>4264</v>
      </c>
      <c r="D6213" t="s">
        <v>3595</v>
      </c>
      <c r="E6213" t="s">
        <v>58</v>
      </c>
      <c r="F6213" t="s">
        <v>4422</v>
      </c>
      <c r="G6213">
        <v>0.5</v>
      </c>
      <c r="H6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3" t="str">
        <f>Tabla_Consulta_desde_proyectos6[[#This Row],[PRYApath]]&amp;" "&amp;Tabla_Consulta_desde_proyectos6[[#This Row],[Usunombre]]</f>
        <v>/0004/0002/0006 MELVIN BRENES GOMEZ</v>
      </c>
    </row>
    <row r="6214" spans="1:11" x14ac:dyDescent="0.3">
      <c r="A6214" t="s">
        <v>4264</v>
      </c>
      <c r="D6214" t="s">
        <v>3595</v>
      </c>
      <c r="E6214" t="s">
        <v>58</v>
      </c>
      <c r="F6214" t="s">
        <v>4434</v>
      </c>
      <c r="G6214">
        <v>2</v>
      </c>
      <c r="H6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4" t="str">
        <f>Tabla_Consulta_desde_proyectos6[[#This Row],[PRYApath]]&amp;" "&amp;Tabla_Consulta_desde_proyectos6[[#This Row],[Usunombre]]</f>
        <v>/0004/0002/0006 MELVIN BRENES GOMEZ</v>
      </c>
    </row>
    <row r="6215" spans="1:11" x14ac:dyDescent="0.3">
      <c r="A6215" t="s">
        <v>4264</v>
      </c>
      <c r="D6215" t="s">
        <v>5682</v>
      </c>
      <c r="E6215" t="s">
        <v>3972</v>
      </c>
      <c r="F6215" t="s">
        <v>8381</v>
      </c>
      <c r="G6215">
        <v>4</v>
      </c>
      <c r="H6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5" t="str">
        <f>Tabla_Consulta_desde_proyectos6[[#This Row],[PRYApath]]&amp;" "&amp;Tabla_Consulta_desde_proyectos6[[#This Row],[Usunombre]]</f>
        <v>/0004/0002/0010 AXEL MATUS VARGAS</v>
      </c>
    </row>
    <row r="6216" spans="1:11" x14ac:dyDescent="0.3">
      <c r="A6216" t="s">
        <v>4264</v>
      </c>
      <c r="D6216" t="s">
        <v>1096</v>
      </c>
      <c r="E6216" t="s">
        <v>54</v>
      </c>
      <c r="F6216" t="s">
        <v>4388</v>
      </c>
      <c r="G6216">
        <v>1.5</v>
      </c>
      <c r="H6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6" t="str">
        <f>Tabla_Consulta_desde_proyectos6[[#This Row],[PRYApath]]&amp;" "&amp;Tabla_Consulta_desde_proyectos6[[#This Row],[Usunombre]]</f>
        <v>/0006/0002 JOSE ANDRES ROJAS GUTIERREZ</v>
      </c>
    </row>
    <row r="6217" spans="1:11" x14ac:dyDescent="0.3">
      <c r="A6217" t="s">
        <v>4264</v>
      </c>
      <c r="D6217" t="s">
        <v>1096</v>
      </c>
      <c r="E6217" t="s">
        <v>54</v>
      </c>
      <c r="F6217" t="s">
        <v>4422</v>
      </c>
      <c r="G6217">
        <v>1.05</v>
      </c>
      <c r="H6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7" t="str">
        <f>Tabla_Consulta_desde_proyectos6[[#This Row],[PRYApath]]&amp;" "&amp;Tabla_Consulta_desde_proyectos6[[#This Row],[Usunombre]]</f>
        <v>/0006/0002 JOSE ANDRES ROJAS GUTIERREZ</v>
      </c>
    </row>
    <row r="6218" spans="1:11" x14ac:dyDescent="0.3">
      <c r="A6218" t="s">
        <v>4264</v>
      </c>
      <c r="D6218" t="s">
        <v>1096</v>
      </c>
      <c r="E6218" t="s">
        <v>50</v>
      </c>
      <c r="F6218" t="s">
        <v>4258</v>
      </c>
      <c r="G6218">
        <v>0.25</v>
      </c>
      <c r="H6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8" t="str">
        <f>Tabla_Consulta_desde_proyectos6[[#This Row],[PRYApath]]&amp;" "&amp;Tabla_Consulta_desde_proyectos6[[#This Row],[Usunombre]]</f>
        <v>/0006/0002 ROGER GARCIA FERNANDEZ</v>
      </c>
    </row>
    <row r="6219" spans="1:11" x14ac:dyDescent="0.3">
      <c r="A6219" t="s">
        <v>4264</v>
      </c>
      <c r="D6219" t="s">
        <v>1096</v>
      </c>
      <c r="E6219" t="s">
        <v>50</v>
      </c>
      <c r="F6219" t="s">
        <v>4284</v>
      </c>
      <c r="G6219">
        <v>1.5</v>
      </c>
      <c r="H6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19" t="str">
        <f>Tabla_Consulta_desde_proyectos6[[#This Row],[PRYApath]]&amp;" "&amp;Tabla_Consulta_desde_proyectos6[[#This Row],[Usunombre]]</f>
        <v>/0006/0002 ROGER GARCIA FERNANDEZ</v>
      </c>
    </row>
    <row r="6220" spans="1:11" x14ac:dyDescent="0.3">
      <c r="A6220" t="s">
        <v>4264</v>
      </c>
      <c r="D6220" t="s">
        <v>1096</v>
      </c>
      <c r="E6220" t="s">
        <v>50</v>
      </c>
      <c r="F6220" t="s">
        <v>4366</v>
      </c>
      <c r="G6220">
        <v>0.25</v>
      </c>
      <c r="H6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0" t="str">
        <f>Tabla_Consulta_desde_proyectos6[[#This Row],[PRYApath]]&amp;" "&amp;Tabla_Consulta_desde_proyectos6[[#This Row],[Usunombre]]</f>
        <v>/0006/0002 ROGER GARCIA FERNANDEZ</v>
      </c>
    </row>
    <row r="6221" spans="1:11" x14ac:dyDescent="0.3">
      <c r="A6221" t="s">
        <v>4264</v>
      </c>
      <c r="D6221" t="s">
        <v>1096</v>
      </c>
      <c r="E6221" t="s">
        <v>50</v>
      </c>
      <c r="F6221" t="s">
        <v>4388</v>
      </c>
      <c r="G6221">
        <v>0.25</v>
      </c>
      <c r="H6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1" t="str">
        <f>Tabla_Consulta_desde_proyectos6[[#This Row],[PRYApath]]&amp;" "&amp;Tabla_Consulta_desde_proyectos6[[#This Row],[Usunombre]]</f>
        <v>/0006/0002 ROGER GARCIA FERNANDEZ</v>
      </c>
    </row>
    <row r="6222" spans="1:11" x14ac:dyDescent="0.3">
      <c r="A6222" t="s">
        <v>4264</v>
      </c>
      <c r="D6222" t="s">
        <v>1096</v>
      </c>
      <c r="E6222" t="s">
        <v>50</v>
      </c>
      <c r="F6222" t="s">
        <v>4434</v>
      </c>
      <c r="G6222">
        <v>0.5</v>
      </c>
      <c r="H6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2" t="str">
        <f>Tabla_Consulta_desde_proyectos6[[#This Row],[PRYApath]]&amp;" "&amp;Tabla_Consulta_desde_proyectos6[[#This Row],[Usunombre]]</f>
        <v>/0006/0002 ROGER GARCIA FERNANDEZ</v>
      </c>
    </row>
    <row r="6223" spans="1:11" x14ac:dyDescent="0.3">
      <c r="A6223" t="s">
        <v>4264</v>
      </c>
      <c r="D6223" t="s">
        <v>4547</v>
      </c>
      <c r="E6223" t="s">
        <v>54</v>
      </c>
      <c r="F6223" t="s">
        <v>4388</v>
      </c>
      <c r="G6223">
        <v>78.5</v>
      </c>
      <c r="H6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3" t="str">
        <f>Tabla_Consulta_desde_proyectos6[[#This Row],[PRYApath]]&amp;" "&amp;Tabla_Consulta_desde_proyectos6[[#This Row],[Usunombre]]</f>
        <v>/0006/0008/0002 JOSE ANDRES ROJAS GUTIERREZ</v>
      </c>
    </row>
    <row r="6224" spans="1:11" x14ac:dyDescent="0.3">
      <c r="A6224" t="s">
        <v>4264</v>
      </c>
      <c r="D6224" t="s">
        <v>4547</v>
      </c>
      <c r="E6224" t="s">
        <v>54</v>
      </c>
      <c r="F6224" t="s">
        <v>4422</v>
      </c>
      <c r="G6224">
        <v>22.95</v>
      </c>
      <c r="H6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4" t="str">
        <f>Tabla_Consulta_desde_proyectos6[[#This Row],[PRYApath]]&amp;" "&amp;Tabla_Consulta_desde_proyectos6[[#This Row],[Usunombre]]</f>
        <v>/0006/0008/0002 JOSE ANDRES ROJAS GUTIERREZ</v>
      </c>
    </row>
    <row r="6225" spans="1:11" x14ac:dyDescent="0.3">
      <c r="A6225" t="s">
        <v>4264</v>
      </c>
      <c r="D6225" t="s">
        <v>4547</v>
      </c>
      <c r="E6225" t="s">
        <v>54</v>
      </c>
      <c r="F6225" t="s">
        <v>4434</v>
      </c>
      <c r="G6225">
        <v>72</v>
      </c>
      <c r="H6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5" t="str">
        <f>Tabla_Consulta_desde_proyectos6[[#This Row],[PRYApath]]&amp;" "&amp;Tabla_Consulta_desde_proyectos6[[#This Row],[Usunombre]]</f>
        <v>/0006/0008/0002 JOSE ANDRES ROJAS GUTIERREZ</v>
      </c>
    </row>
    <row r="6226" spans="1:11" x14ac:dyDescent="0.3">
      <c r="A6226" t="s">
        <v>4264</v>
      </c>
      <c r="D6226" t="s">
        <v>4547</v>
      </c>
      <c r="E6226" t="s">
        <v>54</v>
      </c>
      <c r="F6226" t="s">
        <v>4493</v>
      </c>
      <c r="G6226">
        <v>8</v>
      </c>
      <c r="H6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6" t="str">
        <f>Tabla_Consulta_desde_proyectos6[[#This Row],[PRYApath]]&amp;" "&amp;Tabla_Consulta_desde_proyectos6[[#This Row],[Usunombre]]</f>
        <v>/0006/0008/0002 JOSE ANDRES ROJAS GUTIERREZ</v>
      </c>
    </row>
    <row r="6227" spans="1:11" x14ac:dyDescent="0.3">
      <c r="A6227" t="s">
        <v>4264</v>
      </c>
      <c r="D6227" t="s">
        <v>4547</v>
      </c>
      <c r="E6227" t="s">
        <v>50</v>
      </c>
      <c r="F6227" t="s">
        <v>4258</v>
      </c>
      <c r="G6227">
        <v>7.75</v>
      </c>
      <c r="H6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7" t="str">
        <f>Tabla_Consulta_desde_proyectos6[[#This Row],[PRYApath]]&amp;" "&amp;Tabla_Consulta_desde_proyectos6[[#This Row],[Usunombre]]</f>
        <v>/0006/0008/0002 ROGER GARCIA FERNANDEZ</v>
      </c>
    </row>
    <row r="6228" spans="1:11" x14ac:dyDescent="0.3">
      <c r="A6228" t="s">
        <v>4264</v>
      </c>
      <c r="D6228" t="s">
        <v>4547</v>
      </c>
      <c r="E6228" t="s">
        <v>50</v>
      </c>
      <c r="F6228" t="s">
        <v>4284</v>
      </c>
      <c r="G6228">
        <v>46.5</v>
      </c>
      <c r="H6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8" t="str">
        <f>Tabla_Consulta_desde_proyectos6[[#This Row],[PRYApath]]&amp;" "&amp;Tabla_Consulta_desde_proyectos6[[#This Row],[Usunombre]]</f>
        <v>/0006/0008/0002 ROGER GARCIA FERNANDEZ</v>
      </c>
    </row>
    <row r="6229" spans="1:11" x14ac:dyDescent="0.3">
      <c r="A6229" t="s">
        <v>4264</v>
      </c>
      <c r="D6229" t="s">
        <v>4547</v>
      </c>
      <c r="E6229" t="s">
        <v>50</v>
      </c>
      <c r="F6229" t="s">
        <v>4366</v>
      </c>
      <c r="G6229">
        <v>7.75</v>
      </c>
      <c r="H62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29" t="str">
        <f>Tabla_Consulta_desde_proyectos6[[#This Row],[PRYApath]]&amp;" "&amp;Tabla_Consulta_desde_proyectos6[[#This Row],[Usunombre]]</f>
        <v>/0006/0008/0002 ROGER GARCIA FERNANDEZ</v>
      </c>
    </row>
    <row r="6230" spans="1:11" x14ac:dyDescent="0.3">
      <c r="A6230" t="s">
        <v>4264</v>
      </c>
      <c r="D6230" t="s">
        <v>4547</v>
      </c>
      <c r="E6230" t="s">
        <v>50</v>
      </c>
      <c r="F6230" t="s">
        <v>4388</v>
      </c>
      <c r="G6230">
        <v>7.75</v>
      </c>
      <c r="H6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0" t="str">
        <f>Tabla_Consulta_desde_proyectos6[[#This Row],[PRYApath]]&amp;" "&amp;Tabla_Consulta_desde_proyectos6[[#This Row],[Usunombre]]</f>
        <v>/0006/0008/0002 ROGER GARCIA FERNANDEZ</v>
      </c>
    </row>
    <row r="6231" spans="1:11" x14ac:dyDescent="0.3">
      <c r="A6231" t="s">
        <v>4264</v>
      </c>
      <c r="D6231" t="s">
        <v>4547</v>
      </c>
      <c r="E6231" t="s">
        <v>50</v>
      </c>
      <c r="F6231" t="s">
        <v>4434</v>
      </c>
      <c r="G6231">
        <v>15.5</v>
      </c>
      <c r="H6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1" t="str">
        <f>Tabla_Consulta_desde_proyectos6[[#This Row],[PRYApath]]&amp;" "&amp;Tabla_Consulta_desde_proyectos6[[#This Row],[Usunombre]]</f>
        <v>/0006/0008/0002 ROGER GARCIA FERNANDEZ</v>
      </c>
    </row>
    <row r="6232" spans="1:11" x14ac:dyDescent="0.3">
      <c r="A6232" t="s">
        <v>4264</v>
      </c>
      <c r="D6232" t="s">
        <v>4548</v>
      </c>
      <c r="E6232" t="s">
        <v>54</v>
      </c>
      <c r="F6232" t="s">
        <v>4692</v>
      </c>
      <c r="G6232">
        <v>16</v>
      </c>
      <c r="H6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2" t="str">
        <f>Tabla_Consulta_desde_proyectos6[[#This Row],[PRYApath]]&amp;" "&amp;Tabla_Consulta_desde_proyectos6[[#This Row],[Usunombre]]</f>
        <v>/0006/0008/0004 JOSE ANDRES ROJAS GUTIERREZ</v>
      </c>
    </row>
    <row r="6233" spans="1:11" x14ac:dyDescent="0.3">
      <c r="A6233" t="s">
        <v>4264</v>
      </c>
      <c r="D6233" t="s">
        <v>4548</v>
      </c>
      <c r="E6233" t="s">
        <v>54</v>
      </c>
      <c r="F6233" t="s">
        <v>4640</v>
      </c>
      <c r="G6233">
        <v>16</v>
      </c>
      <c r="H6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3" t="str">
        <f>Tabla_Consulta_desde_proyectos6[[#This Row],[PRYApath]]&amp;" "&amp;Tabla_Consulta_desde_proyectos6[[#This Row],[Usunombre]]</f>
        <v>/0006/0008/0004 JOSE ANDRES ROJAS GUTIERREZ</v>
      </c>
    </row>
    <row r="6234" spans="1:11" x14ac:dyDescent="0.3">
      <c r="A6234" t="s">
        <v>4264</v>
      </c>
      <c r="D6234" t="s">
        <v>4972</v>
      </c>
      <c r="E6234" t="s">
        <v>3972</v>
      </c>
      <c r="F6234" t="s">
        <v>4284</v>
      </c>
      <c r="G6234">
        <v>7.5</v>
      </c>
      <c r="H6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4" t="str">
        <f>Tabla_Consulta_desde_proyectos6[[#This Row],[PRYApath]]&amp;" "&amp;Tabla_Consulta_desde_proyectos6[[#This Row],[Usunombre]]</f>
        <v>/0006/0008/0010 AXEL MATUS VARGAS</v>
      </c>
    </row>
    <row r="6235" spans="1:11" x14ac:dyDescent="0.3">
      <c r="A6235" t="s">
        <v>4264</v>
      </c>
      <c r="B6235" t="s">
        <v>4709</v>
      </c>
      <c r="C6235" t="s">
        <v>5989</v>
      </c>
      <c r="D6235" t="s">
        <v>3874</v>
      </c>
      <c r="E6235" t="s">
        <v>4436</v>
      </c>
      <c r="F6235" t="s">
        <v>8381</v>
      </c>
      <c r="G6235">
        <v>8</v>
      </c>
      <c r="H6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5" t="str">
        <f>Tabla_Consulta_desde_proyectos6[[#This Row],[PRYApath]]&amp;" "&amp;Tabla_Consulta_desde_proyectos6[[#This Row],[Usunombre]]</f>
        <v>/0008/0002 BRAYAN JOSUE GUTIERREZ DINARTE</v>
      </c>
    </row>
    <row r="6236" spans="1:11" x14ac:dyDescent="0.3">
      <c r="A6236" t="s">
        <v>4264</v>
      </c>
      <c r="B6236" t="s">
        <v>4709</v>
      </c>
      <c r="C6236" t="s">
        <v>8448</v>
      </c>
      <c r="D6236" t="s">
        <v>3874</v>
      </c>
      <c r="E6236" t="s">
        <v>70</v>
      </c>
      <c r="F6236" t="s">
        <v>8381</v>
      </c>
      <c r="G6236">
        <v>4</v>
      </c>
      <c r="H623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6" t="str">
        <f>Tabla_Consulta_desde_proyectos6[[#This Row],[PRYApath]]&amp;" "&amp;Tabla_Consulta_desde_proyectos6[[#This Row],[Usunombre]]</f>
        <v>/0008/0002 MARIELA GUTIERREZ HIDALGO</v>
      </c>
    </row>
    <row r="6237" spans="1:11" x14ac:dyDescent="0.3">
      <c r="A6237" t="s">
        <v>4264</v>
      </c>
      <c r="B6237" t="s">
        <v>4709</v>
      </c>
      <c r="C6237" t="s">
        <v>8449</v>
      </c>
      <c r="D6237" t="s">
        <v>4470</v>
      </c>
      <c r="E6237" t="s">
        <v>63</v>
      </c>
      <c r="F6237" t="s">
        <v>8381</v>
      </c>
      <c r="G6237">
        <v>6</v>
      </c>
      <c r="H623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7" t="str">
        <f>Tabla_Consulta_desde_proyectos6[[#This Row],[PRYApath]]&amp;" "&amp;Tabla_Consulta_desde_proyectos6[[#This Row],[Usunombre]]</f>
        <v>/0008/0006 CAROL RODRIGUEZ SOLORZANO</v>
      </c>
    </row>
    <row r="6238" spans="1:11" x14ac:dyDescent="0.3">
      <c r="A6238" t="s">
        <v>1051</v>
      </c>
      <c r="B6238" t="s">
        <v>4709</v>
      </c>
      <c r="C6238" t="s">
        <v>5961</v>
      </c>
      <c r="D6238" t="s">
        <v>1086</v>
      </c>
      <c r="E6238" t="s">
        <v>59</v>
      </c>
      <c r="F6238" t="s">
        <v>4258</v>
      </c>
      <c r="G6238">
        <v>0.5</v>
      </c>
      <c r="H6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8" t="str">
        <f>Tabla_Consulta_desde_proyectos6[[#This Row],[PRYApath]]&amp;" "&amp;Tabla_Consulta_desde_proyectos6[[#This Row],[Usunombre]]</f>
        <v>/0002/0002 ALVARO CHAVES SABORIO</v>
      </c>
    </row>
    <row r="6239" spans="1:11" x14ac:dyDescent="0.3">
      <c r="A6239" t="s">
        <v>1051</v>
      </c>
      <c r="B6239" t="s">
        <v>4709</v>
      </c>
      <c r="C6239" t="s">
        <v>5962</v>
      </c>
      <c r="D6239" t="s">
        <v>1086</v>
      </c>
      <c r="E6239" t="s">
        <v>59</v>
      </c>
      <c r="F6239" t="s">
        <v>4258</v>
      </c>
      <c r="G6239">
        <v>1</v>
      </c>
      <c r="H6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39" t="str">
        <f>Tabla_Consulta_desde_proyectos6[[#This Row],[PRYApath]]&amp;" "&amp;Tabla_Consulta_desde_proyectos6[[#This Row],[Usunombre]]</f>
        <v>/0002/0002 ALVARO CHAVES SABORIO</v>
      </c>
    </row>
    <row r="6240" spans="1:11" x14ac:dyDescent="0.3">
      <c r="A6240" t="s">
        <v>1051</v>
      </c>
      <c r="B6240" t="s">
        <v>4709</v>
      </c>
      <c r="C6240" t="s">
        <v>5963</v>
      </c>
      <c r="D6240" t="s">
        <v>1086</v>
      </c>
      <c r="E6240" t="s">
        <v>59</v>
      </c>
      <c r="F6240" t="s">
        <v>4258</v>
      </c>
      <c r="G6240">
        <v>2</v>
      </c>
      <c r="H6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0" t="str">
        <f>Tabla_Consulta_desde_proyectos6[[#This Row],[PRYApath]]&amp;" "&amp;Tabla_Consulta_desde_proyectos6[[#This Row],[Usunombre]]</f>
        <v>/0002/0002 ALVARO CHAVES SABORIO</v>
      </c>
    </row>
    <row r="6241" spans="1:11" x14ac:dyDescent="0.3">
      <c r="A6241" t="s">
        <v>1051</v>
      </c>
      <c r="B6241" t="s">
        <v>4709</v>
      </c>
      <c r="C6241" t="s">
        <v>5964</v>
      </c>
      <c r="D6241" t="s">
        <v>1086</v>
      </c>
      <c r="E6241" t="s">
        <v>59</v>
      </c>
      <c r="F6241" t="s">
        <v>4258</v>
      </c>
      <c r="G6241">
        <v>3</v>
      </c>
      <c r="H6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1" t="str">
        <f>Tabla_Consulta_desde_proyectos6[[#This Row],[PRYApath]]&amp;" "&amp;Tabla_Consulta_desde_proyectos6[[#This Row],[Usunombre]]</f>
        <v>/0002/0002 ALVARO CHAVES SABORIO</v>
      </c>
    </row>
    <row r="6242" spans="1:11" x14ac:dyDescent="0.3">
      <c r="A6242" t="s">
        <v>1051</v>
      </c>
      <c r="B6242" t="s">
        <v>4709</v>
      </c>
      <c r="C6242" t="s">
        <v>5965</v>
      </c>
      <c r="D6242" t="s">
        <v>1086</v>
      </c>
      <c r="E6242" t="s">
        <v>59</v>
      </c>
      <c r="F6242" t="s">
        <v>4258</v>
      </c>
      <c r="G6242">
        <v>4</v>
      </c>
      <c r="H6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2" t="str">
        <f>Tabla_Consulta_desde_proyectos6[[#This Row],[PRYApath]]&amp;" "&amp;Tabla_Consulta_desde_proyectos6[[#This Row],[Usunombre]]</f>
        <v>/0002/0002 ALVARO CHAVES SABORIO</v>
      </c>
    </row>
    <row r="6243" spans="1:11" x14ac:dyDescent="0.3">
      <c r="A6243" t="s">
        <v>1051</v>
      </c>
      <c r="B6243" t="s">
        <v>4709</v>
      </c>
      <c r="C6243" t="s">
        <v>5966</v>
      </c>
      <c r="D6243" t="s">
        <v>1086</v>
      </c>
      <c r="E6243" t="s">
        <v>59</v>
      </c>
      <c r="F6243" t="s">
        <v>4258</v>
      </c>
      <c r="G6243">
        <v>8</v>
      </c>
      <c r="H6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3" t="str">
        <f>Tabla_Consulta_desde_proyectos6[[#This Row],[PRYApath]]&amp;" "&amp;Tabla_Consulta_desde_proyectos6[[#This Row],[Usunombre]]</f>
        <v>/0002/0002 ALVARO CHAVES SABORIO</v>
      </c>
    </row>
    <row r="6244" spans="1:11" x14ac:dyDescent="0.3">
      <c r="A6244" t="s">
        <v>1051</v>
      </c>
      <c r="B6244" t="s">
        <v>4709</v>
      </c>
      <c r="C6244" t="s">
        <v>5967</v>
      </c>
      <c r="D6244" t="s">
        <v>1086</v>
      </c>
      <c r="E6244" t="s">
        <v>59</v>
      </c>
      <c r="F6244" t="s">
        <v>4258</v>
      </c>
      <c r="G6244">
        <v>17</v>
      </c>
      <c r="H6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4" t="str">
        <f>Tabla_Consulta_desde_proyectos6[[#This Row],[PRYApath]]&amp;" "&amp;Tabla_Consulta_desde_proyectos6[[#This Row],[Usunombre]]</f>
        <v>/0002/0002 ALVARO CHAVES SABORIO</v>
      </c>
    </row>
    <row r="6245" spans="1:11" x14ac:dyDescent="0.3">
      <c r="A6245" t="s">
        <v>1051</v>
      </c>
      <c r="B6245" t="s">
        <v>4709</v>
      </c>
      <c r="C6245" t="s">
        <v>5968</v>
      </c>
      <c r="D6245" t="s">
        <v>1086</v>
      </c>
      <c r="E6245" t="s">
        <v>59</v>
      </c>
      <c r="F6245" t="s">
        <v>4284</v>
      </c>
      <c r="G6245">
        <v>1.5</v>
      </c>
      <c r="H6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5" t="str">
        <f>Tabla_Consulta_desde_proyectos6[[#This Row],[PRYApath]]&amp;" "&amp;Tabla_Consulta_desde_proyectos6[[#This Row],[Usunombre]]</f>
        <v>/0002/0002 ALVARO CHAVES SABORIO</v>
      </c>
    </row>
    <row r="6246" spans="1:11" x14ac:dyDescent="0.3">
      <c r="A6246" t="s">
        <v>1051</v>
      </c>
      <c r="B6246" t="s">
        <v>4709</v>
      </c>
      <c r="C6246" t="s">
        <v>5969</v>
      </c>
      <c r="D6246" t="s">
        <v>1086</v>
      </c>
      <c r="E6246" t="s">
        <v>59</v>
      </c>
      <c r="F6246" t="s">
        <v>4284</v>
      </c>
      <c r="G6246">
        <v>3</v>
      </c>
      <c r="H62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6" t="str">
        <f>Tabla_Consulta_desde_proyectos6[[#This Row],[PRYApath]]&amp;" "&amp;Tabla_Consulta_desde_proyectos6[[#This Row],[Usunombre]]</f>
        <v>/0002/0002 ALVARO CHAVES SABORIO</v>
      </c>
    </row>
    <row r="6247" spans="1:11" x14ac:dyDescent="0.3">
      <c r="A6247" t="s">
        <v>1051</v>
      </c>
      <c r="B6247" t="s">
        <v>4709</v>
      </c>
      <c r="C6247" t="s">
        <v>5970</v>
      </c>
      <c r="D6247" t="s">
        <v>1086</v>
      </c>
      <c r="E6247" t="s">
        <v>69</v>
      </c>
      <c r="F6247" t="s">
        <v>4258</v>
      </c>
      <c r="G6247">
        <v>3</v>
      </c>
      <c r="H6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7" t="str">
        <f>Tabla_Consulta_desde_proyectos6[[#This Row],[PRYApath]]&amp;" "&amp;Tabla_Consulta_desde_proyectos6[[#This Row],[Usunombre]]</f>
        <v>/0002/0002 DANNY DAVID BUSTOS ROJAS</v>
      </c>
    </row>
    <row r="6248" spans="1:11" x14ac:dyDescent="0.3">
      <c r="A6248" t="s">
        <v>1051</v>
      </c>
      <c r="B6248" t="s">
        <v>4709</v>
      </c>
      <c r="C6248" t="s">
        <v>5971</v>
      </c>
      <c r="D6248" t="s">
        <v>1086</v>
      </c>
      <c r="E6248" t="s">
        <v>69</v>
      </c>
      <c r="F6248" t="s">
        <v>4258</v>
      </c>
      <c r="G6248">
        <v>4</v>
      </c>
      <c r="H6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8" t="str">
        <f>Tabla_Consulta_desde_proyectos6[[#This Row],[PRYApath]]&amp;" "&amp;Tabla_Consulta_desde_proyectos6[[#This Row],[Usunombre]]</f>
        <v>/0002/0002 DANNY DAVID BUSTOS ROJAS</v>
      </c>
    </row>
    <row r="6249" spans="1:11" x14ac:dyDescent="0.3">
      <c r="A6249" t="s">
        <v>1051</v>
      </c>
      <c r="B6249" t="s">
        <v>4709</v>
      </c>
      <c r="C6249" t="s">
        <v>5972</v>
      </c>
      <c r="D6249" t="s">
        <v>1086</v>
      </c>
      <c r="E6249" t="s">
        <v>69</v>
      </c>
      <c r="F6249" t="s">
        <v>4258</v>
      </c>
      <c r="G6249">
        <v>4</v>
      </c>
      <c r="H6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49" t="str">
        <f>Tabla_Consulta_desde_proyectos6[[#This Row],[PRYApath]]&amp;" "&amp;Tabla_Consulta_desde_proyectos6[[#This Row],[Usunombre]]</f>
        <v>/0002/0002 DANNY DAVID BUSTOS ROJAS</v>
      </c>
    </row>
    <row r="6250" spans="1:11" x14ac:dyDescent="0.3">
      <c r="A6250" t="s">
        <v>1051</v>
      </c>
      <c r="B6250" t="s">
        <v>4709</v>
      </c>
      <c r="C6250" t="s">
        <v>5973</v>
      </c>
      <c r="D6250" t="s">
        <v>1086</v>
      </c>
      <c r="E6250" t="s">
        <v>69</v>
      </c>
      <c r="F6250" t="s">
        <v>4258</v>
      </c>
      <c r="G6250">
        <v>7</v>
      </c>
      <c r="H6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0" t="str">
        <f>Tabla_Consulta_desde_proyectos6[[#This Row],[PRYApath]]&amp;" "&amp;Tabla_Consulta_desde_proyectos6[[#This Row],[Usunombre]]</f>
        <v>/0002/0002 DANNY DAVID BUSTOS ROJAS</v>
      </c>
    </row>
    <row r="6251" spans="1:11" x14ac:dyDescent="0.3">
      <c r="A6251" t="s">
        <v>1051</v>
      </c>
      <c r="B6251" t="s">
        <v>4709</v>
      </c>
      <c r="C6251" t="s">
        <v>5974</v>
      </c>
      <c r="D6251" t="s">
        <v>1086</v>
      </c>
      <c r="E6251" t="s">
        <v>69</v>
      </c>
      <c r="F6251" t="s">
        <v>4258</v>
      </c>
      <c r="G6251">
        <v>15</v>
      </c>
      <c r="H6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1" t="str">
        <f>Tabla_Consulta_desde_proyectos6[[#This Row],[PRYApath]]&amp;" "&amp;Tabla_Consulta_desde_proyectos6[[#This Row],[Usunombre]]</f>
        <v>/0002/0002 DANNY DAVID BUSTOS ROJAS</v>
      </c>
    </row>
    <row r="6252" spans="1:11" x14ac:dyDescent="0.3">
      <c r="A6252" t="s">
        <v>1051</v>
      </c>
      <c r="B6252" t="s">
        <v>4709</v>
      </c>
      <c r="C6252" t="s">
        <v>5973</v>
      </c>
      <c r="D6252" t="s">
        <v>1086</v>
      </c>
      <c r="E6252" t="s">
        <v>57</v>
      </c>
      <c r="F6252" t="s">
        <v>4258</v>
      </c>
      <c r="G6252">
        <v>0.25</v>
      </c>
      <c r="H6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2" t="str">
        <f>Tabla_Consulta_desde_proyectos6[[#This Row],[PRYApath]]&amp;" "&amp;Tabla_Consulta_desde_proyectos6[[#This Row],[Usunombre]]</f>
        <v>/0002/0002 JOSE MADRIGAL ARIAS</v>
      </c>
    </row>
    <row r="6253" spans="1:11" x14ac:dyDescent="0.3">
      <c r="A6253" t="s">
        <v>1051</v>
      </c>
      <c r="B6253" t="s">
        <v>4709</v>
      </c>
      <c r="C6253" t="s">
        <v>5975</v>
      </c>
      <c r="D6253" t="s">
        <v>1086</v>
      </c>
      <c r="E6253" t="s">
        <v>57</v>
      </c>
      <c r="F6253" t="s">
        <v>4258</v>
      </c>
      <c r="G6253">
        <v>2</v>
      </c>
      <c r="H6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3" t="str">
        <f>Tabla_Consulta_desde_proyectos6[[#This Row],[PRYApath]]&amp;" "&amp;Tabla_Consulta_desde_proyectos6[[#This Row],[Usunombre]]</f>
        <v>/0002/0002 JOSE MADRIGAL ARIAS</v>
      </c>
    </row>
    <row r="6254" spans="1:11" x14ac:dyDescent="0.3">
      <c r="A6254" t="s">
        <v>1051</v>
      </c>
      <c r="B6254" t="s">
        <v>4709</v>
      </c>
      <c r="C6254" t="s">
        <v>5976</v>
      </c>
      <c r="D6254" t="s">
        <v>1086</v>
      </c>
      <c r="E6254" t="s">
        <v>57</v>
      </c>
      <c r="F6254" t="s">
        <v>4258</v>
      </c>
      <c r="G6254">
        <v>4.75</v>
      </c>
      <c r="H6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4" t="str">
        <f>Tabla_Consulta_desde_proyectos6[[#This Row],[PRYApath]]&amp;" "&amp;Tabla_Consulta_desde_proyectos6[[#This Row],[Usunombre]]</f>
        <v>/0002/0002 JOSE MADRIGAL ARIAS</v>
      </c>
    </row>
    <row r="6255" spans="1:11" x14ac:dyDescent="0.3">
      <c r="A6255" t="s">
        <v>1051</v>
      </c>
      <c r="B6255" t="s">
        <v>4709</v>
      </c>
      <c r="C6255" t="s">
        <v>5977</v>
      </c>
      <c r="D6255" t="s">
        <v>1086</v>
      </c>
      <c r="E6255" t="s">
        <v>57</v>
      </c>
      <c r="F6255" t="s">
        <v>4284</v>
      </c>
      <c r="G6255">
        <v>1</v>
      </c>
      <c r="H6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5" t="str">
        <f>Tabla_Consulta_desde_proyectos6[[#This Row],[PRYApath]]&amp;" "&amp;Tabla_Consulta_desde_proyectos6[[#This Row],[Usunombre]]</f>
        <v>/0002/0002 JOSE MADRIGAL ARIAS</v>
      </c>
    </row>
    <row r="6256" spans="1:11" x14ac:dyDescent="0.3">
      <c r="A6256" t="s">
        <v>1051</v>
      </c>
      <c r="B6256" t="s">
        <v>4709</v>
      </c>
      <c r="C6256" t="s">
        <v>5978</v>
      </c>
      <c r="D6256" t="s">
        <v>1086</v>
      </c>
      <c r="E6256" t="s">
        <v>70</v>
      </c>
      <c r="F6256" t="s">
        <v>4258</v>
      </c>
      <c r="G6256">
        <v>2</v>
      </c>
      <c r="H6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6" t="str">
        <f>Tabla_Consulta_desde_proyectos6[[#This Row],[PRYApath]]&amp;" "&amp;Tabla_Consulta_desde_proyectos6[[#This Row],[Usunombre]]</f>
        <v>/0002/0002 MARIELA GUTIERREZ HIDALGO</v>
      </c>
    </row>
    <row r="6257" spans="1:11" x14ac:dyDescent="0.3">
      <c r="A6257" t="s">
        <v>1051</v>
      </c>
      <c r="B6257" t="s">
        <v>4709</v>
      </c>
      <c r="C6257" t="s">
        <v>5979</v>
      </c>
      <c r="D6257" t="s">
        <v>1086</v>
      </c>
      <c r="E6257" t="s">
        <v>70</v>
      </c>
      <c r="F6257" t="s">
        <v>4258</v>
      </c>
      <c r="G6257">
        <v>8</v>
      </c>
      <c r="H6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7" t="str">
        <f>Tabla_Consulta_desde_proyectos6[[#This Row],[PRYApath]]&amp;" "&amp;Tabla_Consulta_desde_proyectos6[[#This Row],[Usunombre]]</f>
        <v>/0002/0002 MARIELA GUTIERREZ HIDALGO</v>
      </c>
    </row>
    <row r="6258" spans="1:11" x14ac:dyDescent="0.3">
      <c r="A6258" t="s">
        <v>1051</v>
      </c>
      <c r="B6258" t="s">
        <v>4709</v>
      </c>
      <c r="C6258" t="s">
        <v>5980</v>
      </c>
      <c r="D6258" t="s">
        <v>1086</v>
      </c>
      <c r="E6258" t="s">
        <v>70</v>
      </c>
      <c r="F6258" t="s">
        <v>4258</v>
      </c>
      <c r="G6258">
        <v>11</v>
      </c>
      <c r="H62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8" t="str">
        <f>Tabla_Consulta_desde_proyectos6[[#This Row],[PRYApath]]&amp;" "&amp;Tabla_Consulta_desde_proyectos6[[#This Row],[Usunombre]]</f>
        <v>/0002/0002 MARIELA GUTIERREZ HIDALGO</v>
      </c>
    </row>
    <row r="6259" spans="1:11" x14ac:dyDescent="0.3">
      <c r="A6259" t="s">
        <v>1051</v>
      </c>
      <c r="D6259" t="s">
        <v>4919</v>
      </c>
      <c r="E6259" t="s">
        <v>58</v>
      </c>
      <c r="F6259" t="s">
        <v>4258</v>
      </c>
      <c r="G6259">
        <v>1</v>
      </c>
      <c r="H6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59" t="str">
        <f>Tabla_Consulta_desde_proyectos6[[#This Row],[PRYApath]]&amp;" "&amp;Tabla_Consulta_desde_proyectos6[[#This Row],[Usunombre]]</f>
        <v>/0002/0024 MELVIN BRENES GOMEZ</v>
      </c>
    </row>
    <row r="6260" spans="1:11" x14ac:dyDescent="0.3">
      <c r="A6260" t="s">
        <v>1051</v>
      </c>
      <c r="D6260" t="s">
        <v>4542</v>
      </c>
      <c r="E6260" t="s">
        <v>58</v>
      </c>
      <c r="F6260" t="s">
        <v>4258</v>
      </c>
      <c r="G6260">
        <v>1</v>
      </c>
      <c r="H6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0" t="str">
        <f>Tabla_Consulta_desde_proyectos6[[#This Row],[PRYApath]]&amp;" "&amp;Tabla_Consulta_desde_proyectos6[[#This Row],[Usunombre]]</f>
        <v>/0004/0008 MELVIN BRENES GOMEZ</v>
      </c>
    </row>
    <row r="6261" spans="1:11" x14ac:dyDescent="0.3">
      <c r="A6261" t="s">
        <v>1051</v>
      </c>
      <c r="D6261" t="s">
        <v>4965</v>
      </c>
      <c r="E6261" t="s">
        <v>58</v>
      </c>
      <c r="F6261" t="s">
        <v>4258</v>
      </c>
      <c r="G6261">
        <v>1</v>
      </c>
      <c r="H6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1" t="str">
        <f>Tabla_Consulta_desde_proyectos6[[#This Row],[PRYApath]]&amp;" "&amp;Tabla_Consulta_desde_proyectos6[[#This Row],[Usunombre]]</f>
        <v>/0004/0012 MELVIN BRENES GOMEZ</v>
      </c>
    </row>
    <row r="6262" spans="1:11" x14ac:dyDescent="0.3">
      <c r="A6262" t="s">
        <v>4265</v>
      </c>
      <c r="B6262" t="s">
        <v>4709</v>
      </c>
      <c r="C6262" t="s">
        <v>5981</v>
      </c>
      <c r="D6262" t="s">
        <v>1086</v>
      </c>
      <c r="E6262" t="s">
        <v>59</v>
      </c>
      <c r="F6262" t="s">
        <v>4284</v>
      </c>
      <c r="G6262">
        <v>1</v>
      </c>
      <c r="H6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2" t="str">
        <f>Tabla_Consulta_desde_proyectos6[[#This Row],[PRYApath]]&amp;" "&amp;Tabla_Consulta_desde_proyectos6[[#This Row],[Usunombre]]</f>
        <v>/0002/0002 ALVARO CHAVES SABORIO</v>
      </c>
    </row>
    <row r="6263" spans="1:11" x14ac:dyDescent="0.3">
      <c r="A6263" t="s">
        <v>4265</v>
      </c>
      <c r="B6263" t="s">
        <v>4709</v>
      </c>
      <c r="C6263" t="s">
        <v>5982</v>
      </c>
      <c r="D6263" t="s">
        <v>1086</v>
      </c>
      <c r="E6263" t="s">
        <v>59</v>
      </c>
      <c r="F6263" t="s">
        <v>4284</v>
      </c>
      <c r="G6263">
        <v>1</v>
      </c>
      <c r="H6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3" t="str">
        <f>Tabla_Consulta_desde_proyectos6[[#This Row],[PRYApath]]&amp;" "&amp;Tabla_Consulta_desde_proyectos6[[#This Row],[Usunombre]]</f>
        <v>/0002/0002 ALVARO CHAVES SABORIO</v>
      </c>
    </row>
    <row r="6264" spans="1:11" x14ac:dyDescent="0.3">
      <c r="A6264" t="s">
        <v>4265</v>
      </c>
      <c r="B6264" t="s">
        <v>4709</v>
      </c>
      <c r="C6264" t="s">
        <v>5968</v>
      </c>
      <c r="D6264" t="s">
        <v>1086</v>
      </c>
      <c r="E6264" t="s">
        <v>59</v>
      </c>
      <c r="F6264" t="s">
        <v>4284</v>
      </c>
      <c r="G6264">
        <v>1.5</v>
      </c>
      <c r="H6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4" t="str">
        <f>Tabla_Consulta_desde_proyectos6[[#This Row],[PRYApath]]&amp;" "&amp;Tabla_Consulta_desde_proyectos6[[#This Row],[Usunombre]]</f>
        <v>/0002/0002 ALVARO CHAVES SABORIO</v>
      </c>
    </row>
    <row r="6265" spans="1:11" x14ac:dyDescent="0.3">
      <c r="A6265" t="s">
        <v>4265</v>
      </c>
      <c r="B6265" t="s">
        <v>4709</v>
      </c>
      <c r="C6265" t="s">
        <v>5967</v>
      </c>
      <c r="D6265" t="s">
        <v>1086</v>
      </c>
      <c r="E6265" t="s">
        <v>59</v>
      </c>
      <c r="F6265" t="s">
        <v>4284</v>
      </c>
      <c r="G6265">
        <v>2</v>
      </c>
      <c r="H6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5" t="str">
        <f>Tabla_Consulta_desde_proyectos6[[#This Row],[PRYApath]]&amp;" "&amp;Tabla_Consulta_desde_proyectos6[[#This Row],[Usunombre]]</f>
        <v>/0002/0002 ALVARO CHAVES SABORIO</v>
      </c>
    </row>
    <row r="6266" spans="1:11" x14ac:dyDescent="0.3">
      <c r="A6266" t="s">
        <v>4265</v>
      </c>
      <c r="B6266" t="s">
        <v>4709</v>
      </c>
      <c r="C6266" t="s">
        <v>5983</v>
      </c>
      <c r="D6266" t="s">
        <v>1086</v>
      </c>
      <c r="E6266" t="s">
        <v>59</v>
      </c>
      <c r="F6266" t="s">
        <v>4284</v>
      </c>
      <c r="G6266">
        <v>2</v>
      </c>
      <c r="H6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6" t="str">
        <f>Tabla_Consulta_desde_proyectos6[[#This Row],[PRYApath]]&amp;" "&amp;Tabla_Consulta_desde_proyectos6[[#This Row],[Usunombre]]</f>
        <v>/0002/0002 ALVARO CHAVES SABORIO</v>
      </c>
    </row>
    <row r="6267" spans="1:11" x14ac:dyDescent="0.3">
      <c r="A6267" t="s">
        <v>4265</v>
      </c>
      <c r="B6267" t="s">
        <v>4709</v>
      </c>
      <c r="C6267" t="s">
        <v>5984</v>
      </c>
      <c r="D6267" t="s">
        <v>1086</v>
      </c>
      <c r="E6267" t="s">
        <v>59</v>
      </c>
      <c r="F6267" t="s">
        <v>4284</v>
      </c>
      <c r="G6267">
        <v>2</v>
      </c>
      <c r="H6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7" t="str">
        <f>Tabla_Consulta_desde_proyectos6[[#This Row],[PRYApath]]&amp;" "&amp;Tabla_Consulta_desde_proyectos6[[#This Row],[Usunombre]]</f>
        <v>/0002/0002 ALVARO CHAVES SABORIO</v>
      </c>
    </row>
    <row r="6268" spans="1:11" x14ac:dyDescent="0.3">
      <c r="A6268" t="s">
        <v>4265</v>
      </c>
      <c r="B6268" t="s">
        <v>4709</v>
      </c>
      <c r="C6268" t="s">
        <v>5985</v>
      </c>
      <c r="D6268" t="s">
        <v>1086</v>
      </c>
      <c r="E6268" t="s">
        <v>59</v>
      </c>
      <c r="F6268" t="s">
        <v>4284</v>
      </c>
      <c r="G6268">
        <v>5</v>
      </c>
      <c r="H62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8" t="str">
        <f>Tabla_Consulta_desde_proyectos6[[#This Row],[PRYApath]]&amp;" "&amp;Tabla_Consulta_desde_proyectos6[[#This Row],[Usunombre]]</f>
        <v>/0002/0002 ALVARO CHAVES SABORIO</v>
      </c>
    </row>
    <row r="6269" spans="1:11" x14ac:dyDescent="0.3">
      <c r="A6269" t="s">
        <v>4265</v>
      </c>
      <c r="B6269" t="s">
        <v>4709</v>
      </c>
      <c r="C6269" t="s">
        <v>5964</v>
      </c>
      <c r="D6269" t="s">
        <v>1086</v>
      </c>
      <c r="E6269" t="s">
        <v>59</v>
      </c>
      <c r="F6269" t="s">
        <v>4284</v>
      </c>
      <c r="G6269">
        <v>10</v>
      </c>
      <c r="H6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69" t="str">
        <f>Tabla_Consulta_desde_proyectos6[[#This Row],[PRYApath]]&amp;" "&amp;Tabla_Consulta_desde_proyectos6[[#This Row],[Usunombre]]</f>
        <v>/0002/0002 ALVARO CHAVES SABORIO</v>
      </c>
    </row>
    <row r="6270" spans="1:11" x14ac:dyDescent="0.3">
      <c r="A6270" t="s">
        <v>4265</v>
      </c>
      <c r="B6270" t="s">
        <v>4709</v>
      </c>
      <c r="C6270" t="s">
        <v>5206</v>
      </c>
      <c r="D6270" t="s">
        <v>1086</v>
      </c>
      <c r="E6270" t="s">
        <v>59</v>
      </c>
      <c r="F6270" t="s">
        <v>4342</v>
      </c>
      <c r="G6270">
        <v>0.5</v>
      </c>
      <c r="H6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0" t="str">
        <f>Tabla_Consulta_desde_proyectos6[[#This Row],[PRYApath]]&amp;" "&amp;Tabla_Consulta_desde_proyectos6[[#This Row],[Usunombre]]</f>
        <v>/0002/0002 ALVARO CHAVES SABORIO</v>
      </c>
    </row>
    <row r="6271" spans="1:11" x14ac:dyDescent="0.3">
      <c r="A6271" t="s">
        <v>4265</v>
      </c>
      <c r="B6271" t="s">
        <v>4709</v>
      </c>
      <c r="C6271" t="s">
        <v>5974</v>
      </c>
      <c r="D6271" t="s">
        <v>1086</v>
      </c>
      <c r="E6271" t="s">
        <v>59</v>
      </c>
      <c r="F6271" t="s">
        <v>4342</v>
      </c>
      <c r="G6271">
        <v>1</v>
      </c>
      <c r="H6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1" t="str">
        <f>Tabla_Consulta_desde_proyectos6[[#This Row],[PRYApath]]&amp;" "&amp;Tabla_Consulta_desde_proyectos6[[#This Row],[Usunombre]]</f>
        <v>/0002/0002 ALVARO CHAVES SABORIO</v>
      </c>
    </row>
    <row r="6272" spans="1:11" x14ac:dyDescent="0.3">
      <c r="A6272" t="s">
        <v>4265</v>
      </c>
      <c r="B6272" t="s">
        <v>4709</v>
      </c>
      <c r="C6272" t="s">
        <v>5981</v>
      </c>
      <c r="D6272" t="s">
        <v>1086</v>
      </c>
      <c r="E6272" t="s">
        <v>59</v>
      </c>
      <c r="F6272" t="s">
        <v>4342</v>
      </c>
      <c r="G6272">
        <v>1</v>
      </c>
      <c r="H6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2" t="str">
        <f>Tabla_Consulta_desde_proyectos6[[#This Row],[PRYApath]]&amp;" "&amp;Tabla_Consulta_desde_proyectos6[[#This Row],[Usunombre]]</f>
        <v>/0002/0002 ALVARO CHAVES SABORIO</v>
      </c>
    </row>
    <row r="6273" spans="1:11" x14ac:dyDescent="0.3">
      <c r="A6273" t="s">
        <v>4265</v>
      </c>
      <c r="B6273" t="s">
        <v>4709</v>
      </c>
      <c r="C6273" t="s">
        <v>5961</v>
      </c>
      <c r="D6273" t="s">
        <v>1086</v>
      </c>
      <c r="E6273" t="s">
        <v>59</v>
      </c>
      <c r="F6273" t="s">
        <v>4342</v>
      </c>
      <c r="G6273">
        <v>1.5</v>
      </c>
      <c r="H6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3" t="str">
        <f>Tabla_Consulta_desde_proyectos6[[#This Row],[PRYApath]]&amp;" "&amp;Tabla_Consulta_desde_proyectos6[[#This Row],[Usunombre]]</f>
        <v>/0002/0002 ALVARO CHAVES SABORIO</v>
      </c>
    </row>
    <row r="6274" spans="1:11" x14ac:dyDescent="0.3">
      <c r="A6274" t="s">
        <v>4265</v>
      </c>
      <c r="B6274" t="s">
        <v>4709</v>
      </c>
      <c r="C6274" t="s">
        <v>5984</v>
      </c>
      <c r="D6274" t="s">
        <v>1086</v>
      </c>
      <c r="E6274" t="s">
        <v>59</v>
      </c>
      <c r="F6274" t="s">
        <v>4342</v>
      </c>
      <c r="G6274">
        <v>1.5</v>
      </c>
      <c r="H6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4" t="str">
        <f>Tabla_Consulta_desde_proyectos6[[#This Row],[PRYApath]]&amp;" "&amp;Tabla_Consulta_desde_proyectos6[[#This Row],[Usunombre]]</f>
        <v>/0002/0002 ALVARO CHAVES SABORIO</v>
      </c>
    </row>
    <row r="6275" spans="1:11" x14ac:dyDescent="0.3">
      <c r="A6275" t="s">
        <v>4265</v>
      </c>
      <c r="B6275" t="s">
        <v>4709</v>
      </c>
      <c r="C6275" t="s">
        <v>5986</v>
      </c>
      <c r="D6275" t="s">
        <v>1086</v>
      </c>
      <c r="E6275" t="s">
        <v>59</v>
      </c>
      <c r="F6275" t="s">
        <v>4342</v>
      </c>
      <c r="G6275">
        <v>1.5</v>
      </c>
      <c r="H6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5" t="str">
        <f>Tabla_Consulta_desde_proyectos6[[#This Row],[PRYApath]]&amp;" "&amp;Tabla_Consulta_desde_proyectos6[[#This Row],[Usunombre]]</f>
        <v>/0002/0002 ALVARO CHAVES SABORIO</v>
      </c>
    </row>
    <row r="6276" spans="1:11" x14ac:dyDescent="0.3">
      <c r="A6276" t="s">
        <v>4265</v>
      </c>
      <c r="B6276" t="s">
        <v>4709</v>
      </c>
      <c r="C6276" t="s">
        <v>5987</v>
      </c>
      <c r="D6276" t="s">
        <v>1086</v>
      </c>
      <c r="E6276" t="s">
        <v>59</v>
      </c>
      <c r="F6276" t="s">
        <v>4342</v>
      </c>
      <c r="G6276">
        <v>2.5</v>
      </c>
      <c r="H6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6" t="str">
        <f>Tabla_Consulta_desde_proyectos6[[#This Row],[PRYApath]]&amp;" "&amp;Tabla_Consulta_desde_proyectos6[[#This Row],[Usunombre]]</f>
        <v>/0002/0002 ALVARO CHAVES SABORIO</v>
      </c>
    </row>
    <row r="6277" spans="1:11" x14ac:dyDescent="0.3">
      <c r="A6277" t="s">
        <v>4265</v>
      </c>
      <c r="B6277" t="s">
        <v>4709</v>
      </c>
      <c r="C6277" t="s">
        <v>5985</v>
      </c>
      <c r="D6277" t="s">
        <v>1086</v>
      </c>
      <c r="E6277" t="s">
        <v>59</v>
      </c>
      <c r="F6277" t="s">
        <v>4342</v>
      </c>
      <c r="G6277">
        <v>3</v>
      </c>
      <c r="H6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7" t="str">
        <f>Tabla_Consulta_desde_proyectos6[[#This Row],[PRYApath]]&amp;" "&amp;Tabla_Consulta_desde_proyectos6[[#This Row],[Usunombre]]</f>
        <v>/0002/0002 ALVARO CHAVES SABORIO</v>
      </c>
    </row>
    <row r="6278" spans="1:11" x14ac:dyDescent="0.3">
      <c r="A6278" t="s">
        <v>4265</v>
      </c>
      <c r="B6278" t="s">
        <v>4709</v>
      </c>
      <c r="C6278" t="s">
        <v>5964</v>
      </c>
      <c r="D6278" t="s">
        <v>1086</v>
      </c>
      <c r="E6278" t="s">
        <v>59</v>
      </c>
      <c r="F6278" t="s">
        <v>4342</v>
      </c>
      <c r="G6278">
        <v>4</v>
      </c>
      <c r="H6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8" t="str">
        <f>Tabla_Consulta_desde_proyectos6[[#This Row],[PRYApath]]&amp;" "&amp;Tabla_Consulta_desde_proyectos6[[#This Row],[Usunombre]]</f>
        <v>/0002/0002 ALVARO CHAVES SABORIO</v>
      </c>
    </row>
    <row r="6279" spans="1:11" x14ac:dyDescent="0.3">
      <c r="A6279" t="s">
        <v>4265</v>
      </c>
      <c r="B6279" t="s">
        <v>4709</v>
      </c>
      <c r="C6279" t="s">
        <v>5988</v>
      </c>
      <c r="D6279" t="s">
        <v>1086</v>
      </c>
      <c r="E6279" t="s">
        <v>59</v>
      </c>
      <c r="F6279" t="s">
        <v>4342</v>
      </c>
      <c r="G6279">
        <v>5.5</v>
      </c>
      <c r="H6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79" t="str">
        <f>Tabla_Consulta_desde_proyectos6[[#This Row],[PRYApath]]&amp;" "&amp;Tabla_Consulta_desde_proyectos6[[#This Row],[Usunombre]]</f>
        <v>/0002/0002 ALVARO CHAVES SABORIO</v>
      </c>
    </row>
    <row r="6280" spans="1:11" x14ac:dyDescent="0.3">
      <c r="A6280" t="s">
        <v>4265</v>
      </c>
      <c r="B6280" t="s">
        <v>4709</v>
      </c>
      <c r="C6280" t="s">
        <v>5984</v>
      </c>
      <c r="D6280" t="s">
        <v>1086</v>
      </c>
      <c r="E6280" t="s">
        <v>59</v>
      </c>
      <c r="F6280" t="s">
        <v>4366</v>
      </c>
      <c r="G6280">
        <v>1.5</v>
      </c>
      <c r="H6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0" t="str">
        <f>Tabla_Consulta_desde_proyectos6[[#This Row],[PRYApath]]&amp;" "&amp;Tabla_Consulta_desde_proyectos6[[#This Row],[Usunombre]]</f>
        <v>/0002/0002 ALVARO CHAVES SABORIO</v>
      </c>
    </row>
    <row r="6281" spans="1:11" x14ac:dyDescent="0.3">
      <c r="A6281" t="s">
        <v>4265</v>
      </c>
      <c r="B6281" t="s">
        <v>4709</v>
      </c>
      <c r="C6281" t="s">
        <v>5989</v>
      </c>
      <c r="D6281" t="s">
        <v>1086</v>
      </c>
      <c r="E6281" t="s">
        <v>59</v>
      </c>
      <c r="F6281" t="s">
        <v>4366</v>
      </c>
      <c r="G6281">
        <v>1.5</v>
      </c>
      <c r="H6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1" t="str">
        <f>Tabla_Consulta_desde_proyectos6[[#This Row],[PRYApath]]&amp;" "&amp;Tabla_Consulta_desde_proyectos6[[#This Row],[Usunombre]]</f>
        <v>/0002/0002 ALVARO CHAVES SABORIO</v>
      </c>
    </row>
    <row r="6282" spans="1:11" x14ac:dyDescent="0.3">
      <c r="A6282" t="s">
        <v>4265</v>
      </c>
      <c r="B6282" t="s">
        <v>4709</v>
      </c>
      <c r="C6282" t="s">
        <v>5967</v>
      </c>
      <c r="D6282" t="s">
        <v>1086</v>
      </c>
      <c r="E6282" t="s">
        <v>59</v>
      </c>
      <c r="F6282" t="s">
        <v>4366</v>
      </c>
      <c r="G6282">
        <v>2</v>
      </c>
      <c r="H6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2" t="str">
        <f>Tabla_Consulta_desde_proyectos6[[#This Row],[PRYApath]]&amp;" "&amp;Tabla_Consulta_desde_proyectos6[[#This Row],[Usunombre]]</f>
        <v>/0002/0002 ALVARO CHAVES SABORIO</v>
      </c>
    </row>
    <row r="6283" spans="1:11" x14ac:dyDescent="0.3">
      <c r="A6283" t="s">
        <v>4265</v>
      </c>
      <c r="B6283" t="s">
        <v>4709</v>
      </c>
      <c r="C6283" t="s">
        <v>5965</v>
      </c>
      <c r="D6283" t="s">
        <v>1086</v>
      </c>
      <c r="E6283" t="s">
        <v>59</v>
      </c>
      <c r="F6283" t="s">
        <v>4366</v>
      </c>
      <c r="G6283">
        <v>3</v>
      </c>
      <c r="H62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3" t="str">
        <f>Tabla_Consulta_desde_proyectos6[[#This Row],[PRYApath]]&amp;" "&amp;Tabla_Consulta_desde_proyectos6[[#This Row],[Usunombre]]</f>
        <v>/0002/0002 ALVARO CHAVES SABORIO</v>
      </c>
    </row>
    <row r="6284" spans="1:11" x14ac:dyDescent="0.3">
      <c r="A6284" t="s">
        <v>4265</v>
      </c>
      <c r="B6284" t="s">
        <v>4709</v>
      </c>
      <c r="C6284" t="s">
        <v>5962</v>
      </c>
      <c r="D6284" t="s">
        <v>1086</v>
      </c>
      <c r="E6284" t="s">
        <v>59</v>
      </c>
      <c r="F6284" t="s">
        <v>4366</v>
      </c>
      <c r="G6284">
        <v>4</v>
      </c>
      <c r="H6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4" t="str">
        <f>Tabla_Consulta_desde_proyectos6[[#This Row],[PRYApath]]&amp;" "&amp;Tabla_Consulta_desde_proyectos6[[#This Row],[Usunombre]]</f>
        <v>/0002/0002 ALVARO CHAVES SABORIO</v>
      </c>
    </row>
    <row r="6285" spans="1:11" x14ac:dyDescent="0.3">
      <c r="A6285" t="s">
        <v>4265</v>
      </c>
      <c r="B6285" t="s">
        <v>4709</v>
      </c>
      <c r="C6285" t="s">
        <v>5990</v>
      </c>
      <c r="D6285" t="s">
        <v>1086</v>
      </c>
      <c r="E6285" t="s">
        <v>59</v>
      </c>
      <c r="F6285" t="s">
        <v>4388</v>
      </c>
      <c r="G6285">
        <v>0.5</v>
      </c>
      <c r="H6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5" t="str">
        <f>Tabla_Consulta_desde_proyectos6[[#This Row],[PRYApath]]&amp;" "&amp;Tabla_Consulta_desde_proyectos6[[#This Row],[Usunombre]]</f>
        <v>/0002/0002 ALVARO CHAVES SABORIO</v>
      </c>
    </row>
    <row r="6286" spans="1:11" x14ac:dyDescent="0.3">
      <c r="A6286" t="s">
        <v>4265</v>
      </c>
      <c r="B6286" t="s">
        <v>4709</v>
      </c>
      <c r="C6286" t="s">
        <v>5986</v>
      </c>
      <c r="D6286" t="s">
        <v>1086</v>
      </c>
      <c r="E6286" t="s">
        <v>59</v>
      </c>
      <c r="F6286" t="s">
        <v>4388</v>
      </c>
      <c r="G6286">
        <v>1</v>
      </c>
      <c r="H6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6" t="str">
        <f>Tabla_Consulta_desde_proyectos6[[#This Row],[PRYApath]]&amp;" "&amp;Tabla_Consulta_desde_proyectos6[[#This Row],[Usunombre]]</f>
        <v>/0002/0002 ALVARO CHAVES SABORIO</v>
      </c>
    </row>
    <row r="6287" spans="1:11" x14ac:dyDescent="0.3">
      <c r="A6287" t="s">
        <v>4265</v>
      </c>
      <c r="B6287" t="s">
        <v>4709</v>
      </c>
      <c r="C6287" t="s">
        <v>5991</v>
      </c>
      <c r="D6287" t="s">
        <v>1086</v>
      </c>
      <c r="E6287" t="s">
        <v>59</v>
      </c>
      <c r="F6287" t="s">
        <v>4388</v>
      </c>
      <c r="G6287">
        <v>2</v>
      </c>
      <c r="H6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7" t="str">
        <f>Tabla_Consulta_desde_proyectos6[[#This Row],[PRYApath]]&amp;" "&amp;Tabla_Consulta_desde_proyectos6[[#This Row],[Usunombre]]</f>
        <v>/0002/0002 ALVARO CHAVES SABORIO</v>
      </c>
    </row>
    <row r="6288" spans="1:11" x14ac:dyDescent="0.3">
      <c r="A6288" t="s">
        <v>4265</v>
      </c>
      <c r="B6288" t="s">
        <v>4709</v>
      </c>
      <c r="C6288" t="s">
        <v>5981</v>
      </c>
      <c r="D6288" t="s">
        <v>1086</v>
      </c>
      <c r="E6288" t="s">
        <v>59</v>
      </c>
      <c r="F6288" t="s">
        <v>4388</v>
      </c>
      <c r="G6288">
        <v>2</v>
      </c>
      <c r="H6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8" t="str">
        <f>Tabla_Consulta_desde_proyectos6[[#This Row],[PRYApath]]&amp;" "&amp;Tabla_Consulta_desde_proyectos6[[#This Row],[Usunombre]]</f>
        <v>/0002/0002 ALVARO CHAVES SABORIO</v>
      </c>
    </row>
    <row r="6289" spans="1:11" x14ac:dyDescent="0.3">
      <c r="A6289" t="s">
        <v>4265</v>
      </c>
      <c r="B6289" t="s">
        <v>4709</v>
      </c>
      <c r="C6289" t="s">
        <v>5992</v>
      </c>
      <c r="D6289" t="s">
        <v>1086</v>
      </c>
      <c r="E6289" t="s">
        <v>59</v>
      </c>
      <c r="F6289" t="s">
        <v>4388</v>
      </c>
      <c r="G6289">
        <v>2</v>
      </c>
      <c r="H6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89" t="str">
        <f>Tabla_Consulta_desde_proyectos6[[#This Row],[PRYApath]]&amp;" "&amp;Tabla_Consulta_desde_proyectos6[[#This Row],[Usunombre]]</f>
        <v>/0002/0002 ALVARO CHAVES SABORIO</v>
      </c>
    </row>
    <row r="6290" spans="1:11" x14ac:dyDescent="0.3">
      <c r="A6290" t="s">
        <v>4265</v>
      </c>
      <c r="B6290" t="s">
        <v>4709</v>
      </c>
      <c r="C6290" t="s">
        <v>5968</v>
      </c>
      <c r="D6290" t="s">
        <v>1086</v>
      </c>
      <c r="E6290" t="s">
        <v>59</v>
      </c>
      <c r="F6290" t="s">
        <v>4388</v>
      </c>
      <c r="G6290">
        <v>2</v>
      </c>
      <c r="H6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0" t="str">
        <f>Tabla_Consulta_desde_proyectos6[[#This Row],[PRYApath]]&amp;" "&amp;Tabla_Consulta_desde_proyectos6[[#This Row],[Usunombre]]</f>
        <v>/0002/0002 ALVARO CHAVES SABORIO</v>
      </c>
    </row>
    <row r="6291" spans="1:11" x14ac:dyDescent="0.3">
      <c r="A6291" t="s">
        <v>4265</v>
      </c>
      <c r="B6291" t="s">
        <v>4709</v>
      </c>
      <c r="C6291" t="s">
        <v>5531</v>
      </c>
      <c r="D6291" t="s">
        <v>1086</v>
      </c>
      <c r="E6291" t="s">
        <v>59</v>
      </c>
      <c r="F6291" t="s">
        <v>4388</v>
      </c>
      <c r="G6291">
        <v>2.5</v>
      </c>
      <c r="H62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1" t="str">
        <f>Tabla_Consulta_desde_proyectos6[[#This Row],[PRYApath]]&amp;" "&amp;Tabla_Consulta_desde_proyectos6[[#This Row],[Usunombre]]</f>
        <v>/0002/0002 ALVARO CHAVES SABORIO</v>
      </c>
    </row>
    <row r="6292" spans="1:11" x14ac:dyDescent="0.3">
      <c r="A6292" t="s">
        <v>4265</v>
      </c>
      <c r="B6292" t="s">
        <v>4709</v>
      </c>
      <c r="C6292" t="s">
        <v>5989</v>
      </c>
      <c r="D6292" t="s">
        <v>1086</v>
      </c>
      <c r="E6292" t="s">
        <v>59</v>
      </c>
      <c r="F6292" t="s">
        <v>4388</v>
      </c>
      <c r="G6292">
        <v>13</v>
      </c>
      <c r="H62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2" t="str">
        <f>Tabla_Consulta_desde_proyectos6[[#This Row],[PRYApath]]&amp;" "&amp;Tabla_Consulta_desde_proyectos6[[#This Row],[Usunombre]]</f>
        <v>/0002/0002 ALVARO CHAVES SABORIO</v>
      </c>
    </row>
    <row r="6293" spans="1:11" x14ac:dyDescent="0.3">
      <c r="A6293" t="s">
        <v>4265</v>
      </c>
      <c r="B6293" t="s">
        <v>4709</v>
      </c>
      <c r="C6293" t="s">
        <v>5053</v>
      </c>
      <c r="D6293" t="s">
        <v>1086</v>
      </c>
      <c r="E6293" t="s">
        <v>59</v>
      </c>
      <c r="F6293" t="s">
        <v>4422</v>
      </c>
      <c r="G6293">
        <v>1</v>
      </c>
      <c r="H6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3" t="str">
        <f>Tabla_Consulta_desde_proyectos6[[#This Row],[PRYApath]]&amp;" "&amp;Tabla_Consulta_desde_proyectos6[[#This Row],[Usunombre]]</f>
        <v>/0002/0002 ALVARO CHAVES SABORIO</v>
      </c>
    </row>
    <row r="6294" spans="1:11" x14ac:dyDescent="0.3">
      <c r="A6294" t="s">
        <v>4265</v>
      </c>
      <c r="B6294" t="s">
        <v>4709</v>
      </c>
      <c r="C6294" t="s">
        <v>5965</v>
      </c>
      <c r="D6294" t="s">
        <v>1086</v>
      </c>
      <c r="E6294" t="s">
        <v>59</v>
      </c>
      <c r="F6294" t="s">
        <v>4422</v>
      </c>
      <c r="G6294">
        <v>1</v>
      </c>
      <c r="H6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4" t="str">
        <f>Tabla_Consulta_desde_proyectos6[[#This Row],[PRYApath]]&amp;" "&amp;Tabla_Consulta_desde_proyectos6[[#This Row],[Usunombre]]</f>
        <v>/0002/0002 ALVARO CHAVES SABORIO</v>
      </c>
    </row>
    <row r="6295" spans="1:11" x14ac:dyDescent="0.3">
      <c r="A6295" t="s">
        <v>4265</v>
      </c>
      <c r="B6295" t="s">
        <v>4709</v>
      </c>
      <c r="C6295" t="s">
        <v>5981</v>
      </c>
      <c r="D6295" t="s">
        <v>1086</v>
      </c>
      <c r="E6295" t="s">
        <v>59</v>
      </c>
      <c r="F6295" t="s">
        <v>4422</v>
      </c>
      <c r="G6295">
        <v>1.5</v>
      </c>
      <c r="H6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5" t="str">
        <f>Tabla_Consulta_desde_proyectos6[[#This Row],[PRYApath]]&amp;" "&amp;Tabla_Consulta_desde_proyectos6[[#This Row],[Usunombre]]</f>
        <v>/0002/0002 ALVARO CHAVES SABORIO</v>
      </c>
    </row>
    <row r="6296" spans="1:11" x14ac:dyDescent="0.3">
      <c r="A6296" t="s">
        <v>4265</v>
      </c>
      <c r="B6296" t="s">
        <v>4709</v>
      </c>
      <c r="C6296" t="s">
        <v>5974</v>
      </c>
      <c r="D6296" t="s">
        <v>1086</v>
      </c>
      <c r="E6296" t="s">
        <v>59</v>
      </c>
      <c r="F6296" t="s">
        <v>4422</v>
      </c>
      <c r="G6296">
        <v>2</v>
      </c>
      <c r="H6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6" t="str">
        <f>Tabla_Consulta_desde_proyectos6[[#This Row],[PRYApath]]&amp;" "&amp;Tabla_Consulta_desde_proyectos6[[#This Row],[Usunombre]]</f>
        <v>/0002/0002 ALVARO CHAVES SABORIO</v>
      </c>
    </row>
    <row r="6297" spans="1:11" x14ac:dyDescent="0.3">
      <c r="A6297" t="s">
        <v>4265</v>
      </c>
      <c r="B6297" t="s">
        <v>4709</v>
      </c>
      <c r="C6297" t="s">
        <v>5993</v>
      </c>
      <c r="D6297" t="s">
        <v>1086</v>
      </c>
      <c r="E6297" t="s">
        <v>59</v>
      </c>
      <c r="F6297" t="s">
        <v>4422</v>
      </c>
      <c r="G6297">
        <v>3</v>
      </c>
      <c r="H6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7" t="str">
        <f>Tabla_Consulta_desde_proyectos6[[#This Row],[PRYApath]]&amp;" "&amp;Tabla_Consulta_desde_proyectos6[[#This Row],[Usunombre]]</f>
        <v>/0002/0002 ALVARO CHAVES SABORIO</v>
      </c>
    </row>
    <row r="6298" spans="1:11" x14ac:dyDescent="0.3">
      <c r="A6298" t="s">
        <v>4265</v>
      </c>
      <c r="B6298" t="s">
        <v>4709</v>
      </c>
      <c r="C6298" t="s">
        <v>5994</v>
      </c>
      <c r="D6298" t="s">
        <v>1086</v>
      </c>
      <c r="E6298" t="s">
        <v>59</v>
      </c>
      <c r="F6298" t="s">
        <v>4422</v>
      </c>
      <c r="G6298">
        <v>3.5</v>
      </c>
      <c r="H6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8" t="str">
        <f>Tabla_Consulta_desde_proyectos6[[#This Row],[PRYApath]]&amp;" "&amp;Tabla_Consulta_desde_proyectos6[[#This Row],[Usunombre]]</f>
        <v>/0002/0002 ALVARO CHAVES SABORIO</v>
      </c>
    </row>
    <row r="6299" spans="1:11" x14ac:dyDescent="0.3">
      <c r="A6299" t="s">
        <v>4265</v>
      </c>
      <c r="B6299" t="s">
        <v>4709</v>
      </c>
      <c r="C6299" t="s">
        <v>5016</v>
      </c>
      <c r="D6299" t="s">
        <v>1086</v>
      </c>
      <c r="E6299" t="s">
        <v>59</v>
      </c>
      <c r="F6299" t="s">
        <v>4422</v>
      </c>
      <c r="G6299">
        <v>4</v>
      </c>
      <c r="H6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299" t="str">
        <f>Tabla_Consulta_desde_proyectos6[[#This Row],[PRYApath]]&amp;" "&amp;Tabla_Consulta_desde_proyectos6[[#This Row],[Usunombre]]</f>
        <v>/0002/0002 ALVARO CHAVES SABORIO</v>
      </c>
    </row>
    <row r="6300" spans="1:11" x14ac:dyDescent="0.3">
      <c r="A6300" t="s">
        <v>4265</v>
      </c>
      <c r="B6300" t="s">
        <v>4709</v>
      </c>
      <c r="C6300" t="s">
        <v>5989</v>
      </c>
      <c r="D6300" t="s">
        <v>1086</v>
      </c>
      <c r="E6300" t="s">
        <v>59</v>
      </c>
      <c r="F6300" t="s">
        <v>4422</v>
      </c>
      <c r="G6300">
        <v>10</v>
      </c>
      <c r="H6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0" t="str">
        <f>Tabla_Consulta_desde_proyectos6[[#This Row],[PRYApath]]&amp;" "&amp;Tabla_Consulta_desde_proyectos6[[#This Row],[Usunombre]]</f>
        <v>/0002/0002 ALVARO CHAVES SABORIO</v>
      </c>
    </row>
    <row r="6301" spans="1:11" x14ac:dyDescent="0.3">
      <c r="A6301" t="s">
        <v>4265</v>
      </c>
      <c r="B6301" t="s">
        <v>4709</v>
      </c>
      <c r="C6301" t="s">
        <v>5995</v>
      </c>
      <c r="D6301" t="s">
        <v>1086</v>
      </c>
      <c r="E6301" t="s">
        <v>59</v>
      </c>
      <c r="F6301" t="s">
        <v>4434</v>
      </c>
      <c r="G6301">
        <v>1</v>
      </c>
      <c r="H6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1" t="str">
        <f>Tabla_Consulta_desde_proyectos6[[#This Row],[PRYApath]]&amp;" "&amp;Tabla_Consulta_desde_proyectos6[[#This Row],[Usunombre]]</f>
        <v>/0002/0002 ALVARO CHAVES SABORIO</v>
      </c>
    </row>
    <row r="6302" spans="1:11" x14ac:dyDescent="0.3">
      <c r="A6302" t="s">
        <v>4265</v>
      </c>
      <c r="B6302" t="s">
        <v>4709</v>
      </c>
      <c r="C6302" t="s">
        <v>5981</v>
      </c>
      <c r="D6302" t="s">
        <v>1086</v>
      </c>
      <c r="E6302" t="s">
        <v>59</v>
      </c>
      <c r="F6302" t="s">
        <v>4434</v>
      </c>
      <c r="G6302">
        <v>1</v>
      </c>
      <c r="H6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2" t="str">
        <f>Tabla_Consulta_desde_proyectos6[[#This Row],[PRYApath]]&amp;" "&amp;Tabla_Consulta_desde_proyectos6[[#This Row],[Usunombre]]</f>
        <v>/0002/0002 ALVARO CHAVES SABORIO</v>
      </c>
    </row>
    <row r="6303" spans="1:11" x14ac:dyDescent="0.3">
      <c r="A6303" t="s">
        <v>4265</v>
      </c>
      <c r="B6303" t="s">
        <v>4709</v>
      </c>
      <c r="C6303" t="s">
        <v>5996</v>
      </c>
      <c r="D6303" t="s">
        <v>1086</v>
      </c>
      <c r="E6303" t="s">
        <v>59</v>
      </c>
      <c r="F6303" t="s">
        <v>4434</v>
      </c>
      <c r="G6303">
        <v>2</v>
      </c>
      <c r="H6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3" t="str">
        <f>Tabla_Consulta_desde_proyectos6[[#This Row],[PRYApath]]&amp;" "&amp;Tabla_Consulta_desde_proyectos6[[#This Row],[Usunombre]]</f>
        <v>/0002/0002 ALVARO CHAVES SABORIO</v>
      </c>
    </row>
    <row r="6304" spans="1:11" x14ac:dyDescent="0.3">
      <c r="A6304" t="s">
        <v>4265</v>
      </c>
      <c r="B6304" t="s">
        <v>4709</v>
      </c>
      <c r="C6304" t="s">
        <v>5997</v>
      </c>
      <c r="D6304" t="s">
        <v>1086</v>
      </c>
      <c r="E6304" t="s">
        <v>59</v>
      </c>
      <c r="F6304" t="s">
        <v>4434</v>
      </c>
      <c r="G6304">
        <v>3</v>
      </c>
      <c r="H6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4" t="str">
        <f>Tabla_Consulta_desde_proyectos6[[#This Row],[PRYApath]]&amp;" "&amp;Tabla_Consulta_desde_proyectos6[[#This Row],[Usunombre]]</f>
        <v>/0002/0002 ALVARO CHAVES SABORIO</v>
      </c>
    </row>
    <row r="6305" spans="1:11" x14ac:dyDescent="0.3">
      <c r="A6305" t="s">
        <v>4265</v>
      </c>
      <c r="B6305" t="s">
        <v>4709</v>
      </c>
      <c r="C6305" t="s">
        <v>5998</v>
      </c>
      <c r="D6305" t="s">
        <v>1086</v>
      </c>
      <c r="E6305" t="s">
        <v>59</v>
      </c>
      <c r="F6305" t="s">
        <v>4434</v>
      </c>
      <c r="G6305">
        <v>3</v>
      </c>
      <c r="H6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5" t="str">
        <f>Tabla_Consulta_desde_proyectos6[[#This Row],[PRYApath]]&amp;" "&amp;Tabla_Consulta_desde_proyectos6[[#This Row],[Usunombre]]</f>
        <v>/0002/0002 ALVARO CHAVES SABORIO</v>
      </c>
    </row>
    <row r="6306" spans="1:11" x14ac:dyDescent="0.3">
      <c r="A6306" t="s">
        <v>4265</v>
      </c>
      <c r="B6306" t="s">
        <v>4709</v>
      </c>
      <c r="C6306" t="s">
        <v>5989</v>
      </c>
      <c r="D6306" t="s">
        <v>1086</v>
      </c>
      <c r="E6306" t="s">
        <v>59</v>
      </c>
      <c r="F6306" t="s">
        <v>4434</v>
      </c>
      <c r="G6306">
        <v>6</v>
      </c>
      <c r="H6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6" t="str">
        <f>Tabla_Consulta_desde_proyectos6[[#This Row],[PRYApath]]&amp;" "&amp;Tabla_Consulta_desde_proyectos6[[#This Row],[Usunombre]]</f>
        <v>/0002/0002 ALVARO CHAVES SABORIO</v>
      </c>
    </row>
    <row r="6307" spans="1:11" x14ac:dyDescent="0.3">
      <c r="A6307" t="s">
        <v>4265</v>
      </c>
      <c r="B6307" t="s">
        <v>4709</v>
      </c>
      <c r="C6307" t="s">
        <v>5990</v>
      </c>
      <c r="D6307" t="s">
        <v>1086</v>
      </c>
      <c r="E6307" t="s">
        <v>59</v>
      </c>
      <c r="F6307" t="s">
        <v>4493</v>
      </c>
      <c r="G6307">
        <v>1</v>
      </c>
      <c r="H6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7" t="str">
        <f>Tabla_Consulta_desde_proyectos6[[#This Row],[PRYApath]]&amp;" "&amp;Tabla_Consulta_desde_proyectos6[[#This Row],[Usunombre]]</f>
        <v>/0002/0002 ALVARO CHAVES SABORIO</v>
      </c>
    </row>
    <row r="6308" spans="1:11" x14ac:dyDescent="0.3">
      <c r="A6308" t="s">
        <v>4265</v>
      </c>
      <c r="B6308" t="s">
        <v>4709</v>
      </c>
      <c r="C6308" t="s">
        <v>5981</v>
      </c>
      <c r="D6308" t="s">
        <v>1086</v>
      </c>
      <c r="E6308" t="s">
        <v>59</v>
      </c>
      <c r="F6308" t="s">
        <v>4493</v>
      </c>
      <c r="G6308">
        <v>1</v>
      </c>
      <c r="H6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8" t="str">
        <f>Tabla_Consulta_desde_proyectos6[[#This Row],[PRYApath]]&amp;" "&amp;Tabla_Consulta_desde_proyectos6[[#This Row],[Usunombre]]</f>
        <v>/0002/0002 ALVARO CHAVES SABORIO</v>
      </c>
    </row>
    <row r="6309" spans="1:11" x14ac:dyDescent="0.3">
      <c r="A6309" t="s">
        <v>4265</v>
      </c>
      <c r="B6309" t="s">
        <v>4709</v>
      </c>
      <c r="C6309" t="s">
        <v>5993</v>
      </c>
      <c r="D6309" t="s">
        <v>1086</v>
      </c>
      <c r="E6309" t="s">
        <v>59</v>
      </c>
      <c r="F6309" t="s">
        <v>4493</v>
      </c>
      <c r="G6309">
        <v>2</v>
      </c>
      <c r="H6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09" t="str">
        <f>Tabla_Consulta_desde_proyectos6[[#This Row],[PRYApath]]&amp;" "&amp;Tabla_Consulta_desde_proyectos6[[#This Row],[Usunombre]]</f>
        <v>/0002/0002 ALVARO CHAVES SABORIO</v>
      </c>
    </row>
    <row r="6310" spans="1:11" x14ac:dyDescent="0.3">
      <c r="A6310" t="s">
        <v>4265</v>
      </c>
      <c r="B6310" t="s">
        <v>4709</v>
      </c>
      <c r="C6310" t="s">
        <v>5999</v>
      </c>
      <c r="D6310" t="s">
        <v>1086</v>
      </c>
      <c r="E6310" t="s">
        <v>59</v>
      </c>
      <c r="F6310" t="s">
        <v>4493</v>
      </c>
      <c r="G6310">
        <v>6</v>
      </c>
      <c r="H63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0" t="str">
        <f>Tabla_Consulta_desde_proyectos6[[#This Row],[PRYApath]]&amp;" "&amp;Tabla_Consulta_desde_proyectos6[[#This Row],[Usunombre]]</f>
        <v>/0002/0002 ALVARO CHAVES SABORIO</v>
      </c>
    </row>
    <row r="6311" spans="1:11" x14ac:dyDescent="0.3">
      <c r="A6311" t="s">
        <v>4265</v>
      </c>
      <c r="B6311" t="s">
        <v>4709</v>
      </c>
      <c r="C6311" t="s">
        <v>6000</v>
      </c>
      <c r="D6311" t="s">
        <v>1086</v>
      </c>
      <c r="E6311" t="s">
        <v>59</v>
      </c>
      <c r="F6311" t="s">
        <v>4493</v>
      </c>
      <c r="G6311">
        <v>11.5</v>
      </c>
      <c r="H63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1" t="str">
        <f>Tabla_Consulta_desde_proyectos6[[#This Row],[PRYApath]]&amp;" "&amp;Tabla_Consulta_desde_proyectos6[[#This Row],[Usunombre]]</f>
        <v>/0002/0002 ALVARO CHAVES SABORIO</v>
      </c>
    </row>
    <row r="6312" spans="1:11" x14ac:dyDescent="0.3">
      <c r="A6312" t="s">
        <v>4265</v>
      </c>
      <c r="B6312" t="s">
        <v>4709</v>
      </c>
      <c r="C6312" t="s">
        <v>6000</v>
      </c>
      <c r="D6312" t="s">
        <v>1086</v>
      </c>
      <c r="E6312" t="s">
        <v>59</v>
      </c>
      <c r="F6312" t="s">
        <v>4559</v>
      </c>
      <c r="G6312">
        <v>1</v>
      </c>
      <c r="H63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2" t="str">
        <f>Tabla_Consulta_desde_proyectos6[[#This Row],[PRYApath]]&amp;" "&amp;Tabla_Consulta_desde_proyectos6[[#This Row],[Usunombre]]</f>
        <v>/0002/0002 ALVARO CHAVES SABORIO</v>
      </c>
    </row>
    <row r="6313" spans="1:11" x14ac:dyDescent="0.3">
      <c r="A6313" t="s">
        <v>4265</v>
      </c>
      <c r="B6313" t="s">
        <v>4709</v>
      </c>
      <c r="C6313" t="s">
        <v>6001</v>
      </c>
      <c r="D6313" t="s">
        <v>1086</v>
      </c>
      <c r="E6313" t="s">
        <v>59</v>
      </c>
      <c r="F6313" t="s">
        <v>4559</v>
      </c>
      <c r="G6313">
        <v>1</v>
      </c>
      <c r="H63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3" t="str">
        <f>Tabla_Consulta_desde_proyectos6[[#This Row],[PRYApath]]&amp;" "&amp;Tabla_Consulta_desde_proyectos6[[#This Row],[Usunombre]]</f>
        <v>/0002/0002 ALVARO CHAVES SABORIO</v>
      </c>
    </row>
    <row r="6314" spans="1:11" x14ac:dyDescent="0.3">
      <c r="A6314" t="s">
        <v>4265</v>
      </c>
      <c r="B6314" t="s">
        <v>4709</v>
      </c>
      <c r="C6314" t="s">
        <v>6002</v>
      </c>
      <c r="D6314" t="s">
        <v>1086</v>
      </c>
      <c r="E6314" t="s">
        <v>59</v>
      </c>
      <c r="F6314" t="s">
        <v>4559</v>
      </c>
      <c r="G6314">
        <v>1</v>
      </c>
      <c r="H63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4" t="str">
        <f>Tabla_Consulta_desde_proyectos6[[#This Row],[PRYApath]]&amp;" "&amp;Tabla_Consulta_desde_proyectos6[[#This Row],[Usunombre]]</f>
        <v>/0002/0002 ALVARO CHAVES SABORIO</v>
      </c>
    </row>
    <row r="6315" spans="1:11" x14ac:dyDescent="0.3">
      <c r="A6315" t="s">
        <v>4265</v>
      </c>
      <c r="B6315" t="s">
        <v>4709</v>
      </c>
      <c r="C6315" t="s">
        <v>5704</v>
      </c>
      <c r="D6315" t="s">
        <v>1086</v>
      </c>
      <c r="E6315" t="s">
        <v>59</v>
      </c>
      <c r="F6315" t="s">
        <v>4559</v>
      </c>
      <c r="G6315">
        <v>1.5</v>
      </c>
      <c r="H63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5" t="str">
        <f>Tabla_Consulta_desde_proyectos6[[#This Row],[PRYApath]]&amp;" "&amp;Tabla_Consulta_desde_proyectos6[[#This Row],[Usunombre]]</f>
        <v>/0002/0002 ALVARO CHAVES SABORIO</v>
      </c>
    </row>
    <row r="6316" spans="1:11" x14ac:dyDescent="0.3">
      <c r="A6316" t="s">
        <v>4265</v>
      </c>
      <c r="B6316" t="s">
        <v>4709</v>
      </c>
      <c r="C6316" t="s">
        <v>5974</v>
      </c>
      <c r="D6316" t="s">
        <v>1086</v>
      </c>
      <c r="E6316" t="s">
        <v>59</v>
      </c>
      <c r="F6316" t="s">
        <v>4559</v>
      </c>
      <c r="G6316">
        <v>2</v>
      </c>
      <c r="H63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6" t="str">
        <f>Tabla_Consulta_desde_proyectos6[[#This Row],[PRYApath]]&amp;" "&amp;Tabla_Consulta_desde_proyectos6[[#This Row],[Usunombre]]</f>
        <v>/0002/0002 ALVARO CHAVES SABORIO</v>
      </c>
    </row>
    <row r="6317" spans="1:11" x14ac:dyDescent="0.3">
      <c r="A6317" t="s">
        <v>4265</v>
      </c>
      <c r="B6317" t="s">
        <v>4709</v>
      </c>
      <c r="C6317" t="s">
        <v>6003</v>
      </c>
      <c r="D6317" t="s">
        <v>1086</v>
      </c>
      <c r="E6317" t="s">
        <v>59</v>
      </c>
      <c r="F6317" t="s">
        <v>4559</v>
      </c>
      <c r="G6317">
        <v>2</v>
      </c>
      <c r="H63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7" t="str">
        <f>Tabla_Consulta_desde_proyectos6[[#This Row],[PRYApath]]&amp;" "&amp;Tabla_Consulta_desde_proyectos6[[#This Row],[Usunombre]]</f>
        <v>/0002/0002 ALVARO CHAVES SABORIO</v>
      </c>
    </row>
    <row r="6318" spans="1:11" x14ac:dyDescent="0.3">
      <c r="A6318" t="s">
        <v>4265</v>
      </c>
      <c r="B6318" t="s">
        <v>4709</v>
      </c>
      <c r="C6318" t="s">
        <v>6004</v>
      </c>
      <c r="D6318" t="s">
        <v>1086</v>
      </c>
      <c r="E6318" t="s">
        <v>59</v>
      </c>
      <c r="F6318" t="s">
        <v>4559</v>
      </c>
      <c r="G6318">
        <v>4</v>
      </c>
      <c r="H63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8" t="str">
        <f>Tabla_Consulta_desde_proyectos6[[#This Row],[PRYApath]]&amp;" "&amp;Tabla_Consulta_desde_proyectos6[[#This Row],[Usunombre]]</f>
        <v>/0002/0002 ALVARO CHAVES SABORIO</v>
      </c>
    </row>
    <row r="6319" spans="1:11" x14ac:dyDescent="0.3">
      <c r="A6319" t="s">
        <v>4265</v>
      </c>
      <c r="B6319" t="s">
        <v>4709</v>
      </c>
      <c r="C6319" t="s">
        <v>5430</v>
      </c>
      <c r="D6319" t="s">
        <v>1086</v>
      </c>
      <c r="E6319" t="s">
        <v>59</v>
      </c>
      <c r="F6319" t="s">
        <v>4593</v>
      </c>
      <c r="G6319">
        <v>1</v>
      </c>
      <c r="H63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19" t="str">
        <f>Tabla_Consulta_desde_proyectos6[[#This Row],[PRYApath]]&amp;" "&amp;Tabla_Consulta_desde_proyectos6[[#This Row],[Usunombre]]</f>
        <v>/0002/0002 ALVARO CHAVES SABORIO</v>
      </c>
    </row>
    <row r="6320" spans="1:11" x14ac:dyDescent="0.3">
      <c r="A6320" t="s">
        <v>4265</v>
      </c>
      <c r="B6320" t="s">
        <v>4709</v>
      </c>
      <c r="C6320" t="s">
        <v>5997</v>
      </c>
      <c r="D6320" t="s">
        <v>1086</v>
      </c>
      <c r="E6320" t="s">
        <v>59</v>
      </c>
      <c r="F6320" t="s">
        <v>4593</v>
      </c>
      <c r="G6320">
        <v>1</v>
      </c>
      <c r="H63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0" t="str">
        <f>Tabla_Consulta_desde_proyectos6[[#This Row],[PRYApath]]&amp;" "&amp;Tabla_Consulta_desde_proyectos6[[#This Row],[Usunombre]]</f>
        <v>/0002/0002 ALVARO CHAVES SABORIO</v>
      </c>
    </row>
    <row r="6321" spans="1:11" x14ac:dyDescent="0.3">
      <c r="A6321" t="s">
        <v>4265</v>
      </c>
      <c r="B6321" t="s">
        <v>4709</v>
      </c>
      <c r="C6321" t="s">
        <v>8450</v>
      </c>
      <c r="D6321" t="s">
        <v>1086</v>
      </c>
      <c r="E6321" t="s">
        <v>59</v>
      </c>
      <c r="F6321" t="s">
        <v>8381</v>
      </c>
      <c r="G6321">
        <v>1</v>
      </c>
      <c r="H632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1" t="str">
        <f>Tabla_Consulta_desde_proyectos6[[#This Row],[PRYApath]]&amp;" "&amp;Tabla_Consulta_desde_proyectos6[[#This Row],[Usunombre]]</f>
        <v>/0002/0002 ALVARO CHAVES SABORIO</v>
      </c>
    </row>
    <row r="6322" spans="1:11" x14ac:dyDescent="0.3">
      <c r="A6322" t="s">
        <v>4265</v>
      </c>
      <c r="B6322" t="s">
        <v>4709</v>
      </c>
      <c r="C6322" t="s">
        <v>5714</v>
      </c>
      <c r="D6322" t="s">
        <v>1086</v>
      </c>
      <c r="E6322" t="s">
        <v>63</v>
      </c>
      <c r="F6322" t="s">
        <v>4593</v>
      </c>
      <c r="G6322">
        <v>2</v>
      </c>
      <c r="H63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2" t="str">
        <f>Tabla_Consulta_desde_proyectos6[[#This Row],[PRYApath]]&amp;" "&amp;Tabla_Consulta_desde_proyectos6[[#This Row],[Usunombre]]</f>
        <v>/0002/0002 CAROL RODRIGUEZ SOLORZANO</v>
      </c>
    </row>
    <row r="6323" spans="1:11" x14ac:dyDescent="0.3">
      <c r="A6323" t="s">
        <v>4265</v>
      </c>
      <c r="B6323" t="s">
        <v>4709</v>
      </c>
      <c r="C6323" t="s">
        <v>6005</v>
      </c>
      <c r="D6323" t="s">
        <v>1086</v>
      </c>
      <c r="E6323" t="s">
        <v>63</v>
      </c>
      <c r="F6323" t="s">
        <v>4593</v>
      </c>
      <c r="G6323">
        <v>2</v>
      </c>
      <c r="H63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3" t="str">
        <f>Tabla_Consulta_desde_proyectos6[[#This Row],[PRYApath]]&amp;" "&amp;Tabla_Consulta_desde_proyectos6[[#This Row],[Usunombre]]</f>
        <v>/0002/0002 CAROL RODRIGUEZ SOLORZANO</v>
      </c>
    </row>
    <row r="6324" spans="1:11" x14ac:dyDescent="0.3">
      <c r="A6324" t="s">
        <v>4265</v>
      </c>
      <c r="B6324" t="s">
        <v>4709</v>
      </c>
      <c r="C6324" t="s">
        <v>5711</v>
      </c>
      <c r="D6324" t="s">
        <v>1086</v>
      </c>
      <c r="E6324" t="s">
        <v>63</v>
      </c>
      <c r="F6324" t="s">
        <v>4593</v>
      </c>
      <c r="G6324">
        <v>3</v>
      </c>
      <c r="H63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4" t="str">
        <f>Tabla_Consulta_desde_proyectos6[[#This Row],[PRYApath]]&amp;" "&amp;Tabla_Consulta_desde_proyectos6[[#This Row],[Usunombre]]</f>
        <v>/0002/0002 CAROL RODRIGUEZ SOLORZANO</v>
      </c>
    </row>
    <row r="6325" spans="1:11" x14ac:dyDescent="0.3">
      <c r="A6325" t="s">
        <v>4265</v>
      </c>
      <c r="B6325" t="s">
        <v>4709</v>
      </c>
      <c r="C6325" t="s">
        <v>5982</v>
      </c>
      <c r="D6325" t="s">
        <v>1086</v>
      </c>
      <c r="E6325" t="s">
        <v>69</v>
      </c>
      <c r="F6325" t="s">
        <v>4284</v>
      </c>
      <c r="G6325">
        <v>3</v>
      </c>
      <c r="H63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5" t="str">
        <f>Tabla_Consulta_desde_proyectos6[[#This Row],[PRYApath]]&amp;" "&amp;Tabla_Consulta_desde_proyectos6[[#This Row],[Usunombre]]</f>
        <v>/0002/0002 DANNY DAVID BUSTOS ROJAS</v>
      </c>
    </row>
    <row r="6326" spans="1:11" x14ac:dyDescent="0.3">
      <c r="A6326" t="s">
        <v>4265</v>
      </c>
      <c r="B6326" t="s">
        <v>4709</v>
      </c>
      <c r="C6326" t="s">
        <v>6006</v>
      </c>
      <c r="D6326" t="s">
        <v>1086</v>
      </c>
      <c r="E6326" t="s">
        <v>69</v>
      </c>
      <c r="F6326" t="s">
        <v>4284</v>
      </c>
      <c r="G6326">
        <v>5</v>
      </c>
      <c r="H63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6" t="str">
        <f>Tabla_Consulta_desde_proyectos6[[#This Row],[PRYApath]]&amp;" "&amp;Tabla_Consulta_desde_proyectos6[[#This Row],[Usunombre]]</f>
        <v>/0002/0002 DANNY DAVID BUSTOS ROJAS</v>
      </c>
    </row>
    <row r="6327" spans="1:11" x14ac:dyDescent="0.3">
      <c r="A6327" t="s">
        <v>4265</v>
      </c>
      <c r="B6327" t="s">
        <v>4709</v>
      </c>
      <c r="C6327" t="s">
        <v>5970</v>
      </c>
      <c r="D6327" t="s">
        <v>1086</v>
      </c>
      <c r="E6327" t="s">
        <v>69</v>
      </c>
      <c r="F6327" t="s">
        <v>4284</v>
      </c>
      <c r="G6327">
        <v>6</v>
      </c>
      <c r="H63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7" t="str">
        <f>Tabla_Consulta_desde_proyectos6[[#This Row],[PRYApath]]&amp;" "&amp;Tabla_Consulta_desde_proyectos6[[#This Row],[Usunombre]]</f>
        <v>/0002/0002 DANNY DAVID BUSTOS ROJAS</v>
      </c>
    </row>
    <row r="6328" spans="1:11" x14ac:dyDescent="0.3">
      <c r="A6328" t="s">
        <v>4265</v>
      </c>
      <c r="B6328" t="s">
        <v>4709</v>
      </c>
      <c r="C6328" t="s">
        <v>6007</v>
      </c>
      <c r="D6328" t="s">
        <v>1086</v>
      </c>
      <c r="E6328" t="s">
        <v>69</v>
      </c>
      <c r="F6328" t="s">
        <v>4342</v>
      </c>
      <c r="G6328">
        <v>1</v>
      </c>
      <c r="H63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8" t="str">
        <f>Tabla_Consulta_desde_proyectos6[[#This Row],[PRYApath]]&amp;" "&amp;Tabla_Consulta_desde_proyectos6[[#This Row],[Usunombre]]</f>
        <v>/0002/0002 DANNY DAVID BUSTOS ROJAS</v>
      </c>
    </row>
    <row r="6329" spans="1:11" x14ac:dyDescent="0.3">
      <c r="A6329" t="s">
        <v>4265</v>
      </c>
      <c r="B6329" t="s">
        <v>4709</v>
      </c>
      <c r="C6329" t="s">
        <v>6008</v>
      </c>
      <c r="D6329" t="s">
        <v>1086</v>
      </c>
      <c r="E6329" t="s">
        <v>69</v>
      </c>
      <c r="F6329" t="s">
        <v>4342</v>
      </c>
      <c r="G6329">
        <v>1.75</v>
      </c>
      <c r="H63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29" t="str">
        <f>Tabla_Consulta_desde_proyectos6[[#This Row],[PRYApath]]&amp;" "&amp;Tabla_Consulta_desde_proyectos6[[#This Row],[Usunombre]]</f>
        <v>/0002/0002 DANNY DAVID BUSTOS ROJAS</v>
      </c>
    </row>
    <row r="6330" spans="1:11" x14ac:dyDescent="0.3">
      <c r="A6330" t="s">
        <v>4265</v>
      </c>
      <c r="B6330" t="s">
        <v>4709</v>
      </c>
      <c r="C6330" t="s">
        <v>6009</v>
      </c>
      <c r="D6330" t="s">
        <v>1086</v>
      </c>
      <c r="E6330" t="s">
        <v>69</v>
      </c>
      <c r="F6330" t="s">
        <v>4342</v>
      </c>
      <c r="G6330">
        <v>3</v>
      </c>
      <c r="H63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0" t="str">
        <f>Tabla_Consulta_desde_proyectos6[[#This Row],[PRYApath]]&amp;" "&amp;Tabla_Consulta_desde_proyectos6[[#This Row],[Usunombre]]</f>
        <v>/0002/0002 DANNY DAVID BUSTOS ROJAS</v>
      </c>
    </row>
    <row r="6331" spans="1:11" x14ac:dyDescent="0.3">
      <c r="A6331" t="s">
        <v>4265</v>
      </c>
      <c r="B6331" t="s">
        <v>4709</v>
      </c>
      <c r="C6331" t="s">
        <v>6010</v>
      </c>
      <c r="D6331" t="s">
        <v>1086</v>
      </c>
      <c r="E6331" t="s">
        <v>69</v>
      </c>
      <c r="F6331" t="s">
        <v>4342</v>
      </c>
      <c r="G6331">
        <v>7</v>
      </c>
      <c r="H63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1" t="str">
        <f>Tabla_Consulta_desde_proyectos6[[#This Row],[PRYApath]]&amp;" "&amp;Tabla_Consulta_desde_proyectos6[[#This Row],[Usunombre]]</f>
        <v>/0002/0002 DANNY DAVID BUSTOS ROJAS</v>
      </c>
    </row>
    <row r="6332" spans="1:11" x14ac:dyDescent="0.3">
      <c r="A6332" t="s">
        <v>4265</v>
      </c>
      <c r="B6332" t="s">
        <v>4709</v>
      </c>
      <c r="C6332" t="s">
        <v>6011</v>
      </c>
      <c r="D6332" t="s">
        <v>1086</v>
      </c>
      <c r="E6332" t="s">
        <v>69</v>
      </c>
      <c r="F6332" t="s">
        <v>4342</v>
      </c>
      <c r="G6332">
        <v>8</v>
      </c>
      <c r="H63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2" t="str">
        <f>Tabla_Consulta_desde_proyectos6[[#This Row],[PRYApath]]&amp;" "&amp;Tabla_Consulta_desde_proyectos6[[#This Row],[Usunombre]]</f>
        <v>/0002/0002 DANNY DAVID BUSTOS ROJAS</v>
      </c>
    </row>
    <row r="6333" spans="1:11" x14ac:dyDescent="0.3">
      <c r="A6333" t="s">
        <v>4265</v>
      </c>
      <c r="B6333" t="s">
        <v>4709</v>
      </c>
      <c r="C6333" t="s">
        <v>5974</v>
      </c>
      <c r="D6333" t="s">
        <v>1086</v>
      </c>
      <c r="E6333" t="s">
        <v>69</v>
      </c>
      <c r="F6333" t="s">
        <v>4342</v>
      </c>
      <c r="G6333">
        <v>10</v>
      </c>
      <c r="H63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3" t="str">
        <f>Tabla_Consulta_desde_proyectos6[[#This Row],[PRYApath]]&amp;" "&amp;Tabla_Consulta_desde_proyectos6[[#This Row],[Usunombre]]</f>
        <v>/0002/0002 DANNY DAVID BUSTOS ROJAS</v>
      </c>
    </row>
    <row r="6334" spans="1:11" x14ac:dyDescent="0.3">
      <c r="A6334" t="s">
        <v>4265</v>
      </c>
      <c r="B6334" t="s">
        <v>4709</v>
      </c>
      <c r="C6334" t="s">
        <v>5970</v>
      </c>
      <c r="D6334" t="s">
        <v>1086</v>
      </c>
      <c r="E6334" t="s">
        <v>69</v>
      </c>
      <c r="F6334" t="s">
        <v>4366</v>
      </c>
      <c r="G6334">
        <v>0.5</v>
      </c>
      <c r="H63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4" t="str">
        <f>Tabla_Consulta_desde_proyectos6[[#This Row],[PRYApath]]&amp;" "&amp;Tabla_Consulta_desde_proyectos6[[#This Row],[Usunombre]]</f>
        <v>/0002/0002 DANNY DAVID BUSTOS ROJAS</v>
      </c>
    </row>
    <row r="6335" spans="1:11" x14ac:dyDescent="0.3">
      <c r="A6335" t="s">
        <v>4265</v>
      </c>
      <c r="B6335" t="s">
        <v>4709</v>
      </c>
      <c r="C6335" t="s">
        <v>6009</v>
      </c>
      <c r="D6335" t="s">
        <v>1086</v>
      </c>
      <c r="E6335" t="s">
        <v>69</v>
      </c>
      <c r="F6335" t="s">
        <v>4366</v>
      </c>
      <c r="G6335">
        <v>1</v>
      </c>
      <c r="H63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5" t="str">
        <f>Tabla_Consulta_desde_proyectos6[[#This Row],[PRYApath]]&amp;" "&amp;Tabla_Consulta_desde_proyectos6[[#This Row],[Usunombre]]</f>
        <v>/0002/0002 DANNY DAVID BUSTOS ROJAS</v>
      </c>
    </row>
    <row r="6336" spans="1:11" x14ac:dyDescent="0.3">
      <c r="A6336" t="s">
        <v>4265</v>
      </c>
      <c r="B6336" t="s">
        <v>4709</v>
      </c>
      <c r="C6336" t="s">
        <v>6006</v>
      </c>
      <c r="D6336" t="s">
        <v>1086</v>
      </c>
      <c r="E6336" t="s">
        <v>69</v>
      </c>
      <c r="F6336" t="s">
        <v>4366</v>
      </c>
      <c r="G6336">
        <v>2</v>
      </c>
      <c r="H63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6" t="str">
        <f>Tabla_Consulta_desde_proyectos6[[#This Row],[PRYApath]]&amp;" "&amp;Tabla_Consulta_desde_proyectos6[[#This Row],[Usunombre]]</f>
        <v>/0002/0002 DANNY DAVID BUSTOS ROJAS</v>
      </c>
    </row>
    <row r="6337" spans="1:11" x14ac:dyDescent="0.3">
      <c r="A6337" t="s">
        <v>4265</v>
      </c>
      <c r="B6337" t="s">
        <v>4709</v>
      </c>
      <c r="C6337" t="s">
        <v>6008</v>
      </c>
      <c r="D6337" t="s">
        <v>1086</v>
      </c>
      <c r="E6337" t="s">
        <v>69</v>
      </c>
      <c r="F6337" t="s">
        <v>4366</v>
      </c>
      <c r="G6337">
        <v>2</v>
      </c>
      <c r="H63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7" t="str">
        <f>Tabla_Consulta_desde_proyectos6[[#This Row],[PRYApath]]&amp;" "&amp;Tabla_Consulta_desde_proyectos6[[#This Row],[Usunombre]]</f>
        <v>/0002/0002 DANNY DAVID BUSTOS ROJAS</v>
      </c>
    </row>
    <row r="6338" spans="1:11" x14ac:dyDescent="0.3">
      <c r="A6338" t="s">
        <v>4265</v>
      </c>
      <c r="B6338" t="s">
        <v>4709</v>
      </c>
      <c r="C6338" t="s">
        <v>6012</v>
      </c>
      <c r="D6338" t="s">
        <v>1086</v>
      </c>
      <c r="E6338" t="s">
        <v>69</v>
      </c>
      <c r="F6338" t="s">
        <v>4366</v>
      </c>
      <c r="G6338">
        <v>2</v>
      </c>
      <c r="H63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8" t="str">
        <f>Tabla_Consulta_desde_proyectos6[[#This Row],[PRYApath]]&amp;" "&amp;Tabla_Consulta_desde_proyectos6[[#This Row],[Usunombre]]</f>
        <v>/0002/0002 DANNY DAVID BUSTOS ROJAS</v>
      </c>
    </row>
    <row r="6339" spans="1:11" x14ac:dyDescent="0.3">
      <c r="A6339" t="s">
        <v>4265</v>
      </c>
      <c r="B6339" t="s">
        <v>4709</v>
      </c>
      <c r="C6339" t="s">
        <v>6013</v>
      </c>
      <c r="D6339" t="s">
        <v>1086</v>
      </c>
      <c r="E6339" t="s">
        <v>69</v>
      </c>
      <c r="F6339" t="s">
        <v>4366</v>
      </c>
      <c r="G6339">
        <v>3</v>
      </c>
      <c r="H63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39" t="str">
        <f>Tabla_Consulta_desde_proyectos6[[#This Row],[PRYApath]]&amp;" "&amp;Tabla_Consulta_desde_proyectos6[[#This Row],[Usunombre]]</f>
        <v>/0002/0002 DANNY DAVID BUSTOS ROJAS</v>
      </c>
    </row>
    <row r="6340" spans="1:11" x14ac:dyDescent="0.3">
      <c r="A6340" t="s">
        <v>4265</v>
      </c>
      <c r="B6340" t="s">
        <v>4709</v>
      </c>
      <c r="C6340" t="s">
        <v>5971</v>
      </c>
      <c r="D6340" t="s">
        <v>1086</v>
      </c>
      <c r="E6340" t="s">
        <v>69</v>
      </c>
      <c r="F6340" t="s">
        <v>4388</v>
      </c>
      <c r="G6340">
        <v>0.5</v>
      </c>
      <c r="H63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0" t="str">
        <f>Tabla_Consulta_desde_proyectos6[[#This Row],[PRYApath]]&amp;" "&amp;Tabla_Consulta_desde_proyectos6[[#This Row],[Usunombre]]</f>
        <v>/0002/0002 DANNY DAVID BUSTOS ROJAS</v>
      </c>
    </row>
    <row r="6341" spans="1:11" x14ac:dyDescent="0.3">
      <c r="A6341" t="s">
        <v>4265</v>
      </c>
      <c r="B6341" t="s">
        <v>4709</v>
      </c>
      <c r="C6341" t="s">
        <v>6006</v>
      </c>
      <c r="D6341" t="s">
        <v>1086</v>
      </c>
      <c r="E6341" t="s">
        <v>69</v>
      </c>
      <c r="F6341" t="s">
        <v>4388</v>
      </c>
      <c r="G6341">
        <v>0.5</v>
      </c>
      <c r="H63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1" t="str">
        <f>Tabla_Consulta_desde_proyectos6[[#This Row],[PRYApath]]&amp;" "&amp;Tabla_Consulta_desde_proyectos6[[#This Row],[Usunombre]]</f>
        <v>/0002/0002 DANNY DAVID BUSTOS ROJAS</v>
      </c>
    </row>
    <row r="6342" spans="1:11" x14ac:dyDescent="0.3">
      <c r="A6342" t="s">
        <v>4265</v>
      </c>
      <c r="B6342" t="s">
        <v>4709</v>
      </c>
      <c r="C6342" t="s">
        <v>5430</v>
      </c>
      <c r="D6342" t="s">
        <v>1086</v>
      </c>
      <c r="E6342" t="s">
        <v>69</v>
      </c>
      <c r="F6342" t="s">
        <v>4388</v>
      </c>
      <c r="G6342">
        <v>0.5</v>
      </c>
      <c r="H63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2" t="str">
        <f>Tabla_Consulta_desde_proyectos6[[#This Row],[PRYApath]]&amp;" "&amp;Tabla_Consulta_desde_proyectos6[[#This Row],[Usunombre]]</f>
        <v>/0002/0002 DANNY DAVID BUSTOS ROJAS</v>
      </c>
    </row>
    <row r="6343" spans="1:11" x14ac:dyDescent="0.3">
      <c r="A6343" t="s">
        <v>4265</v>
      </c>
      <c r="B6343" t="s">
        <v>4709</v>
      </c>
      <c r="C6343" t="s">
        <v>5989</v>
      </c>
      <c r="D6343" t="s">
        <v>1086</v>
      </c>
      <c r="E6343" t="s">
        <v>69</v>
      </c>
      <c r="F6343" t="s">
        <v>4388</v>
      </c>
      <c r="G6343">
        <v>1</v>
      </c>
      <c r="H63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3" t="str">
        <f>Tabla_Consulta_desde_proyectos6[[#This Row],[PRYApath]]&amp;" "&amp;Tabla_Consulta_desde_proyectos6[[#This Row],[Usunombre]]</f>
        <v>/0002/0002 DANNY DAVID BUSTOS ROJAS</v>
      </c>
    </row>
    <row r="6344" spans="1:11" x14ac:dyDescent="0.3">
      <c r="A6344" t="s">
        <v>4265</v>
      </c>
      <c r="B6344" t="s">
        <v>4709</v>
      </c>
      <c r="C6344" t="s">
        <v>5970</v>
      </c>
      <c r="D6344" t="s">
        <v>1086</v>
      </c>
      <c r="E6344" t="s">
        <v>69</v>
      </c>
      <c r="F6344" t="s">
        <v>4388</v>
      </c>
      <c r="G6344">
        <v>1.5</v>
      </c>
      <c r="H63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4" t="str">
        <f>Tabla_Consulta_desde_proyectos6[[#This Row],[PRYApath]]&amp;" "&amp;Tabla_Consulta_desde_proyectos6[[#This Row],[Usunombre]]</f>
        <v>/0002/0002 DANNY DAVID BUSTOS ROJAS</v>
      </c>
    </row>
    <row r="6345" spans="1:11" x14ac:dyDescent="0.3">
      <c r="A6345" t="s">
        <v>4265</v>
      </c>
      <c r="B6345" t="s">
        <v>4709</v>
      </c>
      <c r="C6345" t="s">
        <v>4774</v>
      </c>
      <c r="D6345" t="s">
        <v>1086</v>
      </c>
      <c r="E6345" t="s">
        <v>69</v>
      </c>
      <c r="F6345" t="s">
        <v>4388</v>
      </c>
      <c r="G6345">
        <v>2</v>
      </c>
      <c r="H63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5" t="str">
        <f>Tabla_Consulta_desde_proyectos6[[#This Row],[PRYApath]]&amp;" "&amp;Tabla_Consulta_desde_proyectos6[[#This Row],[Usunombre]]</f>
        <v>/0002/0002 DANNY DAVID BUSTOS ROJAS</v>
      </c>
    </row>
    <row r="6346" spans="1:11" x14ac:dyDescent="0.3">
      <c r="A6346" t="s">
        <v>4265</v>
      </c>
      <c r="B6346" t="s">
        <v>4709</v>
      </c>
      <c r="C6346" t="s">
        <v>6014</v>
      </c>
      <c r="D6346" t="s">
        <v>1086</v>
      </c>
      <c r="E6346" t="s">
        <v>69</v>
      </c>
      <c r="F6346" t="s">
        <v>4388</v>
      </c>
      <c r="G6346">
        <v>8</v>
      </c>
      <c r="H63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6" t="str">
        <f>Tabla_Consulta_desde_proyectos6[[#This Row],[PRYApath]]&amp;" "&amp;Tabla_Consulta_desde_proyectos6[[#This Row],[Usunombre]]</f>
        <v>/0002/0002 DANNY DAVID BUSTOS ROJAS</v>
      </c>
    </row>
    <row r="6347" spans="1:11" x14ac:dyDescent="0.3">
      <c r="A6347" t="s">
        <v>4265</v>
      </c>
      <c r="B6347" t="s">
        <v>4709</v>
      </c>
      <c r="C6347" t="s">
        <v>5974</v>
      </c>
      <c r="D6347" t="s">
        <v>1086</v>
      </c>
      <c r="E6347" t="s">
        <v>69</v>
      </c>
      <c r="F6347" t="s">
        <v>4388</v>
      </c>
      <c r="G6347">
        <v>11.25</v>
      </c>
      <c r="H63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7" t="str">
        <f>Tabla_Consulta_desde_proyectos6[[#This Row],[PRYApath]]&amp;" "&amp;Tabla_Consulta_desde_proyectos6[[#This Row],[Usunombre]]</f>
        <v>/0002/0002 DANNY DAVID BUSTOS ROJAS</v>
      </c>
    </row>
    <row r="6348" spans="1:11" x14ac:dyDescent="0.3">
      <c r="A6348" t="s">
        <v>4265</v>
      </c>
      <c r="B6348" t="s">
        <v>4709</v>
      </c>
      <c r="C6348" t="s">
        <v>5971</v>
      </c>
      <c r="D6348" t="s">
        <v>1086</v>
      </c>
      <c r="E6348" t="s">
        <v>69</v>
      </c>
      <c r="F6348" t="s">
        <v>4422</v>
      </c>
      <c r="G6348">
        <v>1</v>
      </c>
      <c r="H63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8" t="str">
        <f>Tabla_Consulta_desde_proyectos6[[#This Row],[PRYApath]]&amp;" "&amp;Tabla_Consulta_desde_proyectos6[[#This Row],[Usunombre]]</f>
        <v>/0002/0002 DANNY DAVID BUSTOS ROJAS</v>
      </c>
    </row>
    <row r="6349" spans="1:11" x14ac:dyDescent="0.3">
      <c r="A6349" t="s">
        <v>4265</v>
      </c>
      <c r="B6349" t="s">
        <v>4709</v>
      </c>
      <c r="C6349" t="s">
        <v>5725</v>
      </c>
      <c r="D6349" t="s">
        <v>1086</v>
      </c>
      <c r="E6349" t="s">
        <v>69</v>
      </c>
      <c r="F6349" t="s">
        <v>4422</v>
      </c>
      <c r="G6349">
        <v>1</v>
      </c>
      <c r="H63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49" t="str">
        <f>Tabla_Consulta_desde_proyectos6[[#This Row],[PRYApath]]&amp;" "&amp;Tabla_Consulta_desde_proyectos6[[#This Row],[Usunombre]]</f>
        <v>/0002/0002 DANNY DAVID BUSTOS ROJAS</v>
      </c>
    </row>
    <row r="6350" spans="1:11" x14ac:dyDescent="0.3">
      <c r="A6350" t="s">
        <v>4265</v>
      </c>
      <c r="B6350" t="s">
        <v>4709</v>
      </c>
      <c r="C6350" t="s">
        <v>4774</v>
      </c>
      <c r="D6350" t="s">
        <v>1086</v>
      </c>
      <c r="E6350" t="s">
        <v>69</v>
      </c>
      <c r="F6350" t="s">
        <v>4422</v>
      </c>
      <c r="G6350">
        <v>1</v>
      </c>
      <c r="H63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0" t="str">
        <f>Tabla_Consulta_desde_proyectos6[[#This Row],[PRYApath]]&amp;" "&amp;Tabla_Consulta_desde_proyectos6[[#This Row],[Usunombre]]</f>
        <v>/0002/0002 DANNY DAVID BUSTOS ROJAS</v>
      </c>
    </row>
    <row r="6351" spans="1:11" x14ac:dyDescent="0.3">
      <c r="A6351" t="s">
        <v>4265</v>
      </c>
      <c r="B6351" t="s">
        <v>4709</v>
      </c>
      <c r="C6351" t="s">
        <v>6015</v>
      </c>
      <c r="D6351" t="s">
        <v>1086</v>
      </c>
      <c r="E6351" t="s">
        <v>69</v>
      </c>
      <c r="F6351" t="s">
        <v>4422</v>
      </c>
      <c r="G6351">
        <v>1</v>
      </c>
      <c r="H63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1" t="str">
        <f>Tabla_Consulta_desde_proyectos6[[#This Row],[PRYApath]]&amp;" "&amp;Tabla_Consulta_desde_proyectos6[[#This Row],[Usunombre]]</f>
        <v>/0002/0002 DANNY DAVID BUSTOS ROJAS</v>
      </c>
    </row>
    <row r="6352" spans="1:11" x14ac:dyDescent="0.3">
      <c r="A6352" t="s">
        <v>4265</v>
      </c>
      <c r="B6352" t="s">
        <v>4709</v>
      </c>
      <c r="C6352" t="s">
        <v>6016</v>
      </c>
      <c r="D6352" t="s">
        <v>1086</v>
      </c>
      <c r="E6352" t="s">
        <v>69</v>
      </c>
      <c r="F6352" t="s">
        <v>4422</v>
      </c>
      <c r="G6352">
        <v>1</v>
      </c>
      <c r="H63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2" t="str">
        <f>Tabla_Consulta_desde_proyectos6[[#This Row],[PRYApath]]&amp;" "&amp;Tabla_Consulta_desde_proyectos6[[#This Row],[Usunombre]]</f>
        <v>/0002/0002 DANNY DAVID BUSTOS ROJAS</v>
      </c>
    </row>
    <row r="6353" spans="1:11" x14ac:dyDescent="0.3">
      <c r="A6353" t="s">
        <v>4265</v>
      </c>
      <c r="B6353" t="s">
        <v>4709</v>
      </c>
      <c r="C6353" t="s">
        <v>6017</v>
      </c>
      <c r="D6353" t="s">
        <v>1086</v>
      </c>
      <c r="E6353" t="s">
        <v>69</v>
      </c>
      <c r="F6353" t="s">
        <v>4422</v>
      </c>
      <c r="G6353">
        <v>2</v>
      </c>
      <c r="H63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3" t="str">
        <f>Tabla_Consulta_desde_proyectos6[[#This Row],[PRYApath]]&amp;" "&amp;Tabla_Consulta_desde_proyectos6[[#This Row],[Usunombre]]</f>
        <v>/0002/0002 DANNY DAVID BUSTOS ROJAS</v>
      </c>
    </row>
    <row r="6354" spans="1:11" x14ac:dyDescent="0.3">
      <c r="A6354" t="s">
        <v>4265</v>
      </c>
      <c r="B6354" t="s">
        <v>4709</v>
      </c>
      <c r="C6354" t="s">
        <v>6018</v>
      </c>
      <c r="D6354" t="s">
        <v>1086</v>
      </c>
      <c r="E6354" t="s">
        <v>69</v>
      </c>
      <c r="F6354" t="s">
        <v>4422</v>
      </c>
      <c r="G6354">
        <v>3</v>
      </c>
      <c r="H63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4" t="str">
        <f>Tabla_Consulta_desde_proyectos6[[#This Row],[PRYApath]]&amp;" "&amp;Tabla_Consulta_desde_proyectos6[[#This Row],[Usunombre]]</f>
        <v>/0002/0002 DANNY DAVID BUSTOS ROJAS</v>
      </c>
    </row>
    <row r="6355" spans="1:11" x14ac:dyDescent="0.3">
      <c r="A6355" t="s">
        <v>4265</v>
      </c>
      <c r="B6355" t="s">
        <v>4709</v>
      </c>
      <c r="C6355" t="s">
        <v>6019</v>
      </c>
      <c r="D6355" t="s">
        <v>1086</v>
      </c>
      <c r="E6355" t="s">
        <v>69</v>
      </c>
      <c r="F6355" t="s">
        <v>4422</v>
      </c>
      <c r="G6355">
        <v>4</v>
      </c>
      <c r="H63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5" t="str">
        <f>Tabla_Consulta_desde_proyectos6[[#This Row],[PRYApath]]&amp;" "&amp;Tabla_Consulta_desde_proyectos6[[#This Row],[Usunombre]]</f>
        <v>/0002/0002 DANNY DAVID BUSTOS ROJAS</v>
      </c>
    </row>
    <row r="6356" spans="1:11" x14ac:dyDescent="0.3">
      <c r="A6356" t="s">
        <v>4265</v>
      </c>
      <c r="B6356" t="s">
        <v>4709</v>
      </c>
      <c r="C6356" t="s">
        <v>6020</v>
      </c>
      <c r="D6356" t="s">
        <v>1086</v>
      </c>
      <c r="E6356" t="s">
        <v>69</v>
      </c>
      <c r="F6356" t="s">
        <v>4422</v>
      </c>
      <c r="G6356">
        <v>4</v>
      </c>
      <c r="H63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6" t="str">
        <f>Tabla_Consulta_desde_proyectos6[[#This Row],[PRYApath]]&amp;" "&amp;Tabla_Consulta_desde_proyectos6[[#This Row],[Usunombre]]</f>
        <v>/0002/0002 DANNY DAVID BUSTOS ROJAS</v>
      </c>
    </row>
    <row r="6357" spans="1:11" x14ac:dyDescent="0.3">
      <c r="A6357" t="s">
        <v>4265</v>
      </c>
      <c r="B6357" t="s">
        <v>4709</v>
      </c>
      <c r="C6357" t="s">
        <v>6021</v>
      </c>
      <c r="D6357" t="s">
        <v>1086</v>
      </c>
      <c r="E6357" t="s">
        <v>69</v>
      </c>
      <c r="F6357" t="s">
        <v>4422</v>
      </c>
      <c r="G6357">
        <v>4</v>
      </c>
      <c r="H63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7" t="str">
        <f>Tabla_Consulta_desde_proyectos6[[#This Row],[PRYApath]]&amp;" "&amp;Tabla_Consulta_desde_proyectos6[[#This Row],[Usunombre]]</f>
        <v>/0002/0002 DANNY DAVID BUSTOS ROJAS</v>
      </c>
    </row>
    <row r="6358" spans="1:11" x14ac:dyDescent="0.3">
      <c r="A6358" t="s">
        <v>4265</v>
      </c>
      <c r="B6358" t="s">
        <v>4709</v>
      </c>
      <c r="C6358" t="s">
        <v>6022</v>
      </c>
      <c r="D6358" t="s">
        <v>1086</v>
      </c>
      <c r="E6358" t="s">
        <v>69</v>
      </c>
      <c r="F6358" t="s">
        <v>4422</v>
      </c>
      <c r="G6358">
        <v>6</v>
      </c>
      <c r="H63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8" t="str">
        <f>Tabla_Consulta_desde_proyectos6[[#This Row],[PRYApath]]&amp;" "&amp;Tabla_Consulta_desde_proyectos6[[#This Row],[Usunombre]]</f>
        <v>/0002/0002 DANNY DAVID BUSTOS ROJAS</v>
      </c>
    </row>
    <row r="6359" spans="1:11" x14ac:dyDescent="0.3">
      <c r="A6359" t="s">
        <v>4265</v>
      </c>
      <c r="B6359" t="s">
        <v>4709</v>
      </c>
      <c r="C6359" t="s">
        <v>6023</v>
      </c>
      <c r="D6359" t="s">
        <v>1086</v>
      </c>
      <c r="E6359" t="s">
        <v>69</v>
      </c>
      <c r="F6359" t="s">
        <v>4422</v>
      </c>
      <c r="G6359">
        <v>9</v>
      </c>
      <c r="H63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59" t="str">
        <f>Tabla_Consulta_desde_proyectos6[[#This Row],[PRYApath]]&amp;" "&amp;Tabla_Consulta_desde_proyectos6[[#This Row],[Usunombre]]</f>
        <v>/0002/0002 DANNY DAVID BUSTOS ROJAS</v>
      </c>
    </row>
    <row r="6360" spans="1:11" x14ac:dyDescent="0.3">
      <c r="A6360" t="s">
        <v>4265</v>
      </c>
      <c r="B6360" t="s">
        <v>4709</v>
      </c>
      <c r="C6360" t="s">
        <v>5974</v>
      </c>
      <c r="D6360" t="s">
        <v>1086</v>
      </c>
      <c r="E6360" t="s">
        <v>69</v>
      </c>
      <c r="F6360" t="s">
        <v>4422</v>
      </c>
      <c r="G6360">
        <v>10.5</v>
      </c>
      <c r="H63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0" t="str">
        <f>Tabla_Consulta_desde_proyectos6[[#This Row],[PRYApath]]&amp;" "&amp;Tabla_Consulta_desde_proyectos6[[#This Row],[Usunombre]]</f>
        <v>/0002/0002 DANNY DAVID BUSTOS ROJAS</v>
      </c>
    </row>
    <row r="6361" spans="1:11" x14ac:dyDescent="0.3">
      <c r="A6361" t="s">
        <v>4265</v>
      </c>
      <c r="B6361" t="s">
        <v>4709</v>
      </c>
      <c r="C6361" t="s">
        <v>5974</v>
      </c>
      <c r="D6361" t="s">
        <v>1086</v>
      </c>
      <c r="E6361" t="s">
        <v>69</v>
      </c>
      <c r="F6361" t="s">
        <v>4434</v>
      </c>
      <c r="G6361">
        <v>1</v>
      </c>
      <c r="H63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1" t="str">
        <f>Tabla_Consulta_desde_proyectos6[[#This Row],[PRYApath]]&amp;" "&amp;Tabla_Consulta_desde_proyectos6[[#This Row],[Usunombre]]</f>
        <v>/0002/0002 DANNY DAVID BUSTOS ROJAS</v>
      </c>
    </row>
    <row r="6362" spans="1:11" x14ac:dyDescent="0.3">
      <c r="A6362" t="s">
        <v>4265</v>
      </c>
      <c r="B6362" t="s">
        <v>4709</v>
      </c>
      <c r="C6362" t="s">
        <v>6024</v>
      </c>
      <c r="D6362" t="s">
        <v>1086</v>
      </c>
      <c r="E6362" t="s">
        <v>69</v>
      </c>
      <c r="F6362" t="s">
        <v>4434</v>
      </c>
      <c r="G6362">
        <v>1</v>
      </c>
      <c r="H63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2" t="str">
        <f>Tabla_Consulta_desde_proyectos6[[#This Row],[PRYApath]]&amp;" "&amp;Tabla_Consulta_desde_proyectos6[[#This Row],[Usunombre]]</f>
        <v>/0002/0002 DANNY DAVID BUSTOS ROJAS</v>
      </c>
    </row>
    <row r="6363" spans="1:11" x14ac:dyDescent="0.3">
      <c r="A6363" t="s">
        <v>4265</v>
      </c>
      <c r="B6363" t="s">
        <v>4709</v>
      </c>
      <c r="C6363" t="s">
        <v>6025</v>
      </c>
      <c r="D6363" t="s">
        <v>1086</v>
      </c>
      <c r="E6363" t="s">
        <v>69</v>
      </c>
      <c r="F6363" t="s">
        <v>4434</v>
      </c>
      <c r="G6363">
        <v>1</v>
      </c>
      <c r="H63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3" t="str">
        <f>Tabla_Consulta_desde_proyectos6[[#This Row],[PRYApath]]&amp;" "&amp;Tabla_Consulta_desde_proyectos6[[#This Row],[Usunombre]]</f>
        <v>/0002/0002 DANNY DAVID BUSTOS ROJAS</v>
      </c>
    </row>
    <row r="6364" spans="1:11" x14ac:dyDescent="0.3">
      <c r="A6364" t="s">
        <v>4265</v>
      </c>
      <c r="B6364" t="s">
        <v>4709</v>
      </c>
      <c r="C6364" t="s">
        <v>6026</v>
      </c>
      <c r="D6364" t="s">
        <v>1086</v>
      </c>
      <c r="E6364" t="s">
        <v>69</v>
      </c>
      <c r="F6364" t="s">
        <v>4434</v>
      </c>
      <c r="G6364">
        <v>3</v>
      </c>
      <c r="H63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4" t="str">
        <f>Tabla_Consulta_desde_proyectos6[[#This Row],[PRYApath]]&amp;" "&amp;Tabla_Consulta_desde_proyectos6[[#This Row],[Usunombre]]</f>
        <v>/0002/0002 DANNY DAVID BUSTOS ROJAS</v>
      </c>
    </row>
    <row r="6365" spans="1:11" x14ac:dyDescent="0.3">
      <c r="A6365" t="s">
        <v>4265</v>
      </c>
      <c r="B6365" t="s">
        <v>4709</v>
      </c>
      <c r="C6365" t="s">
        <v>6027</v>
      </c>
      <c r="D6365" t="s">
        <v>1086</v>
      </c>
      <c r="E6365" t="s">
        <v>69</v>
      </c>
      <c r="F6365" t="s">
        <v>4434</v>
      </c>
      <c r="G6365">
        <v>5</v>
      </c>
      <c r="H63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5" t="str">
        <f>Tabla_Consulta_desde_proyectos6[[#This Row],[PRYApath]]&amp;" "&amp;Tabla_Consulta_desde_proyectos6[[#This Row],[Usunombre]]</f>
        <v>/0002/0002 DANNY DAVID BUSTOS ROJAS</v>
      </c>
    </row>
    <row r="6366" spans="1:11" x14ac:dyDescent="0.3">
      <c r="A6366" t="s">
        <v>4265</v>
      </c>
      <c r="B6366" t="s">
        <v>4709</v>
      </c>
      <c r="C6366" t="s">
        <v>5974</v>
      </c>
      <c r="D6366" t="s">
        <v>1086</v>
      </c>
      <c r="E6366" t="s">
        <v>69</v>
      </c>
      <c r="F6366" t="s">
        <v>4493</v>
      </c>
      <c r="G6366">
        <v>1</v>
      </c>
      <c r="H63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6" t="str">
        <f>Tabla_Consulta_desde_proyectos6[[#This Row],[PRYApath]]&amp;" "&amp;Tabla_Consulta_desde_proyectos6[[#This Row],[Usunombre]]</f>
        <v>/0002/0002 DANNY DAVID BUSTOS ROJAS</v>
      </c>
    </row>
    <row r="6367" spans="1:11" x14ac:dyDescent="0.3">
      <c r="A6367" t="s">
        <v>4265</v>
      </c>
      <c r="B6367" t="s">
        <v>4709</v>
      </c>
      <c r="C6367" t="s">
        <v>6025</v>
      </c>
      <c r="D6367" t="s">
        <v>1086</v>
      </c>
      <c r="E6367" t="s">
        <v>69</v>
      </c>
      <c r="F6367" t="s">
        <v>4493</v>
      </c>
      <c r="G6367">
        <v>1</v>
      </c>
      <c r="H63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7" t="str">
        <f>Tabla_Consulta_desde_proyectos6[[#This Row],[PRYApath]]&amp;" "&amp;Tabla_Consulta_desde_proyectos6[[#This Row],[Usunombre]]</f>
        <v>/0002/0002 DANNY DAVID BUSTOS ROJAS</v>
      </c>
    </row>
    <row r="6368" spans="1:11" x14ac:dyDescent="0.3">
      <c r="A6368" t="s">
        <v>4265</v>
      </c>
      <c r="B6368" t="s">
        <v>4709</v>
      </c>
      <c r="C6368" t="s">
        <v>6028</v>
      </c>
      <c r="D6368" t="s">
        <v>1086</v>
      </c>
      <c r="E6368" t="s">
        <v>69</v>
      </c>
      <c r="F6368" t="s">
        <v>4559</v>
      </c>
      <c r="G6368">
        <v>2</v>
      </c>
      <c r="H63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8" t="str">
        <f>Tabla_Consulta_desde_proyectos6[[#This Row],[PRYApath]]&amp;" "&amp;Tabla_Consulta_desde_proyectos6[[#This Row],[Usunombre]]</f>
        <v>/0002/0002 DANNY DAVID BUSTOS ROJAS</v>
      </c>
    </row>
    <row r="6369" spans="1:11" x14ac:dyDescent="0.3">
      <c r="A6369" t="s">
        <v>4265</v>
      </c>
      <c r="B6369" t="s">
        <v>4709</v>
      </c>
      <c r="C6369" t="s">
        <v>5711</v>
      </c>
      <c r="D6369" t="s">
        <v>1086</v>
      </c>
      <c r="E6369" t="s">
        <v>69</v>
      </c>
      <c r="F6369" t="s">
        <v>4610</v>
      </c>
      <c r="G6369">
        <v>1</v>
      </c>
      <c r="H63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69" t="str">
        <f>Tabla_Consulta_desde_proyectos6[[#This Row],[PRYApath]]&amp;" "&amp;Tabla_Consulta_desde_proyectos6[[#This Row],[Usunombre]]</f>
        <v>/0002/0002 DANNY DAVID BUSTOS ROJAS</v>
      </c>
    </row>
    <row r="6370" spans="1:11" x14ac:dyDescent="0.3">
      <c r="A6370" t="s">
        <v>4265</v>
      </c>
      <c r="B6370" t="s">
        <v>4709</v>
      </c>
      <c r="C6370" t="s">
        <v>6029</v>
      </c>
      <c r="D6370" t="s">
        <v>1086</v>
      </c>
      <c r="E6370" t="s">
        <v>69</v>
      </c>
      <c r="F6370" t="s">
        <v>4692</v>
      </c>
      <c r="G6370">
        <v>1</v>
      </c>
      <c r="H63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0" t="str">
        <f>Tabla_Consulta_desde_proyectos6[[#This Row],[PRYApath]]&amp;" "&amp;Tabla_Consulta_desde_proyectos6[[#This Row],[Usunombre]]</f>
        <v>/0002/0002 DANNY DAVID BUSTOS ROJAS</v>
      </c>
    </row>
    <row r="6371" spans="1:11" x14ac:dyDescent="0.3">
      <c r="A6371" t="s">
        <v>4265</v>
      </c>
      <c r="B6371" t="s">
        <v>4709</v>
      </c>
      <c r="C6371" t="s">
        <v>5774</v>
      </c>
      <c r="D6371" t="s">
        <v>1086</v>
      </c>
      <c r="E6371" t="s">
        <v>69</v>
      </c>
      <c r="F6371" t="s">
        <v>4692</v>
      </c>
      <c r="G6371">
        <v>1</v>
      </c>
      <c r="H63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1" t="str">
        <f>Tabla_Consulta_desde_proyectos6[[#This Row],[PRYApath]]&amp;" "&amp;Tabla_Consulta_desde_proyectos6[[#This Row],[Usunombre]]</f>
        <v>/0002/0002 DANNY DAVID BUSTOS ROJAS</v>
      </c>
    </row>
    <row r="6372" spans="1:11" x14ac:dyDescent="0.3">
      <c r="A6372" t="s">
        <v>4265</v>
      </c>
      <c r="B6372" t="s">
        <v>4709</v>
      </c>
      <c r="C6372" t="s">
        <v>5725</v>
      </c>
      <c r="D6372" t="s">
        <v>1086</v>
      </c>
      <c r="E6372" t="s">
        <v>69</v>
      </c>
      <c r="F6372" t="s">
        <v>4692</v>
      </c>
      <c r="G6372">
        <v>2</v>
      </c>
      <c r="H63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2" t="str">
        <f>Tabla_Consulta_desde_proyectos6[[#This Row],[PRYApath]]&amp;" "&amp;Tabla_Consulta_desde_proyectos6[[#This Row],[Usunombre]]</f>
        <v>/0002/0002 DANNY DAVID BUSTOS ROJAS</v>
      </c>
    </row>
    <row r="6373" spans="1:11" x14ac:dyDescent="0.3">
      <c r="A6373" t="s">
        <v>4265</v>
      </c>
      <c r="B6373" t="s">
        <v>4709</v>
      </c>
      <c r="C6373" t="s">
        <v>6030</v>
      </c>
      <c r="D6373" t="s">
        <v>1086</v>
      </c>
      <c r="E6373" t="s">
        <v>69</v>
      </c>
      <c r="F6373" t="s">
        <v>4692</v>
      </c>
      <c r="G6373">
        <v>2</v>
      </c>
      <c r="H63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3" t="str">
        <f>Tabla_Consulta_desde_proyectos6[[#This Row],[PRYApath]]&amp;" "&amp;Tabla_Consulta_desde_proyectos6[[#This Row],[Usunombre]]</f>
        <v>/0002/0002 DANNY DAVID BUSTOS ROJAS</v>
      </c>
    </row>
    <row r="6374" spans="1:11" x14ac:dyDescent="0.3">
      <c r="A6374" t="s">
        <v>4265</v>
      </c>
      <c r="B6374" t="s">
        <v>4709</v>
      </c>
      <c r="C6374" t="s">
        <v>6031</v>
      </c>
      <c r="D6374" t="s">
        <v>1086</v>
      </c>
      <c r="E6374" t="s">
        <v>69</v>
      </c>
      <c r="F6374" t="s">
        <v>4692</v>
      </c>
      <c r="G6374">
        <v>2</v>
      </c>
      <c r="H63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4" t="str">
        <f>Tabla_Consulta_desde_proyectos6[[#This Row],[PRYApath]]&amp;" "&amp;Tabla_Consulta_desde_proyectos6[[#This Row],[Usunombre]]</f>
        <v>/0002/0002 DANNY DAVID BUSTOS ROJAS</v>
      </c>
    </row>
    <row r="6375" spans="1:11" x14ac:dyDescent="0.3">
      <c r="A6375" t="s">
        <v>4265</v>
      </c>
      <c r="B6375" t="s">
        <v>4709</v>
      </c>
      <c r="C6375" t="s">
        <v>6032</v>
      </c>
      <c r="D6375" t="s">
        <v>1086</v>
      </c>
      <c r="E6375" t="s">
        <v>69</v>
      </c>
      <c r="F6375" t="s">
        <v>4692</v>
      </c>
      <c r="G6375">
        <v>2</v>
      </c>
      <c r="H63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5" t="str">
        <f>Tabla_Consulta_desde_proyectos6[[#This Row],[PRYApath]]&amp;" "&amp;Tabla_Consulta_desde_proyectos6[[#This Row],[Usunombre]]</f>
        <v>/0002/0002 DANNY DAVID BUSTOS ROJAS</v>
      </c>
    </row>
    <row r="6376" spans="1:11" x14ac:dyDescent="0.3">
      <c r="A6376" t="s">
        <v>4265</v>
      </c>
      <c r="B6376" t="s">
        <v>4709</v>
      </c>
      <c r="C6376" t="s">
        <v>6033</v>
      </c>
      <c r="D6376" t="s">
        <v>1086</v>
      </c>
      <c r="E6376" t="s">
        <v>69</v>
      </c>
      <c r="F6376" t="s">
        <v>4692</v>
      </c>
      <c r="G6376">
        <v>3</v>
      </c>
      <c r="H63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6" t="str">
        <f>Tabla_Consulta_desde_proyectos6[[#This Row],[PRYApath]]&amp;" "&amp;Tabla_Consulta_desde_proyectos6[[#This Row],[Usunombre]]</f>
        <v>/0002/0002 DANNY DAVID BUSTOS ROJAS</v>
      </c>
    </row>
    <row r="6377" spans="1:11" x14ac:dyDescent="0.3">
      <c r="A6377" t="s">
        <v>4265</v>
      </c>
      <c r="B6377" t="s">
        <v>4709</v>
      </c>
      <c r="C6377" t="s">
        <v>6034</v>
      </c>
      <c r="D6377" t="s">
        <v>1086</v>
      </c>
      <c r="E6377" t="s">
        <v>69</v>
      </c>
      <c r="F6377" t="s">
        <v>4692</v>
      </c>
      <c r="G6377">
        <v>4</v>
      </c>
      <c r="H63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7" t="str">
        <f>Tabla_Consulta_desde_proyectos6[[#This Row],[PRYApath]]&amp;" "&amp;Tabla_Consulta_desde_proyectos6[[#This Row],[Usunombre]]</f>
        <v>/0002/0002 DANNY DAVID BUSTOS ROJAS</v>
      </c>
    </row>
    <row r="6378" spans="1:11" x14ac:dyDescent="0.3">
      <c r="A6378" t="s">
        <v>4265</v>
      </c>
      <c r="B6378" t="s">
        <v>4709</v>
      </c>
      <c r="C6378" t="s">
        <v>5347</v>
      </c>
      <c r="D6378" t="s">
        <v>1086</v>
      </c>
      <c r="E6378" t="s">
        <v>69</v>
      </c>
      <c r="F6378" t="s">
        <v>4692</v>
      </c>
      <c r="G6378">
        <v>15</v>
      </c>
      <c r="H63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8" t="str">
        <f>Tabla_Consulta_desde_proyectos6[[#This Row],[PRYApath]]&amp;" "&amp;Tabla_Consulta_desde_proyectos6[[#This Row],[Usunombre]]</f>
        <v>/0002/0002 DANNY DAVID BUSTOS ROJAS</v>
      </c>
    </row>
    <row r="6379" spans="1:11" x14ac:dyDescent="0.3">
      <c r="A6379" t="s">
        <v>4265</v>
      </c>
      <c r="B6379" t="s">
        <v>4709</v>
      </c>
      <c r="C6379" t="s">
        <v>6035</v>
      </c>
      <c r="D6379" t="s">
        <v>1086</v>
      </c>
      <c r="E6379" t="s">
        <v>69</v>
      </c>
      <c r="F6379" t="s">
        <v>4640</v>
      </c>
      <c r="G6379">
        <v>3</v>
      </c>
      <c r="H63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79" t="str">
        <f>Tabla_Consulta_desde_proyectos6[[#This Row],[PRYApath]]&amp;" "&amp;Tabla_Consulta_desde_proyectos6[[#This Row],[Usunombre]]</f>
        <v>/0002/0002 DANNY DAVID BUSTOS ROJAS</v>
      </c>
    </row>
    <row r="6380" spans="1:11" x14ac:dyDescent="0.3">
      <c r="A6380" t="s">
        <v>4265</v>
      </c>
      <c r="B6380" t="s">
        <v>4709</v>
      </c>
      <c r="C6380" t="s">
        <v>6036</v>
      </c>
      <c r="D6380" t="s">
        <v>1086</v>
      </c>
      <c r="E6380" t="s">
        <v>69</v>
      </c>
      <c r="F6380" t="s">
        <v>4640</v>
      </c>
      <c r="G6380">
        <v>10</v>
      </c>
      <c r="H63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0" t="str">
        <f>Tabla_Consulta_desde_proyectos6[[#This Row],[PRYApath]]&amp;" "&amp;Tabla_Consulta_desde_proyectos6[[#This Row],[Usunombre]]</f>
        <v>/0002/0002 DANNY DAVID BUSTOS ROJAS</v>
      </c>
    </row>
    <row r="6381" spans="1:11" x14ac:dyDescent="0.3">
      <c r="A6381" t="s">
        <v>4265</v>
      </c>
      <c r="B6381" t="s">
        <v>4709</v>
      </c>
      <c r="C6381" t="s">
        <v>5976</v>
      </c>
      <c r="D6381" t="s">
        <v>1086</v>
      </c>
      <c r="E6381" t="s">
        <v>69</v>
      </c>
      <c r="F6381" t="s">
        <v>8381</v>
      </c>
      <c r="G6381">
        <v>1</v>
      </c>
      <c r="H638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1" t="str">
        <f>Tabla_Consulta_desde_proyectos6[[#This Row],[PRYApath]]&amp;" "&amp;Tabla_Consulta_desde_proyectos6[[#This Row],[Usunombre]]</f>
        <v>/0002/0002 DANNY DAVID BUSTOS ROJAS</v>
      </c>
    </row>
    <row r="6382" spans="1:11" x14ac:dyDescent="0.3">
      <c r="A6382" t="s">
        <v>4265</v>
      </c>
      <c r="B6382" t="s">
        <v>4709</v>
      </c>
      <c r="C6382" t="s">
        <v>8451</v>
      </c>
      <c r="D6382" t="s">
        <v>1086</v>
      </c>
      <c r="E6382" t="s">
        <v>69</v>
      </c>
      <c r="F6382" t="s">
        <v>8381</v>
      </c>
      <c r="G6382">
        <v>1</v>
      </c>
      <c r="H638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2" t="str">
        <f>Tabla_Consulta_desde_proyectos6[[#This Row],[PRYApath]]&amp;" "&amp;Tabla_Consulta_desde_proyectos6[[#This Row],[Usunombre]]</f>
        <v>/0002/0002 DANNY DAVID BUSTOS ROJAS</v>
      </c>
    </row>
    <row r="6383" spans="1:11" x14ac:dyDescent="0.3">
      <c r="A6383" t="s">
        <v>4265</v>
      </c>
      <c r="B6383" t="s">
        <v>4709</v>
      </c>
      <c r="C6383" t="s">
        <v>6035</v>
      </c>
      <c r="D6383" t="s">
        <v>1086</v>
      </c>
      <c r="E6383" t="s">
        <v>69</v>
      </c>
      <c r="F6383" t="s">
        <v>8381</v>
      </c>
      <c r="G6383">
        <v>1</v>
      </c>
      <c r="H638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3" t="str">
        <f>Tabla_Consulta_desde_proyectos6[[#This Row],[PRYApath]]&amp;" "&amp;Tabla_Consulta_desde_proyectos6[[#This Row],[Usunombre]]</f>
        <v>/0002/0002 DANNY DAVID BUSTOS ROJAS</v>
      </c>
    </row>
    <row r="6384" spans="1:11" x14ac:dyDescent="0.3">
      <c r="A6384" t="s">
        <v>4265</v>
      </c>
      <c r="B6384" t="s">
        <v>4709</v>
      </c>
      <c r="C6384" t="s">
        <v>8452</v>
      </c>
      <c r="D6384" t="s">
        <v>1086</v>
      </c>
      <c r="E6384" t="s">
        <v>69</v>
      </c>
      <c r="F6384" t="s">
        <v>8381</v>
      </c>
      <c r="G6384">
        <v>1</v>
      </c>
      <c r="H638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4" t="str">
        <f>Tabla_Consulta_desde_proyectos6[[#This Row],[PRYApath]]&amp;" "&amp;Tabla_Consulta_desde_proyectos6[[#This Row],[Usunombre]]</f>
        <v>/0002/0002 DANNY DAVID BUSTOS ROJAS</v>
      </c>
    </row>
    <row r="6385" spans="1:11" x14ac:dyDescent="0.3">
      <c r="A6385" t="s">
        <v>4265</v>
      </c>
      <c r="B6385" t="s">
        <v>4709</v>
      </c>
      <c r="C6385" t="s">
        <v>6037</v>
      </c>
      <c r="D6385" t="s">
        <v>1086</v>
      </c>
      <c r="E6385" t="s">
        <v>57</v>
      </c>
      <c r="F6385" t="s">
        <v>4284</v>
      </c>
      <c r="G6385">
        <v>1</v>
      </c>
      <c r="H63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5" t="str">
        <f>Tabla_Consulta_desde_proyectos6[[#This Row],[PRYApath]]&amp;" "&amp;Tabla_Consulta_desde_proyectos6[[#This Row],[Usunombre]]</f>
        <v>/0002/0002 JOSE MADRIGAL ARIAS</v>
      </c>
    </row>
    <row r="6386" spans="1:11" x14ac:dyDescent="0.3">
      <c r="A6386" t="s">
        <v>4265</v>
      </c>
      <c r="B6386" t="s">
        <v>4709</v>
      </c>
      <c r="C6386" t="s">
        <v>5976</v>
      </c>
      <c r="D6386" t="s">
        <v>1086</v>
      </c>
      <c r="E6386" t="s">
        <v>57</v>
      </c>
      <c r="F6386" t="s">
        <v>4284</v>
      </c>
      <c r="G6386">
        <v>4</v>
      </c>
      <c r="H63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6" t="str">
        <f>Tabla_Consulta_desde_proyectos6[[#This Row],[PRYApath]]&amp;" "&amp;Tabla_Consulta_desde_proyectos6[[#This Row],[Usunombre]]</f>
        <v>/0002/0002 JOSE MADRIGAL ARIAS</v>
      </c>
    </row>
    <row r="6387" spans="1:11" x14ac:dyDescent="0.3">
      <c r="A6387" t="s">
        <v>4265</v>
      </c>
      <c r="B6387" t="s">
        <v>4709</v>
      </c>
      <c r="C6387" t="s">
        <v>5977</v>
      </c>
      <c r="D6387" t="s">
        <v>1086</v>
      </c>
      <c r="E6387" t="s">
        <v>57</v>
      </c>
      <c r="F6387" t="s">
        <v>4342</v>
      </c>
      <c r="G6387">
        <v>0.25</v>
      </c>
      <c r="H63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7" t="str">
        <f>Tabla_Consulta_desde_proyectos6[[#This Row],[PRYApath]]&amp;" "&amp;Tabla_Consulta_desde_proyectos6[[#This Row],[Usunombre]]</f>
        <v>/0002/0002 JOSE MADRIGAL ARIAS</v>
      </c>
    </row>
    <row r="6388" spans="1:11" x14ac:dyDescent="0.3">
      <c r="A6388" t="s">
        <v>4265</v>
      </c>
      <c r="B6388" t="s">
        <v>4709</v>
      </c>
      <c r="C6388" t="s">
        <v>5976</v>
      </c>
      <c r="D6388" t="s">
        <v>1086</v>
      </c>
      <c r="E6388" t="s">
        <v>57</v>
      </c>
      <c r="F6388" t="s">
        <v>4366</v>
      </c>
      <c r="G6388">
        <v>1</v>
      </c>
      <c r="H63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8" t="str">
        <f>Tabla_Consulta_desde_proyectos6[[#This Row],[PRYApath]]&amp;" "&amp;Tabla_Consulta_desde_proyectos6[[#This Row],[Usunombre]]</f>
        <v>/0002/0002 JOSE MADRIGAL ARIAS</v>
      </c>
    </row>
    <row r="6389" spans="1:11" x14ac:dyDescent="0.3">
      <c r="A6389" t="s">
        <v>4265</v>
      </c>
      <c r="B6389" t="s">
        <v>4709</v>
      </c>
      <c r="C6389" t="s">
        <v>6013</v>
      </c>
      <c r="D6389" t="s">
        <v>1086</v>
      </c>
      <c r="E6389" t="s">
        <v>57</v>
      </c>
      <c r="F6389" t="s">
        <v>4366</v>
      </c>
      <c r="G6389">
        <v>1</v>
      </c>
      <c r="H63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89" t="str">
        <f>Tabla_Consulta_desde_proyectos6[[#This Row],[PRYApath]]&amp;" "&amp;Tabla_Consulta_desde_proyectos6[[#This Row],[Usunombre]]</f>
        <v>/0002/0002 JOSE MADRIGAL ARIAS</v>
      </c>
    </row>
    <row r="6390" spans="1:11" x14ac:dyDescent="0.3">
      <c r="A6390" t="s">
        <v>4265</v>
      </c>
      <c r="B6390" t="s">
        <v>4709</v>
      </c>
      <c r="C6390" t="s">
        <v>4728</v>
      </c>
      <c r="D6390" t="s">
        <v>1086</v>
      </c>
      <c r="E6390" t="s">
        <v>57</v>
      </c>
      <c r="F6390" t="s">
        <v>4388</v>
      </c>
      <c r="G6390">
        <v>0.5</v>
      </c>
      <c r="H63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0" t="str">
        <f>Tabla_Consulta_desde_proyectos6[[#This Row],[PRYApath]]&amp;" "&amp;Tabla_Consulta_desde_proyectos6[[#This Row],[Usunombre]]</f>
        <v>/0002/0002 JOSE MADRIGAL ARIAS</v>
      </c>
    </row>
    <row r="6391" spans="1:11" x14ac:dyDescent="0.3">
      <c r="A6391" t="s">
        <v>4265</v>
      </c>
      <c r="B6391" t="s">
        <v>4709</v>
      </c>
      <c r="C6391" t="s">
        <v>5980</v>
      </c>
      <c r="D6391" t="s">
        <v>1086</v>
      </c>
      <c r="E6391" t="s">
        <v>70</v>
      </c>
      <c r="F6391" t="s">
        <v>4258</v>
      </c>
      <c r="G6391">
        <v>2</v>
      </c>
      <c r="H63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1" t="str">
        <f>Tabla_Consulta_desde_proyectos6[[#This Row],[PRYApath]]&amp;" "&amp;Tabla_Consulta_desde_proyectos6[[#This Row],[Usunombre]]</f>
        <v>/0002/0002 MARIELA GUTIERREZ HIDALGO</v>
      </c>
    </row>
    <row r="6392" spans="1:11" x14ac:dyDescent="0.3">
      <c r="A6392" t="s">
        <v>4265</v>
      </c>
      <c r="B6392" t="s">
        <v>4709</v>
      </c>
      <c r="C6392" t="s">
        <v>6038</v>
      </c>
      <c r="D6392" t="s">
        <v>1086</v>
      </c>
      <c r="E6392" t="s">
        <v>70</v>
      </c>
      <c r="F6392" t="s">
        <v>4258</v>
      </c>
      <c r="G6392">
        <v>2</v>
      </c>
      <c r="H63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2" t="str">
        <f>Tabla_Consulta_desde_proyectos6[[#This Row],[PRYApath]]&amp;" "&amp;Tabla_Consulta_desde_proyectos6[[#This Row],[Usunombre]]</f>
        <v>/0002/0002 MARIELA GUTIERREZ HIDALGO</v>
      </c>
    </row>
    <row r="6393" spans="1:11" x14ac:dyDescent="0.3">
      <c r="A6393" t="s">
        <v>4265</v>
      </c>
      <c r="B6393" t="s">
        <v>4709</v>
      </c>
      <c r="C6393" t="s">
        <v>6037</v>
      </c>
      <c r="D6393" t="s">
        <v>1086</v>
      </c>
      <c r="E6393" t="s">
        <v>70</v>
      </c>
      <c r="F6393" t="s">
        <v>4284</v>
      </c>
      <c r="G6393">
        <v>6</v>
      </c>
      <c r="H63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3" t="str">
        <f>Tabla_Consulta_desde_proyectos6[[#This Row],[PRYApath]]&amp;" "&amp;Tabla_Consulta_desde_proyectos6[[#This Row],[Usunombre]]</f>
        <v>/0002/0002 MARIELA GUTIERREZ HIDALGO</v>
      </c>
    </row>
    <row r="6394" spans="1:11" x14ac:dyDescent="0.3">
      <c r="A6394" t="s">
        <v>4265</v>
      </c>
      <c r="B6394" t="s">
        <v>4709</v>
      </c>
      <c r="C6394" t="s">
        <v>6039</v>
      </c>
      <c r="D6394" t="s">
        <v>1086</v>
      </c>
      <c r="E6394" t="s">
        <v>70</v>
      </c>
      <c r="F6394" t="s">
        <v>4342</v>
      </c>
      <c r="G6394">
        <v>2</v>
      </c>
      <c r="H63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4" t="str">
        <f>Tabla_Consulta_desde_proyectos6[[#This Row],[PRYApath]]&amp;" "&amp;Tabla_Consulta_desde_proyectos6[[#This Row],[Usunombre]]</f>
        <v>/0002/0002 MARIELA GUTIERREZ HIDALGO</v>
      </c>
    </row>
    <row r="6395" spans="1:11" x14ac:dyDescent="0.3">
      <c r="A6395" t="s">
        <v>4265</v>
      </c>
      <c r="B6395" t="s">
        <v>4709</v>
      </c>
      <c r="C6395" t="s">
        <v>6040</v>
      </c>
      <c r="D6395" t="s">
        <v>1086</v>
      </c>
      <c r="E6395" t="s">
        <v>70</v>
      </c>
      <c r="F6395" t="s">
        <v>4342</v>
      </c>
      <c r="G6395">
        <v>4</v>
      </c>
      <c r="H63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5" t="str">
        <f>Tabla_Consulta_desde_proyectos6[[#This Row],[PRYApath]]&amp;" "&amp;Tabla_Consulta_desde_proyectos6[[#This Row],[Usunombre]]</f>
        <v>/0002/0002 MARIELA GUTIERREZ HIDALGO</v>
      </c>
    </row>
    <row r="6396" spans="1:11" x14ac:dyDescent="0.3">
      <c r="A6396" t="s">
        <v>4265</v>
      </c>
      <c r="B6396" t="s">
        <v>4709</v>
      </c>
      <c r="C6396" t="s">
        <v>6037</v>
      </c>
      <c r="D6396" t="s">
        <v>1086</v>
      </c>
      <c r="E6396" t="s">
        <v>70</v>
      </c>
      <c r="F6396" t="s">
        <v>4342</v>
      </c>
      <c r="G6396">
        <v>6</v>
      </c>
      <c r="H63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6" t="str">
        <f>Tabla_Consulta_desde_proyectos6[[#This Row],[PRYApath]]&amp;" "&amp;Tabla_Consulta_desde_proyectos6[[#This Row],[Usunombre]]</f>
        <v>/0002/0002 MARIELA GUTIERREZ HIDALGO</v>
      </c>
    </row>
    <row r="6397" spans="1:11" x14ac:dyDescent="0.3">
      <c r="A6397" t="s">
        <v>4265</v>
      </c>
      <c r="B6397" t="s">
        <v>4709</v>
      </c>
      <c r="C6397" t="s">
        <v>6009</v>
      </c>
      <c r="D6397" t="s">
        <v>1086</v>
      </c>
      <c r="E6397" t="s">
        <v>70</v>
      </c>
      <c r="F6397" t="s">
        <v>4342</v>
      </c>
      <c r="G6397">
        <v>6</v>
      </c>
      <c r="H63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7" t="str">
        <f>Tabla_Consulta_desde_proyectos6[[#This Row],[PRYApath]]&amp;" "&amp;Tabla_Consulta_desde_proyectos6[[#This Row],[Usunombre]]</f>
        <v>/0002/0002 MARIELA GUTIERREZ HIDALGO</v>
      </c>
    </row>
    <row r="6398" spans="1:11" x14ac:dyDescent="0.3">
      <c r="A6398" t="s">
        <v>4265</v>
      </c>
      <c r="B6398" t="s">
        <v>4709</v>
      </c>
      <c r="C6398" t="s">
        <v>6041</v>
      </c>
      <c r="D6398" t="s">
        <v>1086</v>
      </c>
      <c r="E6398" t="s">
        <v>70</v>
      </c>
      <c r="F6398" t="s">
        <v>4342</v>
      </c>
      <c r="G6398">
        <v>7</v>
      </c>
      <c r="H63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8" t="str">
        <f>Tabla_Consulta_desde_proyectos6[[#This Row],[PRYApath]]&amp;" "&amp;Tabla_Consulta_desde_proyectos6[[#This Row],[Usunombre]]</f>
        <v>/0002/0002 MARIELA GUTIERREZ HIDALGO</v>
      </c>
    </row>
    <row r="6399" spans="1:11" x14ac:dyDescent="0.3">
      <c r="A6399" t="s">
        <v>4265</v>
      </c>
      <c r="B6399" t="s">
        <v>4709</v>
      </c>
      <c r="C6399" t="s">
        <v>5239</v>
      </c>
      <c r="D6399" t="s">
        <v>1086</v>
      </c>
      <c r="E6399" t="s">
        <v>70</v>
      </c>
      <c r="F6399" t="s">
        <v>4342</v>
      </c>
      <c r="G6399">
        <v>18</v>
      </c>
      <c r="H63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3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3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399" t="str">
        <f>Tabla_Consulta_desde_proyectos6[[#This Row],[PRYApath]]&amp;" "&amp;Tabla_Consulta_desde_proyectos6[[#This Row],[Usunombre]]</f>
        <v>/0002/0002 MARIELA GUTIERREZ HIDALGO</v>
      </c>
    </row>
    <row r="6400" spans="1:11" x14ac:dyDescent="0.3">
      <c r="A6400" t="s">
        <v>4265</v>
      </c>
      <c r="B6400" t="s">
        <v>4709</v>
      </c>
      <c r="C6400" t="s">
        <v>6042</v>
      </c>
      <c r="D6400" t="s">
        <v>1086</v>
      </c>
      <c r="E6400" t="s">
        <v>70</v>
      </c>
      <c r="F6400" t="s">
        <v>4366</v>
      </c>
      <c r="G6400">
        <v>4</v>
      </c>
      <c r="H64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0" t="str">
        <f>Tabla_Consulta_desde_proyectos6[[#This Row],[PRYApath]]&amp;" "&amp;Tabla_Consulta_desde_proyectos6[[#This Row],[Usunombre]]</f>
        <v>/0002/0002 MARIELA GUTIERREZ HIDALGO</v>
      </c>
    </row>
    <row r="6401" spans="1:11" x14ac:dyDescent="0.3">
      <c r="A6401" t="s">
        <v>4265</v>
      </c>
      <c r="B6401" t="s">
        <v>4709</v>
      </c>
      <c r="C6401" t="s">
        <v>6043</v>
      </c>
      <c r="D6401" t="s">
        <v>1086</v>
      </c>
      <c r="E6401" t="s">
        <v>70</v>
      </c>
      <c r="F6401" t="s">
        <v>4366</v>
      </c>
      <c r="G6401">
        <v>4</v>
      </c>
      <c r="H64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1" t="str">
        <f>Tabla_Consulta_desde_proyectos6[[#This Row],[PRYApath]]&amp;" "&amp;Tabla_Consulta_desde_proyectos6[[#This Row],[Usunombre]]</f>
        <v>/0002/0002 MARIELA GUTIERREZ HIDALGO</v>
      </c>
    </row>
    <row r="6402" spans="1:11" x14ac:dyDescent="0.3">
      <c r="A6402" t="s">
        <v>4265</v>
      </c>
      <c r="B6402" t="s">
        <v>4709</v>
      </c>
      <c r="C6402" t="s">
        <v>6044</v>
      </c>
      <c r="D6402" t="s">
        <v>1086</v>
      </c>
      <c r="E6402" t="s">
        <v>70</v>
      </c>
      <c r="F6402" t="s">
        <v>4366</v>
      </c>
      <c r="G6402">
        <v>4</v>
      </c>
      <c r="H64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2" t="str">
        <f>Tabla_Consulta_desde_proyectos6[[#This Row],[PRYApath]]&amp;" "&amp;Tabla_Consulta_desde_proyectos6[[#This Row],[Usunombre]]</f>
        <v>/0002/0002 MARIELA GUTIERREZ HIDALGO</v>
      </c>
    </row>
    <row r="6403" spans="1:11" x14ac:dyDescent="0.3">
      <c r="A6403" t="s">
        <v>4265</v>
      </c>
      <c r="B6403" t="s">
        <v>4709</v>
      </c>
      <c r="C6403" t="s">
        <v>5984</v>
      </c>
      <c r="D6403" t="s">
        <v>1086</v>
      </c>
      <c r="E6403" t="s">
        <v>70</v>
      </c>
      <c r="F6403" t="s">
        <v>4366</v>
      </c>
      <c r="G6403">
        <v>8</v>
      </c>
      <c r="H64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3" t="str">
        <f>Tabla_Consulta_desde_proyectos6[[#This Row],[PRYApath]]&amp;" "&amp;Tabla_Consulta_desde_proyectos6[[#This Row],[Usunombre]]</f>
        <v>/0002/0002 MARIELA GUTIERREZ HIDALGO</v>
      </c>
    </row>
    <row r="6404" spans="1:11" x14ac:dyDescent="0.3">
      <c r="A6404" t="s">
        <v>4265</v>
      </c>
      <c r="B6404" t="s">
        <v>4709</v>
      </c>
      <c r="C6404" t="s">
        <v>6045</v>
      </c>
      <c r="D6404" t="s">
        <v>1086</v>
      </c>
      <c r="E6404" t="s">
        <v>70</v>
      </c>
      <c r="F6404" t="s">
        <v>4366</v>
      </c>
      <c r="G6404">
        <v>8</v>
      </c>
      <c r="H64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4" t="str">
        <f>Tabla_Consulta_desde_proyectos6[[#This Row],[PRYApath]]&amp;" "&amp;Tabla_Consulta_desde_proyectos6[[#This Row],[Usunombre]]</f>
        <v>/0002/0002 MARIELA GUTIERREZ HIDALGO</v>
      </c>
    </row>
    <row r="6405" spans="1:11" x14ac:dyDescent="0.3">
      <c r="A6405" t="s">
        <v>4265</v>
      </c>
      <c r="B6405" t="s">
        <v>4709</v>
      </c>
      <c r="C6405" t="s">
        <v>6046</v>
      </c>
      <c r="D6405" t="s">
        <v>1086</v>
      </c>
      <c r="E6405" t="s">
        <v>70</v>
      </c>
      <c r="F6405" t="s">
        <v>4366</v>
      </c>
      <c r="G6405">
        <v>8</v>
      </c>
      <c r="H64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5" t="str">
        <f>Tabla_Consulta_desde_proyectos6[[#This Row],[PRYApath]]&amp;" "&amp;Tabla_Consulta_desde_proyectos6[[#This Row],[Usunombre]]</f>
        <v>/0002/0002 MARIELA GUTIERREZ HIDALGO</v>
      </c>
    </row>
    <row r="6406" spans="1:11" x14ac:dyDescent="0.3">
      <c r="A6406" t="s">
        <v>4265</v>
      </c>
      <c r="B6406" t="s">
        <v>4709</v>
      </c>
      <c r="C6406" t="s">
        <v>6047</v>
      </c>
      <c r="D6406" t="s">
        <v>1086</v>
      </c>
      <c r="E6406" t="s">
        <v>70</v>
      </c>
      <c r="F6406" t="s">
        <v>4366</v>
      </c>
      <c r="G6406">
        <v>12</v>
      </c>
      <c r="H64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6" t="str">
        <f>Tabla_Consulta_desde_proyectos6[[#This Row],[PRYApath]]&amp;" "&amp;Tabla_Consulta_desde_proyectos6[[#This Row],[Usunombre]]</f>
        <v>/0002/0002 MARIELA GUTIERREZ HIDALGO</v>
      </c>
    </row>
    <row r="6407" spans="1:11" x14ac:dyDescent="0.3">
      <c r="A6407" t="s">
        <v>4265</v>
      </c>
      <c r="B6407" t="s">
        <v>4709</v>
      </c>
      <c r="C6407" t="s">
        <v>6014</v>
      </c>
      <c r="D6407" t="s">
        <v>1086</v>
      </c>
      <c r="E6407" t="s">
        <v>70</v>
      </c>
      <c r="F6407" t="s">
        <v>4388</v>
      </c>
      <c r="G6407">
        <v>4</v>
      </c>
      <c r="H64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7" t="str">
        <f>Tabla_Consulta_desde_proyectos6[[#This Row],[PRYApath]]&amp;" "&amp;Tabla_Consulta_desde_proyectos6[[#This Row],[Usunombre]]</f>
        <v>/0002/0002 MARIELA GUTIERREZ HIDALGO</v>
      </c>
    </row>
    <row r="6408" spans="1:11" x14ac:dyDescent="0.3">
      <c r="A6408" t="s">
        <v>4265</v>
      </c>
      <c r="B6408" t="s">
        <v>4709</v>
      </c>
      <c r="C6408" t="s">
        <v>6048</v>
      </c>
      <c r="D6408" t="s">
        <v>1086</v>
      </c>
      <c r="E6408" t="s">
        <v>70</v>
      </c>
      <c r="F6408" t="s">
        <v>4388</v>
      </c>
      <c r="G6408">
        <v>4</v>
      </c>
      <c r="H64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8" t="str">
        <f>Tabla_Consulta_desde_proyectos6[[#This Row],[PRYApath]]&amp;" "&amp;Tabla_Consulta_desde_proyectos6[[#This Row],[Usunombre]]</f>
        <v>/0002/0002 MARIELA GUTIERREZ HIDALGO</v>
      </c>
    </row>
    <row r="6409" spans="1:11" x14ac:dyDescent="0.3">
      <c r="A6409" t="s">
        <v>4265</v>
      </c>
      <c r="B6409" t="s">
        <v>4709</v>
      </c>
      <c r="C6409" t="s">
        <v>6049</v>
      </c>
      <c r="D6409" t="s">
        <v>1086</v>
      </c>
      <c r="E6409" t="s">
        <v>70</v>
      </c>
      <c r="F6409" t="s">
        <v>4388</v>
      </c>
      <c r="G6409">
        <v>4</v>
      </c>
      <c r="H64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09" t="str">
        <f>Tabla_Consulta_desde_proyectos6[[#This Row],[PRYApath]]&amp;" "&amp;Tabla_Consulta_desde_proyectos6[[#This Row],[Usunombre]]</f>
        <v>/0002/0002 MARIELA GUTIERREZ HIDALGO</v>
      </c>
    </row>
    <row r="6410" spans="1:11" x14ac:dyDescent="0.3">
      <c r="A6410" t="s">
        <v>4265</v>
      </c>
      <c r="B6410" t="s">
        <v>4709</v>
      </c>
      <c r="C6410" t="s">
        <v>6050</v>
      </c>
      <c r="D6410" t="s">
        <v>1086</v>
      </c>
      <c r="E6410" t="s">
        <v>70</v>
      </c>
      <c r="F6410" t="s">
        <v>4422</v>
      </c>
      <c r="G6410">
        <v>24</v>
      </c>
      <c r="H64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0" t="str">
        <f>Tabla_Consulta_desde_proyectos6[[#This Row],[PRYApath]]&amp;" "&amp;Tabla_Consulta_desde_proyectos6[[#This Row],[Usunombre]]</f>
        <v>/0002/0002 MARIELA GUTIERREZ HIDALGO</v>
      </c>
    </row>
    <row r="6411" spans="1:11" x14ac:dyDescent="0.3">
      <c r="A6411" t="s">
        <v>4265</v>
      </c>
      <c r="B6411" t="s">
        <v>4709</v>
      </c>
      <c r="C6411" t="s">
        <v>6051</v>
      </c>
      <c r="D6411" t="s">
        <v>1086</v>
      </c>
      <c r="E6411" t="s">
        <v>70</v>
      </c>
      <c r="F6411" t="s">
        <v>4434</v>
      </c>
      <c r="G6411">
        <v>4</v>
      </c>
      <c r="H64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1" t="str">
        <f>Tabla_Consulta_desde_proyectos6[[#This Row],[PRYApath]]&amp;" "&amp;Tabla_Consulta_desde_proyectos6[[#This Row],[Usunombre]]</f>
        <v>/0002/0002 MARIELA GUTIERREZ HIDALGO</v>
      </c>
    </row>
    <row r="6412" spans="1:11" x14ac:dyDescent="0.3">
      <c r="A6412" t="s">
        <v>4265</v>
      </c>
      <c r="B6412" t="s">
        <v>4709</v>
      </c>
      <c r="C6412" t="s">
        <v>6052</v>
      </c>
      <c r="D6412" t="s">
        <v>1086</v>
      </c>
      <c r="E6412" t="s">
        <v>70</v>
      </c>
      <c r="F6412" t="s">
        <v>4493</v>
      </c>
      <c r="G6412">
        <v>6</v>
      </c>
      <c r="H64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2" t="str">
        <f>Tabla_Consulta_desde_proyectos6[[#This Row],[PRYApath]]&amp;" "&amp;Tabla_Consulta_desde_proyectos6[[#This Row],[Usunombre]]</f>
        <v>/0002/0002 MARIELA GUTIERREZ HIDALGO</v>
      </c>
    </row>
    <row r="6413" spans="1:11" x14ac:dyDescent="0.3">
      <c r="A6413" t="s">
        <v>4265</v>
      </c>
      <c r="B6413" t="s">
        <v>4709</v>
      </c>
      <c r="C6413" t="s">
        <v>6053</v>
      </c>
      <c r="D6413" t="s">
        <v>1086</v>
      </c>
      <c r="E6413" t="s">
        <v>70</v>
      </c>
      <c r="F6413" t="s">
        <v>4559</v>
      </c>
      <c r="G6413">
        <v>4</v>
      </c>
      <c r="H64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3" t="str">
        <f>Tabla_Consulta_desde_proyectos6[[#This Row],[PRYApath]]&amp;" "&amp;Tabla_Consulta_desde_proyectos6[[#This Row],[Usunombre]]</f>
        <v>/0002/0002 MARIELA GUTIERREZ HIDALGO</v>
      </c>
    </row>
    <row r="6414" spans="1:11" x14ac:dyDescent="0.3">
      <c r="A6414" t="s">
        <v>4265</v>
      </c>
      <c r="B6414" t="s">
        <v>4709</v>
      </c>
      <c r="C6414" t="s">
        <v>6054</v>
      </c>
      <c r="D6414" t="s">
        <v>1086</v>
      </c>
      <c r="E6414" t="s">
        <v>70</v>
      </c>
      <c r="F6414" t="s">
        <v>4559</v>
      </c>
      <c r="G6414">
        <v>7</v>
      </c>
      <c r="H64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4" t="str">
        <f>Tabla_Consulta_desde_proyectos6[[#This Row],[PRYApath]]&amp;" "&amp;Tabla_Consulta_desde_proyectos6[[#This Row],[Usunombre]]</f>
        <v>/0002/0002 MARIELA GUTIERREZ HIDALGO</v>
      </c>
    </row>
    <row r="6415" spans="1:11" x14ac:dyDescent="0.3">
      <c r="A6415" t="s">
        <v>4265</v>
      </c>
      <c r="B6415" t="s">
        <v>4709</v>
      </c>
      <c r="C6415" t="s">
        <v>6052</v>
      </c>
      <c r="D6415" t="s">
        <v>1086</v>
      </c>
      <c r="E6415" t="s">
        <v>70</v>
      </c>
      <c r="F6415" t="s">
        <v>4559</v>
      </c>
      <c r="G6415">
        <v>13</v>
      </c>
      <c r="H64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5" t="str">
        <f>Tabla_Consulta_desde_proyectos6[[#This Row],[PRYApath]]&amp;" "&amp;Tabla_Consulta_desde_proyectos6[[#This Row],[Usunombre]]</f>
        <v>/0002/0002 MARIELA GUTIERREZ HIDALGO</v>
      </c>
    </row>
    <row r="6416" spans="1:11" x14ac:dyDescent="0.3">
      <c r="A6416" t="s">
        <v>4265</v>
      </c>
      <c r="B6416" t="s">
        <v>4709</v>
      </c>
      <c r="C6416" t="s">
        <v>6055</v>
      </c>
      <c r="D6416" t="s">
        <v>1086</v>
      </c>
      <c r="E6416" t="s">
        <v>70</v>
      </c>
      <c r="F6416" t="s">
        <v>4593</v>
      </c>
      <c r="G6416">
        <v>4</v>
      </c>
      <c r="H64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6" t="str">
        <f>Tabla_Consulta_desde_proyectos6[[#This Row],[PRYApath]]&amp;" "&amp;Tabla_Consulta_desde_proyectos6[[#This Row],[Usunombre]]</f>
        <v>/0002/0002 MARIELA GUTIERREZ HIDALGO</v>
      </c>
    </row>
    <row r="6417" spans="1:11" x14ac:dyDescent="0.3">
      <c r="A6417" t="s">
        <v>4265</v>
      </c>
      <c r="B6417" t="s">
        <v>4709</v>
      </c>
      <c r="C6417" t="s">
        <v>6056</v>
      </c>
      <c r="D6417" t="s">
        <v>1086</v>
      </c>
      <c r="E6417" t="s">
        <v>70</v>
      </c>
      <c r="F6417" t="s">
        <v>4593</v>
      </c>
      <c r="G6417">
        <v>4</v>
      </c>
      <c r="H64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7" t="str">
        <f>Tabla_Consulta_desde_proyectos6[[#This Row],[PRYApath]]&amp;" "&amp;Tabla_Consulta_desde_proyectos6[[#This Row],[Usunombre]]</f>
        <v>/0002/0002 MARIELA GUTIERREZ HIDALGO</v>
      </c>
    </row>
    <row r="6418" spans="1:11" x14ac:dyDescent="0.3">
      <c r="A6418" t="s">
        <v>4265</v>
      </c>
      <c r="B6418" t="s">
        <v>4709</v>
      </c>
      <c r="C6418" t="s">
        <v>6057</v>
      </c>
      <c r="D6418" t="s">
        <v>1086</v>
      </c>
      <c r="E6418" t="s">
        <v>70</v>
      </c>
      <c r="F6418" t="s">
        <v>4593</v>
      </c>
      <c r="G6418">
        <v>14</v>
      </c>
      <c r="H64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8" t="str">
        <f>Tabla_Consulta_desde_proyectos6[[#This Row],[PRYApath]]&amp;" "&amp;Tabla_Consulta_desde_proyectos6[[#This Row],[Usunombre]]</f>
        <v>/0002/0002 MARIELA GUTIERREZ HIDALGO</v>
      </c>
    </row>
    <row r="6419" spans="1:11" x14ac:dyDescent="0.3">
      <c r="A6419" t="s">
        <v>4265</v>
      </c>
      <c r="B6419" t="s">
        <v>4709</v>
      </c>
      <c r="C6419" t="s">
        <v>6058</v>
      </c>
      <c r="D6419" t="s">
        <v>1086</v>
      </c>
      <c r="E6419" t="s">
        <v>70</v>
      </c>
      <c r="F6419" t="s">
        <v>4610</v>
      </c>
      <c r="G6419">
        <v>1</v>
      </c>
      <c r="H64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19" t="str">
        <f>Tabla_Consulta_desde_proyectos6[[#This Row],[PRYApath]]&amp;" "&amp;Tabla_Consulta_desde_proyectos6[[#This Row],[Usunombre]]</f>
        <v>/0002/0002 MARIELA GUTIERREZ HIDALGO</v>
      </c>
    </row>
    <row r="6420" spans="1:11" x14ac:dyDescent="0.3">
      <c r="A6420" t="s">
        <v>4265</v>
      </c>
      <c r="B6420" t="s">
        <v>4709</v>
      </c>
      <c r="C6420" t="s">
        <v>6059</v>
      </c>
      <c r="D6420" t="s">
        <v>1086</v>
      </c>
      <c r="E6420" t="s">
        <v>70</v>
      </c>
      <c r="F6420" t="s">
        <v>4610</v>
      </c>
      <c r="G6420">
        <v>3</v>
      </c>
      <c r="H64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0" t="str">
        <f>Tabla_Consulta_desde_proyectos6[[#This Row],[PRYApath]]&amp;" "&amp;Tabla_Consulta_desde_proyectos6[[#This Row],[Usunombre]]</f>
        <v>/0002/0002 MARIELA GUTIERREZ HIDALGO</v>
      </c>
    </row>
    <row r="6421" spans="1:11" x14ac:dyDescent="0.3">
      <c r="A6421" t="s">
        <v>4265</v>
      </c>
      <c r="B6421" t="s">
        <v>4709</v>
      </c>
      <c r="C6421" t="s">
        <v>6034</v>
      </c>
      <c r="D6421" t="s">
        <v>1086</v>
      </c>
      <c r="E6421" t="s">
        <v>70</v>
      </c>
      <c r="F6421" t="s">
        <v>4692</v>
      </c>
      <c r="G6421">
        <v>2</v>
      </c>
      <c r="H64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1" t="str">
        <f>Tabla_Consulta_desde_proyectos6[[#This Row],[PRYApath]]&amp;" "&amp;Tabla_Consulta_desde_proyectos6[[#This Row],[Usunombre]]</f>
        <v>/0002/0002 MARIELA GUTIERREZ HIDALGO</v>
      </c>
    </row>
    <row r="6422" spans="1:11" x14ac:dyDescent="0.3">
      <c r="A6422" t="s">
        <v>4265</v>
      </c>
      <c r="B6422" t="s">
        <v>4709</v>
      </c>
      <c r="C6422" t="s">
        <v>6060</v>
      </c>
      <c r="D6422" t="s">
        <v>1086</v>
      </c>
      <c r="E6422" t="s">
        <v>70</v>
      </c>
      <c r="F6422" t="s">
        <v>4692</v>
      </c>
      <c r="G6422">
        <v>12</v>
      </c>
      <c r="H64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2" t="str">
        <f>Tabla_Consulta_desde_proyectos6[[#This Row],[PRYApath]]&amp;" "&amp;Tabla_Consulta_desde_proyectos6[[#This Row],[Usunombre]]</f>
        <v>/0002/0002 MARIELA GUTIERREZ HIDALGO</v>
      </c>
    </row>
    <row r="6423" spans="1:11" x14ac:dyDescent="0.3">
      <c r="A6423" t="s">
        <v>4265</v>
      </c>
      <c r="B6423" t="s">
        <v>4709</v>
      </c>
      <c r="C6423" t="s">
        <v>6061</v>
      </c>
      <c r="D6423" t="s">
        <v>1086</v>
      </c>
      <c r="E6423" t="s">
        <v>70</v>
      </c>
      <c r="F6423" t="s">
        <v>4640</v>
      </c>
      <c r="G6423">
        <v>2</v>
      </c>
      <c r="H64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3" t="str">
        <f>Tabla_Consulta_desde_proyectos6[[#This Row],[PRYApath]]&amp;" "&amp;Tabla_Consulta_desde_proyectos6[[#This Row],[Usunombre]]</f>
        <v>/0002/0002 MARIELA GUTIERREZ HIDALGO</v>
      </c>
    </row>
    <row r="6424" spans="1:11" x14ac:dyDescent="0.3">
      <c r="A6424" t="s">
        <v>4265</v>
      </c>
      <c r="B6424" t="s">
        <v>4709</v>
      </c>
      <c r="C6424" t="s">
        <v>6062</v>
      </c>
      <c r="D6424" t="s">
        <v>1086</v>
      </c>
      <c r="E6424" t="s">
        <v>70</v>
      </c>
      <c r="F6424" t="s">
        <v>4640</v>
      </c>
      <c r="G6424">
        <v>3</v>
      </c>
      <c r="H64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4" t="str">
        <f>Tabla_Consulta_desde_proyectos6[[#This Row],[PRYApath]]&amp;" "&amp;Tabla_Consulta_desde_proyectos6[[#This Row],[Usunombre]]</f>
        <v>/0002/0002 MARIELA GUTIERREZ HIDALGO</v>
      </c>
    </row>
    <row r="6425" spans="1:11" x14ac:dyDescent="0.3">
      <c r="A6425" t="s">
        <v>4265</v>
      </c>
      <c r="B6425" t="s">
        <v>4709</v>
      </c>
      <c r="C6425" t="s">
        <v>6063</v>
      </c>
      <c r="D6425" t="s">
        <v>1086</v>
      </c>
      <c r="E6425" t="s">
        <v>70</v>
      </c>
      <c r="F6425" t="s">
        <v>4640</v>
      </c>
      <c r="G6425">
        <v>5</v>
      </c>
      <c r="H64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5" t="str">
        <f>Tabla_Consulta_desde_proyectos6[[#This Row],[PRYApath]]&amp;" "&amp;Tabla_Consulta_desde_proyectos6[[#This Row],[Usunombre]]</f>
        <v>/0002/0002 MARIELA GUTIERREZ HIDALGO</v>
      </c>
    </row>
    <row r="6426" spans="1:11" x14ac:dyDescent="0.3">
      <c r="A6426" t="s">
        <v>4265</v>
      </c>
      <c r="B6426" t="s">
        <v>4709</v>
      </c>
      <c r="C6426" t="s">
        <v>8453</v>
      </c>
      <c r="D6426" t="s">
        <v>1086</v>
      </c>
      <c r="E6426" t="s">
        <v>70</v>
      </c>
      <c r="F6426" t="s">
        <v>8381</v>
      </c>
      <c r="G6426">
        <v>1.5</v>
      </c>
      <c r="H642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6" t="str">
        <f>Tabla_Consulta_desde_proyectos6[[#This Row],[PRYApath]]&amp;" "&amp;Tabla_Consulta_desde_proyectos6[[#This Row],[Usunombre]]</f>
        <v>/0002/0002 MARIELA GUTIERREZ HIDALGO</v>
      </c>
    </row>
    <row r="6427" spans="1:11" x14ac:dyDescent="0.3">
      <c r="A6427" t="s">
        <v>4265</v>
      </c>
      <c r="B6427" t="s">
        <v>4709</v>
      </c>
      <c r="C6427" t="s">
        <v>8454</v>
      </c>
      <c r="D6427" t="s">
        <v>1086</v>
      </c>
      <c r="E6427" t="s">
        <v>70</v>
      </c>
      <c r="F6427" t="s">
        <v>8381</v>
      </c>
      <c r="G6427">
        <v>1.5</v>
      </c>
      <c r="H642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7" t="str">
        <f>Tabla_Consulta_desde_proyectos6[[#This Row],[PRYApath]]&amp;" "&amp;Tabla_Consulta_desde_proyectos6[[#This Row],[Usunombre]]</f>
        <v>/0002/0002 MARIELA GUTIERREZ HIDALGO</v>
      </c>
    </row>
    <row r="6428" spans="1:11" x14ac:dyDescent="0.3">
      <c r="A6428" t="s">
        <v>4265</v>
      </c>
      <c r="B6428" t="s">
        <v>4709</v>
      </c>
      <c r="C6428" t="s">
        <v>8455</v>
      </c>
      <c r="D6428" t="s">
        <v>1086</v>
      </c>
      <c r="E6428" t="s">
        <v>70</v>
      </c>
      <c r="F6428" t="s">
        <v>8381</v>
      </c>
      <c r="G6428">
        <v>4</v>
      </c>
      <c r="H642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8" t="str">
        <f>Tabla_Consulta_desde_proyectos6[[#This Row],[PRYApath]]&amp;" "&amp;Tabla_Consulta_desde_proyectos6[[#This Row],[Usunombre]]</f>
        <v>/0002/0002 MARIELA GUTIERREZ HIDALGO</v>
      </c>
    </row>
    <row r="6429" spans="1:11" x14ac:dyDescent="0.3">
      <c r="A6429" t="s">
        <v>4265</v>
      </c>
      <c r="B6429" t="s">
        <v>4709</v>
      </c>
      <c r="C6429" t="s">
        <v>8448</v>
      </c>
      <c r="D6429" t="s">
        <v>1086</v>
      </c>
      <c r="E6429" t="s">
        <v>70</v>
      </c>
      <c r="F6429" t="s">
        <v>8381</v>
      </c>
      <c r="G6429">
        <v>5</v>
      </c>
      <c r="H642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29" t="str">
        <f>Tabla_Consulta_desde_proyectos6[[#This Row],[PRYApath]]&amp;" "&amp;Tabla_Consulta_desde_proyectos6[[#This Row],[Usunombre]]</f>
        <v>/0002/0002 MARIELA GUTIERREZ HIDALGO</v>
      </c>
    </row>
    <row r="6430" spans="1:11" x14ac:dyDescent="0.3">
      <c r="A6430" t="s">
        <v>4265</v>
      </c>
      <c r="B6430" t="s">
        <v>4709</v>
      </c>
      <c r="C6430" t="s">
        <v>8456</v>
      </c>
      <c r="D6430" t="s">
        <v>1086</v>
      </c>
      <c r="E6430" t="s">
        <v>70</v>
      </c>
      <c r="F6430" t="s">
        <v>8381</v>
      </c>
      <c r="G6430">
        <v>7</v>
      </c>
      <c r="H643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0" t="str">
        <f>Tabla_Consulta_desde_proyectos6[[#This Row],[PRYApath]]&amp;" "&amp;Tabla_Consulta_desde_proyectos6[[#This Row],[Usunombre]]</f>
        <v>/0002/0002 MARIELA GUTIERREZ HIDALGO</v>
      </c>
    </row>
    <row r="6431" spans="1:11" x14ac:dyDescent="0.3">
      <c r="A6431" t="s">
        <v>4265</v>
      </c>
      <c r="B6431" t="s">
        <v>4709</v>
      </c>
      <c r="C6431" t="s">
        <v>8450</v>
      </c>
      <c r="D6431" t="s">
        <v>1086</v>
      </c>
      <c r="E6431" t="s">
        <v>70</v>
      </c>
      <c r="F6431" t="s">
        <v>8381</v>
      </c>
      <c r="G6431">
        <v>10</v>
      </c>
      <c r="H643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1" t="str">
        <f>Tabla_Consulta_desde_proyectos6[[#This Row],[PRYApath]]&amp;" "&amp;Tabla_Consulta_desde_proyectos6[[#This Row],[Usunombre]]</f>
        <v>/0002/0002 MARIELA GUTIERREZ HIDALGO</v>
      </c>
    </row>
    <row r="6432" spans="1:11" x14ac:dyDescent="0.3">
      <c r="A6432" t="s">
        <v>4265</v>
      </c>
      <c r="D6432" t="s">
        <v>4919</v>
      </c>
      <c r="E6432" t="s">
        <v>59</v>
      </c>
      <c r="F6432" t="s">
        <v>4610</v>
      </c>
      <c r="G6432">
        <v>26</v>
      </c>
      <c r="H64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2" t="str">
        <f>Tabla_Consulta_desde_proyectos6[[#This Row],[PRYApath]]&amp;" "&amp;Tabla_Consulta_desde_proyectos6[[#This Row],[Usunombre]]</f>
        <v>/0002/0024 ALVARO CHAVES SABORIO</v>
      </c>
    </row>
    <row r="6433" spans="1:11" x14ac:dyDescent="0.3">
      <c r="A6433" t="s">
        <v>4265</v>
      </c>
      <c r="D6433" t="s">
        <v>4919</v>
      </c>
      <c r="E6433" t="s">
        <v>59</v>
      </c>
      <c r="F6433" t="s">
        <v>4692</v>
      </c>
      <c r="G6433">
        <v>5</v>
      </c>
      <c r="H64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3" t="str">
        <f>Tabla_Consulta_desde_proyectos6[[#This Row],[PRYApath]]&amp;" "&amp;Tabla_Consulta_desde_proyectos6[[#This Row],[Usunombre]]</f>
        <v>/0002/0024 ALVARO CHAVES SABORIO</v>
      </c>
    </row>
    <row r="6434" spans="1:11" x14ac:dyDescent="0.3">
      <c r="A6434" t="s">
        <v>4265</v>
      </c>
      <c r="D6434" t="s">
        <v>4542</v>
      </c>
      <c r="E6434" t="s">
        <v>58</v>
      </c>
      <c r="F6434" t="s">
        <v>4284</v>
      </c>
      <c r="G6434">
        <v>2</v>
      </c>
      <c r="H64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4" t="str">
        <f>Tabla_Consulta_desde_proyectos6[[#This Row],[PRYApath]]&amp;" "&amp;Tabla_Consulta_desde_proyectos6[[#This Row],[Usunombre]]</f>
        <v>/0004/0008 MELVIN BRENES GOMEZ</v>
      </c>
    </row>
    <row r="6435" spans="1:11" x14ac:dyDescent="0.3">
      <c r="A6435" t="s">
        <v>4265</v>
      </c>
      <c r="D6435" t="s">
        <v>4542</v>
      </c>
      <c r="E6435" t="s">
        <v>58</v>
      </c>
      <c r="F6435" t="s">
        <v>4342</v>
      </c>
      <c r="G6435">
        <v>0.5</v>
      </c>
      <c r="H64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5" t="str">
        <f>Tabla_Consulta_desde_proyectos6[[#This Row],[PRYApath]]&amp;" "&amp;Tabla_Consulta_desde_proyectos6[[#This Row],[Usunombre]]</f>
        <v>/0004/0008 MELVIN BRENES GOMEZ</v>
      </c>
    </row>
    <row r="6436" spans="1:11" x14ac:dyDescent="0.3">
      <c r="A6436" t="s">
        <v>4265</v>
      </c>
      <c r="D6436" t="s">
        <v>4542</v>
      </c>
      <c r="E6436" t="s">
        <v>58</v>
      </c>
      <c r="F6436" t="s">
        <v>4493</v>
      </c>
      <c r="G6436">
        <v>1</v>
      </c>
      <c r="H64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6" t="str">
        <f>Tabla_Consulta_desde_proyectos6[[#This Row],[PRYApath]]&amp;" "&amp;Tabla_Consulta_desde_proyectos6[[#This Row],[Usunombre]]</f>
        <v>/0004/0008 MELVIN BRENES GOMEZ</v>
      </c>
    </row>
    <row r="6437" spans="1:11" x14ac:dyDescent="0.3">
      <c r="A6437" t="s">
        <v>4265</v>
      </c>
      <c r="D6437" t="s">
        <v>4542</v>
      </c>
      <c r="E6437" t="s">
        <v>58</v>
      </c>
      <c r="F6437" t="s">
        <v>4559</v>
      </c>
      <c r="G6437">
        <v>1</v>
      </c>
      <c r="H64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7" t="str">
        <f>Tabla_Consulta_desde_proyectos6[[#This Row],[PRYApath]]&amp;" "&amp;Tabla_Consulta_desde_proyectos6[[#This Row],[Usunombre]]</f>
        <v>/0004/0008 MELVIN BRENES GOMEZ</v>
      </c>
    </row>
    <row r="6438" spans="1:11" x14ac:dyDescent="0.3">
      <c r="A6438" t="s">
        <v>4265</v>
      </c>
      <c r="D6438" t="s">
        <v>4542</v>
      </c>
      <c r="E6438" t="s">
        <v>58</v>
      </c>
      <c r="F6438" t="s">
        <v>4593</v>
      </c>
      <c r="G6438">
        <v>1</v>
      </c>
      <c r="H64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8" t="str">
        <f>Tabla_Consulta_desde_proyectos6[[#This Row],[PRYApath]]&amp;" "&amp;Tabla_Consulta_desde_proyectos6[[#This Row],[Usunombre]]</f>
        <v>/0004/0008 MELVIN BRENES GOMEZ</v>
      </c>
    </row>
    <row r="6439" spans="1:11" x14ac:dyDescent="0.3">
      <c r="A6439" t="s">
        <v>4265</v>
      </c>
      <c r="D6439" t="s">
        <v>4969</v>
      </c>
      <c r="E6439" t="s">
        <v>58</v>
      </c>
      <c r="F6439" t="s">
        <v>4284</v>
      </c>
      <c r="G6439">
        <v>1</v>
      </c>
      <c r="H64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39" t="str">
        <f>Tabla_Consulta_desde_proyectos6[[#This Row],[PRYApath]]&amp;" "&amp;Tabla_Consulta_desde_proyectos6[[#This Row],[Usunombre]]</f>
        <v>/0004/0016 MELVIN BRENES GOMEZ</v>
      </c>
    </row>
    <row r="6440" spans="1:11" x14ac:dyDescent="0.3">
      <c r="A6440" t="s">
        <v>8293</v>
      </c>
      <c r="B6440" t="s">
        <v>4709</v>
      </c>
      <c r="C6440" t="s">
        <v>8457</v>
      </c>
      <c r="D6440" t="s">
        <v>6430</v>
      </c>
      <c r="E6440" t="s">
        <v>4436</v>
      </c>
      <c r="F6440" t="s">
        <v>8381</v>
      </c>
      <c r="G6440">
        <v>8</v>
      </c>
      <c r="H64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0" t="str">
        <f>Tabla_Consulta_desde_proyectos6[[#This Row],[PRYApath]]&amp;" "&amp;Tabla_Consulta_desde_proyectos6[[#This Row],[Usunombre]]</f>
        <v>/0018/0002 BRAYAN JOSUE GUTIERREZ DINARTE</v>
      </c>
    </row>
    <row r="6441" spans="1:11" x14ac:dyDescent="0.3">
      <c r="A6441" t="s">
        <v>8293</v>
      </c>
      <c r="B6441" t="s">
        <v>4709</v>
      </c>
      <c r="C6441" t="s">
        <v>8458</v>
      </c>
      <c r="D6441" t="s">
        <v>6430</v>
      </c>
      <c r="E6441" t="s">
        <v>70</v>
      </c>
      <c r="F6441" t="s">
        <v>8381</v>
      </c>
      <c r="G6441">
        <v>3</v>
      </c>
      <c r="H644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1" t="str">
        <f>Tabla_Consulta_desde_proyectos6[[#This Row],[PRYApath]]&amp;" "&amp;Tabla_Consulta_desde_proyectos6[[#This Row],[Usunombre]]</f>
        <v>/0018/0002 MARIELA GUTIERREZ HIDALGO</v>
      </c>
    </row>
    <row r="6442" spans="1:11" x14ac:dyDescent="0.3">
      <c r="A6442" t="s">
        <v>8293</v>
      </c>
      <c r="B6442" t="s">
        <v>4709</v>
      </c>
      <c r="C6442" t="s">
        <v>6071</v>
      </c>
      <c r="D6442" t="s">
        <v>6136</v>
      </c>
      <c r="E6442" t="s">
        <v>63</v>
      </c>
      <c r="F6442" t="s">
        <v>8381</v>
      </c>
      <c r="G6442">
        <v>1</v>
      </c>
      <c r="H644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2" t="str">
        <f>Tabla_Consulta_desde_proyectos6[[#This Row],[PRYApath]]&amp;" "&amp;Tabla_Consulta_desde_proyectos6[[#This Row],[Usunombre]]</f>
        <v>/0018/0006 CAROL RODRIGUEZ SOLORZANO</v>
      </c>
    </row>
    <row r="6443" spans="1:11" x14ac:dyDescent="0.3">
      <c r="A6443" t="s">
        <v>4696</v>
      </c>
      <c r="B6443" t="s">
        <v>4709</v>
      </c>
      <c r="C6443" t="s">
        <v>6064</v>
      </c>
      <c r="D6443" t="s">
        <v>1086</v>
      </c>
      <c r="E6443" t="s">
        <v>59</v>
      </c>
      <c r="F6443" t="s">
        <v>4284</v>
      </c>
      <c r="G6443">
        <v>2</v>
      </c>
      <c r="H64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3" t="str">
        <f>Tabla_Consulta_desde_proyectos6[[#This Row],[PRYApath]]&amp;" "&amp;Tabla_Consulta_desde_proyectos6[[#This Row],[Usunombre]]</f>
        <v>/0002/0002 ALVARO CHAVES SABORIO</v>
      </c>
    </row>
    <row r="6444" spans="1:11" x14ac:dyDescent="0.3">
      <c r="A6444" t="s">
        <v>4696</v>
      </c>
      <c r="B6444" t="s">
        <v>4709</v>
      </c>
      <c r="C6444" t="s">
        <v>6065</v>
      </c>
      <c r="D6444" t="s">
        <v>1086</v>
      </c>
      <c r="E6444" t="s">
        <v>59</v>
      </c>
      <c r="F6444" t="s">
        <v>4284</v>
      </c>
      <c r="G6444">
        <v>2.5</v>
      </c>
      <c r="H64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4" t="str">
        <f>Tabla_Consulta_desde_proyectos6[[#This Row],[PRYApath]]&amp;" "&amp;Tabla_Consulta_desde_proyectos6[[#This Row],[Usunombre]]</f>
        <v>/0002/0002 ALVARO CHAVES SABORIO</v>
      </c>
    </row>
    <row r="6445" spans="1:11" x14ac:dyDescent="0.3">
      <c r="A6445" t="s">
        <v>4696</v>
      </c>
      <c r="B6445" t="s">
        <v>4709</v>
      </c>
      <c r="C6445" t="s">
        <v>6066</v>
      </c>
      <c r="D6445" t="s">
        <v>1086</v>
      </c>
      <c r="E6445" t="s">
        <v>59</v>
      </c>
      <c r="F6445" t="s">
        <v>4342</v>
      </c>
      <c r="G6445">
        <v>0.5</v>
      </c>
      <c r="H64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5" t="str">
        <f>Tabla_Consulta_desde_proyectos6[[#This Row],[PRYApath]]&amp;" "&amp;Tabla_Consulta_desde_proyectos6[[#This Row],[Usunombre]]</f>
        <v>/0002/0002 ALVARO CHAVES SABORIO</v>
      </c>
    </row>
    <row r="6446" spans="1:11" x14ac:dyDescent="0.3">
      <c r="A6446" t="s">
        <v>4696</v>
      </c>
      <c r="B6446" t="s">
        <v>4709</v>
      </c>
      <c r="C6446" t="s">
        <v>6067</v>
      </c>
      <c r="D6446" t="s">
        <v>1086</v>
      </c>
      <c r="E6446" t="s">
        <v>59</v>
      </c>
      <c r="F6446" t="s">
        <v>4342</v>
      </c>
      <c r="G6446">
        <v>0.5</v>
      </c>
      <c r="H64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6" t="str">
        <f>Tabla_Consulta_desde_proyectos6[[#This Row],[PRYApath]]&amp;" "&amp;Tabla_Consulta_desde_proyectos6[[#This Row],[Usunombre]]</f>
        <v>/0002/0002 ALVARO CHAVES SABORIO</v>
      </c>
    </row>
    <row r="6447" spans="1:11" x14ac:dyDescent="0.3">
      <c r="A6447" t="s">
        <v>4696</v>
      </c>
      <c r="B6447" t="s">
        <v>4709</v>
      </c>
      <c r="C6447" t="s">
        <v>6068</v>
      </c>
      <c r="D6447" t="s">
        <v>1086</v>
      </c>
      <c r="E6447" t="s">
        <v>59</v>
      </c>
      <c r="F6447" t="s">
        <v>4342</v>
      </c>
      <c r="G6447">
        <v>9.5</v>
      </c>
      <c r="H64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7" t="str">
        <f>Tabla_Consulta_desde_proyectos6[[#This Row],[PRYApath]]&amp;" "&amp;Tabla_Consulta_desde_proyectos6[[#This Row],[Usunombre]]</f>
        <v>/0002/0002 ALVARO CHAVES SABORIO</v>
      </c>
    </row>
    <row r="6448" spans="1:11" x14ac:dyDescent="0.3">
      <c r="A6448" t="s">
        <v>4696</v>
      </c>
      <c r="B6448" t="s">
        <v>4709</v>
      </c>
      <c r="C6448" t="s">
        <v>6068</v>
      </c>
      <c r="D6448" t="s">
        <v>1086</v>
      </c>
      <c r="E6448" t="s">
        <v>59</v>
      </c>
      <c r="F6448" t="s">
        <v>4366</v>
      </c>
      <c r="G6448">
        <v>3</v>
      </c>
      <c r="H64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8" t="str">
        <f>Tabla_Consulta_desde_proyectos6[[#This Row],[PRYApath]]&amp;" "&amp;Tabla_Consulta_desde_proyectos6[[#This Row],[Usunombre]]</f>
        <v>/0002/0002 ALVARO CHAVES SABORIO</v>
      </c>
    </row>
    <row r="6449" spans="1:11" x14ac:dyDescent="0.3">
      <c r="A6449" t="s">
        <v>4696</v>
      </c>
      <c r="B6449" t="s">
        <v>4709</v>
      </c>
      <c r="C6449" t="s">
        <v>6068</v>
      </c>
      <c r="D6449" t="s">
        <v>1086</v>
      </c>
      <c r="E6449" t="s">
        <v>59</v>
      </c>
      <c r="F6449" t="s">
        <v>4388</v>
      </c>
      <c r="G6449">
        <v>5</v>
      </c>
      <c r="H64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49" t="str">
        <f>Tabla_Consulta_desde_proyectos6[[#This Row],[PRYApath]]&amp;" "&amp;Tabla_Consulta_desde_proyectos6[[#This Row],[Usunombre]]</f>
        <v>/0002/0002 ALVARO CHAVES SABORIO</v>
      </c>
    </row>
    <row r="6450" spans="1:11" x14ac:dyDescent="0.3">
      <c r="A6450" t="s">
        <v>4696</v>
      </c>
      <c r="B6450" t="s">
        <v>4709</v>
      </c>
      <c r="C6450" t="s">
        <v>6069</v>
      </c>
      <c r="D6450" t="s">
        <v>1086</v>
      </c>
      <c r="E6450" t="s">
        <v>59</v>
      </c>
      <c r="F6450" t="s">
        <v>4388</v>
      </c>
      <c r="G6450">
        <v>5</v>
      </c>
      <c r="H64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0" t="str">
        <f>Tabla_Consulta_desde_proyectos6[[#This Row],[PRYApath]]&amp;" "&amp;Tabla_Consulta_desde_proyectos6[[#This Row],[Usunombre]]</f>
        <v>/0002/0002 ALVARO CHAVES SABORIO</v>
      </c>
    </row>
    <row r="6451" spans="1:11" x14ac:dyDescent="0.3">
      <c r="A6451" t="s">
        <v>4696</v>
      </c>
      <c r="B6451" t="s">
        <v>4709</v>
      </c>
      <c r="C6451" t="s">
        <v>6068</v>
      </c>
      <c r="D6451" t="s">
        <v>1086</v>
      </c>
      <c r="E6451" t="s">
        <v>59</v>
      </c>
      <c r="F6451" t="s">
        <v>4422</v>
      </c>
      <c r="G6451">
        <v>4</v>
      </c>
      <c r="H64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1" t="str">
        <f>Tabla_Consulta_desde_proyectos6[[#This Row],[PRYApath]]&amp;" "&amp;Tabla_Consulta_desde_proyectos6[[#This Row],[Usunombre]]</f>
        <v>/0002/0002 ALVARO CHAVES SABORIO</v>
      </c>
    </row>
    <row r="6452" spans="1:11" x14ac:dyDescent="0.3">
      <c r="A6452" t="s">
        <v>4696</v>
      </c>
      <c r="B6452" t="s">
        <v>4709</v>
      </c>
      <c r="C6452" t="s">
        <v>6068</v>
      </c>
      <c r="D6452" t="s">
        <v>1086</v>
      </c>
      <c r="E6452" t="s">
        <v>59</v>
      </c>
      <c r="F6452" t="s">
        <v>4434</v>
      </c>
      <c r="G6452">
        <v>8</v>
      </c>
      <c r="H64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2" t="str">
        <f>Tabla_Consulta_desde_proyectos6[[#This Row],[PRYApath]]&amp;" "&amp;Tabla_Consulta_desde_proyectos6[[#This Row],[Usunombre]]</f>
        <v>/0002/0002 ALVARO CHAVES SABORIO</v>
      </c>
    </row>
    <row r="6453" spans="1:11" x14ac:dyDescent="0.3">
      <c r="A6453" t="s">
        <v>4696</v>
      </c>
      <c r="B6453" t="s">
        <v>4709</v>
      </c>
      <c r="C6453" t="s">
        <v>6070</v>
      </c>
      <c r="D6453" t="s">
        <v>1086</v>
      </c>
      <c r="E6453" t="s">
        <v>4645</v>
      </c>
      <c r="F6453" t="s">
        <v>4640</v>
      </c>
      <c r="G6453">
        <v>3</v>
      </c>
      <c r="H64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3" t="str">
        <f>Tabla_Consulta_desde_proyectos6[[#This Row],[PRYApath]]&amp;" "&amp;Tabla_Consulta_desde_proyectos6[[#This Row],[Usunombre]]</f>
        <v>/0002/0002 BRAYAN STANLEY ROSALES PEREZ</v>
      </c>
    </row>
    <row r="6454" spans="1:11" x14ac:dyDescent="0.3">
      <c r="A6454" t="s">
        <v>4696</v>
      </c>
      <c r="B6454" t="s">
        <v>4709</v>
      </c>
      <c r="C6454" t="s">
        <v>6071</v>
      </c>
      <c r="D6454" t="s">
        <v>1086</v>
      </c>
      <c r="E6454" t="s">
        <v>69</v>
      </c>
      <c r="F6454" t="s">
        <v>4258</v>
      </c>
      <c r="G6454">
        <v>2</v>
      </c>
      <c r="H64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4" t="str">
        <f>Tabla_Consulta_desde_proyectos6[[#This Row],[PRYApath]]&amp;" "&amp;Tabla_Consulta_desde_proyectos6[[#This Row],[Usunombre]]</f>
        <v>/0002/0002 DANNY DAVID BUSTOS ROJAS</v>
      </c>
    </row>
    <row r="6455" spans="1:11" x14ac:dyDescent="0.3">
      <c r="A6455" t="s">
        <v>4696</v>
      </c>
      <c r="B6455" t="s">
        <v>4709</v>
      </c>
      <c r="C6455" t="s">
        <v>6072</v>
      </c>
      <c r="D6455" t="s">
        <v>1086</v>
      </c>
      <c r="E6455" t="s">
        <v>69</v>
      </c>
      <c r="F6455" t="s">
        <v>4258</v>
      </c>
      <c r="G6455">
        <v>2</v>
      </c>
      <c r="H64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5" t="str">
        <f>Tabla_Consulta_desde_proyectos6[[#This Row],[PRYApath]]&amp;" "&amp;Tabla_Consulta_desde_proyectos6[[#This Row],[Usunombre]]</f>
        <v>/0002/0002 DANNY DAVID BUSTOS ROJAS</v>
      </c>
    </row>
    <row r="6456" spans="1:11" x14ac:dyDescent="0.3">
      <c r="A6456" t="s">
        <v>4696</v>
      </c>
      <c r="B6456" t="s">
        <v>4709</v>
      </c>
      <c r="C6456" t="s">
        <v>6073</v>
      </c>
      <c r="D6456" t="s">
        <v>1086</v>
      </c>
      <c r="E6456" t="s">
        <v>69</v>
      </c>
      <c r="F6456" t="s">
        <v>4258</v>
      </c>
      <c r="G6456">
        <v>2</v>
      </c>
      <c r="H64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6" t="str">
        <f>Tabla_Consulta_desde_proyectos6[[#This Row],[PRYApath]]&amp;" "&amp;Tabla_Consulta_desde_proyectos6[[#This Row],[Usunombre]]</f>
        <v>/0002/0002 DANNY DAVID BUSTOS ROJAS</v>
      </c>
    </row>
    <row r="6457" spans="1:11" x14ac:dyDescent="0.3">
      <c r="A6457" t="s">
        <v>4696</v>
      </c>
      <c r="B6457" t="s">
        <v>4709</v>
      </c>
      <c r="C6457" t="s">
        <v>6074</v>
      </c>
      <c r="D6457" t="s">
        <v>1086</v>
      </c>
      <c r="E6457" t="s">
        <v>69</v>
      </c>
      <c r="F6457" t="s">
        <v>4258</v>
      </c>
      <c r="G6457">
        <v>4</v>
      </c>
      <c r="H64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7" t="str">
        <f>Tabla_Consulta_desde_proyectos6[[#This Row],[PRYApath]]&amp;" "&amp;Tabla_Consulta_desde_proyectos6[[#This Row],[Usunombre]]</f>
        <v>/0002/0002 DANNY DAVID BUSTOS ROJAS</v>
      </c>
    </row>
    <row r="6458" spans="1:11" x14ac:dyDescent="0.3">
      <c r="A6458" t="s">
        <v>4696</v>
      </c>
      <c r="B6458" t="s">
        <v>4709</v>
      </c>
      <c r="C6458" t="s">
        <v>6075</v>
      </c>
      <c r="D6458" t="s">
        <v>1086</v>
      </c>
      <c r="E6458" t="s">
        <v>69</v>
      </c>
      <c r="F6458" t="s">
        <v>4258</v>
      </c>
      <c r="G6458">
        <v>4</v>
      </c>
      <c r="H64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8" t="str">
        <f>Tabla_Consulta_desde_proyectos6[[#This Row],[PRYApath]]&amp;" "&amp;Tabla_Consulta_desde_proyectos6[[#This Row],[Usunombre]]</f>
        <v>/0002/0002 DANNY DAVID BUSTOS ROJAS</v>
      </c>
    </row>
    <row r="6459" spans="1:11" x14ac:dyDescent="0.3">
      <c r="A6459" t="s">
        <v>4696</v>
      </c>
      <c r="B6459" t="s">
        <v>4709</v>
      </c>
      <c r="C6459" t="s">
        <v>6076</v>
      </c>
      <c r="D6459" t="s">
        <v>1086</v>
      </c>
      <c r="E6459" t="s">
        <v>69</v>
      </c>
      <c r="F6459" t="s">
        <v>4258</v>
      </c>
      <c r="G6459">
        <v>8</v>
      </c>
      <c r="H64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59" t="str">
        <f>Tabla_Consulta_desde_proyectos6[[#This Row],[PRYApath]]&amp;" "&amp;Tabla_Consulta_desde_proyectos6[[#This Row],[Usunombre]]</f>
        <v>/0002/0002 DANNY DAVID BUSTOS ROJAS</v>
      </c>
    </row>
    <row r="6460" spans="1:11" x14ac:dyDescent="0.3">
      <c r="A6460" t="s">
        <v>4696</v>
      </c>
      <c r="B6460" t="s">
        <v>4709</v>
      </c>
      <c r="C6460" t="s">
        <v>5974</v>
      </c>
      <c r="D6460" t="s">
        <v>1086</v>
      </c>
      <c r="E6460" t="s">
        <v>69</v>
      </c>
      <c r="F6460" t="s">
        <v>4258</v>
      </c>
      <c r="G6460">
        <v>10</v>
      </c>
      <c r="H64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0" t="str">
        <f>Tabla_Consulta_desde_proyectos6[[#This Row],[PRYApath]]&amp;" "&amp;Tabla_Consulta_desde_proyectos6[[#This Row],[Usunombre]]</f>
        <v>/0002/0002 DANNY DAVID BUSTOS ROJAS</v>
      </c>
    </row>
    <row r="6461" spans="1:11" x14ac:dyDescent="0.3">
      <c r="A6461" t="s">
        <v>4696</v>
      </c>
      <c r="B6461" t="s">
        <v>4709</v>
      </c>
      <c r="C6461" t="s">
        <v>6077</v>
      </c>
      <c r="D6461" t="s">
        <v>1086</v>
      </c>
      <c r="E6461" t="s">
        <v>69</v>
      </c>
      <c r="F6461" t="s">
        <v>4258</v>
      </c>
      <c r="G6461">
        <v>17</v>
      </c>
      <c r="H64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1" t="str">
        <f>Tabla_Consulta_desde_proyectos6[[#This Row],[PRYApath]]&amp;" "&amp;Tabla_Consulta_desde_proyectos6[[#This Row],[Usunombre]]</f>
        <v>/0002/0002 DANNY DAVID BUSTOS ROJAS</v>
      </c>
    </row>
    <row r="6462" spans="1:11" x14ac:dyDescent="0.3">
      <c r="A6462" t="s">
        <v>4696</v>
      </c>
      <c r="B6462" t="s">
        <v>4709</v>
      </c>
      <c r="C6462" t="s">
        <v>6074</v>
      </c>
      <c r="D6462" t="s">
        <v>1086</v>
      </c>
      <c r="E6462" t="s">
        <v>69</v>
      </c>
      <c r="F6462" t="s">
        <v>4284</v>
      </c>
      <c r="G6462">
        <v>2</v>
      </c>
      <c r="H64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2" t="str">
        <f>Tabla_Consulta_desde_proyectos6[[#This Row],[PRYApath]]&amp;" "&amp;Tabla_Consulta_desde_proyectos6[[#This Row],[Usunombre]]</f>
        <v>/0002/0002 DANNY DAVID BUSTOS ROJAS</v>
      </c>
    </row>
    <row r="6463" spans="1:11" x14ac:dyDescent="0.3">
      <c r="A6463" t="s">
        <v>4696</v>
      </c>
      <c r="B6463" t="s">
        <v>4709</v>
      </c>
      <c r="C6463" t="s">
        <v>6078</v>
      </c>
      <c r="D6463" t="s">
        <v>1086</v>
      </c>
      <c r="E6463" t="s">
        <v>69</v>
      </c>
      <c r="F6463" t="s">
        <v>4284</v>
      </c>
      <c r="G6463">
        <v>2</v>
      </c>
      <c r="H64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3" t="str">
        <f>Tabla_Consulta_desde_proyectos6[[#This Row],[PRYApath]]&amp;" "&amp;Tabla_Consulta_desde_proyectos6[[#This Row],[Usunombre]]</f>
        <v>/0002/0002 DANNY DAVID BUSTOS ROJAS</v>
      </c>
    </row>
    <row r="6464" spans="1:11" x14ac:dyDescent="0.3">
      <c r="A6464" t="s">
        <v>4696</v>
      </c>
      <c r="B6464" t="s">
        <v>4709</v>
      </c>
      <c r="C6464" t="s">
        <v>6079</v>
      </c>
      <c r="D6464" t="s">
        <v>1086</v>
      </c>
      <c r="E6464" t="s">
        <v>69</v>
      </c>
      <c r="F6464" t="s">
        <v>4284</v>
      </c>
      <c r="G6464">
        <v>2</v>
      </c>
      <c r="H64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4" t="str">
        <f>Tabla_Consulta_desde_proyectos6[[#This Row],[PRYApath]]&amp;" "&amp;Tabla_Consulta_desde_proyectos6[[#This Row],[Usunombre]]</f>
        <v>/0002/0002 DANNY DAVID BUSTOS ROJAS</v>
      </c>
    </row>
    <row r="6465" spans="1:11" x14ac:dyDescent="0.3">
      <c r="A6465" t="s">
        <v>4696</v>
      </c>
      <c r="B6465" t="s">
        <v>4709</v>
      </c>
      <c r="C6465" t="s">
        <v>6080</v>
      </c>
      <c r="D6465" t="s">
        <v>1086</v>
      </c>
      <c r="E6465" t="s">
        <v>69</v>
      </c>
      <c r="F6465" t="s">
        <v>4284</v>
      </c>
      <c r="G6465">
        <v>2</v>
      </c>
      <c r="H64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5" t="str">
        <f>Tabla_Consulta_desde_proyectos6[[#This Row],[PRYApath]]&amp;" "&amp;Tabla_Consulta_desde_proyectos6[[#This Row],[Usunombre]]</f>
        <v>/0002/0002 DANNY DAVID BUSTOS ROJAS</v>
      </c>
    </row>
    <row r="6466" spans="1:11" x14ac:dyDescent="0.3">
      <c r="A6466" t="s">
        <v>4696</v>
      </c>
      <c r="B6466" t="s">
        <v>4709</v>
      </c>
      <c r="C6466" t="s">
        <v>6072</v>
      </c>
      <c r="D6466" t="s">
        <v>1086</v>
      </c>
      <c r="E6466" t="s">
        <v>69</v>
      </c>
      <c r="F6466" t="s">
        <v>4284</v>
      </c>
      <c r="G6466">
        <v>6</v>
      </c>
      <c r="H64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6" t="str">
        <f>Tabla_Consulta_desde_proyectos6[[#This Row],[PRYApath]]&amp;" "&amp;Tabla_Consulta_desde_proyectos6[[#This Row],[Usunombre]]</f>
        <v>/0002/0002 DANNY DAVID BUSTOS ROJAS</v>
      </c>
    </row>
    <row r="6467" spans="1:11" x14ac:dyDescent="0.3">
      <c r="A6467" t="s">
        <v>4696</v>
      </c>
      <c r="B6467" t="s">
        <v>4709</v>
      </c>
      <c r="C6467" t="s">
        <v>6081</v>
      </c>
      <c r="D6467" t="s">
        <v>1086</v>
      </c>
      <c r="E6467" t="s">
        <v>69</v>
      </c>
      <c r="F6467" t="s">
        <v>4284</v>
      </c>
      <c r="G6467">
        <v>15</v>
      </c>
      <c r="H64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7" t="str">
        <f>Tabla_Consulta_desde_proyectos6[[#This Row],[PRYApath]]&amp;" "&amp;Tabla_Consulta_desde_proyectos6[[#This Row],[Usunombre]]</f>
        <v>/0002/0002 DANNY DAVID BUSTOS ROJAS</v>
      </c>
    </row>
    <row r="6468" spans="1:11" x14ac:dyDescent="0.3">
      <c r="A6468" t="s">
        <v>4696</v>
      </c>
      <c r="B6468" t="s">
        <v>4709</v>
      </c>
      <c r="C6468" t="s">
        <v>6082</v>
      </c>
      <c r="D6468" t="s">
        <v>1086</v>
      </c>
      <c r="E6468" t="s">
        <v>69</v>
      </c>
      <c r="F6468" t="s">
        <v>4342</v>
      </c>
      <c r="G6468">
        <v>1</v>
      </c>
      <c r="H64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8" t="str">
        <f>Tabla_Consulta_desde_proyectos6[[#This Row],[PRYApath]]&amp;" "&amp;Tabla_Consulta_desde_proyectos6[[#This Row],[Usunombre]]</f>
        <v>/0002/0002 DANNY DAVID BUSTOS ROJAS</v>
      </c>
    </row>
    <row r="6469" spans="1:11" x14ac:dyDescent="0.3">
      <c r="A6469" t="s">
        <v>4696</v>
      </c>
      <c r="B6469" t="s">
        <v>4709</v>
      </c>
      <c r="C6469" t="s">
        <v>6083</v>
      </c>
      <c r="D6469" t="s">
        <v>1086</v>
      </c>
      <c r="E6469" t="s">
        <v>69</v>
      </c>
      <c r="F6469" t="s">
        <v>4342</v>
      </c>
      <c r="G6469">
        <v>1</v>
      </c>
      <c r="H64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69" t="str">
        <f>Tabla_Consulta_desde_proyectos6[[#This Row],[PRYApath]]&amp;" "&amp;Tabla_Consulta_desde_proyectos6[[#This Row],[Usunombre]]</f>
        <v>/0002/0002 DANNY DAVID BUSTOS ROJAS</v>
      </c>
    </row>
    <row r="6470" spans="1:11" x14ac:dyDescent="0.3">
      <c r="A6470" t="s">
        <v>4696</v>
      </c>
      <c r="B6470" t="s">
        <v>4709</v>
      </c>
      <c r="C6470" t="s">
        <v>6084</v>
      </c>
      <c r="D6470" t="s">
        <v>1086</v>
      </c>
      <c r="E6470" t="s">
        <v>69</v>
      </c>
      <c r="F6470" t="s">
        <v>4342</v>
      </c>
      <c r="G6470">
        <v>1</v>
      </c>
      <c r="H64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0" t="str">
        <f>Tabla_Consulta_desde_proyectos6[[#This Row],[PRYApath]]&amp;" "&amp;Tabla_Consulta_desde_proyectos6[[#This Row],[Usunombre]]</f>
        <v>/0002/0002 DANNY DAVID BUSTOS ROJAS</v>
      </c>
    </row>
    <row r="6471" spans="1:11" x14ac:dyDescent="0.3">
      <c r="A6471" t="s">
        <v>4696</v>
      </c>
      <c r="B6471" t="s">
        <v>4709</v>
      </c>
      <c r="C6471" t="s">
        <v>6068</v>
      </c>
      <c r="D6471" t="s">
        <v>1086</v>
      </c>
      <c r="E6471" t="s">
        <v>69</v>
      </c>
      <c r="F6471" t="s">
        <v>4342</v>
      </c>
      <c r="G6471">
        <v>4</v>
      </c>
      <c r="H64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1" t="str">
        <f>Tabla_Consulta_desde_proyectos6[[#This Row],[PRYApath]]&amp;" "&amp;Tabla_Consulta_desde_proyectos6[[#This Row],[Usunombre]]</f>
        <v>/0002/0002 DANNY DAVID BUSTOS ROJAS</v>
      </c>
    </row>
    <row r="6472" spans="1:11" x14ac:dyDescent="0.3">
      <c r="A6472" t="s">
        <v>4696</v>
      </c>
      <c r="B6472" t="s">
        <v>4709</v>
      </c>
      <c r="C6472" t="s">
        <v>6079</v>
      </c>
      <c r="D6472" t="s">
        <v>1086</v>
      </c>
      <c r="E6472" t="s">
        <v>69</v>
      </c>
      <c r="F6472" t="s">
        <v>4342</v>
      </c>
      <c r="G6472">
        <v>12</v>
      </c>
      <c r="H64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2" t="str">
        <f>Tabla_Consulta_desde_proyectos6[[#This Row],[PRYApath]]&amp;" "&amp;Tabla_Consulta_desde_proyectos6[[#This Row],[Usunombre]]</f>
        <v>/0002/0002 DANNY DAVID BUSTOS ROJAS</v>
      </c>
    </row>
    <row r="6473" spans="1:11" x14ac:dyDescent="0.3">
      <c r="A6473" t="s">
        <v>4696</v>
      </c>
      <c r="B6473" t="s">
        <v>4709</v>
      </c>
      <c r="C6473" t="s">
        <v>6074</v>
      </c>
      <c r="D6473" t="s">
        <v>1086</v>
      </c>
      <c r="E6473" t="s">
        <v>69</v>
      </c>
      <c r="F6473" t="s">
        <v>4366</v>
      </c>
      <c r="G6473">
        <v>1</v>
      </c>
      <c r="H64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3" t="str">
        <f>Tabla_Consulta_desde_proyectos6[[#This Row],[PRYApath]]&amp;" "&amp;Tabla_Consulta_desde_proyectos6[[#This Row],[Usunombre]]</f>
        <v>/0002/0002 DANNY DAVID BUSTOS ROJAS</v>
      </c>
    </row>
    <row r="6474" spans="1:11" x14ac:dyDescent="0.3">
      <c r="A6474" t="s">
        <v>4696</v>
      </c>
      <c r="B6474" t="s">
        <v>4709</v>
      </c>
      <c r="C6474" t="s">
        <v>6085</v>
      </c>
      <c r="D6474" t="s">
        <v>1086</v>
      </c>
      <c r="E6474" t="s">
        <v>69</v>
      </c>
      <c r="F6474" t="s">
        <v>4366</v>
      </c>
      <c r="G6474">
        <v>1</v>
      </c>
      <c r="H64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4" t="str">
        <f>Tabla_Consulta_desde_proyectos6[[#This Row],[PRYApath]]&amp;" "&amp;Tabla_Consulta_desde_proyectos6[[#This Row],[Usunombre]]</f>
        <v>/0002/0002 DANNY DAVID BUSTOS ROJAS</v>
      </c>
    </row>
    <row r="6475" spans="1:11" x14ac:dyDescent="0.3">
      <c r="A6475" t="s">
        <v>4696</v>
      </c>
      <c r="B6475" t="s">
        <v>4709</v>
      </c>
      <c r="C6475" t="s">
        <v>6084</v>
      </c>
      <c r="D6475" t="s">
        <v>1086</v>
      </c>
      <c r="E6475" t="s">
        <v>69</v>
      </c>
      <c r="F6475" t="s">
        <v>4366</v>
      </c>
      <c r="G6475">
        <v>15</v>
      </c>
      <c r="H64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5" t="str">
        <f>Tabla_Consulta_desde_proyectos6[[#This Row],[PRYApath]]&amp;" "&amp;Tabla_Consulta_desde_proyectos6[[#This Row],[Usunombre]]</f>
        <v>/0002/0002 DANNY DAVID BUSTOS ROJAS</v>
      </c>
    </row>
    <row r="6476" spans="1:11" x14ac:dyDescent="0.3">
      <c r="A6476" t="s">
        <v>4696</v>
      </c>
      <c r="B6476" t="s">
        <v>4709</v>
      </c>
      <c r="C6476" t="s">
        <v>6082</v>
      </c>
      <c r="D6476" t="s">
        <v>1086</v>
      </c>
      <c r="E6476" t="s">
        <v>69</v>
      </c>
      <c r="F6476" t="s">
        <v>4388</v>
      </c>
      <c r="G6476">
        <v>0.5</v>
      </c>
      <c r="H64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6" t="str">
        <f>Tabla_Consulta_desde_proyectos6[[#This Row],[PRYApath]]&amp;" "&amp;Tabla_Consulta_desde_proyectos6[[#This Row],[Usunombre]]</f>
        <v>/0002/0002 DANNY DAVID BUSTOS ROJAS</v>
      </c>
    </row>
    <row r="6477" spans="1:11" x14ac:dyDescent="0.3">
      <c r="A6477" t="s">
        <v>4696</v>
      </c>
      <c r="B6477" t="s">
        <v>4709</v>
      </c>
      <c r="C6477" t="s">
        <v>6086</v>
      </c>
      <c r="D6477" t="s">
        <v>1086</v>
      </c>
      <c r="E6477" t="s">
        <v>69</v>
      </c>
      <c r="F6477" t="s">
        <v>4388</v>
      </c>
      <c r="G6477">
        <v>0.5</v>
      </c>
      <c r="H64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7" t="str">
        <f>Tabla_Consulta_desde_proyectos6[[#This Row],[PRYApath]]&amp;" "&amp;Tabla_Consulta_desde_proyectos6[[#This Row],[Usunombre]]</f>
        <v>/0002/0002 DANNY DAVID BUSTOS ROJAS</v>
      </c>
    </row>
    <row r="6478" spans="1:11" x14ac:dyDescent="0.3">
      <c r="A6478" t="s">
        <v>4696</v>
      </c>
      <c r="B6478" t="s">
        <v>4709</v>
      </c>
      <c r="C6478" t="s">
        <v>6071</v>
      </c>
      <c r="D6478" t="s">
        <v>1086</v>
      </c>
      <c r="E6478" t="s">
        <v>69</v>
      </c>
      <c r="F6478" t="s">
        <v>4388</v>
      </c>
      <c r="G6478">
        <v>3</v>
      </c>
      <c r="H64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8" t="str">
        <f>Tabla_Consulta_desde_proyectos6[[#This Row],[PRYApath]]&amp;" "&amp;Tabla_Consulta_desde_proyectos6[[#This Row],[Usunombre]]</f>
        <v>/0002/0002 DANNY DAVID BUSTOS ROJAS</v>
      </c>
    </row>
    <row r="6479" spans="1:11" x14ac:dyDescent="0.3">
      <c r="A6479" t="s">
        <v>4696</v>
      </c>
      <c r="B6479" t="s">
        <v>4709</v>
      </c>
      <c r="C6479" t="s">
        <v>6087</v>
      </c>
      <c r="D6479" t="s">
        <v>1086</v>
      </c>
      <c r="E6479" t="s">
        <v>69</v>
      </c>
      <c r="F6479" t="s">
        <v>4388</v>
      </c>
      <c r="G6479">
        <v>4</v>
      </c>
      <c r="H64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79" t="str">
        <f>Tabla_Consulta_desde_proyectos6[[#This Row],[PRYApath]]&amp;" "&amp;Tabla_Consulta_desde_proyectos6[[#This Row],[Usunombre]]</f>
        <v>/0002/0002 DANNY DAVID BUSTOS ROJAS</v>
      </c>
    </row>
    <row r="6480" spans="1:11" x14ac:dyDescent="0.3">
      <c r="A6480" t="s">
        <v>4696</v>
      </c>
      <c r="B6480" t="s">
        <v>4709</v>
      </c>
      <c r="C6480" t="s">
        <v>6088</v>
      </c>
      <c r="D6480" t="s">
        <v>1086</v>
      </c>
      <c r="E6480" t="s">
        <v>69</v>
      </c>
      <c r="F6480" t="s">
        <v>4388</v>
      </c>
      <c r="G6480">
        <v>11</v>
      </c>
      <c r="H64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0" t="str">
        <f>Tabla_Consulta_desde_proyectos6[[#This Row],[PRYApath]]&amp;" "&amp;Tabla_Consulta_desde_proyectos6[[#This Row],[Usunombre]]</f>
        <v>/0002/0002 DANNY DAVID BUSTOS ROJAS</v>
      </c>
    </row>
    <row r="6481" spans="1:11" x14ac:dyDescent="0.3">
      <c r="A6481" t="s">
        <v>4696</v>
      </c>
      <c r="B6481" t="s">
        <v>4709</v>
      </c>
      <c r="C6481" t="s">
        <v>6089</v>
      </c>
      <c r="D6481" t="s">
        <v>1086</v>
      </c>
      <c r="E6481" t="s">
        <v>69</v>
      </c>
      <c r="F6481" t="s">
        <v>4388</v>
      </c>
      <c r="G6481">
        <v>33</v>
      </c>
      <c r="H64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1" t="str">
        <f>Tabla_Consulta_desde_proyectos6[[#This Row],[PRYApath]]&amp;" "&amp;Tabla_Consulta_desde_proyectos6[[#This Row],[Usunombre]]</f>
        <v>/0002/0002 DANNY DAVID BUSTOS ROJAS</v>
      </c>
    </row>
    <row r="6482" spans="1:11" x14ac:dyDescent="0.3">
      <c r="A6482" t="s">
        <v>4696</v>
      </c>
      <c r="B6482" t="s">
        <v>4709</v>
      </c>
      <c r="C6482" t="s">
        <v>6088</v>
      </c>
      <c r="D6482" t="s">
        <v>1086</v>
      </c>
      <c r="E6482" t="s">
        <v>69</v>
      </c>
      <c r="F6482" t="s">
        <v>4422</v>
      </c>
      <c r="G6482">
        <v>2</v>
      </c>
      <c r="H64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2" t="str">
        <f>Tabla_Consulta_desde_proyectos6[[#This Row],[PRYApath]]&amp;" "&amp;Tabla_Consulta_desde_proyectos6[[#This Row],[Usunombre]]</f>
        <v>/0002/0002 DANNY DAVID BUSTOS ROJAS</v>
      </c>
    </row>
    <row r="6483" spans="1:11" x14ac:dyDescent="0.3">
      <c r="A6483" t="s">
        <v>4696</v>
      </c>
      <c r="B6483" t="s">
        <v>4709</v>
      </c>
      <c r="C6483" t="s">
        <v>6090</v>
      </c>
      <c r="D6483" t="s">
        <v>1086</v>
      </c>
      <c r="E6483" t="s">
        <v>69</v>
      </c>
      <c r="F6483" t="s">
        <v>4422</v>
      </c>
      <c r="G6483">
        <v>2</v>
      </c>
      <c r="H64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3" t="str">
        <f>Tabla_Consulta_desde_proyectos6[[#This Row],[PRYApath]]&amp;" "&amp;Tabla_Consulta_desde_proyectos6[[#This Row],[Usunombre]]</f>
        <v>/0002/0002 DANNY DAVID BUSTOS ROJAS</v>
      </c>
    </row>
    <row r="6484" spans="1:11" x14ac:dyDescent="0.3">
      <c r="A6484" t="s">
        <v>4696</v>
      </c>
      <c r="B6484" t="s">
        <v>4709</v>
      </c>
      <c r="C6484" t="s">
        <v>6091</v>
      </c>
      <c r="D6484" t="s">
        <v>1086</v>
      </c>
      <c r="E6484" t="s">
        <v>69</v>
      </c>
      <c r="F6484" t="s">
        <v>4422</v>
      </c>
      <c r="G6484">
        <v>2.5</v>
      </c>
      <c r="H64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4" t="str">
        <f>Tabla_Consulta_desde_proyectos6[[#This Row],[PRYApath]]&amp;" "&amp;Tabla_Consulta_desde_proyectos6[[#This Row],[Usunombre]]</f>
        <v>/0002/0002 DANNY DAVID BUSTOS ROJAS</v>
      </c>
    </row>
    <row r="6485" spans="1:11" x14ac:dyDescent="0.3">
      <c r="A6485" t="s">
        <v>4696</v>
      </c>
      <c r="B6485" t="s">
        <v>4709</v>
      </c>
      <c r="C6485" t="s">
        <v>6071</v>
      </c>
      <c r="D6485" t="s">
        <v>1086</v>
      </c>
      <c r="E6485" t="s">
        <v>69</v>
      </c>
      <c r="F6485" t="s">
        <v>4422</v>
      </c>
      <c r="G6485">
        <v>5</v>
      </c>
      <c r="H64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5" t="str">
        <f>Tabla_Consulta_desde_proyectos6[[#This Row],[PRYApath]]&amp;" "&amp;Tabla_Consulta_desde_proyectos6[[#This Row],[Usunombre]]</f>
        <v>/0002/0002 DANNY DAVID BUSTOS ROJAS</v>
      </c>
    </row>
    <row r="6486" spans="1:11" x14ac:dyDescent="0.3">
      <c r="A6486" t="s">
        <v>4696</v>
      </c>
      <c r="B6486" t="s">
        <v>4709</v>
      </c>
      <c r="C6486" t="s">
        <v>6092</v>
      </c>
      <c r="D6486" t="s">
        <v>1086</v>
      </c>
      <c r="E6486" t="s">
        <v>69</v>
      </c>
      <c r="F6486" t="s">
        <v>4422</v>
      </c>
      <c r="G6486">
        <v>5</v>
      </c>
      <c r="H64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6" t="str">
        <f>Tabla_Consulta_desde_proyectos6[[#This Row],[PRYApath]]&amp;" "&amp;Tabla_Consulta_desde_proyectos6[[#This Row],[Usunombre]]</f>
        <v>/0002/0002 DANNY DAVID BUSTOS ROJAS</v>
      </c>
    </row>
    <row r="6487" spans="1:11" x14ac:dyDescent="0.3">
      <c r="A6487" t="s">
        <v>4696</v>
      </c>
      <c r="B6487" t="s">
        <v>4709</v>
      </c>
      <c r="C6487" t="s">
        <v>6093</v>
      </c>
      <c r="D6487" t="s">
        <v>1086</v>
      </c>
      <c r="E6487" t="s">
        <v>69</v>
      </c>
      <c r="F6487" t="s">
        <v>4434</v>
      </c>
      <c r="G6487">
        <v>2</v>
      </c>
      <c r="H64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7" t="str">
        <f>Tabla_Consulta_desde_proyectos6[[#This Row],[PRYApath]]&amp;" "&amp;Tabla_Consulta_desde_proyectos6[[#This Row],[Usunombre]]</f>
        <v>/0002/0002 DANNY DAVID BUSTOS ROJAS</v>
      </c>
    </row>
    <row r="6488" spans="1:11" x14ac:dyDescent="0.3">
      <c r="A6488" t="s">
        <v>4696</v>
      </c>
      <c r="B6488" t="s">
        <v>4709</v>
      </c>
      <c r="C6488" t="s">
        <v>6094</v>
      </c>
      <c r="D6488" t="s">
        <v>1086</v>
      </c>
      <c r="E6488" t="s">
        <v>69</v>
      </c>
      <c r="F6488" t="s">
        <v>4434</v>
      </c>
      <c r="G6488">
        <v>2.5</v>
      </c>
      <c r="H64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8" t="str">
        <f>Tabla_Consulta_desde_proyectos6[[#This Row],[PRYApath]]&amp;" "&amp;Tabla_Consulta_desde_proyectos6[[#This Row],[Usunombre]]</f>
        <v>/0002/0002 DANNY DAVID BUSTOS ROJAS</v>
      </c>
    </row>
    <row r="6489" spans="1:11" x14ac:dyDescent="0.3">
      <c r="A6489" t="s">
        <v>4696</v>
      </c>
      <c r="B6489" t="s">
        <v>4709</v>
      </c>
      <c r="C6489" t="s">
        <v>6095</v>
      </c>
      <c r="D6489" t="s">
        <v>1086</v>
      </c>
      <c r="E6489" t="s">
        <v>69</v>
      </c>
      <c r="F6489" t="s">
        <v>4434</v>
      </c>
      <c r="G6489">
        <v>3</v>
      </c>
      <c r="H64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89" t="str">
        <f>Tabla_Consulta_desde_proyectos6[[#This Row],[PRYApath]]&amp;" "&amp;Tabla_Consulta_desde_proyectos6[[#This Row],[Usunombre]]</f>
        <v>/0002/0002 DANNY DAVID BUSTOS ROJAS</v>
      </c>
    </row>
    <row r="6490" spans="1:11" x14ac:dyDescent="0.3">
      <c r="A6490" t="s">
        <v>4696</v>
      </c>
      <c r="B6490" t="s">
        <v>4709</v>
      </c>
      <c r="C6490" t="s">
        <v>6096</v>
      </c>
      <c r="D6490" t="s">
        <v>1086</v>
      </c>
      <c r="E6490" t="s">
        <v>69</v>
      </c>
      <c r="F6490" t="s">
        <v>4434</v>
      </c>
      <c r="G6490">
        <v>3</v>
      </c>
      <c r="H64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0" t="str">
        <f>Tabla_Consulta_desde_proyectos6[[#This Row],[PRYApath]]&amp;" "&amp;Tabla_Consulta_desde_proyectos6[[#This Row],[Usunombre]]</f>
        <v>/0002/0002 DANNY DAVID BUSTOS ROJAS</v>
      </c>
    </row>
    <row r="6491" spans="1:11" x14ac:dyDescent="0.3">
      <c r="A6491" t="s">
        <v>4696</v>
      </c>
      <c r="B6491" t="s">
        <v>4709</v>
      </c>
      <c r="C6491" t="s">
        <v>6097</v>
      </c>
      <c r="D6491" t="s">
        <v>1086</v>
      </c>
      <c r="E6491" t="s">
        <v>69</v>
      </c>
      <c r="F6491" t="s">
        <v>4434</v>
      </c>
      <c r="G6491">
        <v>11</v>
      </c>
      <c r="H64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1" t="str">
        <f>Tabla_Consulta_desde_proyectos6[[#This Row],[PRYApath]]&amp;" "&amp;Tabla_Consulta_desde_proyectos6[[#This Row],[Usunombre]]</f>
        <v>/0002/0002 DANNY DAVID BUSTOS ROJAS</v>
      </c>
    </row>
    <row r="6492" spans="1:11" x14ac:dyDescent="0.3">
      <c r="A6492" t="s">
        <v>4696</v>
      </c>
      <c r="B6492" t="s">
        <v>4709</v>
      </c>
      <c r="C6492" t="s">
        <v>6095</v>
      </c>
      <c r="D6492" t="s">
        <v>1086</v>
      </c>
      <c r="E6492" t="s">
        <v>69</v>
      </c>
      <c r="F6492" t="s">
        <v>4559</v>
      </c>
      <c r="G6492">
        <v>4</v>
      </c>
      <c r="H64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2" t="str">
        <f>Tabla_Consulta_desde_proyectos6[[#This Row],[PRYApath]]&amp;" "&amp;Tabla_Consulta_desde_proyectos6[[#This Row],[Usunombre]]</f>
        <v>/0002/0002 DANNY DAVID BUSTOS ROJAS</v>
      </c>
    </row>
    <row r="6493" spans="1:11" x14ac:dyDescent="0.3">
      <c r="A6493" t="s">
        <v>4696</v>
      </c>
      <c r="B6493" t="s">
        <v>4709</v>
      </c>
      <c r="C6493" t="s">
        <v>6098</v>
      </c>
      <c r="D6493" t="s">
        <v>1086</v>
      </c>
      <c r="E6493" t="s">
        <v>69</v>
      </c>
      <c r="F6493" t="s">
        <v>4610</v>
      </c>
      <c r="G6493">
        <v>1.5</v>
      </c>
      <c r="H64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3" t="str">
        <f>Tabla_Consulta_desde_proyectos6[[#This Row],[PRYApath]]&amp;" "&amp;Tabla_Consulta_desde_proyectos6[[#This Row],[Usunombre]]</f>
        <v>/0002/0002 DANNY DAVID BUSTOS ROJAS</v>
      </c>
    </row>
    <row r="6494" spans="1:11" x14ac:dyDescent="0.3">
      <c r="A6494" t="s">
        <v>4696</v>
      </c>
      <c r="B6494" t="s">
        <v>4709</v>
      </c>
      <c r="C6494" t="s">
        <v>6099</v>
      </c>
      <c r="D6494" t="s">
        <v>1086</v>
      </c>
      <c r="E6494" t="s">
        <v>69</v>
      </c>
      <c r="F6494" t="s">
        <v>4692</v>
      </c>
      <c r="G6494">
        <v>1</v>
      </c>
      <c r="H64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4" t="str">
        <f>Tabla_Consulta_desde_proyectos6[[#This Row],[PRYApath]]&amp;" "&amp;Tabla_Consulta_desde_proyectos6[[#This Row],[Usunombre]]</f>
        <v>/0002/0002 DANNY DAVID BUSTOS ROJAS</v>
      </c>
    </row>
    <row r="6495" spans="1:11" x14ac:dyDescent="0.3">
      <c r="A6495" t="s">
        <v>4696</v>
      </c>
      <c r="B6495" t="s">
        <v>4709</v>
      </c>
      <c r="C6495" t="s">
        <v>6100</v>
      </c>
      <c r="D6495" t="s">
        <v>1086</v>
      </c>
      <c r="E6495" t="s">
        <v>69</v>
      </c>
      <c r="F6495" t="s">
        <v>4692</v>
      </c>
      <c r="G6495">
        <v>1</v>
      </c>
      <c r="H64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5" t="str">
        <f>Tabla_Consulta_desde_proyectos6[[#This Row],[PRYApath]]&amp;" "&amp;Tabla_Consulta_desde_proyectos6[[#This Row],[Usunombre]]</f>
        <v>/0002/0002 DANNY DAVID BUSTOS ROJAS</v>
      </c>
    </row>
    <row r="6496" spans="1:11" x14ac:dyDescent="0.3">
      <c r="A6496" t="s">
        <v>4696</v>
      </c>
      <c r="B6496" t="s">
        <v>4709</v>
      </c>
      <c r="C6496" t="s">
        <v>6101</v>
      </c>
      <c r="D6496" t="s">
        <v>1086</v>
      </c>
      <c r="E6496" t="s">
        <v>69</v>
      </c>
      <c r="F6496" t="s">
        <v>4640</v>
      </c>
      <c r="G6496">
        <v>2</v>
      </c>
      <c r="H64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6" t="str">
        <f>Tabla_Consulta_desde_proyectos6[[#This Row],[PRYApath]]&amp;" "&amp;Tabla_Consulta_desde_proyectos6[[#This Row],[Usunombre]]</f>
        <v>/0002/0002 DANNY DAVID BUSTOS ROJAS</v>
      </c>
    </row>
    <row r="6497" spans="1:11" x14ac:dyDescent="0.3">
      <c r="A6497" t="s">
        <v>4696</v>
      </c>
      <c r="B6497" t="s">
        <v>4709</v>
      </c>
      <c r="C6497" t="s">
        <v>6071</v>
      </c>
      <c r="D6497" t="s">
        <v>1086</v>
      </c>
      <c r="E6497" t="s">
        <v>69</v>
      </c>
      <c r="F6497" t="s">
        <v>4640</v>
      </c>
      <c r="G6497">
        <v>4</v>
      </c>
      <c r="H64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7" t="str">
        <f>Tabla_Consulta_desde_proyectos6[[#This Row],[PRYApath]]&amp;" "&amp;Tabla_Consulta_desde_proyectos6[[#This Row],[Usunombre]]</f>
        <v>/0002/0002 DANNY DAVID BUSTOS ROJAS</v>
      </c>
    </row>
    <row r="6498" spans="1:11" x14ac:dyDescent="0.3">
      <c r="A6498" t="s">
        <v>4696</v>
      </c>
      <c r="B6498" t="s">
        <v>4709</v>
      </c>
      <c r="C6498" t="s">
        <v>6076</v>
      </c>
      <c r="D6498" t="s">
        <v>1086</v>
      </c>
      <c r="E6498" t="s">
        <v>57</v>
      </c>
      <c r="F6498" t="s">
        <v>4258</v>
      </c>
      <c r="G6498">
        <v>1</v>
      </c>
      <c r="H64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8" t="str">
        <f>Tabla_Consulta_desde_proyectos6[[#This Row],[PRYApath]]&amp;" "&amp;Tabla_Consulta_desde_proyectos6[[#This Row],[Usunombre]]</f>
        <v>/0002/0002 JOSE MADRIGAL ARIAS</v>
      </c>
    </row>
    <row r="6499" spans="1:11" x14ac:dyDescent="0.3">
      <c r="A6499" t="s">
        <v>4696</v>
      </c>
      <c r="B6499" t="s">
        <v>4709</v>
      </c>
      <c r="C6499" t="s">
        <v>4812</v>
      </c>
      <c r="D6499" t="s">
        <v>1086</v>
      </c>
      <c r="E6499" t="s">
        <v>57</v>
      </c>
      <c r="F6499" t="s">
        <v>4284</v>
      </c>
      <c r="G6499">
        <v>1</v>
      </c>
      <c r="H64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4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4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499" t="str">
        <f>Tabla_Consulta_desde_proyectos6[[#This Row],[PRYApath]]&amp;" "&amp;Tabla_Consulta_desde_proyectos6[[#This Row],[Usunombre]]</f>
        <v>/0002/0002 JOSE MADRIGAL ARIAS</v>
      </c>
    </row>
    <row r="6500" spans="1:11" x14ac:dyDescent="0.3">
      <c r="A6500" t="s">
        <v>4696</v>
      </c>
      <c r="B6500" t="s">
        <v>4709</v>
      </c>
      <c r="C6500" t="s">
        <v>6078</v>
      </c>
      <c r="D6500" t="s">
        <v>1086</v>
      </c>
      <c r="E6500" t="s">
        <v>57</v>
      </c>
      <c r="F6500" t="s">
        <v>4284</v>
      </c>
      <c r="G6500">
        <v>1.5</v>
      </c>
      <c r="H65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0" t="str">
        <f>Tabla_Consulta_desde_proyectos6[[#This Row],[PRYApath]]&amp;" "&amp;Tabla_Consulta_desde_proyectos6[[#This Row],[Usunombre]]</f>
        <v>/0002/0002 JOSE MADRIGAL ARIAS</v>
      </c>
    </row>
    <row r="6501" spans="1:11" x14ac:dyDescent="0.3">
      <c r="A6501" t="s">
        <v>4696</v>
      </c>
      <c r="B6501" t="s">
        <v>4709</v>
      </c>
      <c r="C6501" t="s">
        <v>6080</v>
      </c>
      <c r="D6501" t="s">
        <v>1086</v>
      </c>
      <c r="E6501" t="s">
        <v>57</v>
      </c>
      <c r="F6501" t="s">
        <v>4284</v>
      </c>
      <c r="G6501">
        <v>2</v>
      </c>
      <c r="H65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1" t="str">
        <f>Tabla_Consulta_desde_proyectos6[[#This Row],[PRYApath]]&amp;" "&amp;Tabla_Consulta_desde_proyectos6[[#This Row],[Usunombre]]</f>
        <v>/0002/0002 JOSE MADRIGAL ARIAS</v>
      </c>
    </row>
    <row r="6502" spans="1:11" x14ac:dyDescent="0.3">
      <c r="A6502" t="s">
        <v>4696</v>
      </c>
      <c r="B6502" t="s">
        <v>4709</v>
      </c>
      <c r="C6502" t="s">
        <v>6079</v>
      </c>
      <c r="D6502" t="s">
        <v>1086</v>
      </c>
      <c r="E6502" t="s">
        <v>57</v>
      </c>
      <c r="F6502" t="s">
        <v>4284</v>
      </c>
      <c r="G6502">
        <v>10.5</v>
      </c>
      <c r="H65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2" t="str">
        <f>Tabla_Consulta_desde_proyectos6[[#This Row],[PRYApath]]&amp;" "&amp;Tabla_Consulta_desde_proyectos6[[#This Row],[Usunombre]]</f>
        <v>/0002/0002 JOSE MADRIGAL ARIAS</v>
      </c>
    </row>
    <row r="6503" spans="1:11" x14ac:dyDescent="0.3">
      <c r="A6503" t="s">
        <v>4696</v>
      </c>
      <c r="B6503" t="s">
        <v>4709</v>
      </c>
      <c r="C6503" t="s">
        <v>6067</v>
      </c>
      <c r="D6503" t="s">
        <v>1086</v>
      </c>
      <c r="E6503" t="s">
        <v>57</v>
      </c>
      <c r="F6503" t="s">
        <v>4366</v>
      </c>
      <c r="G6503">
        <v>2</v>
      </c>
      <c r="H65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3" t="str">
        <f>Tabla_Consulta_desde_proyectos6[[#This Row],[PRYApath]]&amp;" "&amp;Tabla_Consulta_desde_proyectos6[[#This Row],[Usunombre]]</f>
        <v>/0002/0002 JOSE MADRIGAL ARIAS</v>
      </c>
    </row>
    <row r="6504" spans="1:11" x14ac:dyDescent="0.3">
      <c r="A6504" t="s">
        <v>4696</v>
      </c>
      <c r="B6504" t="s">
        <v>4709</v>
      </c>
      <c r="C6504" t="s">
        <v>6102</v>
      </c>
      <c r="D6504" t="s">
        <v>1086</v>
      </c>
      <c r="E6504" t="s">
        <v>52</v>
      </c>
      <c r="F6504" t="s">
        <v>4284</v>
      </c>
      <c r="G6504">
        <v>1.65</v>
      </c>
      <c r="H65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4" t="str">
        <f>Tabla_Consulta_desde_proyectos6[[#This Row],[PRYApath]]&amp;" "&amp;Tabla_Consulta_desde_proyectos6[[#This Row],[Usunombre]]</f>
        <v>/0002/0002 JUAN ANTONIO MORA GARCIA</v>
      </c>
    </row>
    <row r="6505" spans="1:11" x14ac:dyDescent="0.3">
      <c r="A6505" t="s">
        <v>4696</v>
      </c>
      <c r="B6505" t="s">
        <v>4709</v>
      </c>
      <c r="C6505" t="s">
        <v>6103</v>
      </c>
      <c r="D6505" t="s">
        <v>1086</v>
      </c>
      <c r="E6505" t="s">
        <v>52</v>
      </c>
      <c r="F6505" t="s">
        <v>4493</v>
      </c>
      <c r="G6505">
        <v>2.5</v>
      </c>
      <c r="H65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5" t="str">
        <f>Tabla_Consulta_desde_proyectos6[[#This Row],[PRYApath]]&amp;" "&amp;Tabla_Consulta_desde_proyectos6[[#This Row],[Usunombre]]</f>
        <v>/0002/0002 JUAN ANTONIO MORA GARCIA</v>
      </c>
    </row>
    <row r="6506" spans="1:11" x14ac:dyDescent="0.3">
      <c r="A6506" t="s">
        <v>4696</v>
      </c>
      <c r="B6506" t="s">
        <v>4709</v>
      </c>
      <c r="C6506" t="s">
        <v>6102</v>
      </c>
      <c r="D6506" t="s">
        <v>1086</v>
      </c>
      <c r="E6506" t="s">
        <v>52</v>
      </c>
      <c r="F6506" t="s">
        <v>4593</v>
      </c>
      <c r="G6506">
        <v>2</v>
      </c>
      <c r="H65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6" t="str">
        <f>Tabla_Consulta_desde_proyectos6[[#This Row],[PRYApath]]&amp;" "&amp;Tabla_Consulta_desde_proyectos6[[#This Row],[Usunombre]]</f>
        <v>/0002/0002 JUAN ANTONIO MORA GARCIA</v>
      </c>
    </row>
    <row r="6507" spans="1:11" x14ac:dyDescent="0.3">
      <c r="A6507" t="s">
        <v>4696</v>
      </c>
      <c r="B6507" t="s">
        <v>4709</v>
      </c>
      <c r="C6507" t="s">
        <v>6104</v>
      </c>
      <c r="D6507" t="s">
        <v>1086</v>
      </c>
      <c r="E6507" t="s">
        <v>55</v>
      </c>
      <c r="F6507" t="s">
        <v>4258</v>
      </c>
      <c r="G6507">
        <v>3.5</v>
      </c>
      <c r="H65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7" t="str">
        <f>Tabla_Consulta_desde_proyectos6[[#This Row],[PRYApath]]&amp;" "&amp;Tabla_Consulta_desde_proyectos6[[#This Row],[Usunombre]]</f>
        <v>/0002/0002 LUIS ENRIQUE JIMENEZ SANCHO</v>
      </c>
    </row>
    <row r="6508" spans="1:11" x14ac:dyDescent="0.3">
      <c r="A6508" t="s">
        <v>4696</v>
      </c>
      <c r="B6508" t="s">
        <v>4709</v>
      </c>
      <c r="C6508" t="s">
        <v>6104</v>
      </c>
      <c r="D6508" t="s">
        <v>1086</v>
      </c>
      <c r="E6508" t="s">
        <v>55</v>
      </c>
      <c r="F6508" t="s">
        <v>4284</v>
      </c>
      <c r="G6508">
        <v>2.25</v>
      </c>
      <c r="H65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8" t="str">
        <f>Tabla_Consulta_desde_proyectos6[[#This Row],[PRYApath]]&amp;" "&amp;Tabla_Consulta_desde_proyectos6[[#This Row],[Usunombre]]</f>
        <v>/0002/0002 LUIS ENRIQUE JIMENEZ SANCHO</v>
      </c>
    </row>
    <row r="6509" spans="1:11" x14ac:dyDescent="0.3">
      <c r="A6509" t="s">
        <v>4696</v>
      </c>
      <c r="B6509" t="s">
        <v>4709</v>
      </c>
      <c r="C6509" t="s">
        <v>6067</v>
      </c>
      <c r="D6509" t="s">
        <v>1086</v>
      </c>
      <c r="E6509" t="s">
        <v>55</v>
      </c>
      <c r="F6509" t="s">
        <v>4366</v>
      </c>
      <c r="G6509">
        <v>4.5</v>
      </c>
      <c r="H65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09" t="str">
        <f>Tabla_Consulta_desde_proyectos6[[#This Row],[PRYApath]]&amp;" "&amp;Tabla_Consulta_desde_proyectos6[[#This Row],[Usunombre]]</f>
        <v>/0002/0002 LUIS ENRIQUE JIMENEZ SANCHO</v>
      </c>
    </row>
    <row r="6510" spans="1:11" x14ac:dyDescent="0.3">
      <c r="A6510" t="s">
        <v>4696</v>
      </c>
      <c r="B6510" t="s">
        <v>4709</v>
      </c>
      <c r="C6510" t="s">
        <v>6105</v>
      </c>
      <c r="D6510" t="s">
        <v>1086</v>
      </c>
      <c r="E6510" t="s">
        <v>55</v>
      </c>
      <c r="F6510" t="s">
        <v>4388</v>
      </c>
      <c r="G6510">
        <v>1.25</v>
      </c>
      <c r="H65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0" t="str">
        <f>Tabla_Consulta_desde_proyectos6[[#This Row],[PRYApath]]&amp;" "&amp;Tabla_Consulta_desde_proyectos6[[#This Row],[Usunombre]]</f>
        <v>/0002/0002 LUIS ENRIQUE JIMENEZ SANCHO</v>
      </c>
    </row>
    <row r="6511" spans="1:11" x14ac:dyDescent="0.3">
      <c r="A6511" t="s">
        <v>4696</v>
      </c>
      <c r="B6511" t="s">
        <v>4709</v>
      </c>
      <c r="C6511" t="s">
        <v>6106</v>
      </c>
      <c r="D6511" t="s">
        <v>1086</v>
      </c>
      <c r="E6511" t="s">
        <v>55</v>
      </c>
      <c r="F6511" t="s">
        <v>4388</v>
      </c>
      <c r="G6511">
        <v>2</v>
      </c>
      <c r="H65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1" t="str">
        <f>Tabla_Consulta_desde_proyectos6[[#This Row],[PRYApath]]&amp;" "&amp;Tabla_Consulta_desde_proyectos6[[#This Row],[Usunombre]]</f>
        <v>/0002/0002 LUIS ENRIQUE JIMENEZ SANCHO</v>
      </c>
    </row>
    <row r="6512" spans="1:11" x14ac:dyDescent="0.3">
      <c r="A6512" t="s">
        <v>4696</v>
      </c>
      <c r="B6512" t="s">
        <v>4709</v>
      </c>
      <c r="C6512" t="s">
        <v>6078</v>
      </c>
      <c r="D6512" t="s">
        <v>1086</v>
      </c>
      <c r="E6512" t="s">
        <v>70</v>
      </c>
      <c r="F6512" t="s">
        <v>4284</v>
      </c>
      <c r="G6512">
        <v>2</v>
      </c>
      <c r="H65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2" t="str">
        <f>Tabla_Consulta_desde_proyectos6[[#This Row],[PRYApath]]&amp;" "&amp;Tabla_Consulta_desde_proyectos6[[#This Row],[Usunombre]]</f>
        <v>/0002/0002 MARIELA GUTIERREZ HIDALGO</v>
      </c>
    </row>
    <row r="6513" spans="1:11" x14ac:dyDescent="0.3">
      <c r="A6513" t="s">
        <v>4696</v>
      </c>
      <c r="B6513" t="s">
        <v>4709</v>
      </c>
      <c r="C6513" t="s">
        <v>6081</v>
      </c>
      <c r="D6513" t="s">
        <v>1086</v>
      </c>
      <c r="E6513" t="s">
        <v>70</v>
      </c>
      <c r="F6513" t="s">
        <v>4284</v>
      </c>
      <c r="G6513">
        <v>8</v>
      </c>
      <c r="H65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3" t="str">
        <f>Tabla_Consulta_desde_proyectos6[[#This Row],[PRYApath]]&amp;" "&amp;Tabla_Consulta_desde_proyectos6[[#This Row],[Usunombre]]</f>
        <v>/0002/0002 MARIELA GUTIERREZ HIDALGO</v>
      </c>
    </row>
    <row r="6514" spans="1:11" x14ac:dyDescent="0.3">
      <c r="A6514" t="s">
        <v>4696</v>
      </c>
      <c r="B6514" t="s">
        <v>4709</v>
      </c>
      <c r="C6514" t="s">
        <v>6107</v>
      </c>
      <c r="D6514" t="s">
        <v>1086</v>
      </c>
      <c r="E6514" t="s">
        <v>70</v>
      </c>
      <c r="F6514" t="s">
        <v>4342</v>
      </c>
      <c r="G6514">
        <v>2</v>
      </c>
      <c r="H65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4" t="str">
        <f>Tabla_Consulta_desde_proyectos6[[#This Row],[PRYApath]]&amp;" "&amp;Tabla_Consulta_desde_proyectos6[[#This Row],[Usunombre]]</f>
        <v>/0002/0002 MARIELA GUTIERREZ HIDALGO</v>
      </c>
    </row>
    <row r="6515" spans="1:11" x14ac:dyDescent="0.3">
      <c r="A6515" t="s">
        <v>4696</v>
      </c>
      <c r="B6515" t="s">
        <v>4709</v>
      </c>
      <c r="C6515" t="s">
        <v>6108</v>
      </c>
      <c r="D6515" t="s">
        <v>1086</v>
      </c>
      <c r="E6515" t="s">
        <v>70</v>
      </c>
      <c r="F6515" t="s">
        <v>4366</v>
      </c>
      <c r="G6515">
        <v>3</v>
      </c>
      <c r="H65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5" t="str">
        <f>Tabla_Consulta_desde_proyectos6[[#This Row],[PRYApath]]&amp;" "&amp;Tabla_Consulta_desde_proyectos6[[#This Row],[Usunombre]]</f>
        <v>/0002/0002 MARIELA GUTIERREZ HIDALGO</v>
      </c>
    </row>
    <row r="6516" spans="1:11" x14ac:dyDescent="0.3">
      <c r="A6516" t="s">
        <v>4696</v>
      </c>
      <c r="B6516" t="s">
        <v>4709</v>
      </c>
      <c r="C6516" t="s">
        <v>6109</v>
      </c>
      <c r="D6516" t="s">
        <v>1086</v>
      </c>
      <c r="E6516" t="s">
        <v>70</v>
      </c>
      <c r="F6516" t="s">
        <v>4366</v>
      </c>
      <c r="G6516">
        <v>4</v>
      </c>
      <c r="H65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6" t="str">
        <f>Tabla_Consulta_desde_proyectos6[[#This Row],[PRYApath]]&amp;" "&amp;Tabla_Consulta_desde_proyectos6[[#This Row],[Usunombre]]</f>
        <v>/0002/0002 MARIELA GUTIERREZ HIDALGO</v>
      </c>
    </row>
    <row r="6517" spans="1:11" x14ac:dyDescent="0.3">
      <c r="A6517" t="s">
        <v>4696</v>
      </c>
      <c r="B6517" t="s">
        <v>4709</v>
      </c>
      <c r="C6517" t="s">
        <v>6085</v>
      </c>
      <c r="D6517" t="s">
        <v>1086</v>
      </c>
      <c r="E6517" t="s">
        <v>70</v>
      </c>
      <c r="F6517" t="s">
        <v>4366</v>
      </c>
      <c r="G6517">
        <v>7</v>
      </c>
      <c r="H65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7" t="str">
        <f>Tabla_Consulta_desde_proyectos6[[#This Row],[PRYApath]]&amp;" "&amp;Tabla_Consulta_desde_proyectos6[[#This Row],[Usunombre]]</f>
        <v>/0002/0002 MARIELA GUTIERREZ HIDALGO</v>
      </c>
    </row>
    <row r="6518" spans="1:11" x14ac:dyDescent="0.3">
      <c r="A6518" t="s">
        <v>4696</v>
      </c>
      <c r="B6518" t="s">
        <v>4709</v>
      </c>
      <c r="C6518" t="s">
        <v>6110</v>
      </c>
      <c r="D6518" t="s">
        <v>1086</v>
      </c>
      <c r="E6518" t="s">
        <v>70</v>
      </c>
      <c r="F6518" t="s">
        <v>4388</v>
      </c>
      <c r="G6518">
        <v>3</v>
      </c>
      <c r="H65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8" t="str">
        <f>Tabla_Consulta_desde_proyectos6[[#This Row],[PRYApath]]&amp;" "&amp;Tabla_Consulta_desde_proyectos6[[#This Row],[Usunombre]]</f>
        <v>/0002/0002 MARIELA GUTIERREZ HIDALGO</v>
      </c>
    </row>
    <row r="6519" spans="1:11" x14ac:dyDescent="0.3">
      <c r="A6519" t="s">
        <v>4696</v>
      </c>
      <c r="B6519" t="s">
        <v>4709</v>
      </c>
      <c r="C6519" t="s">
        <v>6111</v>
      </c>
      <c r="D6519" t="s">
        <v>1086</v>
      </c>
      <c r="E6519" t="s">
        <v>70</v>
      </c>
      <c r="F6519" t="s">
        <v>4388</v>
      </c>
      <c r="G6519">
        <v>4</v>
      </c>
      <c r="H65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19" t="str">
        <f>Tabla_Consulta_desde_proyectos6[[#This Row],[PRYApath]]&amp;" "&amp;Tabla_Consulta_desde_proyectos6[[#This Row],[Usunombre]]</f>
        <v>/0002/0002 MARIELA GUTIERREZ HIDALGO</v>
      </c>
    </row>
    <row r="6520" spans="1:11" x14ac:dyDescent="0.3">
      <c r="A6520" t="s">
        <v>4696</v>
      </c>
      <c r="B6520" t="s">
        <v>4709</v>
      </c>
      <c r="C6520" t="s">
        <v>6069</v>
      </c>
      <c r="D6520" t="s">
        <v>1086</v>
      </c>
      <c r="E6520" t="s">
        <v>70</v>
      </c>
      <c r="F6520" t="s">
        <v>4388</v>
      </c>
      <c r="G6520">
        <v>8</v>
      </c>
      <c r="H65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0" t="str">
        <f>Tabla_Consulta_desde_proyectos6[[#This Row],[PRYApath]]&amp;" "&amp;Tabla_Consulta_desde_proyectos6[[#This Row],[Usunombre]]</f>
        <v>/0002/0002 MARIELA GUTIERREZ HIDALGO</v>
      </c>
    </row>
    <row r="6521" spans="1:11" x14ac:dyDescent="0.3">
      <c r="A6521" t="s">
        <v>4696</v>
      </c>
      <c r="B6521" t="s">
        <v>4709</v>
      </c>
      <c r="C6521" t="s">
        <v>6112</v>
      </c>
      <c r="D6521" t="s">
        <v>1086</v>
      </c>
      <c r="E6521" t="s">
        <v>70</v>
      </c>
      <c r="F6521" t="s">
        <v>4388</v>
      </c>
      <c r="G6521">
        <v>11</v>
      </c>
      <c r="H65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1" t="str">
        <f>Tabla_Consulta_desde_proyectos6[[#This Row],[PRYApath]]&amp;" "&amp;Tabla_Consulta_desde_proyectos6[[#This Row],[Usunombre]]</f>
        <v>/0002/0002 MARIELA GUTIERREZ HIDALGO</v>
      </c>
    </row>
    <row r="6522" spans="1:11" x14ac:dyDescent="0.3">
      <c r="A6522" t="s">
        <v>4696</v>
      </c>
      <c r="B6522" t="s">
        <v>4709</v>
      </c>
      <c r="C6522" t="s">
        <v>6113</v>
      </c>
      <c r="D6522" t="s">
        <v>1086</v>
      </c>
      <c r="E6522" t="s">
        <v>70</v>
      </c>
      <c r="F6522" t="s">
        <v>4388</v>
      </c>
      <c r="G6522">
        <v>11</v>
      </c>
      <c r="H65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2" t="str">
        <f>Tabla_Consulta_desde_proyectos6[[#This Row],[PRYApath]]&amp;" "&amp;Tabla_Consulta_desde_proyectos6[[#This Row],[Usunombre]]</f>
        <v>/0002/0002 MARIELA GUTIERREZ HIDALGO</v>
      </c>
    </row>
    <row r="6523" spans="1:11" x14ac:dyDescent="0.3">
      <c r="A6523" t="s">
        <v>4696</v>
      </c>
      <c r="B6523" t="s">
        <v>4709</v>
      </c>
      <c r="C6523" t="s">
        <v>6114</v>
      </c>
      <c r="D6523" t="s">
        <v>1086</v>
      </c>
      <c r="E6523" t="s">
        <v>70</v>
      </c>
      <c r="F6523" t="s">
        <v>4422</v>
      </c>
      <c r="G6523">
        <v>8</v>
      </c>
      <c r="H65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3" t="str">
        <f>Tabla_Consulta_desde_proyectos6[[#This Row],[PRYApath]]&amp;" "&amp;Tabla_Consulta_desde_proyectos6[[#This Row],[Usunombre]]</f>
        <v>/0002/0002 MARIELA GUTIERREZ HIDALGO</v>
      </c>
    </row>
    <row r="6524" spans="1:11" x14ac:dyDescent="0.3">
      <c r="A6524" t="s">
        <v>4696</v>
      </c>
      <c r="B6524" t="s">
        <v>4709</v>
      </c>
      <c r="C6524" t="s">
        <v>6110</v>
      </c>
      <c r="D6524" t="s">
        <v>1086</v>
      </c>
      <c r="E6524" t="s">
        <v>70</v>
      </c>
      <c r="F6524" t="s">
        <v>4422</v>
      </c>
      <c r="G6524">
        <v>16</v>
      </c>
      <c r="H65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4" t="str">
        <f>Tabla_Consulta_desde_proyectos6[[#This Row],[PRYApath]]&amp;" "&amp;Tabla_Consulta_desde_proyectos6[[#This Row],[Usunombre]]</f>
        <v>/0002/0002 MARIELA GUTIERREZ HIDALGO</v>
      </c>
    </row>
    <row r="6525" spans="1:11" x14ac:dyDescent="0.3">
      <c r="A6525" t="s">
        <v>4696</v>
      </c>
      <c r="B6525" t="s">
        <v>4709</v>
      </c>
      <c r="C6525" t="s">
        <v>6114</v>
      </c>
      <c r="D6525" t="s">
        <v>1086</v>
      </c>
      <c r="E6525" t="s">
        <v>70</v>
      </c>
      <c r="F6525" t="s">
        <v>4434</v>
      </c>
      <c r="G6525">
        <v>4</v>
      </c>
      <c r="H65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5" t="str">
        <f>Tabla_Consulta_desde_proyectos6[[#This Row],[PRYApath]]&amp;" "&amp;Tabla_Consulta_desde_proyectos6[[#This Row],[Usunombre]]</f>
        <v>/0002/0002 MARIELA GUTIERREZ HIDALGO</v>
      </c>
    </row>
    <row r="6526" spans="1:11" x14ac:dyDescent="0.3">
      <c r="A6526" t="s">
        <v>4696</v>
      </c>
      <c r="B6526" t="s">
        <v>4709</v>
      </c>
      <c r="C6526" t="s">
        <v>6096</v>
      </c>
      <c r="D6526" t="s">
        <v>1086</v>
      </c>
      <c r="E6526" t="s">
        <v>70</v>
      </c>
      <c r="F6526" t="s">
        <v>4559</v>
      </c>
      <c r="G6526">
        <v>3</v>
      </c>
      <c r="H65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6" t="str">
        <f>Tabla_Consulta_desde_proyectos6[[#This Row],[PRYApath]]&amp;" "&amp;Tabla_Consulta_desde_proyectos6[[#This Row],[Usunombre]]</f>
        <v>/0002/0002 MARIELA GUTIERREZ HIDALGO</v>
      </c>
    </row>
    <row r="6527" spans="1:11" x14ac:dyDescent="0.3">
      <c r="A6527" t="s">
        <v>4696</v>
      </c>
      <c r="B6527" t="s">
        <v>4709</v>
      </c>
      <c r="C6527" t="s">
        <v>6115</v>
      </c>
      <c r="D6527" t="s">
        <v>1086</v>
      </c>
      <c r="E6527" t="s">
        <v>70</v>
      </c>
      <c r="F6527" t="s">
        <v>4593</v>
      </c>
      <c r="G6527">
        <v>2</v>
      </c>
      <c r="H65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7" t="str">
        <f>Tabla_Consulta_desde_proyectos6[[#This Row],[PRYApath]]&amp;" "&amp;Tabla_Consulta_desde_proyectos6[[#This Row],[Usunombre]]</f>
        <v>/0002/0002 MARIELA GUTIERREZ HIDALGO</v>
      </c>
    </row>
    <row r="6528" spans="1:11" x14ac:dyDescent="0.3">
      <c r="A6528" t="s">
        <v>4696</v>
      </c>
      <c r="B6528" t="s">
        <v>4709</v>
      </c>
      <c r="C6528" t="s">
        <v>6116</v>
      </c>
      <c r="D6528" t="s">
        <v>1086</v>
      </c>
      <c r="E6528" t="s">
        <v>70</v>
      </c>
      <c r="F6528" t="s">
        <v>4593</v>
      </c>
      <c r="G6528">
        <v>2</v>
      </c>
      <c r="H65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8" t="str">
        <f>Tabla_Consulta_desde_proyectos6[[#This Row],[PRYApath]]&amp;" "&amp;Tabla_Consulta_desde_proyectos6[[#This Row],[Usunombre]]</f>
        <v>/0002/0002 MARIELA GUTIERREZ HIDALGO</v>
      </c>
    </row>
    <row r="6529" spans="1:11" x14ac:dyDescent="0.3">
      <c r="A6529" t="s">
        <v>4696</v>
      </c>
      <c r="B6529" t="s">
        <v>4709</v>
      </c>
      <c r="C6529" t="s">
        <v>6117</v>
      </c>
      <c r="D6529" t="s">
        <v>1086</v>
      </c>
      <c r="E6529" t="s">
        <v>70</v>
      </c>
      <c r="F6529" t="s">
        <v>4593</v>
      </c>
      <c r="G6529">
        <v>5</v>
      </c>
      <c r="H65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29" t="str">
        <f>Tabla_Consulta_desde_proyectos6[[#This Row],[PRYApath]]&amp;" "&amp;Tabla_Consulta_desde_proyectos6[[#This Row],[Usunombre]]</f>
        <v>/0002/0002 MARIELA GUTIERREZ HIDALGO</v>
      </c>
    </row>
    <row r="6530" spans="1:11" x14ac:dyDescent="0.3">
      <c r="A6530" t="s">
        <v>4696</v>
      </c>
      <c r="B6530" t="s">
        <v>4709</v>
      </c>
      <c r="C6530" t="s">
        <v>6118</v>
      </c>
      <c r="D6530" t="s">
        <v>1086</v>
      </c>
      <c r="E6530" t="s">
        <v>70</v>
      </c>
      <c r="F6530" t="s">
        <v>4593</v>
      </c>
      <c r="G6530">
        <v>6</v>
      </c>
      <c r="H65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0" t="str">
        <f>Tabla_Consulta_desde_proyectos6[[#This Row],[PRYApath]]&amp;" "&amp;Tabla_Consulta_desde_proyectos6[[#This Row],[Usunombre]]</f>
        <v>/0002/0002 MARIELA GUTIERREZ HIDALGO</v>
      </c>
    </row>
    <row r="6531" spans="1:11" x14ac:dyDescent="0.3">
      <c r="A6531" t="s">
        <v>4696</v>
      </c>
      <c r="B6531" t="s">
        <v>4709</v>
      </c>
      <c r="C6531" t="s">
        <v>6116</v>
      </c>
      <c r="D6531" t="s">
        <v>1086</v>
      </c>
      <c r="E6531" t="s">
        <v>70</v>
      </c>
      <c r="F6531" t="s">
        <v>4610</v>
      </c>
      <c r="G6531">
        <v>20</v>
      </c>
      <c r="H65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1" t="str">
        <f>Tabla_Consulta_desde_proyectos6[[#This Row],[PRYApath]]&amp;" "&amp;Tabla_Consulta_desde_proyectos6[[#This Row],[Usunombre]]</f>
        <v>/0002/0002 MARIELA GUTIERREZ HIDALGO</v>
      </c>
    </row>
    <row r="6532" spans="1:11" x14ac:dyDescent="0.3">
      <c r="A6532" t="s">
        <v>4696</v>
      </c>
      <c r="B6532" t="s">
        <v>4709</v>
      </c>
      <c r="C6532" t="s">
        <v>6119</v>
      </c>
      <c r="D6532" t="s">
        <v>1086</v>
      </c>
      <c r="E6532" t="s">
        <v>70</v>
      </c>
      <c r="F6532" t="s">
        <v>4692</v>
      </c>
      <c r="G6532">
        <v>9</v>
      </c>
      <c r="H65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2" t="str">
        <f>Tabla_Consulta_desde_proyectos6[[#This Row],[PRYApath]]&amp;" "&amp;Tabla_Consulta_desde_proyectos6[[#This Row],[Usunombre]]</f>
        <v>/0002/0002 MARIELA GUTIERREZ HIDALGO</v>
      </c>
    </row>
    <row r="6533" spans="1:11" x14ac:dyDescent="0.3">
      <c r="A6533" t="s">
        <v>4696</v>
      </c>
      <c r="B6533" t="s">
        <v>4709</v>
      </c>
      <c r="C6533" t="s">
        <v>6120</v>
      </c>
      <c r="D6533" t="s">
        <v>1086</v>
      </c>
      <c r="E6533" t="s">
        <v>70</v>
      </c>
      <c r="F6533" t="s">
        <v>4692</v>
      </c>
      <c r="G6533">
        <v>20</v>
      </c>
      <c r="H65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3" t="str">
        <f>Tabla_Consulta_desde_proyectos6[[#This Row],[PRYApath]]&amp;" "&amp;Tabla_Consulta_desde_proyectos6[[#This Row],[Usunombre]]</f>
        <v>/0002/0002 MARIELA GUTIERREZ HIDALGO</v>
      </c>
    </row>
    <row r="6534" spans="1:11" x14ac:dyDescent="0.3">
      <c r="A6534" t="s">
        <v>4696</v>
      </c>
      <c r="B6534" t="s">
        <v>4709</v>
      </c>
      <c r="C6534" t="s">
        <v>6121</v>
      </c>
      <c r="D6534" t="s">
        <v>1086</v>
      </c>
      <c r="E6534" t="s">
        <v>70</v>
      </c>
      <c r="F6534" t="s">
        <v>4640</v>
      </c>
      <c r="G6534">
        <v>1</v>
      </c>
      <c r="H65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4" t="str">
        <f>Tabla_Consulta_desde_proyectos6[[#This Row],[PRYApath]]&amp;" "&amp;Tabla_Consulta_desde_proyectos6[[#This Row],[Usunombre]]</f>
        <v>/0002/0002 MARIELA GUTIERREZ HIDALGO</v>
      </c>
    </row>
    <row r="6535" spans="1:11" x14ac:dyDescent="0.3">
      <c r="A6535" t="s">
        <v>4696</v>
      </c>
      <c r="B6535" t="s">
        <v>4709</v>
      </c>
      <c r="C6535" t="s">
        <v>6120</v>
      </c>
      <c r="D6535" t="s">
        <v>1086</v>
      </c>
      <c r="E6535" t="s">
        <v>70</v>
      </c>
      <c r="F6535" t="s">
        <v>4640</v>
      </c>
      <c r="G6535">
        <v>3</v>
      </c>
      <c r="H65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5" t="str">
        <f>Tabla_Consulta_desde_proyectos6[[#This Row],[PRYApath]]&amp;" "&amp;Tabla_Consulta_desde_proyectos6[[#This Row],[Usunombre]]</f>
        <v>/0002/0002 MARIELA GUTIERREZ HIDALGO</v>
      </c>
    </row>
    <row r="6536" spans="1:11" x14ac:dyDescent="0.3">
      <c r="A6536" t="s">
        <v>4696</v>
      </c>
      <c r="B6536" t="s">
        <v>4709</v>
      </c>
      <c r="C6536" t="s">
        <v>5777</v>
      </c>
      <c r="D6536" t="s">
        <v>1086</v>
      </c>
      <c r="E6536" t="s">
        <v>70</v>
      </c>
      <c r="F6536" t="s">
        <v>4640</v>
      </c>
      <c r="G6536">
        <v>4</v>
      </c>
      <c r="H65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6" t="str">
        <f>Tabla_Consulta_desde_proyectos6[[#This Row],[PRYApath]]&amp;" "&amp;Tabla_Consulta_desde_proyectos6[[#This Row],[Usunombre]]</f>
        <v>/0002/0002 MARIELA GUTIERREZ HIDALGO</v>
      </c>
    </row>
    <row r="6537" spans="1:11" x14ac:dyDescent="0.3">
      <c r="A6537" t="s">
        <v>4696</v>
      </c>
      <c r="B6537" t="s">
        <v>4709</v>
      </c>
      <c r="C6537" t="s">
        <v>5783</v>
      </c>
      <c r="D6537" t="s">
        <v>1086</v>
      </c>
      <c r="E6537" t="s">
        <v>70</v>
      </c>
      <c r="F6537" t="s">
        <v>4640</v>
      </c>
      <c r="G6537">
        <v>4</v>
      </c>
      <c r="H65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7" t="str">
        <f>Tabla_Consulta_desde_proyectos6[[#This Row],[PRYApath]]&amp;" "&amp;Tabla_Consulta_desde_proyectos6[[#This Row],[Usunombre]]</f>
        <v>/0002/0002 MARIELA GUTIERREZ HIDALGO</v>
      </c>
    </row>
    <row r="6538" spans="1:11" x14ac:dyDescent="0.3">
      <c r="A6538" t="s">
        <v>4696</v>
      </c>
      <c r="B6538" t="s">
        <v>4709</v>
      </c>
      <c r="C6538" t="s">
        <v>8457</v>
      </c>
      <c r="D6538" t="s">
        <v>1086</v>
      </c>
      <c r="E6538" t="s">
        <v>70</v>
      </c>
      <c r="F6538" t="s">
        <v>8381</v>
      </c>
      <c r="G6538">
        <v>3</v>
      </c>
      <c r="H653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8" t="str">
        <f>Tabla_Consulta_desde_proyectos6[[#This Row],[PRYApath]]&amp;" "&amp;Tabla_Consulta_desde_proyectos6[[#This Row],[Usunombre]]</f>
        <v>/0002/0002 MARIELA GUTIERREZ HIDALGO</v>
      </c>
    </row>
    <row r="6539" spans="1:11" x14ac:dyDescent="0.3">
      <c r="A6539" t="s">
        <v>4696</v>
      </c>
      <c r="B6539" t="s">
        <v>4709</v>
      </c>
      <c r="C6539" t="s">
        <v>8459</v>
      </c>
      <c r="D6539" t="s">
        <v>1086</v>
      </c>
      <c r="E6539" t="s">
        <v>70</v>
      </c>
      <c r="F6539" t="s">
        <v>8381</v>
      </c>
      <c r="G6539">
        <v>3</v>
      </c>
      <c r="H653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39" t="str">
        <f>Tabla_Consulta_desde_proyectos6[[#This Row],[PRYApath]]&amp;" "&amp;Tabla_Consulta_desde_proyectos6[[#This Row],[Usunombre]]</f>
        <v>/0002/0002 MARIELA GUTIERREZ HIDALGO</v>
      </c>
    </row>
    <row r="6540" spans="1:11" x14ac:dyDescent="0.3">
      <c r="A6540" t="s">
        <v>4696</v>
      </c>
      <c r="B6540" t="s">
        <v>4709</v>
      </c>
      <c r="C6540" t="s">
        <v>8460</v>
      </c>
      <c r="D6540" t="s">
        <v>1086</v>
      </c>
      <c r="E6540" t="s">
        <v>70</v>
      </c>
      <c r="F6540" t="s">
        <v>8381</v>
      </c>
      <c r="G6540">
        <v>6.5</v>
      </c>
      <c r="H654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0" t="str">
        <f>Tabla_Consulta_desde_proyectos6[[#This Row],[PRYApath]]&amp;" "&amp;Tabla_Consulta_desde_proyectos6[[#This Row],[Usunombre]]</f>
        <v>/0002/0002 MARIELA GUTIERREZ HIDALGO</v>
      </c>
    </row>
    <row r="6541" spans="1:11" x14ac:dyDescent="0.3">
      <c r="A6541" t="s">
        <v>4696</v>
      </c>
      <c r="B6541" t="s">
        <v>4709</v>
      </c>
      <c r="C6541" t="s">
        <v>8458</v>
      </c>
      <c r="D6541" t="s">
        <v>1086</v>
      </c>
      <c r="E6541" t="s">
        <v>70</v>
      </c>
      <c r="F6541" t="s">
        <v>8381</v>
      </c>
      <c r="G6541">
        <v>12</v>
      </c>
      <c r="H654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1" t="str">
        <f>Tabla_Consulta_desde_proyectos6[[#This Row],[PRYApath]]&amp;" "&amp;Tabla_Consulta_desde_proyectos6[[#This Row],[Usunombre]]</f>
        <v>/0002/0002 MARIELA GUTIERREZ HIDALGO</v>
      </c>
    </row>
    <row r="6542" spans="1:11" x14ac:dyDescent="0.3">
      <c r="A6542" t="s">
        <v>4696</v>
      </c>
      <c r="B6542" t="s">
        <v>4709</v>
      </c>
      <c r="C6542" t="s">
        <v>6102</v>
      </c>
      <c r="D6542" t="s">
        <v>1086</v>
      </c>
      <c r="E6542" t="s">
        <v>77</v>
      </c>
      <c r="F6542" t="s">
        <v>4284</v>
      </c>
      <c r="G6542">
        <v>1</v>
      </c>
      <c r="H65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2" t="str">
        <f>Tabla_Consulta_desde_proyectos6[[#This Row],[PRYApath]]&amp;" "&amp;Tabla_Consulta_desde_proyectos6[[#This Row],[Usunombre]]</f>
        <v>/0002/0002 REIDY VALENCIA RUBI</v>
      </c>
    </row>
    <row r="6543" spans="1:11" x14ac:dyDescent="0.3">
      <c r="A6543" t="s">
        <v>4696</v>
      </c>
      <c r="B6543" t="s">
        <v>4709</v>
      </c>
      <c r="C6543" t="s">
        <v>6106</v>
      </c>
      <c r="D6543" t="s">
        <v>1086</v>
      </c>
      <c r="E6543" t="s">
        <v>77</v>
      </c>
      <c r="F6543" t="s">
        <v>4388</v>
      </c>
      <c r="G6543">
        <v>1.25</v>
      </c>
      <c r="H65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3" t="str">
        <f>Tabla_Consulta_desde_proyectos6[[#This Row],[PRYApath]]&amp;" "&amp;Tabla_Consulta_desde_proyectos6[[#This Row],[Usunombre]]</f>
        <v>/0002/0002 REIDY VALENCIA RUBI</v>
      </c>
    </row>
    <row r="6544" spans="1:11" x14ac:dyDescent="0.3">
      <c r="A6544" t="s">
        <v>4696</v>
      </c>
      <c r="B6544" t="s">
        <v>4709</v>
      </c>
      <c r="C6544" t="s">
        <v>6122</v>
      </c>
      <c r="D6544" t="s">
        <v>1086</v>
      </c>
      <c r="E6544" t="s">
        <v>77</v>
      </c>
      <c r="F6544" t="s">
        <v>4434</v>
      </c>
      <c r="G6544">
        <v>2</v>
      </c>
      <c r="H65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4" t="str">
        <f>Tabla_Consulta_desde_proyectos6[[#This Row],[PRYApath]]&amp;" "&amp;Tabla_Consulta_desde_proyectos6[[#This Row],[Usunombre]]</f>
        <v>/0002/0002 REIDY VALENCIA RUBI</v>
      </c>
    </row>
    <row r="6545" spans="1:11" x14ac:dyDescent="0.3">
      <c r="A6545" t="s">
        <v>4696</v>
      </c>
      <c r="B6545" t="s">
        <v>4709</v>
      </c>
      <c r="C6545" t="s">
        <v>6123</v>
      </c>
      <c r="D6545" t="s">
        <v>1086</v>
      </c>
      <c r="E6545" t="s">
        <v>77</v>
      </c>
      <c r="F6545" t="s">
        <v>4434</v>
      </c>
      <c r="G6545">
        <v>3</v>
      </c>
      <c r="H65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5" t="str">
        <f>Tabla_Consulta_desde_proyectos6[[#This Row],[PRYApath]]&amp;" "&amp;Tabla_Consulta_desde_proyectos6[[#This Row],[Usunombre]]</f>
        <v>/0002/0002 REIDY VALENCIA RUBI</v>
      </c>
    </row>
    <row r="6546" spans="1:11" x14ac:dyDescent="0.3">
      <c r="A6546" t="s">
        <v>4696</v>
      </c>
      <c r="B6546" t="s">
        <v>4709</v>
      </c>
      <c r="C6546" t="s">
        <v>6124</v>
      </c>
      <c r="D6546" t="s">
        <v>1086</v>
      </c>
      <c r="E6546" t="s">
        <v>77</v>
      </c>
      <c r="F6546" t="s">
        <v>4493</v>
      </c>
      <c r="G6546">
        <v>2</v>
      </c>
      <c r="H65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6" t="str">
        <f>Tabla_Consulta_desde_proyectos6[[#This Row],[PRYApath]]&amp;" "&amp;Tabla_Consulta_desde_proyectos6[[#This Row],[Usunombre]]</f>
        <v>/0002/0002 REIDY VALENCIA RUBI</v>
      </c>
    </row>
    <row r="6547" spans="1:11" x14ac:dyDescent="0.3">
      <c r="A6547" t="s">
        <v>4696</v>
      </c>
      <c r="B6547" t="s">
        <v>4709</v>
      </c>
      <c r="C6547" t="s">
        <v>6125</v>
      </c>
      <c r="D6547" t="s">
        <v>1086</v>
      </c>
      <c r="E6547" t="s">
        <v>77</v>
      </c>
      <c r="F6547" t="s">
        <v>4559</v>
      </c>
      <c r="G6547">
        <v>0.75</v>
      </c>
      <c r="H65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7" t="str">
        <f>Tabla_Consulta_desde_proyectos6[[#This Row],[PRYApath]]&amp;" "&amp;Tabla_Consulta_desde_proyectos6[[#This Row],[Usunombre]]</f>
        <v>/0002/0002 REIDY VALENCIA RUBI</v>
      </c>
    </row>
    <row r="6548" spans="1:11" x14ac:dyDescent="0.3">
      <c r="A6548" t="s">
        <v>4696</v>
      </c>
      <c r="B6548" t="s">
        <v>4709</v>
      </c>
      <c r="C6548" t="s">
        <v>5448</v>
      </c>
      <c r="D6548" t="s">
        <v>1086</v>
      </c>
      <c r="E6548" t="s">
        <v>77</v>
      </c>
      <c r="F6548" t="s">
        <v>4593</v>
      </c>
      <c r="G6548">
        <v>5.75</v>
      </c>
      <c r="H65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8" t="str">
        <f>Tabla_Consulta_desde_proyectos6[[#This Row],[PRYApath]]&amp;" "&amp;Tabla_Consulta_desde_proyectos6[[#This Row],[Usunombre]]</f>
        <v>/0002/0002 REIDY VALENCIA RUBI</v>
      </c>
    </row>
    <row r="6549" spans="1:11" x14ac:dyDescent="0.3">
      <c r="A6549" t="s">
        <v>4696</v>
      </c>
      <c r="D6549" t="s">
        <v>4538</v>
      </c>
      <c r="E6549" t="s">
        <v>59</v>
      </c>
      <c r="F6549" t="s">
        <v>4610</v>
      </c>
      <c r="G6549">
        <v>1</v>
      </c>
      <c r="H65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49" t="str">
        <f>Tabla_Consulta_desde_proyectos6[[#This Row],[PRYApath]]&amp;" "&amp;Tabla_Consulta_desde_proyectos6[[#This Row],[Usunombre]]</f>
        <v>/0002/0018 ALVARO CHAVES SABORIO</v>
      </c>
    </row>
    <row r="6550" spans="1:11" x14ac:dyDescent="0.3">
      <c r="A6550" t="s">
        <v>4249</v>
      </c>
      <c r="D6550" t="s">
        <v>6126</v>
      </c>
      <c r="E6550" t="s">
        <v>60</v>
      </c>
      <c r="F6550" t="s">
        <v>4258</v>
      </c>
      <c r="G6550">
        <v>1.5</v>
      </c>
      <c r="H65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0" t="str">
        <f>Tabla_Consulta_desde_proyectos6[[#This Row],[PRYApath]]&amp;" "&amp;Tabla_Consulta_desde_proyectos6[[#This Row],[Usunombre]]</f>
        <v>/0002/0004/0002/0002 AARON VARGAS VALVERDE</v>
      </c>
    </row>
    <row r="6551" spans="1:11" x14ac:dyDescent="0.3">
      <c r="A6551" t="s">
        <v>4249</v>
      </c>
      <c r="D6551" t="s">
        <v>6126</v>
      </c>
      <c r="E6551" t="s">
        <v>3561</v>
      </c>
      <c r="F6551" t="s">
        <v>4258</v>
      </c>
      <c r="G6551">
        <v>8</v>
      </c>
      <c r="H65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1" t="str">
        <f>Tabla_Consulta_desde_proyectos6[[#This Row],[PRYApath]]&amp;" "&amp;Tabla_Consulta_desde_proyectos6[[#This Row],[Usunombre]]</f>
        <v>/0002/0004/0002/0002 CARLOS ALBERTO ELIZONDO MEJIAS</v>
      </c>
    </row>
    <row r="6552" spans="1:11" x14ac:dyDescent="0.3">
      <c r="A6552" t="s">
        <v>4249</v>
      </c>
      <c r="D6552" t="s">
        <v>6127</v>
      </c>
      <c r="E6552" t="s">
        <v>3561</v>
      </c>
      <c r="F6552" t="s">
        <v>4258</v>
      </c>
      <c r="G6552">
        <v>9</v>
      </c>
      <c r="H65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2" t="str">
        <f>Tabla_Consulta_desde_proyectos6[[#This Row],[PRYApath]]&amp;" "&amp;Tabla_Consulta_desde_proyectos6[[#This Row],[Usunombre]]</f>
        <v>/0002/0004/0004/0002 CARLOS ALBERTO ELIZONDO MEJIAS</v>
      </c>
    </row>
    <row r="6553" spans="1:11" x14ac:dyDescent="0.3">
      <c r="A6553" t="s">
        <v>4249</v>
      </c>
      <c r="D6553" t="s">
        <v>6127</v>
      </c>
      <c r="E6553" t="s">
        <v>58</v>
      </c>
      <c r="F6553" t="s">
        <v>4258</v>
      </c>
      <c r="G6553">
        <v>4</v>
      </c>
      <c r="H65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3" t="str">
        <f>Tabla_Consulta_desde_proyectos6[[#This Row],[PRYApath]]&amp;" "&amp;Tabla_Consulta_desde_proyectos6[[#This Row],[Usunombre]]</f>
        <v>/0002/0004/0004/0002 MELVIN BRENES GOMEZ</v>
      </c>
    </row>
    <row r="6554" spans="1:11" x14ac:dyDescent="0.3">
      <c r="A6554" t="s">
        <v>4249</v>
      </c>
      <c r="D6554" t="s">
        <v>5960</v>
      </c>
      <c r="E6554" t="s">
        <v>3561</v>
      </c>
      <c r="F6554" t="s">
        <v>4258</v>
      </c>
      <c r="G6554">
        <v>19</v>
      </c>
      <c r="H65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4" t="str">
        <f>Tabla_Consulta_desde_proyectos6[[#This Row],[PRYApath]]&amp;" "&amp;Tabla_Consulta_desde_proyectos6[[#This Row],[Usunombre]]</f>
        <v>/0002/0004/0006/0004 CARLOS ALBERTO ELIZONDO MEJIAS</v>
      </c>
    </row>
    <row r="6555" spans="1:11" x14ac:dyDescent="0.3">
      <c r="A6555" t="s">
        <v>4249</v>
      </c>
      <c r="D6555" t="s">
        <v>6128</v>
      </c>
      <c r="E6555" t="s">
        <v>10</v>
      </c>
      <c r="F6555" t="s">
        <v>4258</v>
      </c>
      <c r="G6555">
        <v>5.5</v>
      </c>
      <c r="H65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5" t="str">
        <f>Tabla_Consulta_desde_proyectos6[[#This Row],[PRYApath]]&amp;" "&amp;Tabla_Consulta_desde_proyectos6[[#This Row],[Usunombre]]</f>
        <v>/0002/0004/0006/0006 OSCAR BONILLA CALDERON</v>
      </c>
    </row>
    <row r="6556" spans="1:11" x14ac:dyDescent="0.3">
      <c r="A6556" t="s">
        <v>4249</v>
      </c>
      <c r="D6556" t="s">
        <v>6128</v>
      </c>
      <c r="E6556" t="s">
        <v>10</v>
      </c>
      <c r="F6556" t="s">
        <v>4284</v>
      </c>
      <c r="G6556">
        <v>12</v>
      </c>
      <c r="H65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6" t="str">
        <f>Tabla_Consulta_desde_proyectos6[[#This Row],[PRYApath]]&amp;" "&amp;Tabla_Consulta_desde_proyectos6[[#This Row],[Usunombre]]</f>
        <v>/0002/0004/0006/0006 OSCAR BONILLA CALDERON</v>
      </c>
    </row>
    <row r="6557" spans="1:11" x14ac:dyDescent="0.3">
      <c r="A6557" t="s">
        <v>4249</v>
      </c>
      <c r="D6557" t="s">
        <v>6128</v>
      </c>
      <c r="E6557" t="s">
        <v>10</v>
      </c>
      <c r="F6557" t="s">
        <v>4342</v>
      </c>
      <c r="G6557">
        <v>3</v>
      </c>
      <c r="H65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7" t="str">
        <f>Tabla_Consulta_desde_proyectos6[[#This Row],[PRYApath]]&amp;" "&amp;Tabla_Consulta_desde_proyectos6[[#This Row],[Usunombre]]</f>
        <v>/0002/0004/0006/0006 OSCAR BONILLA CALDERON</v>
      </c>
    </row>
    <row r="6558" spans="1:11" x14ac:dyDescent="0.3">
      <c r="A6558" t="s">
        <v>4249</v>
      </c>
      <c r="D6558" t="s">
        <v>4930</v>
      </c>
      <c r="E6558" t="s">
        <v>3561</v>
      </c>
      <c r="F6558" t="s">
        <v>4284</v>
      </c>
      <c r="G6558">
        <v>3</v>
      </c>
      <c r="H65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8" t="str">
        <f>Tabla_Consulta_desde_proyectos6[[#This Row],[PRYApath]]&amp;" "&amp;Tabla_Consulta_desde_proyectos6[[#This Row],[Usunombre]]</f>
        <v>/0002/0006/0002 CARLOS ALBERTO ELIZONDO MEJIAS</v>
      </c>
    </row>
    <row r="6559" spans="1:11" x14ac:dyDescent="0.3">
      <c r="A6559" t="s">
        <v>4249</v>
      </c>
      <c r="D6559" t="s">
        <v>4930</v>
      </c>
      <c r="E6559" t="s">
        <v>3561</v>
      </c>
      <c r="F6559" t="s">
        <v>4342</v>
      </c>
      <c r="G6559">
        <v>9</v>
      </c>
      <c r="H65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59" t="str">
        <f>Tabla_Consulta_desde_proyectos6[[#This Row],[PRYApath]]&amp;" "&amp;Tabla_Consulta_desde_proyectos6[[#This Row],[Usunombre]]</f>
        <v>/0002/0006/0002 CARLOS ALBERTO ELIZONDO MEJIAS</v>
      </c>
    </row>
    <row r="6560" spans="1:11" x14ac:dyDescent="0.3">
      <c r="A6560" t="s">
        <v>4249</v>
      </c>
      <c r="D6560" t="s">
        <v>4930</v>
      </c>
      <c r="E6560" t="s">
        <v>58</v>
      </c>
      <c r="F6560" t="s">
        <v>4258</v>
      </c>
      <c r="G6560">
        <v>2</v>
      </c>
      <c r="H65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0" t="str">
        <f>Tabla_Consulta_desde_proyectos6[[#This Row],[PRYApath]]&amp;" "&amp;Tabla_Consulta_desde_proyectos6[[#This Row],[Usunombre]]</f>
        <v>/0002/0006/0002 MELVIN BRENES GOMEZ</v>
      </c>
    </row>
    <row r="6561" spans="1:11" x14ac:dyDescent="0.3">
      <c r="A6561" t="s">
        <v>4249</v>
      </c>
      <c r="D6561" t="s">
        <v>1090</v>
      </c>
      <c r="E6561" t="s">
        <v>60</v>
      </c>
      <c r="F6561" t="s">
        <v>4258</v>
      </c>
      <c r="G6561">
        <v>23</v>
      </c>
      <c r="H65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1" t="str">
        <f>Tabla_Consulta_desde_proyectos6[[#This Row],[PRYApath]]&amp;" "&amp;Tabla_Consulta_desde_proyectos6[[#This Row],[Usunombre]]</f>
        <v>/0004/0002 AARON VARGAS VALVERDE</v>
      </c>
    </row>
    <row r="6562" spans="1:11" x14ac:dyDescent="0.3">
      <c r="A6562" t="s">
        <v>4249</v>
      </c>
      <c r="D6562" t="s">
        <v>1090</v>
      </c>
      <c r="E6562" t="s">
        <v>60</v>
      </c>
      <c r="F6562" t="s">
        <v>4284</v>
      </c>
      <c r="G6562">
        <v>7</v>
      </c>
      <c r="H65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2" t="str">
        <f>Tabla_Consulta_desde_proyectos6[[#This Row],[PRYApath]]&amp;" "&amp;Tabla_Consulta_desde_proyectos6[[#This Row],[Usunombre]]</f>
        <v>/0004/0002 AARON VARGAS VALVERDE</v>
      </c>
    </row>
    <row r="6563" spans="1:11" x14ac:dyDescent="0.3">
      <c r="A6563" t="s">
        <v>4249</v>
      </c>
      <c r="D6563" t="s">
        <v>1090</v>
      </c>
      <c r="E6563" t="s">
        <v>3561</v>
      </c>
      <c r="F6563" t="s">
        <v>4258</v>
      </c>
      <c r="G6563">
        <v>1</v>
      </c>
      <c r="H65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3" t="str">
        <f>Tabla_Consulta_desde_proyectos6[[#This Row],[PRYApath]]&amp;" "&amp;Tabla_Consulta_desde_proyectos6[[#This Row],[Usunombre]]</f>
        <v>/0004/0002 CARLOS ALBERTO ELIZONDO MEJIAS</v>
      </c>
    </row>
    <row r="6564" spans="1:11" x14ac:dyDescent="0.3">
      <c r="A6564" t="s">
        <v>4249</v>
      </c>
      <c r="D6564" t="s">
        <v>1090</v>
      </c>
      <c r="E6564" t="s">
        <v>4122</v>
      </c>
      <c r="F6564" t="s">
        <v>4258</v>
      </c>
      <c r="G6564">
        <v>2</v>
      </c>
      <c r="H65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4" t="str">
        <f>Tabla_Consulta_desde_proyectos6[[#This Row],[PRYApath]]&amp;" "&amp;Tabla_Consulta_desde_proyectos6[[#This Row],[Usunombre]]</f>
        <v>/0004/0002 EVANS ANDRES CAMPOS SOLIS</v>
      </c>
    </row>
    <row r="6565" spans="1:11" x14ac:dyDescent="0.3">
      <c r="A6565" t="s">
        <v>4249</v>
      </c>
      <c r="D6565" t="s">
        <v>1090</v>
      </c>
      <c r="E6565" t="s">
        <v>58</v>
      </c>
      <c r="F6565" t="s">
        <v>4258</v>
      </c>
      <c r="G6565">
        <v>12.5</v>
      </c>
      <c r="H65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5" t="str">
        <f>Tabla_Consulta_desde_proyectos6[[#This Row],[PRYApath]]&amp;" "&amp;Tabla_Consulta_desde_proyectos6[[#This Row],[Usunombre]]</f>
        <v>/0004/0002 MELVIN BRENES GOMEZ</v>
      </c>
    </row>
    <row r="6566" spans="1:11" x14ac:dyDescent="0.3">
      <c r="A6566" t="s">
        <v>4249</v>
      </c>
      <c r="D6566" t="s">
        <v>1090</v>
      </c>
      <c r="E6566" t="s">
        <v>58</v>
      </c>
      <c r="F6566" t="s">
        <v>4284</v>
      </c>
      <c r="G6566">
        <v>5</v>
      </c>
      <c r="H65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6" t="str">
        <f>Tabla_Consulta_desde_proyectos6[[#This Row],[PRYApath]]&amp;" "&amp;Tabla_Consulta_desde_proyectos6[[#This Row],[Usunombre]]</f>
        <v>/0004/0002 MELVIN BRENES GOMEZ</v>
      </c>
    </row>
    <row r="6567" spans="1:11" x14ac:dyDescent="0.3">
      <c r="A6567" t="s">
        <v>4249</v>
      </c>
      <c r="D6567" t="s">
        <v>1090</v>
      </c>
      <c r="E6567" t="s">
        <v>58</v>
      </c>
      <c r="F6567" t="s">
        <v>4366</v>
      </c>
      <c r="G6567">
        <v>1</v>
      </c>
      <c r="H65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7" t="str">
        <f>Tabla_Consulta_desde_proyectos6[[#This Row],[PRYApath]]&amp;" "&amp;Tabla_Consulta_desde_proyectos6[[#This Row],[Usunombre]]</f>
        <v>/0004/0002 MELVIN BRENES GOMEZ</v>
      </c>
    </row>
    <row r="6568" spans="1:11" x14ac:dyDescent="0.3">
      <c r="A6568" t="s">
        <v>4249</v>
      </c>
      <c r="D6568" t="s">
        <v>1091</v>
      </c>
      <c r="E6568" t="s">
        <v>3561</v>
      </c>
      <c r="F6568" t="s">
        <v>4258</v>
      </c>
      <c r="G6568">
        <v>15</v>
      </c>
      <c r="H65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8" t="str">
        <f>Tabla_Consulta_desde_proyectos6[[#This Row],[PRYApath]]&amp;" "&amp;Tabla_Consulta_desde_proyectos6[[#This Row],[Usunombre]]</f>
        <v>/0004/0004 CARLOS ALBERTO ELIZONDO MEJIAS</v>
      </c>
    </row>
    <row r="6569" spans="1:11" x14ac:dyDescent="0.3">
      <c r="A6569" t="s">
        <v>4249</v>
      </c>
      <c r="D6569" t="s">
        <v>1091</v>
      </c>
      <c r="E6569" t="s">
        <v>4122</v>
      </c>
      <c r="F6569" t="s">
        <v>4258</v>
      </c>
      <c r="G6569">
        <v>5</v>
      </c>
      <c r="H65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69" t="str">
        <f>Tabla_Consulta_desde_proyectos6[[#This Row],[PRYApath]]&amp;" "&amp;Tabla_Consulta_desde_proyectos6[[#This Row],[Usunombre]]</f>
        <v>/0004/0004 EVANS ANDRES CAMPOS SOLIS</v>
      </c>
    </row>
    <row r="6570" spans="1:11" x14ac:dyDescent="0.3">
      <c r="A6570" t="s">
        <v>4249</v>
      </c>
      <c r="D6570" t="s">
        <v>4539</v>
      </c>
      <c r="E6570" t="s">
        <v>3561</v>
      </c>
      <c r="F6570" t="s">
        <v>4258</v>
      </c>
      <c r="G6570">
        <v>7.5</v>
      </c>
      <c r="H65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0" t="str">
        <f>Tabla_Consulta_desde_proyectos6[[#This Row],[PRYApath]]&amp;" "&amp;Tabla_Consulta_desde_proyectos6[[#This Row],[Usunombre]]</f>
        <v>/0004/0006 CARLOS ALBERTO ELIZONDO MEJIAS</v>
      </c>
    </row>
    <row r="6571" spans="1:11" x14ac:dyDescent="0.3">
      <c r="A6571" t="s">
        <v>4249</v>
      </c>
      <c r="D6571" t="s">
        <v>4539</v>
      </c>
      <c r="E6571" t="s">
        <v>4122</v>
      </c>
      <c r="F6571" t="s">
        <v>4258</v>
      </c>
      <c r="G6571">
        <v>29</v>
      </c>
      <c r="H65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1" t="str">
        <f>Tabla_Consulta_desde_proyectos6[[#This Row],[PRYApath]]&amp;" "&amp;Tabla_Consulta_desde_proyectos6[[#This Row],[Usunombre]]</f>
        <v>/0004/0006 EVANS ANDRES CAMPOS SOLIS</v>
      </c>
    </row>
    <row r="6572" spans="1:11" x14ac:dyDescent="0.3">
      <c r="A6572" t="s">
        <v>4249</v>
      </c>
      <c r="D6572" t="s">
        <v>4539</v>
      </c>
      <c r="E6572" t="s">
        <v>4122</v>
      </c>
      <c r="F6572" t="s">
        <v>4284</v>
      </c>
      <c r="G6572">
        <v>3</v>
      </c>
      <c r="H65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2" t="str">
        <f>Tabla_Consulta_desde_proyectos6[[#This Row],[PRYApath]]&amp;" "&amp;Tabla_Consulta_desde_proyectos6[[#This Row],[Usunombre]]</f>
        <v>/0004/0006 EVANS ANDRES CAMPOS SOLIS</v>
      </c>
    </row>
    <row r="6573" spans="1:11" x14ac:dyDescent="0.3">
      <c r="A6573" t="s">
        <v>4249</v>
      </c>
      <c r="D6573" t="s">
        <v>4542</v>
      </c>
      <c r="E6573" t="s">
        <v>3561</v>
      </c>
      <c r="F6573" t="s">
        <v>4258</v>
      </c>
      <c r="G6573">
        <v>1</v>
      </c>
      <c r="H65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3" t="str">
        <f>Tabla_Consulta_desde_proyectos6[[#This Row],[PRYApath]]&amp;" "&amp;Tabla_Consulta_desde_proyectos6[[#This Row],[Usunombre]]</f>
        <v>/0004/0008 CARLOS ALBERTO ELIZONDO MEJIAS</v>
      </c>
    </row>
    <row r="6574" spans="1:11" x14ac:dyDescent="0.3">
      <c r="A6574" t="s">
        <v>4249</v>
      </c>
      <c r="D6574" t="s">
        <v>4542</v>
      </c>
      <c r="E6574" t="s">
        <v>4122</v>
      </c>
      <c r="F6574" t="s">
        <v>4258</v>
      </c>
      <c r="G6574">
        <v>5</v>
      </c>
      <c r="H65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4" t="str">
        <f>Tabla_Consulta_desde_proyectos6[[#This Row],[PRYApath]]&amp;" "&amp;Tabla_Consulta_desde_proyectos6[[#This Row],[Usunombre]]</f>
        <v>/0004/0008 EVANS ANDRES CAMPOS SOLIS</v>
      </c>
    </row>
    <row r="6575" spans="1:11" x14ac:dyDescent="0.3">
      <c r="A6575" t="s">
        <v>4249</v>
      </c>
      <c r="D6575" t="s">
        <v>4542</v>
      </c>
      <c r="E6575" t="s">
        <v>58</v>
      </c>
      <c r="F6575" t="s">
        <v>4258</v>
      </c>
      <c r="G6575">
        <v>2.5</v>
      </c>
      <c r="H65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5" t="str">
        <f>Tabla_Consulta_desde_proyectos6[[#This Row],[PRYApath]]&amp;" "&amp;Tabla_Consulta_desde_proyectos6[[#This Row],[Usunombre]]</f>
        <v>/0004/0008 MELVIN BRENES GOMEZ</v>
      </c>
    </row>
    <row r="6576" spans="1:11" x14ac:dyDescent="0.3">
      <c r="A6576" t="s">
        <v>4249</v>
      </c>
      <c r="D6576" t="s">
        <v>4542</v>
      </c>
      <c r="E6576" t="s">
        <v>58</v>
      </c>
      <c r="F6576" t="s">
        <v>4284</v>
      </c>
      <c r="G6576">
        <v>1</v>
      </c>
      <c r="H65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6" t="str">
        <f>Tabla_Consulta_desde_proyectos6[[#This Row],[PRYApath]]&amp;" "&amp;Tabla_Consulta_desde_proyectos6[[#This Row],[Usunombre]]</f>
        <v>/0004/0008 MELVIN BRENES GOMEZ</v>
      </c>
    </row>
    <row r="6577" spans="1:11" x14ac:dyDescent="0.3">
      <c r="A6577" t="s">
        <v>4249</v>
      </c>
      <c r="D6577" t="s">
        <v>4542</v>
      </c>
      <c r="E6577" t="s">
        <v>58</v>
      </c>
      <c r="F6577" t="s">
        <v>4559</v>
      </c>
      <c r="G6577">
        <v>1</v>
      </c>
      <c r="H65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7" t="str">
        <f>Tabla_Consulta_desde_proyectos6[[#This Row],[PRYApath]]&amp;" "&amp;Tabla_Consulta_desde_proyectos6[[#This Row],[Usunombre]]</f>
        <v>/0004/0008 MELVIN BRENES GOMEZ</v>
      </c>
    </row>
    <row r="6578" spans="1:11" x14ac:dyDescent="0.3">
      <c r="A6578" t="s">
        <v>4249</v>
      </c>
      <c r="D6578" t="s">
        <v>5386</v>
      </c>
      <c r="E6578" t="s">
        <v>60</v>
      </c>
      <c r="F6578" t="s">
        <v>4258</v>
      </c>
      <c r="G6578">
        <v>1.5</v>
      </c>
      <c r="H65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8" t="str">
        <f>Tabla_Consulta_desde_proyectos6[[#This Row],[PRYApath]]&amp;" "&amp;Tabla_Consulta_desde_proyectos6[[#This Row],[Usunombre]]</f>
        <v>/0004/0010 AARON VARGAS VALVERDE</v>
      </c>
    </row>
    <row r="6579" spans="1:11" x14ac:dyDescent="0.3">
      <c r="A6579" t="s">
        <v>4249</v>
      </c>
      <c r="D6579" t="s">
        <v>5386</v>
      </c>
      <c r="E6579" t="s">
        <v>4122</v>
      </c>
      <c r="F6579" t="s">
        <v>4258</v>
      </c>
      <c r="G6579">
        <v>8</v>
      </c>
      <c r="H65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79" t="str">
        <f>Tabla_Consulta_desde_proyectos6[[#This Row],[PRYApath]]&amp;" "&amp;Tabla_Consulta_desde_proyectos6[[#This Row],[Usunombre]]</f>
        <v>/0004/0010 EVANS ANDRES CAMPOS SOLIS</v>
      </c>
    </row>
    <row r="6580" spans="1:11" x14ac:dyDescent="0.3">
      <c r="A6580" t="s">
        <v>4249</v>
      </c>
      <c r="D6580" t="s">
        <v>5386</v>
      </c>
      <c r="E6580" t="s">
        <v>58</v>
      </c>
      <c r="F6580" t="s">
        <v>4258</v>
      </c>
      <c r="G6580">
        <v>2</v>
      </c>
      <c r="H65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0" t="str">
        <f>Tabla_Consulta_desde_proyectos6[[#This Row],[PRYApath]]&amp;" "&amp;Tabla_Consulta_desde_proyectos6[[#This Row],[Usunombre]]</f>
        <v>/0004/0010 MELVIN BRENES GOMEZ</v>
      </c>
    </row>
    <row r="6581" spans="1:11" x14ac:dyDescent="0.3">
      <c r="A6581" t="s">
        <v>4249</v>
      </c>
      <c r="D6581" t="s">
        <v>4965</v>
      </c>
      <c r="E6581" t="s">
        <v>60</v>
      </c>
      <c r="F6581" t="s">
        <v>4258</v>
      </c>
      <c r="G6581">
        <v>4</v>
      </c>
      <c r="H65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1" t="str">
        <f>Tabla_Consulta_desde_proyectos6[[#This Row],[PRYApath]]&amp;" "&amp;Tabla_Consulta_desde_proyectos6[[#This Row],[Usunombre]]</f>
        <v>/0004/0012 AARON VARGAS VALVERDE</v>
      </c>
    </row>
    <row r="6582" spans="1:11" x14ac:dyDescent="0.3">
      <c r="A6582" t="s">
        <v>4249</v>
      </c>
      <c r="D6582" t="s">
        <v>4965</v>
      </c>
      <c r="E6582" t="s">
        <v>60</v>
      </c>
      <c r="F6582" t="s">
        <v>4284</v>
      </c>
      <c r="G6582">
        <v>11</v>
      </c>
      <c r="H65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2" t="str">
        <f>Tabla_Consulta_desde_proyectos6[[#This Row],[PRYApath]]&amp;" "&amp;Tabla_Consulta_desde_proyectos6[[#This Row],[Usunombre]]</f>
        <v>/0004/0012 AARON VARGAS VALVERDE</v>
      </c>
    </row>
    <row r="6583" spans="1:11" x14ac:dyDescent="0.3">
      <c r="A6583" t="s">
        <v>4249</v>
      </c>
      <c r="D6583" t="s">
        <v>4965</v>
      </c>
      <c r="E6583" t="s">
        <v>60</v>
      </c>
      <c r="F6583" t="s">
        <v>4342</v>
      </c>
      <c r="G6583">
        <v>2</v>
      </c>
      <c r="H65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3" t="str">
        <f>Tabla_Consulta_desde_proyectos6[[#This Row],[PRYApath]]&amp;" "&amp;Tabla_Consulta_desde_proyectos6[[#This Row],[Usunombre]]</f>
        <v>/0004/0012 AARON VARGAS VALVERDE</v>
      </c>
    </row>
    <row r="6584" spans="1:11" x14ac:dyDescent="0.3">
      <c r="A6584" t="s">
        <v>4249</v>
      </c>
      <c r="D6584" t="s">
        <v>4969</v>
      </c>
      <c r="E6584" t="s">
        <v>60</v>
      </c>
      <c r="F6584" t="s">
        <v>4284</v>
      </c>
      <c r="G6584">
        <v>1</v>
      </c>
      <c r="H65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4" t="str">
        <f>Tabla_Consulta_desde_proyectos6[[#This Row],[PRYApath]]&amp;" "&amp;Tabla_Consulta_desde_proyectos6[[#This Row],[Usunombre]]</f>
        <v>/0004/0016 AARON VARGAS VALVERDE</v>
      </c>
    </row>
    <row r="6585" spans="1:11" x14ac:dyDescent="0.3">
      <c r="A6585" t="s">
        <v>4249</v>
      </c>
      <c r="B6585" t="s">
        <v>4993</v>
      </c>
      <c r="C6585" t="s">
        <v>5655</v>
      </c>
      <c r="D6585" t="s">
        <v>1096</v>
      </c>
      <c r="E6585" t="s">
        <v>286</v>
      </c>
      <c r="F6585" t="s">
        <v>4258</v>
      </c>
      <c r="G6585">
        <v>11.5</v>
      </c>
      <c r="H65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5" t="str">
        <f>Tabla_Consulta_desde_proyectos6[[#This Row],[PRYApath]]&amp;" "&amp;Tabla_Consulta_desde_proyectos6[[#This Row],[Usunombre]]</f>
        <v>/0006/0002 ALFONSO FUENTES RODRIGUEZ</v>
      </c>
    </row>
    <row r="6586" spans="1:11" x14ac:dyDescent="0.3">
      <c r="A6586" t="s">
        <v>4249</v>
      </c>
      <c r="B6586" t="s">
        <v>4993</v>
      </c>
      <c r="C6586" t="s">
        <v>5382</v>
      </c>
      <c r="D6586" t="s">
        <v>1096</v>
      </c>
      <c r="E6586" t="s">
        <v>309</v>
      </c>
      <c r="F6586" t="s">
        <v>4284</v>
      </c>
      <c r="G6586">
        <v>1</v>
      </c>
      <c r="H65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6" t="str">
        <f>Tabla_Consulta_desde_proyectos6[[#This Row],[PRYApath]]&amp;" "&amp;Tabla_Consulta_desde_proyectos6[[#This Row],[Usunombre]]</f>
        <v>/0006/0002 ANTHONY ALVAREZ NAVARRO</v>
      </c>
    </row>
    <row r="6587" spans="1:11" x14ac:dyDescent="0.3">
      <c r="A6587" t="s">
        <v>4249</v>
      </c>
      <c r="B6587" t="s">
        <v>4993</v>
      </c>
      <c r="C6587" t="s">
        <v>5382</v>
      </c>
      <c r="D6587" t="s">
        <v>1096</v>
      </c>
      <c r="E6587" t="s">
        <v>309</v>
      </c>
      <c r="F6587" t="s">
        <v>4366</v>
      </c>
      <c r="G6587">
        <v>5</v>
      </c>
      <c r="H65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7" t="str">
        <f>Tabla_Consulta_desde_proyectos6[[#This Row],[PRYApath]]&amp;" "&amp;Tabla_Consulta_desde_proyectos6[[#This Row],[Usunombre]]</f>
        <v>/0006/0002 ANTHONY ALVAREZ NAVARRO</v>
      </c>
    </row>
    <row r="6588" spans="1:11" x14ac:dyDescent="0.3">
      <c r="A6588" t="s">
        <v>4249</v>
      </c>
      <c r="B6588" t="s">
        <v>4993</v>
      </c>
      <c r="C6588" t="s">
        <v>5382</v>
      </c>
      <c r="D6588" t="s">
        <v>1096</v>
      </c>
      <c r="E6588" t="s">
        <v>309</v>
      </c>
      <c r="F6588" t="s">
        <v>4388</v>
      </c>
      <c r="G6588">
        <v>6</v>
      </c>
      <c r="H65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8" t="str">
        <f>Tabla_Consulta_desde_proyectos6[[#This Row],[PRYApath]]&amp;" "&amp;Tabla_Consulta_desde_proyectos6[[#This Row],[Usunombre]]</f>
        <v>/0006/0002 ANTHONY ALVAREZ NAVARRO</v>
      </c>
    </row>
    <row r="6589" spans="1:11" x14ac:dyDescent="0.3">
      <c r="A6589" t="s">
        <v>4249</v>
      </c>
      <c r="B6589" t="s">
        <v>4993</v>
      </c>
      <c r="C6589" t="s">
        <v>5382</v>
      </c>
      <c r="D6589" t="s">
        <v>1096</v>
      </c>
      <c r="E6589" t="s">
        <v>309</v>
      </c>
      <c r="F6589" t="s">
        <v>4422</v>
      </c>
      <c r="G6589">
        <v>4</v>
      </c>
      <c r="H65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89" t="str">
        <f>Tabla_Consulta_desde_proyectos6[[#This Row],[PRYApath]]&amp;" "&amp;Tabla_Consulta_desde_proyectos6[[#This Row],[Usunombre]]</f>
        <v>/0006/0002 ANTHONY ALVAREZ NAVARRO</v>
      </c>
    </row>
    <row r="6590" spans="1:11" x14ac:dyDescent="0.3">
      <c r="A6590" t="s">
        <v>4249</v>
      </c>
      <c r="B6590" t="s">
        <v>4993</v>
      </c>
      <c r="C6590" t="s">
        <v>5382</v>
      </c>
      <c r="D6590" t="s">
        <v>1096</v>
      </c>
      <c r="E6590" t="s">
        <v>309</v>
      </c>
      <c r="F6590" t="s">
        <v>4434</v>
      </c>
      <c r="G6590">
        <v>2</v>
      </c>
      <c r="H65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0" t="str">
        <f>Tabla_Consulta_desde_proyectos6[[#This Row],[PRYApath]]&amp;" "&amp;Tabla_Consulta_desde_proyectos6[[#This Row],[Usunombre]]</f>
        <v>/0006/0002 ANTHONY ALVAREZ NAVARRO</v>
      </c>
    </row>
    <row r="6591" spans="1:11" x14ac:dyDescent="0.3">
      <c r="A6591" t="s">
        <v>4249</v>
      </c>
      <c r="B6591" t="s">
        <v>4993</v>
      </c>
      <c r="C6591" t="s">
        <v>5382</v>
      </c>
      <c r="D6591" t="s">
        <v>1096</v>
      </c>
      <c r="E6591" t="s">
        <v>309</v>
      </c>
      <c r="F6591" t="s">
        <v>4493</v>
      </c>
      <c r="G6591">
        <v>2</v>
      </c>
      <c r="H65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1" t="str">
        <f>Tabla_Consulta_desde_proyectos6[[#This Row],[PRYApath]]&amp;" "&amp;Tabla_Consulta_desde_proyectos6[[#This Row],[Usunombre]]</f>
        <v>/0006/0002 ANTHONY ALVAREZ NAVARRO</v>
      </c>
    </row>
    <row r="6592" spans="1:11" x14ac:dyDescent="0.3">
      <c r="A6592" t="s">
        <v>4249</v>
      </c>
      <c r="B6592" t="s">
        <v>4993</v>
      </c>
      <c r="C6592" t="s">
        <v>5382</v>
      </c>
      <c r="D6592" t="s">
        <v>1096</v>
      </c>
      <c r="E6592" t="s">
        <v>309</v>
      </c>
      <c r="F6592" t="s">
        <v>4692</v>
      </c>
      <c r="G6592">
        <v>1</v>
      </c>
      <c r="H65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2" t="str">
        <f>Tabla_Consulta_desde_proyectos6[[#This Row],[PRYApath]]&amp;" "&amp;Tabla_Consulta_desde_proyectos6[[#This Row],[Usunombre]]</f>
        <v>/0006/0002 ANTHONY ALVAREZ NAVARRO</v>
      </c>
    </row>
    <row r="6593" spans="1:11" x14ac:dyDescent="0.3">
      <c r="A6593" t="s">
        <v>4249</v>
      </c>
      <c r="B6593" t="s">
        <v>4993</v>
      </c>
      <c r="C6593" t="s">
        <v>5381</v>
      </c>
      <c r="D6593" t="s">
        <v>1096</v>
      </c>
      <c r="E6593" t="s">
        <v>294</v>
      </c>
      <c r="F6593" t="s">
        <v>4258</v>
      </c>
      <c r="G6593">
        <v>0.5</v>
      </c>
      <c r="H65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3" t="str">
        <f>Tabla_Consulta_desde_proyectos6[[#This Row],[PRYApath]]&amp;" "&amp;Tabla_Consulta_desde_proyectos6[[#This Row],[Usunombre]]</f>
        <v>/0006/0002 JOSE DANIEL CHINCHILLA CERDAS</v>
      </c>
    </row>
    <row r="6594" spans="1:11" x14ac:dyDescent="0.3">
      <c r="A6594" t="s">
        <v>4249</v>
      </c>
      <c r="B6594" t="s">
        <v>4993</v>
      </c>
      <c r="C6594" t="s">
        <v>5632</v>
      </c>
      <c r="D6594" t="s">
        <v>1096</v>
      </c>
      <c r="E6594" t="s">
        <v>294</v>
      </c>
      <c r="F6594" t="s">
        <v>4342</v>
      </c>
      <c r="G6594">
        <v>0.5</v>
      </c>
      <c r="H65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4" t="str">
        <f>Tabla_Consulta_desde_proyectos6[[#This Row],[PRYApath]]&amp;" "&amp;Tabla_Consulta_desde_proyectos6[[#This Row],[Usunombre]]</f>
        <v>/0006/0002 JOSE DANIEL CHINCHILLA CERDAS</v>
      </c>
    </row>
    <row r="6595" spans="1:11" x14ac:dyDescent="0.3">
      <c r="A6595" t="s">
        <v>4249</v>
      </c>
      <c r="B6595" t="s">
        <v>4993</v>
      </c>
      <c r="C6595" t="s">
        <v>5632</v>
      </c>
      <c r="D6595" t="s">
        <v>1096</v>
      </c>
      <c r="E6595" t="s">
        <v>294</v>
      </c>
      <c r="F6595" t="s">
        <v>4366</v>
      </c>
      <c r="G6595">
        <v>0.5</v>
      </c>
      <c r="H65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5" t="str">
        <f>Tabla_Consulta_desde_proyectos6[[#This Row],[PRYApath]]&amp;" "&amp;Tabla_Consulta_desde_proyectos6[[#This Row],[Usunombre]]</f>
        <v>/0006/0002 JOSE DANIEL CHINCHILLA CERDAS</v>
      </c>
    </row>
    <row r="6596" spans="1:11" x14ac:dyDescent="0.3">
      <c r="A6596" t="s">
        <v>4249</v>
      </c>
      <c r="B6596" t="s">
        <v>4993</v>
      </c>
      <c r="C6596" t="s">
        <v>5382</v>
      </c>
      <c r="D6596" t="s">
        <v>1096</v>
      </c>
      <c r="E6596" t="s">
        <v>294</v>
      </c>
      <c r="F6596" t="s">
        <v>4366</v>
      </c>
      <c r="G6596">
        <v>1</v>
      </c>
      <c r="H65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6" t="str">
        <f>Tabla_Consulta_desde_proyectos6[[#This Row],[PRYApath]]&amp;" "&amp;Tabla_Consulta_desde_proyectos6[[#This Row],[Usunombre]]</f>
        <v>/0006/0002 JOSE DANIEL CHINCHILLA CERDAS</v>
      </c>
    </row>
    <row r="6597" spans="1:11" x14ac:dyDescent="0.3">
      <c r="A6597" t="s">
        <v>4249</v>
      </c>
      <c r="B6597" t="s">
        <v>4993</v>
      </c>
      <c r="C6597" t="s">
        <v>5382</v>
      </c>
      <c r="D6597" t="s">
        <v>1096</v>
      </c>
      <c r="E6597" t="s">
        <v>299</v>
      </c>
      <c r="F6597" t="s">
        <v>4342</v>
      </c>
      <c r="G6597">
        <v>13</v>
      </c>
      <c r="H65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7" t="str">
        <f>Tabla_Consulta_desde_proyectos6[[#This Row],[PRYApath]]&amp;" "&amp;Tabla_Consulta_desde_proyectos6[[#This Row],[Usunombre]]</f>
        <v>/0006/0002 MARCO ANTONIO ALPIZAR RODRIGUEZ</v>
      </c>
    </row>
    <row r="6598" spans="1:11" x14ac:dyDescent="0.3">
      <c r="A6598" t="s">
        <v>4249</v>
      </c>
      <c r="B6598" t="s">
        <v>4993</v>
      </c>
      <c r="C6598" t="s">
        <v>5383</v>
      </c>
      <c r="D6598" t="s">
        <v>1096</v>
      </c>
      <c r="E6598" t="s">
        <v>299</v>
      </c>
      <c r="F6598" t="s">
        <v>4434</v>
      </c>
      <c r="G6598">
        <v>9</v>
      </c>
      <c r="H65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8" t="str">
        <f>Tabla_Consulta_desde_proyectos6[[#This Row],[PRYApath]]&amp;" "&amp;Tabla_Consulta_desde_proyectos6[[#This Row],[Usunombre]]</f>
        <v>/0006/0002 MARCO ANTONIO ALPIZAR RODRIGUEZ</v>
      </c>
    </row>
    <row r="6599" spans="1:11" x14ac:dyDescent="0.3">
      <c r="A6599" t="s">
        <v>4249</v>
      </c>
      <c r="B6599" t="s">
        <v>4993</v>
      </c>
      <c r="C6599" t="s">
        <v>5383</v>
      </c>
      <c r="D6599" t="s">
        <v>1096</v>
      </c>
      <c r="E6599" t="s">
        <v>299</v>
      </c>
      <c r="F6599" t="s">
        <v>4493</v>
      </c>
      <c r="G6599">
        <v>1</v>
      </c>
      <c r="H65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5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5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599" t="str">
        <f>Tabla_Consulta_desde_proyectos6[[#This Row],[PRYApath]]&amp;" "&amp;Tabla_Consulta_desde_proyectos6[[#This Row],[Usunombre]]</f>
        <v>/0006/0002 MARCO ANTONIO ALPIZAR RODRIGUEZ</v>
      </c>
    </row>
    <row r="6600" spans="1:11" x14ac:dyDescent="0.3">
      <c r="A6600" t="s">
        <v>4249</v>
      </c>
      <c r="B6600" t="s">
        <v>4993</v>
      </c>
      <c r="C6600" t="s">
        <v>5383</v>
      </c>
      <c r="D6600" t="s">
        <v>1096</v>
      </c>
      <c r="E6600" t="s">
        <v>299</v>
      </c>
      <c r="F6600" t="s">
        <v>4559</v>
      </c>
      <c r="G6600">
        <v>2</v>
      </c>
      <c r="H66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0" t="str">
        <f>Tabla_Consulta_desde_proyectos6[[#This Row],[PRYApath]]&amp;" "&amp;Tabla_Consulta_desde_proyectos6[[#This Row],[Usunombre]]</f>
        <v>/0006/0002 MARCO ANTONIO ALPIZAR RODRIGUEZ</v>
      </c>
    </row>
    <row r="6601" spans="1:11" x14ac:dyDescent="0.3">
      <c r="A6601" t="s">
        <v>4249</v>
      </c>
      <c r="B6601" t="s">
        <v>4993</v>
      </c>
      <c r="C6601" t="s">
        <v>5383</v>
      </c>
      <c r="D6601" t="s">
        <v>1096</v>
      </c>
      <c r="E6601" t="s">
        <v>299</v>
      </c>
      <c r="F6601" t="s">
        <v>4593</v>
      </c>
      <c r="G6601">
        <v>1</v>
      </c>
      <c r="H66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1" t="str">
        <f>Tabla_Consulta_desde_proyectos6[[#This Row],[PRYApath]]&amp;" "&amp;Tabla_Consulta_desde_proyectos6[[#This Row],[Usunombre]]</f>
        <v>/0006/0002 MARCO ANTONIO ALPIZAR RODRIGUEZ</v>
      </c>
    </row>
    <row r="6602" spans="1:11" x14ac:dyDescent="0.3">
      <c r="A6602" t="s">
        <v>4249</v>
      </c>
      <c r="B6602" t="s">
        <v>4993</v>
      </c>
      <c r="C6602" t="s">
        <v>5383</v>
      </c>
      <c r="D6602" t="s">
        <v>1096</v>
      </c>
      <c r="E6602" t="s">
        <v>299</v>
      </c>
      <c r="F6602" t="s">
        <v>4692</v>
      </c>
      <c r="G6602">
        <v>30</v>
      </c>
      <c r="H66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2" t="str">
        <f>Tabla_Consulta_desde_proyectos6[[#This Row],[PRYApath]]&amp;" "&amp;Tabla_Consulta_desde_proyectos6[[#This Row],[Usunombre]]</f>
        <v>/0006/0002 MARCO ANTONIO ALPIZAR RODRIGUEZ</v>
      </c>
    </row>
    <row r="6603" spans="1:11" x14ac:dyDescent="0.3">
      <c r="A6603" t="s">
        <v>4249</v>
      </c>
      <c r="B6603" t="s">
        <v>4993</v>
      </c>
      <c r="C6603" t="s">
        <v>5655</v>
      </c>
      <c r="D6603" t="s">
        <v>1096</v>
      </c>
      <c r="E6603" t="s">
        <v>29</v>
      </c>
      <c r="F6603" t="s">
        <v>4258</v>
      </c>
      <c r="G6603">
        <v>23.33</v>
      </c>
      <c r="H66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3" t="str">
        <f>Tabla_Consulta_desde_proyectos6[[#This Row],[PRYApath]]&amp;" "&amp;Tabla_Consulta_desde_proyectos6[[#This Row],[Usunombre]]</f>
        <v>/0006/0002 RAFAEL VEGA ALVAREZ</v>
      </c>
    </row>
    <row r="6604" spans="1:11" x14ac:dyDescent="0.3">
      <c r="A6604" t="s">
        <v>4249</v>
      </c>
      <c r="B6604" t="s">
        <v>4993</v>
      </c>
      <c r="C6604" t="s">
        <v>5655</v>
      </c>
      <c r="D6604" t="s">
        <v>1096</v>
      </c>
      <c r="E6604" t="s">
        <v>29</v>
      </c>
      <c r="F6604" t="s">
        <v>4284</v>
      </c>
      <c r="G6604">
        <v>11.5</v>
      </c>
      <c r="H66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4" t="str">
        <f>Tabla_Consulta_desde_proyectos6[[#This Row],[PRYApath]]&amp;" "&amp;Tabla_Consulta_desde_proyectos6[[#This Row],[Usunombre]]</f>
        <v>/0006/0002 RAFAEL VEGA ALVAREZ</v>
      </c>
    </row>
    <row r="6605" spans="1:11" x14ac:dyDescent="0.3">
      <c r="A6605" t="s">
        <v>4249</v>
      </c>
      <c r="B6605" t="s">
        <v>4996</v>
      </c>
      <c r="C6605" t="s">
        <v>4997</v>
      </c>
      <c r="D6605" t="s">
        <v>3515</v>
      </c>
      <c r="E6605" t="s">
        <v>309</v>
      </c>
      <c r="F6605" t="s">
        <v>4258</v>
      </c>
      <c r="G6605">
        <v>3</v>
      </c>
      <c r="H66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5" t="str">
        <f>Tabla_Consulta_desde_proyectos6[[#This Row],[PRYApath]]&amp;" "&amp;Tabla_Consulta_desde_proyectos6[[#This Row],[Usunombre]]</f>
        <v>/0006/0004 ANTHONY ALVAREZ NAVARRO</v>
      </c>
    </row>
    <row r="6606" spans="1:11" x14ac:dyDescent="0.3">
      <c r="A6606" t="s">
        <v>4249</v>
      </c>
      <c r="B6606" t="s">
        <v>4996</v>
      </c>
      <c r="C6606" t="s">
        <v>5395</v>
      </c>
      <c r="D6606" t="s">
        <v>3515</v>
      </c>
      <c r="E6606" t="s">
        <v>309</v>
      </c>
      <c r="F6606" t="s">
        <v>4258</v>
      </c>
      <c r="G6606">
        <v>6</v>
      </c>
      <c r="H66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6" t="str">
        <f>Tabla_Consulta_desde_proyectos6[[#This Row],[PRYApath]]&amp;" "&amp;Tabla_Consulta_desde_proyectos6[[#This Row],[Usunombre]]</f>
        <v>/0006/0004 ANTHONY ALVAREZ NAVARRO</v>
      </c>
    </row>
    <row r="6607" spans="1:11" x14ac:dyDescent="0.3">
      <c r="A6607" t="s">
        <v>4249</v>
      </c>
      <c r="B6607" t="s">
        <v>4996</v>
      </c>
      <c r="C6607" t="s">
        <v>4998</v>
      </c>
      <c r="D6607" t="s">
        <v>3515</v>
      </c>
      <c r="E6607" t="s">
        <v>309</v>
      </c>
      <c r="F6607" t="s">
        <v>4258</v>
      </c>
      <c r="G6607">
        <v>9</v>
      </c>
      <c r="H66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7" t="str">
        <f>Tabla_Consulta_desde_proyectos6[[#This Row],[PRYApath]]&amp;" "&amp;Tabla_Consulta_desde_proyectos6[[#This Row],[Usunombre]]</f>
        <v>/0006/0004 ANTHONY ALVAREZ NAVARRO</v>
      </c>
    </row>
    <row r="6608" spans="1:11" x14ac:dyDescent="0.3">
      <c r="A6608" t="s">
        <v>4249</v>
      </c>
      <c r="B6608" t="s">
        <v>4996</v>
      </c>
      <c r="C6608" t="s">
        <v>5196</v>
      </c>
      <c r="D6608" t="s">
        <v>3515</v>
      </c>
      <c r="E6608" t="s">
        <v>309</v>
      </c>
      <c r="F6608" t="s">
        <v>4284</v>
      </c>
      <c r="G6608">
        <v>2</v>
      </c>
      <c r="H66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8" t="str">
        <f>Tabla_Consulta_desde_proyectos6[[#This Row],[PRYApath]]&amp;" "&amp;Tabla_Consulta_desde_proyectos6[[#This Row],[Usunombre]]</f>
        <v>/0006/0004 ANTHONY ALVAREZ NAVARRO</v>
      </c>
    </row>
    <row r="6609" spans="1:11" x14ac:dyDescent="0.3">
      <c r="A6609" t="s">
        <v>4249</v>
      </c>
      <c r="B6609" t="s">
        <v>4996</v>
      </c>
      <c r="C6609" t="s">
        <v>4997</v>
      </c>
      <c r="D6609" t="s">
        <v>3515</v>
      </c>
      <c r="E6609" t="s">
        <v>309</v>
      </c>
      <c r="F6609" t="s">
        <v>4388</v>
      </c>
      <c r="G6609">
        <v>2</v>
      </c>
      <c r="H66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09" t="str">
        <f>Tabla_Consulta_desde_proyectos6[[#This Row],[PRYApath]]&amp;" "&amp;Tabla_Consulta_desde_proyectos6[[#This Row],[Usunombre]]</f>
        <v>/0006/0004 ANTHONY ALVAREZ NAVARRO</v>
      </c>
    </row>
    <row r="6610" spans="1:11" x14ac:dyDescent="0.3">
      <c r="A6610" t="s">
        <v>4249</v>
      </c>
      <c r="B6610" t="s">
        <v>4996</v>
      </c>
      <c r="C6610" t="s">
        <v>5393</v>
      </c>
      <c r="D6610" t="s">
        <v>3515</v>
      </c>
      <c r="E6610" t="s">
        <v>262</v>
      </c>
      <c r="F6610" t="s">
        <v>4258</v>
      </c>
      <c r="G6610">
        <v>0.25</v>
      </c>
      <c r="H66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0" t="str">
        <f>Tabla_Consulta_desde_proyectos6[[#This Row],[PRYApath]]&amp;" "&amp;Tabla_Consulta_desde_proyectos6[[#This Row],[Usunombre]]</f>
        <v>/0006/0004 ELIER CORTES BALTODANO</v>
      </c>
    </row>
    <row r="6611" spans="1:11" x14ac:dyDescent="0.3">
      <c r="A6611" t="s">
        <v>4249</v>
      </c>
      <c r="B6611" t="s">
        <v>4996</v>
      </c>
      <c r="C6611" t="s">
        <v>5395</v>
      </c>
      <c r="D6611" t="s">
        <v>3515</v>
      </c>
      <c r="E6611" t="s">
        <v>262</v>
      </c>
      <c r="F6611" t="s">
        <v>4258</v>
      </c>
      <c r="G6611">
        <v>5</v>
      </c>
      <c r="H66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1" t="str">
        <f>Tabla_Consulta_desde_proyectos6[[#This Row],[PRYApath]]&amp;" "&amp;Tabla_Consulta_desde_proyectos6[[#This Row],[Usunombre]]</f>
        <v>/0006/0004 ELIER CORTES BALTODANO</v>
      </c>
    </row>
    <row r="6612" spans="1:11" x14ac:dyDescent="0.3">
      <c r="A6612" t="s">
        <v>4249</v>
      </c>
      <c r="B6612" t="s">
        <v>4996</v>
      </c>
      <c r="C6612" t="s">
        <v>4998</v>
      </c>
      <c r="D6612" t="s">
        <v>3515</v>
      </c>
      <c r="E6612" t="s">
        <v>262</v>
      </c>
      <c r="F6612" t="s">
        <v>4258</v>
      </c>
      <c r="G6612">
        <v>3.25</v>
      </c>
      <c r="H66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2" t="str">
        <f>Tabla_Consulta_desde_proyectos6[[#This Row],[PRYApath]]&amp;" "&amp;Tabla_Consulta_desde_proyectos6[[#This Row],[Usunombre]]</f>
        <v>/0006/0004 ELIER CORTES BALTODANO</v>
      </c>
    </row>
    <row r="6613" spans="1:11" x14ac:dyDescent="0.3">
      <c r="A6613" t="s">
        <v>4249</v>
      </c>
      <c r="B6613" t="s">
        <v>4996</v>
      </c>
      <c r="C6613" t="s">
        <v>5196</v>
      </c>
      <c r="D6613" t="s">
        <v>3515</v>
      </c>
      <c r="E6613" t="s">
        <v>262</v>
      </c>
      <c r="F6613" t="s">
        <v>4258</v>
      </c>
      <c r="G6613">
        <v>17.75</v>
      </c>
      <c r="H66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3" t="str">
        <f>Tabla_Consulta_desde_proyectos6[[#This Row],[PRYApath]]&amp;" "&amp;Tabla_Consulta_desde_proyectos6[[#This Row],[Usunombre]]</f>
        <v>/0006/0004 ELIER CORTES BALTODANO</v>
      </c>
    </row>
    <row r="6614" spans="1:11" x14ac:dyDescent="0.3">
      <c r="A6614" t="s">
        <v>4249</v>
      </c>
      <c r="B6614" t="s">
        <v>4996</v>
      </c>
      <c r="C6614" t="s">
        <v>4997</v>
      </c>
      <c r="D6614" t="s">
        <v>3515</v>
      </c>
      <c r="E6614" t="s">
        <v>262</v>
      </c>
      <c r="F6614" t="s">
        <v>4284</v>
      </c>
      <c r="G6614">
        <v>2.5</v>
      </c>
      <c r="H66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4" t="str">
        <f>Tabla_Consulta_desde_proyectos6[[#This Row],[PRYApath]]&amp;" "&amp;Tabla_Consulta_desde_proyectos6[[#This Row],[Usunombre]]</f>
        <v>/0006/0004 ELIER CORTES BALTODANO</v>
      </c>
    </row>
    <row r="6615" spans="1:11" x14ac:dyDescent="0.3">
      <c r="A6615" t="s">
        <v>4249</v>
      </c>
      <c r="B6615" t="s">
        <v>4996</v>
      </c>
      <c r="C6615" t="s">
        <v>4998</v>
      </c>
      <c r="D6615" t="s">
        <v>3515</v>
      </c>
      <c r="E6615" t="s">
        <v>262</v>
      </c>
      <c r="F6615" t="s">
        <v>4284</v>
      </c>
      <c r="G6615">
        <v>0.75</v>
      </c>
      <c r="H66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5" t="str">
        <f>Tabla_Consulta_desde_proyectos6[[#This Row],[PRYApath]]&amp;" "&amp;Tabla_Consulta_desde_proyectos6[[#This Row],[Usunombre]]</f>
        <v>/0006/0004 ELIER CORTES BALTODANO</v>
      </c>
    </row>
    <row r="6616" spans="1:11" x14ac:dyDescent="0.3">
      <c r="A6616" t="s">
        <v>4249</v>
      </c>
      <c r="B6616" t="s">
        <v>4996</v>
      </c>
      <c r="C6616" t="s">
        <v>5196</v>
      </c>
      <c r="D6616" t="s">
        <v>3515</v>
      </c>
      <c r="E6616" t="s">
        <v>262</v>
      </c>
      <c r="F6616" t="s">
        <v>4284</v>
      </c>
      <c r="G6616">
        <v>4.75</v>
      </c>
      <c r="H66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6" t="str">
        <f>Tabla_Consulta_desde_proyectos6[[#This Row],[PRYApath]]&amp;" "&amp;Tabla_Consulta_desde_proyectos6[[#This Row],[Usunombre]]</f>
        <v>/0006/0004 ELIER CORTES BALTODANO</v>
      </c>
    </row>
    <row r="6617" spans="1:11" x14ac:dyDescent="0.3">
      <c r="A6617" t="s">
        <v>4249</v>
      </c>
      <c r="B6617" t="s">
        <v>4996</v>
      </c>
      <c r="C6617" t="s">
        <v>4998</v>
      </c>
      <c r="D6617" t="s">
        <v>3515</v>
      </c>
      <c r="E6617" t="s">
        <v>262</v>
      </c>
      <c r="F6617" t="s">
        <v>4366</v>
      </c>
      <c r="G6617">
        <v>0.5</v>
      </c>
      <c r="H66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7" t="str">
        <f>Tabla_Consulta_desde_proyectos6[[#This Row],[PRYApath]]&amp;" "&amp;Tabla_Consulta_desde_proyectos6[[#This Row],[Usunombre]]</f>
        <v>/0006/0004 ELIER CORTES BALTODANO</v>
      </c>
    </row>
    <row r="6618" spans="1:11" x14ac:dyDescent="0.3">
      <c r="A6618" t="s">
        <v>4249</v>
      </c>
      <c r="B6618" t="s">
        <v>4996</v>
      </c>
      <c r="C6618" t="s">
        <v>5196</v>
      </c>
      <c r="D6618" t="s">
        <v>3515</v>
      </c>
      <c r="E6618" t="s">
        <v>262</v>
      </c>
      <c r="F6618" t="s">
        <v>4366</v>
      </c>
      <c r="G6618">
        <v>0.5</v>
      </c>
      <c r="H66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8" t="str">
        <f>Tabla_Consulta_desde_proyectos6[[#This Row],[PRYApath]]&amp;" "&amp;Tabla_Consulta_desde_proyectos6[[#This Row],[Usunombre]]</f>
        <v>/0006/0004 ELIER CORTES BALTODANO</v>
      </c>
    </row>
    <row r="6619" spans="1:11" x14ac:dyDescent="0.3">
      <c r="A6619" t="s">
        <v>4249</v>
      </c>
      <c r="B6619" t="s">
        <v>4996</v>
      </c>
      <c r="C6619" t="s">
        <v>5196</v>
      </c>
      <c r="D6619" t="s">
        <v>3515</v>
      </c>
      <c r="E6619" t="s">
        <v>262</v>
      </c>
      <c r="F6619" t="s">
        <v>4422</v>
      </c>
      <c r="G6619">
        <v>0.75</v>
      </c>
      <c r="H66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19" t="str">
        <f>Tabla_Consulta_desde_proyectos6[[#This Row],[PRYApath]]&amp;" "&amp;Tabla_Consulta_desde_proyectos6[[#This Row],[Usunombre]]</f>
        <v>/0006/0004 ELIER CORTES BALTODANO</v>
      </c>
    </row>
    <row r="6620" spans="1:11" x14ac:dyDescent="0.3">
      <c r="A6620" t="s">
        <v>4249</v>
      </c>
      <c r="B6620" t="s">
        <v>4996</v>
      </c>
      <c r="C6620" t="s">
        <v>5196</v>
      </c>
      <c r="D6620" t="s">
        <v>3515</v>
      </c>
      <c r="E6620" t="s">
        <v>262</v>
      </c>
      <c r="F6620" t="s">
        <v>4593</v>
      </c>
      <c r="G6620">
        <v>0.5</v>
      </c>
      <c r="H66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0" t="str">
        <f>Tabla_Consulta_desde_proyectos6[[#This Row],[PRYApath]]&amp;" "&amp;Tabla_Consulta_desde_proyectos6[[#This Row],[Usunombre]]</f>
        <v>/0006/0004 ELIER CORTES BALTODANO</v>
      </c>
    </row>
    <row r="6621" spans="1:11" x14ac:dyDescent="0.3">
      <c r="A6621" t="s">
        <v>4249</v>
      </c>
      <c r="B6621" t="s">
        <v>4996</v>
      </c>
      <c r="C6621" t="s">
        <v>5196</v>
      </c>
      <c r="D6621" t="s">
        <v>3515</v>
      </c>
      <c r="E6621" t="s">
        <v>262</v>
      </c>
      <c r="F6621" t="s">
        <v>4692</v>
      </c>
      <c r="G6621">
        <v>0.25</v>
      </c>
      <c r="H66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1" t="str">
        <f>Tabla_Consulta_desde_proyectos6[[#This Row],[PRYApath]]&amp;" "&amp;Tabla_Consulta_desde_proyectos6[[#This Row],[Usunombre]]</f>
        <v>/0006/0004 ELIER CORTES BALTODANO</v>
      </c>
    </row>
    <row r="6622" spans="1:11" x14ac:dyDescent="0.3">
      <c r="A6622" t="s">
        <v>4249</v>
      </c>
      <c r="B6622" t="s">
        <v>4996</v>
      </c>
      <c r="C6622" t="s">
        <v>4997</v>
      </c>
      <c r="D6622" t="s">
        <v>3515</v>
      </c>
      <c r="E6622" t="s">
        <v>136</v>
      </c>
      <c r="F6622" t="s">
        <v>4422</v>
      </c>
      <c r="G6622">
        <v>1</v>
      </c>
      <c r="H66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2" t="str">
        <f>Tabla_Consulta_desde_proyectos6[[#This Row],[PRYApath]]&amp;" "&amp;Tabla_Consulta_desde_proyectos6[[#This Row],[Usunombre]]</f>
        <v>/0006/0004 GEHISSON ANDRES GAITAN HERRERA</v>
      </c>
    </row>
    <row r="6623" spans="1:11" x14ac:dyDescent="0.3">
      <c r="A6623" t="s">
        <v>4249</v>
      </c>
      <c r="B6623" t="s">
        <v>4996</v>
      </c>
      <c r="C6623" t="s">
        <v>5393</v>
      </c>
      <c r="D6623" t="s">
        <v>3515</v>
      </c>
      <c r="E6623" t="s">
        <v>294</v>
      </c>
      <c r="F6623" t="s">
        <v>4258</v>
      </c>
      <c r="G6623">
        <v>1.5</v>
      </c>
      <c r="H66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3" t="str">
        <f>Tabla_Consulta_desde_proyectos6[[#This Row],[PRYApath]]&amp;" "&amp;Tabla_Consulta_desde_proyectos6[[#This Row],[Usunombre]]</f>
        <v>/0006/0004 JOSE DANIEL CHINCHILLA CERDAS</v>
      </c>
    </row>
    <row r="6624" spans="1:11" x14ac:dyDescent="0.3">
      <c r="A6624" t="s">
        <v>4249</v>
      </c>
      <c r="B6624" t="s">
        <v>4996</v>
      </c>
      <c r="C6624" t="s">
        <v>5395</v>
      </c>
      <c r="D6624" t="s">
        <v>3515</v>
      </c>
      <c r="E6624" t="s">
        <v>294</v>
      </c>
      <c r="F6624" t="s">
        <v>4258</v>
      </c>
      <c r="G6624">
        <v>2.5</v>
      </c>
      <c r="H66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4" t="str">
        <f>Tabla_Consulta_desde_proyectos6[[#This Row],[PRYApath]]&amp;" "&amp;Tabla_Consulta_desde_proyectos6[[#This Row],[Usunombre]]</f>
        <v>/0006/0004 JOSE DANIEL CHINCHILLA CERDAS</v>
      </c>
    </row>
    <row r="6625" spans="1:11" x14ac:dyDescent="0.3">
      <c r="A6625" t="s">
        <v>4249</v>
      </c>
      <c r="B6625" t="s">
        <v>4996</v>
      </c>
      <c r="C6625" t="s">
        <v>4998</v>
      </c>
      <c r="D6625" t="s">
        <v>3515</v>
      </c>
      <c r="E6625" t="s">
        <v>294</v>
      </c>
      <c r="F6625" t="s">
        <v>4258</v>
      </c>
      <c r="G6625">
        <v>12</v>
      </c>
      <c r="H66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5" t="str">
        <f>Tabla_Consulta_desde_proyectos6[[#This Row],[PRYApath]]&amp;" "&amp;Tabla_Consulta_desde_proyectos6[[#This Row],[Usunombre]]</f>
        <v>/0006/0004 JOSE DANIEL CHINCHILLA CERDAS</v>
      </c>
    </row>
    <row r="6626" spans="1:11" x14ac:dyDescent="0.3">
      <c r="A6626" t="s">
        <v>4249</v>
      </c>
      <c r="B6626" t="s">
        <v>4996</v>
      </c>
      <c r="C6626" t="s">
        <v>4998</v>
      </c>
      <c r="D6626" t="s">
        <v>3515</v>
      </c>
      <c r="E6626" t="s">
        <v>294</v>
      </c>
      <c r="F6626" t="s">
        <v>4284</v>
      </c>
      <c r="G6626">
        <v>1</v>
      </c>
      <c r="H66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6" t="str">
        <f>Tabla_Consulta_desde_proyectos6[[#This Row],[PRYApath]]&amp;" "&amp;Tabla_Consulta_desde_proyectos6[[#This Row],[Usunombre]]</f>
        <v>/0006/0004 JOSE DANIEL CHINCHILLA CERDAS</v>
      </c>
    </row>
    <row r="6627" spans="1:11" x14ac:dyDescent="0.3">
      <c r="A6627" t="s">
        <v>4249</v>
      </c>
      <c r="B6627" t="s">
        <v>4996</v>
      </c>
      <c r="C6627" t="s">
        <v>5196</v>
      </c>
      <c r="D6627" t="s">
        <v>3515</v>
      </c>
      <c r="E6627" t="s">
        <v>294</v>
      </c>
      <c r="F6627" t="s">
        <v>4284</v>
      </c>
      <c r="G6627">
        <v>3</v>
      </c>
      <c r="H66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7" t="str">
        <f>Tabla_Consulta_desde_proyectos6[[#This Row],[PRYApath]]&amp;" "&amp;Tabla_Consulta_desde_proyectos6[[#This Row],[Usunombre]]</f>
        <v>/0006/0004 JOSE DANIEL CHINCHILLA CERDAS</v>
      </c>
    </row>
    <row r="6628" spans="1:11" x14ac:dyDescent="0.3">
      <c r="A6628" t="s">
        <v>4249</v>
      </c>
      <c r="B6628" t="s">
        <v>4996</v>
      </c>
      <c r="C6628" t="s">
        <v>5196</v>
      </c>
      <c r="D6628" t="s">
        <v>3515</v>
      </c>
      <c r="E6628" t="s">
        <v>294</v>
      </c>
      <c r="F6628" t="s">
        <v>4342</v>
      </c>
      <c r="G6628">
        <v>0.5</v>
      </c>
      <c r="H66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8" t="str">
        <f>Tabla_Consulta_desde_proyectos6[[#This Row],[PRYApath]]&amp;" "&amp;Tabla_Consulta_desde_proyectos6[[#This Row],[Usunombre]]</f>
        <v>/0006/0004 JOSE DANIEL CHINCHILLA CERDAS</v>
      </c>
    </row>
    <row r="6629" spans="1:11" x14ac:dyDescent="0.3">
      <c r="A6629" t="s">
        <v>4249</v>
      </c>
      <c r="B6629" t="s">
        <v>4996</v>
      </c>
      <c r="C6629" t="s">
        <v>5196</v>
      </c>
      <c r="D6629" t="s">
        <v>3515</v>
      </c>
      <c r="E6629" t="s">
        <v>294</v>
      </c>
      <c r="F6629" t="s">
        <v>4366</v>
      </c>
      <c r="G6629">
        <v>1.25</v>
      </c>
      <c r="H66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29" t="str">
        <f>Tabla_Consulta_desde_proyectos6[[#This Row],[PRYApath]]&amp;" "&amp;Tabla_Consulta_desde_proyectos6[[#This Row],[Usunombre]]</f>
        <v>/0006/0004 JOSE DANIEL CHINCHILLA CERDAS</v>
      </c>
    </row>
    <row r="6630" spans="1:11" x14ac:dyDescent="0.3">
      <c r="A6630" t="s">
        <v>4249</v>
      </c>
      <c r="B6630" t="s">
        <v>4996</v>
      </c>
      <c r="C6630" t="s">
        <v>5196</v>
      </c>
      <c r="D6630" t="s">
        <v>3515</v>
      </c>
      <c r="E6630" t="s">
        <v>294</v>
      </c>
      <c r="F6630" t="s">
        <v>4640</v>
      </c>
      <c r="G6630">
        <v>2</v>
      </c>
      <c r="H66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0" t="str">
        <f>Tabla_Consulta_desde_proyectos6[[#This Row],[PRYApath]]&amp;" "&amp;Tabla_Consulta_desde_proyectos6[[#This Row],[Usunombre]]</f>
        <v>/0006/0004 JOSE DANIEL CHINCHILLA CERDAS</v>
      </c>
    </row>
    <row r="6631" spans="1:11" x14ac:dyDescent="0.3">
      <c r="A6631" t="s">
        <v>4249</v>
      </c>
      <c r="B6631" t="s">
        <v>4996</v>
      </c>
      <c r="C6631" t="s">
        <v>5395</v>
      </c>
      <c r="D6631" t="s">
        <v>3515</v>
      </c>
      <c r="E6631" t="s">
        <v>299</v>
      </c>
      <c r="F6631" t="s">
        <v>4258</v>
      </c>
      <c r="G6631">
        <v>93</v>
      </c>
      <c r="H66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1" t="str">
        <f>Tabla_Consulta_desde_proyectos6[[#This Row],[PRYApath]]&amp;" "&amp;Tabla_Consulta_desde_proyectos6[[#This Row],[Usunombre]]</f>
        <v>/0006/0004 MARCO ANTONIO ALPIZAR RODRIGUEZ</v>
      </c>
    </row>
    <row r="6632" spans="1:11" x14ac:dyDescent="0.3">
      <c r="A6632" t="s">
        <v>4249</v>
      </c>
      <c r="B6632" t="s">
        <v>4996</v>
      </c>
      <c r="C6632" t="s">
        <v>5395</v>
      </c>
      <c r="D6632" t="s">
        <v>3515</v>
      </c>
      <c r="E6632" t="s">
        <v>299</v>
      </c>
      <c r="F6632" t="s">
        <v>4284</v>
      </c>
      <c r="G6632">
        <v>9</v>
      </c>
      <c r="H66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2" t="str">
        <f>Tabla_Consulta_desde_proyectos6[[#This Row],[PRYApath]]&amp;" "&amp;Tabla_Consulta_desde_proyectos6[[#This Row],[Usunombre]]</f>
        <v>/0006/0004 MARCO ANTONIO ALPIZAR RODRIGUEZ</v>
      </c>
    </row>
    <row r="6633" spans="1:11" x14ac:dyDescent="0.3">
      <c r="A6633" t="s">
        <v>4249</v>
      </c>
      <c r="B6633" t="s">
        <v>4996</v>
      </c>
      <c r="C6633" t="s">
        <v>5393</v>
      </c>
      <c r="D6633" t="s">
        <v>3515</v>
      </c>
      <c r="E6633" t="s">
        <v>299</v>
      </c>
      <c r="F6633" t="s">
        <v>4366</v>
      </c>
      <c r="G6633">
        <v>1</v>
      </c>
      <c r="H66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3" t="str">
        <f>Tabla_Consulta_desde_proyectos6[[#This Row],[PRYApath]]&amp;" "&amp;Tabla_Consulta_desde_proyectos6[[#This Row],[Usunombre]]</f>
        <v>/0006/0004 MARCO ANTONIO ALPIZAR RODRIGUEZ</v>
      </c>
    </row>
    <row r="6634" spans="1:11" x14ac:dyDescent="0.3">
      <c r="A6634" t="s">
        <v>4249</v>
      </c>
      <c r="B6634" t="s">
        <v>4996</v>
      </c>
      <c r="C6634" t="s">
        <v>5196</v>
      </c>
      <c r="D6634" t="s">
        <v>3515</v>
      </c>
      <c r="E6634" t="s">
        <v>299</v>
      </c>
      <c r="F6634" t="s">
        <v>4388</v>
      </c>
      <c r="G6634">
        <v>10</v>
      </c>
      <c r="H66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4" t="str">
        <f>Tabla_Consulta_desde_proyectos6[[#This Row],[PRYApath]]&amp;" "&amp;Tabla_Consulta_desde_proyectos6[[#This Row],[Usunombre]]</f>
        <v>/0006/0004 MARCO ANTONIO ALPIZAR RODRIGUEZ</v>
      </c>
    </row>
    <row r="6635" spans="1:11" x14ac:dyDescent="0.3">
      <c r="A6635" t="s">
        <v>4249</v>
      </c>
      <c r="B6635" t="s">
        <v>4996</v>
      </c>
      <c r="C6635" t="s">
        <v>5196</v>
      </c>
      <c r="D6635" t="s">
        <v>3515</v>
      </c>
      <c r="E6635" t="s">
        <v>299</v>
      </c>
      <c r="F6635" t="s">
        <v>4422</v>
      </c>
      <c r="G6635">
        <v>10</v>
      </c>
      <c r="H66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5" t="str">
        <f>Tabla_Consulta_desde_proyectos6[[#This Row],[PRYApath]]&amp;" "&amp;Tabla_Consulta_desde_proyectos6[[#This Row],[Usunombre]]</f>
        <v>/0006/0004 MARCO ANTONIO ALPIZAR RODRIGUEZ</v>
      </c>
    </row>
    <row r="6636" spans="1:11" x14ac:dyDescent="0.3">
      <c r="A6636" t="s">
        <v>4249</v>
      </c>
      <c r="B6636" t="s">
        <v>4996</v>
      </c>
      <c r="C6636" t="s">
        <v>5196</v>
      </c>
      <c r="D6636" t="s">
        <v>3515</v>
      </c>
      <c r="E6636" t="s">
        <v>29</v>
      </c>
      <c r="F6636" t="s">
        <v>4493</v>
      </c>
      <c r="G6636">
        <v>2.25</v>
      </c>
      <c r="H66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6" t="str">
        <f>Tabla_Consulta_desde_proyectos6[[#This Row],[PRYApath]]&amp;" "&amp;Tabla_Consulta_desde_proyectos6[[#This Row],[Usunombre]]</f>
        <v>/0006/0004 RAFAEL VEGA ALVAREZ</v>
      </c>
    </row>
    <row r="6637" spans="1:11" x14ac:dyDescent="0.3">
      <c r="A6637" t="s">
        <v>4249</v>
      </c>
      <c r="B6637" t="s">
        <v>4996</v>
      </c>
      <c r="C6637" t="s">
        <v>5196</v>
      </c>
      <c r="D6637" t="s">
        <v>3515</v>
      </c>
      <c r="E6637" t="s">
        <v>29</v>
      </c>
      <c r="F6637" t="s">
        <v>4559</v>
      </c>
      <c r="G6637">
        <v>3</v>
      </c>
      <c r="H66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7" t="str">
        <f>Tabla_Consulta_desde_proyectos6[[#This Row],[PRYApath]]&amp;" "&amp;Tabla_Consulta_desde_proyectos6[[#This Row],[Usunombre]]</f>
        <v>/0006/0004 RAFAEL VEGA ALVAREZ</v>
      </c>
    </row>
    <row r="6638" spans="1:11" x14ac:dyDescent="0.3">
      <c r="A6638" t="s">
        <v>4249</v>
      </c>
      <c r="B6638" t="s">
        <v>4957</v>
      </c>
      <c r="C6638" t="s">
        <v>5001</v>
      </c>
      <c r="D6638" t="s">
        <v>3516</v>
      </c>
      <c r="E6638" t="s">
        <v>286</v>
      </c>
      <c r="F6638" t="s">
        <v>4342</v>
      </c>
      <c r="G6638">
        <v>3.25</v>
      </c>
      <c r="H66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8" t="str">
        <f>Tabla_Consulta_desde_proyectos6[[#This Row],[PRYApath]]&amp;" "&amp;Tabla_Consulta_desde_proyectos6[[#This Row],[Usunombre]]</f>
        <v>/0006/0006 ALFONSO FUENTES RODRIGUEZ</v>
      </c>
    </row>
    <row r="6639" spans="1:11" x14ac:dyDescent="0.3">
      <c r="A6639" t="s">
        <v>4249</v>
      </c>
      <c r="B6639" t="s">
        <v>4957</v>
      </c>
      <c r="C6639" t="s">
        <v>4958</v>
      </c>
      <c r="D6639" t="s">
        <v>3516</v>
      </c>
      <c r="E6639" t="s">
        <v>286</v>
      </c>
      <c r="F6639" t="s">
        <v>4342</v>
      </c>
      <c r="G6639">
        <v>0.5</v>
      </c>
      <c r="H66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39" t="str">
        <f>Tabla_Consulta_desde_proyectos6[[#This Row],[PRYApath]]&amp;" "&amp;Tabla_Consulta_desde_proyectos6[[#This Row],[Usunombre]]</f>
        <v>/0006/0006 ALFONSO FUENTES RODRIGUEZ</v>
      </c>
    </row>
    <row r="6640" spans="1:11" x14ac:dyDescent="0.3">
      <c r="A6640" t="s">
        <v>4249</v>
      </c>
      <c r="B6640" t="s">
        <v>4957</v>
      </c>
      <c r="C6640" t="s">
        <v>4958</v>
      </c>
      <c r="D6640" t="s">
        <v>3516</v>
      </c>
      <c r="E6640" t="s">
        <v>262</v>
      </c>
      <c r="F6640" t="s">
        <v>4258</v>
      </c>
      <c r="G6640">
        <v>0.25</v>
      </c>
      <c r="H66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0" t="str">
        <f>Tabla_Consulta_desde_proyectos6[[#This Row],[PRYApath]]&amp;" "&amp;Tabla_Consulta_desde_proyectos6[[#This Row],[Usunombre]]</f>
        <v>/0006/0006 ELIER CORTES BALTODANO</v>
      </c>
    </row>
    <row r="6641" spans="1:11" x14ac:dyDescent="0.3">
      <c r="A6641" t="s">
        <v>4249</v>
      </c>
      <c r="B6641" t="s">
        <v>4957</v>
      </c>
      <c r="C6641" t="s">
        <v>4958</v>
      </c>
      <c r="D6641" t="s">
        <v>3516</v>
      </c>
      <c r="E6641" t="s">
        <v>262</v>
      </c>
      <c r="F6641" t="s">
        <v>4284</v>
      </c>
      <c r="G6641">
        <v>0.5</v>
      </c>
      <c r="H66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1" t="str">
        <f>Tabla_Consulta_desde_proyectos6[[#This Row],[PRYApath]]&amp;" "&amp;Tabla_Consulta_desde_proyectos6[[#This Row],[Usunombre]]</f>
        <v>/0006/0006 ELIER CORTES BALTODANO</v>
      </c>
    </row>
    <row r="6642" spans="1:11" x14ac:dyDescent="0.3">
      <c r="A6642" t="s">
        <v>4249</v>
      </c>
      <c r="B6642" t="s">
        <v>4957</v>
      </c>
      <c r="C6642" t="s">
        <v>4999</v>
      </c>
      <c r="D6642" t="s">
        <v>3516</v>
      </c>
      <c r="E6642" t="s">
        <v>136</v>
      </c>
      <c r="F6642" t="s">
        <v>4258</v>
      </c>
      <c r="G6642">
        <v>2</v>
      </c>
      <c r="H66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2" t="str">
        <f>Tabla_Consulta_desde_proyectos6[[#This Row],[PRYApath]]&amp;" "&amp;Tabla_Consulta_desde_proyectos6[[#This Row],[Usunombre]]</f>
        <v>/0006/0006 GEHISSON ANDRES GAITAN HERRERA</v>
      </c>
    </row>
    <row r="6643" spans="1:11" x14ac:dyDescent="0.3">
      <c r="A6643" t="s">
        <v>4249</v>
      </c>
      <c r="B6643" t="s">
        <v>4957</v>
      </c>
      <c r="C6643" t="s">
        <v>5000</v>
      </c>
      <c r="D6643" t="s">
        <v>3516</v>
      </c>
      <c r="E6643" t="s">
        <v>294</v>
      </c>
      <c r="F6643" t="s">
        <v>4284</v>
      </c>
      <c r="G6643">
        <v>1.5</v>
      </c>
      <c r="H66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3" t="str">
        <f>Tabla_Consulta_desde_proyectos6[[#This Row],[PRYApath]]&amp;" "&amp;Tabla_Consulta_desde_proyectos6[[#This Row],[Usunombre]]</f>
        <v>/0006/0006 JOSE DANIEL CHINCHILLA CERDAS</v>
      </c>
    </row>
    <row r="6644" spans="1:11" x14ac:dyDescent="0.3">
      <c r="A6644" t="s">
        <v>4249</v>
      </c>
      <c r="B6644" t="s">
        <v>4957</v>
      </c>
      <c r="C6644" t="s">
        <v>4958</v>
      </c>
      <c r="D6644" t="s">
        <v>3516</v>
      </c>
      <c r="E6644" t="s">
        <v>29</v>
      </c>
      <c r="F6644" t="s">
        <v>4342</v>
      </c>
      <c r="G6644">
        <v>46.16</v>
      </c>
      <c r="H66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4" t="str">
        <f>Tabla_Consulta_desde_proyectos6[[#This Row],[PRYApath]]&amp;" "&amp;Tabla_Consulta_desde_proyectos6[[#This Row],[Usunombre]]</f>
        <v>/0006/0006 RAFAEL VEGA ALVAREZ</v>
      </c>
    </row>
    <row r="6645" spans="1:11" x14ac:dyDescent="0.3">
      <c r="A6645" t="s">
        <v>4249</v>
      </c>
      <c r="B6645" t="s">
        <v>4957</v>
      </c>
      <c r="C6645" t="s">
        <v>5001</v>
      </c>
      <c r="D6645" t="s">
        <v>3516</v>
      </c>
      <c r="E6645" t="s">
        <v>29</v>
      </c>
      <c r="F6645" t="s">
        <v>4388</v>
      </c>
      <c r="G6645">
        <v>1.5</v>
      </c>
      <c r="H66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5" t="str">
        <f>Tabla_Consulta_desde_proyectos6[[#This Row],[PRYApath]]&amp;" "&amp;Tabla_Consulta_desde_proyectos6[[#This Row],[Usunombre]]</f>
        <v>/0006/0006 RAFAEL VEGA ALVAREZ</v>
      </c>
    </row>
    <row r="6646" spans="1:11" x14ac:dyDescent="0.3">
      <c r="A6646" t="s">
        <v>4249</v>
      </c>
      <c r="B6646" t="s">
        <v>4957</v>
      </c>
      <c r="C6646" t="s">
        <v>5002</v>
      </c>
      <c r="D6646" t="s">
        <v>3516</v>
      </c>
      <c r="E6646" t="s">
        <v>29</v>
      </c>
      <c r="F6646" t="s">
        <v>4640</v>
      </c>
      <c r="G6646">
        <v>0.5</v>
      </c>
      <c r="H66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6" t="str">
        <f>Tabla_Consulta_desde_proyectos6[[#This Row],[PRYApath]]&amp;" "&amp;Tabla_Consulta_desde_proyectos6[[#This Row],[Usunombre]]</f>
        <v>/0006/0006 RAFAEL VEGA ALVAREZ</v>
      </c>
    </row>
    <row r="6647" spans="1:11" x14ac:dyDescent="0.3">
      <c r="A6647" t="s">
        <v>4249</v>
      </c>
      <c r="B6647" t="s">
        <v>4957</v>
      </c>
      <c r="C6647" t="s">
        <v>4958</v>
      </c>
      <c r="D6647" t="s">
        <v>3516</v>
      </c>
      <c r="E6647" t="s">
        <v>29</v>
      </c>
      <c r="F6647" t="s">
        <v>4640</v>
      </c>
      <c r="G6647">
        <v>1.5</v>
      </c>
      <c r="H66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7" t="str">
        <f>Tabla_Consulta_desde_proyectos6[[#This Row],[PRYApath]]&amp;" "&amp;Tabla_Consulta_desde_proyectos6[[#This Row],[Usunombre]]</f>
        <v>/0006/0006 RAFAEL VEGA ALVAREZ</v>
      </c>
    </row>
    <row r="6648" spans="1:11" x14ac:dyDescent="0.3">
      <c r="A6648" t="s">
        <v>4249</v>
      </c>
      <c r="B6648" t="s">
        <v>5508</v>
      </c>
      <c r="C6648" t="s">
        <v>5509</v>
      </c>
      <c r="D6648" t="s">
        <v>3517</v>
      </c>
      <c r="E6648" t="s">
        <v>262</v>
      </c>
      <c r="F6648" t="s">
        <v>4258</v>
      </c>
      <c r="G6648">
        <v>0.75</v>
      </c>
      <c r="H66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8" t="str">
        <f>Tabla_Consulta_desde_proyectos6[[#This Row],[PRYApath]]&amp;" "&amp;Tabla_Consulta_desde_proyectos6[[#This Row],[Usunombre]]</f>
        <v>/0006/0008 ELIER CORTES BALTODANO</v>
      </c>
    </row>
    <row r="6649" spans="1:11" x14ac:dyDescent="0.3">
      <c r="A6649" t="s">
        <v>4249</v>
      </c>
      <c r="B6649" t="s">
        <v>5508</v>
      </c>
      <c r="C6649" t="s">
        <v>5509</v>
      </c>
      <c r="D6649" t="s">
        <v>3517</v>
      </c>
      <c r="E6649" t="s">
        <v>262</v>
      </c>
      <c r="F6649" t="s">
        <v>4284</v>
      </c>
      <c r="G6649">
        <v>0.25</v>
      </c>
      <c r="H66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49" t="str">
        <f>Tabla_Consulta_desde_proyectos6[[#This Row],[PRYApath]]&amp;" "&amp;Tabla_Consulta_desde_proyectos6[[#This Row],[Usunombre]]</f>
        <v>/0006/0008 ELIER CORTES BALTODANO</v>
      </c>
    </row>
    <row r="6650" spans="1:11" x14ac:dyDescent="0.3">
      <c r="A6650" t="s">
        <v>4249</v>
      </c>
      <c r="B6650" t="s">
        <v>5508</v>
      </c>
      <c r="C6650" t="s">
        <v>5513</v>
      </c>
      <c r="D6650" t="s">
        <v>3517</v>
      </c>
      <c r="E6650" t="s">
        <v>262</v>
      </c>
      <c r="F6650" t="s">
        <v>4284</v>
      </c>
      <c r="G6650">
        <v>0.75</v>
      </c>
      <c r="H66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0" t="str">
        <f>Tabla_Consulta_desde_proyectos6[[#This Row],[PRYApath]]&amp;" "&amp;Tabla_Consulta_desde_proyectos6[[#This Row],[Usunombre]]</f>
        <v>/0006/0008 ELIER CORTES BALTODANO</v>
      </c>
    </row>
    <row r="6651" spans="1:11" x14ac:dyDescent="0.3">
      <c r="A6651" t="s">
        <v>4249</v>
      </c>
      <c r="B6651" t="s">
        <v>5508</v>
      </c>
      <c r="C6651" t="s">
        <v>5634</v>
      </c>
      <c r="D6651" t="s">
        <v>3517</v>
      </c>
      <c r="E6651" t="s">
        <v>262</v>
      </c>
      <c r="F6651" t="s">
        <v>4284</v>
      </c>
      <c r="G6651">
        <v>0.5</v>
      </c>
      <c r="H66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1" t="str">
        <f>Tabla_Consulta_desde_proyectos6[[#This Row],[PRYApath]]&amp;" "&amp;Tabla_Consulta_desde_proyectos6[[#This Row],[Usunombre]]</f>
        <v>/0006/0008 ELIER CORTES BALTODANO</v>
      </c>
    </row>
    <row r="6652" spans="1:11" x14ac:dyDescent="0.3">
      <c r="A6652" t="s">
        <v>4249</v>
      </c>
      <c r="B6652" t="s">
        <v>5508</v>
      </c>
      <c r="C6652" t="s">
        <v>5509</v>
      </c>
      <c r="D6652" t="s">
        <v>3517</v>
      </c>
      <c r="E6652" t="s">
        <v>262</v>
      </c>
      <c r="F6652" t="s">
        <v>4342</v>
      </c>
      <c r="G6652">
        <v>0.5</v>
      </c>
      <c r="H66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2" t="str">
        <f>Tabla_Consulta_desde_proyectos6[[#This Row],[PRYApath]]&amp;" "&amp;Tabla_Consulta_desde_proyectos6[[#This Row],[Usunombre]]</f>
        <v>/0006/0008 ELIER CORTES BALTODANO</v>
      </c>
    </row>
    <row r="6653" spans="1:11" x14ac:dyDescent="0.3">
      <c r="A6653" t="s">
        <v>4249</v>
      </c>
      <c r="B6653" t="s">
        <v>5508</v>
      </c>
      <c r="C6653" t="s">
        <v>5513</v>
      </c>
      <c r="D6653" t="s">
        <v>3517</v>
      </c>
      <c r="E6653" t="s">
        <v>262</v>
      </c>
      <c r="F6653" t="s">
        <v>4342</v>
      </c>
      <c r="G6653">
        <v>0.5</v>
      </c>
      <c r="H66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3" t="str">
        <f>Tabla_Consulta_desde_proyectos6[[#This Row],[PRYApath]]&amp;" "&amp;Tabla_Consulta_desde_proyectos6[[#This Row],[Usunombre]]</f>
        <v>/0006/0008 ELIER CORTES BALTODANO</v>
      </c>
    </row>
    <row r="6654" spans="1:11" x14ac:dyDescent="0.3">
      <c r="A6654" t="s">
        <v>4249</v>
      </c>
      <c r="B6654" t="s">
        <v>5508</v>
      </c>
      <c r="C6654" t="s">
        <v>5634</v>
      </c>
      <c r="D6654" t="s">
        <v>3517</v>
      </c>
      <c r="E6654" t="s">
        <v>262</v>
      </c>
      <c r="F6654" t="s">
        <v>4342</v>
      </c>
      <c r="G6654">
        <v>0.25</v>
      </c>
      <c r="H66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4" t="str">
        <f>Tabla_Consulta_desde_proyectos6[[#This Row],[PRYApath]]&amp;" "&amp;Tabla_Consulta_desde_proyectos6[[#This Row],[Usunombre]]</f>
        <v>/0006/0008 ELIER CORTES BALTODANO</v>
      </c>
    </row>
    <row r="6655" spans="1:11" x14ac:dyDescent="0.3">
      <c r="A6655" t="s">
        <v>4249</v>
      </c>
      <c r="B6655" t="s">
        <v>5508</v>
      </c>
      <c r="C6655" t="s">
        <v>5509</v>
      </c>
      <c r="D6655" t="s">
        <v>3517</v>
      </c>
      <c r="E6655" t="s">
        <v>262</v>
      </c>
      <c r="F6655" t="s">
        <v>4366</v>
      </c>
      <c r="G6655">
        <v>0.25</v>
      </c>
      <c r="H66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5" t="str">
        <f>Tabla_Consulta_desde_proyectos6[[#This Row],[PRYApath]]&amp;" "&amp;Tabla_Consulta_desde_proyectos6[[#This Row],[Usunombre]]</f>
        <v>/0006/0008 ELIER CORTES BALTODANO</v>
      </c>
    </row>
    <row r="6656" spans="1:11" x14ac:dyDescent="0.3">
      <c r="A6656" t="s">
        <v>4249</v>
      </c>
      <c r="B6656" t="s">
        <v>5508</v>
      </c>
      <c r="C6656" t="s">
        <v>5634</v>
      </c>
      <c r="D6656" t="s">
        <v>3517</v>
      </c>
      <c r="E6656" t="s">
        <v>262</v>
      </c>
      <c r="F6656" t="s">
        <v>4366</v>
      </c>
      <c r="G6656">
        <v>0.25</v>
      </c>
      <c r="H66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6" t="str">
        <f>Tabla_Consulta_desde_proyectos6[[#This Row],[PRYApath]]&amp;" "&amp;Tabla_Consulta_desde_proyectos6[[#This Row],[Usunombre]]</f>
        <v>/0006/0008 ELIER CORTES BALTODANO</v>
      </c>
    </row>
    <row r="6657" spans="1:11" x14ac:dyDescent="0.3">
      <c r="A6657" t="s">
        <v>4249</v>
      </c>
      <c r="B6657" t="s">
        <v>5508</v>
      </c>
      <c r="C6657" t="s">
        <v>5509</v>
      </c>
      <c r="D6657" t="s">
        <v>3517</v>
      </c>
      <c r="E6657" t="s">
        <v>262</v>
      </c>
      <c r="F6657" t="s">
        <v>4388</v>
      </c>
      <c r="G6657">
        <v>0.25</v>
      </c>
      <c r="H66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7" t="str">
        <f>Tabla_Consulta_desde_proyectos6[[#This Row],[PRYApath]]&amp;" "&amp;Tabla_Consulta_desde_proyectos6[[#This Row],[Usunombre]]</f>
        <v>/0006/0008 ELIER CORTES BALTODANO</v>
      </c>
    </row>
    <row r="6658" spans="1:11" x14ac:dyDescent="0.3">
      <c r="A6658" t="s">
        <v>4249</v>
      </c>
      <c r="B6658" t="s">
        <v>5508</v>
      </c>
      <c r="C6658" t="s">
        <v>5633</v>
      </c>
      <c r="D6658" t="s">
        <v>3517</v>
      </c>
      <c r="E6658" t="s">
        <v>262</v>
      </c>
      <c r="F6658" t="s">
        <v>4434</v>
      </c>
      <c r="G6658">
        <v>0.25</v>
      </c>
      <c r="H66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8" t="str">
        <f>Tabla_Consulta_desde_proyectos6[[#This Row],[PRYApath]]&amp;" "&amp;Tabla_Consulta_desde_proyectos6[[#This Row],[Usunombre]]</f>
        <v>/0006/0008 ELIER CORTES BALTODANO</v>
      </c>
    </row>
    <row r="6659" spans="1:11" x14ac:dyDescent="0.3">
      <c r="A6659" t="s">
        <v>4249</v>
      </c>
      <c r="B6659" t="s">
        <v>5508</v>
      </c>
      <c r="C6659" t="s">
        <v>5509</v>
      </c>
      <c r="D6659" t="s">
        <v>3517</v>
      </c>
      <c r="E6659" t="s">
        <v>262</v>
      </c>
      <c r="F6659" t="s">
        <v>4593</v>
      </c>
      <c r="G6659">
        <v>0.25</v>
      </c>
      <c r="H66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59" t="str">
        <f>Tabla_Consulta_desde_proyectos6[[#This Row],[PRYApath]]&amp;" "&amp;Tabla_Consulta_desde_proyectos6[[#This Row],[Usunombre]]</f>
        <v>/0006/0008 ELIER CORTES BALTODANO</v>
      </c>
    </row>
    <row r="6660" spans="1:11" x14ac:dyDescent="0.3">
      <c r="A6660" t="s">
        <v>4249</v>
      </c>
      <c r="B6660" t="s">
        <v>5384</v>
      </c>
      <c r="C6660" t="s">
        <v>5511</v>
      </c>
      <c r="D6660" t="s">
        <v>5507</v>
      </c>
      <c r="E6660" t="s">
        <v>286</v>
      </c>
      <c r="F6660" t="s">
        <v>4342</v>
      </c>
      <c r="G6660">
        <v>1.5</v>
      </c>
      <c r="H66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0" t="str">
        <f>Tabla_Consulta_desde_proyectos6[[#This Row],[PRYApath]]&amp;" "&amp;Tabla_Consulta_desde_proyectos6[[#This Row],[Usunombre]]</f>
        <v>/0006/0010 ALFONSO FUENTES RODRIGUEZ</v>
      </c>
    </row>
    <row r="6661" spans="1:11" x14ac:dyDescent="0.3">
      <c r="A6661" t="s">
        <v>4249</v>
      </c>
      <c r="B6661" t="s">
        <v>5384</v>
      </c>
      <c r="C6661" t="s">
        <v>5396</v>
      </c>
      <c r="D6661" t="s">
        <v>5507</v>
      </c>
      <c r="E6661" t="s">
        <v>286</v>
      </c>
      <c r="F6661" t="s">
        <v>4342</v>
      </c>
      <c r="G6661">
        <v>1</v>
      </c>
      <c r="H66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1" t="str">
        <f>Tabla_Consulta_desde_proyectos6[[#This Row],[PRYApath]]&amp;" "&amp;Tabla_Consulta_desde_proyectos6[[#This Row],[Usunombre]]</f>
        <v>/0006/0010 ALFONSO FUENTES RODRIGUEZ</v>
      </c>
    </row>
    <row r="6662" spans="1:11" x14ac:dyDescent="0.3">
      <c r="A6662" t="s">
        <v>4249</v>
      </c>
      <c r="B6662" t="s">
        <v>5384</v>
      </c>
      <c r="C6662" t="s">
        <v>5385</v>
      </c>
      <c r="D6662" t="s">
        <v>5507</v>
      </c>
      <c r="E6662" t="s">
        <v>309</v>
      </c>
      <c r="F6662" t="s">
        <v>4366</v>
      </c>
      <c r="G6662">
        <v>2</v>
      </c>
      <c r="H66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2" t="str">
        <f>Tabla_Consulta_desde_proyectos6[[#This Row],[PRYApath]]&amp;" "&amp;Tabla_Consulta_desde_proyectos6[[#This Row],[Usunombre]]</f>
        <v>/0006/0010 ANTHONY ALVAREZ NAVARRO</v>
      </c>
    </row>
    <row r="6663" spans="1:11" x14ac:dyDescent="0.3">
      <c r="A6663" t="s">
        <v>4249</v>
      </c>
      <c r="B6663" t="s">
        <v>5384</v>
      </c>
      <c r="C6663" t="s">
        <v>5385</v>
      </c>
      <c r="D6663" t="s">
        <v>5507</v>
      </c>
      <c r="E6663" t="s">
        <v>262</v>
      </c>
      <c r="F6663" t="s">
        <v>4258</v>
      </c>
      <c r="G6663">
        <v>2.25</v>
      </c>
      <c r="H66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3" t="str">
        <f>Tabla_Consulta_desde_proyectos6[[#This Row],[PRYApath]]&amp;" "&amp;Tabla_Consulta_desde_proyectos6[[#This Row],[Usunombre]]</f>
        <v>/0006/0010 ELIER CORTES BALTODANO</v>
      </c>
    </row>
    <row r="6664" spans="1:11" x14ac:dyDescent="0.3">
      <c r="A6664" t="s">
        <v>4249</v>
      </c>
      <c r="B6664" t="s">
        <v>5384</v>
      </c>
      <c r="C6664" t="s">
        <v>5385</v>
      </c>
      <c r="D6664" t="s">
        <v>5507</v>
      </c>
      <c r="E6664" t="s">
        <v>262</v>
      </c>
      <c r="F6664" t="s">
        <v>4284</v>
      </c>
      <c r="G6664">
        <v>1.25</v>
      </c>
      <c r="H66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4" t="str">
        <f>Tabla_Consulta_desde_proyectos6[[#This Row],[PRYApath]]&amp;" "&amp;Tabla_Consulta_desde_proyectos6[[#This Row],[Usunombre]]</f>
        <v>/0006/0010 ELIER CORTES BALTODANO</v>
      </c>
    </row>
    <row r="6665" spans="1:11" x14ac:dyDescent="0.3">
      <c r="A6665" t="s">
        <v>4249</v>
      </c>
      <c r="B6665" t="s">
        <v>5384</v>
      </c>
      <c r="C6665" t="s">
        <v>5396</v>
      </c>
      <c r="D6665" t="s">
        <v>5507</v>
      </c>
      <c r="E6665" t="s">
        <v>262</v>
      </c>
      <c r="F6665" t="s">
        <v>4284</v>
      </c>
      <c r="G6665">
        <v>2.25</v>
      </c>
      <c r="H66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5" t="str">
        <f>Tabla_Consulta_desde_proyectos6[[#This Row],[PRYApath]]&amp;" "&amp;Tabla_Consulta_desde_proyectos6[[#This Row],[Usunombre]]</f>
        <v>/0006/0010 ELIER CORTES BALTODANO</v>
      </c>
    </row>
    <row r="6666" spans="1:11" x14ac:dyDescent="0.3">
      <c r="A6666" t="s">
        <v>4249</v>
      </c>
      <c r="B6666" t="s">
        <v>5384</v>
      </c>
      <c r="C6666" t="s">
        <v>5385</v>
      </c>
      <c r="D6666" t="s">
        <v>5507</v>
      </c>
      <c r="E6666" t="s">
        <v>3974</v>
      </c>
      <c r="F6666" t="s">
        <v>4366</v>
      </c>
      <c r="G6666">
        <v>2</v>
      </c>
      <c r="H66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6" t="str">
        <f>Tabla_Consulta_desde_proyectos6[[#This Row],[PRYApath]]&amp;" "&amp;Tabla_Consulta_desde_proyectos6[[#This Row],[Usunombre]]</f>
        <v>/0006/0010 HELEN AZARIA NAVARRO BARAHONA</v>
      </c>
    </row>
    <row r="6667" spans="1:11" x14ac:dyDescent="0.3">
      <c r="A6667" t="s">
        <v>4249</v>
      </c>
      <c r="B6667" t="s">
        <v>5384</v>
      </c>
      <c r="C6667" t="s">
        <v>5385</v>
      </c>
      <c r="D6667" t="s">
        <v>5507</v>
      </c>
      <c r="E6667" t="s">
        <v>294</v>
      </c>
      <c r="F6667" t="s">
        <v>4258</v>
      </c>
      <c r="G6667">
        <v>1.5</v>
      </c>
      <c r="H66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7" t="str">
        <f>Tabla_Consulta_desde_proyectos6[[#This Row],[PRYApath]]&amp;" "&amp;Tabla_Consulta_desde_proyectos6[[#This Row],[Usunombre]]</f>
        <v>/0006/0010 JOSE DANIEL CHINCHILLA CERDAS</v>
      </c>
    </row>
    <row r="6668" spans="1:11" x14ac:dyDescent="0.3">
      <c r="A6668" t="s">
        <v>4249</v>
      </c>
      <c r="B6668" t="s">
        <v>5384</v>
      </c>
      <c r="C6668" t="s">
        <v>5511</v>
      </c>
      <c r="D6668" t="s">
        <v>5507</v>
      </c>
      <c r="E6668" t="s">
        <v>294</v>
      </c>
      <c r="F6668" t="s">
        <v>4284</v>
      </c>
      <c r="G6668">
        <v>1</v>
      </c>
      <c r="H66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8" t="str">
        <f>Tabla_Consulta_desde_proyectos6[[#This Row],[PRYApath]]&amp;" "&amp;Tabla_Consulta_desde_proyectos6[[#This Row],[Usunombre]]</f>
        <v>/0006/0010 JOSE DANIEL CHINCHILLA CERDAS</v>
      </c>
    </row>
    <row r="6669" spans="1:11" x14ac:dyDescent="0.3">
      <c r="A6669" t="s">
        <v>4249</v>
      </c>
      <c r="B6669" t="s">
        <v>5384</v>
      </c>
      <c r="C6669" t="s">
        <v>5511</v>
      </c>
      <c r="D6669" t="s">
        <v>5507</v>
      </c>
      <c r="E6669" t="s">
        <v>294</v>
      </c>
      <c r="F6669" t="s">
        <v>4342</v>
      </c>
      <c r="G6669">
        <v>0.5</v>
      </c>
      <c r="H66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69" t="str">
        <f>Tabla_Consulta_desde_proyectos6[[#This Row],[PRYApath]]&amp;" "&amp;Tabla_Consulta_desde_proyectos6[[#This Row],[Usunombre]]</f>
        <v>/0006/0010 JOSE DANIEL CHINCHILLA CERDAS</v>
      </c>
    </row>
    <row r="6670" spans="1:11" x14ac:dyDescent="0.3">
      <c r="A6670" t="s">
        <v>4249</v>
      </c>
      <c r="B6670" t="s">
        <v>5384</v>
      </c>
      <c r="C6670" t="s">
        <v>5511</v>
      </c>
      <c r="D6670" t="s">
        <v>5507</v>
      </c>
      <c r="E6670" t="s">
        <v>294</v>
      </c>
      <c r="F6670" t="s">
        <v>4366</v>
      </c>
      <c r="G6670">
        <v>3</v>
      </c>
      <c r="H66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0" t="str">
        <f>Tabla_Consulta_desde_proyectos6[[#This Row],[PRYApath]]&amp;" "&amp;Tabla_Consulta_desde_proyectos6[[#This Row],[Usunombre]]</f>
        <v>/0006/0010 JOSE DANIEL CHINCHILLA CERDAS</v>
      </c>
    </row>
    <row r="6671" spans="1:11" x14ac:dyDescent="0.3">
      <c r="A6671" t="s">
        <v>4249</v>
      </c>
      <c r="B6671" t="s">
        <v>4963</v>
      </c>
      <c r="C6671" t="s">
        <v>5197</v>
      </c>
      <c r="D6671" t="s">
        <v>5003</v>
      </c>
      <c r="E6671" t="s">
        <v>286</v>
      </c>
      <c r="F6671" t="s">
        <v>4258</v>
      </c>
      <c r="G6671">
        <v>5.5</v>
      </c>
      <c r="H66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1" t="str">
        <f>Tabla_Consulta_desde_proyectos6[[#This Row],[PRYApath]]&amp;" "&amp;Tabla_Consulta_desde_proyectos6[[#This Row],[Usunombre]]</f>
        <v>/0006/0012 ALFONSO FUENTES RODRIGUEZ</v>
      </c>
    </row>
    <row r="6672" spans="1:11" x14ac:dyDescent="0.3">
      <c r="A6672" t="s">
        <v>4249</v>
      </c>
      <c r="B6672" t="s">
        <v>4963</v>
      </c>
      <c r="C6672" t="s">
        <v>5197</v>
      </c>
      <c r="D6672" t="s">
        <v>5003</v>
      </c>
      <c r="E6672" t="s">
        <v>286</v>
      </c>
      <c r="F6672" t="s">
        <v>4284</v>
      </c>
      <c r="G6672">
        <v>1.5</v>
      </c>
      <c r="H66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2" t="str">
        <f>Tabla_Consulta_desde_proyectos6[[#This Row],[PRYApath]]&amp;" "&amp;Tabla_Consulta_desde_proyectos6[[#This Row],[Usunombre]]</f>
        <v>/0006/0012 ALFONSO FUENTES RODRIGUEZ</v>
      </c>
    </row>
    <row r="6673" spans="1:11" x14ac:dyDescent="0.3">
      <c r="A6673" t="s">
        <v>4249</v>
      </c>
      <c r="B6673" t="s">
        <v>4963</v>
      </c>
      <c r="C6673" t="s">
        <v>4964</v>
      </c>
      <c r="D6673" t="s">
        <v>5003</v>
      </c>
      <c r="E6673" t="s">
        <v>286</v>
      </c>
      <c r="F6673" t="s">
        <v>4284</v>
      </c>
      <c r="G6673">
        <v>0.5</v>
      </c>
      <c r="H66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3" t="str">
        <f>Tabla_Consulta_desde_proyectos6[[#This Row],[PRYApath]]&amp;" "&amp;Tabla_Consulta_desde_proyectos6[[#This Row],[Usunombre]]</f>
        <v>/0006/0012 ALFONSO FUENTES RODRIGUEZ</v>
      </c>
    </row>
    <row r="6674" spans="1:11" x14ac:dyDescent="0.3">
      <c r="A6674" t="s">
        <v>4249</v>
      </c>
      <c r="B6674" t="s">
        <v>4963</v>
      </c>
      <c r="C6674" t="s">
        <v>5197</v>
      </c>
      <c r="D6674" t="s">
        <v>5003</v>
      </c>
      <c r="E6674" t="s">
        <v>3974</v>
      </c>
      <c r="F6674" t="s">
        <v>4342</v>
      </c>
      <c r="G6674">
        <v>1</v>
      </c>
      <c r="H66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4" t="str">
        <f>Tabla_Consulta_desde_proyectos6[[#This Row],[PRYApath]]&amp;" "&amp;Tabla_Consulta_desde_proyectos6[[#This Row],[Usunombre]]</f>
        <v>/0006/0012 HELEN AZARIA NAVARRO BARAHONA</v>
      </c>
    </row>
    <row r="6675" spans="1:11" x14ac:dyDescent="0.3">
      <c r="A6675" t="s">
        <v>4249</v>
      </c>
      <c r="B6675" t="s">
        <v>4960</v>
      </c>
      <c r="C6675" t="s">
        <v>5004</v>
      </c>
      <c r="D6675" t="s">
        <v>5005</v>
      </c>
      <c r="E6675" t="s">
        <v>286</v>
      </c>
      <c r="F6675" t="s">
        <v>4258</v>
      </c>
      <c r="G6675">
        <v>11.5</v>
      </c>
      <c r="H66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5" t="str">
        <f>Tabla_Consulta_desde_proyectos6[[#This Row],[PRYApath]]&amp;" "&amp;Tabla_Consulta_desde_proyectos6[[#This Row],[Usunombre]]</f>
        <v>/0006/0014 ALFONSO FUENTES RODRIGUEZ</v>
      </c>
    </row>
    <row r="6676" spans="1:11" x14ac:dyDescent="0.3">
      <c r="A6676" t="s">
        <v>4249</v>
      </c>
      <c r="B6676" t="s">
        <v>4960</v>
      </c>
      <c r="C6676" t="s">
        <v>5004</v>
      </c>
      <c r="D6676" t="s">
        <v>5005</v>
      </c>
      <c r="E6676" t="s">
        <v>286</v>
      </c>
      <c r="F6676" t="s">
        <v>4284</v>
      </c>
      <c r="G6676">
        <v>8</v>
      </c>
      <c r="H66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6" t="str">
        <f>Tabla_Consulta_desde_proyectos6[[#This Row],[PRYApath]]&amp;" "&amp;Tabla_Consulta_desde_proyectos6[[#This Row],[Usunombre]]</f>
        <v>/0006/0014 ALFONSO FUENTES RODRIGUEZ</v>
      </c>
    </row>
    <row r="6677" spans="1:11" x14ac:dyDescent="0.3">
      <c r="A6677" t="s">
        <v>4249</v>
      </c>
      <c r="B6677" t="s">
        <v>4960</v>
      </c>
      <c r="C6677" t="s">
        <v>4961</v>
      </c>
      <c r="D6677" t="s">
        <v>5005</v>
      </c>
      <c r="E6677" t="s">
        <v>262</v>
      </c>
      <c r="F6677" t="s">
        <v>4258</v>
      </c>
      <c r="G6677">
        <v>6.25</v>
      </c>
      <c r="H66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7" t="str">
        <f>Tabla_Consulta_desde_proyectos6[[#This Row],[PRYApath]]&amp;" "&amp;Tabla_Consulta_desde_proyectos6[[#This Row],[Usunombre]]</f>
        <v>/0006/0014 ELIER CORTES BALTODANO</v>
      </c>
    </row>
    <row r="6678" spans="1:11" x14ac:dyDescent="0.3">
      <c r="A6678" t="s">
        <v>4249</v>
      </c>
      <c r="B6678" t="s">
        <v>4960</v>
      </c>
      <c r="C6678" t="s">
        <v>4961</v>
      </c>
      <c r="D6678" t="s">
        <v>5005</v>
      </c>
      <c r="E6678" t="s">
        <v>136</v>
      </c>
      <c r="F6678" t="s">
        <v>4258</v>
      </c>
      <c r="G6678">
        <v>5</v>
      </c>
      <c r="H66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8" t="str">
        <f>Tabla_Consulta_desde_proyectos6[[#This Row],[PRYApath]]&amp;" "&amp;Tabla_Consulta_desde_proyectos6[[#This Row],[Usunombre]]</f>
        <v>/0006/0014 GEHISSON ANDRES GAITAN HERRERA</v>
      </c>
    </row>
    <row r="6679" spans="1:11" x14ac:dyDescent="0.3">
      <c r="A6679" t="s">
        <v>4249</v>
      </c>
      <c r="B6679" t="s">
        <v>4960</v>
      </c>
      <c r="C6679" t="s">
        <v>4961</v>
      </c>
      <c r="D6679" t="s">
        <v>5005</v>
      </c>
      <c r="E6679" t="s">
        <v>136</v>
      </c>
      <c r="F6679" t="s">
        <v>4284</v>
      </c>
      <c r="G6679">
        <v>4.5</v>
      </c>
      <c r="H66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79" t="str">
        <f>Tabla_Consulta_desde_proyectos6[[#This Row],[PRYApath]]&amp;" "&amp;Tabla_Consulta_desde_proyectos6[[#This Row],[Usunombre]]</f>
        <v>/0006/0014 GEHISSON ANDRES GAITAN HERRERA</v>
      </c>
    </row>
    <row r="6680" spans="1:11" x14ac:dyDescent="0.3">
      <c r="A6680" t="s">
        <v>4249</v>
      </c>
      <c r="B6680" t="s">
        <v>4960</v>
      </c>
      <c r="C6680" t="s">
        <v>4961</v>
      </c>
      <c r="D6680" t="s">
        <v>5005</v>
      </c>
      <c r="E6680" t="s">
        <v>294</v>
      </c>
      <c r="F6680" t="s">
        <v>4258</v>
      </c>
      <c r="G6680">
        <v>6</v>
      </c>
      <c r="H66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0" t="str">
        <f>Tabla_Consulta_desde_proyectos6[[#This Row],[PRYApath]]&amp;" "&amp;Tabla_Consulta_desde_proyectos6[[#This Row],[Usunombre]]</f>
        <v>/0006/0014 JOSE DANIEL CHINCHILLA CERDAS</v>
      </c>
    </row>
    <row r="6681" spans="1:11" x14ac:dyDescent="0.3">
      <c r="A6681" t="s">
        <v>4249</v>
      </c>
      <c r="B6681" t="s">
        <v>4960</v>
      </c>
      <c r="C6681" t="s">
        <v>4961</v>
      </c>
      <c r="D6681" t="s">
        <v>5005</v>
      </c>
      <c r="E6681" t="s">
        <v>294</v>
      </c>
      <c r="F6681" t="s">
        <v>4284</v>
      </c>
      <c r="G6681">
        <v>1.5</v>
      </c>
      <c r="H66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1" t="str">
        <f>Tabla_Consulta_desde_proyectos6[[#This Row],[PRYApath]]&amp;" "&amp;Tabla_Consulta_desde_proyectos6[[#This Row],[Usunombre]]</f>
        <v>/0006/0014 JOSE DANIEL CHINCHILLA CERDAS</v>
      </c>
    </row>
    <row r="6682" spans="1:11" x14ac:dyDescent="0.3">
      <c r="A6682" t="s">
        <v>4249</v>
      </c>
      <c r="B6682" t="s">
        <v>4967</v>
      </c>
      <c r="C6682" t="s">
        <v>4970</v>
      </c>
      <c r="D6682" t="s">
        <v>5006</v>
      </c>
      <c r="E6682" t="s">
        <v>286</v>
      </c>
      <c r="F6682" t="s">
        <v>4258</v>
      </c>
      <c r="G6682">
        <v>1</v>
      </c>
      <c r="H66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2" t="str">
        <f>Tabla_Consulta_desde_proyectos6[[#This Row],[PRYApath]]&amp;" "&amp;Tabla_Consulta_desde_proyectos6[[#This Row],[Usunombre]]</f>
        <v>/0006/0016 ALFONSO FUENTES RODRIGUEZ</v>
      </c>
    </row>
    <row r="6683" spans="1:11" x14ac:dyDescent="0.3">
      <c r="A6683" t="s">
        <v>4249</v>
      </c>
      <c r="B6683" t="s">
        <v>4967</v>
      </c>
      <c r="C6683" t="s">
        <v>4970</v>
      </c>
      <c r="D6683" t="s">
        <v>5006</v>
      </c>
      <c r="E6683" t="s">
        <v>309</v>
      </c>
      <c r="F6683" t="s">
        <v>4258</v>
      </c>
      <c r="G6683">
        <v>1.5</v>
      </c>
      <c r="H66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3" t="str">
        <f>Tabla_Consulta_desde_proyectos6[[#This Row],[PRYApath]]&amp;" "&amp;Tabla_Consulta_desde_proyectos6[[#This Row],[Usunombre]]</f>
        <v>/0006/0016 ANTHONY ALVAREZ NAVARRO</v>
      </c>
    </row>
    <row r="6684" spans="1:11" x14ac:dyDescent="0.3">
      <c r="A6684" t="s">
        <v>4249</v>
      </c>
      <c r="B6684" t="s">
        <v>4967</v>
      </c>
      <c r="C6684" t="s">
        <v>4970</v>
      </c>
      <c r="D6684" t="s">
        <v>5006</v>
      </c>
      <c r="E6684" t="s">
        <v>309</v>
      </c>
      <c r="F6684" t="s">
        <v>4284</v>
      </c>
      <c r="G6684">
        <v>3</v>
      </c>
      <c r="H66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4" t="str">
        <f>Tabla_Consulta_desde_proyectos6[[#This Row],[PRYApath]]&amp;" "&amp;Tabla_Consulta_desde_proyectos6[[#This Row],[Usunombre]]</f>
        <v>/0006/0016 ANTHONY ALVAREZ NAVARRO</v>
      </c>
    </row>
    <row r="6685" spans="1:11" x14ac:dyDescent="0.3">
      <c r="A6685" t="s">
        <v>4249</v>
      </c>
      <c r="B6685" t="s">
        <v>4967</v>
      </c>
      <c r="C6685" t="s">
        <v>4970</v>
      </c>
      <c r="D6685" t="s">
        <v>5006</v>
      </c>
      <c r="E6685" t="s">
        <v>262</v>
      </c>
      <c r="F6685" t="s">
        <v>4258</v>
      </c>
      <c r="G6685">
        <v>1.75</v>
      </c>
      <c r="H66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5" t="str">
        <f>Tabla_Consulta_desde_proyectos6[[#This Row],[PRYApath]]&amp;" "&amp;Tabla_Consulta_desde_proyectos6[[#This Row],[Usunombre]]</f>
        <v>/0006/0016 ELIER CORTES BALTODANO</v>
      </c>
    </row>
    <row r="6686" spans="1:11" x14ac:dyDescent="0.3">
      <c r="A6686" t="s">
        <v>4249</v>
      </c>
      <c r="B6686" t="s">
        <v>4967</v>
      </c>
      <c r="C6686" t="s">
        <v>5401</v>
      </c>
      <c r="D6686" t="s">
        <v>5006</v>
      </c>
      <c r="E6686" t="s">
        <v>262</v>
      </c>
      <c r="F6686" t="s">
        <v>4258</v>
      </c>
      <c r="G6686">
        <v>8</v>
      </c>
      <c r="H66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6" t="str">
        <f>Tabla_Consulta_desde_proyectos6[[#This Row],[PRYApath]]&amp;" "&amp;Tabla_Consulta_desde_proyectos6[[#This Row],[Usunombre]]</f>
        <v>/0006/0016 ELIER CORTES BALTODANO</v>
      </c>
    </row>
    <row r="6687" spans="1:11" x14ac:dyDescent="0.3">
      <c r="A6687" t="s">
        <v>4249</v>
      </c>
      <c r="B6687" t="s">
        <v>4967</v>
      </c>
      <c r="C6687" t="s">
        <v>4970</v>
      </c>
      <c r="D6687" t="s">
        <v>5006</v>
      </c>
      <c r="E6687" t="s">
        <v>262</v>
      </c>
      <c r="F6687" t="s">
        <v>4284</v>
      </c>
      <c r="G6687">
        <v>0.25</v>
      </c>
      <c r="H66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7" t="str">
        <f>Tabla_Consulta_desde_proyectos6[[#This Row],[PRYApath]]&amp;" "&amp;Tabla_Consulta_desde_proyectos6[[#This Row],[Usunombre]]</f>
        <v>/0006/0016 ELIER CORTES BALTODANO</v>
      </c>
    </row>
    <row r="6688" spans="1:11" x14ac:dyDescent="0.3">
      <c r="A6688" t="s">
        <v>4249</v>
      </c>
      <c r="B6688" t="s">
        <v>4967</v>
      </c>
      <c r="C6688" t="s">
        <v>5327</v>
      </c>
      <c r="D6688" t="s">
        <v>5006</v>
      </c>
      <c r="E6688" t="s">
        <v>262</v>
      </c>
      <c r="F6688" t="s">
        <v>4366</v>
      </c>
      <c r="G6688">
        <v>0.5</v>
      </c>
      <c r="H66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8" t="str">
        <f>Tabla_Consulta_desde_proyectos6[[#This Row],[PRYApath]]&amp;" "&amp;Tabla_Consulta_desde_proyectos6[[#This Row],[Usunombre]]</f>
        <v>/0006/0016 ELIER CORTES BALTODANO</v>
      </c>
    </row>
    <row r="6689" spans="1:11" x14ac:dyDescent="0.3">
      <c r="A6689" t="s">
        <v>4249</v>
      </c>
      <c r="B6689" t="s">
        <v>4967</v>
      </c>
      <c r="C6689" t="s">
        <v>5327</v>
      </c>
      <c r="D6689" t="s">
        <v>5006</v>
      </c>
      <c r="E6689" t="s">
        <v>262</v>
      </c>
      <c r="F6689" t="s">
        <v>4434</v>
      </c>
      <c r="G6689">
        <v>0.25</v>
      </c>
      <c r="H66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89" t="str">
        <f>Tabla_Consulta_desde_proyectos6[[#This Row],[PRYApath]]&amp;" "&amp;Tabla_Consulta_desde_proyectos6[[#This Row],[Usunombre]]</f>
        <v>/0006/0016 ELIER CORTES BALTODANO</v>
      </c>
    </row>
    <row r="6690" spans="1:11" x14ac:dyDescent="0.3">
      <c r="A6690" t="s">
        <v>4249</v>
      </c>
      <c r="B6690" t="s">
        <v>4967</v>
      </c>
      <c r="C6690" t="s">
        <v>5327</v>
      </c>
      <c r="D6690" t="s">
        <v>5006</v>
      </c>
      <c r="E6690" t="s">
        <v>262</v>
      </c>
      <c r="F6690" t="s">
        <v>4593</v>
      </c>
      <c r="G6690">
        <v>0.25</v>
      </c>
      <c r="H66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0" t="str">
        <f>Tabla_Consulta_desde_proyectos6[[#This Row],[PRYApath]]&amp;" "&amp;Tabla_Consulta_desde_proyectos6[[#This Row],[Usunombre]]</f>
        <v>/0006/0016 ELIER CORTES BALTODANO</v>
      </c>
    </row>
    <row r="6691" spans="1:11" x14ac:dyDescent="0.3">
      <c r="A6691" t="s">
        <v>4249</v>
      </c>
      <c r="B6691" t="s">
        <v>4967</v>
      </c>
      <c r="C6691" t="s">
        <v>4970</v>
      </c>
      <c r="D6691" t="s">
        <v>5006</v>
      </c>
      <c r="E6691" t="s">
        <v>294</v>
      </c>
      <c r="F6691" t="s">
        <v>4258</v>
      </c>
      <c r="G6691">
        <v>3.5</v>
      </c>
      <c r="H66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1" t="str">
        <f>Tabla_Consulta_desde_proyectos6[[#This Row],[PRYApath]]&amp;" "&amp;Tabla_Consulta_desde_proyectos6[[#This Row],[Usunombre]]</f>
        <v>/0006/0016 JOSE DANIEL CHINCHILLA CERDAS</v>
      </c>
    </row>
    <row r="6692" spans="1:11" x14ac:dyDescent="0.3">
      <c r="A6692" t="s">
        <v>4249</v>
      </c>
      <c r="B6692" t="s">
        <v>4967</v>
      </c>
      <c r="C6692" t="s">
        <v>5401</v>
      </c>
      <c r="D6692" t="s">
        <v>5006</v>
      </c>
      <c r="E6692" t="s">
        <v>294</v>
      </c>
      <c r="F6692" t="s">
        <v>4258</v>
      </c>
      <c r="G6692">
        <v>1</v>
      </c>
      <c r="H66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2" t="str">
        <f>Tabla_Consulta_desde_proyectos6[[#This Row],[PRYApath]]&amp;" "&amp;Tabla_Consulta_desde_proyectos6[[#This Row],[Usunombre]]</f>
        <v>/0006/0016 JOSE DANIEL CHINCHILLA CERDAS</v>
      </c>
    </row>
    <row r="6693" spans="1:11" x14ac:dyDescent="0.3">
      <c r="A6693" t="s">
        <v>4249</v>
      </c>
      <c r="B6693" t="s">
        <v>4967</v>
      </c>
      <c r="C6693" t="s">
        <v>4970</v>
      </c>
      <c r="D6693" t="s">
        <v>5006</v>
      </c>
      <c r="E6693" t="s">
        <v>294</v>
      </c>
      <c r="F6693" t="s">
        <v>4284</v>
      </c>
      <c r="G6693">
        <v>0.5</v>
      </c>
      <c r="H66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3" t="str">
        <f>Tabla_Consulta_desde_proyectos6[[#This Row],[PRYApath]]&amp;" "&amp;Tabla_Consulta_desde_proyectos6[[#This Row],[Usunombre]]</f>
        <v>/0006/0016 JOSE DANIEL CHINCHILLA CERDAS</v>
      </c>
    </row>
    <row r="6694" spans="1:11" x14ac:dyDescent="0.3">
      <c r="A6694" t="s">
        <v>4249</v>
      </c>
      <c r="B6694" t="s">
        <v>4967</v>
      </c>
      <c r="C6694" t="s">
        <v>5327</v>
      </c>
      <c r="D6694" t="s">
        <v>5006</v>
      </c>
      <c r="E6694" t="s">
        <v>29</v>
      </c>
      <c r="F6694" t="s">
        <v>4342</v>
      </c>
      <c r="G6694">
        <v>5.41</v>
      </c>
      <c r="H66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4" t="str">
        <f>Tabla_Consulta_desde_proyectos6[[#This Row],[PRYApath]]&amp;" "&amp;Tabla_Consulta_desde_proyectos6[[#This Row],[Usunombre]]</f>
        <v>/0006/0016 RAFAEL VEGA ALVAREZ</v>
      </c>
    </row>
    <row r="6695" spans="1:11" x14ac:dyDescent="0.3">
      <c r="A6695" t="s">
        <v>4249</v>
      </c>
      <c r="B6695" t="s">
        <v>4967</v>
      </c>
      <c r="C6695" t="s">
        <v>4970</v>
      </c>
      <c r="D6695" t="s">
        <v>5006</v>
      </c>
      <c r="E6695" t="s">
        <v>29</v>
      </c>
      <c r="F6695" t="s">
        <v>4342</v>
      </c>
      <c r="G6695">
        <v>5.41</v>
      </c>
      <c r="H66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5" t="str">
        <f>Tabla_Consulta_desde_proyectos6[[#This Row],[PRYApath]]&amp;" "&amp;Tabla_Consulta_desde_proyectos6[[#This Row],[Usunombre]]</f>
        <v>/0006/0016 RAFAEL VEGA ALVAREZ</v>
      </c>
    </row>
    <row r="6696" spans="1:11" x14ac:dyDescent="0.3">
      <c r="A6696" t="s">
        <v>4249</v>
      </c>
      <c r="B6696" t="s">
        <v>4967</v>
      </c>
      <c r="C6696" t="s">
        <v>5401</v>
      </c>
      <c r="D6696" t="s">
        <v>5006</v>
      </c>
      <c r="E6696" t="s">
        <v>29</v>
      </c>
      <c r="F6696" t="s">
        <v>4342</v>
      </c>
      <c r="G6696">
        <v>0.5</v>
      </c>
      <c r="H66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6" t="str">
        <f>Tabla_Consulta_desde_proyectos6[[#This Row],[PRYApath]]&amp;" "&amp;Tabla_Consulta_desde_proyectos6[[#This Row],[Usunombre]]</f>
        <v>/0006/0016 RAFAEL VEGA ALVAREZ</v>
      </c>
    </row>
    <row r="6697" spans="1:11" x14ac:dyDescent="0.3">
      <c r="A6697" t="s">
        <v>4562</v>
      </c>
      <c r="B6697" t="s">
        <v>4709</v>
      </c>
      <c r="C6697" t="s">
        <v>6129</v>
      </c>
      <c r="D6697" t="s">
        <v>1098</v>
      </c>
      <c r="E6697" t="s">
        <v>3972</v>
      </c>
      <c r="F6697" t="s">
        <v>4559</v>
      </c>
      <c r="G6697">
        <v>52</v>
      </c>
      <c r="H66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7" t="str">
        <f>Tabla_Consulta_desde_proyectos6[[#This Row],[PRYApath]]&amp;" "&amp;Tabla_Consulta_desde_proyectos6[[#This Row],[Usunombre]]</f>
        <v>/0002/0006 AXEL MATUS VARGAS</v>
      </c>
    </row>
    <row r="6698" spans="1:11" x14ac:dyDescent="0.3">
      <c r="A6698" t="s">
        <v>4562</v>
      </c>
      <c r="B6698" t="s">
        <v>4709</v>
      </c>
      <c r="C6698" t="s">
        <v>6129</v>
      </c>
      <c r="D6698" t="s">
        <v>1098</v>
      </c>
      <c r="E6698" t="s">
        <v>3972</v>
      </c>
      <c r="F6698" t="s">
        <v>4610</v>
      </c>
      <c r="G6698">
        <v>56</v>
      </c>
      <c r="H66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8" t="str">
        <f>Tabla_Consulta_desde_proyectos6[[#This Row],[PRYApath]]&amp;" "&amp;Tabla_Consulta_desde_proyectos6[[#This Row],[Usunombre]]</f>
        <v>/0002/0006 AXEL MATUS VARGAS</v>
      </c>
    </row>
    <row r="6699" spans="1:11" x14ac:dyDescent="0.3">
      <c r="A6699" t="s">
        <v>4562</v>
      </c>
      <c r="B6699" t="s">
        <v>4709</v>
      </c>
      <c r="C6699" t="s">
        <v>6130</v>
      </c>
      <c r="D6699" t="s">
        <v>4529</v>
      </c>
      <c r="E6699" t="s">
        <v>1017</v>
      </c>
      <c r="F6699" t="s">
        <v>4593</v>
      </c>
      <c r="G6699">
        <v>16</v>
      </c>
      <c r="H66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6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6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699" t="str">
        <f>Tabla_Consulta_desde_proyectos6[[#This Row],[PRYApath]]&amp;" "&amp;Tabla_Consulta_desde_proyectos6[[#This Row],[Usunombre]]</f>
        <v>/0012/0006 EDGAR CAMPOS RIVERA</v>
      </c>
    </row>
    <row r="6700" spans="1:11" x14ac:dyDescent="0.3">
      <c r="A6700" t="s">
        <v>4562</v>
      </c>
      <c r="B6700" t="s">
        <v>4709</v>
      </c>
      <c r="C6700" t="s">
        <v>4728</v>
      </c>
      <c r="D6700" t="s">
        <v>5030</v>
      </c>
      <c r="E6700" t="s">
        <v>51</v>
      </c>
      <c r="F6700" t="s">
        <v>4593</v>
      </c>
      <c r="G6700">
        <v>12</v>
      </c>
      <c r="H67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0" t="str">
        <f>Tabla_Consulta_desde_proyectos6[[#This Row],[PRYApath]]&amp;" "&amp;Tabla_Consulta_desde_proyectos6[[#This Row],[Usunombre]]</f>
        <v>/0014/0006 FREDERICK CASTRO MURILLO</v>
      </c>
    </row>
    <row r="6701" spans="1:11" x14ac:dyDescent="0.3">
      <c r="A6701" t="s">
        <v>4562</v>
      </c>
      <c r="B6701" t="s">
        <v>4709</v>
      </c>
      <c r="C6701" t="s">
        <v>4728</v>
      </c>
      <c r="D6701" t="s">
        <v>5952</v>
      </c>
      <c r="E6701" t="s">
        <v>51</v>
      </c>
      <c r="F6701" t="s">
        <v>4593</v>
      </c>
      <c r="G6701">
        <v>5</v>
      </c>
      <c r="H67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1" t="str">
        <f>Tabla_Consulta_desde_proyectos6[[#This Row],[PRYApath]]&amp;" "&amp;Tabla_Consulta_desde_proyectos6[[#This Row],[Usunombre]]</f>
        <v>/0016/0004 FREDERICK CASTRO MURILLO</v>
      </c>
    </row>
    <row r="6702" spans="1:11" x14ac:dyDescent="0.3">
      <c r="A6702" t="s">
        <v>4562</v>
      </c>
      <c r="B6702" t="s">
        <v>4709</v>
      </c>
      <c r="C6702" t="s">
        <v>4728</v>
      </c>
      <c r="D6702" t="s">
        <v>5952</v>
      </c>
      <c r="E6702" t="s">
        <v>51</v>
      </c>
      <c r="F6702" t="s">
        <v>4610</v>
      </c>
      <c r="G6702">
        <v>4</v>
      </c>
      <c r="H67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2" t="str">
        <f>Tabla_Consulta_desde_proyectos6[[#This Row],[PRYApath]]&amp;" "&amp;Tabla_Consulta_desde_proyectos6[[#This Row],[Usunombre]]</f>
        <v>/0016/0004 FREDERICK CASTRO MURILLO</v>
      </c>
    </row>
    <row r="6703" spans="1:11" x14ac:dyDescent="0.3">
      <c r="A6703" t="s">
        <v>4562</v>
      </c>
      <c r="B6703" t="s">
        <v>4709</v>
      </c>
      <c r="C6703" t="s">
        <v>6131</v>
      </c>
      <c r="D6703" t="s">
        <v>5952</v>
      </c>
      <c r="E6703" t="s">
        <v>50</v>
      </c>
      <c r="F6703" t="s">
        <v>4593</v>
      </c>
      <c r="G6703">
        <v>8</v>
      </c>
      <c r="H67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3" t="str">
        <f>Tabla_Consulta_desde_proyectos6[[#This Row],[PRYApath]]&amp;" "&amp;Tabla_Consulta_desde_proyectos6[[#This Row],[Usunombre]]</f>
        <v>/0016/0004 ROGER GARCIA FERNANDEZ</v>
      </c>
    </row>
    <row r="6704" spans="1:11" x14ac:dyDescent="0.3">
      <c r="A6704" t="s">
        <v>4562</v>
      </c>
      <c r="B6704" t="s">
        <v>4709</v>
      </c>
      <c r="C6704" t="s">
        <v>4728</v>
      </c>
      <c r="D6704" t="s">
        <v>5953</v>
      </c>
      <c r="E6704" t="s">
        <v>51</v>
      </c>
      <c r="F6704" t="s">
        <v>4559</v>
      </c>
      <c r="G6704">
        <v>1</v>
      </c>
      <c r="H67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4" t="str">
        <f>Tabla_Consulta_desde_proyectos6[[#This Row],[PRYApath]]&amp;" "&amp;Tabla_Consulta_desde_proyectos6[[#This Row],[Usunombre]]</f>
        <v>/0016/0006 FREDERICK CASTRO MURILLO</v>
      </c>
    </row>
    <row r="6705" spans="1:11" x14ac:dyDescent="0.3">
      <c r="A6705" t="s">
        <v>4562</v>
      </c>
      <c r="B6705" t="s">
        <v>4709</v>
      </c>
      <c r="C6705" t="s">
        <v>4728</v>
      </c>
      <c r="D6705" t="s">
        <v>5953</v>
      </c>
      <c r="E6705" t="s">
        <v>51</v>
      </c>
      <c r="F6705" t="s">
        <v>4593</v>
      </c>
      <c r="G6705">
        <v>15</v>
      </c>
      <c r="H67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5" t="str">
        <f>Tabla_Consulta_desde_proyectos6[[#This Row],[PRYApath]]&amp;" "&amp;Tabla_Consulta_desde_proyectos6[[#This Row],[Usunombre]]</f>
        <v>/0016/0006 FREDERICK CASTRO MURILLO</v>
      </c>
    </row>
    <row r="6706" spans="1:11" x14ac:dyDescent="0.3">
      <c r="A6706" t="s">
        <v>4562</v>
      </c>
      <c r="B6706" t="s">
        <v>4709</v>
      </c>
      <c r="C6706" t="s">
        <v>4728</v>
      </c>
      <c r="D6706" t="s">
        <v>5953</v>
      </c>
      <c r="E6706" t="s">
        <v>51</v>
      </c>
      <c r="F6706" t="s">
        <v>4610</v>
      </c>
      <c r="G6706">
        <v>10</v>
      </c>
      <c r="H67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6" t="str">
        <f>Tabla_Consulta_desde_proyectos6[[#This Row],[PRYApath]]&amp;" "&amp;Tabla_Consulta_desde_proyectos6[[#This Row],[Usunombre]]</f>
        <v>/0016/0006 FREDERICK CASTRO MURILLO</v>
      </c>
    </row>
    <row r="6707" spans="1:11" x14ac:dyDescent="0.3">
      <c r="A6707" t="s">
        <v>4562</v>
      </c>
      <c r="B6707" t="s">
        <v>4709</v>
      </c>
      <c r="C6707" t="s">
        <v>6132</v>
      </c>
      <c r="D6707" t="s">
        <v>5953</v>
      </c>
      <c r="E6707" t="s">
        <v>50</v>
      </c>
      <c r="F6707" t="s">
        <v>4559</v>
      </c>
      <c r="G6707">
        <v>16</v>
      </c>
      <c r="H67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7" t="str">
        <f>Tabla_Consulta_desde_proyectos6[[#This Row],[PRYApath]]&amp;" "&amp;Tabla_Consulta_desde_proyectos6[[#This Row],[Usunombre]]</f>
        <v>/0016/0006 ROGER GARCIA FERNANDEZ</v>
      </c>
    </row>
    <row r="6708" spans="1:11" x14ac:dyDescent="0.3">
      <c r="A6708" t="s">
        <v>4562</v>
      </c>
      <c r="B6708" t="s">
        <v>4709</v>
      </c>
      <c r="C6708" t="s">
        <v>4713</v>
      </c>
      <c r="D6708" t="s">
        <v>5953</v>
      </c>
      <c r="E6708" t="s">
        <v>50</v>
      </c>
      <c r="F6708" t="s">
        <v>4593</v>
      </c>
      <c r="G6708">
        <v>31.25</v>
      </c>
      <c r="H67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8" t="str">
        <f>Tabla_Consulta_desde_proyectos6[[#This Row],[PRYApath]]&amp;" "&amp;Tabla_Consulta_desde_proyectos6[[#This Row],[Usunombre]]</f>
        <v>/0016/0006 ROGER GARCIA FERNANDEZ</v>
      </c>
    </row>
    <row r="6709" spans="1:11" x14ac:dyDescent="0.3">
      <c r="A6709" t="s">
        <v>4562</v>
      </c>
      <c r="B6709" t="s">
        <v>4709</v>
      </c>
      <c r="C6709" t="s">
        <v>6133</v>
      </c>
      <c r="D6709" t="s">
        <v>5953</v>
      </c>
      <c r="E6709" t="s">
        <v>50</v>
      </c>
      <c r="F6709" t="s">
        <v>4593</v>
      </c>
      <c r="G6709">
        <v>8</v>
      </c>
      <c r="H67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09" t="str">
        <f>Tabla_Consulta_desde_proyectos6[[#This Row],[PRYApath]]&amp;" "&amp;Tabla_Consulta_desde_proyectos6[[#This Row],[Usunombre]]</f>
        <v>/0016/0006 ROGER GARCIA FERNANDEZ</v>
      </c>
    </row>
    <row r="6710" spans="1:11" x14ac:dyDescent="0.3">
      <c r="A6710" t="s">
        <v>4562</v>
      </c>
      <c r="B6710" t="s">
        <v>4709</v>
      </c>
      <c r="C6710" t="s">
        <v>6134</v>
      </c>
      <c r="D6710" t="s">
        <v>5953</v>
      </c>
      <c r="E6710" t="s">
        <v>50</v>
      </c>
      <c r="F6710" t="s">
        <v>4593</v>
      </c>
      <c r="G6710">
        <v>8</v>
      </c>
      <c r="H67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0" t="str">
        <f>Tabla_Consulta_desde_proyectos6[[#This Row],[PRYApath]]&amp;" "&amp;Tabla_Consulta_desde_proyectos6[[#This Row],[Usunombre]]</f>
        <v>/0016/0006 ROGER GARCIA FERNANDEZ</v>
      </c>
    </row>
    <row r="6711" spans="1:11" x14ac:dyDescent="0.3">
      <c r="A6711" t="s">
        <v>4562</v>
      </c>
      <c r="B6711" t="s">
        <v>4709</v>
      </c>
      <c r="C6711" t="s">
        <v>4754</v>
      </c>
      <c r="D6711" t="s">
        <v>5953</v>
      </c>
      <c r="E6711" t="s">
        <v>50</v>
      </c>
      <c r="F6711" t="s">
        <v>4593</v>
      </c>
      <c r="G6711">
        <v>32</v>
      </c>
      <c r="H67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1" t="str">
        <f>Tabla_Consulta_desde_proyectos6[[#This Row],[PRYApath]]&amp;" "&amp;Tabla_Consulta_desde_proyectos6[[#This Row],[Usunombre]]</f>
        <v>/0016/0006 ROGER GARCIA FERNANDEZ</v>
      </c>
    </row>
    <row r="6712" spans="1:11" x14ac:dyDescent="0.3">
      <c r="A6712" t="s">
        <v>4562</v>
      </c>
      <c r="B6712" t="s">
        <v>4709</v>
      </c>
      <c r="C6712" t="s">
        <v>6135</v>
      </c>
      <c r="D6712" t="s">
        <v>5953</v>
      </c>
      <c r="E6712" t="s">
        <v>50</v>
      </c>
      <c r="F6712" t="s">
        <v>4610</v>
      </c>
      <c r="G6712">
        <v>8</v>
      </c>
      <c r="H67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2" t="str">
        <f>Tabla_Consulta_desde_proyectos6[[#This Row],[PRYApath]]&amp;" "&amp;Tabla_Consulta_desde_proyectos6[[#This Row],[Usunombre]]</f>
        <v>/0016/0006 ROGER GARCIA FERNANDEZ</v>
      </c>
    </row>
    <row r="6713" spans="1:11" x14ac:dyDescent="0.3">
      <c r="A6713" t="s">
        <v>4562</v>
      </c>
      <c r="B6713" t="s">
        <v>4709</v>
      </c>
      <c r="C6713" t="s">
        <v>4754</v>
      </c>
      <c r="D6713" t="s">
        <v>5953</v>
      </c>
      <c r="E6713" t="s">
        <v>50</v>
      </c>
      <c r="F6713" t="s">
        <v>4610</v>
      </c>
      <c r="G6713">
        <v>48</v>
      </c>
      <c r="H67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3" t="str">
        <f>Tabla_Consulta_desde_proyectos6[[#This Row],[PRYApath]]&amp;" "&amp;Tabla_Consulta_desde_proyectos6[[#This Row],[Usunombre]]</f>
        <v>/0016/0006 ROGER GARCIA FERNANDEZ</v>
      </c>
    </row>
    <row r="6714" spans="1:11" x14ac:dyDescent="0.3">
      <c r="A6714" t="s">
        <v>4562</v>
      </c>
      <c r="B6714" t="s">
        <v>4709</v>
      </c>
      <c r="C6714" t="s">
        <v>4754</v>
      </c>
      <c r="D6714" t="s">
        <v>5954</v>
      </c>
      <c r="E6714" t="s">
        <v>50</v>
      </c>
      <c r="F6714" t="s">
        <v>4593</v>
      </c>
      <c r="G6714">
        <v>8</v>
      </c>
      <c r="H67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4" t="str">
        <f>Tabla_Consulta_desde_proyectos6[[#This Row],[PRYApath]]&amp;" "&amp;Tabla_Consulta_desde_proyectos6[[#This Row],[Usunombre]]</f>
        <v>/0016/0008 ROGER GARCIA FERNANDEZ</v>
      </c>
    </row>
    <row r="6715" spans="1:11" x14ac:dyDescent="0.3">
      <c r="A6715" t="s">
        <v>4562</v>
      </c>
      <c r="B6715" t="s">
        <v>4709</v>
      </c>
      <c r="C6715" t="s">
        <v>4728</v>
      </c>
      <c r="D6715" t="s">
        <v>6136</v>
      </c>
      <c r="E6715" t="s">
        <v>51</v>
      </c>
      <c r="F6715" t="s">
        <v>4559</v>
      </c>
      <c r="G6715">
        <v>1</v>
      </c>
      <c r="H67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5" t="str">
        <f>Tabla_Consulta_desde_proyectos6[[#This Row],[PRYApath]]&amp;" "&amp;Tabla_Consulta_desde_proyectos6[[#This Row],[Usunombre]]</f>
        <v>/0018/0006 FREDERICK CASTRO MURILLO</v>
      </c>
    </row>
    <row r="6716" spans="1:11" x14ac:dyDescent="0.3">
      <c r="A6716" t="s">
        <v>4562</v>
      </c>
      <c r="B6716" t="s">
        <v>4709</v>
      </c>
      <c r="C6716" t="s">
        <v>4728</v>
      </c>
      <c r="D6716" t="s">
        <v>6136</v>
      </c>
      <c r="E6716" t="s">
        <v>51</v>
      </c>
      <c r="F6716" t="s">
        <v>4593</v>
      </c>
      <c r="G6716">
        <v>13</v>
      </c>
      <c r="H67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6" t="str">
        <f>Tabla_Consulta_desde_proyectos6[[#This Row],[PRYApath]]&amp;" "&amp;Tabla_Consulta_desde_proyectos6[[#This Row],[Usunombre]]</f>
        <v>/0018/0006 FREDERICK CASTRO MURILLO</v>
      </c>
    </row>
    <row r="6717" spans="1:11" x14ac:dyDescent="0.3">
      <c r="A6717" t="s">
        <v>4562</v>
      </c>
      <c r="B6717" t="s">
        <v>4709</v>
      </c>
      <c r="C6717" t="s">
        <v>4713</v>
      </c>
      <c r="D6717" t="s">
        <v>6136</v>
      </c>
      <c r="E6717" t="s">
        <v>51</v>
      </c>
      <c r="F6717" t="s">
        <v>4593</v>
      </c>
      <c r="G6717">
        <v>4</v>
      </c>
      <c r="H67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7" t="str">
        <f>Tabla_Consulta_desde_proyectos6[[#This Row],[PRYApath]]&amp;" "&amp;Tabla_Consulta_desde_proyectos6[[#This Row],[Usunombre]]</f>
        <v>/0018/0006 FREDERICK CASTRO MURILLO</v>
      </c>
    </row>
    <row r="6718" spans="1:11" x14ac:dyDescent="0.3">
      <c r="A6718" t="s">
        <v>4562</v>
      </c>
      <c r="B6718" t="s">
        <v>4709</v>
      </c>
      <c r="C6718" t="s">
        <v>4728</v>
      </c>
      <c r="D6718" t="s">
        <v>6137</v>
      </c>
      <c r="E6718" t="s">
        <v>51</v>
      </c>
      <c r="F6718" t="s">
        <v>4610</v>
      </c>
      <c r="G6718">
        <v>6</v>
      </c>
      <c r="H67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8" t="str">
        <f>Tabla_Consulta_desde_proyectos6[[#This Row],[PRYApath]]&amp;" "&amp;Tabla_Consulta_desde_proyectos6[[#This Row],[Usunombre]]</f>
        <v>/0018/0008 FREDERICK CASTRO MURILLO</v>
      </c>
    </row>
    <row r="6719" spans="1:11" x14ac:dyDescent="0.3">
      <c r="A6719" t="s">
        <v>4562</v>
      </c>
      <c r="B6719" t="s">
        <v>4709</v>
      </c>
      <c r="C6719" t="s">
        <v>4728</v>
      </c>
      <c r="D6719" t="s">
        <v>6138</v>
      </c>
      <c r="E6719" t="s">
        <v>51</v>
      </c>
      <c r="F6719" t="s">
        <v>4593</v>
      </c>
      <c r="G6719">
        <v>7</v>
      </c>
      <c r="H67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19" t="str">
        <f>Tabla_Consulta_desde_proyectos6[[#This Row],[PRYApath]]&amp;" "&amp;Tabla_Consulta_desde_proyectos6[[#This Row],[Usunombre]]</f>
        <v>/0022/0006 FREDERICK CASTRO MURILLO</v>
      </c>
    </row>
    <row r="6720" spans="1:11" x14ac:dyDescent="0.3">
      <c r="A6720" t="s">
        <v>4562</v>
      </c>
      <c r="B6720" t="s">
        <v>4709</v>
      </c>
      <c r="C6720" t="s">
        <v>4728</v>
      </c>
      <c r="D6720" t="s">
        <v>6138</v>
      </c>
      <c r="E6720" t="s">
        <v>51</v>
      </c>
      <c r="F6720" t="s">
        <v>4610</v>
      </c>
      <c r="G6720">
        <v>14</v>
      </c>
      <c r="H67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0" t="str">
        <f>Tabla_Consulta_desde_proyectos6[[#This Row],[PRYApath]]&amp;" "&amp;Tabla_Consulta_desde_proyectos6[[#This Row],[Usunombre]]</f>
        <v>/0022/0006 FREDERICK CASTRO MURILLO</v>
      </c>
    </row>
    <row r="6721" spans="1:11" x14ac:dyDescent="0.3">
      <c r="A6721" t="s">
        <v>4562</v>
      </c>
      <c r="B6721" t="s">
        <v>4709</v>
      </c>
      <c r="C6721" t="s">
        <v>4728</v>
      </c>
      <c r="D6721" t="s">
        <v>6139</v>
      </c>
      <c r="E6721" t="s">
        <v>51</v>
      </c>
      <c r="F6721" t="s">
        <v>4593</v>
      </c>
      <c r="G6721">
        <v>6</v>
      </c>
      <c r="H67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1" t="str">
        <f>Tabla_Consulta_desde_proyectos6[[#This Row],[PRYApath]]&amp;" "&amp;Tabla_Consulta_desde_proyectos6[[#This Row],[Usunombre]]</f>
        <v>/0022/0016 FREDERICK CASTRO MURILLO</v>
      </c>
    </row>
    <row r="6722" spans="1:11" x14ac:dyDescent="0.3">
      <c r="A6722" t="s">
        <v>105</v>
      </c>
      <c r="B6722" t="s">
        <v>4709</v>
      </c>
      <c r="C6722" t="s">
        <v>6131</v>
      </c>
      <c r="D6722" t="s">
        <v>6140</v>
      </c>
      <c r="E6722" t="s">
        <v>50</v>
      </c>
      <c r="F6722" t="s">
        <v>4258</v>
      </c>
      <c r="G6722">
        <v>1.75</v>
      </c>
      <c r="H67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2" t="str">
        <f>Tabla_Consulta_desde_proyectos6[[#This Row],[PRYApath]]&amp;" "&amp;Tabla_Consulta_desde_proyectos6[[#This Row],[Usunombre]]</f>
        <v>/0076/0002 ROGER GARCIA FERNANDEZ</v>
      </c>
    </row>
    <row r="6723" spans="1:11" x14ac:dyDescent="0.3">
      <c r="A6723" t="s">
        <v>105</v>
      </c>
      <c r="B6723" t="s">
        <v>4709</v>
      </c>
      <c r="C6723" t="s">
        <v>6141</v>
      </c>
      <c r="D6723" t="s">
        <v>6140</v>
      </c>
      <c r="E6723" t="s">
        <v>50</v>
      </c>
      <c r="F6723" t="s">
        <v>4342</v>
      </c>
      <c r="G6723">
        <v>1.25</v>
      </c>
      <c r="H67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3" t="str">
        <f>Tabla_Consulta_desde_proyectos6[[#This Row],[PRYApath]]&amp;" "&amp;Tabla_Consulta_desde_proyectos6[[#This Row],[Usunombre]]</f>
        <v>/0076/0002 ROGER GARCIA FERNANDEZ</v>
      </c>
    </row>
    <row r="6724" spans="1:11" x14ac:dyDescent="0.3">
      <c r="A6724" t="s">
        <v>105</v>
      </c>
      <c r="B6724" t="s">
        <v>4709</v>
      </c>
      <c r="C6724" t="s">
        <v>6142</v>
      </c>
      <c r="D6724" t="s">
        <v>6140</v>
      </c>
      <c r="E6724" t="s">
        <v>50</v>
      </c>
      <c r="F6724" t="s">
        <v>4366</v>
      </c>
      <c r="G6724">
        <v>0.25</v>
      </c>
      <c r="H67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4" t="str">
        <f>Tabla_Consulta_desde_proyectos6[[#This Row],[PRYApath]]&amp;" "&amp;Tabla_Consulta_desde_proyectos6[[#This Row],[Usunombre]]</f>
        <v>/0076/0002 ROGER GARCIA FERNANDEZ</v>
      </c>
    </row>
    <row r="6725" spans="1:11" x14ac:dyDescent="0.3">
      <c r="A6725" t="s">
        <v>105</v>
      </c>
      <c r="B6725" t="s">
        <v>4709</v>
      </c>
      <c r="C6725" t="s">
        <v>6141</v>
      </c>
      <c r="D6725" t="s">
        <v>6140</v>
      </c>
      <c r="E6725" t="s">
        <v>50</v>
      </c>
      <c r="F6725" t="s">
        <v>4366</v>
      </c>
      <c r="G6725">
        <v>1</v>
      </c>
      <c r="H67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5" t="str">
        <f>Tabla_Consulta_desde_proyectos6[[#This Row],[PRYApath]]&amp;" "&amp;Tabla_Consulta_desde_proyectos6[[#This Row],[Usunombre]]</f>
        <v>/0076/0002 ROGER GARCIA FERNANDEZ</v>
      </c>
    </row>
    <row r="6726" spans="1:11" x14ac:dyDescent="0.3">
      <c r="A6726" t="s">
        <v>105</v>
      </c>
      <c r="B6726" t="s">
        <v>4709</v>
      </c>
      <c r="C6726" t="s">
        <v>6142</v>
      </c>
      <c r="D6726" t="s">
        <v>6140</v>
      </c>
      <c r="E6726" t="s">
        <v>50</v>
      </c>
      <c r="F6726" t="s">
        <v>4388</v>
      </c>
      <c r="G6726">
        <v>0.25</v>
      </c>
      <c r="H67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6" t="str">
        <f>Tabla_Consulta_desde_proyectos6[[#This Row],[PRYApath]]&amp;" "&amp;Tabla_Consulta_desde_proyectos6[[#This Row],[Usunombre]]</f>
        <v>/0076/0002 ROGER GARCIA FERNANDEZ</v>
      </c>
    </row>
    <row r="6727" spans="1:11" x14ac:dyDescent="0.3">
      <c r="A6727" t="s">
        <v>105</v>
      </c>
      <c r="B6727" t="s">
        <v>4709</v>
      </c>
      <c r="C6727" t="s">
        <v>5826</v>
      </c>
      <c r="D6727" t="s">
        <v>6143</v>
      </c>
      <c r="E6727" t="s">
        <v>10</v>
      </c>
      <c r="F6727" t="s">
        <v>4342</v>
      </c>
      <c r="G6727">
        <v>0.5</v>
      </c>
      <c r="H67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7" t="str">
        <f>Tabla_Consulta_desde_proyectos6[[#This Row],[PRYApath]]&amp;" "&amp;Tabla_Consulta_desde_proyectos6[[#This Row],[Usunombre]]</f>
        <v>/0076/0006/0002 OSCAR BONILLA CALDERON</v>
      </c>
    </row>
    <row r="6728" spans="1:11" x14ac:dyDescent="0.3">
      <c r="A6728" t="s">
        <v>105</v>
      </c>
      <c r="B6728" t="s">
        <v>4709</v>
      </c>
      <c r="C6728" t="s">
        <v>6144</v>
      </c>
      <c r="D6728" t="s">
        <v>6143</v>
      </c>
      <c r="E6728" t="s">
        <v>10</v>
      </c>
      <c r="F6728" t="s">
        <v>4342</v>
      </c>
      <c r="G6728">
        <v>6</v>
      </c>
      <c r="H67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8" t="str">
        <f>Tabla_Consulta_desde_proyectos6[[#This Row],[PRYApath]]&amp;" "&amp;Tabla_Consulta_desde_proyectos6[[#This Row],[Usunombre]]</f>
        <v>/0076/0006/0002 OSCAR BONILLA CALDERON</v>
      </c>
    </row>
    <row r="6729" spans="1:11" x14ac:dyDescent="0.3">
      <c r="A6729" t="s">
        <v>105</v>
      </c>
      <c r="B6729" t="s">
        <v>4709</v>
      </c>
      <c r="C6729" t="s">
        <v>5333</v>
      </c>
      <c r="D6729" t="s">
        <v>6145</v>
      </c>
      <c r="E6729" t="s">
        <v>10</v>
      </c>
      <c r="F6729" t="s">
        <v>4284</v>
      </c>
      <c r="G6729">
        <v>3</v>
      </c>
      <c r="H67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29" t="str">
        <f>Tabla_Consulta_desde_proyectos6[[#This Row],[PRYApath]]&amp;" "&amp;Tabla_Consulta_desde_proyectos6[[#This Row],[Usunombre]]</f>
        <v>/0076/0006/0004 OSCAR BONILLA CALDERON</v>
      </c>
    </row>
    <row r="6730" spans="1:11" x14ac:dyDescent="0.3">
      <c r="A6730" t="s">
        <v>105</v>
      </c>
      <c r="B6730" t="s">
        <v>4709</v>
      </c>
      <c r="C6730" t="s">
        <v>6146</v>
      </c>
      <c r="D6730" t="s">
        <v>6147</v>
      </c>
      <c r="E6730" t="s">
        <v>3972</v>
      </c>
      <c r="F6730" t="s">
        <v>4342</v>
      </c>
      <c r="G6730">
        <v>6</v>
      </c>
      <c r="H67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0" t="str">
        <f>Tabla_Consulta_desde_proyectos6[[#This Row],[PRYApath]]&amp;" "&amp;Tabla_Consulta_desde_proyectos6[[#This Row],[Usunombre]]</f>
        <v>/0076/0008/0002 AXEL MATUS VARGAS</v>
      </c>
    </row>
    <row r="6731" spans="1:11" x14ac:dyDescent="0.3">
      <c r="A6731" t="s">
        <v>105</v>
      </c>
      <c r="B6731" t="s">
        <v>4709</v>
      </c>
      <c r="C6731" t="s">
        <v>6148</v>
      </c>
      <c r="D6731" t="s">
        <v>6147</v>
      </c>
      <c r="E6731" t="s">
        <v>1017</v>
      </c>
      <c r="F6731" t="s">
        <v>4342</v>
      </c>
      <c r="G6731">
        <v>32</v>
      </c>
      <c r="H67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1" t="str">
        <f>Tabla_Consulta_desde_proyectos6[[#This Row],[PRYApath]]&amp;" "&amp;Tabla_Consulta_desde_proyectos6[[#This Row],[Usunombre]]</f>
        <v>/0076/0008/0002 EDGAR CAMPOS RIVERA</v>
      </c>
    </row>
    <row r="6732" spans="1:11" x14ac:dyDescent="0.3">
      <c r="A6732" t="s">
        <v>105</v>
      </c>
      <c r="B6732" t="s">
        <v>4709</v>
      </c>
      <c r="C6732" t="s">
        <v>5333</v>
      </c>
      <c r="D6732" t="s">
        <v>6147</v>
      </c>
      <c r="E6732" t="s">
        <v>10</v>
      </c>
      <c r="F6732" t="s">
        <v>4284</v>
      </c>
      <c r="G6732">
        <v>96</v>
      </c>
      <c r="H67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2" t="str">
        <f>Tabla_Consulta_desde_proyectos6[[#This Row],[PRYApath]]&amp;" "&amp;Tabla_Consulta_desde_proyectos6[[#This Row],[Usunombre]]</f>
        <v>/0076/0008/0002 OSCAR BONILLA CALDERON</v>
      </c>
    </row>
    <row r="6733" spans="1:11" x14ac:dyDescent="0.3">
      <c r="A6733" t="s">
        <v>105</v>
      </c>
      <c r="B6733" t="s">
        <v>4709</v>
      </c>
      <c r="C6733" t="s">
        <v>6149</v>
      </c>
      <c r="D6733" t="s">
        <v>6147</v>
      </c>
      <c r="E6733" t="s">
        <v>10</v>
      </c>
      <c r="F6733" t="s">
        <v>4284</v>
      </c>
      <c r="G6733">
        <v>4</v>
      </c>
      <c r="H67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3" t="str">
        <f>Tabla_Consulta_desde_proyectos6[[#This Row],[PRYApath]]&amp;" "&amp;Tabla_Consulta_desde_proyectos6[[#This Row],[Usunombre]]</f>
        <v>/0076/0008/0002 OSCAR BONILLA CALDERON</v>
      </c>
    </row>
    <row r="6734" spans="1:11" x14ac:dyDescent="0.3">
      <c r="A6734" t="s">
        <v>105</v>
      </c>
      <c r="B6734" t="s">
        <v>4709</v>
      </c>
      <c r="C6734" t="s">
        <v>6131</v>
      </c>
      <c r="D6734" t="s">
        <v>6147</v>
      </c>
      <c r="E6734" t="s">
        <v>50</v>
      </c>
      <c r="F6734" t="s">
        <v>4258</v>
      </c>
      <c r="G6734">
        <v>54.25</v>
      </c>
      <c r="H67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4" t="str">
        <f>Tabla_Consulta_desde_proyectos6[[#This Row],[PRYApath]]&amp;" "&amp;Tabla_Consulta_desde_proyectos6[[#This Row],[Usunombre]]</f>
        <v>/0076/0008/0002 ROGER GARCIA FERNANDEZ</v>
      </c>
    </row>
    <row r="6735" spans="1:11" x14ac:dyDescent="0.3">
      <c r="A6735" t="s">
        <v>105</v>
      </c>
      <c r="B6735" t="s">
        <v>4709</v>
      </c>
      <c r="C6735" t="s">
        <v>6141</v>
      </c>
      <c r="D6735" t="s">
        <v>6147</v>
      </c>
      <c r="E6735" t="s">
        <v>50</v>
      </c>
      <c r="F6735" t="s">
        <v>4342</v>
      </c>
      <c r="G6735">
        <v>38.75</v>
      </c>
      <c r="H67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5" t="str">
        <f>Tabla_Consulta_desde_proyectos6[[#This Row],[PRYApath]]&amp;" "&amp;Tabla_Consulta_desde_proyectos6[[#This Row],[Usunombre]]</f>
        <v>/0076/0008/0002 ROGER GARCIA FERNANDEZ</v>
      </c>
    </row>
    <row r="6736" spans="1:11" x14ac:dyDescent="0.3">
      <c r="A6736" t="s">
        <v>105</v>
      </c>
      <c r="B6736" t="s">
        <v>4709</v>
      </c>
      <c r="C6736" t="s">
        <v>6142</v>
      </c>
      <c r="D6736" t="s">
        <v>6147</v>
      </c>
      <c r="E6736" t="s">
        <v>50</v>
      </c>
      <c r="F6736" t="s">
        <v>4366</v>
      </c>
      <c r="G6736">
        <v>7.75</v>
      </c>
      <c r="H67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6" t="str">
        <f>Tabla_Consulta_desde_proyectos6[[#This Row],[PRYApath]]&amp;" "&amp;Tabla_Consulta_desde_proyectos6[[#This Row],[Usunombre]]</f>
        <v>/0076/0008/0002 ROGER GARCIA FERNANDEZ</v>
      </c>
    </row>
    <row r="6737" spans="1:11" x14ac:dyDescent="0.3">
      <c r="A6737" t="s">
        <v>105</v>
      </c>
      <c r="B6737" t="s">
        <v>4709</v>
      </c>
      <c r="C6737" t="s">
        <v>6141</v>
      </c>
      <c r="D6737" t="s">
        <v>6147</v>
      </c>
      <c r="E6737" t="s">
        <v>50</v>
      </c>
      <c r="F6737" t="s">
        <v>4366</v>
      </c>
      <c r="G6737">
        <v>31</v>
      </c>
      <c r="H67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7" t="str">
        <f>Tabla_Consulta_desde_proyectos6[[#This Row],[PRYApath]]&amp;" "&amp;Tabla_Consulta_desde_proyectos6[[#This Row],[Usunombre]]</f>
        <v>/0076/0008/0002 ROGER GARCIA FERNANDEZ</v>
      </c>
    </row>
    <row r="6738" spans="1:11" x14ac:dyDescent="0.3">
      <c r="A6738" t="s">
        <v>105</v>
      </c>
      <c r="B6738" t="s">
        <v>4709</v>
      </c>
      <c r="C6738" t="s">
        <v>6142</v>
      </c>
      <c r="D6738" t="s">
        <v>6147</v>
      </c>
      <c r="E6738" t="s">
        <v>50</v>
      </c>
      <c r="F6738" t="s">
        <v>4388</v>
      </c>
      <c r="G6738">
        <v>7.75</v>
      </c>
      <c r="H67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8" t="str">
        <f>Tabla_Consulta_desde_proyectos6[[#This Row],[PRYApath]]&amp;" "&amp;Tabla_Consulta_desde_proyectos6[[#This Row],[Usunombre]]</f>
        <v>/0076/0008/0002 ROGER GARCIA FERNANDEZ</v>
      </c>
    </row>
    <row r="6739" spans="1:11" x14ac:dyDescent="0.3">
      <c r="A6739" t="s">
        <v>105</v>
      </c>
      <c r="B6739" t="s">
        <v>4709</v>
      </c>
      <c r="C6739" t="s">
        <v>5040</v>
      </c>
      <c r="D6739" t="s">
        <v>6150</v>
      </c>
      <c r="E6739" t="s">
        <v>3972</v>
      </c>
      <c r="F6739" t="s">
        <v>4284</v>
      </c>
      <c r="G6739">
        <v>0.5</v>
      </c>
      <c r="H67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39" t="str">
        <f>Tabla_Consulta_desde_proyectos6[[#This Row],[PRYApath]]&amp;" "&amp;Tabla_Consulta_desde_proyectos6[[#This Row],[Usunombre]]</f>
        <v>/0076/0008/0004 AXEL MATUS VARGAS</v>
      </c>
    </row>
    <row r="6740" spans="1:11" x14ac:dyDescent="0.3">
      <c r="A6740" t="s">
        <v>105</v>
      </c>
      <c r="B6740" t="s">
        <v>4709</v>
      </c>
      <c r="C6740" t="s">
        <v>6146</v>
      </c>
      <c r="D6740" t="s">
        <v>6150</v>
      </c>
      <c r="E6740" t="s">
        <v>3972</v>
      </c>
      <c r="F6740" t="s">
        <v>4342</v>
      </c>
      <c r="G6740">
        <v>44</v>
      </c>
      <c r="H67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0" t="str">
        <f>Tabla_Consulta_desde_proyectos6[[#This Row],[PRYApath]]&amp;" "&amp;Tabla_Consulta_desde_proyectos6[[#This Row],[Usunombre]]</f>
        <v>/0076/0008/0004 AXEL MATUS VARGAS</v>
      </c>
    </row>
    <row r="6741" spans="1:11" x14ac:dyDescent="0.3">
      <c r="A6741" t="s">
        <v>105</v>
      </c>
      <c r="B6741" t="s">
        <v>4709</v>
      </c>
      <c r="C6741" t="s">
        <v>6151</v>
      </c>
      <c r="D6741" t="s">
        <v>6150</v>
      </c>
      <c r="E6741" t="s">
        <v>10</v>
      </c>
      <c r="F6741" t="s">
        <v>4342</v>
      </c>
      <c r="G6741">
        <v>1.5</v>
      </c>
      <c r="H67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1" t="str">
        <f>Tabla_Consulta_desde_proyectos6[[#This Row],[PRYApath]]&amp;" "&amp;Tabla_Consulta_desde_proyectos6[[#This Row],[Usunombre]]</f>
        <v>/0076/0008/0004 OSCAR BONILLA CALDERON</v>
      </c>
    </row>
    <row r="6742" spans="1:11" x14ac:dyDescent="0.3">
      <c r="A6742" t="s">
        <v>105</v>
      </c>
      <c r="B6742" t="s">
        <v>4709</v>
      </c>
      <c r="C6742" t="s">
        <v>5333</v>
      </c>
      <c r="D6742" t="s">
        <v>6152</v>
      </c>
      <c r="E6742" t="s">
        <v>10</v>
      </c>
      <c r="F6742" t="s">
        <v>4284</v>
      </c>
      <c r="G6742">
        <v>3</v>
      </c>
      <c r="H67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2" t="str">
        <f>Tabla_Consulta_desde_proyectos6[[#This Row],[PRYApath]]&amp;" "&amp;Tabla_Consulta_desde_proyectos6[[#This Row],[Usunombre]]</f>
        <v>/0076/0014 OSCAR BONILLA CALDERON</v>
      </c>
    </row>
    <row r="6743" spans="1:11" x14ac:dyDescent="0.3">
      <c r="A6743" t="s">
        <v>105</v>
      </c>
      <c r="B6743" t="s">
        <v>4709</v>
      </c>
      <c r="C6743" t="s">
        <v>6151</v>
      </c>
      <c r="D6743" t="s">
        <v>6152</v>
      </c>
      <c r="E6743" t="s">
        <v>10</v>
      </c>
      <c r="F6743" t="s">
        <v>4284</v>
      </c>
      <c r="G6743">
        <v>3</v>
      </c>
      <c r="H67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3" t="str">
        <f>Tabla_Consulta_desde_proyectos6[[#This Row],[PRYApath]]&amp;" "&amp;Tabla_Consulta_desde_proyectos6[[#This Row],[Usunombre]]</f>
        <v>/0076/0014 OSCAR BONILLA CALDERON</v>
      </c>
    </row>
    <row r="6744" spans="1:11" x14ac:dyDescent="0.3">
      <c r="A6744" t="s">
        <v>105</v>
      </c>
      <c r="B6744" t="s">
        <v>4709</v>
      </c>
      <c r="C6744" t="s">
        <v>6151</v>
      </c>
      <c r="D6744" t="s">
        <v>6152</v>
      </c>
      <c r="E6744" t="s">
        <v>10</v>
      </c>
      <c r="F6744" t="s">
        <v>4342</v>
      </c>
      <c r="G6744">
        <v>2</v>
      </c>
      <c r="H67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4" t="str">
        <f>Tabla_Consulta_desde_proyectos6[[#This Row],[PRYApath]]&amp;" "&amp;Tabla_Consulta_desde_proyectos6[[#This Row],[Usunombre]]</f>
        <v>/0076/0014 OSCAR BONILLA CALDERON</v>
      </c>
    </row>
    <row r="6745" spans="1:11" x14ac:dyDescent="0.3">
      <c r="A6745" t="s">
        <v>105</v>
      </c>
      <c r="B6745" t="s">
        <v>4709</v>
      </c>
      <c r="C6745" t="s">
        <v>5333</v>
      </c>
      <c r="D6745" t="s">
        <v>6153</v>
      </c>
      <c r="E6745" t="s">
        <v>10</v>
      </c>
      <c r="F6745" t="s">
        <v>4284</v>
      </c>
      <c r="G6745">
        <v>6</v>
      </c>
      <c r="H67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5" t="str">
        <f>Tabla_Consulta_desde_proyectos6[[#This Row],[PRYApath]]&amp;" "&amp;Tabla_Consulta_desde_proyectos6[[#This Row],[Usunombre]]</f>
        <v>/0076/0022/0004 OSCAR BONILLA CALDERON</v>
      </c>
    </row>
    <row r="6746" spans="1:11" x14ac:dyDescent="0.3">
      <c r="A6746" t="s">
        <v>105</v>
      </c>
      <c r="B6746" t="s">
        <v>4709</v>
      </c>
      <c r="C6746" t="s">
        <v>6151</v>
      </c>
      <c r="D6746" t="s">
        <v>6154</v>
      </c>
      <c r="E6746" t="s">
        <v>10</v>
      </c>
      <c r="F6746" t="s">
        <v>4342</v>
      </c>
      <c r="G6746">
        <v>1</v>
      </c>
      <c r="H67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6" t="str">
        <f>Tabla_Consulta_desde_proyectos6[[#This Row],[PRYApath]]&amp;" "&amp;Tabla_Consulta_desde_proyectos6[[#This Row],[Usunombre]]</f>
        <v>/0076/0022/0006 OSCAR BONILLA CALDERON</v>
      </c>
    </row>
    <row r="6747" spans="1:11" x14ac:dyDescent="0.3">
      <c r="A6747" t="s">
        <v>8343</v>
      </c>
      <c r="D6747" t="s">
        <v>6393</v>
      </c>
      <c r="E6747" t="s">
        <v>69</v>
      </c>
      <c r="F6747" t="s">
        <v>8381</v>
      </c>
      <c r="G6747">
        <v>4</v>
      </c>
      <c r="H674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7" t="str">
        <f>Tabla_Consulta_desde_proyectos6[[#This Row],[PRYApath]]&amp;" "&amp;Tabla_Consulta_desde_proyectos6[[#This Row],[Usunombre]]</f>
        <v>/0002/0002/0010 DANNY DAVID BUSTOS ROJAS</v>
      </c>
    </row>
    <row r="6748" spans="1:11" x14ac:dyDescent="0.3">
      <c r="A6748" t="s">
        <v>8343</v>
      </c>
      <c r="B6748" t="s">
        <v>4709</v>
      </c>
      <c r="C6748" t="s">
        <v>6163</v>
      </c>
      <c r="D6748" t="s">
        <v>1090</v>
      </c>
      <c r="E6748" t="s">
        <v>4436</v>
      </c>
      <c r="F6748" t="s">
        <v>8381</v>
      </c>
      <c r="G6748">
        <v>8</v>
      </c>
      <c r="H67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8" t="str">
        <f>Tabla_Consulta_desde_proyectos6[[#This Row],[PRYApath]]&amp;" "&amp;Tabla_Consulta_desde_proyectos6[[#This Row],[Usunombre]]</f>
        <v>/0004/0002 BRAYAN JOSUE GUTIERREZ DINARTE</v>
      </c>
    </row>
    <row r="6749" spans="1:11" x14ac:dyDescent="0.3">
      <c r="A6749" t="s">
        <v>8343</v>
      </c>
      <c r="B6749" t="s">
        <v>4709</v>
      </c>
      <c r="C6749" t="s">
        <v>8461</v>
      </c>
      <c r="D6749" t="s">
        <v>1090</v>
      </c>
      <c r="E6749" t="s">
        <v>4436</v>
      </c>
      <c r="F6749" t="s">
        <v>8381</v>
      </c>
      <c r="G6749">
        <v>8</v>
      </c>
      <c r="H67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49" t="str">
        <f>Tabla_Consulta_desde_proyectos6[[#This Row],[PRYApath]]&amp;" "&amp;Tabla_Consulta_desde_proyectos6[[#This Row],[Usunombre]]</f>
        <v>/0004/0002 BRAYAN JOSUE GUTIERREZ DINARTE</v>
      </c>
    </row>
    <row r="6750" spans="1:11" x14ac:dyDescent="0.3">
      <c r="A6750" t="s">
        <v>8343</v>
      </c>
      <c r="B6750" t="s">
        <v>4709</v>
      </c>
      <c r="C6750" t="s">
        <v>8462</v>
      </c>
      <c r="D6750" t="s">
        <v>1090</v>
      </c>
      <c r="E6750" t="s">
        <v>70</v>
      </c>
      <c r="F6750" t="s">
        <v>8381</v>
      </c>
      <c r="G6750">
        <v>1</v>
      </c>
      <c r="H675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0" t="str">
        <f>Tabla_Consulta_desde_proyectos6[[#This Row],[PRYApath]]&amp;" "&amp;Tabla_Consulta_desde_proyectos6[[#This Row],[Usunombre]]</f>
        <v>/0004/0002 MARIELA GUTIERREZ HIDALGO</v>
      </c>
    </row>
    <row r="6751" spans="1:11" x14ac:dyDescent="0.3">
      <c r="A6751" t="s">
        <v>8343</v>
      </c>
      <c r="B6751" t="s">
        <v>4709</v>
      </c>
      <c r="C6751" t="s">
        <v>6129</v>
      </c>
      <c r="D6751" t="s">
        <v>4539</v>
      </c>
      <c r="E6751" t="s">
        <v>3972</v>
      </c>
      <c r="F6751" t="s">
        <v>8381</v>
      </c>
      <c r="G6751">
        <v>40</v>
      </c>
      <c r="H67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1" t="str">
        <f>Tabla_Consulta_desde_proyectos6[[#This Row],[PRYApath]]&amp;" "&amp;Tabla_Consulta_desde_proyectos6[[#This Row],[Usunombre]]</f>
        <v>/0004/0006 AXEL MATUS VARGAS</v>
      </c>
    </row>
    <row r="6752" spans="1:11" x14ac:dyDescent="0.3">
      <c r="A6752" t="s">
        <v>8343</v>
      </c>
      <c r="B6752" t="s">
        <v>4709</v>
      </c>
      <c r="C6752" t="s">
        <v>6129</v>
      </c>
      <c r="D6752" t="s">
        <v>4539</v>
      </c>
      <c r="E6752" t="s">
        <v>54</v>
      </c>
      <c r="F6752" t="s">
        <v>8381</v>
      </c>
      <c r="G6752">
        <v>72.25</v>
      </c>
      <c r="H675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2" t="str">
        <f>Tabla_Consulta_desde_proyectos6[[#This Row],[PRYApath]]&amp;" "&amp;Tabla_Consulta_desde_proyectos6[[#This Row],[Usunombre]]</f>
        <v>/0004/0006 JOSE ANDRES ROJAS GUTIERREZ</v>
      </c>
    </row>
    <row r="6753" spans="1:11" x14ac:dyDescent="0.3">
      <c r="A6753" t="s">
        <v>106</v>
      </c>
      <c r="B6753" t="s">
        <v>4709</v>
      </c>
      <c r="C6753" t="s">
        <v>5201</v>
      </c>
      <c r="D6753" t="s">
        <v>1086</v>
      </c>
      <c r="E6753" t="s">
        <v>59</v>
      </c>
      <c r="F6753" t="s">
        <v>4258</v>
      </c>
      <c r="G6753">
        <v>2</v>
      </c>
      <c r="H67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3" t="str">
        <f>Tabla_Consulta_desde_proyectos6[[#This Row],[PRYApath]]&amp;" "&amp;Tabla_Consulta_desde_proyectos6[[#This Row],[Usunombre]]</f>
        <v>/0002/0002 ALVARO CHAVES SABORIO</v>
      </c>
    </row>
    <row r="6754" spans="1:11" x14ac:dyDescent="0.3">
      <c r="A6754" t="s">
        <v>106</v>
      </c>
      <c r="B6754" t="s">
        <v>4709</v>
      </c>
      <c r="C6754" t="s">
        <v>6155</v>
      </c>
      <c r="D6754" t="s">
        <v>1086</v>
      </c>
      <c r="E6754" t="s">
        <v>59</v>
      </c>
      <c r="F6754" t="s">
        <v>4258</v>
      </c>
      <c r="G6754">
        <v>4</v>
      </c>
      <c r="H67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4" t="str">
        <f>Tabla_Consulta_desde_proyectos6[[#This Row],[PRYApath]]&amp;" "&amp;Tabla_Consulta_desde_proyectos6[[#This Row],[Usunombre]]</f>
        <v>/0002/0002 ALVARO CHAVES SABORIO</v>
      </c>
    </row>
    <row r="6755" spans="1:11" x14ac:dyDescent="0.3">
      <c r="A6755" t="s">
        <v>106</v>
      </c>
      <c r="B6755" t="s">
        <v>4709</v>
      </c>
      <c r="C6755" t="s">
        <v>6156</v>
      </c>
      <c r="D6755" t="s">
        <v>1086</v>
      </c>
      <c r="E6755" t="s">
        <v>59</v>
      </c>
      <c r="F6755" t="s">
        <v>4284</v>
      </c>
      <c r="G6755">
        <v>1</v>
      </c>
      <c r="H67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5" t="str">
        <f>Tabla_Consulta_desde_proyectos6[[#This Row],[PRYApath]]&amp;" "&amp;Tabla_Consulta_desde_proyectos6[[#This Row],[Usunombre]]</f>
        <v>/0002/0002 ALVARO CHAVES SABORIO</v>
      </c>
    </row>
    <row r="6756" spans="1:11" x14ac:dyDescent="0.3">
      <c r="A6756" t="s">
        <v>106</v>
      </c>
      <c r="B6756" t="s">
        <v>4709</v>
      </c>
      <c r="C6756" t="s">
        <v>5201</v>
      </c>
      <c r="D6756" t="s">
        <v>1086</v>
      </c>
      <c r="E6756" t="s">
        <v>59</v>
      </c>
      <c r="F6756" t="s">
        <v>4284</v>
      </c>
      <c r="G6756">
        <v>6</v>
      </c>
      <c r="H67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6" t="str">
        <f>Tabla_Consulta_desde_proyectos6[[#This Row],[PRYApath]]&amp;" "&amp;Tabla_Consulta_desde_proyectos6[[#This Row],[Usunombre]]</f>
        <v>/0002/0002 ALVARO CHAVES SABORIO</v>
      </c>
    </row>
    <row r="6757" spans="1:11" x14ac:dyDescent="0.3">
      <c r="A6757" t="s">
        <v>106</v>
      </c>
      <c r="B6757" t="s">
        <v>4709</v>
      </c>
      <c r="C6757" t="s">
        <v>6157</v>
      </c>
      <c r="D6757" t="s">
        <v>1086</v>
      </c>
      <c r="E6757" t="s">
        <v>59</v>
      </c>
      <c r="F6757" t="s">
        <v>4342</v>
      </c>
      <c r="G6757">
        <v>4</v>
      </c>
      <c r="H67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7" t="str">
        <f>Tabla_Consulta_desde_proyectos6[[#This Row],[PRYApath]]&amp;" "&amp;Tabla_Consulta_desde_proyectos6[[#This Row],[Usunombre]]</f>
        <v>/0002/0002 ALVARO CHAVES SABORIO</v>
      </c>
    </row>
    <row r="6758" spans="1:11" x14ac:dyDescent="0.3">
      <c r="A6758" t="s">
        <v>106</v>
      </c>
      <c r="B6758" t="s">
        <v>4709</v>
      </c>
      <c r="C6758" t="s">
        <v>6158</v>
      </c>
      <c r="D6758" t="s">
        <v>1086</v>
      </c>
      <c r="E6758" t="s">
        <v>59</v>
      </c>
      <c r="F6758" t="s">
        <v>4388</v>
      </c>
      <c r="G6758">
        <v>1</v>
      </c>
      <c r="H67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8" t="str">
        <f>Tabla_Consulta_desde_proyectos6[[#This Row],[PRYApath]]&amp;" "&amp;Tabla_Consulta_desde_proyectos6[[#This Row],[Usunombre]]</f>
        <v>/0002/0002 ALVARO CHAVES SABORIO</v>
      </c>
    </row>
    <row r="6759" spans="1:11" x14ac:dyDescent="0.3">
      <c r="A6759" t="s">
        <v>106</v>
      </c>
      <c r="B6759" t="s">
        <v>4709</v>
      </c>
      <c r="C6759" t="s">
        <v>6159</v>
      </c>
      <c r="D6759" t="s">
        <v>1086</v>
      </c>
      <c r="E6759" t="s">
        <v>59</v>
      </c>
      <c r="F6759" t="s">
        <v>4388</v>
      </c>
      <c r="G6759">
        <v>4</v>
      </c>
      <c r="H67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59" t="str">
        <f>Tabla_Consulta_desde_proyectos6[[#This Row],[PRYApath]]&amp;" "&amp;Tabla_Consulta_desde_proyectos6[[#This Row],[Usunombre]]</f>
        <v>/0002/0002 ALVARO CHAVES SABORIO</v>
      </c>
    </row>
    <row r="6760" spans="1:11" x14ac:dyDescent="0.3">
      <c r="A6760" t="s">
        <v>106</v>
      </c>
      <c r="B6760" t="s">
        <v>4709</v>
      </c>
      <c r="C6760" t="s">
        <v>6160</v>
      </c>
      <c r="D6760" t="s">
        <v>1086</v>
      </c>
      <c r="E6760" t="s">
        <v>59</v>
      </c>
      <c r="F6760" t="s">
        <v>4434</v>
      </c>
      <c r="G6760">
        <v>1</v>
      </c>
      <c r="H67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0" t="str">
        <f>Tabla_Consulta_desde_proyectos6[[#This Row],[PRYApath]]&amp;" "&amp;Tabla_Consulta_desde_proyectos6[[#This Row],[Usunombre]]</f>
        <v>/0002/0002 ALVARO CHAVES SABORIO</v>
      </c>
    </row>
    <row r="6761" spans="1:11" x14ac:dyDescent="0.3">
      <c r="A6761" t="s">
        <v>106</v>
      </c>
      <c r="B6761" t="s">
        <v>4709</v>
      </c>
      <c r="C6761" t="s">
        <v>6161</v>
      </c>
      <c r="D6761" t="s">
        <v>1086</v>
      </c>
      <c r="E6761" t="s">
        <v>59</v>
      </c>
      <c r="F6761" t="s">
        <v>4434</v>
      </c>
      <c r="G6761">
        <v>1.5</v>
      </c>
      <c r="H67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1" t="str">
        <f>Tabla_Consulta_desde_proyectos6[[#This Row],[PRYApath]]&amp;" "&amp;Tabla_Consulta_desde_proyectos6[[#This Row],[Usunombre]]</f>
        <v>/0002/0002 ALVARO CHAVES SABORIO</v>
      </c>
    </row>
    <row r="6762" spans="1:11" x14ac:dyDescent="0.3">
      <c r="A6762" t="s">
        <v>106</v>
      </c>
      <c r="B6762" t="s">
        <v>4709</v>
      </c>
      <c r="C6762" t="s">
        <v>6162</v>
      </c>
      <c r="D6762" t="s">
        <v>1086</v>
      </c>
      <c r="E6762" t="s">
        <v>59</v>
      </c>
      <c r="F6762" t="s">
        <v>4434</v>
      </c>
      <c r="G6762">
        <v>2</v>
      </c>
      <c r="H67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2" t="str">
        <f>Tabla_Consulta_desde_proyectos6[[#This Row],[PRYApath]]&amp;" "&amp;Tabla_Consulta_desde_proyectos6[[#This Row],[Usunombre]]</f>
        <v>/0002/0002 ALVARO CHAVES SABORIO</v>
      </c>
    </row>
    <row r="6763" spans="1:11" x14ac:dyDescent="0.3">
      <c r="A6763" t="s">
        <v>106</v>
      </c>
      <c r="B6763" t="s">
        <v>4709</v>
      </c>
      <c r="C6763" t="s">
        <v>6163</v>
      </c>
      <c r="D6763" t="s">
        <v>1086</v>
      </c>
      <c r="E6763" t="s">
        <v>59</v>
      </c>
      <c r="F6763" t="s">
        <v>4434</v>
      </c>
      <c r="G6763">
        <v>6</v>
      </c>
      <c r="H67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3" t="str">
        <f>Tabla_Consulta_desde_proyectos6[[#This Row],[PRYApath]]&amp;" "&amp;Tabla_Consulta_desde_proyectos6[[#This Row],[Usunombre]]</f>
        <v>/0002/0002 ALVARO CHAVES SABORIO</v>
      </c>
    </row>
    <row r="6764" spans="1:11" x14ac:dyDescent="0.3">
      <c r="A6764" t="s">
        <v>106</v>
      </c>
      <c r="B6764" t="s">
        <v>4709</v>
      </c>
      <c r="C6764" t="s">
        <v>6164</v>
      </c>
      <c r="D6764" t="s">
        <v>1086</v>
      </c>
      <c r="E6764" t="s">
        <v>59</v>
      </c>
      <c r="F6764" t="s">
        <v>4434</v>
      </c>
      <c r="G6764">
        <v>10.5</v>
      </c>
      <c r="H67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4" t="str">
        <f>Tabla_Consulta_desde_proyectos6[[#This Row],[PRYApath]]&amp;" "&amp;Tabla_Consulta_desde_proyectos6[[#This Row],[Usunombre]]</f>
        <v>/0002/0002 ALVARO CHAVES SABORIO</v>
      </c>
    </row>
    <row r="6765" spans="1:11" x14ac:dyDescent="0.3">
      <c r="A6765" t="s">
        <v>106</v>
      </c>
      <c r="B6765" t="s">
        <v>4709</v>
      </c>
      <c r="C6765" t="s">
        <v>6151</v>
      </c>
      <c r="D6765" t="s">
        <v>1086</v>
      </c>
      <c r="E6765" t="s">
        <v>59</v>
      </c>
      <c r="F6765" t="s">
        <v>4434</v>
      </c>
      <c r="G6765">
        <v>11</v>
      </c>
      <c r="H67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5" t="str">
        <f>Tabla_Consulta_desde_proyectos6[[#This Row],[PRYApath]]&amp;" "&amp;Tabla_Consulta_desde_proyectos6[[#This Row],[Usunombre]]</f>
        <v>/0002/0002 ALVARO CHAVES SABORIO</v>
      </c>
    </row>
    <row r="6766" spans="1:11" x14ac:dyDescent="0.3">
      <c r="A6766" t="s">
        <v>106</v>
      </c>
      <c r="B6766" t="s">
        <v>4709</v>
      </c>
      <c r="C6766" t="s">
        <v>6165</v>
      </c>
      <c r="D6766" t="s">
        <v>1086</v>
      </c>
      <c r="E6766" t="s">
        <v>59</v>
      </c>
      <c r="F6766" t="s">
        <v>4493</v>
      </c>
      <c r="G6766">
        <v>4</v>
      </c>
      <c r="H67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6" t="str">
        <f>Tabla_Consulta_desde_proyectos6[[#This Row],[PRYApath]]&amp;" "&amp;Tabla_Consulta_desde_proyectos6[[#This Row],[Usunombre]]</f>
        <v>/0002/0002 ALVARO CHAVES SABORIO</v>
      </c>
    </row>
    <row r="6767" spans="1:11" x14ac:dyDescent="0.3">
      <c r="A6767" t="s">
        <v>106</v>
      </c>
      <c r="B6767" t="s">
        <v>4709</v>
      </c>
      <c r="C6767" t="s">
        <v>6162</v>
      </c>
      <c r="D6767" t="s">
        <v>1086</v>
      </c>
      <c r="E6767" t="s">
        <v>59</v>
      </c>
      <c r="F6767" t="s">
        <v>4493</v>
      </c>
      <c r="G6767">
        <v>1</v>
      </c>
      <c r="H67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7" t="str">
        <f>Tabla_Consulta_desde_proyectos6[[#This Row],[PRYApath]]&amp;" "&amp;Tabla_Consulta_desde_proyectos6[[#This Row],[Usunombre]]</f>
        <v>/0002/0002 ALVARO CHAVES SABORIO</v>
      </c>
    </row>
    <row r="6768" spans="1:11" x14ac:dyDescent="0.3">
      <c r="A6768" t="s">
        <v>106</v>
      </c>
      <c r="B6768" t="s">
        <v>4709</v>
      </c>
      <c r="C6768" t="s">
        <v>5333</v>
      </c>
      <c r="D6768" t="s">
        <v>1086</v>
      </c>
      <c r="E6768" t="s">
        <v>59</v>
      </c>
      <c r="F6768" t="s">
        <v>4493</v>
      </c>
      <c r="G6768">
        <v>2.5</v>
      </c>
      <c r="H67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8" t="str">
        <f>Tabla_Consulta_desde_proyectos6[[#This Row],[PRYApath]]&amp;" "&amp;Tabla_Consulta_desde_proyectos6[[#This Row],[Usunombre]]</f>
        <v>/0002/0002 ALVARO CHAVES SABORIO</v>
      </c>
    </row>
    <row r="6769" spans="1:11" x14ac:dyDescent="0.3">
      <c r="A6769" t="s">
        <v>106</v>
      </c>
      <c r="B6769" t="s">
        <v>4709</v>
      </c>
      <c r="C6769" t="s">
        <v>6166</v>
      </c>
      <c r="D6769" t="s">
        <v>1086</v>
      </c>
      <c r="E6769" t="s">
        <v>59</v>
      </c>
      <c r="F6769" t="s">
        <v>4493</v>
      </c>
      <c r="G6769">
        <v>3</v>
      </c>
      <c r="H67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69" t="str">
        <f>Tabla_Consulta_desde_proyectos6[[#This Row],[PRYApath]]&amp;" "&amp;Tabla_Consulta_desde_proyectos6[[#This Row],[Usunombre]]</f>
        <v>/0002/0002 ALVARO CHAVES SABORIO</v>
      </c>
    </row>
    <row r="6770" spans="1:11" x14ac:dyDescent="0.3">
      <c r="A6770" t="s">
        <v>106</v>
      </c>
      <c r="B6770" t="s">
        <v>4709</v>
      </c>
      <c r="C6770" t="s">
        <v>6163</v>
      </c>
      <c r="D6770" t="s">
        <v>1086</v>
      </c>
      <c r="E6770" t="s">
        <v>59</v>
      </c>
      <c r="F6770" t="s">
        <v>4493</v>
      </c>
      <c r="G6770">
        <v>4</v>
      </c>
      <c r="H67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0" t="str">
        <f>Tabla_Consulta_desde_proyectos6[[#This Row],[PRYApath]]&amp;" "&amp;Tabla_Consulta_desde_proyectos6[[#This Row],[Usunombre]]</f>
        <v>/0002/0002 ALVARO CHAVES SABORIO</v>
      </c>
    </row>
    <row r="6771" spans="1:11" x14ac:dyDescent="0.3">
      <c r="A6771" t="s">
        <v>106</v>
      </c>
      <c r="B6771" t="s">
        <v>4709</v>
      </c>
      <c r="C6771" t="s">
        <v>6167</v>
      </c>
      <c r="D6771" t="s">
        <v>1086</v>
      </c>
      <c r="E6771" t="s">
        <v>59</v>
      </c>
      <c r="F6771" t="s">
        <v>4559</v>
      </c>
      <c r="G6771">
        <v>4.5</v>
      </c>
      <c r="H67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1" t="str">
        <f>Tabla_Consulta_desde_proyectos6[[#This Row],[PRYApath]]&amp;" "&amp;Tabla_Consulta_desde_proyectos6[[#This Row],[Usunombre]]</f>
        <v>/0002/0002 ALVARO CHAVES SABORIO</v>
      </c>
    </row>
    <row r="6772" spans="1:11" x14ac:dyDescent="0.3">
      <c r="A6772" t="s">
        <v>106</v>
      </c>
      <c r="B6772" t="s">
        <v>4709</v>
      </c>
      <c r="C6772" t="s">
        <v>6129</v>
      </c>
      <c r="D6772" t="s">
        <v>1086</v>
      </c>
      <c r="E6772" t="s">
        <v>59</v>
      </c>
      <c r="F6772" t="s">
        <v>4593</v>
      </c>
      <c r="G6772">
        <v>4</v>
      </c>
      <c r="H67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2" t="str">
        <f>Tabla_Consulta_desde_proyectos6[[#This Row],[PRYApath]]&amp;" "&amp;Tabla_Consulta_desde_proyectos6[[#This Row],[Usunombre]]</f>
        <v>/0002/0002 ALVARO CHAVES SABORIO</v>
      </c>
    </row>
    <row r="6773" spans="1:11" x14ac:dyDescent="0.3">
      <c r="A6773" t="s">
        <v>106</v>
      </c>
      <c r="B6773" t="s">
        <v>4709</v>
      </c>
      <c r="C6773" t="s">
        <v>6168</v>
      </c>
      <c r="D6773" t="s">
        <v>1086</v>
      </c>
      <c r="E6773" t="s">
        <v>63</v>
      </c>
      <c r="F6773" t="s">
        <v>4258</v>
      </c>
      <c r="G6773">
        <v>1</v>
      </c>
      <c r="H67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3" t="str">
        <f>Tabla_Consulta_desde_proyectos6[[#This Row],[PRYApath]]&amp;" "&amp;Tabla_Consulta_desde_proyectos6[[#This Row],[Usunombre]]</f>
        <v>/0002/0002 CAROL RODRIGUEZ SOLORZANO</v>
      </c>
    </row>
    <row r="6774" spans="1:11" x14ac:dyDescent="0.3">
      <c r="A6774" t="s">
        <v>106</v>
      </c>
      <c r="B6774" t="s">
        <v>4709</v>
      </c>
      <c r="C6774" t="s">
        <v>6169</v>
      </c>
      <c r="D6774" t="s">
        <v>1086</v>
      </c>
      <c r="E6774" t="s">
        <v>63</v>
      </c>
      <c r="F6774" t="s">
        <v>4258</v>
      </c>
      <c r="G6774">
        <v>1</v>
      </c>
      <c r="H67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4" t="str">
        <f>Tabla_Consulta_desde_proyectos6[[#This Row],[PRYApath]]&amp;" "&amp;Tabla_Consulta_desde_proyectos6[[#This Row],[Usunombre]]</f>
        <v>/0002/0002 CAROL RODRIGUEZ SOLORZANO</v>
      </c>
    </row>
    <row r="6775" spans="1:11" x14ac:dyDescent="0.3">
      <c r="A6775" t="s">
        <v>106</v>
      </c>
      <c r="B6775" t="s">
        <v>4709</v>
      </c>
      <c r="C6775" t="s">
        <v>6170</v>
      </c>
      <c r="D6775" t="s">
        <v>1086</v>
      </c>
      <c r="E6775" t="s">
        <v>63</v>
      </c>
      <c r="F6775" t="s">
        <v>4258</v>
      </c>
      <c r="G6775">
        <v>1</v>
      </c>
      <c r="H67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5" t="str">
        <f>Tabla_Consulta_desde_proyectos6[[#This Row],[PRYApath]]&amp;" "&amp;Tabla_Consulta_desde_proyectos6[[#This Row],[Usunombre]]</f>
        <v>/0002/0002 CAROL RODRIGUEZ SOLORZANO</v>
      </c>
    </row>
    <row r="6776" spans="1:11" x14ac:dyDescent="0.3">
      <c r="A6776" t="s">
        <v>106</v>
      </c>
      <c r="B6776" t="s">
        <v>4709</v>
      </c>
      <c r="C6776" t="s">
        <v>6130</v>
      </c>
      <c r="D6776" t="s">
        <v>1086</v>
      </c>
      <c r="E6776" t="s">
        <v>69</v>
      </c>
      <c r="F6776" t="s">
        <v>4258</v>
      </c>
      <c r="G6776">
        <v>4</v>
      </c>
      <c r="H67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6" t="str">
        <f>Tabla_Consulta_desde_proyectos6[[#This Row],[PRYApath]]&amp;" "&amp;Tabla_Consulta_desde_proyectos6[[#This Row],[Usunombre]]</f>
        <v>/0002/0002 DANNY DAVID BUSTOS ROJAS</v>
      </c>
    </row>
    <row r="6777" spans="1:11" x14ac:dyDescent="0.3">
      <c r="A6777" t="s">
        <v>106</v>
      </c>
      <c r="B6777" t="s">
        <v>4709</v>
      </c>
      <c r="C6777" t="s">
        <v>6171</v>
      </c>
      <c r="D6777" t="s">
        <v>1086</v>
      </c>
      <c r="E6777" t="s">
        <v>69</v>
      </c>
      <c r="F6777" t="s">
        <v>4258</v>
      </c>
      <c r="G6777">
        <v>4</v>
      </c>
      <c r="H67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7" t="str">
        <f>Tabla_Consulta_desde_proyectos6[[#This Row],[PRYApath]]&amp;" "&amp;Tabla_Consulta_desde_proyectos6[[#This Row],[Usunombre]]</f>
        <v>/0002/0002 DANNY DAVID BUSTOS ROJAS</v>
      </c>
    </row>
    <row r="6778" spans="1:11" x14ac:dyDescent="0.3">
      <c r="A6778" t="s">
        <v>106</v>
      </c>
      <c r="B6778" t="s">
        <v>4709</v>
      </c>
      <c r="C6778" t="s">
        <v>6156</v>
      </c>
      <c r="D6778" t="s">
        <v>1086</v>
      </c>
      <c r="E6778" t="s">
        <v>69</v>
      </c>
      <c r="F6778" t="s">
        <v>4284</v>
      </c>
      <c r="G6778">
        <v>2</v>
      </c>
      <c r="H67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8" t="str">
        <f>Tabla_Consulta_desde_proyectos6[[#This Row],[PRYApath]]&amp;" "&amp;Tabla_Consulta_desde_proyectos6[[#This Row],[Usunombre]]</f>
        <v>/0002/0002 DANNY DAVID BUSTOS ROJAS</v>
      </c>
    </row>
    <row r="6779" spans="1:11" x14ac:dyDescent="0.3">
      <c r="A6779" t="s">
        <v>106</v>
      </c>
      <c r="B6779" t="s">
        <v>4709</v>
      </c>
      <c r="C6779" t="s">
        <v>5242</v>
      </c>
      <c r="D6779" t="s">
        <v>1086</v>
      </c>
      <c r="E6779" t="s">
        <v>69</v>
      </c>
      <c r="F6779" t="s">
        <v>4284</v>
      </c>
      <c r="G6779">
        <v>3</v>
      </c>
      <c r="H67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79" t="str">
        <f>Tabla_Consulta_desde_proyectos6[[#This Row],[PRYApath]]&amp;" "&amp;Tabla_Consulta_desde_proyectos6[[#This Row],[Usunombre]]</f>
        <v>/0002/0002 DANNY DAVID BUSTOS ROJAS</v>
      </c>
    </row>
    <row r="6780" spans="1:11" x14ac:dyDescent="0.3">
      <c r="A6780" t="s">
        <v>106</v>
      </c>
      <c r="B6780" t="s">
        <v>4709</v>
      </c>
      <c r="C6780" t="s">
        <v>6172</v>
      </c>
      <c r="D6780" t="s">
        <v>1086</v>
      </c>
      <c r="E6780" t="s">
        <v>69</v>
      </c>
      <c r="F6780" t="s">
        <v>4366</v>
      </c>
      <c r="G6780">
        <v>6</v>
      </c>
      <c r="H67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0" t="str">
        <f>Tabla_Consulta_desde_proyectos6[[#This Row],[PRYApath]]&amp;" "&amp;Tabla_Consulta_desde_proyectos6[[#This Row],[Usunombre]]</f>
        <v>/0002/0002 DANNY DAVID BUSTOS ROJAS</v>
      </c>
    </row>
    <row r="6781" spans="1:11" x14ac:dyDescent="0.3">
      <c r="A6781" t="s">
        <v>106</v>
      </c>
      <c r="B6781" t="s">
        <v>4709</v>
      </c>
      <c r="C6781" t="s">
        <v>6159</v>
      </c>
      <c r="D6781" t="s">
        <v>1086</v>
      </c>
      <c r="E6781" t="s">
        <v>69</v>
      </c>
      <c r="F6781" t="s">
        <v>4366</v>
      </c>
      <c r="G6781">
        <v>20</v>
      </c>
      <c r="H67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1" t="str">
        <f>Tabla_Consulta_desde_proyectos6[[#This Row],[PRYApath]]&amp;" "&amp;Tabla_Consulta_desde_proyectos6[[#This Row],[Usunombre]]</f>
        <v>/0002/0002 DANNY DAVID BUSTOS ROJAS</v>
      </c>
    </row>
    <row r="6782" spans="1:11" x14ac:dyDescent="0.3">
      <c r="A6782" t="s">
        <v>106</v>
      </c>
      <c r="B6782" t="s">
        <v>4709</v>
      </c>
      <c r="C6782" t="s">
        <v>6173</v>
      </c>
      <c r="D6782" t="s">
        <v>1086</v>
      </c>
      <c r="E6782" t="s">
        <v>69</v>
      </c>
      <c r="F6782" t="s">
        <v>4388</v>
      </c>
      <c r="G6782">
        <v>1</v>
      </c>
      <c r="H67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2" t="str">
        <f>Tabla_Consulta_desde_proyectos6[[#This Row],[PRYApath]]&amp;" "&amp;Tabla_Consulta_desde_proyectos6[[#This Row],[Usunombre]]</f>
        <v>/0002/0002 DANNY DAVID BUSTOS ROJAS</v>
      </c>
    </row>
    <row r="6783" spans="1:11" x14ac:dyDescent="0.3">
      <c r="A6783" t="s">
        <v>106</v>
      </c>
      <c r="B6783" t="s">
        <v>4709</v>
      </c>
      <c r="C6783" t="s">
        <v>6174</v>
      </c>
      <c r="D6783" t="s">
        <v>1086</v>
      </c>
      <c r="E6783" t="s">
        <v>69</v>
      </c>
      <c r="F6783" t="s">
        <v>4388</v>
      </c>
      <c r="G6783">
        <v>2</v>
      </c>
      <c r="H67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3" t="str">
        <f>Tabla_Consulta_desde_proyectos6[[#This Row],[PRYApath]]&amp;" "&amp;Tabla_Consulta_desde_proyectos6[[#This Row],[Usunombre]]</f>
        <v>/0002/0002 DANNY DAVID BUSTOS ROJAS</v>
      </c>
    </row>
    <row r="6784" spans="1:11" x14ac:dyDescent="0.3">
      <c r="A6784" t="s">
        <v>106</v>
      </c>
      <c r="B6784" t="s">
        <v>4709</v>
      </c>
      <c r="C6784" t="s">
        <v>6159</v>
      </c>
      <c r="D6784" t="s">
        <v>1086</v>
      </c>
      <c r="E6784" t="s">
        <v>69</v>
      </c>
      <c r="F6784" t="s">
        <v>4388</v>
      </c>
      <c r="G6784">
        <v>6</v>
      </c>
      <c r="H67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4" t="str">
        <f>Tabla_Consulta_desde_proyectos6[[#This Row],[PRYApath]]&amp;" "&amp;Tabla_Consulta_desde_proyectos6[[#This Row],[Usunombre]]</f>
        <v>/0002/0002 DANNY DAVID BUSTOS ROJAS</v>
      </c>
    </row>
    <row r="6785" spans="1:11" x14ac:dyDescent="0.3">
      <c r="A6785" t="s">
        <v>106</v>
      </c>
      <c r="B6785" t="s">
        <v>4709</v>
      </c>
      <c r="C6785" t="s">
        <v>326</v>
      </c>
      <c r="D6785" t="s">
        <v>1086</v>
      </c>
      <c r="E6785" t="s">
        <v>69</v>
      </c>
      <c r="F6785" t="s">
        <v>4422</v>
      </c>
      <c r="G6785">
        <v>1</v>
      </c>
      <c r="H67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5" t="str">
        <f>Tabla_Consulta_desde_proyectos6[[#This Row],[PRYApath]]&amp;" "&amp;Tabla_Consulta_desde_proyectos6[[#This Row],[Usunombre]]</f>
        <v>/0002/0002 DANNY DAVID BUSTOS ROJAS</v>
      </c>
    </row>
    <row r="6786" spans="1:11" x14ac:dyDescent="0.3">
      <c r="A6786" t="s">
        <v>106</v>
      </c>
      <c r="B6786" t="s">
        <v>4709</v>
      </c>
      <c r="C6786" t="s">
        <v>6175</v>
      </c>
      <c r="D6786" t="s">
        <v>1086</v>
      </c>
      <c r="E6786" t="s">
        <v>69</v>
      </c>
      <c r="F6786" t="s">
        <v>4434</v>
      </c>
      <c r="G6786">
        <v>2</v>
      </c>
      <c r="H67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6" t="str">
        <f>Tabla_Consulta_desde_proyectos6[[#This Row],[PRYApath]]&amp;" "&amp;Tabla_Consulta_desde_proyectos6[[#This Row],[Usunombre]]</f>
        <v>/0002/0002 DANNY DAVID BUSTOS ROJAS</v>
      </c>
    </row>
    <row r="6787" spans="1:11" x14ac:dyDescent="0.3">
      <c r="A6787" t="s">
        <v>106</v>
      </c>
      <c r="B6787" t="s">
        <v>4709</v>
      </c>
      <c r="C6787" t="s">
        <v>4795</v>
      </c>
      <c r="D6787" t="s">
        <v>1086</v>
      </c>
      <c r="E6787" t="s">
        <v>69</v>
      </c>
      <c r="F6787" t="s">
        <v>4434</v>
      </c>
      <c r="G6787">
        <v>2</v>
      </c>
      <c r="H67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7" t="str">
        <f>Tabla_Consulta_desde_proyectos6[[#This Row],[PRYApath]]&amp;" "&amp;Tabla_Consulta_desde_proyectos6[[#This Row],[Usunombre]]</f>
        <v>/0002/0002 DANNY DAVID BUSTOS ROJAS</v>
      </c>
    </row>
    <row r="6788" spans="1:11" x14ac:dyDescent="0.3">
      <c r="A6788" t="s">
        <v>106</v>
      </c>
      <c r="B6788" t="s">
        <v>4709</v>
      </c>
      <c r="C6788" t="s">
        <v>6176</v>
      </c>
      <c r="D6788" t="s">
        <v>1086</v>
      </c>
      <c r="E6788" t="s">
        <v>69</v>
      </c>
      <c r="F6788" t="s">
        <v>4434</v>
      </c>
      <c r="G6788">
        <v>2</v>
      </c>
      <c r="H67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8" t="str">
        <f>Tabla_Consulta_desde_proyectos6[[#This Row],[PRYApath]]&amp;" "&amp;Tabla_Consulta_desde_proyectos6[[#This Row],[Usunombre]]</f>
        <v>/0002/0002 DANNY DAVID BUSTOS ROJAS</v>
      </c>
    </row>
    <row r="6789" spans="1:11" x14ac:dyDescent="0.3">
      <c r="A6789" t="s">
        <v>106</v>
      </c>
      <c r="B6789" t="s">
        <v>4709</v>
      </c>
      <c r="C6789" t="s">
        <v>6177</v>
      </c>
      <c r="D6789" t="s">
        <v>1086</v>
      </c>
      <c r="E6789" t="s">
        <v>69</v>
      </c>
      <c r="F6789" t="s">
        <v>4434</v>
      </c>
      <c r="G6789">
        <v>3</v>
      </c>
      <c r="H67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89" t="str">
        <f>Tabla_Consulta_desde_proyectos6[[#This Row],[PRYApath]]&amp;" "&amp;Tabla_Consulta_desde_proyectos6[[#This Row],[Usunombre]]</f>
        <v>/0002/0002 DANNY DAVID BUSTOS ROJAS</v>
      </c>
    </row>
    <row r="6790" spans="1:11" x14ac:dyDescent="0.3">
      <c r="A6790" t="s">
        <v>106</v>
      </c>
      <c r="B6790" t="s">
        <v>4709</v>
      </c>
      <c r="C6790" t="s">
        <v>6178</v>
      </c>
      <c r="D6790" t="s">
        <v>1086</v>
      </c>
      <c r="E6790" t="s">
        <v>69</v>
      </c>
      <c r="F6790" t="s">
        <v>4434</v>
      </c>
      <c r="G6790">
        <v>6</v>
      </c>
      <c r="H67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0" t="str">
        <f>Tabla_Consulta_desde_proyectos6[[#This Row],[PRYApath]]&amp;" "&amp;Tabla_Consulta_desde_proyectos6[[#This Row],[Usunombre]]</f>
        <v>/0002/0002 DANNY DAVID BUSTOS ROJAS</v>
      </c>
    </row>
    <row r="6791" spans="1:11" x14ac:dyDescent="0.3">
      <c r="A6791" t="s">
        <v>106</v>
      </c>
      <c r="B6791" t="s">
        <v>4709</v>
      </c>
      <c r="C6791" t="s">
        <v>6179</v>
      </c>
      <c r="D6791" t="s">
        <v>1086</v>
      </c>
      <c r="E6791" t="s">
        <v>69</v>
      </c>
      <c r="F6791" t="s">
        <v>4434</v>
      </c>
      <c r="G6791">
        <v>6</v>
      </c>
      <c r="H67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1" t="str">
        <f>Tabla_Consulta_desde_proyectos6[[#This Row],[PRYApath]]&amp;" "&amp;Tabla_Consulta_desde_proyectos6[[#This Row],[Usunombre]]</f>
        <v>/0002/0002 DANNY DAVID BUSTOS ROJAS</v>
      </c>
    </row>
    <row r="6792" spans="1:11" x14ac:dyDescent="0.3">
      <c r="A6792" t="s">
        <v>106</v>
      </c>
      <c r="B6792" t="s">
        <v>4709</v>
      </c>
      <c r="C6792" t="s">
        <v>6180</v>
      </c>
      <c r="D6792" t="s">
        <v>1086</v>
      </c>
      <c r="E6792" t="s">
        <v>69</v>
      </c>
      <c r="F6792" t="s">
        <v>4434</v>
      </c>
      <c r="G6792">
        <v>18.5</v>
      </c>
      <c r="H67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2" t="str">
        <f>Tabla_Consulta_desde_proyectos6[[#This Row],[PRYApath]]&amp;" "&amp;Tabla_Consulta_desde_proyectos6[[#This Row],[Usunombre]]</f>
        <v>/0002/0002 DANNY DAVID BUSTOS ROJAS</v>
      </c>
    </row>
    <row r="6793" spans="1:11" x14ac:dyDescent="0.3">
      <c r="A6793" t="s">
        <v>106</v>
      </c>
      <c r="B6793" t="s">
        <v>4709</v>
      </c>
      <c r="C6793" t="s">
        <v>6177</v>
      </c>
      <c r="D6793" t="s">
        <v>1086</v>
      </c>
      <c r="E6793" t="s">
        <v>69</v>
      </c>
      <c r="F6793" t="s">
        <v>4493</v>
      </c>
      <c r="G6793">
        <v>2</v>
      </c>
      <c r="H67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3" t="str">
        <f>Tabla_Consulta_desde_proyectos6[[#This Row],[PRYApath]]&amp;" "&amp;Tabla_Consulta_desde_proyectos6[[#This Row],[Usunombre]]</f>
        <v>/0002/0002 DANNY DAVID BUSTOS ROJAS</v>
      </c>
    </row>
    <row r="6794" spans="1:11" x14ac:dyDescent="0.3">
      <c r="A6794" t="s">
        <v>106</v>
      </c>
      <c r="B6794" t="s">
        <v>4709</v>
      </c>
      <c r="C6794" t="s">
        <v>5448</v>
      </c>
      <c r="D6794" t="s">
        <v>1086</v>
      </c>
      <c r="E6794" t="s">
        <v>69</v>
      </c>
      <c r="F6794" t="s">
        <v>4593</v>
      </c>
      <c r="G6794">
        <v>4</v>
      </c>
      <c r="H67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4" t="str">
        <f>Tabla_Consulta_desde_proyectos6[[#This Row],[PRYApath]]&amp;" "&amp;Tabla_Consulta_desde_proyectos6[[#This Row],[Usunombre]]</f>
        <v>/0002/0002 DANNY DAVID BUSTOS ROJAS</v>
      </c>
    </row>
    <row r="6795" spans="1:11" x14ac:dyDescent="0.3">
      <c r="A6795" t="s">
        <v>106</v>
      </c>
      <c r="B6795" t="s">
        <v>4709</v>
      </c>
      <c r="C6795" t="s">
        <v>5343</v>
      </c>
      <c r="D6795" t="s">
        <v>1086</v>
      </c>
      <c r="E6795" t="s">
        <v>69</v>
      </c>
      <c r="F6795" t="s">
        <v>4610</v>
      </c>
      <c r="G6795">
        <v>4</v>
      </c>
      <c r="H67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5" t="str">
        <f>Tabla_Consulta_desde_proyectos6[[#This Row],[PRYApath]]&amp;" "&amp;Tabla_Consulta_desde_proyectos6[[#This Row],[Usunombre]]</f>
        <v>/0002/0002 DANNY DAVID BUSTOS ROJAS</v>
      </c>
    </row>
    <row r="6796" spans="1:11" x14ac:dyDescent="0.3">
      <c r="A6796" t="s">
        <v>106</v>
      </c>
      <c r="B6796" t="s">
        <v>4709</v>
      </c>
      <c r="C6796" t="s">
        <v>6181</v>
      </c>
      <c r="D6796" t="s">
        <v>1086</v>
      </c>
      <c r="E6796" t="s">
        <v>69</v>
      </c>
      <c r="F6796" t="s">
        <v>4610</v>
      </c>
      <c r="G6796">
        <v>4</v>
      </c>
      <c r="H67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6" t="str">
        <f>Tabla_Consulta_desde_proyectos6[[#This Row],[PRYApath]]&amp;" "&amp;Tabla_Consulta_desde_proyectos6[[#This Row],[Usunombre]]</f>
        <v>/0002/0002 DANNY DAVID BUSTOS ROJAS</v>
      </c>
    </row>
    <row r="6797" spans="1:11" x14ac:dyDescent="0.3">
      <c r="A6797" t="s">
        <v>106</v>
      </c>
      <c r="B6797" t="s">
        <v>4709</v>
      </c>
      <c r="C6797" t="s">
        <v>6182</v>
      </c>
      <c r="D6797" t="s">
        <v>1086</v>
      </c>
      <c r="E6797" t="s">
        <v>69</v>
      </c>
      <c r="F6797" t="s">
        <v>4610</v>
      </c>
      <c r="G6797">
        <v>8</v>
      </c>
      <c r="H67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7" t="str">
        <f>Tabla_Consulta_desde_proyectos6[[#This Row],[PRYApath]]&amp;" "&amp;Tabla_Consulta_desde_proyectos6[[#This Row],[Usunombre]]</f>
        <v>/0002/0002 DANNY DAVID BUSTOS ROJAS</v>
      </c>
    </row>
    <row r="6798" spans="1:11" x14ac:dyDescent="0.3">
      <c r="A6798" t="s">
        <v>106</v>
      </c>
      <c r="B6798" t="s">
        <v>4709</v>
      </c>
      <c r="C6798" t="s">
        <v>6183</v>
      </c>
      <c r="D6798" t="s">
        <v>1086</v>
      </c>
      <c r="E6798" t="s">
        <v>69</v>
      </c>
      <c r="F6798" t="s">
        <v>4610</v>
      </c>
      <c r="G6798">
        <v>9</v>
      </c>
      <c r="H67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8" t="str">
        <f>Tabla_Consulta_desde_proyectos6[[#This Row],[PRYApath]]&amp;" "&amp;Tabla_Consulta_desde_proyectos6[[#This Row],[Usunombre]]</f>
        <v>/0002/0002 DANNY DAVID BUSTOS ROJAS</v>
      </c>
    </row>
    <row r="6799" spans="1:11" x14ac:dyDescent="0.3">
      <c r="A6799" t="s">
        <v>106</v>
      </c>
      <c r="B6799" t="s">
        <v>4709</v>
      </c>
      <c r="C6799" t="s">
        <v>6184</v>
      </c>
      <c r="D6799" t="s">
        <v>1086</v>
      </c>
      <c r="E6799" t="s">
        <v>69</v>
      </c>
      <c r="F6799" t="s">
        <v>4610</v>
      </c>
      <c r="G6799">
        <v>14</v>
      </c>
      <c r="H67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7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7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799" t="str">
        <f>Tabla_Consulta_desde_proyectos6[[#This Row],[PRYApath]]&amp;" "&amp;Tabla_Consulta_desde_proyectos6[[#This Row],[Usunombre]]</f>
        <v>/0002/0002 DANNY DAVID BUSTOS ROJAS</v>
      </c>
    </row>
    <row r="6800" spans="1:11" x14ac:dyDescent="0.3">
      <c r="A6800" t="s">
        <v>106</v>
      </c>
      <c r="B6800" t="s">
        <v>4709</v>
      </c>
      <c r="C6800" t="s">
        <v>6185</v>
      </c>
      <c r="D6800" t="s">
        <v>1086</v>
      </c>
      <c r="E6800" t="s">
        <v>57</v>
      </c>
      <c r="F6800" t="s">
        <v>4258</v>
      </c>
      <c r="G6800">
        <v>0.25</v>
      </c>
      <c r="H68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0" t="str">
        <f>Tabla_Consulta_desde_proyectos6[[#This Row],[PRYApath]]&amp;" "&amp;Tabla_Consulta_desde_proyectos6[[#This Row],[Usunombre]]</f>
        <v>/0002/0002 JOSE MADRIGAL ARIAS</v>
      </c>
    </row>
    <row r="6801" spans="1:11" x14ac:dyDescent="0.3">
      <c r="A6801" t="s">
        <v>106</v>
      </c>
      <c r="B6801" t="s">
        <v>4709</v>
      </c>
      <c r="C6801" t="s">
        <v>6186</v>
      </c>
      <c r="D6801" t="s">
        <v>1086</v>
      </c>
      <c r="E6801" t="s">
        <v>57</v>
      </c>
      <c r="F6801" t="s">
        <v>4258</v>
      </c>
      <c r="G6801">
        <v>0.25</v>
      </c>
      <c r="H68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1" t="str">
        <f>Tabla_Consulta_desde_proyectos6[[#This Row],[PRYApath]]&amp;" "&amp;Tabla_Consulta_desde_proyectos6[[#This Row],[Usunombre]]</f>
        <v>/0002/0002 JOSE MADRIGAL ARIAS</v>
      </c>
    </row>
    <row r="6802" spans="1:11" x14ac:dyDescent="0.3">
      <c r="A6802" t="s">
        <v>106</v>
      </c>
      <c r="B6802" t="s">
        <v>4709</v>
      </c>
      <c r="C6802" t="s">
        <v>6187</v>
      </c>
      <c r="D6802" t="s">
        <v>1086</v>
      </c>
      <c r="E6802" t="s">
        <v>57</v>
      </c>
      <c r="F6802" t="s">
        <v>4258</v>
      </c>
      <c r="G6802">
        <v>0.25</v>
      </c>
      <c r="H68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2" t="str">
        <f>Tabla_Consulta_desde_proyectos6[[#This Row],[PRYApath]]&amp;" "&amp;Tabla_Consulta_desde_proyectos6[[#This Row],[Usunombre]]</f>
        <v>/0002/0002 JOSE MADRIGAL ARIAS</v>
      </c>
    </row>
    <row r="6803" spans="1:11" x14ac:dyDescent="0.3">
      <c r="A6803" t="s">
        <v>106</v>
      </c>
      <c r="B6803" t="s">
        <v>4709</v>
      </c>
      <c r="C6803" t="s">
        <v>6188</v>
      </c>
      <c r="D6803" t="s">
        <v>1086</v>
      </c>
      <c r="E6803" t="s">
        <v>57</v>
      </c>
      <c r="F6803" t="s">
        <v>4258</v>
      </c>
      <c r="G6803">
        <v>0.25</v>
      </c>
      <c r="H68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3" t="str">
        <f>Tabla_Consulta_desde_proyectos6[[#This Row],[PRYApath]]&amp;" "&amp;Tabla_Consulta_desde_proyectos6[[#This Row],[Usunombre]]</f>
        <v>/0002/0002 JOSE MADRIGAL ARIAS</v>
      </c>
    </row>
    <row r="6804" spans="1:11" x14ac:dyDescent="0.3">
      <c r="A6804" t="s">
        <v>106</v>
      </c>
      <c r="B6804" t="s">
        <v>4709</v>
      </c>
      <c r="C6804" t="s">
        <v>6189</v>
      </c>
      <c r="D6804" t="s">
        <v>1086</v>
      </c>
      <c r="E6804" t="s">
        <v>57</v>
      </c>
      <c r="F6804" t="s">
        <v>4258</v>
      </c>
      <c r="G6804">
        <v>0.5</v>
      </c>
      <c r="H68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4" t="str">
        <f>Tabla_Consulta_desde_proyectos6[[#This Row],[PRYApath]]&amp;" "&amp;Tabla_Consulta_desde_proyectos6[[#This Row],[Usunombre]]</f>
        <v>/0002/0002 JOSE MADRIGAL ARIAS</v>
      </c>
    </row>
    <row r="6805" spans="1:11" x14ac:dyDescent="0.3">
      <c r="A6805" t="s">
        <v>106</v>
      </c>
      <c r="B6805" t="s">
        <v>4709</v>
      </c>
      <c r="C6805" t="s">
        <v>6190</v>
      </c>
      <c r="D6805" t="s">
        <v>1086</v>
      </c>
      <c r="E6805" t="s">
        <v>57</v>
      </c>
      <c r="F6805" t="s">
        <v>4258</v>
      </c>
      <c r="G6805">
        <v>0.5</v>
      </c>
      <c r="H68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5" t="str">
        <f>Tabla_Consulta_desde_proyectos6[[#This Row],[PRYApath]]&amp;" "&amp;Tabla_Consulta_desde_proyectos6[[#This Row],[Usunombre]]</f>
        <v>/0002/0002 JOSE MADRIGAL ARIAS</v>
      </c>
    </row>
    <row r="6806" spans="1:11" x14ac:dyDescent="0.3">
      <c r="A6806" t="s">
        <v>106</v>
      </c>
      <c r="B6806" t="s">
        <v>4709</v>
      </c>
      <c r="C6806" t="s">
        <v>6191</v>
      </c>
      <c r="D6806" t="s">
        <v>1086</v>
      </c>
      <c r="E6806" t="s">
        <v>57</v>
      </c>
      <c r="F6806" t="s">
        <v>4258</v>
      </c>
      <c r="G6806">
        <v>0.5</v>
      </c>
      <c r="H68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6" t="str">
        <f>Tabla_Consulta_desde_proyectos6[[#This Row],[PRYApath]]&amp;" "&amp;Tabla_Consulta_desde_proyectos6[[#This Row],[Usunombre]]</f>
        <v>/0002/0002 JOSE MADRIGAL ARIAS</v>
      </c>
    </row>
    <row r="6807" spans="1:11" x14ac:dyDescent="0.3">
      <c r="A6807" t="s">
        <v>106</v>
      </c>
      <c r="B6807" t="s">
        <v>4709</v>
      </c>
      <c r="C6807" t="s">
        <v>6144</v>
      </c>
      <c r="D6807" t="s">
        <v>1086</v>
      </c>
      <c r="E6807" t="s">
        <v>57</v>
      </c>
      <c r="F6807" t="s">
        <v>4258</v>
      </c>
      <c r="G6807">
        <v>0.75</v>
      </c>
      <c r="H68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7" t="str">
        <f>Tabla_Consulta_desde_proyectos6[[#This Row],[PRYApath]]&amp;" "&amp;Tabla_Consulta_desde_proyectos6[[#This Row],[Usunombre]]</f>
        <v>/0002/0002 JOSE MADRIGAL ARIAS</v>
      </c>
    </row>
    <row r="6808" spans="1:11" x14ac:dyDescent="0.3">
      <c r="A6808" t="s">
        <v>106</v>
      </c>
      <c r="B6808" t="s">
        <v>4709</v>
      </c>
      <c r="C6808" t="s">
        <v>6163</v>
      </c>
      <c r="D6808" t="s">
        <v>1086</v>
      </c>
      <c r="E6808" t="s">
        <v>57</v>
      </c>
      <c r="F6808" t="s">
        <v>4258</v>
      </c>
      <c r="G6808">
        <v>2</v>
      </c>
      <c r="H68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8" t="str">
        <f>Tabla_Consulta_desde_proyectos6[[#This Row],[PRYApath]]&amp;" "&amp;Tabla_Consulta_desde_proyectos6[[#This Row],[Usunombre]]</f>
        <v>/0002/0002 JOSE MADRIGAL ARIAS</v>
      </c>
    </row>
    <row r="6809" spans="1:11" x14ac:dyDescent="0.3">
      <c r="A6809" t="s">
        <v>106</v>
      </c>
      <c r="B6809" t="s">
        <v>4709</v>
      </c>
      <c r="C6809" t="s">
        <v>6192</v>
      </c>
      <c r="D6809" t="s">
        <v>1086</v>
      </c>
      <c r="E6809" t="s">
        <v>57</v>
      </c>
      <c r="F6809" t="s">
        <v>4258</v>
      </c>
      <c r="G6809">
        <v>3.75</v>
      </c>
      <c r="H68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09" t="str">
        <f>Tabla_Consulta_desde_proyectos6[[#This Row],[PRYApath]]&amp;" "&amp;Tabla_Consulta_desde_proyectos6[[#This Row],[Usunombre]]</f>
        <v>/0002/0002 JOSE MADRIGAL ARIAS</v>
      </c>
    </row>
    <row r="6810" spans="1:11" x14ac:dyDescent="0.3">
      <c r="A6810" t="s">
        <v>106</v>
      </c>
      <c r="B6810" t="s">
        <v>4709</v>
      </c>
      <c r="C6810" t="s">
        <v>6193</v>
      </c>
      <c r="D6810" t="s">
        <v>1086</v>
      </c>
      <c r="E6810" t="s">
        <v>57</v>
      </c>
      <c r="F6810" t="s">
        <v>4258</v>
      </c>
      <c r="G6810">
        <v>4</v>
      </c>
      <c r="H68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0" t="str">
        <f>Tabla_Consulta_desde_proyectos6[[#This Row],[PRYApath]]&amp;" "&amp;Tabla_Consulta_desde_proyectos6[[#This Row],[Usunombre]]</f>
        <v>/0002/0002 JOSE MADRIGAL ARIAS</v>
      </c>
    </row>
    <row r="6811" spans="1:11" x14ac:dyDescent="0.3">
      <c r="A6811" t="s">
        <v>106</v>
      </c>
      <c r="B6811" t="s">
        <v>4709</v>
      </c>
      <c r="C6811" t="s">
        <v>6144</v>
      </c>
      <c r="D6811" t="s">
        <v>1086</v>
      </c>
      <c r="E6811" t="s">
        <v>57</v>
      </c>
      <c r="F6811" t="s">
        <v>4284</v>
      </c>
      <c r="G6811">
        <v>1</v>
      </c>
      <c r="H68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1" t="str">
        <f>Tabla_Consulta_desde_proyectos6[[#This Row],[PRYApath]]&amp;" "&amp;Tabla_Consulta_desde_proyectos6[[#This Row],[Usunombre]]</f>
        <v>/0002/0002 JOSE MADRIGAL ARIAS</v>
      </c>
    </row>
    <row r="6812" spans="1:11" x14ac:dyDescent="0.3">
      <c r="A6812" t="s">
        <v>106</v>
      </c>
      <c r="B6812" t="s">
        <v>4709</v>
      </c>
      <c r="C6812" t="s">
        <v>6156</v>
      </c>
      <c r="D6812" t="s">
        <v>1086</v>
      </c>
      <c r="E6812" t="s">
        <v>57</v>
      </c>
      <c r="F6812" t="s">
        <v>4284</v>
      </c>
      <c r="G6812">
        <v>1.5</v>
      </c>
      <c r="H68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2" t="str">
        <f>Tabla_Consulta_desde_proyectos6[[#This Row],[PRYApath]]&amp;" "&amp;Tabla_Consulta_desde_proyectos6[[#This Row],[Usunombre]]</f>
        <v>/0002/0002 JOSE MADRIGAL ARIAS</v>
      </c>
    </row>
    <row r="6813" spans="1:11" x14ac:dyDescent="0.3">
      <c r="A6813" t="s">
        <v>106</v>
      </c>
      <c r="B6813" t="s">
        <v>4709</v>
      </c>
      <c r="C6813" t="s">
        <v>6190</v>
      </c>
      <c r="D6813" t="s">
        <v>1086</v>
      </c>
      <c r="E6813" t="s">
        <v>57</v>
      </c>
      <c r="F6813" t="s">
        <v>4284</v>
      </c>
      <c r="G6813">
        <v>2</v>
      </c>
      <c r="H68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3" t="str">
        <f>Tabla_Consulta_desde_proyectos6[[#This Row],[PRYApath]]&amp;" "&amp;Tabla_Consulta_desde_proyectos6[[#This Row],[Usunombre]]</f>
        <v>/0002/0002 JOSE MADRIGAL ARIAS</v>
      </c>
    </row>
    <row r="6814" spans="1:11" x14ac:dyDescent="0.3">
      <c r="A6814" t="s">
        <v>106</v>
      </c>
      <c r="B6814" t="s">
        <v>4709</v>
      </c>
      <c r="C6814" t="s">
        <v>5333</v>
      </c>
      <c r="D6814" t="s">
        <v>1086</v>
      </c>
      <c r="E6814" t="s">
        <v>57</v>
      </c>
      <c r="F6814" t="s">
        <v>4284</v>
      </c>
      <c r="G6814">
        <v>3</v>
      </c>
      <c r="H68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4" t="str">
        <f>Tabla_Consulta_desde_proyectos6[[#This Row],[PRYApath]]&amp;" "&amp;Tabla_Consulta_desde_proyectos6[[#This Row],[Usunombre]]</f>
        <v>/0002/0002 JOSE MADRIGAL ARIAS</v>
      </c>
    </row>
    <row r="6815" spans="1:11" x14ac:dyDescent="0.3">
      <c r="A6815" t="s">
        <v>106</v>
      </c>
      <c r="B6815" t="s">
        <v>4709</v>
      </c>
      <c r="C6815" t="s">
        <v>4728</v>
      </c>
      <c r="D6815" t="s">
        <v>1086</v>
      </c>
      <c r="E6815" t="s">
        <v>57</v>
      </c>
      <c r="F6815" t="s">
        <v>4342</v>
      </c>
      <c r="G6815">
        <v>4</v>
      </c>
      <c r="H68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5" t="str">
        <f>Tabla_Consulta_desde_proyectos6[[#This Row],[PRYApath]]&amp;" "&amp;Tabla_Consulta_desde_proyectos6[[#This Row],[Usunombre]]</f>
        <v>/0002/0002 JOSE MADRIGAL ARIAS</v>
      </c>
    </row>
    <row r="6816" spans="1:11" x14ac:dyDescent="0.3">
      <c r="A6816" t="s">
        <v>106</v>
      </c>
      <c r="B6816" t="s">
        <v>4709</v>
      </c>
      <c r="C6816" t="s">
        <v>6194</v>
      </c>
      <c r="D6816" t="s">
        <v>1086</v>
      </c>
      <c r="E6816" t="s">
        <v>57</v>
      </c>
      <c r="F6816" t="s">
        <v>4342</v>
      </c>
      <c r="G6816">
        <v>0.25</v>
      </c>
      <c r="H68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6" t="str">
        <f>Tabla_Consulta_desde_proyectos6[[#This Row],[PRYApath]]&amp;" "&amp;Tabla_Consulta_desde_proyectos6[[#This Row],[Usunombre]]</f>
        <v>/0002/0002 JOSE MADRIGAL ARIAS</v>
      </c>
    </row>
    <row r="6817" spans="1:11" x14ac:dyDescent="0.3">
      <c r="A6817" t="s">
        <v>106</v>
      </c>
      <c r="B6817" t="s">
        <v>4709</v>
      </c>
      <c r="C6817" t="s">
        <v>6195</v>
      </c>
      <c r="D6817" t="s">
        <v>1086</v>
      </c>
      <c r="E6817" t="s">
        <v>57</v>
      </c>
      <c r="F6817" t="s">
        <v>4342</v>
      </c>
      <c r="G6817">
        <v>0.25</v>
      </c>
      <c r="H68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7" t="str">
        <f>Tabla_Consulta_desde_proyectos6[[#This Row],[PRYApath]]&amp;" "&amp;Tabla_Consulta_desde_proyectos6[[#This Row],[Usunombre]]</f>
        <v>/0002/0002 JOSE MADRIGAL ARIAS</v>
      </c>
    </row>
    <row r="6818" spans="1:11" x14ac:dyDescent="0.3">
      <c r="A6818" t="s">
        <v>106</v>
      </c>
      <c r="B6818" t="s">
        <v>4709</v>
      </c>
      <c r="C6818" t="s">
        <v>6196</v>
      </c>
      <c r="D6818" t="s">
        <v>1086</v>
      </c>
      <c r="E6818" t="s">
        <v>57</v>
      </c>
      <c r="F6818" t="s">
        <v>4342</v>
      </c>
      <c r="G6818">
        <v>0.25</v>
      </c>
      <c r="H68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8" t="str">
        <f>Tabla_Consulta_desde_proyectos6[[#This Row],[PRYApath]]&amp;" "&amp;Tabla_Consulta_desde_proyectos6[[#This Row],[Usunombre]]</f>
        <v>/0002/0002 JOSE MADRIGAL ARIAS</v>
      </c>
    </row>
    <row r="6819" spans="1:11" x14ac:dyDescent="0.3">
      <c r="A6819" t="s">
        <v>106</v>
      </c>
      <c r="B6819" t="s">
        <v>4709</v>
      </c>
      <c r="C6819" t="s">
        <v>6197</v>
      </c>
      <c r="D6819" t="s">
        <v>1086</v>
      </c>
      <c r="E6819" t="s">
        <v>57</v>
      </c>
      <c r="F6819" t="s">
        <v>4342</v>
      </c>
      <c r="G6819">
        <v>0.25</v>
      </c>
      <c r="H68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19" t="str">
        <f>Tabla_Consulta_desde_proyectos6[[#This Row],[PRYApath]]&amp;" "&amp;Tabla_Consulta_desde_proyectos6[[#This Row],[Usunombre]]</f>
        <v>/0002/0002 JOSE MADRIGAL ARIAS</v>
      </c>
    </row>
    <row r="6820" spans="1:11" x14ac:dyDescent="0.3">
      <c r="A6820" t="s">
        <v>106</v>
      </c>
      <c r="B6820" t="s">
        <v>4709</v>
      </c>
      <c r="C6820" t="s">
        <v>6198</v>
      </c>
      <c r="D6820" t="s">
        <v>1086</v>
      </c>
      <c r="E6820" t="s">
        <v>57</v>
      </c>
      <c r="F6820" t="s">
        <v>4342</v>
      </c>
      <c r="G6820">
        <v>0.25</v>
      </c>
      <c r="H68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0" t="str">
        <f>Tabla_Consulta_desde_proyectos6[[#This Row],[PRYApath]]&amp;" "&amp;Tabla_Consulta_desde_proyectos6[[#This Row],[Usunombre]]</f>
        <v>/0002/0002 JOSE MADRIGAL ARIAS</v>
      </c>
    </row>
    <row r="6821" spans="1:11" x14ac:dyDescent="0.3">
      <c r="A6821" t="s">
        <v>106</v>
      </c>
      <c r="B6821" t="s">
        <v>4709</v>
      </c>
      <c r="C6821" t="s">
        <v>6163</v>
      </c>
      <c r="D6821" t="s">
        <v>1086</v>
      </c>
      <c r="E6821" t="s">
        <v>57</v>
      </c>
      <c r="F6821" t="s">
        <v>4342</v>
      </c>
      <c r="G6821">
        <v>1</v>
      </c>
      <c r="H68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1" t="str">
        <f>Tabla_Consulta_desde_proyectos6[[#This Row],[PRYApath]]&amp;" "&amp;Tabla_Consulta_desde_proyectos6[[#This Row],[Usunombre]]</f>
        <v>/0002/0002 JOSE MADRIGAL ARIAS</v>
      </c>
    </row>
    <row r="6822" spans="1:11" x14ac:dyDescent="0.3">
      <c r="A6822" t="s">
        <v>106</v>
      </c>
      <c r="B6822" t="s">
        <v>4709</v>
      </c>
      <c r="C6822" t="s">
        <v>6192</v>
      </c>
      <c r="D6822" t="s">
        <v>1086</v>
      </c>
      <c r="E6822" t="s">
        <v>57</v>
      </c>
      <c r="F6822" t="s">
        <v>4342</v>
      </c>
      <c r="G6822">
        <v>1.5</v>
      </c>
      <c r="H68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2" t="str">
        <f>Tabla_Consulta_desde_proyectos6[[#This Row],[PRYApath]]&amp;" "&amp;Tabla_Consulta_desde_proyectos6[[#This Row],[Usunombre]]</f>
        <v>/0002/0002 JOSE MADRIGAL ARIAS</v>
      </c>
    </row>
    <row r="6823" spans="1:11" x14ac:dyDescent="0.3">
      <c r="A6823" t="s">
        <v>106</v>
      </c>
      <c r="B6823" t="s">
        <v>4709</v>
      </c>
      <c r="C6823" t="s">
        <v>6151</v>
      </c>
      <c r="D6823" t="s">
        <v>1086</v>
      </c>
      <c r="E6823" t="s">
        <v>57</v>
      </c>
      <c r="F6823" t="s">
        <v>4366</v>
      </c>
      <c r="G6823">
        <v>0.25</v>
      </c>
      <c r="H68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3" t="str">
        <f>Tabla_Consulta_desde_proyectos6[[#This Row],[PRYApath]]&amp;" "&amp;Tabla_Consulta_desde_proyectos6[[#This Row],[Usunombre]]</f>
        <v>/0002/0002 JOSE MADRIGAL ARIAS</v>
      </c>
    </row>
    <row r="6824" spans="1:11" x14ac:dyDescent="0.3">
      <c r="A6824" t="s">
        <v>106</v>
      </c>
      <c r="B6824" t="s">
        <v>4709</v>
      </c>
      <c r="C6824" t="s">
        <v>6192</v>
      </c>
      <c r="D6824" t="s">
        <v>1086</v>
      </c>
      <c r="E6824" t="s">
        <v>57</v>
      </c>
      <c r="F6824" t="s">
        <v>4366</v>
      </c>
      <c r="G6824">
        <v>1</v>
      </c>
      <c r="H68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4" t="str">
        <f>Tabla_Consulta_desde_proyectos6[[#This Row],[PRYApath]]&amp;" "&amp;Tabla_Consulta_desde_proyectos6[[#This Row],[Usunombre]]</f>
        <v>/0002/0002 JOSE MADRIGAL ARIAS</v>
      </c>
    </row>
    <row r="6825" spans="1:11" x14ac:dyDescent="0.3">
      <c r="A6825" t="s">
        <v>106</v>
      </c>
      <c r="B6825" t="s">
        <v>4709</v>
      </c>
      <c r="C6825" t="s">
        <v>6199</v>
      </c>
      <c r="D6825" t="s">
        <v>1086</v>
      </c>
      <c r="E6825" t="s">
        <v>57</v>
      </c>
      <c r="F6825" t="s">
        <v>4366</v>
      </c>
      <c r="G6825">
        <v>1</v>
      </c>
      <c r="H68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5" t="str">
        <f>Tabla_Consulta_desde_proyectos6[[#This Row],[PRYApath]]&amp;" "&amp;Tabla_Consulta_desde_proyectos6[[#This Row],[Usunombre]]</f>
        <v>/0002/0002 JOSE MADRIGAL ARIAS</v>
      </c>
    </row>
    <row r="6826" spans="1:11" x14ac:dyDescent="0.3">
      <c r="A6826" t="s">
        <v>106</v>
      </c>
      <c r="B6826" t="s">
        <v>4709</v>
      </c>
      <c r="C6826" t="s">
        <v>6144</v>
      </c>
      <c r="D6826" t="s">
        <v>1086</v>
      </c>
      <c r="E6826" t="s">
        <v>57</v>
      </c>
      <c r="F6826" t="s">
        <v>4366</v>
      </c>
      <c r="G6826">
        <v>3</v>
      </c>
      <c r="H68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6" t="str">
        <f>Tabla_Consulta_desde_proyectos6[[#This Row],[PRYApath]]&amp;" "&amp;Tabla_Consulta_desde_proyectos6[[#This Row],[Usunombre]]</f>
        <v>/0002/0002 JOSE MADRIGAL ARIAS</v>
      </c>
    </row>
    <row r="6827" spans="1:11" x14ac:dyDescent="0.3">
      <c r="A6827" t="s">
        <v>106</v>
      </c>
      <c r="B6827" t="s">
        <v>4709</v>
      </c>
      <c r="C6827" t="s">
        <v>4728</v>
      </c>
      <c r="D6827" t="s">
        <v>1086</v>
      </c>
      <c r="E6827" t="s">
        <v>57</v>
      </c>
      <c r="F6827" t="s">
        <v>4388</v>
      </c>
      <c r="G6827">
        <v>0.5</v>
      </c>
      <c r="H68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7" t="str">
        <f>Tabla_Consulta_desde_proyectos6[[#This Row],[PRYApath]]&amp;" "&amp;Tabla_Consulta_desde_proyectos6[[#This Row],[Usunombre]]</f>
        <v>/0002/0002 JOSE MADRIGAL ARIAS</v>
      </c>
    </row>
    <row r="6828" spans="1:11" x14ac:dyDescent="0.3">
      <c r="A6828" t="s">
        <v>106</v>
      </c>
      <c r="B6828" t="s">
        <v>4709</v>
      </c>
      <c r="C6828" t="s">
        <v>6144</v>
      </c>
      <c r="D6828" t="s">
        <v>1086</v>
      </c>
      <c r="E6828" t="s">
        <v>57</v>
      </c>
      <c r="F6828" t="s">
        <v>4388</v>
      </c>
      <c r="G6828">
        <v>0.25</v>
      </c>
      <c r="H68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8" t="str">
        <f>Tabla_Consulta_desde_proyectos6[[#This Row],[PRYApath]]&amp;" "&amp;Tabla_Consulta_desde_proyectos6[[#This Row],[Usunombre]]</f>
        <v>/0002/0002 JOSE MADRIGAL ARIAS</v>
      </c>
    </row>
    <row r="6829" spans="1:11" x14ac:dyDescent="0.3">
      <c r="A6829" t="s">
        <v>106</v>
      </c>
      <c r="B6829" t="s">
        <v>4709</v>
      </c>
      <c r="C6829" t="s">
        <v>6190</v>
      </c>
      <c r="D6829" t="s">
        <v>1086</v>
      </c>
      <c r="E6829" t="s">
        <v>57</v>
      </c>
      <c r="F6829" t="s">
        <v>4388</v>
      </c>
      <c r="G6829">
        <v>0.25</v>
      </c>
      <c r="H68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29" t="str">
        <f>Tabla_Consulta_desde_proyectos6[[#This Row],[PRYApath]]&amp;" "&amp;Tabla_Consulta_desde_proyectos6[[#This Row],[Usunombre]]</f>
        <v>/0002/0002 JOSE MADRIGAL ARIAS</v>
      </c>
    </row>
    <row r="6830" spans="1:11" x14ac:dyDescent="0.3">
      <c r="A6830" t="s">
        <v>106</v>
      </c>
      <c r="B6830" t="s">
        <v>4709</v>
      </c>
      <c r="C6830" t="s">
        <v>6200</v>
      </c>
      <c r="D6830" t="s">
        <v>1086</v>
      </c>
      <c r="E6830" t="s">
        <v>57</v>
      </c>
      <c r="F6830" t="s">
        <v>4388</v>
      </c>
      <c r="G6830">
        <v>0.25</v>
      </c>
      <c r="H68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0" t="str">
        <f>Tabla_Consulta_desde_proyectos6[[#This Row],[PRYApath]]&amp;" "&amp;Tabla_Consulta_desde_proyectos6[[#This Row],[Usunombre]]</f>
        <v>/0002/0002 JOSE MADRIGAL ARIAS</v>
      </c>
    </row>
    <row r="6831" spans="1:11" x14ac:dyDescent="0.3">
      <c r="A6831" t="s">
        <v>106</v>
      </c>
      <c r="B6831" t="s">
        <v>4709</v>
      </c>
      <c r="C6831" t="s">
        <v>6192</v>
      </c>
      <c r="D6831" t="s">
        <v>1086</v>
      </c>
      <c r="E6831" t="s">
        <v>57</v>
      </c>
      <c r="F6831" t="s">
        <v>4388</v>
      </c>
      <c r="G6831">
        <v>0.5</v>
      </c>
      <c r="H68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1" t="str">
        <f>Tabla_Consulta_desde_proyectos6[[#This Row],[PRYApath]]&amp;" "&amp;Tabla_Consulta_desde_proyectos6[[#This Row],[Usunombre]]</f>
        <v>/0002/0002 JOSE MADRIGAL ARIAS</v>
      </c>
    </row>
    <row r="6832" spans="1:11" x14ac:dyDescent="0.3">
      <c r="A6832" t="s">
        <v>106</v>
      </c>
      <c r="B6832" t="s">
        <v>4709</v>
      </c>
      <c r="C6832" t="s">
        <v>6190</v>
      </c>
      <c r="D6832" t="s">
        <v>1086</v>
      </c>
      <c r="E6832" t="s">
        <v>57</v>
      </c>
      <c r="F6832" t="s">
        <v>4422</v>
      </c>
      <c r="G6832">
        <v>0.25</v>
      </c>
      <c r="H68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2" t="str">
        <f>Tabla_Consulta_desde_proyectos6[[#This Row],[PRYApath]]&amp;" "&amp;Tabla_Consulta_desde_proyectos6[[#This Row],[Usunombre]]</f>
        <v>/0002/0002 JOSE MADRIGAL ARIAS</v>
      </c>
    </row>
    <row r="6833" spans="1:11" x14ac:dyDescent="0.3">
      <c r="A6833" t="s">
        <v>106</v>
      </c>
      <c r="B6833" t="s">
        <v>4709</v>
      </c>
      <c r="C6833" t="s">
        <v>6129</v>
      </c>
      <c r="D6833" t="s">
        <v>1086</v>
      </c>
      <c r="E6833" t="s">
        <v>57</v>
      </c>
      <c r="F6833" t="s">
        <v>4493</v>
      </c>
      <c r="G6833">
        <v>1</v>
      </c>
      <c r="H68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3" t="str">
        <f>Tabla_Consulta_desde_proyectos6[[#This Row],[PRYApath]]&amp;" "&amp;Tabla_Consulta_desde_proyectos6[[#This Row],[Usunombre]]</f>
        <v>/0002/0002 JOSE MADRIGAL ARIAS</v>
      </c>
    </row>
    <row r="6834" spans="1:11" x14ac:dyDescent="0.3">
      <c r="A6834" t="s">
        <v>106</v>
      </c>
      <c r="B6834" t="s">
        <v>4709</v>
      </c>
      <c r="C6834" t="s">
        <v>6168</v>
      </c>
      <c r="D6834" t="s">
        <v>1086</v>
      </c>
      <c r="E6834" t="s">
        <v>52</v>
      </c>
      <c r="F6834" t="s">
        <v>4258</v>
      </c>
      <c r="G6834">
        <v>0.05</v>
      </c>
      <c r="H68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4" t="str">
        <f>Tabla_Consulta_desde_proyectos6[[#This Row],[PRYApath]]&amp;" "&amp;Tabla_Consulta_desde_proyectos6[[#This Row],[Usunombre]]</f>
        <v>/0002/0002 JUAN ANTONIO MORA GARCIA</v>
      </c>
    </row>
    <row r="6835" spans="1:11" x14ac:dyDescent="0.3">
      <c r="A6835" t="s">
        <v>106</v>
      </c>
      <c r="B6835" t="s">
        <v>4709</v>
      </c>
      <c r="C6835" t="s">
        <v>6201</v>
      </c>
      <c r="D6835" t="s">
        <v>1086</v>
      </c>
      <c r="E6835" t="s">
        <v>52</v>
      </c>
      <c r="F6835" t="s">
        <v>4258</v>
      </c>
      <c r="G6835">
        <v>1.75</v>
      </c>
      <c r="H68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5" t="str">
        <f>Tabla_Consulta_desde_proyectos6[[#This Row],[PRYApath]]&amp;" "&amp;Tabla_Consulta_desde_proyectos6[[#This Row],[Usunombre]]</f>
        <v>/0002/0002 JUAN ANTONIO MORA GARCIA</v>
      </c>
    </row>
    <row r="6836" spans="1:11" x14ac:dyDescent="0.3">
      <c r="A6836" t="s">
        <v>106</v>
      </c>
      <c r="B6836" t="s">
        <v>4709</v>
      </c>
      <c r="C6836" t="s">
        <v>6202</v>
      </c>
      <c r="D6836" t="s">
        <v>1086</v>
      </c>
      <c r="E6836" t="s">
        <v>52</v>
      </c>
      <c r="F6836" t="s">
        <v>4258</v>
      </c>
      <c r="G6836">
        <v>2.5</v>
      </c>
      <c r="H68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6" t="str">
        <f>Tabla_Consulta_desde_proyectos6[[#This Row],[PRYApath]]&amp;" "&amp;Tabla_Consulta_desde_proyectos6[[#This Row],[Usunombre]]</f>
        <v>/0002/0002 JUAN ANTONIO MORA GARCIA</v>
      </c>
    </row>
    <row r="6837" spans="1:11" x14ac:dyDescent="0.3">
      <c r="A6837" t="s">
        <v>106</v>
      </c>
      <c r="B6837" t="s">
        <v>4709</v>
      </c>
      <c r="C6837" t="s">
        <v>6131</v>
      </c>
      <c r="D6837" t="s">
        <v>1086</v>
      </c>
      <c r="E6837" t="s">
        <v>52</v>
      </c>
      <c r="F6837" t="s">
        <v>4258</v>
      </c>
      <c r="G6837">
        <v>3.75</v>
      </c>
      <c r="H68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7" t="str">
        <f>Tabla_Consulta_desde_proyectos6[[#This Row],[PRYApath]]&amp;" "&amp;Tabla_Consulta_desde_proyectos6[[#This Row],[Usunombre]]</f>
        <v>/0002/0002 JUAN ANTONIO MORA GARCIA</v>
      </c>
    </row>
    <row r="6838" spans="1:11" x14ac:dyDescent="0.3">
      <c r="A6838" t="s">
        <v>106</v>
      </c>
      <c r="B6838" t="s">
        <v>4709</v>
      </c>
      <c r="C6838" t="s">
        <v>6146</v>
      </c>
      <c r="D6838" t="s">
        <v>1086</v>
      </c>
      <c r="E6838" t="s">
        <v>52</v>
      </c>
      <c r="F6838" t="s">
        <v>4258</v>
      </c>
      <c r="G6838">
        <v>4.25</v>
      </c>
      <c r="H68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8" t="str">
        <f>Tabla_Consulta_desde_proyectos6[[#This Row],[PRYApath]]&amp;" "&amp;Tabla_Consulta_desde_proyectos6[[#This Row],[Usunombre]]</f>
        <v>/0002/0002 JUAN ANTONIO MORA GARCIA</v>
      </c>
    </row>
    <row r="6839" spans="1:11" x14ac:dyDescent="0.3">
      <c r="A6839" t="s">
        <v>106</v>
      </c>
      <c r="B6839" t="s">
        <v>4709</v>
      </c>
      <c r="C6839" t="s">
        <v>6203</v>
      </c>
      <c r="D6839" t="s">
        <v>1086</v>
      </c>
      <c r="E6839" t="s">
        <v>52</v>
      </c>
      <c r="F6839" t="s">
        <v>4258</v>
      </c>
      <c r="G6839">
        <v>7.37</v>
      </c>
      <c r="H68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39" t="str">
        <f>Tabla_Consulta_desde_proyectos6[[#This Row],[PRYApath]]&amp;" "&amp;Tabla_Consulta_desde_proyectos6[[#This Row],[Usunombre]]</f>
        <v>/0002/0002 JUAN ANTONIO MORA GARCIA</v>
      </c>
    </row>
    <row r="6840" spans="1:11" x14ac:dyDescent="0.3">
      <c r="A6840" t="s">
        <v>106</v>
      </c>
      <c r="B6840" t="s">
        <v>4709</v>
      </c>
      <c r="C6840" t="s">
        <v>6146</v>
      </c>
      <c r="D6840" t="s">
        <v>1086</v>
      </c>
      <c r="E6840" t="s">
        <v>52</v>
      </c>
      <c r="F6840" t="s">
        <v>4284</v>
      </c>
      <c r="G6840">
        <v>2.5</v>
      </c>
      <c r="H68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0" t="str">
        <f>Tabla_Consulta_desde_proyectos6[[#This Row],[PRYApath]]&amp;" "&amp;Tabla_Consulta_desde_proyectos6[[#This Row],[Usunombre]]</f>
        <v>/0002/0002 JUAN ANTONIO MORA GARCIA</v>
      </c>
    </row>
    <row r="6841" spans="1:11" x14ac:dyDescent="0.3">
      <c r="A6841" t="s">
        <v>106</v>
      </c>
      <c r="B6841" t="s">
        <v>4709</v>
      </c>
      <c r="C6841" t="s">
        <v>6131</v>
      </c>
      <c r="D6841" t="s">
        <v>1086</v>
      </c>
      <c r="E6841" t="s">
        <v>52</v>
      </c>
      <c r="F6841" t="s">
        <v>4284</v>
      </c>
      <c r="G6841">
        <v>3.75</v>
      </c>
      <c r="H68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1" t="str">
        <f>Tabla_Consulta_desde_proyectos6[[#This Row],[PRYApath]]&amp;" "&amp;Tabla_Consulta_desde_proyectos6[[#This Row],[Usunombre]]</f>
        <v>/0002/0002 JUAN ANTONIO MORA GARCIA</v>
      </c>
    </row>
    <row r="6842" spans="1:11" x14ac:dyDescent="0.3">
      <c r="A6842" t="s">
        <v>106</v>
      </c>
      <c r="B6842" t="s">
        <v>4709</v>
      </c>
      <c r="C6842" t="s">
        <v>6141</v>
      </c>
      <c r="D6842" t="s">
        <v>1086</v>
      </c>
      <c r="E6842" t="s">
        <v>52</v>
      </c>
      <c r="F6842" t="s">
        <v>4284</v>
      </c>
      <c r="G6842">
        <v>9.3000000000000007</v>
      </c>
      <c r="H68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2" t="str">
        <f>Tabla_Consulta_desde_proyectos6[[#This Row],[PRYApath]]&amp;" "&amp;Tabla_Consulta_desde_proyectos6[[#This Row],[Usunombre]]</f>
        <v>/0002/0002 JUAN ANTONIO MORA GARCIA</v>
      </c>
    </row>
    <row r="6843" spans="1:11" x14ac:dyDescent="0.3">
      <c r="A6843" t="s">
        <v>106</v>
      </c>
      <c r="B6843" t="s">
        <v>4709</v>
      </c>
      <c r="C6843" t="s">
        <v>6203</v>
      </c>
      <c r="D6843" t="s">
        <v>1086</v>
      </c>
      <c r="E6843" t="s">
        <v>52</v>
      </c>
      <c r="F6843" t="s">
        <v>4284</v>
      </c>
      <c r="G6843">
        <v>15</v>
      </c>
      <c r="H68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3" t="str">
        <f>Tabla_Consulta_desde_proyectos6[[#This Row],[PRYApath]]&amp;" "&amp;Tabla_Consulta_desde_proyectos6[[#This Row],[Usunombre]]</f>
        <v>/0002/0002 JUAN ANTONIO MORA GARCIA</v>
      </c>
    </row>
    <row r="6844" spans="1:11" x14ac:dyDescent="0.3">
      <c r="A6844" t="s">
        <v>106</v>
      </c>
      <c r="B6844" t="s">
        <v>4709</v>
      </c>
      <c r="C6844" t="s">
        <v>6203</v>
      </c>
      <c r="D6844" t="s">
        <v>1086</v>
      </c>
      <c r="E6844" t="s">
        <v>52</v>
      </c>
      <c r="F6844" t="s">
        <v>4342</v>
      </c>
      <c r="G6844">
        <v>2</v>
      </c>
      <c r="H68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4" t="str">
        <f>Tabla_Consulta_desde_proyectos6[[#This Row],[PRYApath]]&amp;" "&amp;Tabla_Consulta_desde_proyectos6[[#This Row],[Usunombre]]</f>
        <v>/0002/0002 JUAN ANTONIO MORA GARCIA</v>
      </c>
    </row>
    <row r="6845" spans="1:11" x14ac:dyDescent="0.3">
      <c r="A6845" t="s">
        <v>106</v>
      </c>
      <c r="B6845" t="s">
        <v>4709</v>
      </c>
      <c r="C6845" t="s">
        <v>6204</v>
      </c>
      <c r="D6845" t="s">
        <v>1086</v>
      </c>
      <c r="E6845" t="s">
        <v>52</v>
      </c>
      <c r="F6845" t="s">
        <v>4342</v>
      </c>
      <c r="G6845">
        <v>2.5</v>
      </c>
      <c r="H68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5" t="str">
        <f>Tabla_Consulta_desde_proyectos6[[#This Row],[PRYApath]]&amp;" "&amp;Tabla_Consulta_desde_proyectos6[[#This Row],[Usunombre]]</f>
        <v>/0002/0002 JUAN ANTONIO MORA GARCIA</v>
      </c>
    </row>
    <row r="6846" spans="1:11" x14ac:dyDescent="0.3">
      <c r="A6846" t="s">
        <v>106</v>
      </c>
      <c r="B6846" t="s">
        <v>4709</v>
      </c>
      <c r="C6846" t="s">
        <v>6205</v>
      </c>
      <c r="D6846" t="s">
        <v>1086</v>
      </c>
      <c r="E6846" t="s">
        <v>52</v>
      </c>
      <c r="F6846" t="s">
        <v>4342</v>
      </c>
      <c r="G6846">
        <v>4.25</v>
      </c>
      <c r="H68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6" t="str">
        <f>Tabla_Consulta_desde_proyectos6[[#This Row],[PRYApath]]&amp;" "&amp;Tabla_Consulta_desde_proyectos6[[#This Row],[Usunombre]]</f>
        <v>/0002/0002 JUAN ANTONIO MORA GARCIA</v>
      </c>
    </row>
    <row r="6847" spans="1:11" x14ac:dyDescent="0.3">
      <c r="A6847" t="s">
        <v>106</v>
      </c>
      <c r="B6847" t="s">
        <v>4709</v>
      </c>
      <c r="C6847" t="s">
        <v>6141</v>
      </c>
      <c r="D6847" t="s">
        <v>1086</v>
      </c>
      <c r="E6847" t="s">
        <v>52</v>
      </c>
      <c r="F6847" t="s">
        <v>4388</v>
      </c>
      <c r="G6847">
        <v>5</v>
      </c>
      <c r="H68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7" t="str">
        <f>Tabla_Consulta_desde_proyectos6[[#This Row],[PRYApath]]&amp;" "&amp;Tabla_Consulta_desde_proyectos6[[#This Row],[Usunombre]]</f>
        <v>/0002/0002 JUAN ANTONIO MORA GARCIA</v>
      </c>
    </row>
    <row r="6848" spans="1:11" x14ac:dyDescent="0.3">
      <c r="A6848" t="s">
        <v>106</v>
      </c>
      <c r="B6848" t="s">
        <v>4709</v>
      </c>
      <c r="C6848" t="s">
        <v>6206</v>
      </c>
      <c r="D6848" t="s">
        <v>1086</v>
      </c>
      <c r="E6848" t="s">
        <v>52</v>
      </c>
      <c r="F6848" t="s">
        <v>4388</v>
      </c>
      <c r="G6848">
        <v>6.5</v>
      </c>
      <c r="H68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8" t="str">
        <f>Tabla_Consulta_desde_proyectos6[[#This Row],[PRYApath]]&amp;" "&amp;Tabla_Consulta_desde_proyectos6[[#This Row],[Usunombre]]</f>
        <v>/0002/0002 JUAN ANTONIO MORA GARCIA</v>
      </c>
    </row>
    <row r="6849" spans="1:11" x14ac:dyDescent="0.3">
      <c r="A6849" t="s">
        <v>106</v>
      </c>
      <c r="B6849" t="s">
        <v>4709</v>
      </c>
      <c r="C6849" t="s">
        <v>6207</v>
      </c>
      <c r="D6849" t="s">
        <v>1086</v>
      </c>
      <c r="E6849" t="s">
        <v>52</v>
      </c>
      <c r="F6849" t="s">
        <v>4422</v>
      </c>
      <c r="G6849">
        <v>1</v>
      </c>
      <c r="H68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49" t="str">
        <f>Tabla_Consulta_desde_proyectos6[[#This Row],[PRYApath]]&amp;" "&amp;Tabla_Consulta_desde_proyectos6[[#This Row],[Usunombre]]</f>
        <v>/0002/0002 JUAN ANTONIO MORA GARCIA</v>
      </c>
    </row>
    <row r="6850" spans="1:11" x14ac:dyDescent="0.3">
      <c r="A6850" t="s">
        <v>106</v>
      </c>
      <c r="B6850" t="s">
        <v>4709</v>
      </c>
      <c r="C6850" t="s">
        <v>6131</v>
      </c>
      <c r="D6850" t="s">
        <v>1086</v>
      </c>
      <c r="E6850" t="s">
        <v>52</v>
      </c>
      <c r="F6850" t="s">
        <v>4422</v>
      </c>
      <c r="G6850">
        <v>4</v>
      </c>
      <c r="H68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0" t="str">
        <f>Tabla_Consulta_desde_proyectos6[[#This Row],[PRYApath]]&amp;" "&amp;Tabla_Consulta_desde_proyectos6[[#This Row],[Usunombre]]</f>
        <v>/0002/0002 JUAN ANTONIO MORA GARCIA</v>
      </c>
    </row>
    <row r="6851" spans="1:11" x14ac:dyDescent="0.3">
      <c r="A6851" t="s">
        <v>106</v>
      </c>
      <c r="B6851" t="s">
        <v>4709</v>
      </c>
      <c r="C6851" t="s">
        <v>5754</v>
      </c>
      <c r="D6851" t="s">
        <v>1086</v>
      </c>
      <c r="E6851" t="s">
        <v>52</v>
      </c>
      <c r="F6851" t="s">
        <v>4434</v>
      </c>
      <c r="G6851">
        <v>2</v>
      </c>
      <c r="H68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1" t="str">
        <f>Tabla_Consulta_desde_proyectos6[[#This Row],[PRYApath]]&amp;" "&amp;Tabla_Consulta_desde_proyectos6[[#This Row],[Usunombre]]</f>
        <v>/0002/0002 JUAN ANTONIO MORA GARCIA</v>
      </c>
    </row>
    <row r="6852" spans="1:11" x14ac:dyDescent="0.3">
      <c r="A6852" t="s">
        <v>106</v>
      </c>
      <c r="B6852" t="s">
        <v>4709</v>
      </c>
      <c r="C6852" t="s">
        <v>4728</v>
      </c>
      <c r="D6852" t="s">
        <v>1086</v>
      </c>
      <c r="E6852" t="s">
        <v>55</v>
      </c>
      <c r="F6852" t="s">
        <v>4258</v>
      </c>
      <c r="G6852">
        <v>2</v>
      </c>
      <c r="H68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2" t="str">
        <f>Tabla_Consulta_desde_proyectos6[[#This Row],[PRYApath]]&amp;" "&amp;Tabla_Consulta_desde_proyectos6[[#This Row],[Usunombre]]</f>
        <v>/0002/0002 LUIS ENRIQUE JIMENEZ SANCHO</v>
      </c>
    </row>
    <row r="6853" spans="1:11" x14ac:dyDescent="0.3">
      <c r="A6853" t="s">
        <v>106</v>
      </c>
      <c r="B6853" t="s">
        <v>4709</v>
      </c>
      <c r="C6853" t="s">
        <v>6208</v>
      </c>
      <c r="D6853" t="s">
        <v>1086</v>
      </c>
      <c r="E6853" t="s">
        <v>55</v>
      </c>
      <c r="F6853" t="s">
        <v>4258</v>
      </c>
      <c r="G6853">
        <v>1.5</v>
      </c>
      <c r="H68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3" t="str">
        <f>Tabla_Consulta_desde_proyectos6[[#This Row],[PRYApath]]&amp;" "&amp;Tabla_Consulta_desde_proyectos6[[#This Row],[Usunombre]]</f>
        <v>/0002/0002 LUIS ENRIQUE JIMENEZ SANCHO</v>
      </c>
    </row>
    <row r="6854" spans="1:11" x14ac:dyDescent="0.3">
      <c r="A6854" t="s">
        <v>106</v>
      </c>
      <c r="B6854" t="s">
        <v>4709</v>
      </c>
      <c r="C6854" t="s">
        <v>6141</v>
      </c>
      <c r="D6854" t="s">
        <v>1086</v>
      </c>
      <c r="E6854" t="s">
        <v>55</v>
      </c>
      <c r="F6854" t="s">
        <v>4284</v>
      </c>
      <c r="G6854">
        <v>1</v>
      </c>
      <c r="H68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4" t="str">
        <f>Tabla_Consulta_desde_proyectos6[[#This Row],[PRYApath]]&amp;" "&amp;Tabla_Consulta_desde_proyectos6[[#This Row],[Usunombre]]</f>
        <v>/0002/0002 LUIS ENRIQUE JIMENEZ SANCHO</v>
      </c>
    </row>
    <row r="6855" spans="1:11" x14ac:dyDescent="0.3">
      <c r="A6855" t="s">
        <v>106</v>
      </c>
      <c r="B6855" t="s">
        <v>4709</v>
      </c>
      <c r="C6855" t="s">
        <v>6209</v>
      </c>
      <c r="D6855" t="s">
        <v>1086</v>
      </c>
      <c r="E6855" t="s">
        <v>55</v>
      </c>
      <c r="F6855" t="s">
        <v>4284</v>
      </c>
      <c r="G6855">
        <v>3.5</v>
      </c>
      <c r="H68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5" t="str">
        <f>Tabla_Consulta_desde_proyectos6[[#This Row],[PRYApath]]&amp;" "&amp;Tabla_Consulta_desde_proyectos6[[#This Row],[Usunombre]]</f>
        <v>/0002/0002 LUIS ENRIQUE JIMENEZ SANCHO</v>
      </c>
    </row>
    <row r="6856" spans="1:11" x14ac:dyDescent="0.3">
      <c r="A6856" t="s">
        <v>106</v>
      </c>
      <c r="B6856" t="s">
        <v>4709</v>
      </c>
      <c r="C6856" t="s">
        <v>6210</v>
      </c>
      <c r="D6856" t="s">
        <v>1086</v>
      </c>
      <c r="E6856" t="s">
        <v>55</v>
      </c>
      <c r="F6856" t="s">
        <v>4284</v>
      </c>
      <c r="G6856">
        <v>6</v>
      </c>
      <c r="H68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6" t="str">
        <f>Tabla_Consulta_desde_proyectos6[[#This Row],[PRYApath]]&amp;" "&amp;Tabla_Consulta_desde_proyectos6[[#This Row],[Usunombre]]</f>
        <v>/0002/0002 LUIS ENRIQUE JIMENEZ SANCHO</v>
      </c>
    </row>
    <row r="6857" spans="1:11" x14ac:dyDescent="0.3">
      <c r="A6857" t="s">
        <v>106</v>
      </c>
      <c r="B6857" t="s">
        <v>4709</v>
      </c>
      <c r="C6857" t="s">
        <v>6211</v>
      </c>
      <c r="D6857" t="s">
        <v>1086</v>
      </c>
      <c r="E6857" t="s">
        <v>55</v>
      </c>
      <c r="F6857" t="s">
        <v>4284</v>
      </c>
      <c r="G6857">
        <v>20.5</v>
      </c>
      <c r="H68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7" t="str">
        <f>Tabla_Consulta_desde_proyectos6[[#This Row],[PRYApath]]&amp;" "&amp;Tabla_Consulta_desde_proyectos6[[#This Row],[Usunombre]]</f>
        <v>/0002/0002 LUIS ENRIQUE JIMENEZ SANCHO</v>
      </c>
    </row>
    <row r="6858" spans="1:11" x14ac:dyDescent="0.3">
      <c r="A6858" t="s">
        <v>106</v>
      </c>
      <c r="B6858" t="s">
        <v>4709</v>
      </c>
      <c r="C6858" t="s">
        <v>6209</v>
      </c>
      <c r="D6858" t="s">
        <v>1086</v>
      </c>
      <c r="E6858" t="s">
        <v>55</v>
      </c>
      <c r="F6858" t="s">
        <v>4342</v>
      </c>
      <c r="G6858">
        <v>0.5</v>
      </c>
      <c r="H68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8" t="str">
        <f>Tabla_Consulta_desde_proyectos6[[#This Row],[PRYApath]]&amp;" "&amp;Tabla_Consulta_desde_proyectos6[[#This Row],[Usunombre]]</f>
        <v>/0002/0002 LUIS ENRIQUE JIMENEZ SANCHO</v>
      </c>
    </row>
    <row r="6859" spans="1:11" x14ac:dyDescent="0.3">
      <c r="A6859" t="s">
        <v>106</v>
      </c>
      <c r="B6859" t="s">
        <v>4709</v>
      </c>
      <c r="C6859" t="s">
        <v>6212</v>
      </c>
      <c r="D6859" t="s">
        <v>1086</v>
      </c>
      <c r="E6859" t="s">
        <v>55</v>
      </c>
      <c r="F6859" t="s">
        <v>4342</v>
      </c>
      <c r="G6859">
        <v>1.5</v>
      </c>
      <c r="H68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59" t="str">
        <f>Tabla_Consulta_desde_proyectos6[[#This Row],[PRYApath]]&amp;" "&amp;Tabla_Consulta_desde_proyectos6[[#This Row],[Usunombre]]</f>
        <v>/0002/0002 LUIS ENRIQUE JIMENEZ SANCHO</v>
      </c>
    </row>
    <row r="6860" spans="1:11" x14ac:dyDescent="0.3">
      <c r="A6860" t="s">
        <v>106</v>
      </c>
      <c r="B6860" t="s">
        <v>4709</v>
      </c>
      <c r="C6860" t="s">
        <v>6211</v>
      </c>
      <c r="D6860" t="s">
        <v>1086</v>
      </c>
      <c r="E6860" t="s">
        <v>55</v>
      </c>
      <c r="F6860" t="s">
        <v>4342</v>
      </c>
      <c r="G6860">
        <v>11.5</v>
      </c>
      <c r="H68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0" t="str">
        <f>Tabla_Consulta_desde_proyectos6[[#This Row],[PRYApath]]&amp;" "&amp;Tabla_Consulta_desde_proyectos6[[#This Row],[Usunombre]]</f>
        <v>/0002/0002 LUIS ENRIQUE JIMENEZ SANCHO</v>
      </c>
    </row>
    <row r="6861" spans="1:11" x14ac:dyDescent="0.3">
      <c r="A6861" t="s">
        <v>106</v>
      </c>
      <c r="B6861" t="s">
        <v>4709</v>
      </c>
      <c r="C6861" t="s">
        <v>6213</v>
      </c>
      <c r="D6861" t="s">
        <v>1086</v>
      </c>
      <c r="E6861" t="s">
        <v>55</v>
      </c>
      <c r="F6861" t="s">
        <v>4366</v>
      </c>
      <c r="G6861">
        <v>6</v>
      </c>
      <c r="H68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1" t="str">
        <f>Tabla_Consulta_desde_proyectos6[[#This Row],[PRYApath]]&amp;" "&amp;Tabla_Consulta_desde_proyectos6[[#This Row],[Usunombre]]</f>
        <v>/0002/0002 LUIS ENRIQUE JIMENEZ SANCHO</v>
      </c>
    </row>
    <row r="6862" spans="1:11" x14ac:dyDescent="0.3">
      <c r="A6862" t="s">
        <v>106</v>
      </c>
      <c r="B6862" t="s">
        <v>4709</v>
      </c>
      <c r="C6862" t="s">
        <v>6214</v>
      </c>
      <c r="D6862" t="s">
        <v>1086</v>
      </c>
      <c r="E6862" t="s">
        <v>55</v>
      </c>
      <c r="F6862" t="s">
        <v>4388</v>
      </c>
      <c r="G6862">
        <v>4</v>
      </c>
      <c r="H68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2" t="str">
        <f>Tabla_Consulta_desde_proyectos6[[#This Row],[PRYApath]]&amp;" "&amp;Tabla_Consulta_desde_proyectos6[[#This Row],[Usunombre]]</f>
        <v>/0002/0002 LUIS ENRIQUE JIMENEZ SANCHO</v>
      </c>
    </row>
    <row r="6863" spans="1:11" x14ac:dyDescent="0.3">
      <c r="A6863" t="s">
        <v>106</v>
      </c>
      <c r="B6863" t="s">
        <v>4709</v>
      </c>
      <c r="C6863" t="s">
        <v>6215</v>
      </c>
      <c r="D6863" t="s">
        <v>1086</v>
      </c>
      <c r="E6863" t="s">
        <v>55</v>
      </c>
      <c r="F6863" t="s">
        <v>4388</v>
      </c>
      <c r="G6863">
        <v>7</v>
      </c>
      <c r="H68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3" t="str">
        <f>Tabla_Consulta_desde_proyectos6[[#This Row],[PRYApath]]&amp;" "&amp;Tabla_Consulta_desde_proyectos6[[#This Row],[Usunombre]]</f>
        <v>/0002/0002 LUIS ENRIQUE JIMENEZ SANCHO</v>
      </c>
    </row>
    <row r="6864" spans="1:11" x14ac:dyDescent="0.3">
      <c r="A6864" t="s">
        <v>106</v>
      </c>
      <c r="B6864" t="s">
        <v>4709</v>
      </c>
      <c r="C6864" t="s">
        <v>6206</v>
      </c>
      <c r="D6864" t="s">
        <v>1086</v>
      </c>
      <c r="E6864" t="s">
        <v>55</v>
      </c>
      <c r="F6864" t="s">
        <v>4388</v>
      </c>
      <c r="G6864">
        <v>12</v>
      </c>
      <c r="H68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4" t="str">
        <f>Tabla_Consulta_desde_proyectos6[[#This Row],[PRYApath]]&amp;" "&amp;Tabla_Consulta_desde_proyectos6[[#This Row],[Usunombre]]</f>
        <v>/0002/0002 LUIS ENRIQUE JIMENEZ SANCHO</v>
      </c>
    </row>
    <row r="6865" spans="1:11" x14ac:dyDescent="0.3">
      <c r="A6865" t="s">
        <v>106</v>
      </c>
      <c r="B6865" t="s">
        <v>4709</v>
      </c>
      <c r="C6865" t="s">
        <v>6216</v>
      </c>
      <c r="D6865" t="s">
        <v>1086</v>
      </c>
      <c r="E6865" t="s">
        <v>55</v>
      </c>
      <c r="F6865" t="s">
        <v>4422</v>
      </c>
      <c r="G6865">
        <v>1</v>
      </c>
      <c r="H68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5" t="str">
        <f>Tabla_Consulta_desde_proyectos6[[#This Row],[PRYApath]]&amp;" "&amp;Tabla_Consulta_desde_proyectos6[[#This Row],[Usunombre]]</f>
        <v>/0002/0002 LUIS ENRIQUE JIMENEZ SANCHO</v>
      </c>
    </row>
    <row r="6866" spans="1:11" x14ac:dyDescent="0.3">
      <c r="A6866" t="s">
        <v>106</v>
      </c>
      <c r="B6866" t="s">
        <v>4709</v>
      </c>
      <c r="C6866" t="s">
        <v>6217</v>
      </c>
      <c r="D6866" t="s">
        <v>1086</v>
      </c>
      <c r="E6866" t="s">
        <v>55</v>
      </c>
      <c r="F6866" t="s">
        <v>4422</v>
      </c>
      <c r="G6866">
        <v>2</v>
      </c>
      <c r="H68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6" t="str">
        <f>Tabla_Consulta_desde_proyectos6[[#This Row],[PRYApath]]&amp;" "&amp;Tabla_Consulta_desde_proyectos6[[#This Row],[Usunombre]]</f>
        <v>/0002/0002 LUIS ENRIQUE JIMENEZ SANCHO</v>
      </c>
    </row>
    <row r="6867" spans="1:11" x14ac:dyDescent="0.3">
      <c r="A6867" t="s">
        <v>106</v>
      </c>
      <c r="B6867" t="s">
        <v>4709</v>
      </c>
      <c r="C6867" t="s">
        <v>6218</v>
      </c>
      <c r="D6867" t="s">
        <v>1086</v>
      </c>
      <c r="E6867" t="s">
        <v>55</v>
      </c>
      <c r="F6867" t="s">
        <v>4422</v>
      </c>
      <c r="G6867">
        <v>5</v>
      </c>
      <c r="H68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7" t="str">
        <f>Tabla_Consulta_desde_proyectos6[[#This Row],[PRYApath]]&amp;" "&amp;Tabla_Consulta_desde_proyectos6[[#This Row],[Usunombre]]</f>
        <v>/0002/0002 LUIS ENRIQUE JIMENEZ SANCHO</v>
      </c>
    </row>
    <row r="6868" spans="1:11" x14ac:dyDescent="0.3">
      <c r="A6868" t="s">
        <v>106</v>
      </c>
      <c r="B6868" t="s">
        <v>4709</v>
      </c>
      <c r="C6868" t="s">
        <v>6176</v>
      </c>
      <c r="D6868" t="s">
        <v>1086</v>
      </c>
      <c r="E6868" t="s">
        <v>55</v>
      </c>
      <c r="F6868" t="s">
        <v>4434</v>
      </c>
      <c r="G6868">
        <v>1</v>
      </c>
      <c r="H68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8" t="str">
        <f>Tabla_Consulta_desde_proyectos6[[#This Row],[PRYApath]]&amp;" "&amp;Tabla_Consulta_desde_proyectos6[[#This Row],[Usunombre]]</f>
        <v>/0002/0002 LUIS ENRIQUE JIMENEZ SANCHO</v>
      </c>
    </row>
    <row r="6869" spans="1:11" x14ac:dyDescent="0.3">
      <c r="A6869" t="s">
        <v>106</v>
      </c>
      <c r="B6869" t="s">
        <v>4709</v>
      </c>
      <c r="C6869" t="s">
        <v>6219</v>
      </c>
      <c r="D6869" t="s">
        <v>1086</v>
      </c>
      <c r="E6869" t="s">
        <v>55</v>
      </c>
      <c r="F6869" t="s">
        <v>4610</v>
      </c>
      <c r="G6869">
        <v>1.25</v>
      </c>
      <c r="H68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69" t="str">
        <f>Tabla_Consulta_desde_proyectos6[[#This Row],[PRYApath]]&amp;" "&amp;Tabla_Consulta_desde_proyectos6[[#This Row],[Usunombre]]</f>
        <v>/0002/0002 LUIS ENRIQUE JIMENEZ SANCHO</v>
      </c>
    </row>
    <row r="6870" spans="1:11" x14ac:dyDescent="0.3">
      <c r="A6870" t="s">
        <v>106</v>
      </c>
      <c r="B6870" t="s">
        <v>4709</v>
      </c>
      <c r="C6870" t="s">
        <v>6220</v>
      </c>
      <c r="D6870" t="s">
        <v>1086</v>
      </c>
      <c r="E6870" t="s">
        <v>70</v>
      </c>
      <c r="F6870" t="s">
        <v>4258</v>
      </c>
      <c r="G6870">
        <v>4</v>
      </c>
      <c r="H68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0" t="str">
        <f>Tabla_Consulta_desde_proyectos6[[#This Row],[PRYApath]]&amp;" "&amp;Tabla_Consulta_desde_proyectos6[[#This Row],[Usunombre]]</f>
        <v>/0002/0002 MARIELA GUTIERREZ HIDALGO</v>
      </c>
    </row>
    <row r="6871" spans="1:11" x14ac:dyDescent="0.3">
      <c r="A6871" t="s">
        <v>106</v>
      </c>
      <c r="B6871" t="s">
        <v>4709</v>
      </c>
      <c r="C6871" t="s">
        <v>6221</v>
      </c>
      <c r="D6871" t="s">
        <v>1086</v>
      </c>
      <c r="E6871" t="s">
        <v>70</v>
      </c>
      <c r="F6871" t="s">
        <v>4258</v>
      </c>
      <c r="G6871">
        <v>10</v>
      </c>
      <c r="H68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1" t="str">
        <f>Tabla_Consulta_desde_proyectos6[[#This Row],[PRYApath]]&amp;" "&amp;Tabla_Consulta_desde_proyectos6[[#This Row],[Usunombre]]</f>
        <v>/0002/0002 MARIELA GUTIERREZ HIDALGO</v>
      </c>
    </row>
    <row r="6872" spans="1:11" x14ac:dyDescent="0.3">
      <c r="A6872" t="s">
        <v>106</v>
      </c>
      <c r="B6872" t="s">
        <v>4709</v>
      </c>
      <c r="C6872" t="s">
        <v>6193</v>
      </c>
      <c r="D6872" t="s">
        <v>1086</v>
      </c>
      <c r="E6872" t="s">
        <v>70</v>
      </c>
      <c r="F6872" t="s">
        <v>4258</v>
      </c>
      <c r="G6872">
        <v>2</v>
      </c>
      <c r="H68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2" t="str">
        <f>Tabla_Consulta_desde_proyectos6[[#This Row],[PRYApath]]&amp;" "&amp;Tabla_Consulta_desde_proyectos6[[#This Row],[Usunombre]]</f>
        <v>/0002/0002 MARIELA GUTIERREZ HIDALGO</v>
      </c>
    </row>
    <row r="6873" spans="1:11" x14ac:dyDescent="0.3">
      <c r="A6873" t="s">
        <v>106</v>
      </c>
      <c r="B6873" t="s">
        <v>4709</v>
      </c>
      <c r="C6873" t="s">
        <v>6222</v>
      </c>
      <c r="D6873" t="s">
        <v>1086</v>
      </c>
      <c r="E6873" t="s">
        <v>70</v>
      </c>
      <c r="F6873" t="s">
        <v>4258</v>
      </c>
      <c r="G6873">
        <v>2</v>
      </c>
      <c r="H68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3" t="str">
        <f>Tabla_Consulta_desde_proyectos6[[#This Row],[PRYApath]]&amp;" "&amp;Tabla_Consulta_desde_proyectos6[[#This Row],[Usunombre]]</f>
        <v>/0002/0002 MARIELA GUTIERREZ HIDALGO</v>
      </c>
    </row>
    <row r="6874" spans="1:11" x14ac:dyDescent="0.3">
      <c r="A6874" t="s">
        <v>106</v>
      </c>
      <c r="B6874" t="s">
        <v>4709</v>
      </c>
      <c r="C6874" t="s">
        <v>5242</v>
      </c>
      <c r="D6874" t="s">
        <v>1086</v>
      </c>
      <c r="E6874" t="s">
        <v>70</v>
      </c>
      <c r="F6874" t="s">
        <v>4258</v>
      </c>
      <c r="G6874">
        <v>3</v>
      </c>
      <c r="H68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4" t="str">
        <f>Tabla_Consulta_desde_proyectos6[[#This Row],[PRYApath]]&amp;" "&amp;Tabla_Consulta_desde_proyectos6[[#This Row],[Usunombre]]</f>
        <v>/0002/0002 MARIELA GUTIERREZ HIDALGO</v>
      </c>
    </row>
    <row r="6875" spans="1:11" x14ac:dyDescent="0.3">
      <c r="A6875" t="s">
        <v>106</v>
      </c>
      <c r="B6875" t="s">
        <v>4709</v>
      </c>
      <c r="C6875" t="s">
        <v>6157</v>
      </c>
      <c r="D6875" t="s">
        <v>1086</v>
      </c>
      <c r="E6875" t="s">
        <v>70</v>
      </c>
      <c r="F6875" t="s">
        <v>4342</v>
      </c>
      <c r="G6875">
        <v>2</v>
      </c>
      <c r="H68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5" t="str">
        <f>Tabla_Consulta_desde_proyectos6[[#This Row],[PRYApath]]&amp;" "&amp;Tabla_Consulta_desde_proyectos6[[#This Row],[Usunombre]]</f>
        <v>/0002/0002 MARIELA GUTIERREZ HIDALGO</v>
      </c>
    </row>
    <row r="6876" spans="1:11" x14ac:dyDescent="0.3">
      <c r="A6876" t="s">
        <v>106</v>
      </c>
      <c r="B6876" t="s">
        <v>4709</v>
      </c>
      <c r="C6876" t="s">
        <v>6156</v>
      </c>
      <c r="D6876" t="s">
        <v>1086</v>
      </c>
      <c r="E6876" t="s">
        <v>70</v>
      </c>
      <c r="F6876" t="s">
        <v>4342</v>
      </c>
      <c r="G6876">
        <v>3</v>
      </c>
      <c r="H68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6" t="str">
        <f>Tabla_Consulta_desde_proyectos6[[#This Row],[PRYApath]]&amp;" "&amp;Tabla_Consulta_desde_proyectos6[[#This Row],[Usunombre]]</f>
        <v>/0002/0002 MARIELA GUTIERREZ HIDALGO</v>
      </c>
    </row>
    <row r="6877" spans="1:11" x14ac:dyDescent="0.3">
      <c r="A6877" t="s">
        <v>106</v>
      </c>
      <c r="B6877" t="s">
        <v>4709</v>
      </c>
      <c r="C6877" t="s">
        <v>6223</v>
      </c>
      <c r="D6877" t="s">
        <v>1086</v>
      </c>
      <c r="E6877" t="s">
        <v>70</v>
      </c>
      <c r="F6877" t="s">
        <v>4388</v>
      </c>
      <c r="G6877">
        <v>8</v>
      </c>
      <c r="H68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7" t="str">
        <f>Tabla_Consulta_desde_proyectos6[[#This Row],[PRYApath]]&amp;" "&amp;Tabla_Consulta_desde_proyectos6[[#This Row],[Usunombre]]</f>
        <v>/0002/0002 MARIELA GUTIERREZ HIDALGO</v>
      </c>
    </row>
    <row r="6878" spans="1:11" x14ac:dyDescent="0.3">
      <c r="A6878" t="s">
        <v>106</v>
      </c>
      <c r="B6878" t="s">
        <v>4709</v>
      </c>
      <c r="C6878" t="s">
        <v>6224</v>
      </c>
      <c r="D6878" t="s">
        <v>1086</v>
      </c>
      <c r="E6878" t="s">
        <v>70</v>
      </c>
      <c r="F6878" t="s">
        <v>4388</v>
      </c>
      <c r="G6878">
        <v>8</v>
      </c>
      <c r="H68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8" t="str">
        <f>Tabla_Consulta_desde_proyectos6[[#This Row],[PRYApath]]&amp;" "&amp;Tabla_Consulta_desde_proyectos6[[#This Row],[Usunombre]]</f>
        <v>/0002/0002 MARIELA GUTIERREZ HIDALGO</v>
      </c>
    </row>
    <row r="6879" spans="1:11" x14ac:dyDescent="0.3">
      <c r="A6879" t="s">
        <v>106</v>
      </c>
      <c r="B6879" t="s">
        <v>4709</v>
      </c>
      <c r="C6879" t="s">
        <v>6225</v>
      </c>
      <c r="D6879" t="s">
        <v>1086</v>
      </c>
      <c r="E6879" t="s">
        <v>70</v>
      </c>
      <c r="F6879" t="s">
        <v>4422</v>
      </c>
      <c r="G6879">
        <v>4</v>
      </c>
      <c r="H68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79" t="str">
        <f>Tabla_Consulta_desde_proyectos6[[#This Row],[PRYApath]]&amp;" "&amp;Tabla_Consulta_desde_proyectos6[[#This Row],[Usunombre]]</f>
        <v>/0002/0002 MARIELA GUTIERREZ HIDALGO</v>
      </c>
    </row>
    <row r="6880" spans="1:11" x14ac:dyDescent="0.3">
      <c r="A6880" t="s">
        <v>106</v>
      </c>
      <c r="B6880" t="s">
        <v>4709</v>
      </c>
      <c r="C6880" t="s">
        <v>6226</v>
      </c>
      <c r="D6880" t="s">
        <v>1086</v>
      </c>
      <c r="E6880" t="s">
        <v>70</v>
      </c>
      <c r="F6880" t="s">
        <v>4434</v>
      </c>
      <c r="G6880">
        <v>12</v>
      </c>
      <c r="H68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0" t="str">
        <f>Tabla_Consulta_desde_proyectos6[[#This Row],[PRYApath]]&amp;" "&amp;Tabla_Consulta_desde_proyectos6[[#This Row],[Usunombre]]</f>
        <v>/0002/0002 MARIELA GUTIERREZ HIDALGO</v>
      </c>
    </row>
    <row r="6881" spans="1:11" x14ac:dyDescent="0.3">
      <c r="A6881" t="s">
        <v>106</v>
      </c>
      <c r="B6881" t="s">
        <v>4709</v>
      </c>
      <c r="C6881" t="s">
        <v>6227</v>
      </c>
      <c r="D6881" t="s">
        <v>1086</v>
      </c>
      <c r="E6881" t="s">
        <v>10</v>
      </c>
      <c r="F6881" t="s">
        <v>4258</v>
      </c>
      <c r="G6881">
        <v>2</v>
      </c>
      <c r="H68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1" t="str">
        <f>Tabla_Consulta_desde_proyectos6[[#This Row],[PRYApath]]&amp;" "&amp;Tabla_Consulta_desde_proyectos6[[#This Row],[Usunombre]]</f>
        <v>/0002/0002 OSCAR BONILLA CALDERON</v>
      </c>
    </row>
    <row r="6882" spans="1:11" x14ac:dyDescent="0.3">
      <c r="A6882" t="s">
        <v>106</v>
      </c>
      <c r="B6882" t="s">
        <v>4709</v>
      </c>
      <c r="C6882" t="s">
        <v>6228</v>
      </c>
      <c r="D6882" t="s">
        <v>1086</v>
      </c>
      <c r="E6882" t="s">
        <v>10</v>
      </c>
      <c r="F6882" t="s">
        <v>4258</v>
      </c>
      <c r="G6882">
        <v>1</v>
      </c>
      <c r="H68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2" t="str">
        <f>Tabla_Consulta_desde_proyectos6[[#This Row],[PRYApath]]&amp;" "&amp;Tabla_Consulta_desde_proyectos6[[#This Row],[Usunombre]]</f>
        <v>/0002/0002 OSCAR BONILLA CALDERON</v>
      </c>
    </row>
    <row r="6883" spans="1:11" x14ac:dyDescent="0.3">
      <c r="A6883" t="s">
        <v>106</v>
      </c>
      <c r="B6883" t="s">
        <v>4709</v>
      </c>
      <c r="C6883" t="s">
        <v>6229</v>
      </c>
      <c r="D6883" t="s">
        <v>1086</v>
      </c>
      <c r="E6883" t="s">
        <v>77</v>
      </c>
      <c r="F6883" t="s">
        <v>4258</v>
      </c>
      <c r="G6883">
        <v>0.5</v>
      </c>
      <c r="H68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3" t="str">
        <f>Tabla_Consulta_desde_proyectos6[[#This Row],[PRYApath]]&amp;" "&amp;Tabla_Consulta_desde_proyectos6[[#This Row],[Usunombre]]</f>
        <v>/0002/0002 REIDY VALENCIA RUBI</v>
      </c>
    </row>
    <row r="6884" spans="1:11" x14ac:dyDescent="0.3">
      <c r="A6884" t="s">
        <v>106</v>
      </c>
      <c r="B6884" t="s">
        <v>4709</v>
      </c>
      <c r="C6884" t="s">
        <v>6201</v>
      </c>
      <c r="D6884" t="s">
        <v>1086</v>
      </c>
      <c r="E6884" t="s">
        <v>77</v>
      </c>
      <c r="F6884" t="s">
        <v>4258</v>
      </c>
      <c r="G6884">
        <v>1.75</v>
      </c>
      <c r="H68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4" t="str">
        <f>Tabla_Consulta_desde_proyectos6[[#This Row],[PRYApath]]&amp;" "&amp;Tabla_Consulta_desde_proyectos6[[#This Row],[Usunombre]]</f>
        <v>/0002/0002 REIDY VALENCIA RUBI</v>
      </c>
    </row>
    <row r="6885" spans="1:11" x14ac:dyDescent="0.3">
      <c r="A6885" t="s">
        <v>106</v>
      </c>
      <c r="B6885" t="s">
        <v>4709</v>
      </c>
      <c r="C6885" t="s">
        <v>6169</v>
      </c>
      <c r="D6885" t="s">
        <v>1086</v>
      </c>
      <c r="E6885" t="s">
        <v>77</v>
      </c>
      <c r="F6885" t="s">
        <v>4258</v>
      </c>
      <c r="G6885">
        <v>3</v>
      </c>
      <c r="H68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5" t="str">
        <f>Tabla_Consulta_desde_proyectos6[[#This Row],[PRYApath]]&amp;" "&amp;Tabla_Consulta_desde_proyectos6[[#This Row],[Usunombre]]</f>
        <v>/0002/0002 REIDY VALENCIA RUBI</v>
      </c>
    </row>
    <row r="6886" spans="1:11" x14ac:dyDescent="0.3">
      <c r="A6886" t="s">
        <v>106</v>
      </c>
      <c r="B6886" t="s">
        <v>4709</v>
      </c>
      <c r="C6886" t="s">
        <v>6230</v>
      </c>
      <c r="D6886" t="s">
        <v>1086</v>
      </c>
      <c r="E6886" t="s">
        <v>77</v>
      </c>
      <c r="F6886" t="s">
        <v>4258</v>
      </c>
      <c r="G6886">
        <v>3.5</v>
      </c>
      <c r="H68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6" t="str">
        <f>Tabla_Consulta_desde_proyectos6[[#This Row],[PRYApath]]&amp;" "&amp;Tabla_Consulta_desde_proyectos6[[#This Row],[Usunombre]]</f>
        <v>/0002/0002 REIDY VALENCIA RUBI</v>
      </c>
    </row>
    <row r="6887" spans="1:11" x14ac:dyDescent="0.3">
      <c r="A6887" t="s">
        <v>106</v>
      </c>
      <c r="B6887" t="s">
        <v>4709</v>
      </c>
      <c r="C6887" t="s">
        <v>6168</v>
      </c>
      <c r="D6887" t="s">
        <v>1086</v>
      </c>
      <c r="E6887" t="s">
        <v>77</v>
      </c>
      <c r="F6887" t="s">
        <v>4258</v>
      </c>
      <c r="G6887">
        <v>3.75</v>
      </c>
      <c r="H68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7" t="str">
        <f>Tabla_Consulta_desde_proyectos6[[#This Row],[PRYApath]]&amp;" "&amp;Tabla_Consulta_desde_proyectos6[[#This Row],[Usunombre]]</f>
        <v>/0002/0002 REIDY VALENCIA RUBI</v>
      </c>
    </row>
    <row r="6888" spans="1:11" x14ac:dyDescent="0.3">
      <c r="A6888" t="s">
        <v>106</v>
      </c>
      <c r="B6888" t="s">
        <v>4709</v>
      </c>
      <c r="C6888" t="s">
        <v>6231</v>
      </c>
      <c r="D6888" t="s">
        <v>1086</v>
      </c>
      <c r="E6888" t="s">
        <v>77</v>
      </c>
      <c r="F6888" t="s">
        <v>4258</v>
      </c>
      <c r="G6888">
        <v>4.5</v>
      </c>
      <c r="H68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8" t="str">
        <f>Tabla_Consulta_desde_proyectos6[[#This Row],[PRYApath]]&amp;" "&amp;Tabla_Consulta_desde_proyectos6[[#This Row],[Usunombre]]</f>
        <v>/0002/0002 REIDY VALENCIA RUBI</v>
      </c>
    </row>
    <row r="6889" spans="1:11" x14ac:dyDescent="0.3">
      <c r="A6889" t="s">
        <v>106</v>
      </c>
      <c r="B6889" t="s">
        <v>4709</v>
      </c>
      <c r="C6889" t="s">
        <v>6208</v>
      </c>
      <c r="D6889" t="s">
        <v>1086</v>
      </c>
      <c r="E6889" t="s">
        <v>77</v>
      </c>
      <c r="F6889" t="s">
        <v>4258</v>
      </c>
      <c r="G6889">
        <v>4.5</v>
      </c>
      <c r="H68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89" t="str">
        <f>Tabla_Consulta_desde_proyectos6[[#This Row],[PRYApath]]&amp;" "&amp;Tabla_Consulta_desde_proyectos6[[#This Row],[Usunombre]]</f>
        <v>/0002/0002 REIDY VALENCIA RUBI</v>
      </c>
    </row>
    <row r="6890" spans="1:11" x14ac:dyDescent="0.3">
      <c r="A6890" t="s">
        <v>106</v>
      </c>
      <c r="B6890" t="s">
        <v>4709</v>
      </c>
      <c r="C6890" t="s">
        <v>6210</v>
      </c>
      <c r="D6890" t="s">
        <v>1086</v>
      </c>
      <c r="E6890" t="s">
        <v>77</v>
      </c>
      <c r="F6890" t="s">
        <v>4284</v>
      </c>
      <c r="G6890">
        <v>0.5</v>
      </c>
      <c r="H68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0" t="str">
        <f>Tabla_Consulta_desde_proyectos6[[#This Row],[PRYApath]]&amp;" "&amp;Tabla_Consulta_desde_proyectos6[[#This Row],[Usunombre]]</f>
        <v>/0002/0002 REIDY VALENCIA RUBI</v>
      </c>
    </row>
    <row r="6891" spans="1:11" x14ac:dyDescent="0.3">
      <c r="A6891" t="s">
        <v>106</v>
      </c>
      <c r="B6891" t="s">
        <v>4709</v>
      </c>
      <c r="C6891" t="s">
        <v>6212</v>
      </c>
      <c r="D6891" t="s">
        <v>1086</v>
      </c>
      <c r="E6891" t="s">
        <v>77</v>
      </c>
      <c r="F6891" t="s">
        <v>4342</v>
      </c>
      <c r="G6891">
        <v>2.25</v>
      </c>
      <c r="H68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1" t="str">
        <f>Tabla_Consulta_desde_proyectos6[[#This Row],[PRYApath]]&amp;" "&amp;Tabla_Consulta_desde_proyectos6[[#This Row],[Usunombre]]</f>
        <v>/0002/0002 REIDY VALENCIA RUBI</v>
      </c>
    </row>
    <row r="6892" spans="1:11" x14ac:dyDescent="0.3">
      <c r="A6892" t="s">
        <v>106</v>
      </c>
      <c r="B6892" t="s">
        <v>4709</v>
      </c>
      <c r="C6892" t="s">
        <v>6232</v>
      </c>
      <c r="D6892" t="s">
        <v>1086</v>
      </c>
      <c r="E6892" t="s">
        <v>77</v>
      </c>
      <c r="F6892" t="s">
        <v>4342</v>
      </c>
      <c r="G6892">
        <v>4</v>
      </c>
      <c r="H68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2" t="str">
        <f>Tabla_Consulta_desde_proyectos6[[#This Row],[PRYApath]]&amp;" "&amp;Tabla_Consulta_desde_proyectos6[[#This Row],[Usunombre]]</f>
        <v>/0002/0002 REIDY VALENCIA RUBI</v>
      </c>
    </row>
    <row r="6893" spans="1:11" x14ac:dyDescent="0.3">
      <c r="A6893" t="s">
        <v>106</v>
      </c>
      <c r="B6893" t="s">
        <v>4709</v>
      </c>
      <c r="C6893" t="s">
        <v>6215</v>
      </c>
      <c r="D6893" t="s">
        <v>1086</v>
      </c>
      <c r="E6893" t="s">
        <v>77</v>
      </c>
      <c r="F6893" t="s">
        <v>4366</v>
      </c>
      <c r="G6893">
        <v>1.5</v>
      </c>
      <c r="H68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3" t="str">
        <f>Tabla_Consulta_desde_proyectos6[[#This Row],[PRYApath]]&amp;" "&amp;Tabla_Consulta_desde_proyectos6[[#This Row],[Usunombre]]</f>
        <v>/0002/0002 REIDY VALENCIA RUBI</v>
      </c>
    </row>
    <row r="6894" spans="1:11" x14ac:dyDescent="0.3">
      <c r="A6894" t="s">
        <v>106</v>
      </c>
      <c r="B6894" t="s">
        <v>4709</v>
      </c>
      <c r="C6894" t="s">
        <v>6213</v>
      </c>
      <c r="D6894" t="s">
        <v>1086</v>
      </c>
      <c r="E6894" t="s">
        <v>77</v>
      </c>
      <c r="F6894" t="s">
        <v>4366</v>
      </c>
      <c r="G6894">
        <v>10.25</v>
      </c>
      <c r="H68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4" t="str">
        <f>Tabla_Consulta_desde_proyectos6[[#This Row],[PRYApath]]&amp;" "&amp;Tabla_Consulta_desde_proyectos6[[#This Row],[Usunombre]]</f>
        <v>/0002/0002 REIDY VALENCIA RUBI</v>
      </c>
    </row>
    <row r="6895" spans="1:11" x14ac:dyDescent="0.3">
      <c r="A6895" t="s">
        <v>106</v>
      </c>
      <c r="B6895" t="s">
        <v>4709</v>
      </c>
      <c r="C6895" t="s">
        <v>6233</v>
      </c>
      <c r="D6895" t="s">
        <v>1086</v>
      </c>
      <c r="E6895" t="s">
        <v>77</v>
      </c>
      <c r="F6895" t="s">
        <v>4366</v>
      </c>
      <c r="G6895">
        <v>14.75</v>
      </c>
      <c r="H68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5" t="str">
        <f>Tabla_Consulta_desde_proyectos6[[#This Row],[PRYApath]]&amp;" "&amp;Tabla_Consulta_desde_proyectos6[[#This Row],[Usunombre]]</f>
        <v>/0002/0002 REIDY VALENCIA RUBI</v>
      </c>
    </row>
    <row r="6896" spans="1:11" x14ac:dyDescent="0.3">
      <c r="A6896" t="s">
        <v>106</v>
      </c>
      <c r="B6896" t="s">
        <v>4709</v>
      </c>
      <c r="C6896" t="s">
        <v>6234</v>
      </c>
      <c r="D6896" t="s">
        <v>1086</v>
      </c>
      <c r="E6896" t="s">
        <v>77</v>
      </c>
      <c r="F6896" t="s">
        <v>4388</v>
      </c>
      <c r="G6896">
        <v>2.75</v>
      </c>
      <c r="H68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6" t="str">
        <f>Tabla_Consulta_desde_proyectos6[[#This Row],[PRYApath]]&amp;" "&amp;Tabla_Consulta_desde_proyectos6[[#This Row],[Usunombre]]</f>
        <v>/0002/0002 REIDY VALENCIA RUBI</v>
      </c>
    </row>
    <row r="6897" spans="1:11" x14ac:dyDescent="0.3">
      <c r="A6897" t="s">
        <v>106</v>
      </c>
      <c r="B6897" t="s">
        <v>4709</v>
      </c>
      <c r="C6897" t="s">
        <v>6235</v>
      </c>
      <c r="D6897" t="s">
        <v>1086</v>
      </c>
      <c r="E6897" t="s">
        <v>77</v>
      </c>
      <c r="F6897" t="s">
        <v>4388</v>
      </c>
      <c r="G6897">
        <v>7</v>
      </c>
      <c r="H68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7" t="str">
        <f>Tabla_Consulta_desde_proyectos6[[#This Row],[PRYApath]]&amp;" "&amp;Tabla_Consulta_desde_proyectos6[[#This Row],[Usunombre]]</f>
        <v>/0002/0002 REIDY VALENCIA RUBI</v>
      </c>
    </row>
    <row r="6898" spans="1:11" x14ac:dyDescent="0.3">
      <c r="A6898" t="s">
        <v>106</v>
      </c>
      <c r="B6898" t="s">
        <v>4709</v>
      </c>
      <c r="C6898" t="s">
        <v>6236</v>
      </c>
      <c r="D6898" t="s">
        <v>1086</v>
      </c>
      <c r="E6898" t="s">
        <v>77</v>
      </c>
      <c r="F6898" t="s">
        <v>4422</v>
      </c>
      <c r="G6898">
        <v>0.5</v>
      </c>
      <c r="H68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8" t="str">
        <f>Tabla_Consulta_desde_proyectos6[[#This Row],[PRYApath]]&amp;" "&amp;Tabla_Consulta_desde_proyectos6[[#This Row],[Usunombre]]</f>
        <v>/0002/0002 REIDY VALENCIA RUBI</v>
      </c>
    </row>
    <row r="6899" spans="1:11" x14ac:dyDescent="0.3">
      <c r="A6899" t="s">
        <v>106</v>
      </c>
      <c r="B6899" t="s">
        <v>4709</v>
      </c>
      <c r="C6899" t="s">
        <v>6237</v>
      </c>
      <c r="D6899" t="s">
        <v>1086</v>
      </c>
      <c r="E6899" t="s">
        <v>77</v>
      </c>
      <c r="F6899" t="s">
        <v>4422</v>
      </c>
      <c r="G6899">
        <v>0.75</v>
      </c>
      <c r="H68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8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8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899" t="str">
        <f>Tabla_Consulta_desde_proyectos6[[#This Row],[PRYApath]]&amp;" "&amp;Tabla_Consulta_desde_proyectos6[[#This Row],[Usunombre]]</f>
        <v>/0002/0002 REIDY VALENCIA RUBI</v>
      </c>
    </row>
    <row r="6900" spans="1:11" x14ac:dyDescent="0.3">
      <c r="A6900" t="s">
        <v>106</v>
      </c>
      <c r="B6900" t="s">
        <v>4709</v>
      </c>
      <c r="C6900" t="s">
        <v>6238</v>
      </c>
      <c r="D6900" t="s">
        <v>1086</v>
      </c>
      <c r="E6900" t="s">
        <v>77</v>
      </c>
      <c r="F6900" t="s">
        <v>4422</v>
      </c>
      <c r="G6900">
        <v>0.75</v>
      </c>
      <c r="H69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0" t="str">
        <f>Tabla_Consulta_desde_proyectos6[[#This Row],[PRYApath]]&amp;" "&amp;Tabla_Consulta_desde_proyectos6[[#This Row],[Usunombre]]</f>
        <v>/0002/0002 REIDY VALENCIA RUBI</v>
      </c>
    </row>
    <row r="6901" spans="1:11" x14ac:dyDescent="0.3">
      <c r="A6901" t="s">
        <v>106</v>
      </c>
      <c r="B6901" t="s">
        <v>4709</v>
      </c>
      <c r="C6901" t="s">
        <v>6239</v>
      </c>
      <c r="D6901" t="s">
        <v>1086</v>
      </c>
      <c r="E6901" t="s">
        <v>77</v>
      </c>
      <c r="F6901" t="s">
        <v>4422</v>
      </c>
      <c r="G6901">
        <v>2.25</v>
      </c>
      <c r="H69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1" t="str">
        <f>Tabla_Consulta_desde_proyectos6[[#This Row],[PRYApath]]&amp;" "&amp;Tabla_Consulta_desde_proyectos6[[#This Row],[Usunombre]]</f>
        <v>/0002/0002 REIDY VALENCIA RUBI</v>
      </c>
    </row>
    <row r="6902" spans="1:11" x14ac:dyDescent="0.3">
      <c r="A6902" t="s">
        <v>106</v>
      </c>
      <c r="B6902" t="s">
        <v>4709</v>
      </c>
      <c r="C6902" t="s">
        <v>6240</v>
      </c>
      <c r="D6902" t="s">
        <v>1086</v>
      </c>
      <c r="E6902" t="s">
        <v>77</v>
      </c>
      <c r="F6902" t="s">
        <v>4422</v>
      </c>
      <c r="G6902">
        <v>3</v>
      </c>
      <c r="H69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2" t="str">
        <f>Tabla_Consulta_desde_proyectos6[[#This Row],[PRYApath]]&amp;" "&amp;Tabla_Consulta_desde_proyectos6[[#This Row],[Usunombre]]</f>
        <v>/0002/0002 REIDY VALENCIA RUBI</v>
      </c>
    </row>
    <row r="6903" spans="1:11" x14ac:dyDescent="0.3">
      <c r="A6903" t="s">
        <v>106</v>
      </c>
      <c r="B6903" t="s">
        <v>4709</v>
      </c>
      <c r="C6903" t="s">
        <v>6241</v>
      </c>
      <c r="D6903" t="s">
        <v>1086</v>
      </c>
      <c r="E6903" t="s">
        <v>77</v>
      </c>
      <c r="F6903" t="s">
        <v>4422</v>
      </c>
      <c r="G6903">
        <v>3.5</v>
      </c>
      <c r="H69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3" t="str">
        <f>Tabla_Consulta_desde_proyectos6[[#This Row],[PRYApath]]&amp;" "&amp;Tabla_Consulta_desde_proyectos6[[#This Row],[Usunombre]]</f>
        <v>/0002/0002 REIDY VALENCIA RUBI</v>
      </c>
    </row>
    <row r="6904" spans="1:11" x14ac:dyDescent="0.3">
      <c r="A6904" t="s">
        <v>106</v>
      </c>
      <c r="B6904" t="s">
        <v>4709</v>
      </c>
      <c r="C6904" t="s">
        <v>6218</v>
      </c>
      <c r="D6904" t="s">
        <v>1086</v>
      </c>
      <c r="E6904" t="s">
        <v>77</v>
      </c>
      <c r="F6904" t="s">
        <v>4422</v>
      </c>
      <c r="G6904">
        <v>9.5</v>
      </c>
      <c r="H69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4" t="str">
        <f>Tabla_Consulta_desde_proyectos6[[#This Row],[PRYApath]]&amp;" "&amp;Tabla_Consulta_desde_proyectos6[[#This Row],[Usunombre]]</f>
        <v>/0002/0002 REIDY VALENCIA RUBI</v>
      </c>
    </row>
    <row r="6905" spans="1:11" x14ac:dyDescent="0.3">
      <c r="A6905" t="s">
        <v>106</v>
      </c>
      <c r="B6905" t="s">
        <v>4709</v>
      </c>
      <c r="C6905" t="s">
        <v>6216</v>
      </c>
      <c r="D6905" t="s">
        <v>1086</v>
      </c>
      <c r="E6905" t="s">
        <v>77</v>
      </c>
      <c r="F6905" t="s">
        <v>4422</v>
      </c>
      <c r="G6905">
        <v>12.25</v>
      </c>
      <c r="H69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5" t="str">
        <f>Tabla_Consulta_desde_proyectos6[[#This Row],[PRYApath]]&amp;" "&amp;Tabla_Consulta_desde_proyectos6[[#This Row],[Usunombre]]</f>
        <v>/0002/0002 REIDY VALENCIA RUBI</v>
      </c>
    </row>
    <row r="6906" spans="1:11" x14ac:dyDescent="0.3">
      <c r="A6906" t="s">
        <v>106</v>
      </c>
      <c r="B6906" t="s">
        <v>4709</v>
      </c>
      <c r="C6906" t="s">
        <v>6218</v>
      </c>
      <c r="D6906" t="s">
        <v>1086</v>
      </c>
      <c r="E6906" t="s">
        <v>77</v>
      </c>
      <c r="F6906" t="s">
        <v>4434</v>
      </c>
      <c r="G6906">
        <v>0.5</v>
      </c>
      <c r="H69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6" t="str">
        <f>Tabla_Consulta_desde_proyectos6[[#This Row],[PRYApath]]&amp;" "&amp;Tabla_Consulta_desde_proyectos6[[#This Row],[Usunombre]]</f>
        <v>/0002/0002 REIDY VALENCIA RUBI</v>
      </c>
    </row>
    <row r="6907" spans="1:11" x14ac:dyDescent="0.3">
      <c r="A6907" t="s">
        <v>106</v>
      </c>
      <c r="B6907" t="s">
        <v>4709</v>
      </c>
      <c r="C6907" t="s">
        <v>6242</v>
      </c>
      <c r="D6907" t="s">
        <v>1086</v>
      </c>
      <c r="E6907" t="s">
        <v>77</v>
      </c>
      <c r="F6907" t="s">
        <v>4434</v>
      </c>
      <c r="G6907">
        <v>2.25</v>
      </c>
      <c r="H69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7" t="str">
        <f>Tabla_Consulta_desde_proyectos6[[#This Row],[PRYApath]]&amp;" "&amp;Tabla_Consulta_desde_proyectos6[[#This Row],[Usunombre]]</f>
        <v>/0002/0002 REIDY VALENCIA RUBI</v>
      </c>
    </row>
    <row r="6908" spans="1:11" x14ac:dyDescent="0.3">
      <c r="A6908" t="s">
        <v>106</v>
      </c>
      <c r="B6908" t="s">
        <v>4709</v>
      </c>
      <c r="C6908" t="s">
        <v>6103</v>
      </c>
      <c r="D6908" t="s">
        <v>1086</v>
      </c>
      <c r="E6908" t="s">
        <v>77</v>
      </c>
      <c r="F6908" t="s">
        <v>4493</v>
      </c>
      <c r="G6908">
        <v>1.75</v>
      </c>
      <c r="H69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8" t="str">
        <f>Tabla_Consulta_desde_proyectos6[[#This Row],[PRYApath]]&amp;" "&amp;Tabla_Consulta_desde_proyectos6[[#This Row],[Usunombre]]</f>
        <v>/0002/0002 REIDY VALENCIA RUBI</v>
      </c>
    </row>
    <row r="6909" spans="1:11" x14ac:dyDescent="0.3">
      <c r="A6909" t="s">
        <v>106</v>
      </c>
      <c r="B6909" t="s">
        <v>4709</v>
      </c>
      <c r="C6909" t="s">
        <v>6243</v>
      </c>
      <c r="D6909" t="s">
        <v>1086</v>
      </c>
      <c r="E6909" t="s">
        <v>77</v>
      </c>
      <c r="F6909" t="s">
        <v>4493</v>
      </c>
      <c r="G6909">
        <v>3</v>
      </c>
      <c r="H69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09" t="str">
        <f>Tabla_Consulta_desde_proyectos6[[#This Row],[PRYApath]]&amp;" "&amp;Tabla_Consulta_desde_proyectos6[[#This Row],[Usunombre]]</f>
        <v>/0002/0002 REIDY VALENCIA RUBI</v>
      </c>
    </row>
    <row r="6910" spans="1:11" x14ac:dyDescent="0.3">
      <c r="A6910" t="s">
        <v>106</v>
      </c>
      <c r="B6910" t="s">
        <v>4709</v>
      </c>
      <c r="C6910" t="s">
        <v>6244</v>
      </c>
      <c r="D6910" t="s">
        <v>1086</v>
      </c>
      <c r="E6910" t="s">
        <v>77</v>
      </c>
      <c r="F6910" t="s">
        <v>4493</v>
      </c>
      <c r="G6910">
        <v>5.5</v>
      </c>
      <c r="H69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0" t="str">
        <f>Tabla_Consulta_desde_proyectos6[[#This Row],[PRYApath]]&amp;" "&amp;Tabla_Consulta_desde_proyectos6[[#This Row],[Usunombre]]</f>
        <v>/0002/0002 REIDY VALENCIA RUBI</v>
      </c>
    </row>
    <row r="6911" spans="1:11" x14ac:dyDescent="0.3">
      <c r="A6911" t="s">
        <v>106</v>
      </c>
      <c r="B6911" t="s">
        <v>4709</v>
      </c>
      <c r="C6911" t="s">
        <v>6243</v>
      </c>
      <c r="D6911" t="s">
        <v>1086</v>
      </c>
      <c r="E6911" t="s">
        <v>77</v>
      </c>
      <c r="F6911" t="s">
        <v>4559</v>
      </c>
      <c r="G6911">
        <v>0.5</v>
      </c>
      <c r="H69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1" t="str">
        <f>Tabla_Consulta_desde_proyectos6[[#This Row],[PRYApath]]&amp;" "&amp;Tabla_Consulta_desde_proyectos6[[#This Row],[Usunombre]]</f>
        <v>/0002/0002 REIDY VALENCIA RUBI</v>
      </c>
    </row>
    <row r="6912" spans="1:11" x14ac:dyDescent="0.3">
      <c r="A6912" t="s">
        <v>106</v>
      </c>
      <c r="B6912" t="s">
        <v>4709</v>
      </c>
      <c r="C6912" t="s">
        <v>6245</v>
      </c>
      <c r="D6912" t="s">
        <v>1086</v>
      </c>
      <c r="E6912" t="s">
        <v>77</v>
      </c>
      <c r="F6912" t="s">
        <v>4559</v>
      </c>
      <c r="G6912">
        <v>0.5</v>
      </c>
      <c r="H69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2" t="str">
        <f>Tabla_Consulta_desde_proyectos6[[#This Row],[PRYApath]]&amp;" "&amp;Tabla_Consulta_desde_proyectos6[[#This Row],[Usunombre]]</f>
        <v>/0002/0002 REIDY VALENCIA RUBI</v>
      </c>
    </row>
    <row r="6913" spans="1:11" x14ac:dyDescent="0.3">
      <c r="A6913" t="s">
        <v>106</v>
      </c>
      <c r="B6913" t="s">
        <v>4709</v>
      </c>
      <c r="C6913" t="s">
        <v>6246</v>
      </c>
      <c r="D6913" t="s">
        <v>1086</v>
      </c>
      <c r="E6913" t="s">
        <v>77</v>
      </c>
      <c r="F6913" t="s">
        <v>4559</v>
      </c>
      <c r="G6913">
        <v>1.5</v>
      </c>
      <c r="H69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3" t="str">
        <f>Tabla_Consulta_desde_proyectos6[[#This Row],[PRYApath]]&amp;" "&amp;Tabla_Consulta_desde_proyectos6[[#This Row],[Usunombre]]</f>
        <v>/0002/0002 REIDY VALENCIA RUBI</v>
      </c>
    </row>
    <row r="6914" spans="1:11" x14ac:dyDescent="0.3">
      <c r="A6914" t="s">
        <v>106</v>
      </c>
      <c r="B6914" t="s">
        <v>4709</v>
      </c>
      <c r="C6914" t="s">
        <v>6247</v>
      </c>
      <c r="D6914" t="s">
        <v>1086</v>
      </c>
      <c r="E6914" t="s">
        <v>77</v>
      </c>
      <c r="F6914" t="s">
        <v>4559</v>
      </c>
      <c r="G6914">
        <v>1.5</v>
      </c>
      <c r="H69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4" t="str">
        <f>Tabla_Consulta_desde_proyectos6[[#This Row],[PRYApath]]&amp;" "&amp;Tabla_Consulta_desde_proyectos6[[#This Row],[Usunombre]]</f>
        <v>/0002/0002 REIDY VALENCIA RUBI</v>
      </c>
    </row>
    <row r="6915" spans="1:11" x14ac:dyDescent="0.3">
      <c r="A6915" t="s">
        <v>106</v>
      </c>
      <c r="B6915" t="s">
        <v>4709</v>
      </c>
      <c r="C6915" t="s">
        <v>6248</v>
      </c>
      <c r="D6915" t="s">
        <v>1086</v>
      </c>
      <c r="E6915" t="s">
        <v>77</v>
      </c>
      <c r="F6915" t="s">
        <v>4559</v>
      </c>
      <c r="G6915">
        <v>1.5</v>
      </c>
      <c r="H69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5" t="str">
        <f>Tabla_Consulta_desde_proyectos6[[#This Row],[PRYApath]]&amp;" "&amp;Tabla_Consulta_desde_proyectos6[[#This Row],[Usunombre]]</f>
        <v>/0002/0002 REIDY VALENCIA RUBI</v>
      </c>
    </row>
    <row r="6916" spans="1:11" x14ac:dyDescent="0.3">
      <c r="A6916" t="s">
        <v>106</v>
      </c>
      <c r="B6916" t="s">
        <v>4709</v>
      </c>
      <c r="C6916" t="s">
        <v>6249</v>
      </c>
      <c r="D6916" t="s">
        <v>1086</v>
      </c>
      <c r="E6916" t="s">
        <v>77</v>
      </c>
      <c r="F6916" t="s">
        <v>4559</v>
      </c>
      <c r="G6916">
        <v>1.5</v>
      </c>
      <c r="H69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6" t="str">
        <f>Tabla_Consulta_desde_proyectos6[[#This Row],[PRYApath]]&amp;" "&amp;Tabla_Consulta_desde_proyectos6[[#This Row],[Usunombre]]</f>
        <v>/0002/0002 REIDY VALENCIA RUBI</v>
      </c>
    </row>
    <row r="6917" spans="1:11" x14ac:dyDescent="0.3">
      <c r="A6917" t="s">
        <v>106</v>
      </c>
      <c r="B6917" t="s">
        <v>4709</v>
      </c>
      <c r="C6917" t="s">
        <v>6250</v>
      </c>
      <c r="D6917" t="s">
        <v>1086</v>
      </c>
      <c r="E6917" t="s">
        <v>77</v>
      </c>
      <c r="F6917" t="s">
        <v>4559</v>
      </c>
      <c r="G6917">
        <v>1.75</v>
      </c>
      <c r="H69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7" t="str">
        <f>Tabla_Consulta_desde_proyectos6[[#This Row],[PRYApath]]&amp;" "&amp;Tabla_Consulta_desde_proyectos6[[#This Row],[Usunombre]]</f>
        <v>/0002/0002 REIDY VALENCIA RUBI</v>
      </c>
    </row>
    <row r="6918" spans="1:11" x14ac:dyDescent="0.3">
      <c r="A6918" t="s">
        <v>106</v>
      </c>
      <c r="B6918" t="s">
        <v>4709</v>
      </c>
      <c r="C6918" t="s">
        <v>6251</v>
      </c>
      <c r="D6918" t="s">
        <v>1086</v>
      </c>
      <c r="E6918" t="s">
        <v>77</v>
      </c>
      <c r="F6918" t="s">
        <v>4559</v>
      </c>
      <c r="G6918">
        <v>2</v>
      </c>
      <c r="H69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8" t="str">
        <f>Tabla_Consulta_desde_proyectos6[[#This Row],[PRYApath]]&amp;" "&amp;Tabla_Consulta_desde_proyectos6[[#This Row],[Usunombre]]</f>
        <v>/0002/0002 REIDY VALENCIA RUBI</v>
      </c>
    </row>
    <row r="6919" spans="1:11" x14ac:dyDescent="0.3">
      <c r="A6919" t="s">
        <v>106</v>
      </c>
      <c r="B6919" t="s">
        <v>4709</v>
      </c>
      <c r="C6919" t="s">
        <v>6252</v>
      </c>
      <c r="D6919" t="s">
        <v>1086</v>
      </c>
      <c r="E6919" t="s">
        <v>77</v>
      </c>
      <c r="F6919" t="s">
        <v>4559</v>
      </c>
      <c r="G6919">
        <v>2.75</v>
      </c>
      <c r="H69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19" t="str">
        <f>Tabla_Consulta_desde_proyectos6[[#This Row],[PRYApath]]&amp;" "&amp;Tabla_Consulta_desde_proyectos6[[#This Row],[Usunombre]]</f>
        <v>/0002/0002 REIDY VALENCIA RUBI</v>
      </c>
    </row>
    <row r="6920" spans="1:11" x14ac:dyDescent="0.3">
      <c r="A6920" t="s">
        <v>106</v>
      </c>
      <c r="B6920" t="s">
        <v>4709</v>
      </c>
      <c r="C6920" t="s">
        <v>6244</v>
      </c>
      <c r="D6920" t="s">
        <v>1086</v>
      </c>
      <c r="E6920" t="s">
        <v>77</v>
      </c>
      <c r="F6920" t="s">
        <v>4559</v>
      </c>
      <c r="G6920">
        <v>4</v>
      </c>
      <c r="H69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0" t="str">
        <f>Tabla_Consulta_desde_proyectos6[[#This Row],[PRYApath]]&amp;" "&amp;Tabla_Consulta_desde_proyectos6[[#This Row],[Usunombre]]</f>
        <v>/0002/0002 REIDY VALENCIA RUBI</v>
      </c>
    </row>
    <row r="6921" spans="1:11" x14ac:dyDescent="0.3">
      <c r="A6921" t="s">
        <v>106</v>
      </c>
      <c r="B6921" t="s">
        <v>4709</v>
      </c>
      <c r="C6921" t="s">
        <v>6253</v>
      </c>
      <c r="D6921" t="s">
        <v>1086</v>
      </c>
      <c r="E6921" t="s">
        <v>77</v>
      </c>
      <c r="F6921" t="s">
        <v>4559</v>
      </c>
      <c r="G6921">
        <v>4.75</v>
      </c>
      <c r="H69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1" t="str">
        <f>Tabla_Consulta_desde_proyectos6[[#This Row],[PRYApath]]&amp;" "&amp;Tabla_Consulta_desde_proyectos6[[#This Row],[Usunombre]]</f>
        <v>/0002/0002 REIDY VALENCIA RUBI</v>
      </c>
    </row>
    <row r="6922" spans="1:11" x14ac:dyDescent="0.3">
      <c r="A6922" t="s">
        <v>106</v>
      </c>
      <c r="B6922" t="s">
        <v>4709</v>
      </c>
      <c r="C6922" t="s">
        <v>6254</v>
      </c>
      <c r="D6922" t="s">
        <v>1086</v>
      </c>
      <c r="E6922" t="s">
        <v>77</v>
      </c>
      <c r="F6922" t="s">
        <v>4559</v>
      </c>
      <c r="G6922">
        <v>5</v>
      </c>
      <c r="H69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2" t="str">
        <f>Tabla_Consulta_desde_proyectos6[[#This Row],[PRYApath]]&amp;" "&amp;Tabla_Consulta_desde_proyectos6[[#This Row],[Usunombre]]</f>
        <v>/0002/0002 REIDY VALENCIA RUBI</v>
      </c>
    </row>
    <row r="6923" spans="1:11" x14ac:dyDescent="0.3">
      <c r="A6923" t="s">
        <v>106</v>
      </c>
      <c r="B6923" t="s">
        <v>4709</v>
      </c>
      <c r="C6923" t="s">
        <v>4713</v>
      </c>
      <c r="D6923" t="s">
        <v>1086</v>
      </c>
      <c r="E6923" t="s">
        <v>77</v>
      </c>
      <c r="F6923" t="s">
        <v>4593</v>
      </c>
      <c r="G6923">
        <v>0.25</v>
      </c>
      <c r="H69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3" t="str">
        <f>Tabla_Consulta_desde_proyectos6[[#This Row],[PRYApath]]&amp;" "&amp;Tabla_Consulta_desde_proyectos6[[#This Row],[Usunombre]]</f>
        <v>/0002/0002 REIDY VALENCIA RUBI</v>
      </c>
    </row>
    <row r="6924" spans="1:11" x14ac:dyDescent="0.3">
      <c r="A6924" t="s">
        <v>106</v>
      </c>
      <c r="B6924" t="s">
        <v>4709</v>
      </c>
      <c r="C6924" t="s">
        <v>6249</v>
      </c>
      <c r="D6924" t="s">
        <v>1086</v>
      </c>
      <c r="E6924" t="s">
        <v>77</v>
      </c>
      <c r="F6924" t="s">
        <v>4593</v>
      </c>
      <c r="G6924">
        <v>0.5</v>
      </c>
      <c r="H69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4" t="str">
        <f>Tabla_Consulta_desde_proyectos6[[#This Row],[PRYApath]]&amp;" "&amp;Tabla_Consulta_desde_proyectos6[[#This Row],[Usunombre]]</f>
        <v>/0002/0002 REIDY VALENCIA RUBI</v>
      </c>
    </row>
    <row r="6925" spans="1:11" x14ac:dyDescent="0.3">
      <c r="A6925" t="s">
        <v>106</v>
      </c>
      <c r="B6925" t="s">
        <v>4709</v>
      </c>
      <c r="C6925" t="s">
        <v>6255</v>
      </c>
      <c r="D6925" t="s">
        <v>1086</v>
      </c>
      <c r="E6925" t="s">
        <v>77</v>
      </c>
      <c r="F6925" t="s">
        <v>4593</v>
      </c>
      <c r="G6925">
        <v>1.5</v>
      </c>
      <c r="H69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5" t="str">
        <f>Tabla_Consulta_desde_proyectos6[[#This Row],[PRYApath]]&amp;" "&amp;Tabla_Consulta_desde_proyectos6[[#This Row],[Usunombre]]</f>
        <v>/0002/0002 REIDY VALENCIA RUBI</v>
      </c>
    </row>
    <row r="6926" spans="1:11" x14ac:dyDescent="0.3">
      <c r="A6926" t="s">
        <v>106</v>
      </c>
      <c r="B6926" t="s">
        <v>4709</v>
      </c>
      <c r="C6926" t="s">
        <v>6256</v>
      </c>
      <c r="D6926" t="s">
        <v>1086</v>
      </c>
      <c r="E6926" t="s">
        <v>77</v>
      </c>
      <c r="F6926" t="s">
        <v>4593</v>
      </c>
      <c r="G6926">
        <v>4.25</v>
      </c>
      <c r="H69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6" t="str">
        <f>Tabla_Consulta_desde_proyectos6[[#This Row],[PRYApath]]&amp;" "&amp;Tabla_Consulta_desde_proyectos6[[#This Row],[Usunombre]]</f>
        <v>/0002/0002 REIDY VALENCIA RUBI</v>
      </c>
    </row>
    <row r="6927" spans="1:11" x14ac:dyDescent="0.3">
      <c r="A6927" t="s">
        <v>106</v>
      </c>
      <c r="B6927" t="s">
        <v>4709</v>
      </c>
      <c r="C6927" t="s">
        <v>6257</v>
      </c>
      <c r="D6927" t="s">
        <v>1086</v>
      </c>
      <c r="E6927" t="s">
        <v>77</v>
      </c>
      <c r="F6927" t="s">
        <v>4593</v>
      </c>
      <c r="G6927">
        <v>4.5</v>
      </c>
      <c r="H69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7" t="str">
        <f>Tabla_Consulta_desde_proyectos6[[#This Row],[PRYApath]]&amp;" "&amp;Tabla_Consulta_desde_proyectos6[[#This Row],[Usunombre]]</f>
        <v>/0002/0002 REIDY VALENCIA RUBI</v>
      </c>
    </row>
    <row r="6928" spans="1:11" x14ac:dyDescent="0.3">
      <c r="A6928" t="s">
        <v>106</v>
      </c>
      <c r="B6928" t="s">
        <v>4709</v>
      </c>
      <c r="C6928" t="s">
        <v>6258</v>
      </c>
      <c r="D6928" t="s">
        <v>1086</v>
      </c>
      <c r="E6928" t="s">
        <v>77</v>
      </c>
      <c r="F6928" t="s">
        <v>4610</v>
      </c>
      <c r="G6928">
        <v>0.5</v>
      </c>
      <c r="H69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8" t="str">
        <f>Tabla_Consulta_desde_proyectos6[[#This Row],[PRYApath]]&amp;" "&amp;Tabla_Consulta_desde_proyectos6[[#This Row],[Usunombre]]</f>
        <v>/0002/0002 REIDY VALENCIA RUBI</v>
      </c>
    </row>
    <row r="6929" spans="1:11" x14ac:dyDescent="0.3">
      <c r="A6929" t="s">
        <v>106</v>
      </c>
      <c r="B6929" t="s">
        <v>4709</v>
      </c>
      <c r="C6929" t="s">
        <v>6259</v>
      </c>
      <c r="D6929" t="s">
        <v>1086</v>
      </c>
      <c r="E6929" t="s">
        <v>77</v>
      </c>
      <c r="F6929" t="s">
        <v>4610</v>
      </c>
      <c r="G6929">
        <v>1</v>
      </c>
      <c r="H69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29" t="str">
        <f>Tabla_Consulta_desde_proyectos6[[#This Row],[PRYApath]]&amp;" "&amp;Tabla_Consulta_desde_proyectos6[[#This Row],[Usunombre]]</f>
        <v>/0002/0002 REIDY VALENCIA RUBI</v>
      </c>
    </row>
    <row r="6930" spans="1:11" x14ac:dyDescent="0.3">
      <c r="A6930" t="s">
        <v>106</v>
      </c>
      <c r="B6930" t="s">
        <v>4709</v>
      </c>
      <c r="C6930" t="s">
        <v>6219</v>
      </c>
      <c r="D6930" t="s">
        <v>1086</v>
      </c>
      <c r="E6930" t="s">
        <v>77</v>
      </c>
      <c r="F6930" t="s">
        <v>4610</v>
      </c>
      <c r="G6930">
        <v>2.25</v>
      </c>
      <c r="H69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0" t="str">
        <f>Tabla_Consulta_desde_proyectos6[[#This Row],[PRYApath]]&amp;" "&amp;Tabla_Consulta_desde_proyectos6[[#This Row],[Usunombre]]</f>
        <v>/0002/0002 REIDY VALENCIA RUBI</v>
      </c>
    </row>
    <row r="6931" spans="1:11" x14ac:dyDescent="0.3">
      <c r="A6931" t="s">
        <v>106</v>
      </c>
      <c r="B6931" t="s">
        <v>4709</v>
      </c>
      <c r="C6931" t="s">
        <v>6260</v>
      </c>
      <c r="D6931" t="s">
        <v>1086</v>
      </c>
      <c r="E6931" t="s">
        <v>77</v>
      </c>
      <c r="F6931" t="s">
        <v>4610</v>
      </c>
      <c r="G6931">
        <v>2.5</v>
      </c>
      <c r="H69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1" t="str">
        <f>Tabla_Consulta_desde_proyectos6[[#This Row],[PRYApath]]&amp;" "&amp;Tabla_Consulta_desde_proyectos6[[#This Row],[Usunombre]]</f>
        <v>/0002/0002 REIDY VALENCIA RUBI</v>
      </c>
    </row>
    <row r="6932" spans="1:11" x14ac:dyDescent="0.3">
      <c r="A6932" t="s">
        <v>106</v>
      </c>
      <c r="B6932" t="s">
        <v>4709</v>
      </c>
      <c r="C6932" t="s">
        <v>6261</v>
      </c>
      <c r="D6932" t="s">
        <v>1086</v>
      </c>
      <c r="E6932" t="s">
        <v>77</v>
      </c>
      <c r="F6932" t="s">
        <v>4610</v>
      </c>
      <c r="G6932">
        <v>3.75</v>
      </c>
      <c r="H69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2" t="str">
        <f>Tabla_Consulta_desde_proyectos6[[#This Row],[PRYApath]]&amp;" "&amp;Tabla_Consulta_desde_proyectos6[[#This Row],[Usunombre]]</f>
        <v>/0002/0002 REIDY VALENCIA RUBI</v>
      </c>
    </row>
    <row r="6933" spans="1:11" x14ac:dyDescent="0.3">
      <c r="A6933" t="s">
        <v>106</v>
      </c>
      <c r="B6933" t="s">
        <v>4709</v>
      </c>
      <c r="C6933" t="s">
        <v>6262</v>
      </c>
      <c r="D6933" t="s">
        <v>1086</v>
      </c>
      <c r="E6933" t="s">
        <v>77</v>
      </c>
      <c r="F6933" t="s">
        <v>4610</v>
      </c>
      <c r="G6933">
        <v>4.5</v>
      </c>
      <c r="H69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3" t="str">
        <f>Tabla_Consulta_desde_proyectos6[[#This Row],[PRYApath]]&amp;" "&amp;Tabla_Consulta_desde_proyectos6[[#This Row],[Usunombre]]</f>
        <v>/0002/0002 REIDY VALENCIA RUBI</v>
      </c>
    </row>
    <row r="6934" spans="1:11" x14ac:dyDescent="0.3">
      <c r="A6934" t="s">
        <v>106</v>
      </c>
      <c r="B6934" t="s">
        <v>4709</v>
      </c>
      <c r="C6934" t="s">
        <v>6263</v>
      </c>
      <c r="D6934" t="s">
        <v>1086</v>
      </c>
      <c r="E6934" t="s">
        <v>77</v>
      </c>
      <c r="F6934" t="s">
        <v>4692</v>
      </c>
      <c r="G6934">
        <v>0.5</v>
      </c>
      <c r="H69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4" t="str">
        <f>Tabla_Consulta_desde_proyectos6[[#This Row],[PRYApath]]&amp;" "&amp;Tabla_Consulta_desde_proyectos6[[#This Row],[Usunombre]]</f>
        <v>/0002/0002 REIDY VALENCIA RUBI</v>
      </c>
    </row>
    <row r="6935" spans="1:11" x14ac:dyDescent="0.3">
      <c r="A6935" t="s">
        <v>106</v>
      </c>
      <c r="B6935" t="s">
        <v>4709</v>
      </c>
      <c r="C6935" t="s">
        <v>6264</v>
      </c>
      <c r="D6935" t="s">
        <v>1086</v>
      </c>
      <c r="E6935" t="s">
        <v>77</v>
      </c>
      <c r="F6935" t="s">
        <v>4692</v>
      </c>
      <c r="G6935">
        <v>4</v>
      </c>
      <c r="H69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5" t="str">
        <f>Tabla_Consulta_desde_proyectos6[[#This Row],[PRYApath]]&amp;" "&amp;Tabla_Consulta_desde_proyectos6[[#This Row],[Usunombre]]</f>
        <v>/0002/0002 REIDY VALENCIA RUBI</v>
      </c>
    </row>
    <row r="6936" spans="1:11" x14ac:dyDescent="0.3">
      <c r="A6936" t="s">
        <v>106</v>
      </c>
      <c r="B6936" t="s">
        <v>4709</v>
      </c>
      <c r="C6936" t="s">
        <v>6265</v>
      </c>
      <c r="D6936" t="s">
        <v>1086</v>
      </c>
      <c r="E6936" t="s">
        <v>77</v>
      </c>
      <c r="F6936" t="s">
        <v>4692</v>
      </c>
      <c r="G6936">
        <v>5</v>
      </c>
      <c r="H69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6" t="str">
        <f>Tabla_Consulta_desde_proyectos6[[#This Row],[PRYApath]]&amp;" "&amp;Tabla_Consulta_desde_proyectos6[[#This Row],[Usunombre]]</f>
        <v>/0002/0002 REIDY VALENCIA RUBI</v>
      </c>
    </row>
    <row r="6937" spans="1:11" x14ac:dyDescent="0.3">
      <c r="A6937" t="s">
        <v>106</v>
      </c>
      <c r="D6937" t="s">
        <v>3576</v>
      </c>
      <c r="E6937" t="s">
        <v>63</v>
      </c>
      <c r="F6937" t="s">
        <v>4493</v>
      </c>
      <c r="G6937">
        <v>10</v>
      </c>
      <c r="H69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7" t="str">
        <f>Tabla_Consulta_desde_proyectos6[[#This Row],[PRYApath]]&amp;" "&amp;Tabla_Consulta_desde_proyectos6[[#This Row],[Usunombre]]</f>
        <v>/0002/0012 CAROL RODRIGUEZ SOLORZANO</v>
      </c>
    </row>
    <row r="6938" spans="1:11" x14ac:dyDescent="0.3">
      <c r="A6938" t="s">
        <v>106</v>
      </c>
      <c r="D6938" t="s">
        <v>3846</v>
      </c>
      <c r="E6938" t="s">
        <v>59</v>
      </c>
      <c r="F6938" t="s">
        <v>4610</v>
      </c>
      <c r="G6938">
        <v>45</v>
      </c>
      <c r="H69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8" t="str">
        <f>Tabla_Consulta_desde_proyectos6[[#This Row],[PRYApath]]&amp;" "&amp;Tabla_Consulta_desde_proyectos6[[#This Row],[Usunombre]]</f>
        <v>/0002/0014 ALVARO CHAVES SABORIO</v>
      </c>
    </row>
    <row r="6939" spans="1:11" x14ac:dyDescent="0.3">
      <c r="A6939" t="s">
        <v>106</v>
      </c>
      <c r="D6939" t="s">
        <v>3846</v>
      </c>
      <c r="E6939" t="s">
        <v>59</v>
      </c>
      <c r="F6939" t="s">
        <v>4692</v>
      </c>
      <c r="G6939">
        <v>5</v>
      </c>
      <c r="H69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39" t="str">
        <f>Tabla_Consulta_desde_proyectos6[[#This Row],[PRYApath]]&amp;" "&amp;Tabla_Consulta_desde_proyectos6[[#This Row],[Usunombre]]</f>
        <v>/0002/0014 ALVARO CHAVES SABORIO</v>
      </c>
    </row>
    <row r="6940" spans="1:11" x14ac:dyDescent="0.3">
      <c r="A6940" t="s">
        <v>106</v>
      </c>
      <c r="D6940" t="s">
        <v>3846</v>
      </c>
      <c r="E6940" t="s">
        <v>63</v>
      </c>
      <c r="F6940" t="s">
        <v>4258</v>
      </c>
      <c r="G6940">
        <v>4.5</v>
      </c>
      <c r="H69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0" t="str">
        <f>Tabla_Consulta_desde_proyectos6[[#This Row],[PRYApath]]&amp;" "&amp;Tabla_Consulta_desde_proyectos6[[#This Row],[Usunombre]]</f>
        <v>/0002/0014 CAROL RODRIGUEZ SOLORZANO</v>
      </c>
    </row>
    <row r="6941" spans="1:11" x14ac:dyDescent="0.3">
      <c r="A6941" t="s">
        <v>106</v>
      </c>
      <c r="D6941" t="s">
        <v>3846</v>
      </c>
      <c r="E6941" t="s">
        <v>63</v>
      </c>
      <c r="F6941" t="s">
        <v>4342</v>
      </c>
      <c r="G6941">
        <v>2</v>
      </c>
      <c r="H69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1" t="str">
        <f>Tabla_Consulta_desde_proyectos6[[#This Row],[PRYApath]]&amp;" "&amp;Tabla_Consulta_desde_proyectos6[[#This Row],[Usunombre]]</f>
        <v>/0002/0014 CAROL RODRIGUEZ SOLORZANO</v>
      </c>
    </row>
    <row r="6942" spans="1:11" x14ac:dyDescent="0.3">
      <c r="A6942" t="s">
        <v>106</v>
      </c>
      <c r="D6942" t="s">
        <v>3846</v>
      </c>
      <c r="E6942" t="s">
        <v>63</v>
      </c>
      <c r="F6942" t="s">
        <v>4493</v>
      </c>
      <c r="G6942">
        <v>4</v>
      </c>
      <c r="H69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2" t="str">
        <f>Tabla_Consulta_desde_proyectos6[[#This Row],[PRYApath]]&amp;" "&amp;Tabla_Consulta_desde_proyectos6[[#This Row],[Usunombre]]</f>
        <v>/0002/0014 CAROL RODRIGUEZ SOLORZANO</v>
      </c>
    </row>
    <row r="6943" spans="1:11" x14ac:dyDescent="0.3">
      <c r="A6943" t="s">
        <v>106</v>
      </c>
      <c r="D6943" t="s">
        <v>3846</v>
      </c>
      <c r="E6943" t="s">
        <v>63</v>
      </c>
      <c r="F6943" t="s">
        <v>4593</v>
      </c>
      <c r="G6943">
        <v>5</v>
      </c>
      <c r="H69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3" t="str">
        <f>Tabla_Consulta_desde_proyectos6[[#This Row],[PRYApath]]&amp;" "&amp;Tabla_Consulta_desde_proyectos6[[#This Row],[Usunombre]]</f>
        <v>/0002/0014 CAROL RODRIGUEZ SOLORZANO</v>
      </c>
    </row>
    <row r="6944" spans="1:11" x14ac:dyDescent="0.3">
      <c r="A6944" t="s">
        <v>106</v>
      </c>
      <c r="D6944" t="s">
        <v>3846</v>
      </c>
      <c r="E6944" t="s">
        <v>63</v>
      </c>
      <c r="F6944" t="s">
        <v>4610</v>
      </c>
      <c r="G6944">
        <v>3</v>
      </c>
      <c r="H69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4" t="str">
        <f>Tabla_Consulta_desde_proyectos6[[#This Row],[PRYApath]]&amp;" "&amp;Tabla_Consulta_desde_proyectos6[[#This Row],[Usunombre]]</f>
        <v>/0002/0014 CAROL RODRIGUEZ SOLORZANO</v>
      </c>
    </row>
    <row r="6945" spans="1:11" x14ac:dyDescent="0.3">
      <c r="A6945" t="s">
        <v>106</v>
      </c>
      <c r="D6945" t="s">
        <v>3846</v>
      </c>
      <c r="E6945" t="s">
        <v>63</v>
      </c>
      <c r="F6945" t="s">
        <v>4692</v>
      </c>
      <c r="G6945">
        <v>14.5</v>
      </c>
      <c r="H69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5" t="str">
        <f>Tabla_Consulta_desde_proyectos6[[#This Row],[PRYApath]]&amp;" "&amp;Tabla_Consulta_desde_proyectos6[[#This Row],[Usunombre]]</f>
        <v>/0002/0014 CAROL RODRIGUEZ SOLORZANO</v>
      </c>
    </row>
    <row r="6946" spans="1:11" x14ac:dyDescent="0.3">
      <c r="A6946" t="s">
        <v>106</v>
      </c>
      <c r="D6946" t="s">
        <v>3846</v>
      </c>
      <c r="E6946" t="s">
        <v>57</v>
      </c>
      <c r="F6946" t="s">
        <v>4434</v>
      </c>
      <c r="G6946">
        <v>7</v>
      </c>
      <c r="H69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6" t="str">
        <f>Tabla_Consulta_desde_proyectos6[[#This Row],[PRYApath]]&amp;" "&amp;Tabla_Consulta_desde_proyectos6[[#This Row],[Usunombre]]</f>
        <v>/0002/0014 JOSE MADRIGAL ARIAS</v>
      </c>
    </row>
    <row r="6947" spans="1:11" x14ac:dyDescent="0.3">
      <c r="A6947" t="s">
        <v>106</v>
      </c>
      <c r="D6947" t="s">
        <v>3846</v>
      </c>
      <c r="E6947" t="s">
        <v>58</v>
      </c>
      <c r="F6947" t="s">
        <v>4422</v>
      </c>
      <c r="G6947">
        <v>0.5</v>
      </c>
      <c r="H69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7" t="str">
        <f>Tabla_Consulta_desde_proyectos6[[#This Row],[PRYApath]]&amp;" "&amp;Tabla_Consulta_desde_proyectos6[[#This Row],[Usunombre]]</f>
        <v>/0002/0014 MELVIN BRENES GOMEZ</v>
      </c>
    </row>
    <row r="6948" spans="1:11" x14ac:dyDescent="0.3">
      <c r="A6948" t="s">
        <v>106</v>
      </c>
      <c r="D6948" t="s">
        <v>3846</v>
      </c>
      <c r="E6948" t="s">
        <v>58</v>
      </c>
      <c r="F6948" t="s">
        <v>4434</v>
      </c>
      <c r="G6948">
        <v>0.5</v>
      </c>
      <c r="H69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8" t="str">
        <f>Tabla_Consulta_desde_proyectos6[[#This Row],[PRYApath]]&amp;" "&amp;Tabla_Consulta_desde_proyectos6[[#This Row],[Usunombre]]</f>
        <v>/0002/0014 MELVIN BRENES GOMEZ</v>
      </c>
    </row>
    <row r="6949" spans="1:11" x14ac:dyDescent="0.3">
      <c r="A6949" t="s">
        <v>106</v>
      </c>
      <c r="D6949" t="s">
        <v>3846</v>
      </c>
      <c r="E6949" t="s">
        <v>58</v>
      </c>
      <c r="F6949" t="s">
        <v>4493</v>
      </c>
      <c r="G6949">
        <v>2</v>
      </c>
      <c r="H69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49" t="str">
        <f>Tabla_Consulta_desde_proyectos6[[#This Row],[PRYApath]]&amp;" "&amp;Tabla_Consulta_desde_proyectos6[[#This Row],[Usunombre]]</f>
        <v>/0002/0014 MELVIN BRENES GOMEZ</v>
      </c>
    </row>
    <row r="6950" spans="1:11" x14ac:dyDescent="0.3">
      <c r="A6950" t="s">
        <v>106</v>
      </c>
      <c r="D6950" t="s">
        <v>3846</v>
      </c>
      <c r="E6950" t="s">
        <v>58</v>
      </c>
      <c r="F6950" t="s">
        <v>4593</v>
      </c>
      <c r="G6950">
        <v>10.5</v>
      </c>
      <c r="H69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0" t="str">
        <f>Tabla_Consulta_desde_proyectos6[[#This Row],[PRYApath]]&amp;" "&amp;Tabla_Consulta_desde_proyectos6[[#This Row],[Usunombre]]</f>
        <v>/0002/0014 MELVIN BRENES GOMEZ</v>
      </c>
    </row>
    <row r="6951" spans="1:11" x14ac:dyDescent="0.3">
      <c r="A6951" t="s">
        <v>106</v>
      </c>
      <c r="D6951" t="s">
        <v>3846</v>
      </c>
      <c r="E6951" t="s">
        <v>58</v>
      </c>
      <c r="F6951" t="s">
        <v>4610</v>
      </c>
      <c r="G6951">
        <v>3.5</v>
      </c>
      <c r="H69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1" t="str">
        <f>Tabla_Consulta_desde_proyectos6[[#This Row],[PRYApath]]&amp;" "&amp;Tabla_Consulta_desde_proyectos6[[#This Row],[Usunombre]]</f>
        <v>/0002/0014 MELVIN BRENES GOMEZ</v>
      </c>
    </row>
    <row r="6952" spans="1:11" x14ac:dyDescent="0.3">
      <c r="A6952" t="s">
        <v>106</v>
      </c>
      <c r="D6952" t="s">
        <v>1096</v>
      </c>
      <c r="E6952" t="s">
        <v>60</v>
      </c>
      <c r="F6952" t="s">
        <v>4388</v>
      </c>
      <c r="G6952">
        <v>3.5</v>
      </c>
      <c r="H69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2" t="str">
        <f>Tabla_Consulta_desde_proyectos6[[#This Row],[PRYApath]]&amp;" "&amp;Tabla_Consulta_desde_proyectos6[[#This Row],[Usunombre]]</f>
        <v>/0006/0002 AARON VARGAS VALVERDE</v>
      </c>
    </row>
    <row r="6953" spans="1:11" x14ac:dyDescent="0.3">
      <c r="A6953" t="s">
        <v>106</v>
      </c>
      <c r="D6953" t="s">
        <v>1096</v>
      </c>
      <c r="E6953" t="s">
        <v>58</v>
      </c>
      <c r="F6953" t="s">
        <v>4284</v>
      </c>
      <c r="G6953">
        <v>2</v>
      </c>
      <c r="H69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3" t="str">
        <f>Tabla_Consulta_desde_proyectos6[[#This Row],[PRYApath]]&amp;" "&amp;Tabla_Consulta_desde_proyectos6[[#This Row],[Usunombre]]</f>
        <v>/0006/0002 MELVIN BRENES GOMEZ</v>
      </c>
    </row>
    <row r="6954" spans="1:11" x14ac:dyDescent="0.3">
      <c r="A6954" t="s">
        <v>106</v>
      </c>
      <c r="D6954" t="s">
        <v>1096</v>
      </c>
      <c r="E6954" t="s">
        <v>58</v>
      </c>
      <c r="F6954" t="s">
        <v>4342</v>
      </c>
      <c r="G6954">
        <v>1</v>
      </c>
      <c r="H69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4" t="str">
        <f>Tabla_Consulta_desde_proyectos6[[#This Row],[PRYApath]]&amp;" "&amp;Tabla_Consulta_desde_proyectos6[[#This Row],[Usunombre]]</f>
        <v>/0006/0002 MELVIN BRENES GOMEZ</v>
      </c>
    </row>
    <row r="6955" spans="1:11" x14ac:dyDescent="0.3">
      <c r="A6955" t="s">
        <v>106</v>
      </c>
      <c r="D6955" t="s">
        <v>3517</v>
      </c>
      <c r="E6955" t="s">
        <v>58</v>
      </c>
      <c r="F6955" t="s">
        <v>4284</v>
      </c>
      <c r="G6955">
        <v>2</v>
      </c>
      <c r="H69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5" t="str">
        <f>Tabla_Consulta_desde_proyectos6[[#This Row],[PRYApath]]&amp;" "&amp;Tabla_Consulta_desde_proyectos6[[#This Row],[Usunombre]]</f>
        <v>/0006/0008 MELVIN BRENES GOMEZ</v>
      </c>
    </row>
    <row r="6956" spans="1:11" x14ac:dyDescent="0.3">
      <c r="A6956" t="s">
        <v>106</v>
      </c>
      <c r="D6956" t="s">
        <v>3517</v>
      </c>
      <c r="E6956" t="s">
        <v>58</v>
      </c>
      <c r="F6956" t="s">
        <v>4342</v>
      </c>
      <c r="G6956">
        <v>3</v>
      </c>
      <c r="H69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6" t="str">
        <f>Tabla_Consulta_desde_proyectos6[[#This Row],[PRYApath]]&amp;" "&amp;Tabla_Consulta_desde_proyectos6[[#This Row],[Usunombre]]</f>
        <v>/0006/0008 MELVIN BRENES GOMEZ</v>
      </c>
    </row>
    <row r="6957" spans="1:11" x14ac:dyDescent="0.3">
      <c r="A6957" t="s">
        <v>106</v>
      </c>
      <c r="D6957" t="s">
        <v>5003</v>
      </c>
      <c r="E6957" t="s">
        <v>58</v>
      </c>
      <c r="F6957" t="s">
        <v>4284</v>
      </c>
      <c r="G6957">
        <v>2</v>
      </c>
      <c r="H69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7" t="str">
        <f>Tabla_Consulta_desde_proyectos6[[#This Row],[PRYApath]]&amp;" "&amp;Tabla_Consulta_desde_proyectos6[[#This Row],[Usunombre]]</f>
        <v>/0006/0012 MELVIN BRENES GOMEZ</v>
      </c>
    </row>
    <row r="6958" spans="1:11" x14ac:dyDescent="0.3">
      <c r="A6958" t="s">
        <v>106</v>
      </c>
      <c r="D6958" t="s">
        <v>5003</v>
      </c>
      <c r="E6958" t="s">
        <v>58</v>
      </c>
      <c r="F6958" t="s">
        <v>4342</v>
      </c>
      <c r="G6958">
        <v>1</v>
      </c>
      <c r="H69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8" t="str">
        <f>Tabla_Consulta_desde_proyectos6[[#This Row],[PRYApath]]&amp;" "&amp;Tabla_Consulta_desde_proyectos6[[#This Row],[Usunombre]]</f>
        <v>/0006/0012 MELVIN BRENES GOMEZ</v>
      </c>
    </row>
    <row r="6959" spans="1:11" x14ac:dyDescent="0.3">
      <c r="A6959" t="s">
        <v>106</v>
      </c>
      <c r="B6959" t="s">
        <v>4993</v>
      </c>
      <c r="C6959" t="s">
        <v>5382</v>
      </c>
      <c r="D6959" t="s">
        <v>4551</v>
      </c>
      <c r="E6959" t="s">
        <v>309</v>
      </c>
      <c r="F6959" t="s">
        <v>4593</v>
      </c>
      <c r="G6959">
        <v>1</v>
      </c>
      <c r="H69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59" t="str">
        <f>Tabla_Consulta_desde_proyectos6[[#This Row],[PRYApath]]&amp;" "&amp;Tabla_Consulta_desde_proyectos6[[#This Row],[Usunombre]]</f>
        <v>/0010/0002 ANTHONY ALVAREZ NAVARRO</v>
      </c>
    </row>
    <row r="6960" spans="1:11" x14ac:dyDescent="0.3">
      <c r="A6960" t="s">
        <v>106</v>
      </c>
      <c r="B6960" t="s">
        <v>4993</v>
      </c>
      <c r="C6960" t="s">
        <v>5381</v>
      </c>
      <c r="D6960" t="s">
        <v>4551</v>
      </c>
      <c r="E6960" t="s">
        <v>309</v>
      </c>
      <c r="F6960" t="s">
        <v>4593</v>
      </c>
      <c r="G6960">
        <v>8</v>
      </c>
      <c r="H69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0" t="str">
        <f>Tabla_Consulta_desde_proyectos6[[#This Row],[PRYApath]]&amp;" "&amp;Tabla_Consulta_desde_proyectos6[[#This Row],[Usunombre]]</f>
        <v>/0010/0002 ANTHONY ALVAREZ NAVARRO</v>
      </c>
    </row>
    <row r="6961" spans="1:11" x14ac:dyDescent="0.3">
      <c r="A6961" t="s">
        <v>106</v>
      </c>
      <c r="B6961" t="s">
        <v>4993</v>
      </c>
      <c r="C6961" t="s">
        <v>5382</v>
      </c>
      <c r="D6961" t="s">
        <v>4551</v>
      </c>
      <c r="E6961" t="s">
        <v>309</v>
      </c>
      <c r="F6961" t="s">
        <v>4610</v>
      </c>
      <c r="G6961">
        <v>12</v>
      </c>
      <c r="H69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1" t="str">
        <f>Tabla_Consulta_desde_proyectos6[[#This Row],[PRYApath]]&amp;" "&amp;Tabla_Consulta_desde_proyectos6[[#This Row],[Usunombre]]</f>
        <v>/0010/0002 ANTHONY ALVAREZ NAVARRO</v>
      </c>
    </row>
    <row r="6962" spans="1:11" x14ac:dyDescent="0.3">
      <c r="A6962" t="s">
        <v>106</v>
      </c>
      <c r="B6962" t="s">
        <v>4993</v>
      </c>
      <c r="C6962" t="s">
        <v>5381</v>
      </c>
      <c r="D6962" t="s">
        <v>4551</v>
      </c>
      <c r="E6962" t="s">
        <v>309</v>
      </c>
      <c r="F6962" t="s">
        <v>4610</v>
      </c>
      <c r="G6962">
        <v>6</v>
      </c>
      <c r="H69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2" t="str">
        <f>Tabla_Consulta_desde_proyectos6[[#This Row],[PRYApath]]&amp;" "&amp;Tabla_Consulta_desde_proyectos6[[#This Row],[Usunombre]]</f>
        <v>/0010/0002 ANTHONY ALVAREZ NAVARRO</v>
      </c>
    </row>
    <row r="6963" spans="1:11" x14ac:dyDescent="0.3">
      <c r="A6963" t="s">
        <v>106</v>
      </c>
      <c r="B6963" t="s">
        <v>4993</v>
      </c>
      <c r="C6963" t="s">
        <v>5382</v>
      </c>
      <c r="D6963" t="s">
        <v>4551</v>
      </c>
      <c r="E6963" t="s">
        <v>309</v>
      </c>
      <c r="F6963" t="s">
        <v>4692</v>
      </c>
      <c r="G6963">
        <v>4</v>
      </c>
      <c r="H69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3" t="str">
        <f>Tabla_Consulta_desde_proyectos6[[#This Row],[PRYApath]]&amp;" "&amp;Tabla_Consulta_desde_proyectos6[[#This Row],[Usunombre]]</f>
        <v>/0010/0002 ANTHONY ALVAREZ NAVARRO</v>
      </c>
    </row>
    <row r="6964" spans="1:11" x14ac:dyDescent="0.3">
      <c r="A6964" t="s">
        <v>106</v>
      </c>
      <c r="B6964" t="s">
        <v>4993</v>
      </c>
      <c r="C6964" t="s">
        <v>5381</v>
      </c>
      <c r="D6964" t="s">
        <v>4551</v>
      </c>
      <c r="E6964" t="s">
        <v>309</v>
      </c>
      <c r="F6964" t="s">
        <v>4692</v>
      </c>
      <c r="G6964">
        <v>1</v>
      </c>
      <c r="H69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4" t="str">
        <f>Tabla_Consulta_desde_proyectos6[[#This Row],[PRYApath]]&amp;" "&amp;Tabla_Consulta_desde_proyectos6[[#This Row],[Usunombre]]</f>
        <v>/0010/0002 ANTHONY ALVAREZ NAVARRO</v>
      </c>
    </row>
    <row r="6965" spans="1:11" x14ac:dyDescent="0.3">
      <c r="A6965" t="s">
        <v>106</v>
      </c>
      <c r="B6965" t="s">
        <v>4993</v>
      </c>
      <c r="C6965" t="s">
        <v>5382</v>
      </c>
      <c r="D6965" t="s">
        <v>4551</v>
      </c>
      <c r="E6965" t="s">
        <v>4123</v>
      </c>
      <c r="F6965" t="s">
        <v>4610</v>
      </c>
      <c r="G6965">
        <v>4</v>
      </c>
      <c r="H69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5" t="str">
        <f>Tabla_Consulta_desde_proyectos6[[#This Row],[PRYApath]]&amp;" "&amp;Tabla_Consulta_desde_proyectos6[[#This Row],[Usunombre]]</f>
        <v>/0010/0002 CESAR MATARRITA MATARRITA</v>
      </c>
    </row>
    <row r="6966" spans="1:11" x14ac:dyDescent="0.3">
      <c r="A6966" t="s">
        <v>106</v>
      </c>
      <c r="B6966" t="s">
        <v>4993</v>
      </c>
      <c r="C6966" t="s">
        <v>5381</v>
      </c>
      <c r="D6966" t="s">
        <v>4551</v>
      </c>
      <c r="E6966" t="s">
        <v>4123</v>
      </c>
      <c r="F6966" t="s">
        <v>4610</v>
      </c>
      <c r="G6966">
        <v>6</v>
      </c>
      <c r="H69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6" t="str">
        <f>Tabla_Consulta_desde_proyectos6[[#This Row],[PRYApath]]&amp;" "&amp;Tabla_Consulta_desde_proyectos6[[#This Row],[Usunombre]]</f>
        <v>/0010/0002 CESAR MATARRITA MATARRITA</v>
      </c>
    </row>
    <row r="6967" spans="1:11" x14ac:dyDescent="0.3">
      <c r="A6967" t="s">
        <v>106</v>
      </c>
      <c r="B6967" t="s">
        <v>4993</v>
      </c>
      <c r="C6967" t="s">
        <v>5382</v>
      </c>
      <c r="D6967" t="s">
        <v>4551</v>
      </c>
      <c r="E6967" t="s">
        <v>4123</v>
      </c>
      <c r="F6967" t="s">
        <v>4692</v>
      </c>
      <c r="G6967">
        <v>2</v>
      </c>
      <c r="H69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7" t="str">
        <f>Tabla_Consulta_desde_proyectos6[[#This Row],[PRYApath]]&amp;" "&amp;Tabla_Consulta_desde_proyectos6[[#This Row],[Usunombre]]</f>
        <v>/0010/0002 CESAR MATARRITA MATARRITA</v>
      </c>
    </row>
    <row r="6968" spans="1:11" x14ac:dyDescent="0.3">
      <c r="A6968" t="s">
        <v>106</v>
      </c>
      <c r="B6968" t="s">
        <v>4993</v>
      </c>
      <c r="C6968" t="s">
        <v>5383</v>
      </c>
      <c r="D6968" t="s">
        <v>4551</v>
      </c>
      <c r="E6968" t="s">
        <v>4124</v>
      </c>
      <c r="F6968" t="s">
        <v>4493</v>
      </c>
      <c r="G6968">
        <v>0.5</v>
      </c>
      <c r="H69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8" t="str">
        <f>Tabla_Consulta_desde_proyectos6[[#This Row],[PRYApath]]&amp;" "&amp;Tabla_Consulta_desde_proyectos6[[#This Row],[Usunombre]]</f>
        <v>/0010/0002 CRISTOPHER AVILA CASTILLO</v>
      </c>
    </row>
    <row r="6969" spans="1:11" x14ac:dyDescent="0.3">
      <c r="A6969" t="s">
        <v>106</v>
      </c>
      <c r="B6969" t="s">
        <v>4993</v>
      </c>
      <c r="C6969" t="s">
        <v>5382</v>
      </c>
      <c r="D6969" t="s">
        <v>4551</v>
      </c>
      <c r="E6969" t="s">
        <v>294</v>
      </c>
      <c r="F6969" t="s">
        <v>4692</v>
      </c>
      <c r="G6969">
        <v>3</v>
      </c>
      <c r="H69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69" t="str">
        <f>Tabla_Consulta_desde_proyectos6[[#This Row],[PRYApath]]&amp;" "&amp;Tabla_Consulta_desde_proyectos6[[#This Row],[Usunombre]]</f>
        <v>/0010/0002 JOSE DANIEL CHINCHILLA CERDAS</v>
      </c>
    </row>
    <row r="6970" spans="1:11" x14ac:dyDescent="0.3">
      <c r="A6970" t="s">
        <v>106</v>
      </c>
      <c r="B6970" t="s">
        <v>4993</v>
      </c>
      <c r="C6970" t="s">
        <v>4995</v>
      </c>
      <c r="D6970" t="s">
        <v>4551</v>
      </c>
      <c r="E6970" t="s">
        <v>299</v>
      </c>
      <c r="F6970" t="s">
        <v>4559</v>
      </c>
      <c r="G6970">
        <v>10</v>
      </c>
      <c r="H69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0" t="str">
        <f>Tabla_Consulta_desde_proyectos6[[#This Row],[PRYApath]]&amp;" "&amp;Tabla_Consulta_desde_proyectos6[[#This Row],[Usunombre]]</f>
        <v>/0010/0002 MARCO ANTONIO ALPIZAR RODRIGUEZ</v>
      </c>
    </row>
    <row r="6971" spans="1:11" x14ac:dyDescent="0.3">
      <c r="A6971" t="s">
        <v>106</v>
      </c>
      <c r="B6971" t="s">
        <v>4993</v>
      </c>
      <c r="C6971" t="s">
        <v>5383</v>
      </c>
      <c r="D6971" t="s">
        <v>4551</v>
      </c>
      <c r="E6971" t="s">
        <v>299</v>
      </c>
      <c r="F6971" t="s">
        <v>4559</v>
      </c>
      <c r="G6971">
        <v>28</v>
      </c>
      <c r="H69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1" t="str">
        <f>Tabla_Consulta_desde_proyectos6[[#This Row],[PRYApath]]&amp;" "&amp;Tabla_Consulta_desde_proyectos6[[#This Row],[Usunombre]]</f>
        <v>/0010/0002 MARCO ANTONIO ALPIZAR RODRIGUEZ</v>
      </c>
    </row>
    <row r="6972" spans="1:11" x14ac:dyDescent="0.3">
      <c r="A6972" t="s">
        <v>106</v>
      </c>
      <c r="B6972" t="s">
        <v>4993</v>
      </c>
      <c r="C6972" t="s">
        <v>5383</v>
      </c>
      <c r="D6972" t="s">
        <v>4551</v>
      </c>
      <c r="E6972" t="s">
        <v>299</v>
      </c>
      <c r="F6972" t="s">
        <v>4593</v>
      </c>
      <c r="G6972">
        <v>20</v>
      </c>
      <c r="H69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2" t="str">
        <f>Tabla_Consulta_desde_proyectos6[[#This Row],[PRYApath]]&amp;" "&amp;Tabla_Consulta_desde_proyectos6[[#This Row],[Usunombre]]</f>
        <v>/0010/0002 MARCO ANTONIO ALPIZAR RODRIGUEZ</v>
      </c>
    </row>
    <row r="6973" spans="1:11" x14ac:dyDescent="0.3">
      <c r="A6973" t="s">
        <v>106</v>
      </c>
      <c r="B6973" t="s">
        <v>4993</v>
      </c>
      <c r="C6973" t="s">
        <v>5383</v>
      </c>
      <c r="D6973" t="s">
        <v>4551</v>
      </c>
      <c r="E6973" t="s">
        <v>299</v>
      </c>
      <c r="F6973" t="s">
        <v>4610</v>
      </c>
      <c r="G6973">
        <v>7</v>
      </c>
      <c r="H69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3" t="str">
        <f>Tabla_Consulta_desde_proyectos6[[#This Row],[PRYApath]]&amp;" "&amp;Tabla_Consulta_desde_proyectos6[[#This Row],[Usunombre]]</f>
        <v>/0010/0002 MARCO ANTONIO ALPIZAR RODRIGUEZ</v>
      </c>
    </row>
    <row r="6974" spans="1:11" x14ac:dyDescent="0.3">
      <c r="A6974" t="s">
        <v>106</v>
      </c>
      <c r="B6974" t="s">
        <v>4996</v>
      </c>
      <c r="C6974" t="s">
        <v>4997</v>
      </c>
      <c r="D6974" t="s">
        <v>5195</v>
      </c>
      <c r="E6974" t="s">
        <v>286</v>
      </c>
      <c r="F6974" t="s">
        <v>4388</v>
      </c>
      <c r="G6974">
        <v>1</v>
      </c>
      <c r="H69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4" t="str">
        <f>Tabla_Consulta_desde_proyectos6[[#This Row],[PRYApath]]&amp;" "&amp;Tabla_Consulta_desde_proyectos6[[#This Row],[Usunombre]]</f>
        <v>/0010/0004 ALFONSO FUENTES RODRIGUEZ</v>
      </c>
    </row>
    <row r="6975" spans="1:11" x14ac:dyDescent="0.3">
      <c r="A6975" t="s">
        <v>106</v>
      </c>
      <c r="B6975" t="s">
        <v>4996</v>
      </c>
      <c r="C6975" t="s">
        <v>4997</v>
      </c>
      <c r="D6975" t="s">
        <v>5195</v>
      </c>
      <c r="E6975" t="s">
        <v>65</v>
      </c>
      <c r="F6975" t="s">
        <v>4258</v>
      </c>
      <c r="G6975">
        <v>10.35</v>
      </c>
      <c r="H69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5" t="str">
        <f>Tabla_Consulta_desde_proyectos6[[#This Row],[PRYApath]]&amp;" "&amp;Tabla_Consulta_desde_proyectos6[[#This Row],[Usunombre]]</f>
        <v>/0010/0004 ALFONSO VARGAS CHAVES</v>
      </c>
    </row>
    <row r="6976" spans="1:11" x14ac:dyDescent="0.3">
      <c r="A6976" t="s">
        <v>106</v>
      </c>
      <c r="B6976" t="s">
        <v>4996</v>
      </c>
      <c r="C6976" t="s">
        <v>4997</v>
      </c>
      <c r="D6976" t="s">
        <v>5195</v>
      </c>
      <c r="E6976" t="s">
        <v>65</v>
      </c>
      <c r="F6976" t="s">
        <v>4284</v>
      </c>
      <c r="G6976">
        <v>8.41</v>
      </c>
      <c r="H69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6" t="str">
        <f>Tabla_Consulta_desde_proyectos6[[#This Row],[PRYApath]]&amp;" "&amp;Tabla_Consulta_desde_proyectos6[[#This Row],[Usunombre]]</f>
        <v>/0010/0004 ALFONSO VARGAS CHAVES</v>
      </c>
    </row>
    <row r="6977" spans="1:11" x14ac:dyDescent="0.3">
      <c r="A6977" t="s">
        <v>106</v>
      </c>
      <c r="B6977" t="s">
        <v>4996</v>
      </c>
      <c r="C6977" t="s">
        <v>4997</v>
      </c>
      <c r="D6977" t="s">
        <v>5195</v>
      </c>
      <c r="E6977" t="s">
        <v>65</v>
      </c>
      <c r="F6977" t="s">
        <v>4342</v>
      </c>
      <c r="G6977">
        <v>8.15</v>
      </c>
      <c r="H69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7" t="str">
        <f>Tabla_Consulta_desde_proyectos6[[#This Row],[PRYApath]]&amp;" "&amp;Tabla_Consulta_desde_proyectos6[[#This Row],[Usunombre]]</f>
        <v>/0010/0004 ALFONSO VARGAS CHAVES</v>
      </c>
    </row>
    <row r="6978" spans="1:11" x14ac:dyDescent="0.3">
      <c r="A6978" t="s">
        <v>106</v>
      </c>
      <c r="B6978" t="s">
        <v>4996</v>
      </c>
      <c r="C6978" t="s">
        <v>4997</v>
      </c>
      <c r="D6978" t="s">
        <v>5195</v>
      </c>
      <c r="E6978" t="s">
        <v>65</v>
      </c>
      <c r="F6978" t="s">
        <v>4366</v>
      </c>
      <c r="G6978">
        <v>5.75</v>
      </c>
      <c r="H69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8" t="str">
        <f>Tabla_Consulta_desde_proyectos6[[#This Row],[PRYApath]]&amp;" "&amp;Tabla_Consulta_desde_proyectos6[[#This Row],[Usunombre]]</f>
        <v>/0010/0004 ALFONSO VARGAS CHAVES</v>
      </c>
    </row>
    <row r="6979" spans="1:11" x14ac:dyDescent="0.3">
      <c r="A6979" t="s">
        <v>106</v>
      </c>
      <c r="B6979" t="s">
        <v>4996</v>
      </c>
      <c r="C6979" t="s">
        <v>4997</v>
      </c>
      <c r="D6979" t="s">
        <v>5195</v>
      </c>
      <c r="E6979" t="s">
        <v>65</v>
      </c>
      <c r="F6979" t="s">
        <v>4388</v>
      </c>
      <c r="G6979">
        <v>6</v>
      </c>
      <c r="H69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79" t="str">
        <f>Tabla_Consulta_desde_proyectos6[[#This Row],[PRYApath]]&amp;" "&amp;Tabla_Consulta_desde_proyectos6[[#This Row],[Usunombre]]</f>
        <v>/0010/0004 ALFONSO VARGAS CHAVES</v>
      </c>
    </row>
    <row r="6980" spans="1:11" x14ac:dyDescent="0.3">
      <c r="A6980" t="s">
        <v>106</v>
      </c>
      <c r="B6980" t="s">
        <v>4996</v>
      </c>
      <c r="C6980" t="s">
        <v>4997</v>
      </c>
      <c r="D6980" t="s">
        <v>5195</v>
      </c>
      <c r="E6980" t="s">
        <v>65</v>
      </c>
      <c r="F6980" t="s">
        <v>4422</v>
      </c>
      <c r="G6980">
        <v>5.5</v>
      </c>
      <c r="H69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0" t="str">
        <f>Tabla_Consulta_desde_proyectos6[[#This Row],[PRYApath]]&amp;" "&amp;Tabla_Consulta_desde_proyectos6[[#This Row],[Usunombre]]</f>
        <v>/0010/0004 ALFONSO VARGAS CHAVES</v>
      </c>
    </row>
    <row r="6981" spans="1:11" x14ac:dyDescent="0.3">
      <c r="A6981" t="s">
        <v>106</v>
      </c>
      <c r="B6981" t="s">
        <v>4996</v>
      </c>
      <c r="C6981" t="s">
        <v>4997</v>
      </c>
      <c r="D6981" t="s">
        <v>5195</v>
      </c>
      <c r="E6981" t="s">
        <v>65</v>
      </c>
      <c r="F6981" t="s">
        <v>4434</v>
      </c>
      <c r="G6981">
        <v>7.5</v>
      </c>
      <c r="H69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1" t="str">
        <f>Tabla_Consulta_desde_proyectos6[[#This Row],[PRYApath]]&amp;" "&amp;Tabla_Consulta_desde_proyectos6[[#This Row],[Usunombre]]</f>
        <v>/0010/0004 ALFONSO VARGAS CHAVES</v>
      </c>
    </row>
    <row r="6982" spans="1:11" x14ac:dyDescent="0.3">
      <c r="A6982" t="s">
        <v>106</v>
      </c>
      <c r="B6982" t="s">
        <v>4996</v>
      </c>
      <c r="C6982" t="s">
        <v>4997</v>
      </c>
      <c r="D6982" t="s">
        <v>5195</v>
      </c>
      <c r="E6982" t="s">
        <v>65</v>
      </c>
      <c r="F6982" t="s">
        <v>4493</v>
      </c>
      <c r="G6982">
        <v>7.75</v>
      </c>
      <c r="H69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2" t="str">
        <f>Tabla_Consulta_desde_proyectos6[[#This Row],[PRYApath]]&amp;" "&amp;Tabla_Consulta_desde_proyectos6[[#This Row],[Usunombre]]</f>
        <v>/0010/0004 ALFONSO VARGAS CHAVES</v>
      </c>
    </row>
    <row r="6983" spans="1:11" x14ac:dyDescent="0.3">
      <c r="A6983" t="s">
        <v>106</v>
      </c>
      <c r="B6983" t="s">
        <v>4996</v>
      </c>
      <c r="C6983" t="s">
        <v>4997</v>
      </c>
      <c r="D6983" t="s">
        <v>5195</v>
      </c>
      <c r="E6983" t="s">
        <v>65</v>
      </c>
      <c r="F6983" t="s">
        <v>4559</v>
      </c>
      <c r="G6983">
        <v>3.75</v>
      </c>
      <c r="H69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3" t="str">
        <f>Tabla_Consulta_desde_proyectos6[[#This Row],[PRYApath]]&amp;" "&amp;Tabla_Consulta_desde_proyectos6[[#This Row],[Usunombre]]</f>
        <v>/0010/0004 ALFONSO VARGAS CHAVES</v>
      </c>
    </row>
    <row r="6984" spans="1:11" x14ac:dyDescent="0.3">
      <c r="A6984" t="s">
        <v>106</v>
      </c>
      <c r="B6984" t="s">
        <v>4996</v>
      </c>
      <c r="C6984" t="s">
        <v>4997</v>
      </c>
      <c r="D6984" t="s">
        <v>5195</v>
      </c>
      <c r="E6984" t="s">
        <v>65</v>
      </c>
      <c r="F6984" t="s">
        <v>4593</v>
      </c>
      <c r="G6984">
        <v>4</v>
      </c>
      <c r="H69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4" t="str">
        <f>Tabla_Consulta_desde_proyectos6[[#This Row],[PRYApath]]&amp;" "&amp;Tabla_Consulta_desde_proyectos6[[#This Row],[Usunombre]]</f>
        <v>/0010/0004 ALFONSO VARGAS CHAVES</v>
      </c>
    </row>
    <row r="6985" spans="1:11" x14ac:dyDescent="0.3">
      <c r="A6985" t="s">
        <v>106</v>
      </c>
      <c r="B6985" t="s">
        <v>4996</v>
      </c>
      <c r="C6985" t="s">
        <v>5196</v>
      </c>
      <c r="D6985" t="s">
        <v>5195</v>
      </c>
      <c r="E6985" t="s">
        <v>309</v>
      </c>
      <c r="F6985" t="s">
        <v>4559</v>
      </c>
      <c r="G6985">
        <v>9</v>
      </c>
      <c r="H69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5" t="str">
        <f>Tabla_Consulta_desde_proyectos6[[#This Row],[PRYApath]]&amp;" "&amp;Tabla_Consulta_desde_proyectos6[[#This Row],[Usunombre]]</f>
        <v>/0010/0004 ANTHONY ALVAREZ NAVARRO</v>
      </c>
    </row>
    <row r="6986" spans="1:11" x14ac:dyDescent="0.3">
      <c r="A6986" t="s">
        <v>106</v>
      </c>
      <c r="B6986" t="s">
        <v>4996</v>
      </c>
      <c r="C6986" t="s">
        <v>5196</v>
      </c>
      <c r="D6986" t="s">
        <v>5195</v>
      </c>
      <c r="E6986" t="s">
        <v>262</v>
      </c>
      <c r="F6986" t="s">
        <v>4593</v>
      </c>
      <c r="G6986">
        <v>0.25</v>
      </c>
      <c r="H69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6" t="str">
        <f>Tabla_Consulta_desde_proyectos6[[#This Row],[PRYApath]]&amp;" "&amp;Tabla_Consulta_desde_proyectos6[[#This Row],[Usunombre]]</f>
        <v>/0010/0004 ELIER CORTES BALTODANO</v>
      </c>
    </row>
    <row r="6987" spans="1:11" x14ac:dyDescent="0.3">
      <c r="A6987" t="s">
        <v>106</v>
      </c>
      <c r="B6987" t="s">
        <v>4996</v>
      </c>
      <c r="C6987" t="s">
        <v>4997</v>
      </c>
      <c r="D6987" t="s">
        <v>5195</v>
      </c>
      <c r="E6987" t="s">
        <v>4214</v>
      </c>
      <c r="F6987" t="s">
        <v>4422</v>
      </c>
      <c r="G6987">
        <v>1</v>
      </c>
      <c r="H69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7" t="str">
        <f>Tabla_Consulta_desde_proyectos6[[#This Row],[PRYApath]]&amp;" "&amp;Tabla_Consulta_desde_proyectos6[[#This Row],[Usunombre]]</f>
        <v>/0010/0004 GERARDO BOLIVAR VARGAS FERNANDEZ</v>
      </c>
    </row>
    <row r="6988" spans="1:11" x14ac:dyDescent="0.3">
      <c r="A6988" t="s">
        <v>106</v>
      </c>
      <c r="B6988" t="s">
        <v>4996</v>
      </c>
      <c r="C6988" t="s">
        <v>5393</v>
      </c>
      <c r="D6988" t="s">
        <v>5195</v>
      </c>
      <c r="E6988" t="s">
        <v>4214</v>
      </c>
      <c r="F6988" t="s">
        <v>4422</v>
      </c>
      <c r="G6988">
        <v>5.5</v>
      </c>
      <c r="H69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8" t="str">
        <f>Tabla_Consulta_desde_proyectos6[[#This Row],[PRYApath]]&amp;" "&amp;Tabla_Consulta_desde_proyectos6[[#This Row],[Usunombre]]</f>
        <v>/0010/0004 GERARDO BOLIVAR VARGAS FERNANDEZ</v>
      </c>
    </row>
    <row r="6989" spans="1:11" x14ac:dyDescent="0.3">
      <c r="A6989" t="s">
        <v>106</v>
      </c>
      <c r="B6989" t="s">
        <v>4996</v>
      </c>
      <c r="C6989" t="s">
        <v>5395</v>
      </c>
      <c r="D6989" t="s">
        <v>5195</v>
      </c>
      <c r="E6989" t="s">
        <v>4214</v>
      </c>
      <c r="F6989" t="s">
        <v>4422</v>
      </c>
      <c r="G6989">
        <v>30.25</v>
      </c>
      <c r="H69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89" t="str">
        <f>Tabla_Consulta_desde_proyectos6[[#This Row],[PRYApath]]&amp;" "&amp;Tabla_Consulta_desde_proyectos6[[#This Row],[Usunombre]]</f>
        <v>/0010/0004 GERARDO BOLIVAR VARGAS FERNANDEZ</v>
      </c>
    </row>
    <row r="6990" spans="1:11" x14ac:dyDescent="0.3">
      <c r="A6990" t="s">
        <v>106</v>
      </c>
      <c r="B6990" t="s">
        <v>4996</v>
      </c>
      <c r="C6990" t="s">
        <v>4998</v>
      </c>
      <c r="D6990" t="s">
        <v>5195</v>
      </c>
      <c r="E6990" t="s">
        <v>4214</v>
      </c>
      <c r="F6990" t="s">
        <v>4422</v>
      </c>
      <c r="G6990">
        <v>3.7</v>
      </c>
      <c r="H69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0" t="str">
        <f>Tabla_Consulta_desde_proyectos6[[#This Row],[PRYApath]]&amp;" "&amp;Tabla_Consulta_desde_proyectos6[[#This Row],[Usunombre]]</f>
        <v>/0010/0004 GERARDO BOLIVAR VARGAS FERNANDEZ</v>
      </c>
    </row>
    <row r="6991" spans="1:11" x14ac:dyDescent="0.3">
      <c r="A6991" t="s">
        <v>106</v>
      </c>
      <c r="B6991" t="s">
        <v>4996</v>
      </c>
      <c r="C6991" t="s">
        <v>4997</v>
      </c>
      <c r="D6991" t="s">
        <v>5195</v>
      </c>
      <c r="E6991" t="s">
        <v>4214</v>
      </c>
      <c r="F6991" t="s">
        <v>4434</v>
      </c>
      <c r="G6991">
        <v>1</v>
      </c>
      <c r="H69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1" t="str">
        <f>Tabla_Consulta_desde_proyectos6[[#This Row],[PRYApath]]&amp;" "&amp;Tabla_Consulta_desde_proyectos6[[#This Row],[Usunombre]]</f>
        <v>/0010/0004 GERARDO BOLIVAR VARGAS FERNANDEZ</v>
      </c>
    </row>
    <row r="6992" spans="1:11" x14ac:dyDescent="0.3">
      <c r="A6992" t="s">
        <v>106</v>
      </c>
      <c r="B6992" t="s">
        <v>4996</v>
      </c>
      <c r="C6992" t="s">
        <v>5393</v>
      </c>
      <c r="D6992" t="s">
        <v>5195</v>
      </c>
      <c r="E6992" t="s">
        <v>4214</v>
      </c>
      <c r="F6992" t="s">
        <v>4434</v>
      </c>
      <c r="G6992">
        <v>5.7</v>
      </c>
      <c r="H69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2" t="str">
        <f>Tabla_Consulta_desde_proyectos6[[#This Row],[PRYApath]]&amp;" "&amp;Tabla_Consulta_desde_proyectos6[[#This Row],[Usunombre]]</f>
        <v>/0010/0004 GERARDO BOLIVAR VARGAS FERNANDEZ</v>
      </c>
    </row>
    <row r="6993" spans="1:11" x14ac:dyDescent="0.3">
      <c r="A6993" t="s">
        <v>106</v>
      </c>
      <c r="B6993" t="s">
        <v>4996</v>
      </c>
      <c r="C6993" t="s">
        <v>5393</v>
      </c>
      <c r="D6993" t="s">
        <v>5195</v>
      </c>
      <c r="E6993" t="s">
        <v>4214</v>
      </c>
      <c r="F6993" t="s">
        <v>4493</v>
      </c>
      <c r="G6993">
        <v>13.2</v>
      </c>
      <c r="H69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3" t="str">
        <f>Tabla_Consulta_desde_proyectos6[[#This Row],[PRYApath]]&amp;" "&amp;Tabla_Consulta_desde_proyectos6[[#This Row],[Usunombre]]</f>
        <v>/0010/0004 GERARDO BOLIVAR VARGAS FERNANDEZ</v>
      </c>
    </row>
    <row r="6994" spans="1:11" x14ac:dyDescent="0.3">
      <c r="A6994" t="s">
        <v>106</v>
      </c>
      <c r="B6994" t="s">
        <v>4996</v>
      </c>
      <c r="C6994" t="s">
        <v>4997</v>
      </c>
      <c r="D6994" t="s">
        <v>5195</v>
      </c>
      <c r="E6994" t="s">
        <v>4214</v>
      </c>
      <c r="F6994" t="s">
        <v>4559</v>
      </c>
      <c r="G6994">
        <v>0.6</v>
      </c>
      <c r="H69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4" t="str">
        <f>Tabla_Consulta_desde_proyectos6[[#This Row],[PRYApath]]&amp;" "&amp;Tabla_Consulta_desde_proyectos6[[#This Row],[Usunombre]]</f>
        <v>/0010/0004 GERARDO BOLIVAR VARGAS FERNANDEZ</v>
      </c>
    </row>
    <row r="6995" spans="1:11" x14ac:dyDescent="0.3">
      <c r="A6995" t="s">
        <v>106</v>
      </c>
      <c r="B6995" t="s">
        <v>4996</v>
      </c>
      <c r="C6995" t="s">
        <v>5393</v>
      </c>
      <c r="D6995" t="s">
        <v>5195</v>
      </c>
      <c r="E6995" t="s">
        <v>4214</v>
      </c>
      <c r="F6995" t="s">
        <v>4559</v>
      </c>
      <c r="G6995">
        <v>11.7</v>
      </c>
      <c r="H69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5" t="str">
        <f>Tabla_Consulta_desde_proyectos6[[#This Row],[PRYApath]]&amp;" "&amp;Tabla_Consulta_desde_proyectos6[[#This Row],[Usunombre]]</f>
        <v>/0010/0004 GERARDO BOLIVAR VARGAS FERNANDEZ</v>
      </c>
    </row>
    <row r="6996" spans="1:11" x14ac:dyDescent="0.3">
      <c r="A6996" t="s">
        <v>106</v>
      </c>
      <c r="B6996" t="s">
        <v>4996</v>
      </c>
      <c r="C6996" t="s">
        <v>4997</v>
      </c>
      <c r="D6996" t="s">
        <v>5195</v>
      </c>
      <c r="E6996" t="s">
        <v>4214</v>
      </c>
      <c r="F6996" t="s">
        <v>4593</v>
      </c>
      <c r="G6996">
        <v>3.5</v>
      </c>
      <c r="H69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6" t="str">
        <f>Tabla_Consulta_desde_proyectos6[[#This Row],[PRYApath]]&amp;" "&amp;Tabla_Consulta_desde_proyectos6[[#This Row],[Usunombre]]</f>
        <v>/0010/0004 GERARDO BOLIVAR VARGAS FERNANDEZ</v>
      </c>
    </row>
    <row r="6997" spans="1:11" x14ac:dyDescent="0.3">
      <c r="A6997" t="s">
        <v>106</v>
      </c>
      <c r="B6997" t="s">
        <v>4996</v>
      </c>
      <c r="C6997" t="s">
        <v>5393</v>
      </c>
      <c r="D6997" t="s">
        <v>5195</v>
      </c>
      <c r="E6997" t="s">
        <v>4214</v>
      </c>
      <c r="F6997" t="s">
        <v>4593</v>
      </c>
      <c r="G6997">
        <v>7.25</v>
      </c>
      <c r="H69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7" t="str">
        <f>Tabla_Consulta_desde_proyectos6[[#This Row],[PRYApath]]&amp;" "&amp;Tabla_Consulta_desde_proyectos6[[#This Row],[Usunombre]]</f>
        <v>/0010/0004 GERARDO BOLIVAR VARGAS FERNANDEZ</v>
      </c>
    </row>
    <row r="6998" spans="1:11" x14ac:dyDescent="0.3">
      <c r="A6998" t="s">
        <v>106</v>
      </c>
      <c r="B6998" t="s">
        <v>4996</v>
      </c>
      <c r="C6998" t="s">
        <v>5395</v>
      </c>
      <c r="D6998" t="s">
        <v>5195</v>
      </c>
      <c r="E6998" t="s">
        <v>4214</v>
      </c>
      <c r="F6998" t="s">
        <v>4593</v>
      </c>
      <c r="G6998">
        <v>1.5</v>
      </c>
      <c r="H69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8" t="str">
        <f>Tabla_Consulta_desde_proyectos6[[#This Row],[PRYApath]]&amp;" "&amp;Tabla_Consulta_desde_proyectos6[[#This Row],[Usunombre]]</f>
        <v>/0010/0004 GERARDO BOLIVAR VARGAS FERNANDEZ</v>
      </c>
    </row>
    <row r="6999" spans="1:11" x14ac:dyDescent="0.3">
      <c r="A6999" t="s">
        <v>106</v>
      </c>
      <c r="B6999" t="s">
        <v>4996</v>
      </c>
      <c r="C6999" t="s">
        <v>4998</v>
      </c>
      <c r="D6999" t="s">
        <v>5195</v>
      </c>
      <c r="E6999" t="s">
        <v>4214</v>
      </c>
      <c r="F6999" t="s">
        <v>4593</v>
      </c>
      <c r="G6999">
        <v>1.75</v>
      </c>
      <c r="H69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69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69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6999" t="str">
        <f>Tabla_Consulta_desde_proyectos6[[#This Row],[PRYApath]]&amp;" "&amp;Tabla_Consulta_desde_proyectos6[[#This Row],[Usunombre]]</f>
        <v>/0010/0004 GERARDO BOLIVAR VARGAS FERNANDEZ</v>
      </c>
    </row>
    <row r="7000" spans="1:11" x14ac:dyDescent="0.3">
      <c r="A7000" t="s">
        <v>106</v>
      </c>
      <c r="B7000" t="s">
        <v>4996</v>
      </c>
      <c r="C7000" t="s">
        <v>4997</v>
      </c>
      <c r="D7000" t="s">
        <v>5195</v>
      </c>
      <c r="E7000" t="s">
        <v>4214</v>
      </c>
      <c r="F7000" t="s">
        <v>4610</v>
      </c>
      <c r="G7000">
        <v>2.5</v>
      </c>
      <c r="H70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0" t="str">
        <f>Tabla_Consulta_desde_proyectos6[[#This Row],[PRYApath]]&amp;" "&amp;Tabla_Consulta_desde_proyectos6[[#This Row],[Usunombre]]</f>
        <v>/0010/0004 GERARDO BOLIVAR VARGAS FERNANDEZ</v>
      </c>
    </row>
    <row r="7001" spans="1:11" x14ac:dyDescent="0.3">
      <c r="A7001" t="s">
        <v>106</v>
      </c>
      <c r="B7001" t="s">
        <v>4996</v>
      </c>
      <c r="C7001" t="s">
        <v>5196</v>
      </c>
      <c r="D7001" t="s">
        <v>5195</v>
      </c>
      <c r="E7001" t="s">
        <v>299</v>
      </c>
      <c r="F7001" t="s">
        <v>4559</v>
      </c>
      <c r="G7001">
        <v>4</v>
      </c>
      <c r="H70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1" t="str">
        <f>Tabla_Consulta_desde_proyectos6[[#This Row],[PRYApath]]&amp;" "&amp;Tabla_Consulta_desde_proyectos6[[#This Row],[Usunombre]]</f>
        <v>/0010/0004 MARCO ANTONIO ALPIZAR RODRIGUEZ</v>
      </c>
    </row>
    <row r="7002" spans="1:11" x14ac:dyDescent="0.3">
      <c r="A7002" t="s">
        <v>106</v>
      </c>
      <c r="B7002" t="s">
        <v>4996</v>
      </c>
      <c r="C7002" t="s">
        <v>5196</v>
      </c>
      <c r="D7002" t="s">
        <v>5195</v>
      </c>
      <c r="E7002" t="s">
        <v>299</v>
      </c>
      <c r="F7002" t="s">
        <v>4593</v>
      </c>
      <c r="G7002">
        <v>3</v>
      </c>
      <c r="H70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2" t="str">
        <f>Tabla_Consulta_desde_proyectos6[[#This Row],[PRYApath]]&amp;" "&amp;Tabla_Consulta_desde_proyectos6[[#This Row],[Usunombre]]</f>
        <v>/0010/0004 MARCO ANTONIO ALPIZAR RODRIGUEZ</v>
      </c>
    </row>
    <row r="7003" spans="1:11" x14ac:dyDescent="0.3">
      <c r="A7003" t="s">
        <v>106</v>
      </c>
      <c r="B7003" t="s">
        <v>4996</v>
      </c>
      <c r="C7003" t="s">
        <v>4997</v>
      </c>
      <c r="D7003" t="s">
        <v>5195</v>
      </c>
      <c r="E7003" t="s">
        <v>29</v>
      </c>
      <c r="F7003" t="s">
        <v>4366</v>
      </c>
      <c r="G7003">
        <v>0.5</v>
      </c>
      <c r="H70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3" t="str">
        <f>Tabla_Consulta_desde_proyectos6[[#This Row],[PRYApath]]&amp;" "&amp;Tabla_Consulta_desde_proyectos6[[#This Row],[Usunombre]]</f>
        <v>/0010/0004 RAFAEL VEGA ALVAREZ</v>
      </c>
    </row>
    <row r="7004" spans="1:11" x14ac:dyDescent="0.3">
      <c r="A7004" t="s">
        <v>106</v>
      </c>
      <c r="B7004" t="s">
        <v>4996</v>
      </c>
      <c r="C7004" t="s">
        <v>4998</v>
      </c>
      <c r="D7004" t="s">
        <v>5195</v>
      </c>
      <c r="E7004" t="s">
        <v>29</v>
      </c>
      <c r="F7004" t="s">
        <v>4493</v>
      </c>
      <c r="G7004">
        <v>2</v>
      </c>
      <c r="H70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4" t="str">
        <f>Tabla_Consulta_desde_proyectos6[[#This Row],[PRYApath]]&amp;" "&amp;Tabla_Consulta_desde_proyectos6[[#This Row],[Usunombre]]</f>
        <v>/0010/0004 RAFAEL VEGA ALVAREZ</v>
      </c>
    </row>
    <row r="7005" spans="1:11" x14ac:dyDescent="0.3">
      <c r="A7005" t="s">
        <v>106</v>
      </c>
      <c r="B7005" t="s">
        <v>4996</v>
      </c>
      <c r="C7005" t="s">
        <v>5393</v>
      </c>
      <c r="D7005" t="s">
        <v>5195</v>
      </c>
      <c r="E7005" t="s">
        <v>29</v>
      </c>
      <c r="F7005" t="s">
        <v>4559</v>
      </c>
      <c r="G7005">
        <v>0.75</v>
      </c>
      <c r="H70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5" t="str">
        <f>Tabla_Consulta_desde_proyectos6[[#This Row],[PRYApath]]&amp;" "&amp;Tabla_Consulta_desde_proyectos6[[#This Row],[Usunombre]]</f>
        <v>/0010/0004 RAFAEL VEGA ALVAREZ</v>
      </c>
    </row>
    <row r="7006" spans="1:11" x14ac:dyDescent="0.3">
      <c r="A7006" t="s">
        <v>106</v>
      </c>
      <c r="B7006" t="s">
        <v>4996</v>
      </c>
      <c r="C7006" t="s">
        <v>5196</v>
      </c>
      <c r="D7006" t="s">
        <v>5195</v>
      </c>
      <c r="E7006" t="s">
        <v>29</v>
      </c>
      <c r="F7006" t="s">
        <v>4559</v>
      </c>
      <c r="G7006">
        <v>0.5</v>
      </c>
      <c r="H70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6" t="str">
        <f>Tabla_Consulta_desde_proyectos6[[#This Row],[PRYApath]]&amp;" "&amp;Tabla_Consulta_desde_proyectos6[[#This Row],[Usunombre]]</f>
        <v>/0010/0004 RAFAEL VEGA ALVAREZ</v>
      </c>
    </row>
    <row r="7007" spans="1:11" x14ac:dyDescent="0.3">
      <c r="A7007" t="s">
        <v>106</v>
      </c>
      <c r="B7007" t="s">
        <v>4996</v>
      </c>
      <c r="C7007" t="s">
        <v>5196</v>
      </c>
      <c r="D7007" t="s">
        <v>5195</v>
      </c>
      <c r="E7007" t="s">
        <v>29</v>
      </c>
      <c r="F7007" t="s">
        <v>4593</v>
      </c>
      <c r="G7007">
        <v>3</v>
      </c>
      <c r="H70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7" t="str">
        <f>Tabla_Consulta_desde_proyectos6[[#This Row],[PRYApath]]&amp;" "&amp;Tabla_Consulta_desde_proyectos6[[#This Row],[Usunombre]]</f>
        <v>/0010/0004 RAFAEL VEGA ALVAREZ</v>
      </c>
    </row>
    <row r="7008" spans="1:11" x14ac:dyDescent="0.3">
      <c r="A7008" t="s">
        <v>106</v>
      </c>
      <c r="B7008" t="s">
        <v>4996</v>
      </c>
      <c r="C7008" t="s">
        <v>5393</v>
      </c>
      <c r="D7008" t="s">
        <v>5195</v>
      </c>
      <c r="E7008" t="s">
        <v>29</v>
      </c>
      <c r="F7008" t="s">
        <v>4610</v>
      </c>
      <c r="G7008">
        <v>2</v>
      </c>
      <c r="H70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8" t="str">
        <f>Tabla_Consulta_desde_proyectos6[[#This Row],[PRYApath]]&amp;" "&amp;Tabla_Consulta_desde_proyectos6[[#This Row],[Usunombre]]</f>
        <v>/0010/0004 RAFAEL VEGA ALVAREZ</v>
      </c>
    </row>
    <row r="7009" spans="1:11" x14ac:dyDescent="0.3">
      <c r="A7009" t="s">
        <v>106</v>
      </c>
      <c r="B7009" t="s">
        <v>4996</v>
      </c>
      <c r="C7009" t="s">
        <v>5196</v>
      </c>
      <c r="D7009" t="s">
        <v>5195</v>
      </c>
      <c r="E7009" t="s">
        <v>29</v>
      </c>
      <c r="F7009" t="s">
        <v>4610</v>
      </c>
      <c r="G7009">
        <v>2</v>
      </c>
      <c r="H70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09" t="str">
        <f>Tabla_Consulta_desde_proyectos6[[#This Row],[PRYApath]]&amp;" "&amp;Tabla_Consulta_desde_proyectos6[[#This Row],[Usunombre]]</f>
        <v>/0010/0004 RAFAEL VEGA ALVAREZ</v>
      </c>
    </row>
    <row r="7010" spans="1:11" x14ac:dyDescent="0.3">
      <c r="A7010" t="s">
        <v>106</v>
      </c>
      <c r="B7010" t="s">
        <v>4957</v>
      </c>
      <c r="C7010" t="s">
        <v>4958</v>
      </c>
      <c r="D7010" t="s">
        <v>4959</v>
      </c>
      <c r="E7010" t="s">
        <v>286</v>
      </c>
      <c r="F7010" t="s">
        <v>4366</v>
      </c>
      <c r="G7010">
        <v>11</v>
      </c>
      <c r="H70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0" t="str">
        <f>Tabla_Consulta_desde_proyectos6[[#This Row],[PRYApath]]&amp;" "&amp;Tabla_Consulta_desde_proyectos6[[#This Row],[Usunombre]]</f>
        <v>/0010/0006 ALFONSO FUENTES RODRIGUEZ</v>
      </c>
    </row>
    <row r="7011" spans="1:11" x14ac:dyDescent="0.3">
      <c r="A7011" t="s">
        <v>106</v>
      </c>
      <c r="B7011" t="s">
        <v>4957</v>
      </c>
      <c r="C7011" t="s">
        <v>4958</v>
      </c>
      <c r="D7011" t="s">
        <v>4959</v>
      </c>
      <c r="E7011" t="s">
        <v>286</v>
      </c>
      <c r="F7011" t="s">
        <v>4388</v>
      </c>
      <c r="G7011">
        <v>8.75</v>
      </c>
      <c r="H70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1" t="str">
        <f>Tabla_Consulta_desde_proyectos6[[#This Row],[PRYApath]]&amp;" "&amp;Tabla_Consulta_desde_proyectos6[[#This Row],[Usunombre]]</f>
        <v>/0010/0006 ALFONSO FUENTES RODRIGUEZ</v>
      </c>
    </row>
    <row r="7012" spans="1:11" x14ac:dyDescent="0.3">
      <c r="A7012" t="s">
        <v>106</v>
      </c>
      <c r="B7012" t="s">
        <v>4957</v>
      </c>
      <c r="C7012" t="s">
        <v>4958</v>
      </c>
      <c r="D7012" t="s">
        <v>4959</v>
      </c>
      <c r="E7012" t="s">
        <v>286</v>
      </c>
      <c r="F7012" t="s">
        <v>4422</v>
      </c>
      <c r="G7012">
        <v>15.5</v>
      </c>
      <c r="H70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2" t="str">
        <f>Tabla_Consulta_desde_proyectos6[[#This Row],[PRYApath]]&amp;" "&amp;Tabla_Consulta_desde_proyectos6[[#This Row],[Usunombre]]</f>
        <v>/0010/0006 ALFONSO FUENTES RODRIGUEZ</v>
      </c>
    </row>
    <row r="7013" spans="1:11" x14ac:dyDescent="0.3">
      <c r="A7013" t="s">
        <v>106</v>
      </c>
      <c r="B7013" t="s">
        <v>4957</v>
      </c>
      <c r="C7013" t="s">
        <v>4958</v>
      </c>
      <c r="D7013" t="s">
        <v>4959</v>
      </c>
      <c r="E7013" t="s">
        <v>286</v>
      </c>
      <c r="F7013" t="s">
        <v>4434</v>
      </c>
      <c r="G7013">
        <v>9.75</v>
      </c>
      <c r="H70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3" t="str">
        <f>Tabla_Consulta_desde_proyectos6[[#This Row],[PRYApath]]&amp;" "&amp;Tabla_Consulta_desde_proyectos6[[#This Row],[Usunombre]]</f>
        <v>/0010/0006 ALFONSO FUENTES RODRIGUEZ</v>
      </c>
    </row>
    <row r="7014" spans="1:11" x14ac:dyDescent="0.3">
      <c r="A7014" t="s">
        <v>106</v>
      </c>
      <c r="B7014" t="s">
        <v>4957</v>
      </c>
      <c r="C7014" t="s">
        <v>4999</v>
      </c>
      <c r="D7014" t="s">
        <v>4959</v>
      </c>
      <c r="E7014" t="s">
        <v>286</v>
      </c>
      <c r="F7014" t="s">
        <v>4559</v>
      </c>
      <c r="G7014">
        <v>1.5</v>
      </c>
      <c r="H70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4" t="str">
        <f>Tabla_Consulta_desde_proyectos6[[#This Row],[PRYApath]]&amp;" "&amp;Tabla_Consulta_desde_proyectos6[[#This Row],[Usunombre]]</f>
        <v>/0010/0006 ALFONSO FUENTES RODRIGUEZ</v>
      </c>
    </row>
    <row r="7015" spans="1:11" x14ac:dyDescent="0.3">
      <c r="A7015" t="s">
        <v>106</v>
      </c>
      <c r="B7015" t="s">
        <v>4957</v>
      </c>
      <c r="C7015" t="s">
        <v>4958</v>
      </c>
      <c r="D7015" t="s">
        <v>4959</v>
      </c>
      <c r="E7015" t="s">
        <v>286</v>
      </c>
      <c r="F7015" t="s">
        <v>4559</v>
      </c>
      <c r="G7015">
        <v>14.75</v>
      </c>
      <c r="H70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5" t="str">
        <f>Tabla_Consulta_desde_proyectos6[[#This Row],[PRYApath]]&amp;" "&amp;Tabla_Consulta_desde_proyectos6[[#This Row],[Usunombre]]</f>
        <v>/0010/0006 ALFONSO FUENTES RODRIGUEZ</v>
      </c>
    </row>
    <row r="7016" spans="1:11" x14ac:dyDescent="0.3">
      <c r="A7016" t="s">
        <v>106</v>
      </c>
      <c r="B7016" t="s">
        <v>4957</v>
      </c>
      <c r="C7016" t="s">
        <v>4958</v>
      </c>
      <c r="D7016" t="s">
        <v>4959</v>
      </c>
      <c r="E7016" t="s">
        <v>286</v>
      </c>
      <c r="F7016" t="s">
        <v>4593</v>
      </c>
      <c r="G7016">
        <v>2.5</v>
      </c>
      <c r="H70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6" t="str">
        <f>Tabla_Consulta_desde_proyectos6[[#This Row],[PRYApath]]&amp;" "&amp;Tabla_Consulta_desde_proyectos6[[#This Row],[Usunombre]]</f>
        <v>/0010/0006 ALFONSO FUENTES RODRIGUEZ</v>
      </c>
    </row>
    <row r="7017" spans="1:11" x14ac:dyDescent="0.3">
      <c r="A7017" t="s">
        <v>106</v>
      </c>
      <c r="B7017" t="s">
        <v>4957</v>
      </c>
      <c r="C7017" t="s">
        <v>4958</v>
      </c>
      <c r="D7017" t="s">
        <v>4959</v>
      </c>
      <c r="E7017" t="s">
        <v>286</v>
      </c>
      <c r="F7017" t="s">
        <v>4610</v>
      </c>
      <c r="G7017">
        <v>1</v>
      </c>
      <c r="H70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7" t="str">
        <f>Tabla_Consulta_desde_proyectos6[[#This Row],[PRYApath]]&amp;" "&amp;Tabla_Consulta_desde_proyectos6[[#This Row],[Usunombre]]</f>
        <v>/0010/0006 ALFONSO FUENTES RODRIGUEZ</v>
      </c>
    </row>
    <row r="7018" spans="1:11" x14ac:dyDescent="0.3">
      <c r="A7018" t="s">
        <v>106</v>
      </c>
      <c r="B7018" t="s">
        <v>4957</v>
      </c>
      <c r="C7018" t="s">
        <v>4958</v>
      </c>
      <c r="D7018" t="s">
        <v>4959</v>
      </c>
      <c r="E7018" t="s">
        <v>286</v>
      </c>
      <c r="F7018" t="s">
        <v>4692</v>
      </c>
      <c r="G7018">
        <v>1.75</v>
      </c>
      <c r="H70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8" t="str">
        <f>Tabla_Consulta_desde_proyectos6[[#This Row],[PRYApath]]&amp;" "&amp;Tabla_Consulta_desde_proyectos6[[#This Row],[Usunombre]]</f>
        <v>/0010/0006 ALFONSO FUENTES RODRIGUEZ</v>
      </c>
    </row>
    <row r="7019" spans="1:11" x14ac:dyDescent="0.3">
      <c r="A7019" t="s">
        <v>106</v>
      </c>
      <c r="B7019" t="s">
        <v>4957</v>
      </c>
      <c r="C7019" t="s">
        <v>5000</v>
      </c>
      <c r="D7019" t="s">
        <v>4959</v>
      </c>
      <c r="E7019" t="s">
        <v>286</v>
      </c>
      <c r="F7019" t="s">
        <v>4692</v>
      </c>
      <c r="G7019">
        <v>2.25</v>
      </c>
      <c r="H70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19" t="str">
        <f>Tabla_Consulta_desde_proyectos6[[#This Row],[PRYApath]]&amp;" "&amp;Tabla_Consulta_desde_proyectos6[[#This Row],[Usunombre]]</f>
        <v>/0010/0006 ALFONSO FUENTES RODRIGUEZ</v>
      </c>
    </row>
    <row r="7020" spans="1:11" x14ac:dyDescent="0.3">
      <c r="A7020" t="s">
        <v>106</v>
      </c>
      <c r="B7020" t="s">
        <v>4957</v>
      </c>
      <c r="C7020" t="s">
        <v>5001</v>
      </c>
      <c r="D7020" t="s">
        <v>4959</v>
      </c>
      <c r="E7020" t="s">
        <v>65</v>
      </c>
      <c r="F7020" t="s">
        <v>4258</v>
      </c>
      <c r="G7020">
        <v>0.25</v>
      </c>
      <c r="H70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0" t="str">
        <f>Tabla_Consulta_desde_proyectos6[[#This Row],[PRYApath]]&amp;" "&amp;Tabla_Consulta_desde_proyectos6[[#This Row],[Usunombre]]</f>
        <v>/0010/0006 ALFONSO VARGAS CHAVES</v>
      </c>
    </row>
    <row r="7021" spans="1:11" x14ac:dyDescent="0.3">
      <c r="A7021" t="s">
        <v>106</v>
      </c>
      <c r="B7021" t="s">
        <v>4957</v>
      </c>
      <c r="C7021" t="s">
        <v>5000</v>
      </c>
      <c r="D7021" t="s">
        <v>4959</v>
      </c>
      <c r="E7021" t="s">
        <v>65</v>
      </c>
      <c r="F7021" t="s">
        <v>4258</v>
      </c>
      <c r="G7021">
        <v>0.5</v>
      </c>
      <c r="H70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1" t="str">
        <f>Tabla_Consulta_desde_proyectos6[[#This Row],[PRYApath]]&amp;" "&amp;Tabla_Consulta_desde_proyectos6[[#This Row],[Usunombre]]</f>
        <v>/0010/0006 ALFONSO VARGAS CHAVES</v>
      </c>
    </row>
    <row r="7022" spans="1:11" x14ac:dyDescent="0.3">
      <c r="A7022" t="s">
        <v>106</v>
      </c>
      <c r="B7022" t="s">
        <v>4957</v>
      </c>
      <c r="C7022" t="s">
        <v>5001</v>
      </c>
      <c r="D7022" t="s">
        <v>4959</v>
      </c>
      <c r="E7022" t="s">
        <v>65</v>
      </c>
      <c r="F7022" t="s">
        <v>4342</v>
      </c>
      <c r="G7022">
        <v>1.75</v>
      </c>
      <c r="H70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2" t="str">
        <f>Tabla_Consulta_desde_proyectos6[[#This Row],[PRYApath]]&amp;" "&amp;Tabla_Consulta_desde_proyectos6[[#This Row],[Usunombre]]</f>
        <v>/0010/0006 ALFONSO VARGAS CHAVES</v>
      </c>
    </row>
    <row r="7023" spans="1:11" x14ac:dyDescent="0.3">
      <c r="A7023" t="s">
        <v>106</v>
      </c>
      <c r="B7023" t="s">
        <v>4957</v>
      </c>
      <c r="C7023" t="s">
        <v>4958</v>
      </c>
      <c r="D7023" t="s">
        <v>4959</v>
      </c>
      <c r="E7023" t="s">
        <v>309</v>
      </c>
      <c r="F7023" t="s">
        <v>4593</v>
      </c>
      <c r="G7023">
        <v>2</v>
      </c>
      <c r="H70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3" t="str">
        <f>Tabla_Consulta_desde_proyectos6[[#This Row],[PRYApath]]&amp;" "&amp;Tabla_Consulta_desde_proyectos6[[#This Row],[Usunombre]]</f>
        <v>/0010/0006 ANTHONY ALVAREZ NAVARRO</v>
      </c>
    </row>
    <row r="7024" spans="1:11" x14ac:dyDescent="0.3">
      <c r="A7024" t="s">
        <v>106</v>
      </c>
      <c r="B7024" t="s">
        <v>4957</v>
      </c>
      <c r="C7024" t="s">
        <v>5000</v>
      </c>
      <c r="D7024" t="s">
        <v>4959</v>
      </c>
      <c r="E7024" t="s">
        <v>4123</v>
      </c>
      <c r="F7024" t="s">
        <v>4493</v>
      </c>
      <c r="G7024">
        <v>2</v>
      </c>
      <c r="H70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4" t="str">
        <f>Tabla_Consulta_desde_proyectos6[[#This Row],[PRYApath]]&amp;" "&amp;Tabla_Consulta_desde_proyectos6[[#This Row],[Usunombre]]</f>
        <v>/0010/0006 CESAR MATARRITA MATARRITA</v>
      </c>
    </row>
    <row r="7025" spans="1:11" x14ac:dyDescent="0.3">
      <c r="A7025" t="s">
        <v>106</v>
      </c>
      <c r="B7025" t="s">
        <v>4957</v>
      </c>
      <c r="C7025" t="s">
        <v>5002</v>
      </c>
      <c r="D7025" t="s">
        <v>4959</v>
      </c>
      <c r="E7025" t="s">
        <v>29</v>
      </c>
      <c r="F7025" t="s">
        <v>4366</v>
      </c>
      <c r="G7025">
        <v>1</v>
      </c>
      <c r="H70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5" t="str">
        <f>Tabla_Consulta_desde_proyectos6[[#This Row],[PRYApath]]&amp;" "&amp;Tabla_Consulta_desde_proyectos6[[#This Row],[Usunombre]]</f>
        <v>/0010/0006 RAFAEL VEGA ALVAREZ</v>
      </c>
    </row>
    <row r="7026" spans="1:11" x14ac:dyDescent="0.3">
      <c r="A7026" t="s">
        <v>106</v>
      </c>
      <c r="B7026" t="s">
        <v>4957</v>
      </c>
      <c r="C7026" t="s">
        <v>5002</v>
      </c>
      <c r="D7026" t="s">
        <v>4959</v>
      </c>
      <c r="E7026" t="s">
        <v>29</v>
      </c>
      <c r="F7026" t="s">
        <v>4388</v>
      </c>
      <c r="G7026">
        <v>0.5</v>
      </c>
      <c r="H70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6" t="str">
        <f>Tabla_Consulta_desde_proyectos6[[#This Row],[PRYApath]]&amp;" "&amp;Tabla_Consulta_desde_proyectos6[[#This Row],[Usunombre]]</f>
        <v>/0010/0006 RAFAEL VEGA ALVAREZ</v>
      </c>
    </row>
    <row r="7027" spans="1:11" x14ac:dyDescent="0.3">
      <c r="A7027" t="s">
        <v>106</v>
      </c>
      <c r="B7027" t="s">
        <v>4957</v>
      </c>
      <c r="C7027" t="s">
        <v>5002</v>
      </c>
      <c r="D7027" t="s">
        <v>4959</v>
      </c>
      <c r="E7027" t="s">
        <v>29</v>
      </c>
      <c r="F7027" t="s">
        <v>4422</v>
      </c>
      <c r="G7027">
        <v>1.5</v>
      </c>
      <c r="H70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7" t="str">
        <f>Tabla_Consulta_desde_proyectos6[[#This Row],[PRYApath]]&amp;" "&amp;Tabla_Consulta_desde_proyectos6[[#This Row],[Usunombre]]</f>
        <v>/0010/0006 RAFAEL VEGA ALVAREZ</v>
      </c>
    </row>
    <row r="7028" spans="1:11" x14ac:dyDescent="0.3">
      <c r="A7028" t="s">
        <v>106</v>
      </c>
      <c r="B7028" t="s">
        <v>4957</v>
      </c>
      <c r="C7028" t="s">
        <v>5002</v>
      </c>
      <c r="D7028" t="s">
        <v>4959</v>
      </c>
      <c r="E7028" t="s">
        <v>29</v>
      </c>
      <c r="F7028" t="s">
        <v>4434</v>
      </c>
      <c r="G7028">
        <v>1</v>
      </c>
      <c r="H70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8" t="str">
        <f>Tabla_Consulta_desde_proyectos6[[#This Row],[PRYApath]]&amp;" "&amp;Tabla_Consulta_desde_proyectos6[[#This Row],[Usunombre]]</f>
        <v>/0010/0006 RAFAEL VEGA ALVAREZ</v>
      </c>
    </row>
    <row r="7029" spans="1:11" x14ac:dyDescent="0.3">
      <c r="A7029" t="s">
        <v>106</v>
      </c>
      <c r="B7029" t="s">
        <v>4957</v>
      </c>
      <c r="C7029" t="s">
        <v>5002</v>
      </c>
      <c r="D7029" t="s">
        <v>4959</v>
      </c>
      <c r="E7029" t="s">
        <v>29</v>
      </c>
      <c r="F7029" t="s">
        <v>4493</v>
      </c>
      <c r="G7029">
        <v>1</v>
      </c>
      <c r="H70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29" t="str">
        <f>Tabla_Consulta_desde_proyectos6[[#This Row],[PRYApath]]&amp;" "&amp;Tabla_Consulta_desde_proyectos6[[#This Row],[Usunombre]]</f>
        <v>/0010/0006 RAFAEL VEGA ALVAREZ</v>
      </c>
    </row>
    <row r="7030" spans="1:11" x14ac:dyDescent="0.3">
      <c r="A7030" t="s">
        <v>106</v>
      </c>
      <c r="B7030" t="s">
        <v>4957</v>
      </c>
      <c r="C7030" t="s">
        <v>4958</v>
      </c>
      <c r="D7030" t="s">
        <v>4959</v>
      </c>
      <c r="E7030" t="s">
        <v>29</v>
      </c>
      <c r="F7030" t="s">
        <v>4493</v>
      </c>
      <c r="G7030">
        <v>0.5</v>
      </c>
      <c r="H70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0" t="str">
        <f>Tabla_Consulta_desde_proyectos6[[#This Row],[PRYApath]]&amp;" "&amp;Tabla_Consulta_desde_proyectos6[[#This Row],[Usunombre]]</f>
        <v>/0010/0006 RAFAEL VEGA ALVAREZ</v>
      </c>
    </row>
    <row r="7031" spans="1:11" x14ac:dyDescent="0.3">
      <c r="A7031" t="s">
        <v>106</v>
      </c>
      <c r="B7031" t="s">
        <v>4957</v>
      </c>
      <c r="C7031" t="s">
        <v>5001</v>
      </c>
      <c r="D7031" t="s">
        <v>4959</v>
      </c>
      <c r="E7031" t="s">
        <v>29</v>
      </c>
      <c r="F7031" t="s">
        <v>4559</v>
      </c>
      <c r="G7031">
        <v>1.25</v>
      </c>
      <c r="H70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1" t="str">
        <f>Tabla_Consulta_desde_proyectos6[[#This Row],[PRYApath]]&amp;" "&amp;Tabla_Consulta_desde_proyectos6[[#This Row],[Usunombre]]</f>
        <v>/0010/0006 RAFAEL VEGA ALVAREZ</v>
      </c>
    </row>
    <row r="7032" spans="1:11" x14ac:dyDescent="0.3">
      <c r="A7032" t="s">
        <v>106</v>
      </c>
      <c r="B7032" t="s">
        <v>4957</v>
      </c>
      <c r="C7032" t="s">
        <v>5002</v>
      </c>
      <c r="D7032" t="s">
        <v>4959</v>
      </c>
      <c r="E7032" t="s">
        <v>29</v>
      </c>
      <c r="F7032" t="s">
        <v>4559</v>
      </c>
      <c r="G7032">
        <v>1.75</v>
      </c>
      <c r="H70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2" t="str">
        <f>Tabla_Consulta_desde_proyectos6[[#This Row],[PRYApath]]&amp;" "&amp;Tabla_Consulta_desde_proyectos6[[#This Row],[Usunombre]]</f>
        <v>/0010/0006 RAFAEL VEGA ALVAREZ</v>
      </c>
    </row>
    <row r="7033" spans="1:11" x14ac:dyDescent="0.3">
      <c r="A7033" t="s">
        <v>106</v>
      </c>
      <c r="B7033" t="s">
        <v>4957</v>
      </c>
      <c r="C7033" t="s">
        <v>4958</v>
      </c>
      <c r="D7033" t="s">
        <v>4959</v>
      </c>
      <c r="E7033" t="s">
        <v>29</v>
      </c>
      <c r="F7033" t="s">
        <v>4559</v>
      </c>
      <c r="G7033">
        <v>1.75</v>
      </c>
      <c r="H70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3" t="str">
        <f>Tabla_Consulta_desde_proyectos6[[#This Row],[PRYApath]]&amp;" "&amp;Tabla_Consulta_desde_proyectos6[[#This Row],[Usunombre]]</f>
        <v>/0010/0006 RAFAEL VEGA ALVAREZ</v>
      </c>
    </row>
    <row r="7034" spans="1:11" x14ac:dyDescent="0.3">
      <c r="A7034" t="s">
        <v>106</v>
      </c>
      <c r="B7034" t="s">
        <v>4957</v>
      </c>
      <c r="C7034" t="s">
        <v>5002</v>
      </c>
      <c r="D7034" t="s">
        <v>4959</v>
      </c>
      <c r="E7034" t="s">
        <v>29</v>
      </c>
      <c r="F7034" t="s">
        <v>4593</v>
      </c>
      <c r="G7034">
        <v>10</v>
      </c>
      <c r="H70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4" t="str">
        <f>Tabla_Consulta_desde_proyectos6[[#This Row],[PRYApath]]&amp;" "&amp;Tabla_Consulta_desde_proyectos6[[#This Row],[Usunombre]]</f>
        <v>/0010/0006 RAFAEL VEGA ALVAREZ</v>
      </c>
    </row>
    <row r="7035" spans="1:11" x14ac:dyDescent="0.3">
      <c r="A7035" t="s">
        <v>106</v>
      </c>
      <c r="B7035" t="s">
        <v>4957</v>
      </c>
      <c r="C7035" t="s">
        <v>4958</v>
      </c>
      <c r="D7035" t="s">
        <v>4959</v>
      </c>
      <c r="E7035" t="s">
        <v>29</v>
      </c>
      <c r="F7035" t="s">
        <v>4593</v>
      </c>
      <c r="G7035">
        <v>4.75</v>
      </c>
      <c r="H70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5" t="str">
        <f>Tabla_Consulta_desde_proyectos6[[#This Row],[PRYApath]]&amp;" "&amp;Tabla_Consulta_desde_proyectos6[[#This Row],[Usunombre]]</f>
        <v>/0010/0006 RAFAEL VEGA ALVAREZ</v>
      </c>
    </row>
    <row r="7036" spans="1:11" x14ac:dyDescent="0.3">
      <c r="A7036" t="s">
        <v>106</v>
      </c>
      <c r="B7036" t="s">
        <v>4957</v>
      </c>
      <c r="C7036" t="s">
        <v>4958</v>
      </c>
      <c r="D7036" t="s">
        <v>4959</v>
      </c>
      <c r="E7036" t="s">
        <v>29</v>
      </c>
      <c r="F7036" t="s">
        <v>4610</v>
      </c>
      <c r="G7036">
        <v>4.25</v>
      </c>
      <c r="H70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6" t="str">
        <f>Tabla_Consulta_desde_proyectos6[[#This Row],[PRYApath]]&amp;" "&amp;Tabla_Consulta_desde_proyectos6[[#This Row],[Usunombre]]</f>
        <v>/0010/0006 RAFAEL VEGA ALVAREZ</v>
      </c>
    </row>
    <row r="7037" spans="1:11" x14ac:dyDescent="0.3">
      <c r="A7037" t="s">
        <v>106</v>
      </c>
      <c r="B7037" t="s">
        <v>4957</v>
      </c>
      <c r="C7037" t="s">
        <v>4958</v>
      </c>
      <c r="D7037" t="s">
        <v>4959</v>
      </c>
      <c r="E7037" t="s">
        <v>29</v>
      </c>
      <c r="F7037" t="s">
        <v>4692</v>
      </c>
      <c r="G7037">
        <v>3.5</v>
      </c>
      <c r="H70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7" t="str">
        <f>Tabla_Consulta_desde_proyectos6[[#This Row],[PRYApath]]&amp;" "&amp;Tabla_Consulta_desde_proyectos6[[#This Row],[Usunombre]]</f>
        <v>/0010/0006 RAFAEL VEGA ALVAREZ</v>
      </c>
    </row>
    <row r="7038" spans="1:11" x14ac:dyDescent="0.3">
      <c r="A7038" t="s">
        <v>106</v>
      </c>
      <c r="B7038" t="s">
        <v>5508</v>
      </c>
      <c r="C7038" t="s">
        <v>5633</v>
      </c>
      <c r="D7038" t="s">
        <v>5510</v>
      </c>
      <c r="E7038" t="s">
        <v>262</v>
      </c>
      <c r="F7038" t="s">
        <v>4434</v>
      </c>
      <c r="G7038">
        <v>0.25</v>
      </c>
      <c r="H70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8" t="str">
        <f>Tabla_Consulta_desde_proyectos6[[#This Row],[PRYApath]]&amp;" "&amp;Tabla_Consulta_desde_proyectos6[[#This Row],[Usunombre]]</f>
        <v>/0010/0008 ELIER CORTES BALTODANO</v>
      </c>
    </row>
    <row r="7039" spans="1:11" x14ac:dyDescent="0.3">
      <c r="A7039" t="s">
        <v>106</v>
      </c>
      <c r="B7039" t="s">
        <v>5508</v>
      </c>
      <c r="C7039" t="s">
        <v>5634</v>
      </c>
      <c r="D7039" t="s">
        <v>5510</v>
      </c>
      <c r="E7039" t="s">
        <v>262</v>
      </c>
      <c r="F7039" t="s">
        <v>4493</v>
      </c>
      <c r="G7039">
        <v>0.25</v>
      </c>
      <c r="H70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39" t="str">
        <f>Tabla_Consulta_desde_proyectos6[[#This Row],[PRYApath]]&amp;" "&amp;Tabla_Consulta_desde_proyectos6[[#This Row],[Usunombre]]</f>
        <v>/0010/0008 ELIER CORTES BALTODANO</v>
      </c>
    </row>
    <row r="7040" spans="1:11" x14ac:dyDescent="0.3">
      <c r="A7040" t="s">
        <v>106</v>
      </c>
      <c r="B7040" t="s">
        <v>5384</v>
      </c>
      <c r="C7040" t="s">
        <v>5511</v>
      </c>
      <c r="D7040" t="s">
        <v>5512</v>
      </c>
      <c r="E7040" t="s">
        <v>309</v>
      </c>
      <c r="F7040" t="s">
        <v>4593</v>
      </c>
      <c r="G7040">
        <v>1</v>
      </c>
      <c r="H70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0" t="str">
        <f>Tabla_Consulta_desde_proyectos6[[#This Row],[PRYApath]]&amp;" "&amp;Tabla_Consulta_desde_proyectos6[[#This Row],[Usunombre]]</f>
        <v>/0010/0010 ANTHONY ALVAREZ NAVARRO</v>
      </c>
    </row>
    <row r="7041" spans="1:11" x14ac:dyDescent="0.3">
      <c r="A7041" t="s">
        <v>106</v>
      </c>
      <c r="B7041" t="s">
        <v>5384</v>
      </c>
      <c r="C7041" t="s">
        <v>5511</v>
      </c>
      <c r="D7041" t="s">
        <v>5512</v>
      </c>
      <c r="E7041" t="s">
        <v>136</v>
      </c>
      <c r="F7041" t="s">
        <v>4422</v>
      </c>
      <c r="G7041">
        <v>0.75</v>
      </c>
      <c r="H70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1" t="str">
        <f>Tabla_Consulta_desde_proyectos6[[#This Row],[PRYApath]]&amp;" "&amp;Tabla_Consulta_desde_proyectos6[[#This Row],[Usunombre]]</f>
        <v>/0010/0010 GEHISSON ANDRES GAITAN HERRERA</v>
      </c>
    </row>
    <row r="7042" spans="1:11" x14ac:dyDescent="0.3">
      <c r="A7042" t="s">
        <v>106</v>
      </c>
      <c r="B7042" t="s">
        <v>5384</v>
      </c>
      <c r="C7042" t="s">
        <v>5511</v>
      </c>
      <c r="D7042" t="s">
        <v>5512</v>
      </c>
      <c r="E7042" t="s">
        <v>4214</v>
      </c>
      <c r="F7042" t="s">
        <v>4422</v>
      </c>
      <c r="G7042">
        <v>1.5</v>
      </c>
      <c r="H70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2" t="str">
        <f>Tabla_Consulta_desde_proyectos6[[#This Row],[PRYApath]]&amp;" "&amp;Tabla_Consulta_desde_proyectos6[[#This Row],[Usunombre]]</f>
        <v>/0010/0010 GERARDO BOLIVAR VARGAS FERNANDEZ</v>
      </c>
    </row>
    <row r="7043" spans="1:11" x14ac:dyDescent="0.3">
      <c r="A7043" t="s">
        <v>106</v>
      </c>
      <c r="B7043" t="s">
        <v>5384</v>
      </c>
      <c r="C7043" t="s">
        <v>5385</v>
      </c>
      <c r="D7043" t="s">
        <v>5512</v>
      </c>
      <c r="E7043" t="s">
        <v>4214</v>
      </c>
      <c r="F7043" t="s">
        <v>4422</v>
      </c>
      <c r="G7043">
        <v>5.25</v>
      </c>
      <c r="H70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3" t="str">
        <f>Tabla_Consulta_desde_proyectos6[[#This Row],[PRYApath]]&amp;" "&amp;Tabla_Consulta_desde_proyectos6[[#This Row],[Usunombre]]</f>
        <v>/0010/0010 GERARDO BOLIVAR VARGAS FERNANDEZ</v>
      </c>
    </row>
    <row r="7044" spans="1:11" x14ac:dyDescent="0.3">
      <c r="A7044" t="s">
        <v>106</v>
      </c>
      <c r="B7044" t="s">
        <v>4963</v>
      </c>
      <c r="C7044" t="s">
        <v>5197</v>
      </c>
      <c r="D7044" t="s">
        <v>5198</v>
      </c>
      <c r="E7044" t="s">
        <v>286</v>
      </c>
      <c r="F7044" t="s">
        <v>4388</v>
      </c>
      <c r="G7044">
        <v>0.75</v>
      </c>
      <c r="H70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4" t="str">
        <f>Tabla_Consulta_desde_proyectos6[[#This Row],[PRYApath]]&amp;" "&amp;Tabla_Consulta_desde_proyectos6[[#This Row],[Usunombre]]</f>
        <v>/0010/0012 ALFONSO FUENTES RODRIGUEZ</v>
      </c>
    </row>
    <row r="7045" spans="1:11" x14ac:dyDescent="0.3">
      <c r="A7045" t="s">
        <v>106</v>
      </c>
      <c r="B7045" t="s">
        <v>4963</v>
      </c>
      <c r="C7045" t="s">
        <v>4964</v>
      </c>
      <c r="D7045" t="s">
        <v>5198</v>
      </c>
      <c r="E7045" t="s">
        <v>286</v>
      </c>
      <c r="F7045" t="s">
        <v>4422</v>
      </c>
      <c r="G7045">
        <v>1.5</v>
      </c>
      <c r="H70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5" t="str">
        <f>Tabla_Consulta_desde_proyectos6[[#This Row],[PRYApath]]&amp;" "&amp;Tabla_Consulta_desde_proyectos6[[#This Row],[Usunombre]]</f>
        <v>/0010/0012 ALFONSO FUENTES RODRIGUEZ</v>
      </c>
    </row>
    <row r="7046" spans="1:11" x14ac:dyDescent="0.3">
      <c r="A7046" t="s">
        <v>106</v>
      </c>
      <c r="B7046" t="s">
        <v>4963</v>
      </c>
      <c r="C7046" t="s">
        <v>4964</v>
      </c>
      <c r="D7046" t="s">
        <v>5198</v>
      </c>
      <c r="E7046" t="s">
        <v>286</v>
      </c>
      <c r="F7046" t="s">
        <v>4559</v>
      </c>
      <c r="G7046">
        <v>0.5</v>
      </c>
      <c r="H70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6" t="str">
        <f>Tabla_Consulta_desde_proyectos6[[#This Row],[PRYApath]]&amp;" "&amp;Tabla_Consulta_desde_proyectos6[[#This Row],[Usunombre]]</f>
        <v>/0010/0012 ALFONSO FUENTES RODRIGUEZ</v>
      </c>
    </row>
    <row r="7047" spans="1:11" x14ac:dyDescent="0.3">
      <c r="A7047" t="s">
        <v>106</v>
      </c>
      <c r="B7047" t="s">
        <v>4963</v>
      </c>
      <c r="C7047" t="s">
        <v>4964</v>
      </c>
      <c r="D7047" t="s">
        <v>5198</v>
      </c>
      <c r="E7047" t="s">
        <v>286</v>
      </c>
      <c r="F7047" t="s">
        <v>4593</v>
      </c>
      <c r="G7047">
        <v>2.25</v>
      </c>
      <c r="H70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7" t="str">
        <f>Tabla_Consulta_desde_proyectos6[[#This Row],[PRYApath]]&amp;" "&amp;Tabla_Consulta_desde_proyectos6[[#This Row],[Usunombre]]</f>
        <v>/0010/0012 ALFONSO FUENTES RODRIGUEZ</v>
      </c>
    </row>
    <row r="7048" spans="1:11" x14ac:dyDescent="0.3">
      <c r="A7048" t="s">
        <v>106</v>
      </c>
      <c r="B7048" t="s">
        <v>4963</v>
      </c>
      <c r="C7048" t="s">
        <v>4964</v>
      </c>
      <c r="D7048" t="s">
        <v>5198</v>
      </c>
      <c r="E7048" t="s">
        <v>286</v>
      </c>
      <c r="F7048" t="s">
        <v>4692</v>
      </c>
      <c r="G7048">
        <v>0.75</v>
      </c>
      <c r="H70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8" t="str">
        <f>Tabla_Consulta_desde_proyectos6[[#This Row],[PRYApath]]&amp;" "&amp;Tabla_Consulta_desde_proyectos6[[#This Row],[Usunombre]]</f>
        <v>/0010/0012 ALFONSO FUENTES RODRIGUEZ</v>
      </c>
    </row>
    <row r="7049" spans="1:11" x14ac:dyDescent="0.3">
      <c r="A7049" t="s">
        <v>106</v>
      </c>
      <c r="B7049" t="s">
        <v>4963</v>
      </c>
      <c r="C7049" t="s">
        <v>5197</v>
      </c>
      <c r="D7049" t="s">
        <v>5198</v>
      </c>
      <c r="E7049" t="s">
        <v>4123</v>
      </c>
      <c r="F7049" t="s">
        <v>4434</v>
      </c>
      <c r="G7049">
        <v>2</v>
      </c>
      <c r="H70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49" t="str">
        <f>Tabla_Consulta_desde_proyectos6[[#This Row],[PRYApath]]&amp;" "&amp;Tabla_Consulta_desde_proyectos6[[#This Row],[Usunombre]]</f>
        <v>/0010/0012 CESAR MATARRITA MATARRITA</v>
      </c>
    </row>
    <row r="7050" spans="1:11" x14ac:dyDescent="0.3">
      <c r="A7050" t="s">
        <v>106</v>
      </c>
      <c r="B7050" t="s">
        <v>4963</v>
      </c>
      <c r="C7050" t="s">
        <v>5197</v>
      </c>
      <c r="D7050" t="s">
        <v>5198</v>
      </c>
      <c r="E7050" t="s">
        <v>29</v>
      </c>
      <c r="F7050" t="s">
        <v>4388</v>
      </c>
      <c r="G7050">
        <v>1</v>
      </c>
      <c r="H70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0" t="str">
        <f>Tabla_Consulta_desde_proyectos6[[#This Row],[PRYApath]]&amp;" "&amp;Tabla_Consulta_desde_proyectos6[[#This Row],[Usunombre]]</f>
        <v>/0010/0012 RAFAEL VEGA ALVAREZ</v>
      </c>
    </row>
    <row r="7051" spans="1:11" x14ac:dyDescent="0.3">
      <c r="A7051" t="s">
        <v>106</v>
      </c>
      <c r="B7051" t="s">
        <v>4960</v>
      </c>
      <c r="C7051" t="s">
        <v>5004</v>
      </c>
      <c r="D7051" t="s">
        <v>4962</v>
      </c>
      <c r="E7051" t="s">
        <v>65</v>
      </c>
      <c r="F7051" t="s">
        <v>4284</v>
      </c>
      <c r="G7051">
        <v>0.25</v>
      </c>
      <c r="H70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1" t="str">
        <f>Tabla_Consulta_desde_proyectos6[[#This Row],[PRYApath]]&amp;" "&amp;Tabla_Consulta_desde_proyectos6[[#This Row],[Usunombre]]</f>
        <v>/0010/0014 ALFONSO VARGAS CHAVES</v>
      </c>
    </row>
    <row r="7052" spans="1:11" x14ac:dyDescent="0.3">
      <c r="A7052" t="s">
        <v>106</v>
      </c>
      <c r="B7052" t="s">
        <v>4960</v>
      </c>
      <c r="C7052" t="s">
        <v>4961</v>
      </c>
      <c r="D7052" t="s">
        <v>4962</v>
      </c>
      <c r="E7052" t="s">
        <v>65</v>
      </c>
      <c r="F7052" t="s">
        <v>4284</v>
      </c>
      <c r="G7052">
        <v>4.75</v>
      </c>
      <c r="H70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2" t="str">
        <f>Tabla_Consulta_desde_proyectos6[[#This Row],[PRYApath]]&amp;" "&amp;Tabla_Consulta_desde_proyectos6[[#This Row],[Usunombre]]</f>
        <v>/0010/0014 ALFONSO VARGAS CHAVES</v>
      </c>
    </row>
    <row r="7053" spans="1:11" x14ac:dyDescent="0.3">
      <c r="A7053" t="s">
        <v>106</v>
      </c>
      <c r="B7053" t="s">
        <v>4960</v>
      </c>
      <c r="C7053" t="s">
        <v>5004</v>
      </c>
      <c r="D7053" t="s">
        <v>4962</v>
      </c>
      <c r="E7053" t="s">
        <v>65</v>
      </c>
      <c r="F7053" t="s">
        <v>4342</v>
      </c>
      <c r="G7053">
        <v>0.5</v>
      </c>
      <c r="H70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3" t="str">
        <f>Tabla_Consulta_desde_proyectos6[[#This Row],[PRYApath]]&amp;" "&amp;Tabla_Consulta_desde_proyectos6[[#This Row],[Usunombre]]</f>
        <v>/0010/0014 ALFONSO VARGAS CHAVES</v>
      </c>
    </row>
    <row r="7054" spans="1:11" x14ac:dyDescent="0.3">
      <c r="A7054" t="s">
        <v>106</v>
      </c>
      <c r="B7054" t="s">
        <v>4960</v>
      </c>
      <c r="C7054" t="s">
        <v>4961</v>
      </c>
      <c r="D7054" t="s">
        <v>4962</v>
      </c>
      <c r="E7054" t="s">
        <v>65</v>
      </c>
      <c r="F7054" t="s">
        <v>4342</v>
      </c>
      <c r="G7054">
        <v>6.5</v>
      </c>
      <c r="H70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4" t="str">
        <f>Tabla_Consulta_desde_proyectos6[[#This Row],[PRYApath]]&amp;" "&amp;Tabla_Consulta_desde_proyectos6[[#This Row],[Usunombre]]</f>
        <v>/0010/0014 ALFONSO VARGAS CHAVES</v>
      </c>
    </row>
    <row r="7055" spans="1:11" x14ac:dyDescent="0.3">
      <c r="A7055" t="s">
        <v>106</v>
      </c>
      <c r="B7055" t="s">
        <v>4960</v>
      </c>
      <c r="C7055" t="s">
        <v>4961</v>
      </c>
      <c r="D7055" t="s">
        <v>4962</v>
      </c>
      <c r="E7055" t="s">
        <v>65</v>
      </c>
      <c r="F7055" t="s">
        <v>4366</v>
      </c>
      <c r="G7055">
        <v>3.25</v>
      </c>
      <c r="H70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5" t="str">
        <f>Tabla_Consulta_desde_proyectos6[[#This Row],[PRYApath]]&amp;" "&amp;Tabla_Consulta_desde_proyectos6[[#This Row],[Usunombre]]</f>
        <v>/0010/0014 ALFONSO VARGAS CHAVES</v>
      </c>
    </row>
    <row r="7056" spans="1:11" x14ac:dyDescent="0.3">
      <c r="A7056" t="s">
        <v>106</v>
      </c>
      <c r="B7056" t="s">
        <v>4960</v>
      </c>
      <c r="C7056" t="s">
        <v>4961</v>
      </c>
      <c r="D7056" t="s">
        <v>4962</v>
      </c>
      <c r="E7056" t="s">
        <v>65</v>
      </c>
      <c r="F7056" t="s">
        <v>4388</v>
      </c>
      <c r="G7056">
        <v>9.5</v>
      </c>
      <c r="H70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6" t="str">
        <f>Tabla_Consulta_desde_proyectos6[[#This Row],[PRYApath]]&amp;" "&amp;Tabla_Consulta_desde_proyectos6[[#This Row],[Usunombre]]</f>
        <v>/0010/0014 ALFONSO VARGAS CHAVES</v>
      </c>
    </row>
    <row r="7057" spans="1:11" x14ac:dyDescent="0.3">
      <c r="A7057" t="s">
        <v>106</v>
      </c>
      <c r="B7057" t="s">
        <v>4960</v>
      </c>
      <c r="C7057" t="s">
        <v>4961</v>
      </c>
      <c r="D7057" t="s">
        <v>4962</v>
      </c>
      <c r="E7057" t="s">
        <v>65</v>
      </c>
      <c r="F7057" t="s">
        <v>4422</v>
      </c>
      <c r="G7057">
        <v>16.75</v>
      </c>
      <c r="H70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7" t="str">
        <f>Tabla_Consulta_desde_proyectos6[[#This Row],[PRYApath]]&amp;" "&amp;Tabla_Consulta_desde_proyectos6[[#This Row],[Usunombre]]</f>
        <v>/0010/0014 ALFONSO VARGAS CHAVES</v>
      </c>
    </row>
    <row r="7058" spans="1:11" x14ac:dyDescent="0.3">
      <c r="A7058" t="s">
        <v>106</v>
      </c>
      <c r="B7058" t="s">
        <v>4960</v>
      </c>
      <c r="C7058" t="s">
        <v>4961</v>
      </c>
      <c r="D7058" t="s">
        <v>4962</v>
      </c>
      <c r="E7058" t="s">
        <v>65</v>
      </c>
      <c r="F7058" t="s">
        <v>4434</v>
      </c>
      <c r="G7058">
        <v>8.5</v>
      </c>
      <c r="H705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8" t="str">
        <f>Tabla_Consulta_desde_proyectos6[[#This Row],[PRYApath]]&amp;" "&amp;Tabla_Consulta_desde_proyectos6[[#This Row],[Usunombre]]</f>
        <v>/0010/0014 ALFONSO VARGAS CHAVES</v>
      </c>
    </row>
    <row r="7059" spans="1:11" x14ac:dyDescent="0.3">
      <c r="A7059" t="s">
        <v>106</v>
      </c>
      <c r="B7059" t="s">
        <v>4960</v>
      </c>
      <c r="C7059" t="s">
        <v>5004</v>
      </c>
      <c r="D7059" t="s">
        <v>4962</v>
      </c>
      <c r="E7059" t="s">
        <v>65</v>
      </c>
      <c r="F7059" t="s">
        <v>4493</v>
      </c>
      <c r="G7059">
        <v>1</v>
      </c>
      <c r="H70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59" t="str">
        <f>Tabla_Consulta_desde_proyectos6[[#This Row],[PRYApath]]&amp;" "&amp;Tabla_Consulta_desde_proyectos6[[#This Row],[Usunombre]]</f>
        <v>/0010/0014 ALFONSO VARGAS CHAVES</v>
      </c>
    </row>
    <row r="7060" spans="1:11" x14ac:dyDescent="0.3">
      <c r="A7060" t="s">
        <v>106</v>
      </c>
      <c r="B7060" t="s">
        <v>4960</v>
      </c>
      <c r="C7060" t="s">
        <v>4961</v>
      </c>
      <c r="D7060" t="s">
        <v>4962</v>
      </c>
      <c r="E7060" t="s">
        <v>65</v>
      </c>
      <c r="F7060" t="s">
        <v>4493</v>
      </c>
      <c r="G7060">
        <v>7.25</v>
      </c>
      <c r="H70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0" t="str">
        <f>Tabla_Consulta_desde_proyectos6[[#This Row],[PRYApath]]&amp;" "&amp;Tabla_Consulta_desde_proyectos6[[#This Row],[Usunombre]]</f>
        <v>/0010/0014 ALFONSO VARGAS CHAVES</v>
      </c>
    </row>
    <row r="7061" spans="1:11" x14ac:dyDescent="0.3">
      <c r="A7061" t="s">
        <v>106</v>
      </c>
      <c r="B7061" t="s">
        <v>4960</v>
      </c>
      <c r="C7061" t="s">
        <v>4961</v>
      </c>
      <c r="D7061" t="s">
        <v>4962</v>
      </c>
      <c r="E7061" t="s">
        <v>65</v>
      </c>
      <c r="F7061" t="s">
        <v>4559</v>
      </c>
      <c r="G7061">
        <v>3</v>
      </c>
      <c r="H70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1" t="str">
        <f>Tabla_Consulta_desde_proyectos6[[#This Row],[PRYApath]]&amp;" "&amp;Tabla_Consulta_desde_proyectos6[[#This Row],[Usunombre]]</f>
        <v>/0010/0014 ALFONSO VARGAS CHAVES</v>
      </c>
    </row>
    <row r="7062" spans="1:11" x14ac:dyDescent="0.3">
      <c r="A7062" t="s">
        <v>106</v>
      </c>
      <c r="B7062" t="s">
        <v>4960</v>
      </c>
      <c r="C7062" t="s">
        <v>5004</v>
      </c>
      <c r="D7062" t="s">
        <v>4962</v>
      </c>
      <c r="E7062" t="s">
        <v>65</v>
      </c>
      <c r="F7062" t="s">
        <v>4593</v>
      </c>
      <c r="G7062">
        <v>0.5</v>
      </c>
      <c r="H70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2" t="str">
        <f>Tabla_Consulta_desde_proyectos6[[#This Row],[PRYApath]]&amp;" "&amp;Tabla_Consulta_desde_proyectos6[[#This Row],[Usunombre]]</f>
        <v>/0010/0014 ALFONSO VARGAS CHAVES</v>
      </c>
    </row>
    <row r="7063" spans="1:11" x14ac:dyDescent="0.3">
      <c r="A7063" t="s">
        <v>106</v>
      </c>
      <c r="B7063" t="s">
        <v>4960</v>
      </c>
      <c r="C7063" t="s">
        <v>4961</v>
      </c>
      <c r="D7063" t="s">
        <v>4962</v>
      </c>
      <c r="E7063" t="s">
        <v>65</v>
      </c>
      <c r="F7063" t="s">
        <v>4593</v>
      </c>
      <c r="G7063">
        <v>3.5</v>
      </c>
      <c r="H70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3" t="str">
        <f>Tabla_Consulta_desde_proyectos6[[#This Row],[PRYApath]]&amp;" "&amp;Tabla_Consulta_desde_proyectos6[[#This Row],[Usunombre]]</f>
        <v>/0010/0014 ALFONSO VARGAS CHAVES</v>
      </c>
    </row>
    <row r="7064" spans="1:11" x14ac:dyDescent="0.3">
      <c r="A7064" t="s">
        <v>106</v>
      </c>
      <c r="B7064" t="s">
        <v>4967</v>
      </c>
      <c r="C7064" t="s">
        <v>4968</v>
      </c>
      <c r="D7064" t="s">
        <v>5199</v>
      </c>
      <c r="E7064" t="s">
        <v>286</v>
      </c>
      <c r="F7064" t="s">
        <v>4559</v>
      </c>
      <c r="G7064">
        <v>0.5</v>
      </c>
      <c r="H70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4" t="str">
        <f>Tabla_Consulta_desde_proyectos6[[#This Row],[PRYApath]]&amp;" "&amp;Tabla_Consulta_desde_proyectos6[[#This Row],[Usunombre]]</f>
        <v>/0010/0016 ALFONSO FUENTES RODRIGUEZ</v>
      </c>
    </row>
    <row r="7065" spans="1:11" x14ac:dyDescent="0.3">
      <c r="A7065" t="s">
        <v>106</v>
      </c>
      <c r="B7065" t="s">
        <v>4967</v>
      </c>
      <c r="C7065" t="s">
        <v>4970</v>
      </c>
      <c r="D7065" t="s">
        <v>5199</v>
      </c>
      <c r="E7065" t="s">
        <v>286</v>
      </c>
      <c r="F7065" t="s">
        <v>4593</v>
      </c>
      <c r="G7065">
        <v>0.25</v>
      </c>
      <c r="H70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5" t="str">
        <f>Tabla_Consulta_desde_proyectos6[[#This Row],[PRYApath]]&amp;" "&amp;Tabla_Consulta_desde_proyectos6[[#This Row],[Usunombre]]</f>
        <v>/0010/0016 ALFONSO FUENTES RODRIGUEZ</v>
      </c>
    </row>
    <row r="7066" spans="1:11" x14ac:dyDescent="0.3">
      <c r="A7066" t="s">
        <v>106</v>
      </c>
      <c r="B7066" t="s">
        <v>4967</v>
      </c>
      <c r="C7066" t="s">
        <v>4970</v>
      </c>
      <c r="D7066" t="s">
        <v>5199</v>
      </c>
      <c r="E7066" t="s">
        <v>286</v>
      </c>
      <c r="F7066" t="s">
        <v>4610</v>
      </c>
      <c r="G7066">
        <v>0.75</v>
      </c>
      <c r="H70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6" t="str">
        <f>Tabla_Consulta_desde_proyectos6[[#This Row],[PRYApath]]&amp;" "&amp;Tabla_Consulta_desde_proyectos6[[#This Row],[Usunombre]]</f>
        <v>/0010/0016 ALFONSO FUENTES RODRIGUEZ</v>
      </c>
    </row>
    <row r="7067" spans="1:11" x14ac:dyDescent="0.3">
      <c r="A7067" t="s">
        <v>106</v>
      </c>
      <c r="B7067" t="s">
        <v>4967</v>
      </c>
      <c r="C7067" t="s">
        <v>4970</v>
      </c>
      <c r="D7067" t="s">
        <v>5199</v>
      </c>
      <c r="E7067" t="s">
        <v>286</v>
      </c>
      <c r="F7067" t="s">
        <v>4692</v>
      </c>
      <c r="G7067">
        <v>1.5</v>
      </c>
      <c r="H70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7" t="str">
        <f>Tabla_Consulta_desde_proyectos6[[#This Row],[PRYApath]]&amp;" "&amp;Tabla_Consulta_desde_proyectos6[[#This Row],[Usunombre]]</f>
        <v>/0010/0016 ALFONSO FUENTES RODRIGUEZ</v>
      </c>
    </row>
    <row r="7068" spans="1:11" x14ac:dyDescent="0.3">
      <c r="A7068" t="s">
        <v>106</v>
      </c>
      <c r="B7068" t="s">
        <v>4967</v>
      </c>
      <c r="C7068" t="s">
        <v>5327</v>
      </c>
      <c r="D7068" t="s">
        <v>5199</v>
      </c>
      <c r="E7068" t="s">
        <v>262</v>
      </c>
      <c r="F7068" t="s">
        <v>4434</v>
      </c>
      <c r="G7068">
        <v>0.25</v>
      </c>
      <c r="H70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8" t="str">
        <f>Tabla_Consulta_desde_proyectos6[[#This Row],[PRYApath]]&amp;" "&amp;Tabla_Consulta_desde_proyectos6[[#This Row],[Usunombre]]</f>
        <v>/0010/0016 ELIER CORTES BALTODANO</v>
      </c>
    </row>
    <row r="7069" spans="1:11" x14ac:dyDescent="0.3">
      <c r="A7069" t="s">
        <v>106</v>
      </c>
      <c r="B7069" t="s">
        <v>4967</v>
      </c>
      <c r="C7069" t="s">
        <v>5327</v>
      </c>
      <c r="D7069" t="s">
        <v>5199</v>
      </c>
      <c r="E7069" t="s">
        <v>29</v>
      </c>
      <c r="F7069" t="s">
        <v>4366</v>
      </c>
      <c r="G7069">
        <v>11</v>
      </c>
      <c r="H70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69" t="str">
        <f>Tabla_Consulta_desde_proyectos6[[#This Row],[PRYApath]]&amp;" "&amp;Tabla_Consulta_desde_proyectos6[[#This Row],[Usunombre]]</f>
        <v>/0010/0016 RAFAEL VEGA ALVAREZ</v>
      </c>
    </row>
    <row r="7070" spans="1:11" x14ac:dyDescent="0.3">
      <c r="A7070" t="s">
        <v>106</v>
      </c>
      <c r="B7070" t="s">
        <v>4967</v>
      </c>
      <c r="C7070" t="s">
        <v>4970</v>
      </c>
      <c r="D7070" t="s">
        <v>5199</v>
      </c>
      <c r="E7070" t="s">
        <v>29</v>
      </c>
      <c r="F7070" t="s">
        <v>4366</v>
      </c>
      <c r="G7070">
        <v>4</v>
      </c>
      <c r="H70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0" t="str">
        <f>Tabla_Consulta_desde_proyectos6[[#This Row],[PRYApath]]&amp;" "&amp;Tabla_Consulta_desde_proyectos6[[#This Row],[Usunombre]]</f>
        <v>/0010/0016 RAFAEL VEGA ALVAREZ</v>
      </c>
    </row>
    <row r="7071" spans="1:11" x14ac:dyDescent="0.3">
      <c r="A7071" t="s">
        <v>106</v>
      </c>
      <c r="B7071" t="s">
        <v>4967</v>
      </c>
      <c r="C7071" t="s">
        <v>4970</v>
      </c>
      <c r="D7071" t="s">
        <v>5199</v>
      </c>
      <c r="E7071" t="s">
        <v>29</v>
      </c>
      <c r="F7071" t="s">
        <v>4434</v>
      </c>
      <c r="G7071">
        <v>0.5</v>
      </c>
      <c r="H70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1" t="str">
        <f>Tabla_Consulta_desde_proyectos6[[#This Row],[PRYApath]]&amp;" "&amp;Tabla_Consulta_desde_proyectos6[[#This Row],[Usunombre]]</f>
        <v>/0010/0016 RAFAEL VEGA ALVAREZ</v>
      </c>
    </row>
    <row r="7072" spans="1:11" x14ac:dyDescent="0.3">
      <c r="A7072" t="s">
        <v>106</v>
      </c>
      <c r="B7072" t="s">
        <v>4967</v>
      </c>
      <c r="C7072" t="s">
        <v>4970</v>
      </c>
      <c r="D7072" t="s">
        <v>5199</v>
      </c>
      <c r="E7072" t="s">
        <v>29</v>
      </c>
      <c r="F7072" t="s">
        <v>4493</v>
      </c>
      <c r="G7072">
        <v>1.25</v>
      </c>
      <c r="H70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2" t="str">
        <f>Tabla_Consulta_desde_proyectos6[[#This Row],[PRYApath]]&amp;" "&amp;Tabla_Consulta_desde_proyectos6[[#This Row],[Usunombre]]</f>
        <v>/0010/0016 RAFAEL VEGA ALVAREZ</v>
      </c>
    </row>
    <row r="7073" spans="1:11" x14ac:dyDescent="0.3">
      <c r="A7073" t="s">
        <v>4660</v>
      </c>
      <c r="B7073" t="s">
        <v>4709</v>
      </c>
      <c r="C7073" t="s">
        <v>6266</v>
      </c>
      <c r="D7073" t="s">
        <v>1086</v>
      </c>
      <c r="E7073" t="s">
        <v>59</v>
      </c>
      <c r="F7073" t="s">
        <v>4692</v>
      </c>
      <c r="G7073">
        <v>2.5</v>
      </c>
      <c r="H70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3" t="str">
        <f>Tabla_Consulta_desde_proyectos6[[#This Row],[PRYApath]]&amp;" "&amp;Tabla_Consulta_desde_proyectos6[[#This Row],[Usunombre]]</f>
        <v>/0002/0002 ALVARO CHAVES SABORIO</v>
      </c>
    </row>
    <row r="7074" spans="1:11" x14ac:dyDescent="0.3">
      <c r="A7074" t="s">
        <v>4660</v>
      </c>
      <c r="B7074" t="s">
        <v>4709</v>
      </c>
      <c r="C7074" t="s">
        <v>6267</v>
      </c>
      <c r="D7074" t="s">
        <v>1086</v>
      </c>
      <c r="E7074" t="s">
        <v>59</v>
      </c>
      <c r="F7074" t="s">
        <v>4640</v>
      </c>
      <c r="G7074">
        <v>2</v>
      </c>
      <c r="H70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4" t="str">
        <f>Tabla_Consulta_desde_proyectos6[[#This Row],[PRYApath]]&amp;" "&amp;Tabla_Consulta_desde_proyectos6[[#This Row],[Usunombre]]</f>
        <v>/0002/0002 ALVARO CHAVES SABORIO</v>
      </c>
    </row>
    <row r="7075" spans="1:11" x14ac:dyDescent="0.3">
      <c r="A7075" t="s">
        <v>4660</v>
      </c>
      <c r="B7075" t="s">
        <v>4709</v>
      </c>
      <c r="C7075" t="s">
        <v>5333</v>
      </c>
      <c r="D7075" t="s">
        <v>1086</v>
      </c>
      <c r="E7075" t="s">
        <v>59</v>
      </c>
      <c r="F7075" t="s">
        <v>4640</v>
      </c>
      <c r="G7075">
        <v>2</v>
      </c>
      <c r="H70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5" t="str">
        <f>Tabla_Consulta_desde_proyectos6[[#This Row],[PRYApath]]&amp;" "&amp;Tabla_Consulta_desde_proyectos6[[#This Row],[Usunombre]]</f>
        <v>/0002/0002 ALVARO CHAVES SABORIO</v>
      </c>
    </row>
    <row r="7076" spans="1:11" x14ac:dyDescent="0.3">
      <c r="A7076" t="s">
        <v>4660</v>
      </c>
      <c r="B7076" t="s">
        <v>4709</v>
      </c>
      <c r="C7076" t="s">
        <v>6268</v>
      </c>
      <c r="D7076" t="s">
        <v>1086</v>
      </c>
      <c r="E7076" t="s">
        <v>59</v>
      </c>
      <c r="F7076" t="s">
        <v>4640</v>
      </c>
      <c r="G7076">
        <v>4</v>
      </c>
      <c r="H70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6" t="str">
        <f>Tabla_Consulta_desde_proyectos6[[#This Row],[PRYApath]]&amp;" "&amp;Tabla_Consulta_desde_proyectos6[[#This Row],[Usunombre]]</f>
        <v>/0002/0002 ALVARO CHAVES SABORIO</v>
      </c>
    </row>
    <row r="7077" spans="1:11" x14ac:dyDescent="0.3">
      <c r="A7077" t="s">
        <v>4660</v>
      </c>
      <c r="B7077" t="s">
        <v>4709</v>
      </c>
      <c r="C7077" t="s">
        <v>5780</v>
      </c>
      <c r="D7077" t="s">
        <v>1086</v>
      </c>
      <c r="E7077" t="s">
        <v>59</v>
      </c>
      <c r="F7077" t="s">
        <v>4640</v>
      </c>
      <c r="G7077">
        <v>9</v>
      </c>
      <c r="H70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7" t="str">
        <f>Tabla_Consulta_desde_proyectos6[[#This Row],[PRYApath]]&amp;" "&amp;Tabla_Consulta_desde_proyectos6[[#This Row],[Usunombre]]</f>
        <v>/0002/0002 ALVARO CHAVES SABORIO</v>
      </c>
    </row>
    <row r="7078" spans="1:11" x14ac:dyDescent="0.3">
      <c r="A7078" t="s">
        <v>4660</v>
      </c>
      <c r="B7078" t="s">
        <v>4709</v>
      </c>
      <c r="C7078" t="s">
        <v>8463</v>
      </c>
      <c r="D7078" t="s">
        <v>1086</v>
      </c>
      <c r="E7078" t="s">
        <v>59</v>
      </c>
      <c r="F7078" t="s">
        <v>8381</v>
      </c>
      <c r="G7078">
        <v>3</v>
      </c>
      <c r="H707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8" t="str">
        <f>Tabla_Consulta_desde_proyectos6[[#This Row],[PRYApath]]&amp;" "&amp;Tabla_Consulta_desde_proyectos6[[#This Row],[Usunombre]]</f>
        <v>/0002/0002 ALVARO CHAVES SABORIO</v>
      </c>
    </row>
    <row r="7079" spans="1:11" x14ac:dyDescent="0.3">
      <c r="A7079" t="s">
        <v>4660</v>
      </c>
      <c r="B7079" t="s">
        <v>4709</v>
      </c>
      <c r="C7079" t="s">
        <v>8464</v>
      </c>
      <c r="D7079" t="s">
        <v>1086</v>
      </c>
      <c r="E7079" t="s">
        <v>59</v>
      </c>
      <c r="F7079" t="s">
        <v>8381</v>
      </c>
      <c r="G7079">
        <v>7</v>
      </c>
      <c r="H707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79" t="str">
        <f>Tabla_Consulta_desde_proyectos6[[#This Row],[PRYApath]]&amp;" "&amp;Tabla_Consulta_desde_proyectos6[[#This Row],[Usunombre]]</f>
        <v>/0002/0002 ALVARO CHAVES SABORIO</v>
      </c>
    </row>
    <row r="7080" spans="1:11" x14ac:dyDescent="0.3">
      <c r="A7080" t="s">
        <v>4660</v>
      </c>
      <c r="B7080" t="s">
        <v>4709</v>
      </c>
      <c r="C7080" t="s">
        <v>5333</v>
      </c>
      <c r="D7080" t="s">
        <v>1086</v>
      </c>
      <c r="E7080" t="s">
        <v>59</v>
      </c>
      <c r="F7080" t="s">
        <v>8381</v>
      </c>
      <c r="G7080">
        <v>12</v>
      </c>
      <c r="H7080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0" t="str">
        <f>Tabla_Consulta_desde_proyectos6[[#This Row],[PRYApath]]&amp;" "&amp;Tabla_Consulta_desde_proyectos6[[#This Row],[Usunombre]]</f>
        <v>/0002/0002 ALVARO CHAVES SABORIO</v>
      </c>
    </row>
    <row r="7081" spans="1:11" x14ac:dyDescent="0.3">
      <c r="A7081" t="s">
        <v>4660</v>
      </c>
      <c r="B7081" t="s">
        <v>4709</v>
      </c>
      <c r="C7081" t="s">
        <v>6129</v>
      </c>
      <c r="D7081" t="s">
        <v>1086</v>
      </c>
      <c r="E7081" t="s">
        <v>3972</v>
      </c>
      <c r="F7081" t="s">
        <v>4692</v>
      </c>
      <c r="G7081">
        <v>36</v>
      </c>
      <c r="H70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1" t="str">
        <f>Tabla_Consulta_desde_proyectos6[[#This Row],[PRYApath]]&amp;" "&amp;Tabla_Consulta_desde_proyectos6[[#This Row],[Usunombre]]</f>
        <v>/0002/0002 AXEL MATUS VARGAS</v>
      </c>
    </row>
    <row r="7082" spans="1:11" x14ac:dyDescent="0.3">
      <c r="A7082" t="s">
        <v>4660</v>
      </c>
      <c r="B7082" t="s">
        <v>4709</v>
      </c>
      <c r="C7082" t="s">
        <v>4728</v>
      </c>
      <c r="D7082" t="s">
        <v>1086</v>
      </c>
      <c r="E7082" t="s">
        <v>3972</v>
      </c>
      <c r="F7082" t="s">
        <v>4640</v>
      </c>
      <c r="G7082">
        <v>16</v>
      </c>
      <c r="H70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2" t="str">
        <f>Tabla_Consulta_desde_proyectos6[[#This Row],[PRYApath]]&amp;" "&amp;Tabla_Consulta_desde_proyectos6[[#This Row],[Usunombre]]</f>
        <v>/0002/0002 AXEL MATUS VARGAS</v>
      </c>
    </row>
    <row r="7083" spans="1:11" x14ac:dyDescent="0.3">
      <c r="A7083" t="s">
        <v>4660</v>
      </c>
      <c r="B7083" t="s">
        <v>4709</v>
      </c>
      <c r="C7083" t="s">
        <v>6269</v>
      </c>
      <c r="D7083" t="s">
        <v>1086</v>
      </c>
      <c r="E7083" t="s">
        <v>69</v>
      </c>
      <c r="F7083" t="s">
        <v>4692</v>
      </c>
      <c r="G7083">
        <v>3</v>
      </c>
      <c r="H70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3" t="str">
        <f>Tabla_Consulta_desde_proyectos6[[#This Row],[PRYApath]]&amp;" "&amp;Tabla_Consulta_desde_proyectos6[[#This Row],[Usunombre]]</f>
        <v>/0002/0002 DANNY DAVID BUSTOS ROJAS</v>
      </c>
    </row>
    <row r="7084" spans="1:11" x14ac:dyDescent="0.3">
      <c r="A7084" t="s">
        <v>4660</v>
      </c>
      <c r="B7084" t="s">
        <v>4709</v>
      </c>
      <c r="C7084" t="s">
        <v>326</v>
      </c>
      <c r="D7084" t="s">
        <v>1086</v>
      </c>
      <c r="E7084" t="s">
        <v>69</v>
      </c>
      <c r="F7084" t="s">
        <v>4640</v>
      </c>
      <c r="G7084">
        <v>8</v>
      </c>
      <c r="H70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4" t="str">
        <f>Tabla_Consulta_desde_proyectos6[[#This Row],[PRYApath]]&amp;" "&amp;Tabla_Consulta_desde_proyectos6[[#This Row],[Usunombre]]</f>
        <v>/0002/0002 DANNY DAVID BUSTOS ROJAS</v>
      </c>
    </row>
    <row r="7085" spans="1:11" x14ac:dyDescent="0.3">
      <c r="A7085" t="s">
        <v>4660</v>
      </c>
      <c r="B7085" t="s">
        <v>4709</v>
      </c>
      <c r="C7085" t="s">
        <v>5785</v>
      </c>
      <c r="D7085" t="s">
        <v>1086</v>
      </c>
      <c r="E7085" t="s">
        <v>69</v>
      </c>
      <c r="F7085" t="s">
        <v>4640</v>
      </c>
      <c r="G7085">
        <v>1</v>
      </c>
      <c r="H70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5" t="str">
        <f>Tabla_Consulta_desde_proyectos6[[#This Row],[PRYApath]]&amp;" "&amp;Tabla_Consulta_desde_proyectos6[[#This Row],[Usunombre]]</f>
        <v>/0002/0002 DANNY DAVID BUSTOS ROJAS</v>
      </c>
    </row>
    <row r="7086" spans="1:11" x14ac:dyDescent="0.3">
      <c r="A7086" t="s">
        <v>4660</v>
      </c>
      <c r="B7086" t="s">
        <v>4709</v>
      </c>
      <c r="C7086" t="s">
        <v>5409</v>
      </c>
      <c r="D7086" t="s">
        <v>1086</v>
      </c>
      <c r="E7086" t="s">
        <v>69</v>
      </c>
      <c r="F7086" t="s">
        <v>4640</v>
      </c>
      <c r="G7086">
        <v>2</v>
      </c>
      <c r="H70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6" t="str">
        <f>Tabla_Consulta_desde_proyectos6[[#This Row],[PRYApath]]&amp;" "&amp;Tabla_Consulta_desde_proyectos6[[#This Row],[Usunombre]]</f>
        <v>/0002/0002 DANNY DAVID BUSTOS ROJAS</v>
      </c>
    </row>
    <row r="7087" spans="1:11" x14ac:dyDescent="0.3">
      <c r="A7087" t="s">
        <v>4660</v>
      </c>
      <c r="B7087" t="s">
        <v>4709</v>
      </c>
      <c r="C7087" t="s">
        <v>6270</v>
      </c>
      <c r="D7087" t="s">
        <v>1086</v>
      </c>
      <c r="E7087" t="s">
        <v>69</v>
      </c>
      <c r="F7087" t="s">
        <v>4640</v>
      </c>
      <c r="G7087">
        <v>3</v>
      </c>
      <c r="H70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7" t="str">
        <f>Tabla_Consulta_desde_proyectos6[[#This Row],[PRYApath]]&amp;" "&amp;Tabla_Consulta_desde_proyectos6[[#This Row],[Usunombre]]</f>
        <v>/0002/0002 DANNY DAVID BUSTOS ROJAS</v>
      </c>
    </row>
    <row r="7088" spans="1:11" x14ac:dyDescent="0.3">
      <c r="A7088" t="s">
        <v>4660</v>
      </c>
      <c r="B7088" t="s">
        <v>4709</v>
      </c>
      <c r="C7088" t="s">
        <v>8465</v>
      </c>
      <c r="D7088" t="s">
        <v>1086</v>
      </c>
      <c r="E7088" t="s">
        <v>69</v>
      </c>
      <c r="F7088" t="s">
        <v>8381</v>
      </c>
      <c r="G7088">
        <v>2</v>
      </c>
      <c r="H708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8" t="str">
        <f>Tabla_Consulta_desde_proyectos6[[#This Row],[PRYApath]]&amp;" "&amp;Tabla_Consulta_desde_proyectos6[[#This Row],[Usunombre]]</f>
        <v>/0002/0002 DANNY DAVID BUSTOS ROJAS</v>
      </c>
    </row>
    <row r="7089" spans="1:11" x14ac:dyDescent="0.3">
      <c r="A7089" t="s">
        <v>4660</v>
      </c>
      <c r="B7089" t="s">
        <v>4709</v>
      </c>
      <c r="C7089" t="s">
        <v>6271</v>
      </c>
      <c r="D7089" t="s">
        <v>1086</v>
      </c>
      <c r="E7089" t="s">
        <v>70</v>
      </c>
      <c r="F7089" t="s">
        <v>4692</v>
      </c>
      <c r="G7089">
        <v>2</v>
      </c>
      <c r="H70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89" t="str">
        <f>Tabla_Consulta_desde_proyectos6[[#This Row],[PRYApath]]&amp;" "&amp;Tabla_Consulta_desde_proyectos6[[#This Row],[Usunombre]]</f>
        <v>/0002/0002 MARIELA GUTIERREZ HIDALGO</v>
      </c>
    </row>
    <row r="7090" spans="1:11" x14ac:dyDescent="0.3">
      <c r="A7090" t="s">
        <v>4660</v>
      </c>
      <c r="B7090" t="s">
        <v>4709</v>
      </c>
      <c r="C7090" t="s">
        <v>6270</v>
      </c>
      <c r="D7090" t="s">
        <v>1086</v>
      </c>
      <c r="E7090" t="s">
        <v>70</v>
      </c>
      <c r="F7090" t="s">
        <v>4640</v>
      </c>
      <c r="G7090">
        <v>3</v>
      </c>
      <c r="H70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0" t="str">
        <f>Tabla_Consulta_desde_proyectos6[[#This Row],[PRYApath]]&amp;" "&amp;Tabla_Consulta_desde_proyectos6[[#This Row],[Usunombre]]</f>
        <v>/0002/0002 MARIELA GUTIERREZ HIDALGO</v>
      </c>
    </row>
    <row r="7091" spans="1:11" x14ac:dyDescent="0.3">
      <c r="A7091" t="s">
        <v>4660</v>
      </c>
      <c r="B7091" t="s">
        <v>4709</v>
      </c>
      <c r="C7091" t="s">
        <v>6272</v>
      </c>
      <c r="D7091" t="s">
        <v>1086</v>
      </c>
      <c r="E7091" t="s">
        <v>70</v>
      </c>
      <c r="F7091" t="s">
        <v>4640</v>
      </c>
      <c r="G7091">
        <v>10</v>
      </c>
      <c r="H70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1" t="str">
        <f>Tabla_Consulta_desde_proyectos6[[#This Row],[PRYApath]]&amp;" "&amp;Tabla_Consulta_desde_proyectos6[[#This Row],[Usunombre]]</f>
        <v>/0002/0002 MARIELA GUTIERREZ HIDALGO</v>
      </c>
    </row>
    <row r="7092" spans="1:11" x14ac:dyDescent="0.3">
      <c r="A7092" t="s">
        <v>4660</v>
      </c>
      <c r="B7092" t="s">
        <v>4709</v>
      </c>
      <c r="C7092" t="s">
        <v>8466</v>
      </c>
      <c r="D7092" t="s">
        <v>1086</v>
      </c>
      <c r="E7092" t="s">
        <v>70</v>
      </c>
      <c r="F7092" t="s">
        <v>8381</v>
      </c>
      <c r="G7092">
        <v>0.5</v>
      </c>
      <c r="H709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2" t="str">
        <f>Tabla_Consulta_desde_proyectos6[[#This Row],[PRYApath]]&amp;" "&amp;Tabla_Consulta_desde_proyectos6[[#This Row],[Usunombre]]</f>
        <v>/0002/0002 MARIELA GUTIERREZ HIDALGO</v>
      </c>
    </row>
    <row r="7093" spans="1:11" x14ac:dyDescent="0.3">
      <c r="A7093" t="s">
        <v>4660</v>
      </c>
      <c r="B7093" t="s">
        <v>4709</v>
      </c>
      <c r="C7093" t="s">
        <v>8467</v>
      </c>
      <c r="D7093" t="s">
        <v>1086</v>
      </c>
      <c r="E7093" t="s">
        <v>70</v>
      </c>
      <c r="F7093" t="s">
        <v>8381</v>
      </c>
      <c r="G7093">
        <v>1.5</v>
      </c>
      <c r="H709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3" t="str">
        <f>Tabla_Consulta_desde_proyectos6[[#This Row],[PRYApath]]&amp;" "&amp;Tabla_Consulta_desde_proyectos6[[#This Row],[Usunombre]]</f>
        <v>/0002/0002 MARIELA GUTIERREZ HIDALGO</v>
      </c>
    </row>
    <row r="7094" spans="1:11" x14ac:dyDescent="0.3">
      <c r="A7094" t="s">
        <v>4660</v>
      </c>
      <c r="B7094" t="s">
        <v>4709</v>
      </c>
      <c r="C7094" t="s">
        <v>8468</v>
      </c>
      <c r="D7094" t="s">
        <v>1086</v>
      </c>
      <c r="E7094" t="s">
        <v>70</v>
      </c>
      <c r="F7094" t="s">
        <v>8381</v>
      </c>
      <c r="G7094">
        <v>2.5</v>
      </c>
      <c r="H7094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4" t="str">
        <f>Tabla_Consulta_desde_proyectos6[[#This Row],[PRYApath]]&amp;" "&amp;Tabla_Consulta_desde_proyectos6[[#This Row],[Usunombre]]</f>
        <v>/0002/0002 MARIELA GUTIERREZ HIDALGO</v>
      </c>
    </row>
    <row r="7095" spans="1:11" x14ac:dyDescent="0.3">
      <c r="A7095" t="s">
        <v>4660</v>
      </c>
      <c r="B7095" t="s">
        <v>4709</v>
      </c>
      <c r="C7095" t="s">
        <v>8469</v>
      </c>
      <c r="D7095" t="s">
        <v>1086</v>
      </c>
      <c r="E7095" t="s">
        <v>70</v>
      </c>
      <c r="F7095" t="s">
        <v>8381</v>
      </c>
      <c r="G7095">
        <v>3</v>
      </c>
      <c r="H7095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5" t="str">
        <f>Tabla_Consulta_desde_proyectos6[[#This Row],[PRYApath]]&amp;" "&amp;Tabla_Consulta_desde_proyectos6[[#This Row],[Usunombre]]</f>
        <v>/0002/0002 MARIELA GUTIERREZ HIDALGO</v>
      </c>
    </row>
    <row r="7096" spans="1:11" x14ac:dyDescent="0.3">
      <c r="A7096" t="s">
        <v>4660</v>
      </c>
      <c r="B7096" t="s">
        <v>4709</v>
      </c>
      <c r="C7096" t="s">
        <v>8470</v>
      </c>
      <c r="D7096" t="s">
        <v>1086</v>
      </c>
      <c r="E7096" t="s">
        <v>70</v>
      </c>
      <c r="F7096" t="s">
        <v>8381</v>
      </c>
      <c r="G7096">
        <v>4</v>
      </c>
      <c r="H709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6" t="str">
        <f>Tabla_Consulta_desde_proyectos6[[#This Row],[PRYApath]]&amp;" "&amp;Tabla_Consulta_desde_proyectos6[[#This Row],[Usunombre]]</f>
        <v>/0002/0002 MARIELA GUTIERREZ HIDALGO</v>
      </c>
    </row>
    <row r="7097" spans="1:11" x14ac:dyDescent="0.3">
      <c r="A7097" t="s">
        <v>4660</v>
      </c>
      <c r="B7097" t="s">
        <v>4709</v>
      </c>
      <c r="C7097" t="s">
        <v>8462</v>
      </c>
      <c r="D7097" t="s">
        <v>1086</v>
      </c>
      <c r="E7097" t="s">
        <v>70</v>
      </c>
      <c r="F7097" t="s">
        <v>8381</v>
      </c>
      <c r="G7097">
        <v>6</v>
      </c>
      <c r="H7097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7" t="str">
        <f>Tabla_Consulta_desde_proyectos6[[#This Row],[PRYApath]]&amp;" "&amp;Tabla_Consulta_desde_proyectos6[[#This Row],[Usunombre]]</f>
        <v>/0002/0002 MARIELA GUTIERREZ HIDALGO</v>
      </c>
    </row>
    <row r="7098" spans="1:11" x14ac:dyDescent="0.3">
      <c r="A7098" t="s">
        <v>4660</v>
      </c>
      <c r="B7098" t="s">
        <v>4709</v>
      </c>
      <c r="C7098" t="s">
        <v>8471</v>
      </c>
      <c r="D7098" t="s">
        <v>1086</v>
      </c>
      <c r="E7098" t="s">
        <v>70</v>
      </c>
      <c r="F7098" t="s">
        <v>8381</v>
      </c>
      <c r="G7098">
        <v>1</v>
      </c>
      <c r="H709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8" t="str">
        <f>Tabla_Consulta_desde_proyectos6[[#This Row],[PRYApath]]&amp;" "&amp;Tabla_Consulta_desde_proyectos6[[#This Row],[Usunombre]]</f>
        <v>/0002/0002 MARIELA GUTIERREZ HIDALGO</v>
      </c>
    </row>
    <row r="7099" spans="1:11" x14ac:dyDescent="0.3">
      <c r="A7099" t="s">
        <v>4660</v>
      </c>
      <c r="B7099" t="s">
        <v>4709</v>
      </c>
      <c r="C7099" t="s">
        <v>5771</v>
      </c>
      <c r="D7099" t="s">
        <v>1086</v>
      </c>
      <c r="E7099" t="s">
        <v>77</v>
      </c>
      <c r="F7099" t="s">
        <v>4692</v>
      </c>
      <c r="G7099">
        <v>1.25</v>
      </c>
      <c r="H70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0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0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099" t="str">
        <f>Tabla_Consulta_desde_proyectos6[[#This Row],[PRYApath]]&amp;" "&amp;Tabla_Consulta_desde_proyectos6[[#This Row],[Usunombre]]</f>
        <v>/0002/0002 REIDY VALENCIA RUBI</v>
      </c>
    </row>
    <row r="7100" spans="1:11" x14ac:dyDescent="0.3">
      <c r="A7100" t="s">
        <v>4660</v>
      </c>
      <c r="B7100" t="s">
        <v>4709</v>
      </c>
      <c r="C7100" t="s">
        <v>6273</v>
      </c>
      <c r="D7100" t="s">
        <v>1086</v>
      </c>
      <c r="E7100" t="s">
        <v>77</v>
      </c>
      <c r="F7100" t="s">
        <v>4692</v>
      </c>
      <c r="G7100">
        <v>1.25</v>
      </c>
      <c r="H71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0" t="str">
        <f>Tabla_Consulta_desde_proyectos6[[#This Row],[PRYApath]]&amp;" "&amp;Tabla_Consulta_desde_proyectos6[[#This Row],[Usunombre]]</f>
        <v>/0002/0002 REIDY VALENCIA RUBI</v>
      </c>
    </row>
    <row r="7101" spans="1:11" x14ac:dyDescent="0.3">
      <c r="A7101" t="s">
        <v>4660</v>
      </c>
      <c r="B7101" t="s">
        <v>4709</v>
      </c>
      <c r="C7101" t="s">
        <v>5760</v>
      </c>
      <c r="D7101" t="s">
        <v>1098</v>
      </c>
      <c r="E7101" t="s">
        <v>70</v>
      </c>
      <c r="F7101" t="s">
        <v>4640</v>
      </c>
      <c r="G7101">
        <v>2</v>
      </c>
      <c r="H71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1" t="str">
        <f>Tabla_Consulta_desde_proyectos6[[#This Row],[PRYApath]]&amp;" "&amp;Tabla_Consulta_desde_proyectos6[[#This Row],[Usunombre]]</f>
        <v>/0002/0006 MARIELA GUTIERREZ HIDALGO</v>
      </c>
    </row>
    <row r="7102" spans="1:11" x14ac:dyDescent="0.3">
      <c r="A7102" t="s">
        <v>4660</v>
      </c>
      <c r="D7102" t="s">
        <v>4538</v>
      </c>
      <c r="E7102" t="s">
        <v>63</v>
      </c>
      <c r="F7102" t="s">
        <v>4692</v>
      </c>
      <c r="G7102">
        <v>1.5</v>
      </c>
      <c r="H71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2" t="str">
        <f>Tabla_Consulta_desde_proyectos6[[#This Row],[PRYApath]]&amp;" "&amp;Tabla_Consulta_desde_proyectos6[[#This Row],[Usunombre]]</f>
        <v>/0002/0018 CAROL RODRIGUEZ SOLORZANO</v>
      </c>
    </row>
    <row r="7103" spans="1:11" x14ac:dyDescent="0.3">
      <c r="A7103" t="s">
        <v>4660</v>
      </c>
      <c r="D7103" t="s">
        <v>4919</v>
      </c>
      <c r="E7103" t="s">
        <v>59</v>
      </c>
      <c r="F7103" t="s">
        <v>4692</v>
      </c>
      <c r="G7103">
        <v>13.5</v>
      </c>
      <c r="H71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3" t="str">
        <f>Tabla_Consulta_desde_proyectos6[[#This Row],[PRYApath]]&amp;" "&amp;Tabla_Consulta_desde_proyectos6[[#This Row],[Usunombre]]</f>
        <v>/0002/0024 ALVARO CHAVES SABORIO</v>
      </c>
    </row>
    <row r="7104" spans="1:11" x14ac:dyDescent="0.3">
      <c r="A7104" t="s">
        <v>4660</v>
      </c>
      <c r="D7104" t="s">
        <v>4919</v>
      </c>
      <c r="E7104" t="s">
        <v>63</v>
      </c>
      <c r="F7104" t="s">
        <v>4692</v>
      </c>
      <c r="G7104">
        <v>37.5</v>
      </c>
      <c r="H71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4" t="str">
        <f>Tabla_Consulta_desde_proyectos6[[#This Row],[PRYApath]]&amp;" "&amp;Tabla_Consulta_desde_proyectos6[[#This Row],[Usunombre]]</f>
        <v>/0002/0024 CAROL RODRIGUEZ SOLORZANO</v>
      </c>
    </row>
    <row r="7105" spans="1:11" x14ac:dyDescent="0.3">
      <c r="A7105" t="s">
        <v>4660</v>
      </c>
      <c r="B7105" t="s">
        <v>4993</v>
      </c>
      <c r="C7105" t="s">
        <v>5382</v>
      </c>
      <c r="D7105" t="s">
        <v>1090</v>
      </c>
      <c r="E7105" t="s">
        <v>309</v>
      </c>
      <c r="F7105" t="s">
        <v>4692</v>
      </c>
      <c r="G7105">
        <v>4</v>
      </c>
      <c r="H71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5" t="str">
        <f>Tabla_Consulta_desde_proyectos6[[#This Row],[PRYApath]]&amp;" "&amp;Tabla_Consulta_desde_proyectos6[[#This Row],[Usunombre]]</f>
        <v>/0004/0002 ANTHONY ALVAREZ NAVARRO</v>
      </c>
    </row>
    <row r="7106" spans="1:11" x14ac:dyDescent="0.3">
      <c r="A7106" t="s">
        <v>4660</v>
      </c>
      <c r="B7106" t="s">
        <v>4993</v>
      </c>
      <c r="C7106" t="s">
        <v>5381</v>
      </c>
      <c r="D7106" t="s">
        <v>1090</v>
      </c>
      <c r="E7106" t="s">
        <v>309</v>
      </c>
      <c r="F7106" t="s">
        <v>4692</v>
      </c>
      <c r="G7106">
        <v>1</v>
      </c>
      <c r="H71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6" t="str">
        <f>Tabla_Consulta_desde_proyectos6[[#This Row],[PRYApath]]&amp;" "&amp;Tabla_Consulta_desde_proyectos6[[#This Row],[Usunombre]]</f>
        <v>/0004/0002 ANTHONY ALVAREZ NAVARRO</v>
      </c>
    </row>
    <row r="7107" spans="1:11" x14ac:dyDescent="0.3">
      <c r="A7107" t="s">
        <v>4660</v>
      </c>
      <c r="B7107" t="s">
        <v>4993</v>
      </c>
      <c r="C7107" t="s">
        <v>5382</v>
      </c>
      <c r="D7107" t="s">
        <v>1090</v>
      </c>
      <c r="E7107" t="s">
        <v>309</v>
      </c>
      <c r="F7107" t="s">
        <v>4640</v>
      </c>
      <c r="G7107">
        <v>1</v>
      </c>
      <c r="H71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7" t="str">
        <f>Tabla_Consulta_desde_proyectos6[[#This Row],[PRYApath]]&amp;" "&amp;Tabla_Consulta_desde_proyectos6[[#This Row],[Usunombre]]</f>
        <v>/0004/0002 ANTHONY ALVAREZ NAVARRO</v>
      </c>
    </row>
    <row r="7108" spans="1:11" x14ac:dyDescent="0.3">
      <c r="A7108" t="s">
        <v>4660</v>
      </c>
      <c r="B7108" t="s">
        <v>4993</v>
      </c>
      <c r="C7108" t="s">
        <v>5381</v>
      </c>
      <c r="D7108" t="s">
        <v>1090</v>
      </c>
      <c r="E7108" t="s">
        <v>4123</v>
      </c>
      <c r="F7108" t="s">
        <v>4692</v>
      </c>
      <c r="G7108">
        <v>4</v>
      </c>
      <c r="H71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8" t="str">
        <f>Tabla_Consulta_desde_proyectos6[[#This Row],[PRYApath]]&amp;" "&amp;Tabla_Consulta_desde_proyectos6[[#This Row],[Usunombre]]</f>
        <v>/0004/0002 CESAR MATARRITA MATARRITA</v>
      </c>
    </row>
    <row r="7109" spans="1:11" x14ac:dyDescent="0.3">
      <c r="A7109" t="s">
        <v>4660</v>
      </c>
      <c r="B7109" t="s">
        <v>4993</v>
      </c>
      <c r="C7109" t="s">
        <v>5382</v>
      </c>
      <c r="D7109" t="s">
        <v>1090</v>
      </c>
      <c r="E7109" t="s">
        <v>4123</v>
      </c>
      <c r="F7109" t="s">
        <v>4640</v>
      </c>
      <c r="G7109">
        <v>2</v>
      </c>
      <c r="H71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09" t="str">
        <f>Tabla_Consulta_desde_proyectos6[[#This Row],[PRYApath]]&amp;" "&amp;Tabla_Consulta_desde_proyectos6[[#This Row],[Usunombre]]</f>
        <v>/0004/0002 CESAR MATARRITA MATARRITA</v>
      </c>
    </row>
    <row r="7110" spans="1:11" x14ac:dyDescent="0.3">
      <c r="A7110" t="s">
        <v>4660</v>
      </c>
      <c r="B7110" t="s">
        <v>4993</v>
      </c>
      <c r="C7110" t="s">
        <v>5381</v>
      </c>
      <c r="D7110" t="s">
        <v>1090</v>
      </c>
      <c r="E7110" t="s">
        <v>4123</v>
      </c>
      <c r="F7110" t="s">
        <v>4640</v>
      </c>
      <c r="G7110">
        <v>2</v>
      </c>
      <c r="H71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0" t="str">
        <f>Tabla_Consulta_desde_proyectos6[[#This Row],[PRYApath]]&amp;" "&amp;Tabla_Consulta_desde_proyectos6[[#This Row],[Usunombre]]</f>
        <v>/0004/0002 CESAR MATARRITA MATARRITA</v>
      </c>
    </row>
    <row r="7111" spans="1:11" x14ac:dyDescent="0.3">
      <c r="A7111" t="s">
        <v>4660</v>
      </c>
      <c r="B7111" t="s">
        <v>4993</v>
      </c>
      <c r="C7111" t="s">
        <v>5382</v>
      </c>
      <c r="D7111" t="s">
        <v>1090</v>
      </c>
      <c r="E7111" t="s">
        <v>4123</v>
      </c>
      <c r="F7111" t="s">
        <v>8381</v>
      </c>
      <c r="G7111">
        <v>2</v>
      </c>
      <c r="H71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1" t="str">
        <f>Tabla_Consulta_desde_proyectos6[[#This Row],[PRYApath]]&amp;" "&amp;Tabla_Consulta_desde_proyectos6[[#This Row],[Usunombre]]</f>
        <v>/0004/0002 CESAR MATARRITA MATARRITA</v>
      </c>
    </row>
    <row r="7112" spans="1:11" x14ac:dyDescent="0.3">
      <c r="A7112" t="s">
        <v>4660</v>
      </c>
      <c r="B7112" t="s">
        <v>4993</v>
      </c>
      <c r="C7112" t="s">
        <v>5381</v>
      </c>
      <c r="D7112" t="s">
        <v>1090</v>
      </c>
      <c r="E7112" t="s">
        <v>4123</v>
      </c>
      <c r="F7112" t="s">
        <v>8381</v>
      </c>
      <c r="G7112">
        <v>6</v>
      </c>
      <c r="H71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2" t="str">
        <f>Tabla_Consulta_desde_proyectos6[[#This Row],[PRYApath]]&amp;" "&amp;Tabla_Consulta_desde_proyectos6[[#This Row],[Usunombre]]</f>
        <v>/0004/0002 CESAR MATARRITA MATARRITA</v>
      </c>
    </row>
    <row r="7113" spans="1:11" x14ac:dyDescent="0.3">
      <c r="A7113" t="s">
        <v>4660</v>
      </c>
      <c r="B7113" t="s">
        <v>4993</v>
      </c>
      <c r="C7113" t="s">
        <v>5383</v>
      </c>
      <c r="D7113" t="s">
        <v>1090</v>
      </c>
      <c r="E7113" t="s">
        <v>299</v>
      </c>
      <c r="F7113" t="s">
        <v>4610</v>
      </c>
      <c r="G7113">
        <v>4</v>
      </c>
      <c r="H71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3" t="str">
        <f>Tabla_Consulta_desde_proyectos6[[#This Row],[PRYApath]]&amp;" "&amp;Tabla_Consulta_desde_proyectos6[[#This Row],[Usunombre]]</f>
        <v>/0004/0002 MARCO ANTONIO ALPIZAR RODRIGUEZ</v>
      </c>
    </row>
    <row r="7114" spans="1:11" x14ac:dyDescent="0.3">
      <c r="A7114" t="s">
        <v>4660</v>
      </c>
      <c r="B7114" t="s">
        <v>4993</v>
      </c>
      <c r="C7114" t="s">
        <v>5383</v>
      </c>
      <c r="D7114" t="s">
        <v>1090</v>
      </c>
      <c r="E7114" t="s">
        <v>299</v>
      </c>
      <c r="F7114" t="s">
        <v>4692</v>
      </c>
      <c r="G7114">
        <v>2</v>
      </c>
      <c r="H71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4" t="str">
        <f>Tabla_Consulta_desde_proyectos6[[#This Row],[PRYApath]]&amp;" "&amp;Tabla_Consulta_desde_proyectos6[[#This Row],[Usunombre]]</f>
        <v>/0004/0002 MARCO ANTONIO ALPIZAR RODRIGUEZ</v>
      </c>
    </row>
    <row r="7115" spans="1:11" x14ac:dyDescent="0.3">
      <c r="A7115" t="s">
        <v>4660</v>
      </c>
      <c r="B7115" t="s">
        <v>4996</v>
      </c>
      <c r="C7115" t="s">
        <v>4997</v>
      </c>
      <c r="D7115" t="s">
        <v>1091</v>
      </c>
      <c r="E7115" t="s">
        <v>4617</v>
      </c>
      <c r="F7115" t="s">
        <v>4692</v>
      </c>
      <c r="G7115">
        <v>2</v>
      </c>
      <c r="H71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5" t="str">
        <f>Tabla_Consulta_desde_proyectos6[[#This Row],[PRYApath]]&amp;" "&amp;Tabla_Consulta_desde_proyectos6[[#This Row],[Usunombre]]</f>
        <v>/0004/0004 LAURA REBECA CORDOBA FERNANDEZ</v>
      </c>
    </row>
    <row r="7116" spans="1:11" x14ac:dyDescent="0.3">
      <c r="A7116" t="s">
        <v>4660</v>
      </c>
      <c r="B7116" t="s">
        <v>4996</v>
      </c>
      <c r="C7116" t="s">
        <v>4998</v>
      </c>
      <c r="D7116" t="s">
        <v>1091</v>
      </c>
      <c r="E7116" t="s">
        <v>4617</v>
      </c>
      <c r="F7116" t="s">
        <v>4692</v>
      </c>
      <c r="G7116">
        <v>24</v>
      </c>
      <c r="H71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6" t="str">
        <f>Tabla_Consulta_desde_proyectos6[[#This Row],[PRYApath]]&amp;" "&amp;Tabla_Consulta_desde_proyectos6[[#This Row],[Usunombre]]</f>
        <v>/0004/0004 LAURA REBECA CORDOBA FERNANDEZ</v>
      </c>
    </row>
    <row r="7117" spans="1:11" x14ac:dyDescent="0.3">
      <c r="A7117" t="s">
        <v>4660</v>
      </c>
      <c r="B7117" t="s">
        <v>4996</v>
      </c>
      <c r="C7117" t="s">
        <v>4998</v>
      </c>
      <c r="D7117" t="s">
        <v>1091</v>
      </c>
      <c r="E7117" t="s">
        <v>4617</v>
      </c>
      <c r="F7117" t="s">
        <v>8381</v>
      </c>
      <c r="G7117">
        <v>6</v>
      </c>
      <c r="H71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7" t="str">
        <f>Tabla_Consulta_desde_proyectos6[[#This Row],[PRYApath]]&amp;" "&amp;Tabla_Consulta_desde_proyectos6[[#This Row],[Usunombre]]</f>
        <v>/0004/0004 LAURA REBECA CORDOBA FERNANDEZ</v>
      </c>
    </row>
    <row r="7118" spans="1:11" x14ac:dyDescent="0.3">
      <c r="A7118" t="s">
        <v>4660</v>
      </c>
      <c r="B7118" t="s">
        <v>4996</v>
      </c>
      <c r="C7118" t="s">
        <v>5196</v>
      </c>
      <c r="D7118" t="s">
        <v>1091</v>
      </c>
      <c r="E7118" t="s">
        <v>299</v>
      </c>
      <c r="F7118" t="s">
        <v>4610</v>
      </c>
      <c r="G7118">
        <v>3</v>
      </c>
      <c r="H71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8" t="str">
        <f>Tabla_Consulta_desde_proyectos6[[#This Row],[PRYApath]]&amp;" "&amp;Tabla_Consulta_desde_proyectos6[[#This Row],[Usunombre]]</f>
        <v>/0004/0004 MARCO ANTONIO ALPIZAR RODRIGUEZ</v>
      </c>
    </row>
    <row r="7119" spans="1:11" x14ac:dyDescent="0.3">
      <c r="A7119" t="s">
        <v>4660</v>
      </c>
      <c r="B7119" t="s">
        <v>4957</v>
      </c>
      <c r="C7119" t="s">
        <v>5002</v>
      </c>
      <c r="D7119" t="s">
        <v>4539</v>
      </c>
      <c r="E7119" t="s">
        <v>286</v>
      </c>
      <c r="F7119" t="s">
        <v>4692</v>
      </c>
      <c r="G7119">
        <v>1.75</v>
      </c>
      <c r="H71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19" t="str">
        <f>Tabla_Consulta_desde_proyectos6[[#This Row],[PRYApath]]&amp;" "&amp;Tabla_Consulta_desde_proyectos6[[#This Row],[Usunombre]]</f>
        <v>/0004/0006 ALFONSO FUENTES RODRIGUEZ</v>
      </c>
    </row>
    <row r="7120" spans="1:11" x14ac:dyDescent="0.3">
      <c r="A7120" t="s">
        <v>4660</v>
      </c>
      <c r="B7120" t="s">
        <v>4957</v>
      </c>
      <c r="C7120" t="s">
        <v>4958</v>
      </c>
      <c r="D7120" t="s">
        <v>4539</v>
      </c>
      <c r="E7120" t="s">
        <v>286</v>
      </c>
      <c r="F7120" t="s">
        <v>4692</v>
      </c>
      <c r="G7120">
        <v>1.5</v>
      </c>
      <c r="H71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0" t="str">
        <f>Tabla_Consulta_desde_proyectos6[[#This Row],[PRYApath]]&amp;" "&amp;Tabla_Consulta_desde_proyectos6[[#This Row],[Usunombre]]</f>
        <v>/0004/0006 ALFONSO FUENTES RODRIGUEZ</v>
      </c>
    </row>
    <row r="7121" spans="1:11" x14ac:dyDescent="0.3">
      <c r="A7121" t="s">
        <v>4660</v>
      </c>
      <c r="B7121" t="s">
        <v>4957</v>
      </c>
      <c r="C7121" t="s">
        <v>5001</v>
      </c>
      <c r="D7121" t="s">
        <v>4539</v>
      </c>
      <c r="E7121" t="s">
        <v>286</v>
      </c>
      <c r="F7121" t="s">
        <v>4640</v>
      </c>
      <c r="G7121">
        <v>2.25</v>
      </c>
      <c r="H71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1" t="str">
        <f>Tabla_Consulta_desde_proyectos6[[#This Row],[PRYApath]]&amp;" "&amp;Tabla_Consulta_desde_proyectos6[[#This Row],[Usunombre]]</f>
        <v>/0004/0006 ALFONSO FUENTES RODRIGUEZ</v>
      </c>
    </row>
    <row r="7122" spans="1:11" x14ac:dyDescent="0.3">
      <c r="A7122" t="s">
        <v>4660</v>
      </c>
      <c r="B7122" t="s">
        <v>4957</v>
      </c>
      <c r="C7122" t="s">
        <v>4958</v>
      </c>
      <c r="D7122" t="s">
        <v>4539</v>
      </c>
      <c r="E7122" t="s">
        <v>286</v>
      </c>
      <c r="F7122" t="s">
        <v>4640</v>
      </c>
      <c r="G7122">
        <v>1.5</v>
      </c>
      <c r="H71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2" t="str">
        <f>Tabla_Consulta_desde_proyectos6[[#This Row],[PRYApath]]&amp;" "&amp;Tabla_Consulta_desde_proyectos6[[#This Row],[Usunombre]]</f>
        <v>/0004/0006 ALFONSO FUENTES RODRIGUEZ</v>
      </c>
    </row>
    <row r="7123" spans="1:11" x14ac:dyDescent="0.3">
      <c r="A7123" t="s">
        <v>4660</v>
      </c>
      <c r="B7123" t="s">
        <v>4957</v>
      </c>
      <c r="C7123" t="s">
        <v>4958</v>
      </c>
      <c r="D7123" t="s">
        <v>4539</v>
      </c>
      <c r="E7123" t="s">
        <v>286</v>
      </c>
      <c r="F7123" t="s">
        <v>8381</v>
      </c>
      <c r="G7123">
        <v>6.25</v>
      </c>
      <c r="H712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3" t="str">
        <f>Tabla_Consulta_desde_proyectos6[[#This Row],[PRYApath]]&amp;" "&amp;Tabla_Consulta_desde_proyectos6[[#This Row],[Usunombre]]</f>
        <v>/0004/0006 ALFONSO FUENTES RODRIGUEZ</v>
      </c>
    </row>
    <row r="7124" spans="1:11" x14ac:dyDescent="0.3">
      <c r="A7124" t="s">
        <v>4660</v>
      </c>
      <c r="B7124" t="s">
        <v>4957</v>
      </c>
      <c r="C7124" t="s">
        <v>4958</v>
      </c>
      <c r="D7124" t="s">
        <v>4539</v>
      </c>
      <c r="E7124" t="s">
        <v>29</v>
      </c>
      <c r="F7124" t="s">
        <v>4692</v>
      </c>
      <c r="G7124">
        <v>2.75</v>
      </c>
      <c r="H71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4" t="str">
        <f>Tabla_Consulta_desde_proyectos6[[#This Row],[PRYApath]]&amp;" "&amp;Tabla_Consulta_desde_proyectos6[[#This Row],[Usunombre]]</f>
        <v>/0004/0006 RAFAEL VEGA ALVAREZ</v>
      </c>
    </row>
    <row r="7125" spans="1:11" x14ac:dyDescent="0.3">
      <c r="A7125" t="s">
        <v>4660</v>
      </c>
      <c r="B7125" t="s">
        <v>4957</v>
      </c>
      <c r="C7125" t="s">
        <v>4958</v>
      </c>
      <c r="D7125" t="s">
        <v>4539</v>
      </c>
      <c r="E7125" t="s">
        <v>29</v>
      </c>
      <c r="F7125" t="s">
        <v>4640</v>
      </c>
      <c r="G7125">
        <v>2.75</v>
      </c>
      <c r="H71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5" t="str">
        <f>Tabla_Consulta_desde_proyectos6[[#This Row],[PRYApath]]&amp;" "&amp;Tabla_Consulta_desde_proyectos6[[#This Row],[Usunombre]]</f>
        <v>/0004/0006 RAFAEL VEGA ALVAREZ</v>
      </c>
    </row>
    <row r="7126" spans="1:11" x14ac:dyDescent="0.3">
      <c r="A7126" t="s">
        <v>4660</v>
      </c>
      <c r="B7126" t="s">
        <v>4957</v>
      </c>
      <c r="C7126" t="s">
        <v>4958</v>
      </c>
      <c r="D7126" t="s">
        <v>4539</v>
      </c>
      <c r="E7126" t="s">
        <v>29</v>
      </c>
      <c r="F7126" t="s">
        <v>8381</v>
      </c>
      <c r="G7126">
        <v>5.5</v>
      </c>
      <c r="H712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6" t="str">
        <f>Tabla_Consulta_desde_proyectos6[[#This Row],[PRYApath]]&amp;" "&amp;Tabla_Consulta_desde_proyectos6[[#This Row],[Usunombre]]</f>
        <v>/0004/0006 RAFAEL VEGA ALVAREZ</v>
      </c>
    </row>
    <row r="7127" spans="1:11" x14ac:dyDescent="0.3">
      <c r="A7127" t="s">
        <v>4660</v>
      </c>
      <c r="B7127" t="s">
        <v>4963</v>
      </c>
      <c r="C7127" t="s">
        <v>4964</v>
      </c>
      <c r="D7127" t="s">
        <v>4965</v>
      </c>
      <c r="E7127" t="s">
        <v>4617</v>
      </c>
      <c r="F7127" t="s">
        <v>4692</v>
      </c>
      <c r="G7127">
        <v>2</v>
      </c>
      <c r="H71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7" t="str">
        <f>Tabla_Consulta_desde_proyectos6[[#This Row],[PRYApath]]&amp;" "&amp;Tabla_Consulta_desde_proyectos6[[#This Row],[Usunombre]]</f>
        <v>/0004/0012 LAURA REBECA CORDOBA FERNANDEZ</v>
      </c>
    </row>
    <row r="7128" spans="1:11" x14ac:dyDescent="0.3">
      <c r="A7128" t="s">
        <v>4660</v>
      </c>
      <c r="B7128" t="s">
        <v>4967</v>
      </c>
      <c r="C7128" t="s">
        <v>4970</v>
      </c>
      <c r="D7128" t="s">
        <v>4969</v>
      </c>
      <c r="E7128" t="s">
        <v>286</v>
      </c>
      <c r="F7128" t="s">
        <v>4692</v>
      </c>
      <c r="G7128">
        <v>0.75</v>
      </c>
      <c r="H71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8" t="str">
        <f>Tabla_Consulta_desde_proyectos6[[#This Row],[PRYApath]]&amp;" "&amp;Tabla_Consulta_desde_proyectos6[[#This Row],[Usunombre]]</f>
        <v>/0004/0016 ALFONSO FUENTES RODRIGUEZ</v>
      </c>
    </row>
    <row r="7129" spans="1:11" x14ac:dyDescent="0.3">
      <c r="A7129" t="s">
        <v>4392</v>
      </c>
      <c r="D7129" t="s">
        <v>6274</v>
      </c>
      <c r="E7129" t="s">
        <v>60</v>
      </c>
      <c r="F7129" t="s">
        <v>4388</v>
      </c>
      <c r="G7129">
        <v>32</v>
      </c>
      <c r="H712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29" t="str">
        <f>Tabla_Consulta_desde_proyectos6[[#This Row],[PRYApath]]&amp;" "&amp;Tabla_Consulta_desde_proyectos6[[#This Row],[Usunombre]]</f>
        <v>/0002/0002/0004/0002 AARON VARGAS VALVERDE</v>
      </c>
    </row>
    <row r="7130" spans="1:11" x14ac:dyDescent="0.3">
      <c r="A7130" t="s">
        <v>4392</v>
      </c>
      <c r="D7130" t="s">
        <v>6275</v>
      </c>
      <c r="E7130" t="s">
        <v>60</v>
      </c>
      <c r="F7130" t="s">
        <v>4388</v>
      </c>
      <c r="G7130">
        <v>1</v>
      </c>
      <c r="H71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0" t="str">
        <f>Tabla_Consulta_desde_proyectos6[[#This Row],[PRYApath]]&amp;" "&amp;Tabla_Consulta_desde_proyectos6[[#This Row],[Usunombre]]</f>
        <v>/0002/0002/0004/0004 AARON VARGAS VALVERDE</v>
      </c>
    </row>
    <row r="7131" spans="1:11" x14ac:dyDescent="0.3">
      <c r="A7131" t="s">
        <v>4392</v>
      </c>
      <c r="D7131" t="s">
        <v>6275</v>
      </c>
      <c r="E7131" t="s">
        <v>60</v>
      </c>
      <c r="F7131" t="s">
        <v>4422</v>
      </c>
      <c r="G7131">
        <v>3</v>
      </c>
      <c r="H71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1" t="str">
        <f>Tabla_Consulta_desde_proyectos6[[#This Row],[PRYApath]]&amp;" "&amp;Tabla_Consulta_desde_proyectos6[[#This Row],[Usunombre]]</f>
        <v>/0002/0002/0004/0004 AARON VARGAS VALVERDE</v>
      </c>
    </row>
    <row r="7132" spans="1:11" x14ac:dyDescent="0.3">
      <c r="A7132" t="s">
        <v>4392</v>
      </c>
      <c r="B7132" t="s">
        <v>6276</v>
      </c>
      <c r="C7132" t="s">
        <v>6277</v>
      </c>
      <c r="D7132" t="s">
        <v>6278</v>
      </c>
      <c r="E7132" t="s">
        <v>60</v>
      </c>
      <c r="F7132" t="s">
        <v>4422</v>
      </c>
      <c r="G7132">
        <v>2.5</v>
      </c>
      <c r="H71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2" t="str">
        <f>Tabla_Consulta_desde_proyectos6[[#This Row],[PRYApath]]&amp;" "&amp;Tabla_Consulta_desde_proyectos6[[#This Row],[Usunombre]]</f>
        <v>/0002/0002/0006/0002/0002 AARON VARGAS VALVERDE</v>
      </c>
    </row>
    <row r="7133" spans="1:11" x14ac:dyDescent="0.3">
      <c r="A7133" t="s">
        <v>4392</v>
      </c>
      <c r="B7133" t="s">
        <v>6276</v>
      </c>
      <c r="C7133" t="s">
        <v>6279</v>
      </c>
      <c r="D7133" t="s">
        <v>6278</v>
      </c>
      <c r="E7133" t="s">
        <v>60</v>
      </c>
      <c r="F7133" t="s">
        <v>4434</v>
      </c>
      <c r="G7133">
        <v>2</v>
      </c>
      <c r="H71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3" t="str">
        <f>Tabla_Consulta_desde_proyectos6[[#This Row],[PRYApath]]&amp;" "&amp;Tabla_Consulta_desde_proyectos6[[#This Row],[Usunombre]]</f>
        <v>/0002/0002/0006/0002/0002 AARON VARGAS VALVERDE</v>
      </c>
    </row>
    <row r="7134" spans="1:11" x14ac:dyDescent="0.3">
      <c r="A7134" t="s">
        <v>4392</v>
      </c>
      <c r="B7134" t="s">
        <v>6276</v>
      </c>
      <c r="C7134" t="s">
        <v>6280</v>
      </c>
      <c r="D7134" t="s">
        <v>6278</v>
      </c>
      <c r="E7134" t="s">
        <v>60</v>
      </c>
      <c r="F7134" t="s">
        <v>4434</v>
      </c>
      <c r="G7134">
        <v>1.5</v>
      </c>
      <c r="H71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4" t="str">
        <f>Tabla_Consulta_desde_proyectos6[[#This Row],[PRYApath]]&amp;" "&amp;Tabla_Consulta_desde_proyectos6[[#This Row],[Usunombre]]</f>
        <v>/0002/0002/0006/0002/0002 AARON VARGAS VALVERDE</v>
      </c>
    </row>
    <row r="7135" spans="1:11" x14ac:dyDescent="0.3">
      <c r="A7135" t="s">
        <v>4392</v>
      </c>
      <c r="B7135" t="s">
        <v>6276</v>
      </c>
      <c r="C7135" t="s">
        <v>6281</v>
      </c>
      <c r="D7135" t="s">
        <v>6278</v>
      </c>
      <c r="E7135" t="s">
        <v>60</v>
      </c>
      <c r="F7135" t="s">
        <v>4434</v>
      </c>
      <c r="G7135">
        <v>1.5</v>
      </c>
      <c r="H71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5" t="str">
        <f>Tabla_Consulta_desde_proyectos6[[#This Row],[PRYApath]]&amp;" "&amp;Tabla_Consulta_desde_proyectos6[[#This Row],[Usunombre]]</f>
        <v>/0002/0002/0006/0002/0002 AARON VARGAS VALVERDE</v>
      </c>
    </row>
    <row r="7136" spans="1:11" x14ac:dyDescent="0.3">
      <c r="A7136" t="s">
        <v>4392</v>
      </c>
      <c r="B7136" t="s">
        <v>6276</v>
      </c>
      <c r="C7136" t="s">
        <v>6282</v>
      </c>
      <c r="D7136" t="s">
        <v>6278</v>
      </c>
      <c r="E7136" t="s">
        <v>60</v>
      </c>
      <c r="F7136" t="s">
        <v>4434</v>
      </c>
      <c r="G7136">
        <v>2</v>
      </c>
      <c r="H71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6" t="str">
        <f>Tabla_Consulta_desde_proyectos6[[#This Row],[PRYApath]]&amp;" "&amp;Tabla_Consulta_desde_proyectos6[[#This Row],[Usunombre]]</f>
        <v>/0002/0002/0006/0002/0002 AARON VARGAS VALVERDE</v>
      </c>
    </row>
    <row r="7137" spans="1:11" x14ac:dyDescent="0.3">
      <c r="A7137" t="s">
        <v>4392</v>
      </c>
      <c r="B7137" t="s">
        <v>6276</v>
      </c>
      <c r="C7137" t="s">
        <v>6283</v>
      </c>
      <c r="D7137" t="s">
        <v>6278</v>
      </c>
      <c r="E7137" t="s">
        <v>60</v>
      </c>
      <c r="F7137" t="s">
        <v>4434</v>
      </c>
      <c r="G7137">
        <v>3.5</v>
      </c>
      <c r="H71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7" t="str">
        <f>Tabla_Consulta_desde_proyectos6[[#This Row],[PRYApath]]&amp;" "&amp;Tabla_Consulta_desde_proyectos6[[#This Row],[Usunombre]]</f>
        <v>/0002/0002/0006/0002/0002 AARON VARGAS VALVERDE</v>
      </c>
    </row>
    <row r="7138" spans="1:11" x14ac:dyDescent="0.3">
      <c r="A7138" t="s">
        <v>4392</v>
      </c>
      <c r="B7138" t="s">
        <v>6276</v>
      </c>
      <c r="C7138" t="s">
        <v>6284</v>
      </c>
      <c r="D7138" t="s">
        <v>6278</v>
      </c>
      <c r="E7138" t="s">
        <v>60</v>
      </c>
      <c r="F7138" t="s">
        <v>4434</v>
      </c>
      <c r="G7138">
        <v>19</v>
      </c>
      <c r="H71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8" t="str">
        <f>Tabla_Consulta_desde_proyectos6[[#This Row],[PRYApath]]&amp;" "&amp;Tabla_Consulta_desde_proyectos6[[#This Row],[Usunombre]]</f>
        <v>/0002/0002/0006/0002/0002 AARON VARGAS VALVERDE</v>
      </c>
    </row>
    <row r="7139" spans="1:11" x14ac:dyDescent="0.3">
      <c r="A7139" t="s">
        <v>4392</v>
      </c>
      <c r="B7139" t="s">
        <v>6276</v>
      </c>
      <c r="C7139" t="s">
        <v>6285</v>
      </c>
      <c r="D7139" t="s">
        <v>6278</v>
      </c>
      <c r="E7139" t="s">
        <v>60</v>
      </c>
      <c r="F7139" t="s">
        <v>4434</v>
      </c>
      <c r="G7139">
        <v>4</v>
      </c>
      <c r="H71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39" t="str">
        <f>Tabla_Consulta_desde_proyectos6[[#This Row],[PRYApath]]&amp;" "&amp;Tabla_Consulta_desde_proyectos6[[#This Row],[Usunombre]]</f>
        <v>/0002/0002/0006/0002/0002 AARON VARGAS VALVERDE</v>
      </c>
    </row>
    <row r="7140" spans="1:11" x14ac:dyDescent="0.3">
      <c r="A7140" t="s">
        <v>4392</v>
      </c>
      <c r="B7140" t="s">
        <v>6276</v>
      </c>
      <c r="C7140" t="s">
        <v>6279</v>
      </c>
      <c r="D7140" t="s">
        <v>6278</v>
      </c>
      <c r="E7140" t="s">
        <v>60</v>
      </c>
      <c r="F7140" t="s">
        <v>4493</v>
      </c>
      <c r="G7140">
        <v>3</v>
      </c>
      <c r="H71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0" t="str">
        <f>Tabla_Consulta_desde_proyectos6[[#This Row],[PRYApath]]&amp;" "&amp;Tabla_Consulta_desde_proyectos6[[#This Row],[Usunombre]]</f>
        <v>/0002/0002/0006/0002/0002 AARON VARGAS VALVERDE</v>
      </c>
    </row>
    <row r="7141" spans="1:11" x14ac:dyDescent="0.3">
      <c r="A7141" t="s">
        <v>4392</v>
      </c>
      <c r="B7141" t="s">
        <v>6276</v>
      </c>
      <c r="C7141" t="s">
        <v>6285</v>
      </c>
      <c r="D7141" t="s">
        <v>6278</v>
      </c>
      <c r="E7141" t="s">
        <v>60</v>
      </c>
      <c r="F7141" t="s">
        <v>4493</v>
      </c>
      <c r="G7141">
        <v>2</v>
      </c>
      <c r="H71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1" t="str">
        <f>Tabla_Consulta_desde_proyectos6[[#This Row],[PRYApath]]&amp;" "&amp;Tabla_Consulta_desde_proyectos6[[#This Row],[Usunombre]]</f>
        <v>/0002/0002/0006/0002/0002 AARON VARGAS VALVERDE</v>
      </c>
    </row>
    <row r="7142" spans="1:11" x14ac:dyDescent="0.3">
      <c r="A7142" t="s">
        <v>4392</v>
      </c>
      <c r="B7142" t="s">
        <v>6276</v>
      </c>
      <c r="C7142" t="s">
        <v>6286</v>
      </c>
      <c r="D7142" t="s">
        <v>6278</v>
      </c>
      <c r="E7142" t="s">
        <v>63</v>
      </c>
      <c r="F7142" t="s">
        <v>4434</v>
      </c>
      <c r="G7142">
        <v>4</v>
      </c>
      <c r="H71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2" t="str">
        <f>Tabla_Consulta_desde_proyectos6[[#This Row],[PRYApath]]&amp;" "&amp;Tabla_Consulta_desde_proyectos6[[#This Row],[Usunombre]]</f>
        <v>/0002/0002/0006/0002/0002 CAROL RODRIGUEZ SOLORZANO</v>
      </c>
    </row>
    <row r="7143" spans="1:11" x14ac:dyDescent="0.3">
      <c r="A7143" t="s">
        <v>4392</v>
      </c>
      <c r="B7143" t="s">
        <v>6276</v>
      </c>
      <c r="C7143" t="s">
        <v>6282</v>
      </c>
      <c r="D7143" t="s">
        <v>6278</v>
      </c>
      <c r="E7143" t="s">
        <v>63</v>
      </c>
      <c r="F7143" t="s">
        <v>4493</v>
      </c>
      <c r="G7143">
        <v>0.6</v>
      </c>
      <c r="H71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3" t="str">
        <f>Tabla_Consulta_desde_proyectos6[[#This Row],[PRYApath]]&amp;" "&amp;Tabla_Consulta_desde_proyectos6[[#This Row],[Usunombre]]</f>
        <v>/0002/0002/0006/0002/0002 CAROL RODRIGUEZ SOLORZANO</v>
      </c>
    </row>
    <row r="7144" spans="1:11" x14ac:dyDescent="0.3">
      <c r="A7144" t="s">
        <v>4392</v>
      </c>
      <c r="B7144" t="s">
        <v>6276</v>
      </c>
      <c r="C7144" t="s">
        <v>6286</v>
      </c>
      <c r="D7144" t="s">
        <v>6278</v>
      </c>
      <c r="E7144" t="s">
        <v>69</v>
      </c>
      <c r="F7144" t="s">
        <v>4422</v>
      </c>
      <c r="G7144">
        <v>1</v>
      </c>
      <c r="H71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4" t="str">
        <f>Tabla_Consulta_desde_proyectos6[[#This Row],[PRYApath]]&amp;" "&amp;Tabla_Consulta_desde_proyectos6[[#This Row],[Usunombre]]</f>
        <v>/0002/0002/0006/0002/0002 DANNY DAVID BUSTOS ROJAS</v>
      </c>
    </row>
    <row r="7145" spans="1:11" x14ac:dyDescent="0.3">
      <c r="A7145" t="s">
        <v>4392</v>
      </c>
      <c r="B7145" t="s">
        <v>6276</v>
      </c>
      <c r="C7145" t="s">
        <v>6277</v>
      </c>
      <c r="D7145" t="s">
        <v>6278</v>
      </c>
      <c r="E7145" t="s">
        <v>69</v>
      </c>
      <c r="F7145" t="s">
        <v>4422</v>
      </c>
      <c r="G7145">
        <v>3</v>
      </c>
      <c r="H71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5" t="str">
        <f>Tabla_Consulta_desde_proyectos6[[#This Row],[PRYApath]]&amp;" "&amp;Tabla_Consulta_desde_proyectos6[[#This Row],[Usunombre]]</f>
        <v>/0002/0002/0006/0002/0002 DANNY DAVID BUSTOS ROJAS</v>
      </c>
    </row>
    <row r="7146" spans="1:11" x14ac:dyDescent="0.3">
      <c r="A7146" t="s">
        <v>4392</v>
      </c>
      <c r="B7146" t="s">
        <v>6276</v>
      </c>
      <c r="C7146" t="s">
        <v>6277</v>
      </c>
      <c r="D7146" t="s">
        <v>6278</v>
      </c>
      <c r="E7146" t="s">
        <v>69</v>
      </c>
      <c r="F7146" t="s">
        <v>4434</v>
      </c>
      <c r="G7146">
        <v>1</v>
      </c>
      <c r="H714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6" t="str">
        <f>Tabla_Consulta_desde_proyectos6[[#This Row],[PRYApath]]&amp;" "&amp;Tabla_Consulta_desde_proyectos6[[#This Row],[Usunombre]]</f>
        <v>/0002/0002/0006/0002/0002 DANNY DAVID BUSTOS ROJAS</v>
      </c>
    </row>
    <row r="7147" spans="1:11" x14ac:dyDescent="0.3">
      <c r="A7147" t="s">
        <v>4392</v>
      </c>
      <c r="B7147" t="s">
        <v>6276</v>
      </c>
      <c r="C7147" t="s">
        <v>6277</v>
      </c>
      <c r="D7147" t="s">
        <v>6278</v>
      </c>
      <c r="E7147" t="s">
        <v>69</v>
      </c>
      <c r="F7147" t="s">
        <v>4493</v>
      </c>
      <c r="G7147">
        <v>2</v>
      </c>
      <c r="H71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7" t="str">
        <f>Tabla_Consulta_desde_proyectos6[[#This Row],[PRYApath]]&amp;" "&amp;Tabla_Consulta_desde_proyectos6[[#This Row],[Usunombre]]</f>
        <v>/0002/0002/0006/0002/0002 DANNY DAVID BUSTOS ROJAS</v>
      </c>
    </row>
    <row r="7148" spans="1:11" x14ac:dyDescent="0.3">
      <c r="A7148" t="s">
        <v>4392</v>
      </c>
      <c r="B7148" t="s">
        <v>6276</v>
      </c>
      <c r="C7148" t="s">
        <v>6283</v>
      </c>
      <c r="D7148" t="s">
        <v>6278</v>
      </c>
      <c r="E7148" t="s">
        <v>69</v>
      </c>
      <c r="F7148" t="s">
        <v>4493</v>
      </c>
      <c r="G7148">
        <v>4</v>
      </c>
      <c r="H71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8" t="str">
        <f>Tabla_Consulta_desde_proyectos6[[#This Row],[PRYApath]]&amp;" "&amp;Tabla_Consulta_desde_proyectos6[[#This Row],[Usunombre]]</f>
        <v>/0002/0002/0006/0002/0002 DANNY DAVID BUSTOS ROJAS</v>
      </c>
    </row>
    <row r="7149" spans="1:11" x14ac:dyDescent="0.3">
      <c r="A7149" t="s">
        <v>4392</v>
      </c>
      <c r="B7149" t="s">
        <v>6276</v>
      </c>
      <c r="C7149" t="s">
        <v>6287</v>
      </c>
      <c r="D7149" t="s">
        <v>6278</v>
      </c>
      <c r="E7149" t="s">
        <v>52</v>
      </c>
      <c r="F7149" t="s">
        <v>4434</v>
      </c>
      <c r="G7149">
        <v>1.5</v>
      </c>
      <c r="H71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49" t="str">
        <f>Tabla_Consulta_desde_proyectos6[[#This Row],[PRYApath]]&amp;" "&amp;Tabla_Consulta_desde_proyectos6[[#This Row],[Usunombre]]</f>
        <v>/0002/0002/0006/0002/0002 JUAN ANTONIO MORA GARCIA</v>
      </c>
    </row>
    <row r="7150" spans="1:11" x14ac:dyDescent="0.3">
      <c r="A7150" t="s">
        <v>4392</v>
      </c>
      <c r="B7150" t="s">
        <v>6276</v>
      </c>
      <c r="C7150" t="s">
        <v>6284</v>
      </c>
      <c r="D7150" t="s">
        <v>6278</v>
      </c>
      <c r="E7150" t="s">
        <v>52</v>
      </c>
      <c r="F7150" t="s">
        <v>4434</v>
      </c>
      <c r="G7150">
        <v>44.5</v>
      </c>
      <c r="H71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0" t="str">
        <f>Tabla_Consulta_desde_proyectos6[[#This Row],[PRYApath]]&amp;" "&amp;Tabla_Consulta_desde_proyectos6[[#This Row],[Usunombre]]</f>
        <v>/0002/0002/0006/0002/0002 JUAN ANTONIO MORA GARCIA</v>
      </c>
    </row>
    <row r="7151" spans="1:11" x14ac:dyDescent="0.3">
      <c r="A7151" t="s">
        <v>4392</v>
      </c>
      <c r="B7151" t="s">
        <v>6276</v>
      </c>
      <c r="C7151" t="s">
        <v>6287</v>
      </c>
      <c r="D7151" t="s">
        <v>6278</v>
      </c>
      <c r="E7151" t="s">
        <v>52</v>
      </c>
      <c r="F7151" t="s">
        <v>4493</v>
      </c>
      <c r="G7151">
        <v>10</v>
      </c>
      <c r="H71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1" t="str">
        <f>Tabla_Consulta_desde_proyectos6[[#This Row],[PRYApath]]&amp;" "&amp;Tabla_Consulta_desde_proyectos6[[#This Row],[Usunombre]]</f>
        <v>/0002/0002/0006/0002/0002 JUAN ANTONIO MORA GARCIA</v>
      </c>
    </row>
    <row r="7152" spans="1:11" x14ac:dyDescent="0.3">
      <c r="A7152" t="s">
        <v>4392</v>
      </c>
      <c r="B7152" t="s">
        <v>6276</v>
      </c>
      <c r="C7152" t="s">
        <v>6281</v>
      </c>
      <c r="D7152" t="s">
        <v>6278</v>
      </c>
      <c r="E7152" t="s">
        <v>52</v>
      </c>
      <c r="F7152" t="s">
        <v>4493</v>
      </c>
      <c r="G7152">
        <v>2</v>
      </c>
      <c r="H71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2" t="str">
        <f>Tabla_Consulta_desde_proyectos6[[#This Row],[PRYApath]]&amp;" "&amp;Tabla_Consulta_desde_proyectos6[[#This Row],[Usunombre]]</f>
        <v>/0002/0002/0006/0002/0002 JUAN ANTONIO MORA GARCIA</v>
      </c>
    </row>
    <row r="7153" spans="1:11" x14ac:dyDescent="0.3">
      <c r="A7153" t="s">
        <v>4392</v>
      </c>
      <c r="B7153" t="s">
        <v>6276</v>
      </c>
      <c r="C7153" t="s">
        <v>6284</v>
      </c>
      <c r="D7153" t="s">
        <v>6278</v>
      </c>
      <c r="E7153" t="s">
        <v>52</v>
      </c>
      <c r="F7153" t="s">
        <v>4559</v>
      </c>
      <c r="G7153">
        <v>6</v>
      </c>
      <c r="H71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3" t="str">
        <f>Tabla_Consulta_desde_proyectos6[[#This Row],[PRYApath]]&amp;" "&amp;Tabla_Consulta_desde_proyectos6[[#This Row],[Usunombre]]</f>
        <v>/0002/0002/0006/0002/0002 JUAN ANTONIO MORA GARCIA</v>
      </c>
    </row>
    <row r="7154" spans="1:11" x14ac:dyDescent="0.3">
      <c r="A7154" t="s">
        <v>4392</v>
      </c>
      <c r="B7154" t="s">
        <v>6276</v>
      </c>
      <c r="C7154" t="s">
        <v>6284</v>
      </c>
      <c r="D7154" t="s">
        <v>6278</v>
      </c>
      <c r="E7154" t="s">
        <v>52</v>
      </c>
      <c r="F7154" t="s">
        <v>4593</v>
      </c>
      <c r="G7154">
        <v>16.5</v>
      </c>
      <c r="H71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4" t="str">
        <f>Tabla_Consulta_desde_proyectos6[[#This Row],[PRYApath]]&amp;" "&amp;Tabla_Consulta_desde_proyectos6[[#This Row],[Usunombre]]</f>
        <v>/0002/0002/0006/0002/0002 JUAN ANTONIO MORA GARCIA</v>
      </c>
    </row>
    <row r="7155" spans="1:11" x14ac:dyDescent="0.3">
      <c r="A7155" t="s">
        <v>4392</v>
      </c>
      <c r="B7155" t="s">
        <v>6276</v>
      </c>
      <c r="C7155" t="s">
        <v>6281</v>
      </c>
      <c r="D7155" t="s">
        <v>6278</v>
      </c>
      <c r="E7155" t="s">
        <v>52</v>
      </c>
      <c r="F7155" t="s">
        <v>4610</v>
      </c>
      <c r="G7155">
        <v>8</v>
      </c>
      <c r="H71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5" t="str">
        <f>Tabla_Consulta_desde_proyectos6[[#This Row],[PRYApath]]&amp;" "&amp;Tabla_Consulta_desde_proyectos6[[#This Row],[Usunombre]]</f>
        <v>/0002/0002/0006/0002/0002 JUAN ANTONIO MORA GARCIA</v>
      </c>
    </row>
    <row r="7156" spans="1:11" x14ac:dyDescent="0.3">
      <c r="A7156" t="s">
        <v>4392</v>
      </c>
      <c r="B7156" t="s">
        <v>6276</v>
      </c>
      <c r="C7156" t="s">
        <v>6283</v>
      </c>
      <c r="D7156" t="s">
        <v>6278</v>
      </c>
      <c r="E7156" t="s">
        <v>52</v>
      </c>
      <c r="F7156" t="s">
        <v>4610</v>
      </c>
      <c r="G7156">
        <v>9.5</v>
      </c>
      <c r="H71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6" t="str">
        <f>Tabla_Consulta_desde_proyectos6[[#This Row],[PRYApath]]&amp;" "&amp;Tabla_Consulta_desde_proyectos6[[#This Row],[Usunombre]]</f>
        <v>/0002/0002/0006/0002/0002 JUAN ANTONIO MORA GARCIA</v>
      </c>
    </row>
    <row r="7157" spans="1:11" x14ac:dyDescent="0.3">
      <c r="A7157" t="s">
        <v>4392</v>
      </c>
      <c r="B7157" t="s">
        <v>6276</v>
      </c>
      <c r="C7157" t="s">
        <v>6284</v>
      </c>
      <c r="D7157" t="s">
        <v>6278</v>
      </c>
      <c r="E7157" t="s">
        <v>52</v>
      </c>
      <c r="F7157" t="s">
        <v>4610</v>
      </c>
      <c r="G7157">
        <v>34.75</v>
      </c>
      <c r="H71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7" t="str">
        <f>Tabla_Consulta_desde_proyectos6[[#This Row],[PRYApath]]&amp;" "&amp;Tabla_Consulta_desde_proyectos6[[#This Row],[Usunombre]]</f>
        <v>/0002/0002/0006/0002/0002 JUAN ANTONIO MORA GARCIA</v>
      </c>
    </row>
    <row r="7158" spans="1:11" x14ac:dyDescent="0.3">
      <c r="A7158" t="s">
        <v>4392</v>
      </c>
      <c r="B7158" t="s">
        <v>6276</v>
      </c>
      <c r="C7158" t="s">
        <v>6284</v>
      </c>
      <c r="D7158" t="s">
        <v>6278</v>
      </c>
      <c r="E7158" t="s">
        <v>52</v>
      </c>
      <c r="F7158" t="s">
        <v>8381</v>
      </c>
      <c r="G7158">
        <v>9</v>
      </c>
      <c r="H715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8" t="str">
        <f>Tabla_Consulta_desde_proyectos6[[#This Row],[PRYApath]]&amp;" "&amp;Tabla_Consulta_desde_proyectos6[[#This Row],[Usunombre]]</f>
        <v>/0002/0002/0006/0002/0002 JUAN ANTONIO MORA GARCIA</v>
      </c>
    </row>
    <row r="7159" spans="1:11" x14ac:dyDescent="0.3">
      <c r="A7159" t="s">
        <v>4392</v>
      </c>
      <c r="D7159" t="s">
        <v>6288</v>
      </c>
      <c r="E7159" t="s">
        <v>69</v>
      </c>
      <c r="F7159" t="s">
        <v>4422</v>
      </c>
      <c r="G7159">
        <v>3</v>
      </c>
      <c r="H71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59" t="str">
        <f>Tabla_Consulta_desde_proyectos6[[#This Row],[PRYApath]]&amp;" "&amp;Tabla_Consulta_desde_proyectos6[[#This Row],[Usunombre]]</f>
        <v>/0002/0002/0006/0004/0002 DANNY DAVID BUSTOS ROJAS</v>
      </c>
    </row>
    <row r="7160" spans="1:11" x14ac:dyDescent="0.3">
      <c r="A7160" t="s">
        <v>4392</v>
      </c>
      <c r="D7160" t="s">
        <v>6288</v>
      </c>
      <c r="E7160" t="s">
        <v>69</v>
      </c>
      <c r="F7160" t="s">
        <v>4493</v>
      </c>
      <c r="G7160">
        <v>3</v>
      </c>
      <c r="H71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0" t="str">
        <f>Tabla_Consulta_desde_proyectos6[[#This Row],[PRYApath]]&amp;" "&amp;Tabla_Consulta_desde_proyectos6[[#This Row],[Usunombre]]</f>
        <v>/0002/0002/0006/0004/0002 DANNY DAVID BUSTOS ROJAS</v>
      </c>
    </row>
    <row r="7161" spans="1:11" x14ac:dyDescent="0.3">
      <c r="A7161" t="s">
        <v>4392</v>
      </c>
      <c r="D7161" t="s">
        <v>6289</v>
      </c>
      <c r="E7161" t="s">
        <v>69</v>
      </c>
      <c r="F7161" t="s">
        <v>4434</v>
      </c>
      <c r="G7161">
        <v>2</v>
      </c>
      <c r="H71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1" t="str">
        <f>Tabla_Consulta_desde_proyectos6[[#This Row],[PRYApath]]&amp;" "&amp;Tabla_Consulta_desde_proyectos6[[#This Row],[Usunombre]]</f>
        <v>/0002/0002/0006/0004/0004 DANNY DAVID BUSTOS ROJAS</v>
      </c>
    </row>
    <row r="7162" spans="1:11" x14ac:dyDescent="0.3">
      <c r="A7162" t="s">
        <v>4392</v>
      </c>
      <c r="D7162" t="s">
        <v>6289</v>
      </c>
      <c r="E7162" t="s">
        <v>69</v>
      </c>
      <c r="F7162" t="s">
        <v>4610</v>
      </c>
      <c r="G7162">
        <v>19</v>
      </c>
      <c r="H71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2" t="str">
        <f>Tabla_Consulta_desde_proyectos6[[#This Row],[PRYApath]]&amp;" "&amp;Tabla_Consulta_desde_proyectos6[[#This Row],[Usunombre]]</f>
        <v>/0002/0002/0006/0004/0004 DANNY DAVID BUSTOS ROJAS</v>
      </c>
    </row>
    <row r="7163" spans="1:11" x14ac:dyDescent="0.3">
      <c r="A7163" t="s">
        <v>4392</v>
      </c>
      <c r="D7163" t="s">
        <v>6290</v>
      </c>
      <c r="E7163" t="s">
        <v>69</v>
      </c>
      <c r="F7163" t="s">
        <v>4493</v>
      </c>
      <c r="G7163">
        <v>4</v>
      </c>
      <c r="H71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3" t="str">
        <f>Tabla_Consulta_desde_proyectos6[[#This Row],[PRYApath]]&amp;" "&amp;Tabla_Consulta_desde_proyectos6[[#This Row],[Usunombre]]</f>
        <v>/0002/0002/0006/0004/0006 DANNY DAVID BUSTOS ROJAS</v>
      </c>
    </row>
    <row r="7164" spans="1:11" x14ac:dyDescent="0.3">
      <c r="A7164" t="s">
        <v>4392</v>
      </c>
      <c r="D7164" t="s">
        <v>6290</v>
      </c>
      <c r="E7164" t="s">
        <v>69</v>
      </c>
      <c r="F7164" t="s">
        <v>4610</v>
      </c>
      <c r="G7164">
        <v>10</v>
      </c>
      <c r="H71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4" t="str">
        <f>Tabla_Consulta_desde_proyectos6[[#This Row],[PRYApath]]&amp;" "&amp;Tabla_Consulta_desde_proyectos6[[#This Row],[Usunombre]]</f>
        <v>/0002/0002/0006/0004/0006 DANNY DAVID BUSTOS ROJAS</v>
      </c>
    </row>
    <row r="7165" spans="1:11" x14ac:dyDescent="0.3">
      <c r="A7165" t="s">
        <v>4392</v>
      </c>
      <c r="B7165" t="s">
        <v>6291</v>
      </c>
      <c r="C7165" t="s">
        <v>6292</v>
      </c>
      <c r="D7165" t="s">
        <v>6293</v>
      </c>
      <c r="E7165" t="s">
        <v>69</v>
      </c>
      <c r="F7165" t="s">
        <v>4434</v>
      </c>
      <c r="G7165">
        <v>3</v>
      </c>
      <c r="H71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5" t="str">
        <f>Tabla_Consulta_desde_proyectos6[[#This Row],[PRYApath]]&amp;" "&amp;Tabla_Consulta_desde_proyectos6[[#This Row],[Usunombre]]</f>
        <v>/0002/0002/0006/0004/0008 DANNY DAVID BUSTOS ROJAS</v>
      </c>
    </row>
    <row r="7166" spans="1:11" x14ac:dyDescent="0.3">
      <c r="A7166" t="s">
        <v>4392</v>
      </c>
      <c r="D7166" t="s">
        <v>6294</v>
      </c>
      <c r="E7166" t="s">
        <v>69</v>
      </c>
      <c r="F7166" t="s">
        <v>4422</v>
      </c>
      <c r="G7166">
        <v>4</v>
      </c>
      <c r="H71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6" t="str">
        <f>Tabla_Consulta_desde_proyectos6[[#This Row],[PRYApath]]&amp;" "&amp;Tabla_Consulta_desde_proyectos6[[#This Row],[Usunombre]]</f>
        <v>/0002/0002/0006/0004/0010 DANNY DAVID BUSTOS ROJAS</v>
      </c>
    </row>
    <row r="7167" spans="1:11" x14ac:dyDescent="0.3">
      <c r="A7167" t="s">
        <v>4392</v>
      </c>
      <c r="D7167" t="s">
        <v>6294</v>
      </c>
      <c r="E7167" t="s">
        <v>69</v>
      </c>
      <c r="F7167" t="s">
        <v>4434</v>
      </c>
      <c r="G7167">
        <v>5</v>
      </c>
      <c r="H71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7" t="str">
        <f>Tabla_Consulta_desde_proyectos6[[#This Row],[PRYApath]]&amp;" "&amp;Tabla_Consulta_desde_proyectos6[[#This Row],[Usunombre]]</f>
        <v>/0002/0002/0006/0004/0010 DANNY DAVID BUSTOS ROJAS</v>
      </c>
    </row>
    <row r="7168" spans="1:11" x14ac:dyDescent="0.3">
      <c r="A7168" t="s">
        <v>4392</v>
      </c>
      <c r="D7168" t="s">
        <v>6294</v>
      </c>
      <c r="E7168" t="s">
        <v>69</v>
      </c>
      <c r="F7168" t="s">
        <v>4610</v>
      </c>
      <c r="G7168">
        <v>8</v>
      </c>
      <c r="H716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8" t="str">
        <f>Tabla_Consulta_desde_proyectos6[[#This Row],[PRYApath]]&amp;" "&amp;Tabla_Consulta_desde_proyectos6[[#This Row],[Usunombre]]</f>
        <v>/0002/0002/0006/0004/0010 DANNY DAVID BUSTOS ROJAS</v>
      </c>
    </row>
    <row r="7169" spans="1:11" x14ac:dyDescent="0.3">
      <c r="A7169" t="s">
        <v>4392</v>
      </c>
      <c r="D7169" t="s">
        <v>6295</v>
      </c>
      <c r="E7169" t="s">
        <v>60</v>
      </c>
      <c r="F7169" t="s">
        <v>4593</v>
      </c>
      <c r="G7169">
        <v>1.5</v>
      </c>
      <c r="H71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69" t="str">
        <f>Tabla_Consulta_desde_proyectos6[[#This Row],[PRYApath]]&amp;" "&amp;Tabla_Consulta_desde_proyectos6[[#This Row],[Usunombre]]</f>
        <v>/0002/0002/0006/0004/0012 AARON VARGAS VALVERDE</v>
      </c>
    </row>
    <row r="7170" spans="1:11" x14ac:dyDescent="0.3">
      <c r="A7170" t="s">
        <v>4392</v>
      </c>
      <c r="D7170" t="s">
        <v>6295</v>
      </c>
      <c r="E7170" t="s">
        <v>69</v>
      </c>
      <c r="F7170" t="s">
        <v>4388</v>
      </c>
      <c r="G7170">
        <v>4</v>
      </c>
      <c r="H71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0" t="str">
        <f>Tabla_Consulta_desde_proyectos6[[#This Row],[PRYApath]]&amp;" "&amp;Tabla_Consulta_desde_proyectos6[[#This Row],[Usunombre]]</f>
        <v>/0002/0002/0006/0004/0012 DANNY DAVID BUSTOS ROJAS</v>
      </c>
    </row>
    <row r="7171" spans="1:11" x14ac:dyDescent="0.3">
      <c r="A7171" t="s">
        <v>4392</v>
      </c>
      <c r="D7171" t="s">
        <v>6296</v>
      </c>
      <c r="E7171" t="s">
        <v>60</v>
      </c>
      <c r="F7171" t="s">
        <v>4610</v>
      </c>
      <c r="G7171">
        <v>6</v>
      </c>
      <c r="H71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1" t="str">
        <f>Tabla_Consulta_desde_proyectos6[[#This Row],[PRYApath]]&amp;" "&amp;Tabla_Consulta_desde_proyectos6[[#This Row],[Usunombre]]</f>
        <v>/0002/0002/0006/0006/0004 AARON VARGAS VALVERDE</v>
      </c>
    </row>
    <row r="7172" spans="1:11" x14ac:dyDescent="0.3">
      <c r="A7172" t="s">
        <v>4392</v>
      </c>
      <c r="D7172" t="s">
        <v>6297</v>
      </c>
      <c r="E7172" t="s">
        <v>60</v>
      </c>
      <c r="F7172" t="s">
        <v>4434</v>
      </c>
      <c r="G7172">
        <v>1</v>
      </c>
      <c r="H71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2" t="str">
        <f>Tabla_Consulta_desde_proyectos6[[#This Row],[PRYApath]]&amp;" "&amp;Tabla_Consulta_desde_proyectos6[[#This Row],[Usunombre]]</f>
        <v>/0002/0002/0006/0008/0002 AARON VARGAS VALVERDE</v>
      </c>
    </row>
    <row r="7173" spans="1:11" x14ac:dyDescent="0.3">
      <c r="A7173" t="s">
        <v>4392</v>
      </c>
      <c r="D7173" t="s">
        <v>6298</v>
      </c>
      <c r="E7173" t="s">
        <v>60</v>
      </c>
      <c r="F7173" t="s">
        <v>4434</v>
      </c>
      <c r="G7173">
        <v>9</v>
      </c>
      <c r="H71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3" t="str">
        <f>Tabla_Consulta_desde_proyectos6[[#This Row],[PRYApath]]&amp;" "&amp;Tabla_Consulta_desde_proyectos6[[#This Row],[Usunombre]]</f>
        <v>/0002/0002/0006/0008/0004 AARON VARGAS VALVERDE</v>
      </c>
    </row>
    <row r="7174" spans="1:11" x14ac:dyDescent="0.3">
      <c r="A7174" t="s">
        <v>4392</v>
      </c>
      <c r="B7174" t="s">
        <v>6299</v>
      </c>
      <c r="C7174" t="s">
        <v>6300</v>
      </c>
      <c r="D7174" t="s">
        <v>6301</v>
      </c>
      <c r="E7174" t="s">
        <v>60</v>
      </c>
      <c r="F7174" t="s">
        <v>4493</v>
      </c>
      <c r="G7174">
        <v>2</v>
      </c>
      <c r="H71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4" t="str">
        <f>Tabla_Consulta_desde_proyectos6[[#This Row],[PRYApath]]&amp;" "&amp;Tabla_Consulta_desde_proyectos6[[#This Row],[Usunombre]]</f>
        <v>/0002/0002/0006/0008/0006 AARON VARGAS VALVERDE</v>
      </c>
    </row>
    <row r="7175" spans="1:11" x14ac:dyDescent="0.3">
      <c r="A7175" t="s">
        <v>4392</v>
      </c>
      <c r="B7175" t="s">
        <v>6299</v>
      </c>
      <c r="C7175" t="s">
        <v>6302</v>
      </c>
      <c r="D7175" t="s">
        <v>6301</v>
      </c>
      <c r="E7175" t="s">
        <v>60</v>
      </c>
      <c r="F7175" t="s">
        <v>4493</v>
      </c>
      <c r="G7175">
        <v>4</v>
      </c>
      <c r="H71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5" t="str">
        <f>Tabla_Consulta_desde_proyectos6[[#This Row],[PRYApath]]&amp;" "&amp;Tabla_Consulta_desde_proyectos6[[#This Row],[Usunombre]]</f>
        <v>/0002/0002/0006/0008/0006 AARON VARGAS VALVERDE</v>
      </c>
    </row>
    <row r="7176" spans="1:11" x14ac:dyDescent="0.3">
      <c r="A7176" t="s">
        <v>4392</v>
      </c>
      <c r="B7176" t="s">
        <v>6299</v>
      </c>
      <c r="C7176" t="s">
        <v>6303</v>
      </c>
      <c r="D7176" t="s">
        <v>6301</v>
      </c>
      <c r="E7176" t="s">
        <v>60</v>
      </c>
      <c r="F7176" t="s">
        <v>4493</v>
      </c>
      <c r="G7176">
        <v>5</v>
      </c>
      <c r="H71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6" t="str">
        <f>Tabla_Consulta_desde_proyectos6[[#This Row],[PRYApath]]&amp;" "&amp;Tabla_Consulta_desde_proyectos6[[#This Row],[Usunombre]]</f>
        <v>/0002/0002/0006/0008/0006 AARON VARGAS VALVERDE</v>
      </c>
    </row>
    <row r="7177" spans="1:11" x14ac:dyDescent="0.3">
      <c r="A7177" t="s">
        <v>4392</v>
      </c>
      <c r="B7177" t="s">
        <v>6299</v>
      </c>
      <c r="C7177" t="s">
        <v>6304</v>
      </c>
      <c r="D7177" t="s">
        <v>6301</v>
      </c>
      <c r="E7177" t="s">
        <v>60</v>
      </c>
      <c r="F7177" t="s">
        <v>4493</v>
      </c>
      <c r="G7177">
        <v>7</v>
      </c>
      <c r="H71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7" t="str">
        <f>Tabla_Consulta_desde_proyectos6[[#This Row],[PRYApath]]&amp;" "&amp;Tabla_Consulta_desde_proyectos6[[#This Row],[Usunombre]]</f>
        <v>/0002/0002/0006/0008/0006 AARON VARGAS VALVERDE</v>
      </c>
    </row>
    <row r="7178" spans="1:11" x14ac:dyDescent="0.3">
      <c r="A7178" t="s">
        <v>4392</v>
      </c>
      <c r="B7178" t="s">
        <v>6299</v>
      </c>
      <c r="C7178" t="s">
        <v>4168</v>
      </c>
      <c r="D7178" t="s">
        <v>6301</v>
      </c>
      <c r="E7178" t="s">
        <v>60</v>
      </c>
      <c r="F7178" t="s">
        <v>4559</v>
      </c>
      <c r="G7178">
        <v>2</v>
      </c>
      <c r="H71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8" t="str">
        <f>Tabla_Consulta_desde_proyectos6[[#This Row],[PRYApath]]&amp;" "&amp;Tabla_Consulta_desde_proyectos6[[#This Row],[Usunombre]]</f>
        <v>/0002/0002/0006/0008/0006 AARON VARGAS VALVERDE</v>
      </c>
    </row>
    <row r="7179" spans="1:11" x14ac:dyDescent="0.3">
      <c r="A7179" t="s">
        <v>4392</v>
      </c>
      <c r="B7179" t="s">
        <v>6299</v>
      </c>
      <c r="C7179" t="s">
        <v>6304</v>
      </c>
      <c r="D7179" t="s">
        <v>6301</v>
      </c>
      <c r="E7179" t="s">
        <v>60</v>
      </c>
      <c r="F7179" t="s">
        <v>4559</v>
      </c>
      <c r="G7179">
        <v>4</v>
      </c>
      <c r="H71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79" t="str">
        <f>Tabla_Consulta_desde_proyectos6[[#This Row],[PRYApath]]&amp;" "&amp;Tabla_Consulta_desde_proyectos6[[#This Row],[Usunombre]]</f>
        <v>/0002/0002/0006/0008/0006 AARON VARGAS VALVERDE</v>
      </c>
    </row>
    <row r="7180" spans="1:11" x14ac:dyDescent="0.3">
      <c r="A7180" t="s">
        <v>4392</v>
      </c>
      <c r="B7180" t="s">
        <v>6299</v>
      </c>
      <c r="C7180" t="s">
        <v>6305</v>
      </c>
      <c r="D7180" t="s">
        <v>6301</v>
      </c>
      <c r="E7180" t="s">
        <v>60</v>
      </c>
      <c r="F7180" t="s">
        <v>4559</v>
      </c>
      <c r="G7180">
        <v>6</v>
      </c>
      <c r="H71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0" t="str">
        <f>Tabla_Consulta_desde_proyectos6[[#This Row],[PRYApath]]&amp;" "&amp;Tabla_Consulta_desde_proyectos6[[#This Row],[Usunombre]]</f>
        <v>/0002/0002/0006/0008/0006 AARON VARGAS VALVERDE</v>
      </c>
    </row>
    <row r="7181" spans="1:11" x14ac:dyDescent="0.3">
      <c r="A7181" t="s">
        <v>4392</v>
      </c>
      <c r="B7181" t="s">
        <v>6299</v>
      </c>
      <c r="C7181" t="s">
        <v>6306</v>
      </c>
      <c r="D7181" t="s">
        <v>6301</v>
      </c>
      <c r="E7181" t="s">
        <v>60</v>
      </c>
      <c r="F7181" t="s">
        <v>4559</v>
      </c>
      <c r="G7181">
        <v>6</v>
      </c>
      <c r="H71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1" t="str">
        <f>Tabla_Consulta_desde_proyectos6[[#This Row],[PRYApath]]&amp;" "&amp;Tabla_Consulta_desde_proyectos6[[#This Row],[Usunombre]]</f>
        <v>/0002/0002/0006/0008/0006 AARON VARGAS VALVERDE</v>
      </c>
    </row>
    <row r="7182" spans="1:11" x14ac:dyDescent="0.3">
      <c r="A7182" t="s">
        <v>4392</v>
      </c>
      <c r="B7182" t="s">
        <v>6299</v>
      </c>
      <c r="C7182" t="s">
        <v>6307</v>
      </c>
      <c r="D7182" t="s">
        <v>6301</v>
      </c>
      <c r="E7182" t="s">
        <v>52</v>
      </c>
      <c r="F7182" t="s">
        <v>4493</v>
      </c>
      <c r="G7182">
        <v>4</v>
      </c>
      <c r="H71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2" t="str">
        <f>Tabla_Consulta_desde_proyectos6[[#This Row],[PRYApath]]&amp;" "&amp;Tabla_Consulta_desde_proyectos6[[#This Row],[Usunombre]]</f>
        <v>/0002/0002/0006/0008/0006 JUAN ANTONIO MORA GARCIA</v>
      </c>
    </row>
    <row r="7183" spans="1:11" x14ac:dyDescent="0.3">
      <c r="A7183" t="s">
        <v>4392</v>
      </c>
      <c r="B7183" t="s">
        <v>6299</v>
      </c>
      <c r="C7183" t="s">
        <v>6302</v>
      </c>
      <c r="D7183" t="s">
        <v>6301</v>
      </c>
      <c r="E7183" t="s">
        <v>52</v>
      </c>
      <c r="F7183" t="s">
        <v>4493</v>
      </c>
      <c r="G7183">
        <v>8</v>
      </c>
      <c r="H718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3" t="str">
        <f>Tabla_Consulta_desde_proyectos6[[#This Row],[PRYApath]]&amp;" "&amp;Tabla_Consulta_desde_proyectos6[[#This Row],[Usunombre]]</f>
        <v>/0002/0002/0006/0008/0006 JUAN ANTONIO MORA GARCIA</v>
      </c>
    </row>
    <row r="7184" spans="1:11" x14ac:dyDescent="0.3">
      <c r="A7184" t="s">
        <v>4392</v>
      </c>
      <c r="B7184" t="s">
        <v>6299</v>
      </c>
      <c r="C7184" t="s">
        <v>6304</v>
      </c>
      <c r="D7184" t="s">
        <v>6301</v>
      </c>
      <c r="E7184" t="s">
        <v>52</v>
      </c>
      <c r="F7184" t="s">
        <v>4493</v>
      </c>
      <c r="G7184">
        <v>8</v>
      </c>
      <c r="H71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4" t="str">
        <f>Tabla_Consulta_desde_proyectos6[[#This Row],[PRYApath]]&amp;" "&amp;Tabla_Consulta_desde_proyectos6[[#This Row],[Usunombre]]</f>
        <v>/0002/0002/0006/0008/0006 JUAN ANTONIO MORA GARCIA</v>
      </c>
    </row>
    <row r="7185" spans="1:11" x14ac:dyDescent="0.3">
      <c r="A7185" t="s">
        <v>4392</v>
      </c>
      <c r="B7185" t="s">
        <v>6299</v>
      </c>
      <c r="C7185" t="s">
        <v>6303</v>
      </c>
      <c r="D7185" t="s">
        <v>6301</v>
      </c>
      <c r="E7185" t="s">
        <v>52</v>
      </c>
      <c r="F7185" t="s">
        <v>4493</v>
      </c>
      <c r="G7185">
        <v>41</v>
      </c>
      <c r="H71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5" t="str">
        <f>Tabla_Consulta_desde_proyectos6[[#This Row],[PRYApath]]&amp;" "&amp;Tabla_Consulta_desde_proyectos6[[#This Row],[Usunombre]]</f>
        <v>/0002/0002/0006/0008/0006 JUAN ANTONIO MORA GARCIA</v>
      </c>
    </row>
    <row r="7186" spans="1:11" x14ac:dyDescent="0.3">
      <c r="A7186" t="s">
        <v>4392</v>
      </c>
      <c r="B7186" t="s">
        <v>6299</v>
      </c>
      <c r="C7186" t="s">
        <v>6308</v>
      </c>
      <c r="D7186" t="s">
        <v>6301</v>
      </c>
      <c r="E7186" t="s">
        <v>52</v>
      </c>
      <c r="F7186" t="s">
        <v>4559</v>
      </c>
      <c r="G7186">
        <v>2</v>
      </c>
      <c r="H71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6" t="str">
        <f>Tabla_Consulta_desde_proyectos6[[#This Row],[PRYApath]]&amp;" "&amp;Tabla_Consulta_desde_proyectos6[[#This Row],[Usunombre]]</f>
        <v>/0002/0002/0006/0008/0006 JUAN ANTONIO MORA GARCIA</v>
      </c>
    </row>
    <row r="7187" spans="1:11" x14ac:dyDescent="0.3">
      <c r="A7187" t="s">
        <v>4392</v>
      </c>
      <c r="B7187" t="s">
        <v>6299</v>
      </c>
      <c r="C7187" t="s">
        <v>6309</v>
      </c>
      <c r="D7187" t="s">
        <v>6301</v>
      </c>
      <c r="E7187" t="s">
        <v>52</v>
      </c>
      <c r="F7187" t="s">
        <v>4559</v>
      </c>
      <c r="G7187">
        <v>5</v>
      </c>
      <c r="H71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7" t="str">
        <f>Tabla_Consulta_desde_proyectos6[[#This Row],[PRYApath]]&amp;" "&amp;Tabla_Consulta_desde_proyectos6[[#This Row],[Usunombre]]</f>
        <v>/0002/0002/0006/0008/0006 JUAN ANTONIO MORA GARCIA</v>
      </c>
    </row>
    <row r="7188" spans="1:11" x14ac:dyDescent="0.3">
      <c r="A7188" t="s">
        <v>4392</v>
      </c>
      <c r="B7188" t="s">
        <v>6299</v>
      </c>
      <c r="C7188" t="s">
        <v>6306</v>
      </c>
      <c r="D7188" t="s">
        <v>6301</v>
      </c>
      <c r="E7188" t="s">
        <v>52</v>
      </c>
      <c r="F7188" t="s">
        <v>4559</v>
      </c>
      <c r="G7188">
        <v>8</v>
      </c>
      <c r="H71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8" t="str">
        <f>Tabla_Consulta_desde_proyectos6[[#This Row],[PRYApath]]&amp;" "&amp;Tabla_Consulta_desde_proyectos6[[#This Row],[Usunombre]]</f>
        <v>/0002/0002/0006/0008/0006 JUAN ANTONIO MORA GARCIA</v>
      </c>
    </row>
    <row r="7189" spans="1:11" x14ac:dyDescent="0.3">
      <c r="A7189" t="s">
        <v>4392</v>
      </c>
      <c r="B7189" t="s">
        <v>6299</v>
      </c>
      <c r="C7189" t="s">
        <v>6305</v>
      </c>
      <c r="D7189" t="s">
        <v>6301</v>
      </c>
      <c r="E7189" t="s">
        <v>52</v>
      </c>
      <c r="F7189" t="s">
        <v>4559</v>
      </c>
      <c r="G7189">
        <v>34.5</v>
      </c>
      <c r="H71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89" t="str">
        <f>Tabla_Consulta_desde_proyectos6[[#This Row],[PRYApath]]&amp;" "&amp;Tabla_Consulta_desde_proyectos6[[#This Row],[Usunombre]]</f>
        <v>/0002/0002/0006/0008/0006 JUAN ANTONIO MORA GARCIA</v>
      </c>
    </row>
    <row r="7190" spans="1:11" x14ac:dyDescent="0.3">
      <c r="A7190" t="s">
        <v>4392</v>
      </c>
      <c r="B7190" t="s">
        <v>6299</v>
      </c>
      <c r="C7190" t="s">
        <v>6304</v>
      </c>
      <c r="D7190" t="s">
        <v>6301</v>
      </c>
      <c r="E7190" t="s">
        <v>52</v>
      </c>
      <c r="F7190" t="s">
        <v>4559</v>
      </c>
      <c r="G7190">
        <v>39</v>
      </c>
      <c r="H71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0" t="str">
        <f>Tabla_Consulta_desde_proyectos6[[#This Row],[PRYApath]]&amp;" "&amp;Tabla_Consulta_desde_proyectos6[[#This Row],[Usunombre]]</f>
        <v>/0002/0002/0006/0008/0006 JUAN ANTONIO MORA GARCIA</v>
      </c>
    </row>
    <row r="7191" spans="1:11" x14ac:dyDescent="0.3">
      <c r="A7191" t="s">
        <v>4392</v>
      </c>
      <c r="B7191" t="s">
        <v>6299</v>
      </c>
      <c r="C7191" t="s">
        <v>6302</v>
      </c>
      <c r="D7191" t="s">
        <v>6301</v>
      </c>
      <c r="E7191" t="s">
        <v>52</v>
      </c>
      <c r="F7191" t="s">
        <v>4593</v>
      </c>
      <c r="G7191">
        <v>2</v>
      </c>
      <c r="H719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1" t="str">
        <f>Tabla_Consulta_desde_proyectos6[[#This Row],[PRYApath]]&amp;" "&amp;Tabla_Consulta_desde_proyectos6[[#This Row],[Usunombre]]</f>
        <v>/0002/0002/0006/0008/0006 JUAN ANTONIO MORA GARCIA</v>
      </c>
    </row>
    <row r="7192" spans="1:11" x14ac:dyDescent="0.3">
      <c r="A7192" t="s">
        <v>4392</v>
      </c>
      <c r="B7192" t="s">
        <v>6299</v>
      </c>
      <c r="C7192" t="s">
        <v>6306</v>
      </c>
      <c r="D7192" t="s">
        <v>6301</v>
      </c>
      <c r="E7192" t="s">
        <v>52</v>
      </c>
      <c r="F7192" t="s">
        <v>4593</v>
      </c>
      <c r="G7192">
        <v>4</v>
      </c>
      <c r="H719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2" t="str">
        <f>Tabla_Consulta_desde_proyectos6[[#This Row],[PRYApath]]&amp;" "&amp;Tabla_Consulta_desde_proyectos6[[#This Row],[Usunombre]]</f>
        <v>/0002/0002/0006/0008/0006 JUAN ANTONIO MORA GARCIA</v>
      </c>
    </row>
    <row r="7193" spans="1:11" x14ac:dyDescent="0.3">
      <c r="A7193" t="s">
        <v>4392</v>
      </c>
      <c r="B7193" t="s">
        <v>6299</v>
      </c>
      <c r="C7193" t="s">
        <v>6303</v>
      </c>
      <c r="D7193" t="s">
        <v>6301</v>
      </c>
      <c r="E7193" t="s">
        <v>52</v>
      </c>
      <c r="F7193" t="s">
        <v>4593</v>
      </c>
      <c r="G7193">
        <v>8</v>
      </c>
      <c r="H71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3" t="str">
        <f>Tabla_Consulta_desde_proyectos6[[#This Row],[PRYApath]]&amp;" "&amp;Tabla_Consulta_desde_proyectos6[[#This Row],[Usunombre]]</f>
        <v>/0002/0002/0006/0008/0006 JUAN ANTONIO MORA GARCIA</v>
      </c>
    </row>
    <row r="7194" spans="1:11" x14ac:dyDescent="0.3">
      <c r="A7194" t="s">
        <v>4392</v>
      </c>
      <c r="B7194" t="s">
        <v>6299</v>
      </c>
      <c r="C7194" t="s">
        <v>6305</v>
      </c>
      <c r="D7194" t="s">
        <v>6301</v>
      </c>
      <c r="E7194" t="s">
        <v>52</v>
      </c>
      <c r="F7194" t="s">
        <v>4593</v>
      </c>
      <c r="G7194">
        <v>10</v>
      </c>
      <c r="H71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4" t="str">
        <f>Tabla_Consulta_desde_proyectos6[[#This Row],[PRYApath]]&amp;" "&amp;Tabla_Consulta_desde_proyectos6[[#This Row],[Usunombre]]</f>
        <v>/0002/0002/0006/0008/0006 JUAN ANTONIO MORA GARCIA</v>
      </c>
    </row>
    <row r="7195" spans="1:11" x14ac:dyDescent="0.3">
      <c r="A7195" t="s">
        <v>4392</v>
      </c>
      <c r="B7195" t="s">
        <v>6299</v>
      </c>
      <c r="C7195" t="s">
        <v>6304</v>
      </c>
      <c r="D7195" t="s">
        <v>6301</v>
      </c>
      <c r="E7195" t="s">
        <v>52</v>
      </c>
      <c r="F7195" t="s">
        <v>4593</v>
      </c>
      <c r="G7195">
        <v>20</v>
      </c>
      <c r="H71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5" t="str">
        <f>Tabla_Consulta_desde_proyectos6[[#This Row],[PRYApath]]&amp;" "&amp;Tabla_Consulta_desde_proyectos6[[#This Row],[Usunombre]]</f>
        <v>/0002/0002/0006/0008/0006 JUAN ANTONIO MORA GARCIA</v>
      </c>
    </row>
    <row r="7196" spans="1:11" x14ac:dyDescent="0.3">
      <c r="A7196" t="s">
        <v>4392</v>
      </c>
      <c r="B7196" t="s">
        <v>6299</v>
      </c>
      <c r="C7196" t="s">
        <v>6306</v>
      </c>
      <c r="D7196" t="s">
        <v>6301</v>
      </c>
      <c r="E7196" t="s">
        <v>52</v>
      </c>
      <c r="F7196" t="s">
        <v>4610</v>
      </c>
      <c r="G7196">
        <v>3</v>
      </c>
      <c r="H71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6" t="str">
        <f>Tabla_Consulta_desde_proyectos6[[#This Row],[PRYApath]]&amp;" "&amp;Tabla_Consulta_desde_proyectos6[[#This Row],[Usunombre]]</f>
        <v>/0002/0002/0006/0008/0006 JUAN ANTONIO MORA GARCIA</v>
      </c>
    </row>
    <row r="7197" spans="1:11" x14ac:dyDescent="0.3">
      <c r="A7197" t="s">
        <v>4392</v>
      </c>
      <c r="B7197" t="s">
        <v>6299</v>
      </c>
      <c r="C7197" t="s">
        <v>6304</v>
      </c>
      <c r="D7197" t="s">
        <v>6301</v>
      </c>
      <c r="E7197" t="s">
        <v>52</v>
      </c>
      <c r="F7197" t="s">
        <v>4610</v>
      </c>
      <c r="G7197">
        <v>4</v>
      </c>
      <c r="H71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7" t="str">
        <f>Tabla_Consulta_desde_proyectos6[[#This Row],[PRYApath]]&amp;" "&amp;Tabla_Consulta_desde_proyectos6[[#This Row],[Usunombre]]</f>
        <v>/0002/0002/0006/0008/0006 JUAN ANTONIO MORA GARCIA</v>
      </c>
    </row>
    <row r="7198" spans="1:11" x14ac:dyDescent="0.3">
      <c r="A7198" t="s">
        <v>4392</v>
      </c>
      <c r="B7198" t="s">
        <v>6299</v>
      </c>
      <c r="C7198" t="s">
        <v>6305</v>
      </c>
      <c r="D7198" t="s">
        <v>6301</v>
      </c>
      <c r="E7198" t="s">
        <v>52</v>
      </c>
      <c r="F7198" t="s">
        <v>4610</v>
      </c>
      <c r="G7198">
        <v>5</v>
      </c>
      <c r="H71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8" t="str">
        <f>Tabla_Consulta_desde_proyectos6[[#This Row],[PRYApath]]&amp;" "&amp;Tabla_Consulta_desde_proyectos6[[#This Row],[Usunombre]]</f>
        <v>/0002/0002/0006/0008/0006 JUAN ANTONIO MORA GARCIA</v>
      </c>
    </row>
    <row r="7199" spans="1:11" x14ac:dyDescent="0.3">
      <c r="A7199" t="s">
        <v>4392</v>
      </c>
      <c r="B7199" t="s">
        <v>6299</v>
      </c>
      <c r="C7199" t="s">
        <v>6302</v>
      </c>
      <c r="D7199" t="s">
        <v>6301</v>
      </c>
      <c r="E7199" t="s">
        <v>52</v>
      </c>
      <c r="F7199" t="s">
        <v>4610</v>
      </c>
      <c r="G7199">
        <v>5</v>
      </c>
      <c r="H71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1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1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199" t="str">
        <f>Tabla_Consulta_desde_proyectos6[[#This Row],[PRYApath]]&amp;" "&amp;Tabla_Consulta_desde_proyectos6[[#This Row],[Usunombre]]</f>
        <v>/0002/0002/0006/0008/0006 JUAN ANTONIO MORA GARCIA</v>
      </c>
    </row>
    <row r="7200" spans="1:11" x14ac:dyDescent="0.3">
      <c r="A7200" t="s">
        <v>4392</v>
      </c>
      <c r="B7200" t="s">
        <v>6299</v>
      </c>
      <c r="C7200" t="s">
        <v>6308</v>
      </c>
      <c r="D7200" t="s">
        <v>6301</v>
      </c>
      <c r="E7200" t="s">
        <v>52</v>
      </c>
      <c r="F7200" t="s">
        <v>4610</v>
      </c>
      <c r="G7200">
        <v>7.5</v>
      </c>
      <c r="H72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0" t="str">
        <f>Tabla_Consulta_desde_proyectos6[[#This Row],[PRYApath]]&amp;" "&amp;Tabla_Consulta_desde_proyectos6[[#This Row],[Usunombre]]</f>
        <v>/0002/0002/0006/0008/0006 JUAN ANTONIO MORA GARCIA</v>
      </c>
    </row>
    <row r="7201" spans="1:11" x14ac:dyDescent="0.3">
      <c r="A7201" t="s">
        <v>4392</v>
      </c>
      <c r="B7201" t="s">
        <v>6299</v>
      </c>
      <c r="C7201" t="s">
        <v>6306</v>
      </c>
      <c r="D7201" t="s">
        <v>6301</v>
      </c>
      <c r="E7201" t="s">
        <v>52</v>
      </c>
      <c r="F7201" t="s">
        <v>4692</v>
      </c>
      <c r="G7201">
        <v>5</v>
      </c>
      <c r="H72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1" t="str">
        <f>Tabla_Consulta_desde_proyectos6[[#This Row],[PRYApath]]&amp;" "&amp;Tabla_Consulta_desde_proyectos6[[#This Row],[Usunombre]]</f>
        <v>/0002/0002/0006/0008/0006 JUAN ANTONIO MORA GARCIA</v>
      </c>
    </row>
    <row r="7202" spans="1:11" x14ac:dyDescent="0.3">
      <c r="A7202" t="s">
        <v>4392</v>
      </c>
      <c r="B7202" t="s">
        <v>6299</v>
      </c>
      <c r="C7202" t="s">
        <v>6305</v>
      </c>
      <c r="D7202" t="s">
        <v>6301</v>
      </c>
      <c r="E7202" t="s">
        <v>52</v>
      </c>
      <c r="F7202" t="s">
        <v>4692</v>
      </c>
      <c r="G7202">
        <v>8</v>
      </c>
      <c r="H72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2" t="str">
        <f>Tabla_Consulta_desde_proyectos6[[#This Row],[PRYApath]]&amp;" "&amp;Tabla_Consulta_desde_proyectos6[[#This Row],[Usunombre]]</f>
        <v>/0002/0002/0006/0008/0006 JUAN ANTONIO MORA GARCIA</v>
      </c>
    </row>
    <row r="7203" spans="1:11" x14ac:dyDescent="0.3">
      <c r="A7203" t="s">
        <v>4392</v>
      </c>
      <c r="B7203" t="s">
        <v>6299</v>
      </c>
      <c r="C7203" t="s">
        <v>6304</v>
      </c>
      <c r="D7203" t="s">
        <v>6301</v>
      </c>
      <c r="E7203" t="s">
        <v>52</v>
      </c>
      <c r="F7203" t="s">
        <v>4692</v>
      </c>
      <c r="G7203">
        <v>8</v>
      </c>
      <c r="H72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3" t="str">
        <f>Tabla_Consulta_desde_proyectos6[[#This Row],[PRYApath]]&amp;" "&amp;Tabla_Consulta_desde_proyectos6[[#This Row],[Usunombre]]</f>
        <v>/0002/0002/0006/0008/0006 JUAN ANTONIO MORA GARCIA</v>
      </c>
    </row>
    <row r="7204" spans="1:11" x14ac:dyDescent="0.3">
      <c r="A7204" t="s">
        <v>4392</v>
      </c>
      <c r="B7204" t="s">
        <v>6299</v>
      </c>
      <c r="C7204" t="s">
        <v>6302</v>
      </c>
      <c r="D7204" t="s">
        <v>6301</v>
      </c>
      <c r="E7204" t="s">
        <v>52</v>
      </c>
      <c r="F7204" t="s">
        <v>4692</v>
      </c>
      <c r="G7204">
        <v>10</v>
      </c>
      <c r="H72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4" t="str">
        <f>Tabla_Consulta_desde_proyectos6[[#This Row],[PRYApath]]&amp;" "&amp;Tabla_Consulta_desde_proyectos6[[#This Row],[Usunombre]]</f>
        <v>/0002/0002/0006/0008/0006 JUAN ANTONIO MORA GARCIA</v>
      </c>
    </row>
    <row r="7205" spans="1:11" x14ac:dyDescent="0.3">
      <c r="A7205" t="s">
        <v>4392</v>
      </c>
      <c r="B7205" t="s">
        <v>6299</v>
      </c>
      <c r="C7205" t="s">
        <v>6303</v>
      </c>
      <c r="D7205" t="s">
        <v>6301</v>
      </c>
      <c r="E7205" t="s">
        <v>52</v>
      </c>
      <c r="F7205" t="s">
        <v>4692</v>
      </c>
      <c r="G7205">
        <v>12</v>
      </c>
      <c r="H72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5" t="str">
        <f>Tabla_Consulta_desde_proyectos6[[#This Row],[PRYApath]]&amp;" "&amp;Tabla_Consulta_desde_proyectos6[[#This Row],[Usunombre]]</f>
        <v>/0002/0002/0006/0008/0006 JUAN ANTONIO MORA GARCIA</v>
      </c>
    </row>
    <row r="7206" spans="1:11" x14ac:dyDescent="0.3">
      <c r="A7206" t="s">
        <v>4392</v>
      </c>
      <c r="B7206" t="s">
        <v>6299</v>
      </c>
      <c r="C7206" t="s">
        <v>6302</v>
      </c>
      <c r="D7206" t="s">
        <v>6301</v>
      </c>
      <c r="E7206" t="s">
        <v>52</v>
      </c>
      <c r="F7206" t="s">
        <v>4640</v>
      </c>
      <c r="G7206">
        <v>5</v>
      </c>
      <c r="H72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6" t="str">
        <f>Tabla_Consulta_desde_proyectos6[[#This Row],[PRYApath]]&amp;" "&amp;Tabla_Consulta_desde_proyectos6[[#This Row],[Usunombre]]</f>
        <v>/0002/0002/0006/0008/0006 JUAN ANTONIO MORA GARCIA</v>
      </c>
    </row>
    <row r="7207" spans="1:11" x14ac:dyDescent="0.3">
      <c r="A7207" t="s">
        <v>4392</v>
      </c>
      <c r="B7207" t="s">
        <v>6299</v>
      </c>
      <c r="C7207" t="s">
        <v>6304</v>
      </c>
      <c r="D7207" t="s">
        <v>6301</v>
      </c>
      <c r="E7207" t="s">
        <v>52</v>
      </c>
      <c r="F7207" t="s">
        <v>4640</v>
      </c>
      <c r="G7207">
        <v>48</v>
      </c>
      <c r="H72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7" t="str">
        <f>Tabla_Consulta_desde_proyectos6[[#This Row],[PRYApath]]&amp;" "&amp;Tabla_Consulta_desde_proyectos6[[#This Row],[Usunombre]]</f>
        <v>/0002/0002/0006/0008/0006 JUAN ANTONIO MORA GARCIA</v>
      </c>
    </row>
    <row r="7208" spans="1:11" x14ac:dyDescent="0.3">
      <c r="A7208" t="s">
        <v>4392</v>
      </c>
      <c r="B7208" t="s">
        <v>6299</v>
      </c>
      <c r="C7208" t="s">
        <v>6304</v>
      </c>
      <c r="D7208" t="s">
        <v>6301</v>
      </c>
      <c r="E7208" t="s">
        <v>52</v>
      </c>
      <c r="F7208" t="s">
        <v>8381</v>
      </c>
      <c r="G7208">
        <v>17</v>
      </c>
      <c r="H720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8" t="str">
        <f>Tabla_Consulta_desde_proyectos6[[#This Row],[PRYApath]]&amp;" "&amp;Tabla_Consulta_desde_proyectos6[[#This Row],[Usunombre]]</f>
        <v>/0002/0002/0006/0008/0006 JUAN ANTONIO MORA GARCIA</v>
      </c>
    </row>
    <row r="7209" spans="1:11" x14ac:dyDescent="0.3">
      <c r="A7209" t="s">
        <v>4392</v>
      </c>
      <c r="D7209" t="s">
        <v>6310</v>
      </c>
      <c r="E7209" t="s">
        <v>60</v>
      </c>
      <c r="F7209" t="s">
        <v>4493</v>
      </c>
      <c r="G7209">
        <v>1</v>
      </c>
      <c r="H72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09" t="str">
        <f>Tabla_Consulta_desde_proyectos6[[#This Row],[PRYApath]]&amp;" "&amp;Tabla_Consulta_desde_proyectos6[[#This Row],[Usunombre]]</f>
        <v>/0002/0002/0006/0008/0008 AARON VARGAS VALVERDE</v>
      </c>
    </row>
    <row r="7210" spans="1:11" x14ac:dyDescent="0.3">
      <c r="A7210" t="s">
        <v>4392</v>
      </c>
      <c r="D7210" t="s">
        <v>6311</v>
      </c>
      <c r="E7210" t="s">
        <v>60</v>
      </c>
      <c r="F7210" t="s">
        <v>4559</v>
      </c>
      <c r="G7210">
        <v>3</v>
      </c>
      <c r="H721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0" t="str">
        <f>Tabla_Consulta_desde_proyectos6[[#This Row],[PRYApath]]&amp;" "&amp;Tabla_Consulta_desde_proyectos6[[#This Row],[Usunombre]]</f>
        <v>/0002/0002/0006/0008/0010 AARON VARGAS VALVERDE</v>
      </c>
    </row>
    <row r="7211" spans="1:11" x14ac:dyDescent="0.3">
      <c r="A7211" t="s">
        <v>4392</v>
      </c>
      <c r="D7211" t="s">
        <v>6311</v>
      </c>
      <c r="E7211" t="s">
        <v>60</v>
      </c>
      <c r="F7211" t="s">
        <v>4593</v>
      </c>
      <c r="G7211">
        <v>1</v>
      </c>
      <c r="H721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1" t="str">
        <f>Tabla_Consulta_desde_proyectos6[[#This Row],[PRYApath]]&amp;" "&amp;Tabla_Consulta_desde_proyectos6[[#This Row],[Usunombre]]</f>
        <v>/0002/0002/0006/0008/0010 AARON VARGAS VALVERDE</v>
      </c>
    </row>
    <row r="7212" spans="1:11" x14ac:dyDescent="0.3">
      <c r="A7212" t="s">
        <v>4392</v>
      </c>
      <c r="D7212" t="s">
        <v>6312</v>
      </c>
      <c r="E7212" t="s">
        <v>60</v>
      </c>
      <c r="F7212" t="s">
        <v>4559</v>
      </c>
      <c r="G7212">
        <v>5.5</v>
      </c>
      <c r="H721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2" t="str">
        <f>Tabla_Consulta_desde_proyectos6[[#This Row],[PRYApath]]&amp;" "&amp;Tabla_Consulta_desde_proyectos6[[#This Row],[Usunombre]]</f>
        <v>/0002/0002/0006/0010/0002 AARON VARGAS VALVERDE</v>
      </c>
    </row>
    <row r="7213" spans="1:11" x14ac:dyDescent="0.3">
      <c r="A7213" t="s">
        <v>4392</v>
      </c>
      <c r="D7213" t="s">
        <v>6313</v>
      </c>
      <c r="E7213" t="s">
        <v>60</v>
      </c>
      <c r="F7213" t="s">
        <v>4434</v>
      </c>
      <c r="G7213">
        <v>5</v>
      </c>
      <c r="H721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3" t="str">
        <f>Tabla_Consulta_desde_proyectos6[[#This Row],[PRYApath]]&amp;" "&amp;Tabla_Consulta_desde_proyectos6[[#This Row],[Usunombre]]</f>
        <v>/0002/0002/0006/0010/0004 AARON VARGAS VALVERDE</v>
      </c>
    </row>
    <row r="7214" spans="1:11" x14ac:dyDescent="0.3">
      <c r="A7214" t="s">
        <v>4392</v>
      </c>
      <c r="D7214" t="s">
        <v>6313</v>
      </c>
      <c r="E7214" t="s">
        <v>60</v>
      </c>
      <c r="F7214" t="s">
        <v>4493</v>
      </c>
      <c r="G7214">
        <v>2.5</v>
      </c>
      <c r="H721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4" t="str">
        <f>Tabla_Consulta_desde_proyectos6[[#This Row],[PRYApath]]&amp;" "&amp;Tabla_Consulta_desde_proyectos6[[#This Row],[Usunombre]]</f>
        <v>/0002/0002/0006/0010/0004 AARON VARGAS VALVERDE</v>
      </c>
    </row>
    <row r="7215" spans="1:11" x14ac:dyDescent="0.3">
      <c r="A7215" t="s">
        <v>4392</v>
      </c>
      <c r="B7215" t="s">
        <v>6314</v>
      </c>
      <c r="C7215" t="s">
        <v>6315</v>
      </c>
      <c r="D7215" t="s">
        <v>6316</v>
      </c>
      <c r="E7215" t="s">
        <v>60</v>
      </c>
      <c r="F7215" t="s">
        <v>4593</v>
      </c>
      <c r="G7215">
        <v>5</v>
      </c>
      <c r="H721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5" t="str">
        <f>Tabla_Consulta_desde_proyectos6[[#This Row],[PRYApath]]&amp;" "&amp;Tabla_Consulta_desde_proyectos6[[#This Row],[Usunombre]]</f>
        <v>/0002/0002/0006/0010/0006 AARON VARGAS VALVERDE</v>
      </c>
    </row>
    <row r="7216" spans="1:11" x14ac:dyDescent="0.3">
      <c r="A7216" t="s">
        <v>4392</v>
      </c>
      <c r="B7216" t="s">
        <v>6314</v>
      </c>
      <c r="C7216" t="s">
        <v>6315</v>
      </c>
      <c r="D7216" t="s">
        <v>6316</v>
      </c>
      <c r="E7216" t="s">
        <v>60</v>
      </c>
      <c r="F7216" t="s">
        <v>4610</v>
      </c>
      <c r="G7216">
        <v>1.5</v>
      </c>
      <c r="H721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6" t="str">
        <f>Tabla_Consulta_desde_proyectos6[[#This Row],[PRYApath]]&amp;" "&amp;Tabla_Consulta_desde_proyectos6[[#This Row],[Usunombre]]</f>
        <v>/0002/0002/0006/0010/0006 AARON VARGAS VALVERDE</v>
      </c>
    </row>
    <row r="7217" spans="1:11" x14ac:dyDescent="0.3">
      <c r="A7217" t="s">
        <v>4392</v>
      </c>
      <c r="B7217" t="s">
        <v>6314</v>
      </c>
      <c r="C7217" t="s">
        <v>6315</v>
      </c>
      <c r="D7217" t="s">
        <v>6316</v>
      </c>
      <c r="E7217" t="s">
        <v>3561</v>
      </c>
      <c r="F7217" t="s">
        <v>4493</v>
      </c>
      <c r="G7217">
        <v>10</v>
      </c>
      <c r="H721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7" t="str">
        <f>Tabla_Consulta_desde_proyectos6[[#This Row],[PRYApath]]&amp;" "&amp;Tabla_Consulta_desde_proyectos6[[#This Row],[Usunombre]]</f>
        <v>/0002/0002/0006/0010/0006 CARLOS ALBERTO ELIZONDO MEJIAS</v>
      </c>
    </row>
    <row r="7218" spans="1:11" x14ac:dyDescent="0.3">
      <c r="A7218" t="s">
        <v>4392</v>
      </c>
      <c r="B7218" t="s">
        <v>6314</v>
      </c>
      <c r="C7218" t="s">
        <v>6315</v>
      </c>
      <c r="D7218" t="s">
        <v>6316</v>
      </c>
      <c r="E7218" t="s">
        <v>3561</v>
      </c>
      <c r="F7218" t="s">
        <v>4593</v>
      </c>
      <c r="G7218">
        <v>8</v>
      </c>
      <c r="H721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8" t="str">
        <f>Tabla_Consulta_desde_proyectos6[[#This Row],[PRYApath]]&amp;" "&amp;Tabla_Consulta_desde_proyectos6[[#This Row],[Usunombre]]</f>
        <v>/0002/0002/0006/0010/0006 CARLOS ALBERTO ELIZONDO MEJIAS</v>
      </c>
    </row>
    <row r="7219" spans="1:11" x14ac:dyDescent="0.3">
      <c r="A7219" t="s">
        <v>4392</v>
      </c>
      <c r="D7219" t="s">
        <v>6317</v>
      </c>
      <c r="E7219" t="s">
        <v>60</v>
      </c>
      <c r="F7219" t="s">
        <v>4692</v>
      </c>
      <c r="G7219">
        <v>1</v>
      </c>
      <c r="H721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1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1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19" t="str">
        <f>Tabla_Consulta_desde_proyectos6[[#This Row],[PRYApath]]&amp;" "&amp;Tabla_Consulta_desde_proyectos6[[#This Row],[Usunombre]]</f>
        <v>/0002/0002/0006/0010/0008 AARON VARGAS VALVERDE</v>
      </c>
    </row>
    <row r="7220" spans="1:11" x14ac:dyDescent="0.3">
      <c r="A7220" t="s">
        <v>4392</v>
      </c>
      <c r="D7220" t="s">
        <v>6318</v>
      </c>
      <c r="E7220" t="s">
        <v>60</v>
      </c>
      <c r="F7220" t="s">
        <v>4640</v>
      </c>
      <c r="G7220">
        <v>5.5</v>
      </c>
      <c r="H722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0" t="str">
        <f>Tabla_Consulta_desde_proyectos6[[#This Row],[PRYApath]]&amp;" "&amp;Tabla_Consulta_desde_proyectos6[[#This Row],[Usunombre]]</f>
        <v>/0002/0002/0006/0014/0002 AARON VARGAS VALVERDE</v>
      </c>
    </row>
    <row r="7221" spans="1:11" x14ac:dyDescent="0.3">
      <c r="A7221" t="s">
        <v>4392</v>
      </c>
      <c r="D7221" t="s">
        <v>1090</v>
      </c>
      <c r="E7221" t="s">
        <v>60</v>
      </c>
      <c r="F7221" t="s">
        <v>4422</v>
      </c>
      <c r="G7221">
        <v>3.5</v>
      </c>
      <c r="H722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1" t="str">
        <f>Tabla_Consulta_desde_proyectos6[[#This Row],[PRYApath]]&amp;" "&amp;Tabla_Consulta_desde_proyectos6[[#This Row],[Usunombre]]</f>
        <v>/0004/0002 AARON VARGAS VALVERDE</v>
      </c>
    </row>
    <row r="7222" spans="1:11" x14ac:dyDescent="0.3">
      <c r="A7222" t="s">
        <v>4392</v>
      </c>
      <c r="D7222" t="s">
        <v>1090</v>
      </c>
      <c r="E7222" t="s">
        <v>60</v>
      </c>
      <c r="F7222" t="s">
        <v>4434</v>
      </c>
      <c r="G7222">
        <v>6</v>
      </c>
      <c r="H722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2" t="str">
        <f>Tabla_Consulta_desde_proyectos6[[#This Row],[PRYApath]]&amp;" "&amp;Tabla_Consulta_desde_proyectos6[[#This Row],[Usunombre]]</f>
        <v>/0004/0002 AARON VARGAS VALVERDE</v>
      </c>
    </row>
    <row r="7223" spans="1:11" x14ac:dyDescent="0.3">
      <c r="A7223" t="s">
        <v>4392</v>
      </c>
      <c r="D7223" t="s">
        <v>1090</v>
      </c>
      <c r="E7223" t="s">
        <v>60</v>
      </c>
      <c r="F7223" t="s">
        <v>4493</v>
      </c>
      <c r="G7223">
        <v>8</v>
      </c>
      <c r="H722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3" t="str">
        <f>Tabla_Consulta_desde_proyectos6[[#This Row],[PRYApath]]&amp;" "&amp;Tabla_Consulta_desde_proyectos6[[#This Row],[Usunombre]]</f>
        <v>/0004/0002 AARON VARGAS VALVERDE</v>
      </c>
    </row>
    <row r="7224" spans="1:11" x14ac:dyDescent="0.3">
      <c r="A7224" t="s">
        <v>4392</v>
      </c>
      <c r="D7224" t="s">
        <v>1090</v>
      </c>
      <c r="E7224" t="s">
        <v>60</v>
      </c>
      <c r="F7224" t="s">
        <v>4559</v>
      </c>
      <c r="G7224">
        <v>20.5</v>
      </c>
      <c r="H722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4" t="str">
        <f>Tabla_Consulta_desde_proyectos6[[#This Row],[PRYApath]]&amp;" "&amp;Tabla_Consulta_desde_proyectos6[[#This Row],[Usunombre]]</f>
        <v>/0004/0002 AARON VARGAS VALVERDE</v>
      </c>
    </row>
    <row r="7225" spans="1:11" x14ac:dyDescent="0.3">
      <c r="A7225" t="s">
        <v>4392</v>
      </c>
      <c r="D7225" t="s">
        <v>1090</v>
      </c>
      <c r="E7225" t="s">
        <v>60</v>
      </c>
      <c r="F7225" t="s">
        <v>4593</v>
      </c>
      <c r="G7225">
        <v>9.5</v>
      </c>
      <c r="H722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5" t="str">
        <f>Tabla_Consulta_desde_proyectos6[[#This Row],[PRYApath]]&amp;" "&amp;Tabla_Consulta_desde_proyectos6[[#This Row],[Usunombre]]</f>
        <v>/0004/0002 AARON VARGAS VALVERDE</v>
      </c>
    </row>
    <row r="7226" spans="1:11" x14ac:dyDescent="0.3">
      <c r="A7226" t="s">
        <v>4392</v>
      </c>
      <c r="D7226" t="s">
        <v>1090</v>
      </c>
      <c r="E7226" t="s">
        <v>60</v>
      </c>
      <c r="F7226" t="s">
        <v>4610</v>
      </c>
      <c r="G7226">
        <v>23</v>
      </c>
      <c r="H722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6" t="str">
        <f>Tabla_Consulta_desde_proyectos6[[#This Row],[PRYApath]]&amp;" "&amp;Tabla_Consulta_desde_proyectos6[[#This Row],[Usunombre]]</f>
        <v>/0004/0002 AARON VARGAS VALVERDE</v>
      </c>
    </row>
    <row r="7227" spans="1:11" x14ac:dyDescent="0.3">
      <c r="A7227" t="s">
        <v>4392</v>
      </c>
      <c r="D7227" t="s">
        <v>1090</v>
      </c>
      <c r="E7227" t="s">
        <v>60</v>
      </c>
      <c r="F7227" t="s">
        <v>4692</v>
      </c>
      <c r="G7227">
        <v>19</v>
      </c>
      <c r="H722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7" t="str">
        <f>Tabla_Consulta_desde_proyectos6[[#This Row],[PRYApath]]&amp;" "&amp;Tabla_Consulta_desde_proyectos6[[#This Row],[Usunombre]]</f>
        <v>/0004/0002 AARON VARGAS VALVERDE</v>
      </c>
    </row>
    <row r="7228" spans="1:11" x14ac:dyDescent="0.3">
      <c r="A7228" t="s">
        <v>4392</v>
      </c>
      <c r="D7228" t="s">
        <v>1090</v>
      </c>
      <c r="E7228" t="s">
        <v>60</v>
      </c>
      <c r="F7228" t="s">
        <v>4640</v>
      </c>
      <c r="G7228">
        <v>11.5</v>
      </c>
      <c r="H722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8" t="str">
        <f>Tabla_Consulta_desde_proyectos6[[#This Row],[PRYApath]]&amp;" "&amp;Tabla_Consulta_desde_proyectos6[[#This Row],[Usunombre]]</f>
        <v>/0004/0002 AARON VARGAS VALVERDE</v>
      </c>
    </row>
    <row r="7229" spans="1:11" x14ac:dyDescent="0.3">
      <c r="A7229" t="s">
        <v>4392</v>
      </c>
      <c r="D7229" t="s">
        <v>1090</v>
      </c>
      <c r="E7229" t="s">
        <v>60</v>
      </c>
      <c r="F7229" t="s">
        <v>8381</v>
      </c>
      <c r="G7229">
        <v>12.5</v>
      </c>
      <c r="H7229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2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2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29" t="str">
        <f>Tabla_Consulta_desde_proyectos6[[#This Row],[PRYApath]]&amp;" "&amp;Tabla_Consulta_desde_proyectos6[[#This Row],[Usunombre]]</f>
        <v>/0004/0002 AARON VARGAS VALVERDE</v>
      </c>
    </row>
    <row r="7230" spans="1:11" x14ac:dyDescent="0.3">
      <c r="A7230" t="s">
        <v>4392</v>
      </c>
      <c r="D7230" t="s">
        <v>1091</v>
      </c>
      <c r="E7230" t="s">
        <v>60</v>
      </c>
      <c r="F7230" t="s">
        <v>4422</v>
      </c>
      <c r="G7230">
        <v>3.5</v>
      </c>
      <c r="H723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0" t="str">
        <f>Tabla_Consulta_desde_proyectos6[[#This Row],[PRYApath]]&amp;" "&amp;Tabla_Consulta_desde_proyectos6[[#This Row],[Usunombre]]</f>
        <v>/0004/0004 AARON VARGAS VALVERDE</v>
      </c>
    </row>
    <row r="7231" spans="1:11" x14ac:dyDescent="0.3">
      <c r="A7231" t="s">
        <v>4392</v>
      </c>
      <c r="D7231" t="s">
        <v>1091</v>
      </c>
      <c r="E7231" t="s">
        <v>60</v>
      </c>
      <c r="F7231" t="s">
        <v>4434</v>
      </c>
      <c r="G7231">
        <v>7</v>
      </c>
      <c r="H723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1" t="str">
        <f>Tabla_Consulta_desde_proyectos6[[#This Row],[PRYApath]]&amp;" "&amp;Tabla_Consulta_desde_proyectos6[[#This Row],[Usunombre]]</f>
        <v>/0004/0004 AARON VARGAS VALVERDE</v>
      </c>
    </row>
    <row r="7232" spans="1:11" x14ac:dyDescent="0.3">
      <c r="A7232" t="s">
        <v>4392</v>
      </c>
      <c r="D7232" t="s">
        <v>1091</v>
      </c>
      <c r="E7232" t="s">
        <v>60</v>
      </c>
      <c r="F7232" t="s">
        <v>4493</v>
      </c>
      <c r="G7232">
        <v>1</v>
      </c>
      <c r="H723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2" t="str">
        <f>Tabla_Consulta_desde_proyectos6[[#This Row],[PRYApath]]&amp;" "&amp;Tabla_Consulta_desde_proyectos6[[#This Row],[Usunombre]]</f>
        <v>/0004/0004 AARON VARGAS VALVERDE</v>
      </c>
    </row>
    <row r="7233" spans="1:11" x14ac:dyDescent="0.3">
      <c r="A7233" t="s">
        <v>4392</v>
      </c>
      <c r="D7233" t="s">
        <v>1091</v>
      </c>
      <c r="E7233" t="s">
        <v>60</v>
      </c>
      <c r="F7233" t="s">
        <v>4559</v>
      </c>
      <c r="G7233">
        <v>4</v>
      </c>
      <c r="H723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3" t="str">
        <f>Tabla_Consulta_desde_proyectos6[[#This Row],[PRYApath]]&amp;" "&amp;Tabla_Consulta_desde_proyectos6[[#This Row],[Usunombre]]</f>
        <v>/0004/0004 AARON VARGAS VALVERDE</v>
      </c>
    </row>
    <row r="7234" spans="1:11" x14ac:dyDescent="0.3">
      <c r="A7234" t="s">
        <v>4392</v>
      </c>
      <c r="D7234" t="s">
        <v>1091</v>
      </c>
      <c r="E7234" t="s">
        <v>60</v>
      </c>
      <c r="F7234" t="s">
        <v>4593</v>
      </c>
      <c r="G7234">
        <v>4</v>
      </c>
      <c r="H723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4" t="str">
        <f>Tabla_Consulta_desde_proyectos6[[#This Row],[PRYApath]]&amp;" "&amp;Tabla_Consulta_desde_proyectos6[[#This Row],[Usunombre]]</f>
        <v>/0004/0004 AARON VARGAS VALVERDE</v>
      </c>
    </row>
    <row r="7235" spans="1:11" x14ac:dyDescent="0.3">
      <c r="A7235" t="s">
        <v>4392</v>
      </c>
      <c r="D7235" t="s">
        <v>4542</v>
      </c>
      <c r="E7235" t="s">
        <v>60</v>
      </c>
      <c r="F7235" t="s">
        <v>4434</v>
      </c>
      <c r="G7235">
        <v>4</v>
      </c>
      <c r="H723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5" t="str">
        <f>Tabla_Consulta_desde_proyectos6[[#This Row],[PRYApath]]&amp;" "&amp;Tabla_Consulta_desde_proyectos6[[#This Row],[Usunombre]]</f>
        <v>/0004/0008 AARON VARGAS VALVERDE</v>
      </c>
    </row>
    <row r="7236" spans="1:11" x14ac:dyDescent="0.3">
      <c r="A7236" t="s">
        <v>4392</v>
      </c>
      <c r="D7236" t="s">
        <v>4542</v>
      </c>
      <c r="E7236" t="s">
        <v>60</v>
      </c>
      <c r="F7236" t="s">
        <v>4559</v>
      </c>
      <c r="G7236">
        <v>2</v>
      </c>
      <c r="H723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6" t="str">
        <f>Tabla_Consulta_desde_proyectos6[[#This Row],[PRYApath]]&amp;" "&amp;Tabla_Consulta_desde_proyectos6[[#This Row],[Usunombre]]</f>
        <v>/0004/0008 AARON VARGAS VALVERDE</v>
      </c>
    </row>
    <row r="7237" spans="1:11" x14ac:dyDescent="0.3">
      <c r="A7237" t="s">
        <v>4392</v>
      </c>
      <c r="D7237" t="s">
        <v>4542</v>
      </c>
      <c r="E7237" t="s">
        <v>60</v>
      </c>
      <c r="F7237" t="s">
        <v>4593</v>
      </c>
      <c r="G7237">
        <v>4</v>
      </c>
      <c r="H723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7" t="str">
        <f>Tabla_Consulta_desde_proyectos6[[#This Row],[PRYApath]]&amp;" "&amp;Tabla_Consulta_desde_proyectos6[[#This Row],[Usunombre]]</f>
        <v>/0004/0008 AARON VARGAS VALVERDE</v>
      </c>
    </row>
    <row r="7238" spans="1:11" x14ac:dyDescent="0.3">
      <c r="A7238" t="s">
        <v>4392</v>
      </c>
      <c r="D7238" t="s">
        <v>4965</v>
      </c>
      <c r="E7238" t="s">
        <v>60</v>
      </c>
      <c r="F7238" t="s">
        <v>4422</v>
      </c>
      <c r="G7238">
        <v>0.5</v>
      </c>
      <c r="H723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8" t="str">
        <f>Tabla_Consulta_desde_proyectos6[[#This Row],[PRYApath]]&amp;" "&amp;Tabla_Consulta_desde_proyectos6[[#This Row],[Usunombre]]</f>
        <v>/0004/0012 AARON VARGAS VALVERDE</v>
      </c>
    </row>
    <row r="7239" spans="1:11" x14ac:dyDescent="0.3">
      <c r="A7239" t="s">
        <v>4392</v>
      </c>
      <c r="D7239" t="s">
        <v>4965</v>
      </c>
      <c r="E7239" t="s">
        <v>60</v>
      </c>
      <c r="F7239" t="s">
        <v>4434</v>
      </c>
      <c r="G7239">
        <v>5</v>
      </c>
      <c r="H723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3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3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39" t="str">
        <f>Tabla_Consulta_desde_proyectos6[[#This Row],[PRYApath]]&amp;" "&amp;Tabla_Consulta_desde_proyectos6[[#This Row],[Usunombre]]</f>
        <v>/0004/0012 AARON VARGAS VALVERDE</v>
      </c>
    </row>
    <row r="7240" spans="1:11" x14ac:dyDescent="0.3">
      <c r="A7240" t="s">
        <v>4392</v>
      </c>
      <c r="D7240" t="s">
        <v>4965</v>
      </c>
      <c r="E7240" t="s">
        <v>60</v>
      </c>
      <c r="F7240" t="s">
        <v>4493</v>
      </c>
      <c r="G7240">
        <v>16</v>
      </c>
      <c r="H724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0" t="str">
        <f>Tabla_Consulta_desde_proyectos6[[#This Row],[PRYApath]]&amp;" "&amp;Tabla_Consulta_desde_proyectos6[[#This Row],[Usunombre]]</f>
        <v>/0004/0012 AARON VARGAS VALVERDE</v>
      </c>
    </row>
    <row r="7241" spans="1:11" x14ac:dyDescent="0.3">
      <c r="A7241" t="s">
        <v>4392</v>
      </c>
      <c r="D7241" t="s">
        <v>4965</v>
      </c>
      <c r="E7241" t="s">
        <v>60</v>
      </c>
      <c r="F7241" t="s">
        <v>4559</v>
      </c>
      <c r="G7241">
        <v>9.5</v>
      </c>
      <c r="H724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1" t="str">
        <f>Tabla_Consulta_desde_proyectos6[[#This Row],[PRYApath]]&amp;" "&amp;Tabla_Consulta_desde_proyectos6[[#This Row],[Usunombre]]</f>
        <v>/0004/0012 AARON VARGAS VALVERDE</v>
      </c>
    </row>
    <row r="7242" spans="1:11" x14ac:dyDescent="0.3">
      <c r="A7242" t="s">
        <v>4392</v>
      </c>
      <c r="D7242" t="s">
        <v>4965</v>
      </c>
      <c r="E7242" t="s">
        <v>60</v>
      </c>
      <c r="F7242" t="s">
        <v>4593</v>
      </c>
      <c r="G7242">
        <v>11.5</v>
      </c>
      <c r="H724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2" t="str">
        <f>Tabla_Consulta_desde_proyectos6[[#This Row],[PRYApath]]&amp;" "&amp;Tabla_Consulta_desde_proyectos6[[#This Row],[Usunombre]]</f>
        <v>/0004/0012 AARON VARGAS VALVERDE</v>
      </c>
    </row>
    <row r="7243" spans="1:11" x14ac:dyDescent="0.3">
      <c r="A7243" t="s">
        <v>4392</v>
      </c>
      <c r="D7243" t="s">
        <v>4965</v>
      </c>
      <c r="E7243" t="s">
        <v>60</v>
      </c>
      <c r="F7243" t="s">
        <v>4610</v>
      </c>
      <c r="G7243">
        <v>17</v>
      </c>
      <c r="H724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3" t="str">
        <f>Tabla_Consulta_desde_proyectos6[[#This Row],[PRYApath]]&amp;" "&amp;Tabla_Consulta_desde_proyectos6[[#This Row],[Usunombre]]</f>
        <v>/0004/0012 AARON VARGAS VALVERDE</v>
      </c>
    </row>
    <row r="7244" spans="1:11" x14ac:dyDescent="0.3">
      <c r="A7244" t="s">
        <v>4392</v>
      </c>
      <c r="D7244" t="s">
        <v>4965</v>
      </c>
      <c r="E7244" t="s">
        <v>60</v>
      </c>
      <c r="F7244" t="s">
        <v>4692</v>
      </c>
      <c r="G7244">
        <v>44</v>
      </c>
      <c r="H724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4" t="str">
        <f>Tabla_Consulta_desde_proyectos6[[#This Row],[PRYApath]]&amp;" "&amp;Tabla_Consulta_desde_proyectos6[[#This Row],[Usunombre]]</f>
        <v>/0004/0012 AARON VARGAS VALVERDE</v>
      </c>
    </row>
    <row r="7245" spans="1:11" x14ac:dyDescent="0.3">
      <c r="A7245" t="s">
        <v>4392</v>
      </c>
      <c r="D7245" t="s">
        <v>4965</v>
      </c>
      <c r="E7245" t="s">
        <v>60</v>
      </c>
      <c r="F7245" t="s">
        <v>4640</v>
      </c>
      <c r="G7245">
        <v>15.5</v>
      </c>
      <c r="H724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5" t="str">
        <f>Tabla_Consulta_desde_proyectos6[[#This Row],[PRYApath]]&amp;" "&amp;Tabla_Consulta_desde_proyectos6[[#This Row],[Usunombre]]</f>
        <v>/0004/0012 AARON VARGAS VALVERDE</v>
      </c>
    </row>
    <row r="7246" spans="1:11" x14ac:dyDescent="0.3">
      <c r="A7246" t="s">
        <v>4392</v>
      </c>
      <c r="D7246" t="s">
        <v>4965</v>
      </c>
      <c r="E7246" t="s">
        <v>60</v>
      </c>
      <c r="F7246" t="s">
        <v>8381</v>
      </c>
      <c r="G7246">
        <v>3</v>
      </c>
      <c r="H7246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6" t="str">
        <f>Tabla_Consulta_desde_proyectos6[[#This Row],[PRYApath]]&amp;" "&amp;Tabla_Consulta_desde_proyectos6[[#This Row],[Usunombre]]</f>
        <v>/0004/0012 AARON VARGAS VALVERDE</v>
      </c>
    </row>
    <row r="7247" spans="1:11" x14ac:dyDescent="0.3">
      <c r="A7247" t="s">
        <v>4392</v>
      </c>
      <c r="D7247" t="s">
        <v>4966</v>
      </c>
      <c r="E7247" t="s">
        <v>60</v>
      </c>
      <c r="F7247" t="s">
        <v>4388</v>
      </c>
      <c r="G7247">
        <v>5</v>
      </c>
      <c r="H724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7" t="str">
        <f>Tabla_Consulta_desde_proyectos6[[#This Row],[PRYApath]]&amp;" "&amp;Tabla_Consulta_desde_proyectos6[[#This Row],[Usunombre]]</f>
        <v>/0004/0014 AARON VARGAS VALVERDE</v>
      </c>
    </row>
    <row r="7248" spans="1:11" x14ac:dyDescent="0.3">
      <c r="A7248" t="s">
        <v>4392</v>
      </c>
      <c r="D7248" t="s">
        <v>4966</v>
      </c>
      <c r="E7248" t="s">
        <v>60</v>
      </c>
      <c r="F7248" t="s">
        <v>4422</v>
      </c>
      <c r="G7248">
        <v>13.5</v>
      </c>
      <c r="H724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8" t="str">
        <f>Tabla_Consulta_desde_proyectos6[[#This Row],[PRYApath]]&amp;" "&amp;Tabla_Consulta_desde_proyectos6[[#This Row],[Usunombre]]</f>
        <v>/0004/0014 AARON VARGAS VALVERDE</v>
      </c>
    </row>
    <row r="7249" spans="1:11" x14ac:dyDescent="0.3">
      <c r="A7249" t="s">
        <v>4392</v>
      </c>
      <c r="D7249" t="s">
        <v>4966</v>
      </c>
      <c r="E7249" t="s">
        <v>60</v>
      </c>
      <c r="F7249" t="s">
        <v>4493</v>
      </c>
      <c r="G7249">
        <v>2.5</v>
      </c>
      <c r="H724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4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4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49" t="str">
        <f>Tabla_Consulta_desde_proyectos6[[#This Row],[PRYApath]]&amp;" "&amp;Tabla_Consulta_desde_proyectos6[[#This Row],[Usunombre]]</f>
        <v>/0004/0014 AARON VARGAS VALVERDE</v>
      </c>
    </row>
    <row r="7250" spans="1:11" x14ac:dyDescent="0.3">
      <c r="A7250" t="s">
        <v>4392</v>
      </c>
      <c r="D7250" t="s">
        <v>4966</v>
      </c>
      <c r="E7250" t="s">
        <v>60</v>
      </c>
      <c r="F7250" t="s">
        <v>4610</v>
      </c>
      <c r="G7250">
        <v>2.5</v>
      </c>
      <c r="H725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0" t="str">
        <f>Tabla_Consulta_desde_proyectos6[[#This Row],[PRYApath]]&amp;" "&amp;Tabla_Consulta_desde_proyectos6[[#This Row],[Usunombre]]</f>
        <v>/0004/0014 AARON VARGAS VALVERDE</v>
      </c>
    </row>
    <row r="7251" spans="1:11" x14ac:dyDescent="0.3">
      <c r="A7251" t="s">
        <v>4392</v>
      </c>
      <c r="D7251" t="s">
        <v>4969</v>
      </c>
      <c r="E7251" t="s">
        <v>60</v>
      </c>
      <c r="F7251" t="s">
        <v>4422</v>
      </c>
      <c r="G7251">
        <v>10</v>
      </c>
      <c r="H725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1" t="str">
        <f>Tabla_Consulta_desde_proyectos6[[#This Row],[PRYApath]]&amp;" "&amp;Tabla_Consulta_desde_proyectos6[[#This Row],[Usunombre]]</f>
        <v>/0004/0016 AARON VARGAS VALVERDE</v>
      </c>
    </row>
    <row r="7252" spans="1:11" x14ac:dyDescent="0.3">
      <c r="A7252" t="s">
        <v>4392</v>
      </c>
      <c r="D7252" t="s">
        <v>4969</v>
      </c>
      <c r="E7252" t="s">
        <v>60</v>
      </c>
      <c r="F7252" t="s">
        <v>4434</v>
      </c>
      <c r="G7252">
        <v>5.5</v>
      </c>
      <c r="H725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2" t="str">
        <f>Tabla_Consulta_desde_proyectos6[[#This Row],[PRYApath]]&amp;" "&amp;Tabla_Consulta_desde_proyectos6[[#This Row],[Usunombre]]</f>
        <v>/0004/0016 AARON VARGAS VALVERDE</v>
      </c>
    </row>
    <row r="7253" spans="1:11" x14ac:dyDescent="0.3">
      <c r="A7253" t="s">
        <v>4392</v>
      </c>
      <c r="D7253" t="s">
        <v>4969</v>
      </c>
      <c r="E7253" t="s">
        <v>60</v>
      </c>
      <c r="F7253" t="s">
        <v>4493</v>
      </c>
      <c r="G7253">
        <v>7</v>
      </c>
      <c r="H725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3" t="str">
        <f>Tabla_Consulta_desde_proyectos6[[#This Row],[PRYApath]]&amp;" "&amp;Tabla_Consulta_desde_proyectos6[[#This Row],[Usunombre]]</f>
        <v>/0004/0016 AARON VARGAS VALVERDE</v>
      </c>
    </row>
    <row r="7254" spans="1:11" x14ac:dyDescent="0.3">
      <c r="A7254" t="s">
        <v>4392</v>
      </c>
      <c r="D7254" t="s">
        <v>4969</v>
      </c>
      <c r="E7254" t="s">
        <v>60</v>
      </c>
      <c r="F7254" t="s">
        <v>4559</v>
      </c>
      <c r="G7254">
        <v>1.5</v>
      </c>
      <c r="H725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4" t="str">
        <f>Tabla_Consulta_desde_proyectos6[[#This Row],[PRYApath]]&amp;" "&amp;Tabla_Consulta_desde_proyectos6[[#This Row],[Usunombre]]</f>
        <v>/0004/0016 AARON VARGAS VALVERDE</v>
      </c>
    </row>
    <row r="7255" spans="1:11" x14ac:dyDescent="0.3">
      <c r="A7255" t="s">
        <v>4392</v>
      </c>
      <c r="D7255" t="s">
        <v>4969</v>
      </c>
      <c r="E7255" t="s">
        <v>60</v>
      </c>
      <c r="F7255" t="s">
        <v>4610</v>
      </c>
      <c r="G7255">
        <v>2.5</v>
      </c>
      <c r="H725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5" t="str">
        <f>Tabla_Consulta_desde_proyectos6[[#This Row],[PRYApath]]&amp;" "&amp;Tabla_Consulta_desde_proyectos6[[#This Row],[Usunombre]]</f>
        <v>/0004/0016 AARON VARGAS VALVERDE</v>
      </c>
    </row>
    <row r="7256" spans="1:11" x14ac:dyDescent="0.3">
      <c r="A7256" t="s">
        <v>4392</v>
      </c>
      <c r="D7256" t="s">
        <v>4969</v>
      </c>
      <c r="E7256" t="s">
        <v>60</v>
      </c>
      <c r="F7256" t="s">
        <v>4692</v>
      </c>
      <c r="G7256">
        <v>15</v>
      </c>
      <c r="H725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6" t="str">
        <f>Tabla_Consulta_desde_proyectos6[[#This Row],[PRYApath]]&amp;" "&amp;Tabla_Consulta_desde_proyectos6[[#This Row],[Usunombre]]</f>
        <v>/0004/0016 AARON VARGAS VALVERDE</v>
      </c>
    </row>
    <row r="7257" spans="1:11" x14ac:dyDescent="0.3">
      <c r="A7257" t="s">
        <v>4392</v>
      </c>
      <c r="D7257" t="s">
        <v>4969</v>
      </c>
      <c r="E7257" t="s">
        <v>60</v>
      </c>
      <c r="F7257" t="s">
        <v>4640</v>
      </c>
      <c r="G7257">
        <v>7</v>
      </c>
      <c r="H725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7" t="str">
        <f>Tabla_Consulta_desde_proyectos6[[#This Row],[PRYApath]]&amp;" "&amp;Tabla_Consulta_desde_proyectos6[[#This Row],[Usunombre]]</f>
        <v>/0004/0016 AARON VARGAS VALVERDE</v>
      </c>
    </row>
    <row r="7258" spans="1:11" x14ac:dyDescent="0.3">
      <c r="A7258" t="s">
        <v>4392</v>
      </c>
      <c r="D7258" t="s">
        <v>4969</v>
      </c>
      <c r="E7258" t="s">
        <v>60</v>
      </c>
      <c r="F7258" t="s">
        <v>8381</v>
      </c>
      <c r="G7258">
        <v>15</v>
      </c>
      <c r="H725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8" t="str">
        <f>Tabla_Consulta_desde_proyectos6[[#This Row],[PRYApath]]&amp;" "&amp;Tabla_Consulta_desde_proyectos6[[#This Row],[Usunombre]]</f>
        <v>/0004/0016 AARON VARGAS VALVERDE</v>
      </c>
    </row>
    <row r="7259" spans="1:11" x14ac:dyDescent="0.3">
      <c r="A7259" t="s">
        <v>4392</v>
      </c>
      <c r="D7259" t="s">
        <v>1096</v>
      </c>
      <c r="E7259" t="s">
        <v>60</v>
      </c>
      <c r="F7259" t="s">
        <v>4388</v>
      </c>
      <c r="G7259">
        <v>2.5</v>
      </c>
      <c r="H725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5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5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59" t="str">
        <f>Tabla_Consulta_desde_proyectos6[[#This Row],[PRYApath]]&amp;" "&amp;Tabla_Consulta_desde_proyectos6[[#This Row],[Usunombre]]</f>
        <v>/0006/0002 AARON VARGAS VALVERDE</v>
      </c>
    </row>
    <row r="7260" spans="1:11" x14ac:dyDescent="0.3">
      <c r="A7260" t="s">
        <v>4392</v>
      </c>
      <c r="D7260" t="s">
        <v>1096</v>
      </c>
      <c r="E7260" t="s">
        <v>60</v>
      </c>
      <c r="F7260" t="s">
        <v>4422</v>
      </c>
      <c r="G7260">
        <v>6</v>
      </c>
      <c r="H726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0" t="str">
        <f>Tabla_Consulta_desde_proyectos6[[#This Row],[PRYApath]]&amp;" "&amp;Tabla_Consulta_desde_proyectos6[[#This Row],[Usunombre]]</f>
        <v>/0006/0002 AARON VARGAS VALVERDE</v>
      </c>
    </row>
    <row r="7261" spans="1:11" x14ac:dyDescent="0.3">
      <c r="A7261" t="s">
        <v>4392</v>
      </c>
      <c r="D7261" t="s">
        <v>1096</v>
      </c>
      <c r="E7261" t="s">
        <v>60</v>
      </c>
      <c r="F7261" t="s">
        <v>4434</v>
      </c>
      <c r="G7261">
        <v>5.5</v>
      </c>
      <c r="H726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1" t="str">
        <f>Tabla_Consulta_desde_proyectos6[[#This Row],[PRYApath]]&amp;" "&amp;Tabla_Consulta_desde_proyectos6[[#This Row],[Usunombre]]</f>
        <v>/0006/0002 AARON VARGAS VALVERDE</v>
      </c>
    </row>
    <row r="7262" spans="1:11" x14ac:dyDescent="0.3">
      <c r="A7262" t="s">
        <v>4392</v>
      </c>
      <c r="D7262" t="s">
        <v>1096</v>
      </c>
      <c r="E7262" t="s">
        <v>60</v>
      </c>
      <c r="F7262" t="s">
        <v>4493</v>
      </c>
      <c r="G7262">
        <v>12</v>
      </c>
      <c r="H726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2" t="str">
        <f>Tabla_Consulta_desde_proyectos6[[#This Row],[PRYApath]]&amp;" "&amp;Tabla_Consulta_desde_proyectos6[[#This Row],[Usunombre]]</f>
        <v>/0006/0002 AARON VARGAS VALVERDE</v>
      </c>
    </row>
    <row r="7263" spans="1:11" x14ac:dyDescent="0.3">
      <c r="A7263" t="s">
        <v>4392</v>
      </c>
      <c r="D7263" t="s">
        <v>1096</v>
      </c>
      <c r="E7263" t="s">
        <v>60</v>
      </c>
      <c r="F7263" t="s">
        <v>4559</v>
      </c>
      <c r="G7263">
        <v>18.5</v>
      </c>
      <c r="H7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3" t="str">
        <f>Tabla_Consulta_desde_proyectos6[[#This Row],[PRYApath]]&amp;" "&amp;Tabla_Consulta_desde_proyectos6[[#This Row],[Usunombre]]</f>
        <v>/0006/0002 AARON VARGAS VALVERDE</v>
      </c>
    </row>
    <row r="7264" spans="1:11" x14ac:dyDescent="0.3">
      <c r="A7264" t="s">
        <v>4392</v>
      </c>
      <c r="D7264" t="s">
        <v>1096</v>
      </c>
      <c r="E7264" t="s">
        <v>60</v>
      </c>
      <c r="F7264" t="s">
        <v>4593</v>
      </c>
      <c r="G7264">
        <v>2.5</v>
      </c>
      <c r="H726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4" t="str">
        <f>Tabla_Consulta_desde_proyectos6[[#This Row],[PRYApath]]&amp;" "&amp;Tabla_Consulta_desde_proyectos6[[#This Row],[Usunombre]]</f>
        <v>/0006/0002 AARON VARGAS VALVERDE</v>
      </c>
    </row>
    <row r="7265" spans="1:11" x14ac:dyDescent="0.3">
      <c r="A7265" t="s">
        <v>4392</v>
      </c>
      <c r="D7265" t="s">
        <v>1096</v>
      </c>
      <c r="E7265" t="s">
        <v>60</v>
      </c>
      <c r="F7265" t="s">
        <v>4610</v>
      </c>
      <c r="G7265">
        <v>28.5</v>
      </c>
      <c r="H726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5" t="str">
        <f>Tabla_Consulta_desde_proyectos6[[#This Row],[PRYApath]]&amp;" "&amp;Tabla_Consulta_desde_proyectos6[[#This Row],[Usunombre]]</f>
        <v>/0006/0002 AARON VARGAS VALVERDE</v>
      </c>
    </row>
    <row r="7266" spans="1:11" x14ac:dyDescent="0.3">
      <c r="A7266" t="s">
        <v>4392</v>
      </c>
      <c r="D7266" t="s">
        <v>1096</v>
      </c>
      <c r="E7266" t="s">
        <v>60</v>
      </c>
      <c r="F7266" t="s">
        <v>4692</v>
      </c>
      <c r="G7266">
        <v>30.5</v>
      </c>
      <c r="H726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6" t="str">
        <f>Tabla_Consulta_desde_proyectos6[[#This Row],[PRYApath]]&amp;" "&amp;Tabla_Consulta_desde_proyectos6[[#This Row],[Usunombre]]</f>
        <v>/0006/0002 AARON VARGAS VALVERDE</v>
      </c>
    </row>
    <row r="7267" spans="1:11" x14ac:dyDescent="0.3">
      <c r="A7267" t="s">
        <v>4392</v>
      </c>
      <c r="D7267" t="s">
        <v>1096</v>
      </c>
      <c r="E7267" t="s">
        <v>60</v>
      </c>
      <c r="F7267" t="s">
        <v>4640</v>
      </c>
      <c r="G7267">
        <v>17</v>
      </c>
      <c r="H726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7" t="str">
        <f>Tabla_Consulta_desde_proyectos6[[#This Row],[PRYApath]]&amp;" "&amp;Tabla_Consulta_desde_proyectos6[[#This Row],[Usunombre]]</f>
        <v>/0006/0002 AARON VARGAS VALVERDE</v>
      </c>
    </row>
    <row r="7268" spans="1:11" x14ac:dyDescent="0.3">
      <c r="A7268" t="s">
        <v>4392</v>
      </c>
      <c r="D7268" t="s">
        <v>1096</v>
      </c>
      <c r="E7268" t="s">
        <v>60</v>
      </c>
      <c r="F7268" t="s">
        <v>8381</v>
      </c>
      <c r="G7268">
        <v>9.5</v>
      </c>
      <c r="H7268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8" t="str">
        <f>Tabla_Consulta_desde_proyectos6[[#This Row],[PRYApath]]&amp;" "&amp;Tabla_Consulta_desde_proyectos6[[#This Row],[Usunombre]]</f>
        <v>/0006/0002 AARON VARGAS VALVERDE</v>
      </c>
    </row>
    <row r="7269" spans="1:11" x14ac:dyDescent="0.3">
      <c r="A7269" t="s">
        <v>4392</v>
      </c>
      <c r="D7269" t="s">
        <v>1096</v>
      </c>
      <c r="E7269" t="s">
        <v>69</v>
      </c>
      <c r="F7269" t="s">
        <v>4434</v>
      </c>
      <c r="G7269">
        <v>8.5</v>
      </c>
      <c r="H726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6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6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69" t="str">
        <f>Tabla_Consulta_desde_proyectos6[[#This Row],[PRYApath]]&amp;" "&amp;Tabla_Consulta_desde_proyectos6[[#This Row],[Usunombre]]</f>
        <v>/0006/0002 DANNY DAVID BUSTOS ROJAS</v>
      </c>
    </row>
    <row r="7270" spans="1:11" x14ac:dyDescent="0.3">
      <c r="A7270" t="s">
        <v>4392</v>
      </c>
      <c r="D7270" t="s">
        <v>1096</v>
      </c>
      <c r="E7270" t="s">
        <v>69</v>
      </c>
      <c r="F7270" t="s">
        <v>4493</v>
      </c>
      <c r="G7270">
        <v>29</v>
      </c>
      <c r="H727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0" t="str">
        <f>Tabla_Consulta_desde_proyectos6[[#This Row],[PRYApath]]&amp;" "&amp;Tabla_Consulta_desde_proyectos6[[#This Row],[Usunombre]]</f>
        <v>/0006/0002 DANNY DAVID BUSTOS ROJAS</v>
      </c>
    </row>
    <row r="7271" spans="1:11" x14ac:dyDescent="0.3">
      <c r="A7271" t="s">
        <v>4392</v>
      </c>
      <c r="D7271" t="s">
        <v>1096</v>
      </c>
      <c r="E7271" t="s">
        <v>69</v>
      </c>
      <c r="F7271" t="s">
        <v>4593</v>
      </c>
      <c r="G7271">
        <v>4</v>
      </c>
      <c r="H727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1" t="str">
        <f>Tabla_Consulta_desde_proyectos6[[#This Row],[PRYApath]]&amp;" "&amp;Tabla_Consulta_desde_proyectos6[[#This Row],[Usunombre]]</f>
        <v>/0006/0002 DANNY DAVID BUSTOS ROJAS</v>
      </c>
    </row>
    <row r="7272" spans="1:11" x14ac:dyDescent="0.3">
      <c r="A7272" t="s">
        <v>4392</v>
      </c>
      <c r="D7272" t="s">
        <v>1096</v>
      </c>
      <c r="E7272" t="s">
        <v>69</v>
      </c>
      <c r="F7272" t="s">
        <v>4610</v>
      </c>
      <c r="G7272">
        <v>16</v>
      </c>
      <c r="H727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2" t="str">
        <f>Tabla_Consulta_desde_proyectos6[[#This Row],[PRYApath]]&amp;" "&amp;Tabla_Consulta_desde_proyectos6[[#This Row],[Usunombre]]</f>
        <v>/0006/0002 DANNY DAVID BUSTOS ROJAS</v>
      </c>
    </row>
    <row r="7273" spans="1:11" x14ac:dyDescent="0.3">
      <c r="A7273" t="s">
        <v>4392</v>
      </c>
      <c r="D7273" t="s">
        <v>1096</v>
      </c>
      <c r="E7273" t="s">
        <v>69</v>
      </c>
      <c r="F7273" t="s">
        <v>4692</v>
      </c>
      <c r="G7273">
        <v>6</v>
      </c>
      <c r="H727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3" t="str">
        <f>Tabla_Consulta_desde_proyectos6[[#This Row],[PRYApath]]&amp;" "&amp;Tabla_Consulta_desde_proyectos6[[#This Row],[Usunombre]]</f>
        <v>/0006/0002 DANNY DAVID BUSTOS ROJAS</v>
      </c>
    </row>
    <row r="7274" spans="1:11" x14ac:dyDescent="0.3">
      <c r="A7274" t="s">
        <v>4392</v>
      </c>
      <c r="D7274" t="s">
        <v>3515</v>
      </c>
      <c r="E7274" t="s">
        <v>60</v>
      </c>
      <c r="F7274" t="s">
        <v>4388</v>
      </c>
      <c r="G7274">
        <v>1.5</v>
      </c>
      <c r="H727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4" t="str">
        <f>Tabla_Consulta_desde_proyectos6[[#This Row],[PRYApath]]&amp;" "&amp;Tabla_Consulta_desde_proyectos6[[#This Row],[Usunombre]]</f>
        <v>/0006/0004 AARON VARGAS VALVERDE</v>
      </c>
    </row>
    <row r="7275" spans="1:11" x14ac:dyDescent="0.3">
      <c r="A7275" t="s">
        <v>4392</v>
      </c>
      <c r="D7275" t="s">
        <v>3515</v>
      </c>
      <c r="E7275" t="s">
        <v>60</v>
      </c>
      <c r="F7275" t="s">
        <v>4422</v>
      </c>
      <c r="G7275">
        <v>13</v>
      </c>
      <c r="H727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5" t="str">
        <f>Tabla_Consulta_desde_proyectos6[[#This Row],[PRYApath]]&amp;" "&amp;Tabla_Consulta_desde_proyectos6[[#This Row],[Usunombre]]</f>
        <v>/0006/0004 AARON VARGAS VALVERDE</v>
      </c>
    </row>
    <row r="7276" spans="1:11" x14ac:dyDescent="0.3">
      <c r="A7276" t="s">
        <v>4392</v>
      </c>
      <c r="D7276" t="s">
        <v>3515</v>
      </c>
      <c r="E7276" t="s">
        <v>60</v>
      </c>
      <c r="F7276" t="s">
        <v>4434</v>
      </c>
      <c r="G7276">
        <v>11</v>
      </c>
      <c r="H727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6" t="str">
        <f>Tabla_Consulta_desde_proyectos6[[#This Row],[PRYApath]]&amp;" "&amp;Tabla_Consulta_desde_proyectos6[[#This Row],[Usunombre]]</f>
        <v>/0006/0004 AARON VARGAS VALVERDE</v>
      </c>
    </row>
    <row r="7277" spans="1:11" x14ac:dyDescent="0.3">
      <c r="A7277" t="s">
        <v>4392</v>
      </c>
      <c r="D7277" t="s">
        <v>3515</v>
      </c>
      <c r="E7277" t="s">
        <v>60</v>
      </c>
      <c r="F7277" t="s">
        <v>4493</v>
      </c>
      <c r="G7277">
        <v>7.5</v>
      </c>
      <c r="H727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7" t="str">
        <f>Tabla_Consulta_desde_proyectos6[[#This Row],[PRYApath]]&amp;" "&amp;Tabla_Consulta_desde_proyectos6[[#This Row],[Usunombre]]</f>
        <v>/0006/0004 AARON VARGAS VALVERDE</v>
      </c>
    </row>
    <row r="7278" spans="1:11" x14ac:dyDescent="0.3">
      <c r="A7278" t="s">
        <v>4392</v>
      </c>
      <c r="D7278" t="s">
        <v>3515</v>
      </c>
      <c r="E7278" t="s">
        <v>60</v>
      </c>
      <c r="F7278" t="s">
        <v>4559</v>
      </c>
      <c r="G7278">
        <v>32</v>
      </c>
      <c r="H727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8" t="str">
        <f>Tabla_Consulta_desde_proyectos6[[#This Row],[PRYApath]]&amp;" "&amp;Tabla_Consulta_desde_proyectos6[[#This Row],[Usunombre]]</f>
        <v>/0006/0004 AARON VARGAS VALVERDE</v>
      </c>
    </row>
    <row r="7279" spans="1:11" x14ac:dyDescent="0.3">
      <c r="A7279" t="s">
        <v>4392</v>
      </c>
      <c r="D7279" t="s">
        <v>3515</v>
      </c>
      <c r="E7279" t="s">
        <v>60</v>
      </c>
      <c r="F7279" t="s">
        <v>4593</v>
      </c>
      <c r="G7279">
        <v>14.5</v>
      </c>
      <c r="H727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7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7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79" t="str">
        <f>Tabla_Consulta_desde_proyectos6[[#This Row],[PRYApath]]&amp;" "&amp;Tabla_Consulta_desde_proyectos6[[#This Row],[Usunombre]]</f>
        <v>/0006/0004 AARON VARGAS VALVERDE</v>
      </c>
    </row>
    <row r="7280" spans="1:11" x14ac:dyDescent="0.3">
      <c r="A7280" t="s">
        <v>4392</v>
      </c>
      <c r="D7280" t="s">
        <v>3515</v>
      </c>
      <c r="E7280" t="s">
        <v>60</v>
      </c>
      <c r="F7280" t="s">
        <v>4610</v>
      </c>
      <c r="G7280">
        <v>37.5</v>
      </c>
      <c r="H728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0" t="str">
        <f>Tabla_Consulta_desde_proyectos6[[#This Row],[PRYApath]]&amp;" "&amp;Tabla_Consulta_desde_proyectos6[[#This Row],[Usunombre]]</f>
        <v>/0006/0004 AARON VARGAS VALVERDE</v>
      </c>
    </row>
    <row r="7281" spans="1:11" x14ac:dyDescent="0.3">
      <c r="A7281" t="s">
        <v>4392</v>
      </c>
      <c r="D7281" t="s">
        <v>3515</v>
      </c>
      <c r="E7281" t="s">
        <v>60</v>
      </c>
      <c r="F7281" t="s">
        <v>4692</v>
      </c>
      <c r="G7281">
        <v>16.5</v>
      </c>
      <c r="H728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1" t="str">
        <f>Tabla_Consulta_desde_proyectos6[[#This Row],[PRYApath]]&amp;" "&amp;Tabla_Consulta_desde_proyectos6[[#This Row],[Usunombre]]</f>
        <v>/0006/0004 AARON VARGAS VALVERDE</v>
      </c>
    </row>
    <row r="7282" spans="1:11" x14ac:dyDescent="0.3">
      <c r="A7282" t="s">
        <v>4392</v>
      </c>
      <c r="D7282" t="s">
        <v>3515</v>
      </c>
      <c r="E7282" t="s">
        <v>60</v>
      </c>
      <c r="F7282" t="s">
        <v>4640</v>
      </c>
      <c r="G7282">
        <v>19.5</v>
      </c>
      <c r="H728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2" t="str">
        <f>Tabla_Consulta_desde_proyectos6[[#This Row],[PRYApath]]&amp;" "&amp;Tabla_Consulta_desde_proyectos6[[#This Row],[Usunombre]]</f>
        <v>/0006/0004 AARON VARGAS VALVERDE</v>
      </c>
    </row>
    <row r="7283" spans="1:11" x14ac:dyDescent="0.3">
      <c r="A7283" t="s">
        <v>4392</v>
      </c>
      <c r="D7283" t="s">
        <v>3515</v>
      </c>
      <c r="E7283" t="s">
        <v>60</v>
      </c>
      <c r="F7283" t="s">
        <v>8381</v>
      </c>
      <c r="G7283">
        <v>11.5</v>
      </c>
      <c r="H728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3" t="str">
        <f>Tabla_Consulta_desde_proyectos6[[#This Row],[PRYApath]]&amp;" "&amp;Tabla_Consulta_desde_proyectos6[[#This Row],[Usunombre]]</f>
        <v>/0006/0004 AARON VARGAS VALVERDE</v>
      </c>
    </row>
    <row r="7284" spans="1:11" x14ac:dyDescent="0.3">
      <c r="A7284" t="s">
        <v>4392</v>
      </c>
      <c r="D7284" t="s">
        <v>3515</v>
      </c>
      <c r="E7284" t="s">
        <v>69</v>
      </c>
      <c r="F7284" t="s">
        <v>4422</v>
      </c>
      <c r="G7284">
        <v>1</v>
      </c>
      <c r="H728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4" t="str">
        <f>Tabla_Consulta_desde_proyectos6[[#This Row],[PRYApath]]&amp;" "&amp;Tabla_Consulta_desde_proyectos6[[#This Row],[Usunombre]]</f>
        <v>/0006/0004 DANNY DAVID BUSTOS ROJAS</v>
      </c>
    </row>
    <row r="7285" spans="1:11" x14ac:dyDescent="0.3">
      <c r="A7285" t="s">
        <v>4392</v>
      </c>
      <c r="D7285" t="s">
        <v>3516</v>
      </c>
      <c r="E7285" t="s">
        <v>60</v>
      </c>
      <c r="F7285" t="s">
        <v>4434</v>
      </c>
      <c r="G7285">
        <v>1</v>
      </c>
      <c r="H728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5" t="str">
        <f>Tabla_Consulta_desde_proyectos6[[#This Row],[PRYApath]]&amp;" "&amp;Tabla_Consulta_desde_proyectos6[[#This Row],[Usunombre]]</f>
        <v>/0006/0006 AARON VARGAS VALVERDE</v>
      </c>
    </row>
    <row r="7286" spans="1:11" x14ac:dyDescent="0.3">
      <c r="A7286" t="s">
        <v>4392</v>
      </c>
      <c r="B7286" t="s">
        <v>4993</v>
      </c>
      <c r="C7286" t="s">
        <v>5382</v>
      </c>
      <c r="D7286" t="s">
        <v>3874</v>
      </c>
      <c r="E7286" t="s">
        <v>309</v>
      </c>
      <c r="F7286" t="s">
        <v>4692</v>
      </c>
      <c r="G7286">
        <v>7</v>
      </c>
      <c r="H728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6" t="str">
        <f>Tabla_Consulta_desde_proyectos6[[#This Row],[PRYApath]]&amp;" "&amp;Tabla_Consulta_desde_proyectos6[[#This Row],[Usunombre]]</f>
        <v>/0008/0002 ANTHONY ALVAREZ NAVARRO</v>
      </c>
    </row>
    <row r="7287" spans="1:11" x14ac:dyDescent="0.3">
      <c r="A7287" t="s">
        <v>4392</v>
      </c>
      <c r="B7287" t="s">
        <v>4993</v>
      </c>
      <c r="C7287" t="s">
        <v>5381</v>
      </c>
      <c r="D7287" t="s">
        <v>3874</v>
      </c>
      <c r="E7287" t="s">
        <v>309</v>
      </c>
      <c r="F7287" t="s">
        <v>4692</v>
      </c>
      <c r="G7287">
        <v>4</v>
      </c>
      <c r="H728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7" t="str">
        <f>Tabla_Consulta_desde_proyectos6[[#This Row],[PRYApath]]&amp;" "&amp;Tabla_Consulta_desde_proyectos6[[#This Row],[Usunombre]]</f>
        <v>/0008/0002 ANTHONY ALVAREZ NAVARRO</v>
      </c>
    </row>
    <row r="7288" spans="1:11" x14ac:dyDescent="0.3">
      <c r="A7288" t="s">
        <v>4392</v>
      </c>
      <c r="B7288" t="s">
        <v>4993</v>
      </c>
      <c r="C7288" t="s">
        <v>5383</v>
      </c>
      <c r="D7288" t="s">
        <v>3874</v>
      </c>
      <c r="E7288" t="s">
        <v>309</v>
      </c>
      <c r="F7288" t="s">
        <v>4692</v>
      </c>
      <c r="G7288">
        <v>7</v>
      </c>
      <c r="H728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8" t="str">
        <f>Tabla_Consulta_desde_proyectos6[[#This Row],[PRYApath]]&amp;" "&amp;Tabla_Consulta_desde_proyectos6[[#This Row],[Usunombre]]</f>
        <v>/0008/0002 ANTHONY ALVAREZ NAVARRO</v>
      </c>
    </row>
    <row r="7289" spans="1:11" x14ac:dyDescent="0.3">
      <c r="A7289" t="s">
        <v>4392</v>
      </c>
      <c r="B7289" t="s">
        <v>4993</v>
      </c>
      <c r="C7289" t="s">
        <v>5382</v>
      </c>
      <c r="D7289" t="s">
        <v>3874</v>
      </c>
      <c r="E7289" t="s">
        <v>309</v>
      </c>
      <c r="F7289" t="s">
        <v>4640</v>
      </c>
      <c r="G7289">
        <v>10</v>
      </c>
      <c r="H728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8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8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89" t="str">
        <f>Tabla_Consulta_desde_proyectos6[[#This Row],[PRYApath]]&amp;" "&amp;Tabla_Consulta_desde_proyectos6[[#This Row],[Usunombre]]</f>
        <v>/0008/0002 ANTHONY ALVAREZ NAVARRO</v>
      </c>
    </row>
    <row r="7290" spans="1:11" x14ac:dyDescent="0.3">
      <c r="A7290" t="s">
        <v>4392</v>
      </c>
      <c r="B7290" t="s">
        <v>4993</v>
      </c>
      <c r="C7290" t="s">
        <v>5381</v>
      </c>
      <c r="D7290" t="s">
        <v>3874</v>
      </c>
      <c r="E7290" t="s">
        <v>309</v>
      </c>
      <c r="F7290" t="s">
        <v>4640</v>
      </c>
      <c r="G7290">
        <v>3</v>
      </c>
      <c r="H729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0" t="str">
        <f>Tabla_Consulta_desde_proyectos6[[#This Row],[PRYApath]]&amp;" "&amp;Tabla_Consulta_desde_proyectos6[[#This Row],[Usunombre]]</f>
        <v>/0008/0002 ANTHONY ALVAREZ NAVARRO</v>
      </c>
    </row>
    <row r="7291" spans="1:11" x14ac:dyDescent="0.3">
      <c r="A7291" t="s">
        <v>4392</v>
      </c>
      <c r="B7291" t="s">
        <v>4993</v>
      </c>
      <c r="C7291" t="s">
        <v>5382</v>
      </c>
      <c r="D7291" t="s">
        <v>3874</v>
      </c>
      <c r="E7291" t="s">
        <v>309</v>
      </c>
      <c r="F7291" t="s">
        <v>8381</v>
      </c>
      <c r="G7291">
        <v>7</v>
      </c>
      <c r="H7291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1" t="str">
        <f>Tabla_Consulta_desde_proyectos6[[#This Row],[PRYApath]]&amp;" "&amp;Tabla_Consulta_desde_proyectos6[[#This Row],[Usunombre]]</f>
        <v>/0008/0002 ANTHONY ALVAREZ NAVARRO</v>
      </c>
    </row>
    <row r="7292" spans="1:11" x14ac:dyDescent="0.3">
      <c r="A7292" t="s">
        <v>4392</v>
      </c>
      <c r="B7292" t="s">
        <v>4993</v>
      </c>
      <c r="C7292" t="s">
        <v>5381</v>
      </c>
      <c r="D7292" t="s">
        <v>3874</v>
      </c>
      <c r="E7292" t="s">
        <v>309</v>
      </c>
      <c r="F7292" t="s">
        <v>8381</v>
      </c>
      <c r="G7292">
        <v>5</v>
      </c>
      <c r="H7292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2" t="str">
        <f>Tabla_Consulta_desde_proyectos6[[#This Row],[PRYApath]]&amp;" "&amp;Tabla_Consulta_desde_proyectos6[[#This Row],[Usunombre]]</f>
        <v>/0008/0002 ANTHONY ALVAREZ NAVARRO</v>
      </c>
    </row>
    <row r="7293" spans="1:11" x14ac:dyDescent="0.3">
      <c r="A7293" t="s">
        <v>4392</v>
      </c>
      <c r="B7293" t="s">
        <v>4993</v>
      </c>
      <c r="C7293" t="s">
        <v>5381</v>
      </c>
      <c r="D7293" t="s">
        <v>3874</v>
      </c>
      <c r="E7293" t="s">
        <v>4123</v>
      </c>
      <c r="F7293" t="s">
        <v>4692</v>
      </c>
      <c r="G7293">
        <v>4</v>
      </c>
      <c r="H729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3" t="str">
        <f>Tabla_Consulta_desde_proyectos6[[#This Row],[PRYApath]]&amp;" "&amp;Tabla_Consulta_desde_proyectos6[[#This Row],[Usunombre]]</f>
        <v>/0008/0002 CESAR MATARRITA MATARRITA</v>
      </c>
    </row>
    <row r="7294" spans="1:11" x14ac:dyDescent="0.3">
      <c r="A7294" t="s">
        <v>4392</v>
      </c>
      <c r="B7294" t="s">
        <v>4993</v>
      </c>
      <c r="C7294" t="s">
        <v>5382</v>
      </c>
      <c r="D7294" t="s">
        <v>3874</v>
      </c>
      <c r="E7294" t="s">
        <v>4123</v>
      </c>
      <c r="F7294" t="s">
        <v>4640</v>
      </c>
      <c r="G7294">
        <v>2</v>
      </c>
      <c r="H729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4" t="str">
        <f>Tabla_Consulta_desde_proyectos6[[#This Row],[PRYApath]]&amp;" "&amp;Tabla_Consulta_desde_proyectos6[[#This Row],[Usunombre]]</f>
        <v>/0008/0002 CESAR MATARRITA MATARRITA</v>
      </c>
    </row>
    <row r="7295" spans="1:11" x14ac:dyDescent="0.3">
      <c r="A7295" t="s">
        <v>4392</v>
      </c>
      <c r="B7295" t="s">
        <v>4993</v>
      </c>
      <c r="C7295" t="s">
        <v>5381</v>
      </c>
      <c r="D7295" t="s">
        <v>3874</v>
      </c>
      <c r="E7295" t="s">
        <v>4123</v>
      </c>
      <c r="F7295" t="s">
        <v>4640</v>
      </c>
      <c r="G7295">
        <v>3</v>
      </c>
      <c r="H729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5" t="str">
        <f>Tabla_Consulta_desde_proyectos6[[#This Row],[PRYApath]]&amp;" "&amp;Tabla_Consulta_desde_proyectos6[[#This Row],[Usunombre]]</f>
        <v>/0008/0002 CESAR MATARRITA MATARRITA</v>
      </c>
    </row>
    <row r="7296" spans="1:11" x14ac:dyDescent="0.3">
      <c r="A7296" t="s">
        <v>4392</v>
      </c>
      <c r="B7296" t="s">
        <v>4993</v>
      </c>
      <c r="C7296" t="s">
        <v>5382</v>
      </c>
      <c r="D7296" t="s">
        <v>3874</v>
      </c>
      <c r="E7296" t="s">
        <v>4123</v>
      </c>
      <c r="F7296" t="s">
        <v>8381</v>
      </c>
      <c r="G7296">
        <v>4</v>
      </c>
      <c r="H729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6" t="str">
        <f>Tabla_Consulta_desde_proyectos6[[#This Row],[PRYApath]]&amp;" "&amp;Tabla_Consulta_desde_proyectos6[[#This Row],[Usunombre]]</f>
        <v>/0008/0002 CESAR MATARRITA MATARRITA</v>
      </c>
    </row>
    <row r="7297" spans="1:11" x14ac:dyDescent="0.3">
      <c r="A7297" t="s">
        <v>4392</v>
      </c>
      <c r="B7297" t="s">
        <v>4993</v>
      </c>
      <c r="C7297" t="s">
        <v>5381</v>
      </c>
      <c r="D7297" t="s">
        <v>3874</v>
      </c>
      <c r="E7297" t="s">
        <v>4123</v>
      </c>
      <c r="F7297" t="s">
        <v>8381</v>
      </c>
      <c r="G7297">
        <v>10</v>
      </c>
      <c r="H729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7" t="str">
        <f>Tabla_Consulta_desde_proyectos6[[#This Row],[PRYApath]]&amp;" "&amp;Tabla_Consulta_desde_proyectos6[[#This Row],[Usunombre]]</f>
        <v>/0008/0002 CESAR MATARRITA MATARRITA</v>
      </c>
    </row>
    <row r="7298" spans="1:11" x14ac:dyDescent="0.3">
      <c r="A7298" t="s">
        <v>4392</v>
      </c>
      <c r="B7298" t="s">
        <v>4993</v>
      </c>
      <c r="C7298" t="s">
        <v>5382</v>
      </c>
      <c r="D7298" t="s">
        <v>3874</v>
      </c>
      <c r="E7298" t="s">
        <v>4124</v>
      </c>
      <c r="F7298" t="s">
        <v>4493</v>
      </c>
      <c r="G7298">
        <v>1</v>
      </c>
      <c r="H729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8" t="str">
        <f>Tabla_Consulta_desde_proyectos6[[#This Row],[PRYApath]]&amp;" "&amp;Tabla_Consulta_desde_proyectos6[[#This Row],[Usunombre]]</f>
        <v>/0008/0002 CRISTOPHER AVILA CASTILLO</v>
      </c>
    </row>
    <row r="7299" spans="1:11" x14ac:dyDescent="0.3">
      <c r="A7299" t="s">
        <v>4392</v>
      </c>
      <c r="B7299" t="s">
        <v>4993</v>
      </c>
      <c r="C7299" t="s">
        <v>5381</v>
      </c>
      <c r="D7299" t="s">
        <v>3874</v>
      </c>
      <c r="E7299" t="s">
        <v>4561</v>
      </c>
      <c r="F7299" t="s">
        <v>4610</v>
      </c>
      <c r="G7299">
        <v>5.25</v>
      </c>
      <c r="H729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29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29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299" t="str">
        <f>Tabla_Consulta_desde_proyectos6[[#This Row],[PRYApath]]&amp;" "&amp;Tabla_Consulta_desde_proyectos6[[#This Row],[Usunombre]]</f>
        <v>/0008/0002 FABIAN ANDRES CHINCHILLA BLANCO</v>
      </c>
    </row>
    <row r="7300" spans="1:11" x14ac:dyDescent="0.3">
      <c r="A7300" t="s">
        <v>4392</v>
      </c>
      <c r="B7300" t="s">
        <v>4993</v>
      </c>
      <c r="C7300" t="s">
        <v>5381</v>
      </c>
      <c r="D7300" t="s">
        <v>3874</v>
      </c>
      <c r="E7300" t="s">
        <v>4561</v>
      </c>
      <c r="F7300" t="s">
        <v>4692</v>
      </c>
      <c r="G7300">
        <v>3</v>
      </c>
      <c r="H7300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0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0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0" t="str">
        <f>Tabla_Consulta_desde_proyectos6[[#This Row],[PRYApath]]&amp;" "&amp;Tabla_Consulta_desde_proyectos6[[#This Row],[Usunombre]]</f>
        <v>/0008/0002 FABIAN ANDRES CHINCHILLA BLANCO</v>
      </c>
    </row>
    <row r="7301" spans="1:11" x14ac:dyDescent="0.3">
      <c r="A7301" t="s">
        <v>4392</v>
      </c>
      <c r="B7301" t="s">
        <v>4993</v>
      </c>
      <c r="C7301" t="s">
        <v>5382</v>
      </c>
      <c r="D7301" t="s">
        <v>3874</v>
      </c>
      <c r="E7301" t="s">
        <v>4561</v>
      </c>
      <c r="F7301" t="s">
        <v>4640</v>
      </c>
      <c r="G7301">
        <v>0.5</v>
      </c>
      <c r="H7301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1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1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1" t="str">
        <f>Tabla_Consulta_desde_proyectos6[[#This Row],[PRYApath]]&amp;" "&amp;Tabla_Consulta_desde_proyectos6[[#This Row],[Usunombre]]</f>
        <v>/0008/0002 FABIAN ANDRES CHINCHILLA BLANCO</v>
      </c>
    </row>
    <row r="7302" spans="1:11" x14ac:dyDescent="0.3">
      <c r="A7302" t="s">
        <v>4392</v>
      </c>
      <c r="B7302" t="s">
        <v>4993</v>
      </c>
      <c r="C7302" t="s">
        <v>5381</v>
      </c>
      <c r="D7302" t="s">
        <v>3874</v>
      </c>
      <c r="E7302" t="s">
        <v>4561</v>
      </c>
      <c r="F7302" t="s">
        <v>4640</v>
      </c>
      <c r="G7302">
        <v>7.5</v>
      </c>
      <c r="H7302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2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2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2" t="str">
        <f>Tabla_Consulta_desde_proyectos6[[#This Row],[PRYApath]]&amp;" "&amp;Tabla_Consulta_desde_proyectos6[[#This Row],[Usunombre]]</f>
        <v>/0008/0002 FABIAN ANDRES CHINCHILLA BLANCO</v>
      </c>
    </row>
    <row r="7303" spans="1:11" x14ac:dyDescent="0.3">
      <c r="A7303" t="s">
        <v>4392</v>
      </c>
      <c r="B7303" t="s">
        <v>4993</v>
      </c>
      <c r="C7303" t="s">
        <v>5382</v>
      </c>
      <c r="D7303" t="s">
        <v>3874</v>
      </c>
      <c r="E7303" t="s">
        <v>4561</v>
      </c>
      <c r="F7303" t="s">
        <v>8381</v>
      </c>
      <c r="G7303">
        <v>11.25</v>
      </c>
      <c r="H730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3" t="str">
        <f>Tabla_Consulta_desde_proyectos6[[#This Row],[PRYApath]]&amp;" "&amp;Tabla_Consulta_desde_proyectos6[[#This Row],[Usunombre]]</f>
        <v>/0008/0002 FABIAN ANDRES CHINCHILLA BLANCO</v>
      </c>
    </row>
    <row r="7304" spans="1:11" x14ac:dyDescent="0.3">
      <c r="A7304" t="s">
        <v>4392</v>
      </c>
      <c r="B7304" t="s">
        <v>4993</v>
      </c>
      <c r="C7304" t="s">
        <v>5381</v>
      </c>
      <c r="D7304" t="s">
        <v>3874</v>
      </c>
      <c r="E7304" t="s">
        <v>4561</v>
      </c>
      <c r="F7304" t="s">
        <v>8381</v>
      </c>
      <c r="G7304">
        <v>10.75</v>
      </c>
      <c r="H7304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4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4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4" t="str">
        <f>Tabla_Consulta_desde_proyectos6[[#This Row],[PRYApath]]&amp;" "&amp;Tabla_Consulta_desde_proyectos6[[#This Row],[Usunombre]]</f>
        <v>/0008/0002 FABIAN ANDRES CHINCHILLA BLANCO</v>
      </c>
    </row>
    <row r="7305" spans="1:11" x14ac:dyDescent="0.3">
      <c r="A7305" t="s">
        <v>4392</v>
      </c>
      <c r="B7305" t="s">
        <v>4993</v>
      </c>
      <c r="C7305" t="s">
        <v>5383</v>
      </c>
      <c r="D7305" t="s">
        <v>3874</v>
      </c>
      <c r="E7305" t="s">
        <v>294</v>
      </c>
      <c r="F7305" t="s">
        <v>4493</v>
      </c>
      <c r="G7305">
        <v>3</v>
      </c>
      <c r="H7305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5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5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5" t="str">
        <f>Tabla_Consulta_desde_proyectos6[[#This Row],[PRYApath]]&amp;" "&amp;Tabla_Consulta_desde_proyectos6[[#This Row],[Usunombre]]</f>
        <v>/0008/0002 JOSE DANIEL CHINCHILLA CERDAS</v>
      </c>
    </row>
    <row r="7306" spans="1:11" x14ac:dyDescent="0.3">
      <c r="A7306" t="s">
        <v>4392</v>
      </c>
      <c r="B7306" t="s">
        <v>4993</v>
      </c>
      <c r="C7306" t="s">
        <v>5381</v>
      </c>
      <c r="D7306" t="s">
        <v>3874</v>
      </c>
      <c r="E7306" t="s">
        <v>294</v>
      </c>
      <c r="F7306" t="s">
        <v>4493</v>
      </c>
      <c r="G7306">
        <v>3.5</v>
      </c>
      <c r="H7306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6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6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6" t="str">
        <f>Tabla_Consulta_desde_proyectos6[[#This Row],[PRYApath]]&amp;" "&amp;Tabla_Consulta_desde_proyectos6[[#This Row],[Usunombre]]</f>
        <v>/0008/0002 JOSE DANIEL CHINCHILLA CERDAS</v>
      </c>
    </row>
    <row r="7307" spans="1:11" x14ac:dyDescent="0.3">
      <c r="A7307" t="s">
        <v>4392</v>
      </c>
      <c r="B7307" t="s">
        <v>4993</v>
      </c>
      <c r="C7307" t="s">
        <v>5382</v>
      </c>
      <c r="D7307" t="s">
        <v>3874</v>
      </c>
      <c r="E7307" t="s">
        <v>294</v>
      </c>
      <c r="F7307" t="s">
        <v>4559</v>
      </c>
      <c r="G7307">
        <v>1</v>
      </c>
      <c r="H7307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7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7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7" t="str">
        <f>Tabla_Consulta_desde_proyectos6[[#This Row],[PRYApath]]&amp;" "&amp;Tabla_Consulta_desde_proyectos6[[#This Row],[Usunombre]]</f>
        <v>/0008/0002 JOSE DANIEL CHINCHILLA CERDAS</v>
      </c>
    </row>
    <row r="7308" spans="1:11" x14ac:dyDescent="0.3">
      <c r="A7308" t="s">
        <v>4392</v>
      </c>
      <c r="B7308" t="s">
        <v>4993</v>
      </c>
      <c r="C7308" t="s">
        <v>5631</v>
      </c>
      <c r="D7308" t="s">
        <v>3874</v>
      </c>
      <c r="E7308" t="s">
        <v>294</v>
      </c>
      <c r="F7308" t="s">
        <v>4559</v>
      </c>
      <c r="G7308">
        <v>2</v>
      </c>
      <c r="H7308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8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8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8" t="str">
        <f>Tabla_Consulta_desde_proyectos6[[#This Row],[PRYApath]]&amp;" "&amp;Tabla_Consulta_desde_proyectos6[[#This Row],[Usunombre]]</f>
        <v>/0008/0002 JOSE DANIEL CHINCHILLA CERDAS</v>
      </c>
    </row>
    <row r="7309" spans="1:11" x14ac:dyDescent="0.3">
      <c r="A7309" t="s">
        <v>4392</v>
      </c>
      <c r="B7309" t="s">
        <v>4993</v>
      </c>
      <c r="C7309" t="s">
        <v>5381</v>
      </c>
      <c r="D7309" t="s">
        <v>3874</v>
      </c>
      <c r="E7309" t="s">
        <v>294</v>
      </c>
      <c r="F7309" t="s">
        <v>4559</v>
      </c>
      <c r="G7309">
        <v>1.5</v>
      </c>
      <c r="H7309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09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09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09" t="str">
        <f>Tabla_Consulta_desde_proyectos6[[#This Row],[PRYApath]]&amp;" "&amp;Tabla_Consulta_desde_proyectos6[[#This Row],[Usunombre]]</f>
        <v>/0008/0002 JOSE DANIEL CHINCHILLA CERDAS</v>
      </c>
    </row>
    <row r="7310" spans="1:11" x14ac:dyDescent="0.3">
      <c r="A7310" t="s">
        <v>4392</v>
      </c>
      <c r="B7310" t="s">
        <v>4993</v>
      </c>
      <c r="C7310" t="s">
        <v>5382</v>
      </c>
      <c r="D7310" t="s">
        <v>3874</v>
      </c>
      <c r="E7310" t="s">
        <v>294</v>
      </c>
      <c r="F7310" t="s">
        <v>4593</v>
      </c>
      <c r="G7310">
        <v>3</v>
      </c>
      <c r="H731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0" s="263" t="str">
        <f>Tabla_Consulta_desde_proyectos6[[#This Row],[PRYApath]]&amp;" "&amp;Tabla_Consulta_desde_proyectos6[[#This Row],[Usunombre]]</f>
        <v>/0008/0002 JOSE DANIEL CHINCHILLA CERDAS</v>
      </c>
    </row>
    <row r="7311" spans="1:11" x14ac:dyDescent="0.3">
      <c r="A7311" t="s">
        <v>4392</v>
      </c>
      <c r="B7311" t="s">
        <v>4993</v>
      </c>
      <c r="C7311" t="s">
        <v>5381</v>
      </c>
      <c r="D7311" t="s">
        <v>3874</v>
      </c>
      <c r="E7311" t="s">
        <v>294</v>
      </c>
      <c r="F7311" t="s">
        <v>4593</v>
      </c>
      <c r="G7311">
        <v>4.25</v>
      </c>
      <c r="H731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1" s="263" t="str">
        <f>Tabla_Consulta_desde_proyectos6[[#This Row],[PRYApath]]&amp;" "&amp;Tabla_Consulta_desde_proyectos6[[#This Row],[Usunombre]]</f>
        <v>/0008/0002 JOSE DANIEL CHINCHILLA CERDAS</v>
      </c>
    </row>
    <row r="7312" spans="1:11" x14ac:dyDescent="0.3">
      <c r="A7312" t="s">
        <v>4392</v>
      </c>
      <c r="B7312" t="s">
        <v>4993</v>
      </c>
      <c r="C7312" t="s">
        <v>5382</v>
      </c>
      <c r="D7312" t="s">
        <v>3874</v>
      </c>
      <c r="E7312" t="s">
        <v>294</v>
      </c>
      <c r="F7312" t="s">
        <v>4610</v>
      </c>
      <c r="G7312">
        <v>1.5</v>
      </c>
      <c r="H731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2" s="263" t="str">
        <f>Tabla_Consulta_desde_proyectos6[[#This Row],[PRYApath]]&amp;" "&amp;Tabla_Consulta_desde_proyectos6[[#This Row],[Usunombre]]</f>
        <v>/0008/0002 JOSE DANIEL CHINCHILLA CERDAS</v>
      </c>
    </row>
    <row r="7313" spans="1:11" x14ac:dyDescent="0.3">
      <c r="A7313" t="s">
        <v>4392</v>
      </c>
      <c r="B7313" t="s">
        <v>4993</v>
      </c>
      <c r="C7313" t="s">
        <v>5631</v>
      </c>
      <c r="D7313" t="s">
        <v>3874</v>
      </c>
      <c r="E7313" t="s">
        <v>294</v>
      </c>
      <c r="F7313" t="s">
        <v>4610</v>
      </c>
      <c r="G7313">
        <v>0.5</v>
      </c>
      <c r="H731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3" s="263" t="str">
        <f>Tabla_Consulta_desde_proyectos6[[#This Row],[PRYApath]]&amp;" "&amp;Tabla_Consulta_desde_proyectos6[[#This Row],[Usunombre]]</f>
        <v>/0008/0002 JOSE DANIEL CHINCHILLA CERDAS</v>
      </c>
    </row>
    <row r="7314" spans="1:11" x14ac:dyDescent="0.3">
      <c r="A7314" t="s">
        <v>4392</v>
      </c>
      <c r="B7314" t="s">
        <v>4993</v>
      </c>
      <c r="C7314" t="s">
        <v>5383</v>
      </c>
      <c r="D7314" t="s">
        <v>3874</v>
      </c>
      <c r="E7314" t="s">
        <v>294</v>
      </c>
      <c r="F7314" t="s">
        <v>4610</v>
      </c>
      <c r="G7314">
        <v>0.5</v>
      </c>
      <c r="H731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4" s="263" t="str">
        <f>Tabla_Consulta_desde_proyectos6[[#This Row],[PRYApath]]&amp;" "&amp;Tabla_Consulta_desde_proyectos6[[#This Row],[Usunombre]]</f>
        <v>/0008/0002 JOSE DANIEL CHINCHILLA CERDAS</v>
      </c>
    </row>
    <row r="7315" spans="1:11" x14ac:dyDescent="0.3">
      <c r="A7315" t="s">
        <v>4392</v>
      </c>
      <c r="B7315" t="s">
        <v>4993</v>
      </c>
      <c r="C7315" t="s">
        <v>5381</v>
      </c>
      <c r="D7315" t="s">
        <v>3874</v>
      </c>
      <c r="E7315" t="s">
        <v>294</v>
      </c>
      <c r="F7315" t="s">
        <v>4610</v>
      </c>
      <c r="G7315">
        <v>7.5</v>
      </c>
      <c r="H731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5" s="263" t="str">
        <f>Tabla_Consulta_desde_proyectos6[[#This Row],[PRYApath]]&amp;" "&amp;Tabla_Consulta_desde_proyectos6[[#This Row],[Usunombre]]</f>
        <v>/0008/0002 JOSE DANIEL CHINCHILLA CERDAS</v>
      </c>
    </row>
    <row r="7316" spans="1:11" x14ac:dyDescent="0.3">
      <c r="A7316" t="s">
        <v>4392</v>
      </c>
      <c r="B7316" t="s">
        <v>4993</v>
      </c>
      <c r="C7316" t="s">
        <v>5382</v>
      </c>
      <c r="D7316" t="s">
        <v>3874</v>
      </c>
      <c r="E7316" t="s">
        <v>294</v>
      </c>
      <c r="F7316" t="s">
        <v>4692</v>
      </c>
      <c r="G7316">
        <v>4.25</v>
      </c>
      <c r="H731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6" s="263" t="str">
        <f>Tabla_Consulta_desde_proyectos6[[#This Row],[PRYApath]]&amp;" "&amp;Tabla_Consulta_desde_proyectos6[[#This Row],[Usunombre]]</f>
        <v>/0008/0002 JOSE DANIEL CHINCHILLA CERDAS</v>
      </c>
    </row>
    <row r="7317" spans="1:11" x14ac:dyDescent="0.3">
      <c r="A7317" t="s">
        <v>4392</v>
      </c>
      <c r="B7317" t="s">
        <v>4993</v>
      </c>
      <c r="C7317" t="s">
        <v>5383</v>
      </c>
      <c r="D7317" t="s">
        <v>3874</v>
      </c>
      <c r="E7317" t="s">
        <v>294</v>
      </c>
      <c r="F7317" t="s">
        <v>4692</v>
      </c>
      <c r="G7317">
        <v>2</v>
      </c>
      <c r="H731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7" s="263" t="str">
        <f>Tabla_Consulta_desde_proyectos6[[#This Row],[PRYApath]]&amp;" "&amp;Tabla_Consulta_desde_proyectos6[[#This Row],[Usunombre]]</f>
        <v>/0008/0002 JOSE DANIEL CHINCHILLA CERDAS</v>
      </c>
    </row>
    <row r="7318" spans="1:11" x14ac:dyDescent="0.3">
      <c r="A7318" t="s">
        <v>4392</v>
      </c>
      <c r="B7318" t="s">
        <v>4993</v>
      </c>
      <c r="C7318" t="s">
        <v>5381</v>
      </c>
      <c r="D7318" t="s">
        <v>3874</v>
      </c>
      <c r="E7318" t="s">
        <v>294</v>
      </c>
      <c r="F7318" t="s">
        <v>4692</v>
      </c>
      <c r="G7318">
        <v>2.5</v>
      </c>
      <c r="H731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8" s="263" t="str">
        <f>Tabla_Consulta_desde_proyectos6[[#This Row],[PRYApath]]&amp;" "&amp;Tabla_Consulta_desde_proyectos6[[#This Row],[Usunombre]]</f>
        <v>/0008/0002 JOSE DANIEL CHINCHILLA CERDAS</v>
      </c>
    </row>
    <row r="7319" spans="1:11" x14ac:dyDescent="0.3">
      <c r="A7319" t="s">
        <v>4392</v>
      </c>
      <c r="B7319" t="s">
        <v>4993</v>
      </c>
      <c r="C7319" t="s">
        <v>5382</v>
      </c>
      <c r="D7319" t="s">
        <v>3874</v>
      </c>
      <c r="E7319" t="s">
        <v>294</v>
      </c>
      <c r="F7319" t="s">
        <v>4640</v>
      </c>
      <c r="G7319">
        <v>1.5</v>
      </c>
      <c r="H731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1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1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19" s="263" t="str">
        <f>Tabla_Consulta_desde_proyectos6[[#This Row],[PRYApath]]&amp;" "&amp;Tabla_Consulta_desde_proyectos6[[#This Row],[Usunombre]]</f>
        <v>/0008/0002 JOSE DANIEL CHINCHILLA CERDAS</v>
      </c>
    </row>
    <row r="7320" spans="1:11" x14ac:dyDescent="0.3">
      <c r="A7320" t="s">
        <v>4392</v>
      </c>
      <c r="B7320" t="s">
        <v>4993</v>
      </c>
      <c r="C7320" t="s">
        <v>5383</v>
      </c>
      <c r="D7320" t="s">
        <v>3874</v>
      </c>
      <c r="E7320" t="s">
        <v>294</v>
      </c>
      <c r="F7320" t="s">
        <v>4640</v>
      </c>
      <c r="G7320">
        <v>0.75</v>
      </c>
      <c r="H732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0" s="263" t="str">
        <f>Tabla_Consulta_desde_proyectos6[[#This Row],[PRYApath]]&amp;" "&amp;Tabla_Consulta_desde_proyectos6[[#This Row],[Usunombre]]</f>
        <v>/0008/0002 JOSE DANIEL CHINCHILLA CERDAS</v>
      </c>
    </row>
    <row r="7321" spans="1:11" x14ac:dyDescent="0.3">
      <c r="A7321" t="s">
        <v>4392</v>
      </c>
      <c r="B7321" t="s">
        <v>4993</v>
      </c>
      <c r="C7321" t="s">
        <v>5381</v>
      </c>
      <c r="D7321" t="s">
        <v>3874</v>
      </c>
      <c r="E7321" t="s">
        <v>294</v>
      </c>
      <c r="F7321" t="s">
        <v>4640</v>
      </c>
      <c r="G7321">
        <v>1.75</v>
      </c>
      <c r="H732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1" s="263" t="str">
        <f>Tabla_Consulta_desde_proyectos6[[#This Row],[PRYApath]]&amp;" "&amp;Tabla_Consulta_desde_proyectos6[[#This Row],[Usunombre]]</f>
        <v>/0008/0002 JOSE DANIEL CHINCHILLA CERDAS</v>
      </c>
    </row>
    <row r="7322" spans="1:11" x14ac:dyDescent="0.3">
      <c r="A7322" t="s">
        <v>4392</v>
      </c>
      <c r="B7322" t="s">
        <v>4993</v>
      </c>
      <c r="C7322" t="s">
        <v>5382</v>
      </c>
      <c r="D7322" t="s">
        <v>3874</v>
      </c>
      <c r="E7322" t="s">
        <v>294</v>
      </c>
      <c r="F7322" t="s">
        <v>8381</v>
      </c>
      <c r="G7322">
        <v>2.25</v>
      </c>
      <c r="H7322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2" s="263" t="str">
        <f>Tabla_Consulta_desde_proyectos6[[#This Row],[PRYApath]]&amp;" "&amp;Tabla_Consulta_desde_proyectos6[[#This Row],[Usunombre]]</f>
        <v>/0008/0002 JOSE DANIEL CHINCHILLA CERDAS</v>
      </c>
    </row>
    <row r="7323" spans="1:11" x14ac:dyDescent="0.3">
      <c r="A7323" t="s">
        <v>4392</v>
      </c>
      <c r="B7323" t="s">
        <v>4993</v>
      </c>
      <c r="C7323" t="s">
        <v>5631</v>
      </c>
      <c r="D7323" t="s">
        <v>3874</v>
      </c>
      <c r="E7323" t="s">
        <v>294</v>
      </c>
      <c r="F7323" t="s">
        <v>8381</v>
      </c>
      <c r="G7323">
        <v>1</v>
      </c>
      <c r="H7323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3" s="263" t="str">
        <f>Tabla_Consulta_desde_proyectos6[[#This Row],[PRYApath]]&amp;" "&amp;Tabla_Consulta_desde_proyectos6[[#This Row],[Usunombre]]</f>
        <v>/0008/0002 JOSE DANIEL CHINCHILLA CERDAS</v>
      </c>
    </row>
    <row r="7324" spans="1:11" x14ac:dyDescent="0.3">
      <c r="A7324" t="s">
        <v>4392</v>
      </c>
      <c r="B7324" t="s">
        <v>4993</v>
      </c>
      <c r="C7324" t="s">
        <v>5381</v>
      </c>
      <c r="D7324" t="s">
        <v>3874</v>
      </c>
      <c r="E7324" t="s">
        <v>294</v>
      </c>
      <c r="F7324" t="s">
        <v>8381</v>
      </c>
      <c r="G7324">
        <v>1.5</v>
      </c>
      <c r="H7324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4" s="263" t="str">
        <f>Tabla_Consulta_desde_proyectos6[[#This Row],[PRYApath]]&amp;" "&amp;Tabla_Consulta_desde_proyectos6[[#This Row],[Usunombre]]</f>
        <v>/0008/0002 JOSE DANIEL CHINCHILLA CERDAS</v>
      </c>
    </row>
    <row r="7325" spans="1:11" x14ac:dyDescent="0.3">
      <c r="A7325" t="s">
        <v>4392</v>
      </c>
      <c r="B7325" t="s">
        <v>4993</v>
      </c>
      <c r="C7325" t="s">
        <v>5383</v>
      </c>
      <c r="D7325" t="s">
        <v>3874</v>
      </c>
      <c r="E7325" t="s">
        <v>299</v>
      </c>
      <c r="F7325" t="s">
        <v>4559</v>
      </c>
      <c r="G7325">
        <v>4</v>
      </c>
      <c r="H732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5" s="263" t="str">
        <f>Tabla_Consulta_desde_proyectos6[[#This Row],[PRYApath]]&amp;" "&amp;Tabla_Consulta_desde_proyectos6[[#This Row],[Usunombre]]</f>
        <v>/0008/0002 MARCO ANTONIO ALPIZAR RODRIGUEZ</v>
      </c>
    </row>
    <row r="7326" spans="1:11" x14ac:dyDescent="0.3">
      <c r="A7326" t="s">
        <v>4392</v>
      </c>
      <c r="B7326" t="s">
        <v>4993</v>
      </c>
      <c r="C7326" t="s">
        <v>5383</v>
      </c>
      <c r="D7326" t="s">
        <v>3874</v>
      </c>
      <c r="E7326" t="s">
        <v>299</v>
      </c>
      <c r="F7326" t="s">
        <v>4593</v>
      </c>
      <c r="G7326">
        <v>2</v>
      </c>
      <c r="H732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6" s="263" t="str">
        <f>Tabla_Consulta_desde_proyectos6[[#This Row],[PRYApath]]&amp;" "&amp;Tabla_Consulta_desde_proyectos6[[#This Row],[Usunombre]]</f>
        <v>/0008/0002 MARCO ANTONIO ALPIZAR RODRIGUEZ</v>
      </c>
    </row>
    <row r="7327" spans="1:11" x14ac:dyDescent="0.3">
      <c r="A7327" t="s">
        <v>4392</v>
      </c>
      <c r="B7327" t="s">
        <v>4993</v>
      </c>
      <c r="C7327" t="s">
        <v>5383</v>
      </c>
      <c r="D7327" t="s">
        <v>3874</v>
      </c>
      <c r="E7327" t="s">
        <v>299</v>
      </c>
      <c r="F7327" t="s">
        <v>4610</v>
      </c>
      <c r="G7327">
        <v>14</v>
      </c>
      <c r="H732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7" s="263" t="str">
        <f>Tabla_Consulta_desde_proyectos6[[#This Row],[PRYApath]]&amp;" "&amp;Tabla_Consulta_desde_proyectos6[[#This Row],[Usunombre]]</f>
        <v>/0008/0002 MARCO ANTONIO ALPIZAR RODRIGUEZ</v>
      </c>
    </row>
    <row r="7328" spans="1:11" x14ac:dyDescent="0.3">
      <c r="A7328" t="s">
        <v>4392</v>
      </c>
      <c r="B7328" t="s">
        <v>4993</v>
      </c>
      <c r="C7328" t="s">
        <v>5383</v>
      </c>
      <c r="D7328" t="s">
        <v>3874</v>
      </c>
      <c r="E7328" t="s">
        <v>299</v>
      </c>
      <c r="F7328" t="s">
        <v>4692</v>
      </c>
      <c r="G7328">
        <v>34</v>
      </c>
      <c r="H732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8" s="263" t="str">
        <f>Tabla_Consulta_desde_proyectos6[[#This Row],[PRYApath]]&amp;" "&amp;Tabla_Consulta_desde_proyectos6[[#This Row],[Usunombre]]</f>
        <v>/0008/0002 MARCO ANTONIO ALPIZAR RODRIGUEZ</v>
      </c>
    </row>
    <row r="7329" spans="1:11" x14ac:dyDescent="0.3">
      <c r="A7329" t="s">
        <v>4392</v>
      </c>
      <c r="B7329" t="s">
        <v>4993</v>
      </c>
      <c r="C7329" t="s">
        <v>5381</v>
      </c>
      <c r="D7329" t="s">
        <v>3874</v>
      </c>
      <c r="E7329" t="s">
        <v>299</v>
      </c>
      <c r="F7329" t="s">
        <v>4640</v>
      </c>
      <c r="G7329">
        <v>2</v>
      </c>
      <c r="H732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2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2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29" s="263" t="str">
        <f>Tabla_Consulta_desde_proyectos6[[#This Row],[PRYApath]]&amp;" "&amp;Tabla_Consulta_desde_proyectos6[[#This Row],[Usunombre]]</f>
        <v>/0008/0002 MARCO ANTONIO ALPIZAR RODRIGUEZ</v>
      </c>
    </row>
    <row r="7330" spans="1:11" x14ac:dyDescent="0.3">
      <c r="A7330" t="s">
        <v>4392</v>
      </c>
      <c r="B7330" t="s">
        <v>4993</v>
      </c>
      <c r="C7330" t="s">
        <v>5383</v>
      </c>
      <c r="D7330" t="s">
        <v>3874</v>
      </c>
      <c r="E7330" t="s">
        <v>299</v>
      </c>
      <c r="F7330" t="s">
        <v>4640</v>
      </c>
      <c r="G7330">
        <v>8</v>
      </c>
      <c r="H733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0" s="263" t="str">
        <f>Tabla_Consulta_desde_proyectos6[[#This Row],[PRYApath]]&amp;" "&amp;Tabla_Consulta_desde_proyectos6[[#This Row],[Usunombre]]</f>
        <v>/0008/0002 MARCO ANTONIO ALPIZAR RODRIGUEZ</v>
      </c>
    </row>
    <row r="7331" spans="1:11" x14ac:dyDescent="0.3">
      <c r="A7331" t="s">
        <v>4392</v>
      </c>
      <c r="B7331" t="s">
        <v>4993</v>
      </c>
      <c r="C7331" t="s">
        <v>5383</v>
      </c>
      <c r="D7331" t="s">
        <v>3874</v>
      </c>
      <c r="E7331" t="s">
        <v>299</v>
      </c>
      <c r="F7331" t="s">
        <v>8381</v>
      </c>
      <c r="G7331">
        <v>20</v>
      </c>
      <c r="H7331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1" s="263" t="str">
        <f>Tabla_Consulta_desde_proyectos6[[#This Row],[PRYApath]]&amp;" "&amp;Tabla_Consulta_desde_proyectos6[[#This Row],[Usunombre]]</f>
        <v>/0008/0002 MARCO ANTONIO ALPIZAR RODRIGUEZ</v>
      </c>
    </row>
    <row r="7332" spans="1:11" x14ac:dyDescent="0.3">
      <c r="A7332" t="s">
        <v>4392</v>
      </c>
      <c r="B7332" t="s">
        <v>4996</v>
      </c>
      <c r="C7332" t="s">
        <v>4997</v>
      </c>
      <c r="D7332" t="s">
        <v>4460</v>
      </c>
      <c r="E7332" t="s">
        <v>65</v>
      </c>
      <c r="F7332" t="s">
        <v>4692</v>
      </c>
      <c r="G7332">
        <v>0.75</v>
      </c>
      <c r="H733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2" s="263" t="str">
        <f>Tabla_Consulta_desde_proyectos6[[#This Row],[PRYApath]]&amp;" "&amp;Tabla_Consulta_desde_proyectos6[[#This Row],[Usunombre]]</f>
        <v>/0008/0004 ALFONSO VARGAS CHAVES</v>
      </c>
    </row>
    <row r="7333" spans="1:11" x14ac:dyDescent="0.3">
      <c r="A7333" t="s">
        <v>4392</v>
      </c>
      <c r="B7333" t="s">
        <v>4996</v>
      </c>
      <c r="C7333" t="s">
        <v>4997</v>
      </c>
      <c r="D7333" t="s">
        <v>4460</v>
      </c>
      <c r="E7333" t="s">
        <v>65</v>
      </c>
      <c r="F7333" t="s">
        <v>4640</v>
      </c>
      <c r="G7333">
        <v>0.5</v>
      </c>
      <c r="H733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3" s="263" t="str">
        <f>Tabla_Consulta_desde_proyectos6[[#This Row],[PRYApath]]&amp;" "&amp;Tabla_Consulta_desde_proyectos6[[#This Row],[Usunombre]]</f>
        <v>/0008/0004 ALFONSO VARGAS CHAVES</v>
      </c>
    </row>
    <row r="7334" spans="1:11" x14ac:dyDescent="0.3">
      <c r="A7334" t="s">
        <v>4392</v>
      </c>
      <c r="B7334" t="s">
        <v>4996</v>
      </c>
      <c r="C7334" t="s">
        <v>4998</v>
      </c>
      <c r="D7334" t="s">
        <v>4460</v>
      </c>
      <c r="E7334" t="s">
        <v>262</v>
      </c>
      <c r="F7334" t="s">
        <v>4422</v>
      </c>
      <c r="G7334">
        <v>3.5</v>
      </c>
      <c r="H733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4" s="263" t="str">
        <f>Tabla_Consulta_desde_proyectos6[[#This Row],[PRYApath]]&amp;" "&amp;Tabla_Consulta_desde_proyectos6[[#This Row],[Usunombre]]</f>
        <v>/0008/0004 ELIER CORTES BALTODANO</v>
      </c>
    </row>
    <row r="7335" spans="1:11" x14ac:dyDescent="0.3">
      <c r="A7335" t="s">
        <v>4392</v>
      </c>
      <c r="B7335" t="s">
        <v>4996</v>
      </c>
      <c r="C7335" t="s">
        <v>5196</v>
      </c>
      <c r="D7335" t="s">
        <v>4460</v>
      </c>
      <c r="E7335" t="s">
        <v>262</v>
      </c>
      <c r="F7335" t="s">
        <v>4422</v>
      </c>
      <c r="G7335">
        <v>5.75</v>
      </c>
      <c r="H733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5" s="263" t="str">
        <f>Tabla_Consulta_desde_proyectos6[[#This Row],[PRYApath]]&amp;" "&amp;Tabla_Consulta_desde_proyectos6[[#This Row],[Usunombre]]</f>
        <v>/0008/0004 ELIER CORTES BALTODANO</v>
      </c>
    </row>
    <row r="7336" spans="1:11" x14ac:dyDescent="0.3">
      <c r="A7336" t="s">
        <v>4392</v>
      </c>
      <c r="B7336" t="s">
        <v>4996</v>
      </c>
      <c r="C7336" t="s">
        <v>5196</v>
      </c>
      <c r="D7336" t="s">
        <v>4460</v>
      </c>
      <c r="E7336" t="s">
        <v>262</v>
      </c>
      <c r="F7336" t="s">
        <v>4493</v>
      </c>
      <c r="G7336">
        <v>0.25</v>
      </c>
      <c r="H733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6" s="263" t="str">
        <f>Tabla_Consulta_desde_proyectos6[[#This Row],[PRYApath]]&amp;" "&amp;Tabla_Consulta_desde_proyectos6[[#This Row],[Usunombre]]</f>
        <v>/0008/0004 ELIER CORTES BALTODANO</v>
      </c>
    </row>
    <row r="7337" spans="1:11" x14ac:dyDescent="0.3">
      <c r="A7337" t="s">
        <v>4392</v>
      </c>
      <c r="B7337" t="s">
        <v>4996</v>
      </c>
      <c r="C7337" t="s">
        <v>4998</v>
      </c>
      <c r="D7337" t="s">
        <v>4460</v>
      </c>
      <c r="E7337" t="s">
        <v>262</v>
      </c>
      <c r="F7337" t="s">
        <v>4559</v>
      </c>
      <c r="G7337">
        <v>0.25</v>
      </c>
      <c r="H733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7" s="263" t="str">
        <f>Tabla_Consulta_desde_proyectos6[[#This Row],[PRYApath]]&amp;" "&amp;Tabla_Consulta_desde_proyectos6[[#This Row],[Usunombre]]</f>
        <v>/0008/0004 ELIER CORTES BALTODANO</v>
      </c>
    </row>
    <row r="7338" spans="1:11" x14ac:dyDescent="0.3">
      <c r="A7338" t="s">
        <v>4392</v>
      </c>
      <c r="B7338" t="s">
        <v>4996</v>
      </c>
      <c r="C7338" t="s">
        <v>5196</v>
      </c>
      <c r="D7338" t="s">
        <v>4460</v>
      </c>
      <c r="E7338" t="s">
        <v>262</v>
      </c>
      <c r="F7338" t="s">
        <v>4640</v>
      </c>
      <c r="G7338">
        <v>0.5</v>
      </c>
      <c r="H733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8" s="263" t="str">
        <f>Tabla_Consulta_desde_proyectos6[[#This Row],[PRYApath]]&amp;" "&amp;Tabla_Consulta_desde_proyectos6[[#This Row],[Usunombre]]</f>
        <v>/0008/0004 ELIER CORTES BALTODANO</v>
      </c>
    </row>
    <row r="7339" spans="1:11" x14ac:dyDescent="0.3">
      <c r="A7339" t="s">
        <v>4392</v>
      </c>
      <c r="B7339" t="s">
        <v>4996</v>
      </c>
      <c r="C7339" t="s">
        <v>5393</v>
      </c>
      <c r="D7339" t="s">
        <v>4460</v>
      </c>
      <c r="E7339" t="s">
        <v>4214</v>
      </c>
      <c r="F7339" t="s">
        <v>4422</v>
      </c>
      <c r="G7339">
        <v>21.7</v>
      </c>
      <c r="H733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3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3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39" s="263" t="str">
        <f>Tabla_Consulta_desde_proyectos6[[#This Row],[PRYApath]]&amp;" "&amp;Tabla_Consulta_desde_proyectos6[[#This Row],[Usunombre]]</f>
        <v>/0008/0004 GERARDO BOLIVAR VARGAS FERNANDEZ</v>
      </c>
    </row>
    <row r="7340" spans="1:11" x14ac:dyDescent="0.3">
      <c r="A7340" t="s">
        <v>4392</v>
      </c>
      <c r="B7340" t="s">
        <v>4996</v>
      </c>
      <c r="C7340" t="s">
        <v>5393</v>
      </c>
      <c r="D7340" t="s">
        <v>4460</v>
      </c>
      <c r="E7340" t="s">
        <v>4214</v>
      </c>
      <c r="F7340" t="s">
        <v>4434</v>
      </c>
      <c r="G7340">
        <v>11.9</v>
      </c>
      <c r="H734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0" s="263" t="str">
        <f>Tabla_Consulta_desde_proyectos6[[#This Row],[PRYApath]]&amp;" "&amp;Tabla_Consulta_desde_proyectos6[[#This Row],[Usunombre]]</f>
        <v>/0008/0004 GERARDO BOLIVAR VARGAS FERNANDEZ</v>
      </c>
    </row>
    <row r="7341" spans="1:11" x14ac:dyDescent="0.3">
      <c r="A7341" t="s">
        <v>4392</v>
      </c>
      <c r="B7341" t="s">
        <v>4996</v>
      </c>
      <c r="C7341" t="s">
        <v>5393</v>
      </c>
      <c r="D7341" t="s">
        <v>4460</v>
      </c>
      <c r="E7341" t="s">
        <v>4214</v>
      </c>
      <c r="F7341" t="s">
        <v>4493</v>
      </c>
      <c r="G7341">
        <v>1</v>
      </c>
      <c r="H734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1" s="263" t="str">
        <f>Tabla_Consulta_desde_proyectos6[[#This Row],[PRYApath]]&amp;" "&amp;Tabla_Consulta_desde_proyectos6[[#This Row],[Usunombre]]</f>
        <v>/0008/0004 GERARDO BOLIVAR VARGAS FERNANDEZ</v>
      </c>
    </row>
    <row r="7342" spans="1:11" x14ac:dyDescent="0.3">
      <c r="A7342" t="s">
        <v>4392</v>
      </c>
      <c r="B7342" t="s">
        <v>4996</v>
      </c>
      <c r="C7342" t="s">
        <v>5393</v>
      </c>
      <c r="D7342" t="s">
        <v>4460</v>
      </c>
      <c r="E7342" t="s">
        <v>4214</v>
      </c>
      <c r="F7342" t="s">
        <v>4559</v>
      </c>
      <c r="G7342">
        <v>1</v>
      </c>
      <c r="H734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2" s="263" t="str">
        <f>Tabla_Consulta_desde_proyectos6[[#This Row],[PRYApath]]&amp;" "&amp;Tabla_Consulta_desde_proyectos6[[#This Row],[Usunombre]]</f>
        <v>/0008/0004 GERARDO BOLIVAR VARGAS FERNANDEZ</v>
      </c>
    </row>
    <row r="7343" spans="1:11" x14ac:dyDescent="0.3">
      <c r="A7343" t="s">
        <v>4392</v>
      </c>
      <c r="B7343" t="s">
        <v>4996</v>
      </c>
      <c r="C7343" t="s">
        <v>5393</v>
      </c>
      <c r="D7343" t="s">
        <v>4460</v>
      </c>
      <c r="E7343" t="s">
        <v>4214</v>
      </c>
      <c r="F7343" t="s">
        <v>4610</v>
      </c>
      <c r="G7343">
        <v>0.75</v>
      </c>
      <c r="H734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3" s="263" t="str">
        <f>Tabla_Consulta_desde_proyectos6[[#This Row],[PRYApath]]&amp;" "&amp;Tabla_Consulta_desde_proyectos6[[#This Row],[Usunombre]]</f>
        <v>/0008/0004 GERARDO BOLIVAR VARGAS FERNANDEZ</v>
      </c>
    </row>
    <row r="7344" spans="1:11" x14ac:dyDescent="0.3">
      <c r="A7344" t="s">
        <v>4392</v>
      </c>
      <c r="B7344" t="s">
        <v>4996</v>
      </c>
      <c r="C7344" t="s">
        <v>5393</v>
      </c>
      <c r="D7344" t="s">
        <v>4460</v>
      </c>
      <c r="E7344" t="s">
        <v>4214</v>
      </c>
      <c r="F7344" t="s">
        <v>4692</v>
      </c>
      <c r="G7344">
        <v>3</v>
      </c>
      <c r="H734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4" s="263" t="str">
        <f>Tabla_Consulta_desde_proyectos6[[#This Row],[PRYApath]]&amp;" "&amp;Tabla_Consulta_desde_proyectos6[[#This Row],[Usunombre]]</f>
        <v>/0008/0004 GERARDO BOLIVAR VARGAS FERNANDEZ</v>
      </c>
    </row>
    <row r="7345" spans="1:11" x14ac:dyDescent="0.3">
      <c r="A7345" t="s">
        <v>4392</v>
      </c>
      <c r="B7345" t="s">
        <v>4996</v>
      </c>
      <c r="C7345" t="s">
        <v>5393</v>
      </c>
      <c r="D7345" t="s">
        <v>4460</v>
      </c>
      <c r="E7345" t="s">
        <v>4214</v>
      </c>
      <c r="F7345" t="s">
        <v>4640</v>
      </c>
      <c r="G7345">
        <v>2.75</v>
      </c>
      <c r="H734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5" s="263" t="str">
        <f>Tabla_Consulta_desde_proyectos6[[#This Row],[PRYApath]]&amp;" "&amp;Tabla_Consulta_desde_proyectos6[[#This Row],[Usunombre]]</f>
        <v>/0008/0004 GERARDO BOLIVAR VARGAS FERNANDEZ</v>
      </c>
    </row>
    <row r="7346" spans="1:11" x14ac:dyDescent="0.3">
      <c r="A7346" t="s">
        <v>4392</v>
      </c>
      <c r="B7346" t="s">
        <v>4996</v>
      </c>
      <c r="C7346" t="s">
        <v>6319</v>
      </c>
      <c r="D7346" t="s">
        <v>4460</v>
      </c>
      <c r="E7346" t="s">
        <v>4214</v>
      </c>
      <c r="F7346" t="s">
        <v>4640</v>
      </c>
      <c r="G7346">
        <v>1.5</v>
      </c>
      <c r="H734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6" s="263" t="str">
        <f>Tabla_Consulta_desde_proyectos6[[#This Row],[PRYApath]]&amp;" "&amp;Tabla_Consulta_desde_proyectos6[[#This Row],[Usunombre]]</f>
        <v>/0008/0004 GERARDO BOLIVAR VARGAS FERNANDEZ</v>
      </c>
    </row>
    <row r="7347" spans="1:11" x14ac:dyDescent="0.3">
      <c r="A7347" t="s">
        <v>4392</v>
      </c>
      <c r="B7347" t="s">
        <v>4996</v>
      </c>
      <c r="C7347" t="s">
        <v>4998</v>
      </c>
      <c r="D7347" t="s">
        <v>4460</v>
      </c>
      <c r="E7347" t="s">
        <v>294</v>
      </c>
      <c r="F7347" t="s">
        <v>4422</v>
      </c>
      <c r="G7347">
        <v>1.5</v>
      </c>
      <c r="H734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7" s="263" t="str">
        <f>Tabla_Consulta_desde_proyectos6[[#This Row],[PRYApath]]&amp;" "&amp;Tabla_Consulta_desde_proyectos6[[#This Row],[Usunombre]]</f>
        <v>/0008/0004 JOSE DANIEL CHINCHILLA CERDAS</v>
      </c>
    </row>
    <row r="7348" spans="1:11" x14ac:dyDescent="0.3">
      <c r="A7348" t="s">
        <v>4392</v>
      </c>
      <c r="B7348" t="s">
        <v>4996</v>
      </c>
      <c r="C7348" t="s">
        <v>5196</v>
      </c>
      <c r="D7348" t="s">
        <v>4460</v>
      </c>
      <c r="E7348" t="s">
        <v>294</v>
      </c>
      <c r="F7348" t="s">
        <v>4434</v>
      </c>
      <c r="G7348">
        <v>1</v>
      </c>
      <c r="H734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8" s="263" t="str">
        <f>Tabla_Consulta_desde_proyectos6[[#This Row],[PRYApath]]&amp;" "&amp;Tabla_Consulta_desde_proyectos6[[#This Row],[Usunombre]]</f>
        <v>/0008/0004 JOSE DANIEL CHINCHILLA CERDAS</v>
      </c>
    </row>
    <row r="7349" spans="1:11" x14ac:dyDescent="0.3">
      <c r="A7349" t="s">
        <v>4392</v>
      </c>
      <c r="B7349" t="s">
        <v>4996</v>
      </c>
      <c r="C7349" t="s">
        <v>4998</v>
      </c>
      <c r="D7349" t="s">
        <v>4460</v>
      </c>
      <c r="E7349" t="s">
        <v>294</v>
      </c>
      <c r="F7349" t="s">
        <v>4559</v>
      </c>
      <c r="G7349">
        <v>1.5</v>
      </c>
      <c r="H734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4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4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49" s="263" t="str">
        <f>Tabla_Consulta_desde_proyectos6[[#This Row],[PRYApath]]&amp;" "&amp;Tabla_Consulta_desde_proyectos6[[#This Row],[Usunombre]]</f>
        <v>/0008/0004 JOSE DANIEL CHINCHILLA CERDAS</v>
      </c>
    </row>
    <row r="7350" spans="1:11" x14ac:dyDescent="0.3">
      <c r="A7350" t="s">
        <v>4392</v>
      </c>
      <c r="B7350" t="s">
        <v>4996</v>
      </c>
      <c r="C7350" t="s">
        <v>5196</v>
      </c>
      <c r="D7350" t="s">
        <v>4460</v>
      </c>
      <c r="E7350" t="s">
        <v>294</v>
      </c>
      <c r="F7350" t="s">
        <v>4559</v>
      </c>
      <c r="G7350">
        <v>4</v>
      </c>
      <c r="H735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0" s="263" t="str">
        <f>Tabla_Consulta_desde_proyectos6[[#This Row],[PRYApath]]&amp;" "&amp;Tabla_Consulta_desde_proyectos6[[#This Row],[Usunombre]]</f>
        <v>/0008/0004 JOSE DANIEL CHINCHILLA CERDAS</v>
      </c>
    </row>
    <row r="7351" spans="1:11" x14ac:dyDescent="0.3">
      <c r="A7351" t="s">
        <v>4392</v>
      </c>
      <c r="B7351" t="s">
        <v>4996</v>
      </c>
      <c r="C7351" t="s">
        <v>4998</v>
      </c>
      <c r="D7351" t="s">
        <v>4460</v>
      </c>
      <c r="E7351" t="s">
        <v>294</v>
      </c>
      <c r="F7351" t="s">
        <v>4593</v>
      </c>
      <c r="G7351">
        <v>4</v>
      </c>
      <c r="H735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1" s="263" t="str">
        <f>Tabla_Consulta_desde_proyectos6[[#This Row],[PRYApath]]&amp;" "&amp;Tabla_Consulta_desde_proyectos6[[#This Row],[Usunombre]]</f>
        <v>/0008/0004 JOSE DANIEL CHINCHILLA CERDAS</v>
      </c>
    </row>
    <row r="7352" spans="1:11" x14ac:dyDescent="0.3">
      <c r="A7352" t="s">
        <v>4392</v>
      </c>
      <c r="B7352" t="s">
        <v>4996</v>
      </c>
      <c r="C7352" t="s">
        <v>5196</v>
      </c>
      <c r="D7352" t="s">
        <v>4460</v>
      </c>
      <c r="E7352" t="s">
        <v>294</v>
      </c>
      <c r="F7352" t="s">
        <v>4593</v>
      </c>
      <c r="G7352">
        <v>2</v>
      </c>
      <c r="H735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2" s="263" t="str">
        <f>Tabla_Consulta_desde_proyectos6[[#This Row],[PRYApath]]&amp;" "&amp;Tabla_Consulta_desde_proyectos6[[#This Row],[Usunombre]]</f>
        <v>/0008/0004 JOSE DANIEL CHINCHILLA CERDAS</v>
      </c>
    </row>
    <row r="7353" spans="1:11" x14ac:dyDescent="0.3">
      <c r="A7353" t="s">
        <v>4392</v>
      </c>
      <c r="B7353" t="s">
        <v>4996</v>
      </c>
      <c r="C7353" t="s">
        <v>4998</v>
      </c>
      <c r="D7353" t="s">
        <v>4460</v>
      </c>
      <c r="E7353" t="s">
        <v>294</v>
      </c>
      <c r="F7353" t="s">
        <v>4610</v>
      </c>
      <c r="G7353">
        <v>1.5</v>
      </c>
      <c r="H735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3" s="263" t="str">
        <f>Tabla_Consulta_desde_proyectos6[[#This Row],[PRYApath]]&amp;" "&amp;Tabla_Consulta_desde_proyectos6[[#This Row],[Usunombre]]</f>
        <v>/0008/0004 JOSE DANIEL CHINCHILLA CERDAS</v>
      </c>
    </row>
    <row r="7354" spans="1:11" x14ac:dyDescent="0.3">
      <c r="A7354" t="s">
        <v>4392</v>
      </c>
      <c r="B7354" t="s">
        <v>4996</v>
      </c>
      <c r="C7354" t="s">
        <v>5196</v>
      </c>
      <c r="D7354" t="s">
        <v>4460</v>
      </c>
      <c r="E7354" t="s">
        <v>294</v>
      </c>
      <c r="F7354" t="s">
        <v>4610</v>
      </c>
      <c r="G7354">
        <v>1</v>
      </c>
      <c r="H735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4" s="263" t="str">
        <f>Tabla_Consulta_desde_proyectos6[[#This Row],[PRYApath]]&amp;" "&amp;Tabla_Consulta_desde_proyectos6[[#This Row],[Usunombre]]</f>
        <v>/0008/0004 JOSE DANIEL CHINCHILLA CERDAS</v>
      </c>
    </row>
    <row r="7355" spans="1:11" x14ac:dyDescent="0.3">
      <c r="A7355" t="s">
        <v>4392</v>
      </c>
      <c r="B7355" t="s">
        <v>4996</v>
      </c>
      <c r="C7355" t="s">
        <v>5196</v>
      </c>
      <c r="D7355" t="s">
        <v>4460</v>
      </c>
      <c r="E7355" t="s">
        <v>294</v>
      </c>
      <c r="F7355" t="s">
        <v>4692</v>
      </c>
      <c r="G7355">
        <v>1.5</v>
      </c>
      <c r="H735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5" s="263" t="str">
        <f>Tabla_Consulta_desde_proyectos6[[#This Row],[PRYApath]]&amp;" "&amp;Tabla_Consulta_desde_proyectos6[[#This Row],[Usunombre]]</f>
        <v>/0008/0004 JOSE DANIEL CHINCHILLA CERDAS</v>
      </c>
    </row>
    <row r="7356" spans="1:11" x14ac:dyDescent="0.3">
      <c r="A7356" t="s">
        <v>4392</v>
      </c>
      <c r="B7356" t="s">
        <v>4996</v>
      </c>
      <c r="C7356" t="s">
        <v>5196</v>
      </c>
      <c r="D7356" t="s">
        <v>4460</v>
      </c>
      <c r="E7356" t="s">
        <v>294</v>
      </c>
      <c r="F7356" t="s">
        <v>4640</v>
      </c>
      <c r="G7356">
        <v>0.5</v>
      </c>
      <c r="H735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6" s="263" t="str">
        <f>Tabla_Consulta_desde_proyectos6[[#This Row],[PRYApath]]&amp;" "&amp;Tabla_Consulta_desde_proyectos6[[#This Row],[Usunombre]]</f>
        <v>/0008/0004 JOSE DANIEL CHINCHILLA CERDAS</v>
      </c>
    </row>
    <row r="7357" spans="1:11" x14ac:dyDescent="0.3">
      <c r="A7357" t="s">
        <v>4392</v>
      </c>
      <c r="B7357" t="s">
        <v>4996</v>
      </c>
      <c r="C7357" t="s">
        <v>5196</v>
      </c>
      <c r="D7357" t="s">
        <v>4460</v>
      </c>
      <c r="E7357" t="s">
        <v>294</v>
      </c>
      <c r="F7357" t="s">
        <v>8381</v>
      </c>
      <c r="G7357">
        <v>0.5</v>
      </c>
      <c r="H735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7" s="263" t="str">
        <f>Tabla_Consulta_desde_proyectos6[[#This Row],[PRYApath]]&amp;" "&amp;Tabla_Consulta_desde_proyectos6[[#This Row],[Usunombre]]</f>
        <v>/0008/0004 JOSE DANIEL CHINCHILLA CERDAS</v>
      </c>
    </row>
    <row r="7358" spans="1:11" x14ac:dyDescent="0.3">
      <c r="A7358" t="s">
        <v>4392</v>
      </c>
      <c r="B7358" t="s">
        <v>4996</v>
      </c>
      <c r="C7358" t="s">
        <v>4998</v>
      </c>
      <c r="D7358" t="s">
        <v>4460</v>
      </c>
      <c r="E7358" t="s">
        <v>4617</v>
      </c>
      <c r="F7358" t="s">
        <v>4692</v>
      </c>
      <c r="G7358">
        <v>3</v>
      </c>
      <c r="H735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8" s="263" t="str">
        <f>Tabla_Consulta_desde_proyectos6[[#This Row],[PRYApath]]&amp;" "&amp;Tabla_Consulta_desde_proyectos6[[#This Row],[Usunombre]]</f>
        <v>/0008/0004 LAURA REBECA CORDOBA FERNANDEZ</v>
      </c>
    </row>
    <row r="7359" spans="1:11" x14ac:dyDescent="0.3">
      <c r="A7359" t="s">
        <v>4392</v>
      </c>
      <c r="B7359" t="s">
        <v>4996</v>
      </c>
      <c r="C7359" t="s">
        <v>4998</v>
      </c>
      <c r="D7359" t="s">
        <v>4460</v>
      </c>
      <c r="E7359" t="s">
        <v>4617</v>
      </c>
      <c r="F7359" t="s">
        <v>8381</v>
      </c>
      <c r="G7359">
        <v>5</v>
      </c>
      <c r="H735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5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5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59" s="263" t="str">
        <f>Tabla_Consulta_desde_proyectos6[[#This Row],[PRYApath]]&amp;" "&amp;Tabla_Consulta_desde_proyectos6[[#This Row],[Usunombre]]</f>
        <v>/0008/0004 LAURA REBECA CORDOBA FERNANDEZ</v>
      </c>
    </row>
    <row r="7360" spans="1:11" x14ac:dyDescent="0.3">
      <c r="A7360" t="s">
        <v>4392</v>
      </c>
      <c r="B7360" t="s">
        <v>4996</v>
      </c>
      <c r="C7360" t="s">
        <v>5196</v>
      </c>
      <c r="D7360" t="s">
        <v>4460</v>
      </c>
      <c r="E7360" t="s">
        <v>299</v>
      </c>
      <c r="F7360" t="s">
        <v>4559</v>
      </c>
      <c r="G7360">
        <v>7</v>
      </c>
      <c r="H736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0" s="263" t="str">
        <f>Tabla_Consulta_desde_proyectos6[[#This Row],[PRYApath]]&amp;" "&amp;Tabla_Consulta_desde_proyectos6[[#This Row],[Usunombre]]</f>
        <v>/0008/0004 MARCO ANTONIO ALPIZAR RODRIGUEZ</v>
      </c>
    </row>
    <row r="7361" spans="1:11" x14ac:dyDescent="0.3">
      <c r="A7361" t="s">
        <v>4392</v>
      </c>
      <c r="B7361" t="s">
        <v>4996</v>
      </c>
      <c r="C7361" t="s">
        <v>4998</v>
      </c>
      <c r="D7361" t="s">
        <v>4460</v>
      </c>
      <c r="E7361" t="s">
        <v>299</v>
      </c>
      <c r="F7361" t="s">
        <v>4593</v>
      </c>
      <c r="G7361">
        <v>4</v>
      </c>
      <c r="H736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1" s="263" t="str">
        <f>Tabla_Consulta_desde_proyectos6[[#This Row],[PRYApath]]&amp;" "&amp;Tabla_Consulta_desde_proyectos6[[#This Row],[Usunombre]]</f>
        <v>/0008/0004 MARCO ANTONIO ALPIZAR RODRIGUEZ</v>
      </c>
    </row>
    <row r="7362" spans="1:11" x14ac:dyDescent="0.3">
      <c r="A7362" t="s">
        <v>4392</v>
      </c>
      <c r="B7362" t="s">
        <v>4996</v>
      </c>
      <c r="C7362" t="s">
        <v>5196</v>
      </c>
      <c r="D7362" t="s">
        <v>4460</v>
      </c>
      <c r="E7362" t="s">
        <v>299</v>
      </c>
      <c r="F7362" t="s">
        <v>4593</v>
      </c>
      <c r="G7362">
        <v>1</v>
      </c>
      <c r="H736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2" s="263" t="str">
        <f>Tabla_Consulta_desde_proyectos6[[#This Row],[PRYApath]]&amp;" "&amp;Tabla_Consulta_desde_proyectos6[[#This Row],[Usunombre]]</f>
        <v>/0008/0004 MARCO ANTONIO ALPIZAR RODRIGUEZ</v>
      </c>
    </row>
    <row r="7363" spans="1:11" x14ac:dyDescent="0.3">
      <c r="A7363" t="s">
        <v>4392</v>
      </c>
      <c r="B7363" t="s">
        <v>4996</v>
      </c>
      <c r="C7363" t="s">
        <v>5196</v>
      </c>
      <c r="D7363" t="s">
        <v>4460</v>
      </c>
      <c r="E7363" t="s">
        <v>29</v>
      </c>
      <c r="F7363" t="s">
        <v>4593</v>
      </c>
      <c r="G7363">
        <v>0.5</v>
      </c>
      <c r="H736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3" s="263" t="str">
        <f>Tabla_Consulta_desde_proyectos6[[#This Row],[PRYApath]]&amp;" "&amp;Tabla_Consulta_desde_proyectos6[[#This Row],[Usunombre]]</f>
        <v>/0008/0004 RAFAEL VEGA ALVAREZ</v>
      </c>
    </row>
    <row r="7364" spans="1:11" x14ac:dyDescent="0.3">
      <c r="A7364" t="s">
        <v>4392</v>
      </c>
      <c r="B7364" t="s">
        <v>4957</v>
      </c>
      <c r="C7364" t="s">
        <v>4999</v>
      </c>
      <c r="D7364" t="s">
        <v>4470</v>
      </c>
      <c r="E7364" t="s">
        <v>286</v>
      </c>
      <c r="F7364" t="s">
        <v>4422</v>
      </c>
      <c r="G7364">
        <v>43.5</v>
      </c>
      <c r="H736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4" s="263" t="str">
        <f>Tabla_Consulta_desde_proyectos6[[#This Row],[PRYApath]]&amp;" "&amp;Tabla_Consulta_desde_proyectos6[[#This Row],[Usunombre]]</f>
        <v>/0008/0006 ALFONSO FUENTES RODRIGUEZ</v>
      </c>
    </row>
    <row r="7365" spans="1:11" x14ac:dyDescent="0.3">
      <c r="A7365" t="s">
        <v>4392</v>
      </c>
      <c r="B7365" t="s">
        <v>4957</v>
      </c>
      <c r="C7365" t="s">
        <v>4958</v>
      </c>
      <c r="D7365" t="s">
        <v>4470</v>
      </c>
      <c r="E7365" t="s">
        <v>286</v>
      </c>
      <c r="F7365" t="s">
        <v>4422</v>
      </c>
      <c r="G7365">
        <v>9.25</v>
      </c>
      <c r="H736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5" s="263" t="str">
        <f>Tabla_Consulta_desde_proyectos6[[#This Row],[PRYApath]]&amp;" "&amp;Tabla_Consulta_desde_proyectos6[[#This Row],[Usunombre]]</f>
        <v>/0008/0006 ALFONSO FUENTES RODRIGUEZ</v>
      </c>
    </row>
    <row r="7366" spans="1:11" x14ac:dyDescent="0.3">
      <c r="A7366" t="s">
        <v>4392</v>
      </c>
      <c r="B7366" t="s">
        <v>4957</v>
      </c>
      <c r="C7366" t="s">
        <v>5001</v>
      </c>
      <c r="D7366" t="s">
        <v>4470</v>
      </c>
      <c r="E7366" t="s">
        <v>286</v>
      </c>
      <c r="F7366" t="s">
        <v>4434</v>
      </c>
      <c r="G7366">
        <v>8.75</v>
      </c>
      <c r="H736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6" s="263" t="str">
        <f>Tabla_Consulta_desde_proyectos6[[#This Row],[PRYApath]]&amp;" "&amp;Tabla_Consulta_desde_proyectos6[[#This Row],[Usunombre]]</f>
        <v>/0008/0006 ALFONSO FUENTES RODRIGUEZ</v>
      </c>
    </row>
    <row r="7367" spans="1:11" x14ac:dyDescent="0.3">
      <c r="A7367" t="s">
        <v>4392</v>
      </c>
      <c r="B7367" t="s">
        <v>4957</v>
      </c>
      <c r="C7367" t="s">
        <v>4958</v>
      </c>
      <c r="D7367" t="s">
        <v>4470</v>
      </c>
      <c r="E7367" t="s">
        <v>286</v>
      </c>
      <c r="F7367" t="s">
        <v>4434</v>
      </c>
      <c r="G7367">
        <v>4.75</v>
      </c>
      <c r="H736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7" s="263" t="str">
        <f>Tabla_Consulta_desde_proyectos6[[#This Row],[PRYApath]]&amp;" "&amp;Tabla_Consulta_desde_proyectos6[[#This Row],[Usunombre]]</f>
        <v>/0008/0006 ALFONSO FUENTES RODRIGUEZ</v>
      </c>
    </row>
    <row r="7368" spans="1:11" x14ac:dyDescent="0.3">
      <c r="A7368" t="s">
        <v>4392</v>
      </c>
      <c r="B7368" t="s">
        <v>4957</v>
      </c>
      <c r="C7368" t="s">
        <v>5000</v>
      </c>
      <c r="D7368" t="s">
        <v>4470</v>
      </c>
      <c r="E7368" t="s">
        <v>286</v>
      </c>
      <c r="F7368" t="s">
        <v>4434</v>
      </c>
      <c r="G7368">
        <v>11.75</v>
      </c>
      <c r="H736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8" s="263" t="str">
        <f>Tabla_Consulta_desde_proyectos6[[#This Row],[PRYApath]]&amp;" "&amp;Tabla_Consulta_desde_proyectos6[[#This Row],[Usunombre]]</f>
        <v>/0008/0006 ALFONSO FUENTES RODRIGUEZ</v>
      </c>
    </row>
    <row r="7369" spans="1:11" x14ac:dyDescent="0.3">
      <c r="A7369" t="s">
        <v>4392</v>
      </c>
      <c r="B7369" t="s">
        <v>4957</v>
      </c>
      <c r="C7369" t="s">
        <v>5002</v>
      </c>
      <c r="D7369" t="s">
        <v>4470</v>
      </c>
      <c r="E7369" t="s">
        <v>286</v>
      </c>
      <c r="F7369" t="s">
        <v>4493</v>
      </c>
      <c r="G7369">
        <v>0.75</v>
      </c>
      <c r="H736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6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6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69" s="263" t="str">
        <f>Tabla_Consulta_desde_proyectos6[[#This Row],[PRYApath]]&amp;" "&amp;Tabla_Consulta_desde_proyectos6[[#This Row],[Usunombre]]</f>
        <v>/0008/0006 ALFONSO FUENTES RODRIGUEZ</v>
      </c>
    </row>
    <row r="7370" spans="1:11" x14ac:dyDescent="0.3">
      <c r="A7370" t="s">
        <v>4392</v>
      </c>
      <c r="B7370" t="s">
        <v>4957</v>
      </c>
      <c r="C7370" t="s">
        <v>5001</v>
      </c>
      <c r="D7370" t="s">
        <v>4470</v>
      </c>
      <c r="E7370" t="s">
        <v>286</v>
      </c>
      <c r="F7370" t="s">
        <v>4493</v>
      </c>
      <c r="G7370">
        <v>2</v>
      </c>
      <c r="H737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0" s="263" t="str">
        <f>Tabla_Consulta_desde_proyectos6[[#This Row],[PRYApath]]&amp;" "&amp;Tabla_Consulta_desde_proyectos6[[#This Row],[Usunombre]]</f>
        <v>/0008/0006 ALFONSO FUENTES RODRIGUEZ</v>
      </c>
    </row>
    <row r="7371" spans="1:11" x14ac:dyDescent="0.3">
      <c r="A7371" t="s">
        <v>4392</v>
      </c>
      <c r="B7371" t="s">
        <v>4957</v>
      </c>
      <c r="C7371" t="s">
        <v>5000</v>
      </c>
      <c r="D7371" t="s">
        <v>4470</v>
      </c>
      <c r="E7371" t="s">
        <v>286</v>
      </c>
      <c r="F7371" t="s">
        <v>4493</v>
      </c>
      <c r="G7371">
        <v>2.5</v>
      </c>
      <c r="H737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1" s="263" t="str">
        <f>Tabla_Consulta_desde_proyectos6[[#This Row],[PRYApath]]&amp;" "&amp;Tabla_Consulta_desde_proyectos6[[#This Row],[Usunombre]]</f>
        <v>/0008/0006 ALFONSO FUENTES RODRIGUEZ</v>
      </c>
    </row>
    <row r="7372" spans="1:11" x14ac:dyDescent="0.3">
      <c r="A7372" t="s">
        <v>4392</v>
      </c>
      <c r="B7372" t="s">
        <v>4957</v>
      </c>
      <c r="C7372" t="s">
        <v>4958</v>
      </c>
      <c r="D7372" t="s">
        <v>4470</v>
      </c>
      <c r="E7372" t="s">
        <v>286</v>
      </c>
      <c r="F7372" t="s">
        <v>4493</v>
      </c>
      <c r="G7372">
        <v>13.25</v>
      </c>
      <c r="H737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2" s="263" t="str">
        <f>Tabla_Consulta_desde_proyectos6[[#This Row],[PRYApath]]&amp;" "&amp;Tabla_Consulta_desde_proyectos6[[#This Row],[Usunombre]]</f>
        <v>/0008/0006 ALFONSO FUENTES RODRIGUEZ</v>
      </c>
    </row>
    <row r="7373" spans="1:11" x14ac:dyDescent="0.3">
      <c r="A7373" t="s">
        <v>4392</v>
      </c>
      <c r="B7373" t="s">
        <v>4957</v>
      </c>
      <c r="C7373" t="s">
        <v>5001</v>
      </c>
      <c r="D7373" t="s">
        <v>4470</v>
      </c>
      <c r="E7373" t="s">
        <v>286</v>
      </c>
      <c r="F7373" t="s">
        <v>4559</v>
      </c>
      <c r="G7373">
        <v>5.75</v>
      </c>
      <c r="H737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3" s="263" t="str">
        <f>Tabla_Consulta_desde_proyectos6[[#This Row],[PRYApath]]&amp;" "&amp;Tabla_Consulta_desde_proyectos6[[#This Row],[Usunombre]]</f>
        <v>/0008/0006 ALFONSO FUENTES RODRIGUEZ</v>
      </c>
    </row>
    <row r="7374" spans="1:11" x14ac:dyDescent="0.3">
      <c r="A7374" t="s">
        <v>4392</v>
      </c>
      <c r="B7374" t="s">
        <v>4957</v>
      </c>
      <c r="C7374" t="s">
        <v>4958</v>
      </c>
      <c r="D7374" t="s">
        <v>4470</v>
      </c>
      <c r="E7374" t="s">
        <v>286</v>
      </c>
      <c r="F7374" t="s">
        <v>4559</v>
      </c>
      <c r="G7374">
        <v>3</v>
      </c>
      <c r="H737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4" s="263" t="str">
        <f>Tabla_Consulta_desde_proyectos6[[#This Row],[PRYApath]]&amp;" "&amp;Tabla_Consulta_desde_proyectos6[[#This Row],[Usunombre]]</f>
        <v>/0008/0006 ALFONSO FUENTES RODRIGUEZ</v>
      </c>
    </row>
    <row r="7375" spans="1:11" x14ac:dyDescent="0.3">
      <c r="A7375" t="s">
        <v>4392</v>
      </c>
      <c r="B7375" t="s">
        <v>4957</v>
      </c>
      <c r="C7375" t="s">
        <v>5000</v>
      </c>
      <c r="D7375" t="s">
        <v>4470</v>
      </c>
      <c r="E7375" t="s">
        <v>286</v>
      </c>
      <c r="F7375" t="s">
        <v>4593</v>
      </c>
      <c r="G7375">
        <v>1</v>
      </c>
      <c r="H737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5" s="263" t="str">
        <f>Tabla_Consulta_desde_proyectos6[[#This Row],[PRYApath]]&amp;" "&amp;Tabla_Consulta_desde_proyectos6[[#This Row],[Usunombre]]</f>
        <v>/0008/0006 ALFONSO FUENTES RODRIGUEZ</v>
      </c>
    </row>
    <row r="7376" spans="1:11" x14ac:dyDescent="0.3">
      <c r="A7376" t="s">
        <v>4392</v>
      </c>
      <c r="B7376" t="s">
        <v>4957</v>
      </c>
      <c r="C7376" t="s">
        <v>4958</v>
      </c>
      <c r="D7376" t="s">
        <v>4470</v>
      </c>
      <c r="E7376" t="s">
        <v>286</v>
      </c>
      <c r="F7376" t="s">
        <v>4593</v>
      </c>
      <c r="G7376">
        <v>6.5</v>
      </c>
      <c r="H737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6" s="263" t="str">
        <f>Tabla_Consulta_desde_proyectos6[[#This Row],[PRYApath]]&amp;" "&amp;Tabla_Consulta_desde_proyectos6[[#This Row],[Usunombre]]</f>
        <v>/0008/0006 ALFONSO FUENTES RODRIGUEZ</v>
      </c>
    </row>
    <row r="7377" spans="1:11" x14ac:dyDescent="0.3">
      <c r="A7377" t="s">
        <v>4392</v>
      </c>
      <c r="B7377" t="s">
        <v>4957</v>
      </c>
      <c r="C7377" t="s">
        <v>5001</v>
      </c>
      <c r="D7377" t="s">
        <v>4470</v>
      </c>
      <c r="E7377" t="s">
        <v>286</v>
      </c>
      <c r="F7377" t="s">
        <v>4610</v>
      </c>
      <c r="G7377">
        <v>1.5</v>
      </c>
      <c r="H737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7" s="263" t="str">
        <f>Tabla_Consulta_desde_proyectos6[[#This Row],[PRYApath]]&amp;" "&amp;Tabla_Consulta_desde_proyectos6[[#This Row],[Usunombre]]</f>
        <v>/0008/0006 ALFONSO FUENTES RODRIGUEZ</v>
      </c>
    </row>
    <row r="7378" spans="1:11" x14ac:dyDescent="0.3">
      <c r="A7378" t="s">
        <v>4392</v>
      </c>
      <c r="B7378" t="s">
        <v>4957</v>
      </c>
      <c r="C7378" t="s">
        <v>5002</v>
      </c>
      <c r="D7378" t="s">
        <v>4470</v>
      </c>
      <c r="E7378" t="s">
        <v>286</v>
      </c>
      <c r="F7378" t="s">
        <v>4610</v>
      </c>
      <c r="G7378">
        <v>4.25</v>
      </c>
      <c r="H737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8" s="263" t="str">
        <f>Tabla_Consulta_desde_proyectos6[[#This Row],[PRYApath]]&amp;" "&amp;Tabla_Consulta_desde_proyectos6[[#This Row],[Usunombre]]</f>
        <v>/0008/0006 ALFONSO FUENTES RODRIGUEZ</v>
      </c>
    </row>
    <row r="7379" spans="1:11" x14ac:dyDescent="0.3">
      <c r="A7379" t="s">
        <v>4392</v>
      </c>
      <c r="B7379" t="s">
        <v>4957</v>
      </c>
      <c r="C7379" t="s">
        <v>4958</v>
      </c>
      <c r="D7379" t="s">
        <v>4470</v>
      </c>
      <c r="E7379" t="s">
        <v>286</v>
      </c>
      <c r="F7379" t="s">
        <v>4610</v>
      </c>
      <c r="G7379">
        <v>4.5</v>
      </c>
      <c r="H737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7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7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79" s="263" t="str">
        <f>Tabla_Consulta_desde_proyectos6[[#This Row],[PRYApath]]&amp;" "&amp;Tabla_Consulta_desde_proyectos6[[#This Row],[Usunombre]]</f>
        <v>/0008/0006 ALFONSO FUENTES RODRIGUEZ</v>
      </c>
    </row>
    <row r="7380" spans="1:11" x14ac:dyDescent="0.3">
      <c r="A7380" t="s">
        <v>4392</v>
      </c>
      <c r="B7380" t="s">
        <v>4957</v>
      </c>
      <c r="C7380" t="s">
        <v>4958</v>
      </c>
      <c r="D7380" t="s">
        <v>4470</v>
      </c>
      <c r="E7380" t="s">
        <v>286</v>
      </c>
      <c r="F7380" t="s">
        <v>4692</v>
      </c>
      <c r="G7380">
        <v>0.75</v>
      </c>
      <c r="H738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0" s="263" t="str">
        <f>Tabla_Consulta_desde_proyectos6[[#This Row],[PRYApath]]&amp;" "&amp;Tabla_Consulta_desde_proyectos6[[#This Row],[Usunombre]]</f>
        <v>/0008/0006 ALFONSO FUENTES RODRIGUEZ</v>
      </c>
    </row>
    <row r="7381" spans="1:11" x14ac:dyDescent="0.3">
      <c r="A7381" t="s">
        <v>4392</v>
      </c>
      <c r="B7381" t="s">
        <v>4957</v>
      </c>
      <c r="C7381" t="s">
        <v>4958</v>
      </c>
      <c r="D7381" t="s">
        <v>4470</v>
      </c>
      <c r="E7381" t="s">
        <v>286</v>
      </c>
      <c r="F7381" t="s">
        <v>4640</v>
      </c>
      <c r="G7381">
        <v>1.5</v>
      </c>
      <c r="H738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1" s="263" t="str">
        <f>Tabla_Consulta_desde_proyectos6[[#This Row],[PRYApath]]&amp;" "&amp;Tabla_Consulta_desde_proyectos6[[#This Row],[Usunombre]]</f>
        <v>/0008/0006 ALFONSO FUENTES RODRIGUEZ</v>
      </c>
    </row>
    <row r="7382" spans="1:11" x14ac:dyDescent="0.3">
      <c r="A7382" t="s">
        <v>4392</v>
      </c>
      <c r="B7382" t="s">
        <v>4957</v>
      </c>
      <c r="C7382" t="s">
        <v>4958</v>
      </c>
      <c r="D7382" t="s">
        <v>4470</v>
      </c>
      <c r="E7382" t="s">
        <v>286</v>
      </c>
      <c r="F7382" t="s">
        <v>8381</v>
      </c>
      <c r="G7382">
        <v>2.25</v>
      </c>
      <c r="H7382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2" s="263" t="str">
        <f>Tabla_Consulta_desde_proyectos6[[#This Row],[PRYApath]]&amp;" "&amp;Tabla_Consulta_desde_proyectos6[[#This Row],[Usunombre]]</f>
        <v>/0008/0006 ALFONSO FUENTES RODRIGUEZ</v>
      </c>
    </row>
    <row r="7383" spans="1:11" x14ac:dyDescent="0.3">
      <c r="A7383" t="s">
        <v>4392</v>
      </c>
      <c r="B7383" t="s">
        <v>4957</v>
      </c>
      <c r="C7383" t="s">
        <v>4958</v>
      </c>
      <c r="D7383" t="s">
        <v>4470</v>
      </c>
      <c r="E7383" t="s">
        <v>262</v>
      </c>
      <c r="F7383" t="s">
        <v>4422</v>
      </c>
      <c r="G7383">
        <v>0.5</v>
      </c>
      <c r="H738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3" s="263" t="str">
        <f>Tabla_Consulta_desde_proyectos6[[#This Row],[PRYApath]]&amp;" "&amp;Tabla_Consulta_desde_proyectos6[[#This Row],[Usunombre]]</f>
        <v>/0008/0006 ELIER CORTES BALTODANO</v>
      </c>
    </row>
    <row r="7384" spans="1:11" x14ac:dyDescent="0.3">
      <c r="A7384" t="s">
        <v>4392</v>
      </c>
      <c r="B7384" t="s">
        <v>4957</v>
      </c>
      <c r="C7384" t="s">
        <v>4958</v>
      </c>
      <c r="D7384" t="s">
        <v>4470</v>
      </c>
      <c r="E7384" t="s">
        <v>294</v>
      </c>
      <c r="F7384" t="s">
        <v>4493</v>
      </c>
      <c r="G7384">
        <v>1</v>
      </c>
      <c r="H738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4" s="263" t="str">
        <f>Tabla_Consulta_desde_proyectos6[[#This Row],[PRYApath]]&amp;" "&amp;Tabla_Consulta_desde_proyectos6[[#This Row],[Usunombre]]</f>
        <v>/0008/0006 JOSE DANIEL CHINCHILLA CERDAS</v>
      </c>
    </row>
    <row r="7385" spans="1:11" x14ac:dyDescent="0.3">
      <c r="A7385" t="s">
        <v>4392</v>
      </c>
      <c r="B7385" t="s">
        <v>4957</v>
      </c>
      <c r="C7385" t="s">
        <v>4958</v>
      </c>
      <c r="D7385" t="s">
        <v>4470</v>
      </c>
      <c r="E7385" t="s">
        <v>294</v>
      </c>
      <c r="F7385" t="s">
        <v>4559</v>
      </c>
      <c r="G7385">
        <v>1</v>
      </c>
      <c r="H738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5" s="263" t="str">
        <f>Tabla_Consulta_desde_proyectos6[[#This Row],[PRYApath]]&amp;" "&amp;Tabla_Consulta_desde_proyectos6[[#This Row],[Usunombre]]</f>
        <v>/0008/0006 JOSE DANIEL CHINCHILLA CERDAS</v>
      </c>
    </row>
    <row r="7386" spans="1:11" x14ac:dyDescent="0.3">
      <c r="A7386" t="s">
        <v>4392</v>
      </c>
      <c r="B7386" t="s">
        <v>4957</v>
      </c>
      <c r="C7386" t="s">
        <v>4958</v>
      </c>
      <c r="D7386" t="s">
        <v>4470</v>
      </c>
      <c r="E7386" t="s">
        <v>294</v>
      </c>
      <c r="F7386" t="s">
        <v>8381</v>
      </c>
      <c r="G7386">
        <v>0.5</v>
      </c>
      <c r="H7386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6" s="263" t="str">
        <f>Tabla_Consulta_desde_proyectos6[[#This Row],[PRYApath]]&amp;" "&amp;Tabla_Consulta_desde_proyectos6[[#This Row],[Usunombre]]</f>
        <v>/0008/0006 JOSE DANIEL CHINCHILLA CERDAS</v>
      </c>
    </row>
    <row r="7387" spans="1:11" x14ac:dyDescent="0.3">
      <c r="A7387" t="s">
        <v>4392</v>
      </c>
      <c r="B7387" t="s">
        <v>4957</v>
      </c>
      <c r="C7387" t="s">
        <v>4958</v>
      </c>
      <c r="D7387" t="s">
        <v>4470</v>
      </c>
      <c r="E7387" t="s">
        <v>29</v>
      </c>
      <c r="F7387" t="s">
        <v>4593</v>
      </c>
      <c r="G7387">
        <v>25.75</v>
      </c>
      <c r="H738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7" s="263" t="str">
        <f>Tabla_Consulta_desde_proyectos6[[#This Row],[PRYApath]]&amp;" "&amp;Tabla_Consulta_desde_proyectos6[[#This Row],[Usunombre]]</f>
        <v>/0008/0006 RAFAEL VEGA ALVAREZ</v>
      </c>
    </row>
    <row r="7388" spans="1:11" x14ac:dyDescent="0.3">
      <c r="A7388" t="s">
        <v>4392</v>
      </c>
      <c r="B7388" t="s">
        <v>4957</v>
      </c>
      <c r="C7388" t="s">
        <v>5002</v>
      </c>
      <c r="D7388" t="s">
        <v>4470</v>
      </c>
      <c r="E7388" t="s">
        <v>29</v>
      </c>
      <c r="F7388" t="s">
        <v>4610</v>
      </c>
      <c r="G7388">
        <v>0.75</v>
      </c>
      <c r="H738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8" s="263" t="str">
        <f>Tabla_Consulta_desde_proyectos6[[#This Row],[PRYApath]]&amp;" "&amp;Tabla_Consulta_desde_proyectos6[[#This Row],[Usunombre]]</f>
        <v>/0008/0006 RAFAEL VEGA ALVAREZ</v>
      </c>
    </row>
    <row r="7389" spans="1:11" x14ac:dyDescent="0.3">
      <c r="A7389" t="s">
        <v>4392</v>
      </c>
      <c r="B7389" t="s">
        <v>4957</v>
      </c>
      <c r="C7389" t="s">
        <v>4958</v>
      </c>
      <c r="D7389" t="s">
        <v>4470</v>
      </c>
      <c r="E7389" t="s">
        <v>29</v>
      </c>
      <c r="F7389" t="s">
        <v>4610</v>
      </c>
      <c r="G7389">
        <v>26.75</v>
      </c>
      <c r="H738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8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8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89" s="263" t="str">
        <f>Tabla_Consulta_desde_proyectos6[[#This Row],[PRYApath]]&amp;" "&amp;Tabla_Consulta_desde_proyectos6[[#This Row],[Usunombre]]</f>
        <v>/0008/0006 RAFAEL VEGA ALVAREZ</v>
      </c>
    </row>
    <row r="7390" spans="1:11" x14ac:dyDescent="0.3">
      <c r="A7390" t="s">
        <v>4392</v>
      </c>
      <c r="B7390" t="s">
        <v>4957</v>
      </c>
      <c r="C7390" t="s">
        <v>5002</v>
      </c>
      <c r="D7390" t="s">
        <v>4470</v>
      </c>
      <c r="E7390" t="s">
        <v>29</v>
      </c>
      <c r="F7390" t="s">
        <v>4692</v>
      </c>
      <c r="G7390">
        <v>1</v>
      </c>
      <c r="H739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0" s="263" t="str">
        <f>Tabla_Consulta_desde_proyectos6[[#This Row],[PRYApath]]&amp;" "&amp;Tabla_Consulta_desde_proyectos6[[#This Row],[Usunombre]]</f>
        <v>/0008/0006 RAFAEL VEGA ALVAREZ</v>
      </c>
    </row>
    <row r="7391" spans="1:11" x14ac:dyDescent="0.3">
      <c r="A7391" t="s">
        <v>4392</v>
      </c>
      <c r="B7391" t="s">
        <v>4957</v>
      </c>
      <c r="C7391" t="s">
        <v>4958</v>
      </c>
      <c r="D7391" t="s">
        <v>4470</v>
      </c>
      <c r="E7391" t="s">
        <v>29</v>
      </c>
      <c r="F7391" t="s">
        <v>4692</v>
      </c>
      <c r="G7391">
        <v>11.25</v>
      </c>
      <c r="H739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1" s="263" t="str">
        <f>Tabla_Consulta_desde_proyectos6[[#This Row],[PRYApath]]&amp;" "&amp;Tabla_Consulta_desde_proyectos6[[#This Row],[Usunombre]]</f>
        <v>/0008/0006 RAFAEL VEGA ALVAREZ</v>
      </c>
    </row>
    <row r="7392" spans="1:11" x14ac:dyDescent="0.3">
      <c r="A7392" t="s">
        <v>4392</v>
      </c>
      <c r="B7392" t="s">
        <v>4957</v>
      </c>
      <c r="C7392" t="s">
        <v>5002</v>
      </c>
      <c r="D7392" t="s">
        <v>4470</v>
      </c>
      <c r="E7392" t="s">
        <v>29</v>
      </c>
      <c r="F7392" t="s">
        <v>4640</v>
      </c>
      <c r="G7392">
        <v>1.5</v>
      </c>
      <c r="H739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2" s="263" t="str">
        <f>Tabla_Consulta_desde_proyectos6[[#This Row],[PRYApath]]&amp;" "&amp;Tabla_Consulta_desde_proyectos6[[#This Row],[Usunombre]]</f>
        <v>/0008/0006 RAFAEL VEGA ALVAREZ</v>
      </c>
    </row>
    <row r="7393" spans="1:11" x14ac:dyDescent="0.3">
      <c r="A7393" t="s">
        <v>4392</v>
      </c>
      <c r="B7393" t="s">
        <v>4957</v>
      </c>
      <c r="C7393" t="s">
        <v>4958</v>
      </c>
      <c r="D7393" t="s">
        <v>4470</v>
      </c>
      <c r="E7393" t="s">
        <v>29</v>
      </c>
      <c r="F7393" t="s">
        <v>4640</v>
      </c>
      <c r="G7393">
        <v>2.25</v>
      </c>
      <c r="H739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3" s="263" t="str">
        <f>Tabla_Consulta_desde_proyectos6[[#This Row],[PRYApath]]&amp;" "&amp;Tabla_Consulta_desde_proyectos6[[#This Row],[Usunombre]]</f>
        <v>/0008/0006 RAFAEL VEGA ALVAREZ</v>
      </c>
    </row>
    <row r="7394" spans="1:11" x14ac:dyDescent="0.3">
      <c r="A7394" t="s">
        <v>4392</v>
      </c>
      <c r="B7394" t="s">
        <v>4957</v>
      </c>
      <c r="C7394" t="s">
        <v>5002</v>
      </c>
      <c r="D7394" t="s">
        <v>4470</v>
      </c>
      <c r="E7394" t="s">
        <v>29</v>
      </c>
      <c r="F7394" t="s">
        <v>8381</v>
      </c>
      <c r="G7394">
        <v>1</v>
      </c>
      <c r="H7394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4" s="263" t="str">
        <f>Tabla_Consulta_desde_proyectos6[[#This Row],[PRYApath]]&amp;" "&amp;Tabla_Consulta_desde_proyectos6[[#This Row],[Usunombre]]</f>
        <v>/0008/0006 RAFAEL VEGA ALVAREZ</v>
      </c>
    </row>
    <row r="7395" spans="1:11" x14ac:dyDescent="0.3">
      <c r="A7395" t="s">
        <v>4392</v>
      </c>
      <c r="B7395" t="s">
        <v>4957</v>
      </c>
      <c r="C7395" t="s">
        <v>4958</v>
      </c>
      <c r="D7395" t="s">
        <v>4470</v>
      </c>
      <c r="E7395" t="s">
        <v>29</v>
      </c>
      <c r="F7395" t="s">
        <v>8381</v>
      </c>
      <c r="G7395">
        <v>6.25</v>
      </c>
      <c r="H7395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5" s="263" t="str">
        <f>Tabla_Consulta_desde_proyectos6[[#This Row],[PRYApath]]&amp;" "&amp;Tabla_Consulta_desde_proyectos6[[#This Row],[Usunombre]]</f>
        <v>/0008/0006 RAFAEL VEGA ALVAREZ</v>
      </c>
    </row>
    <row r="7396" spans="1:11" x14ac:dyDescent="0.3">
      <c r="A7396" t="s">
        <v>4392</v>
      </c>
      <c r="B7396" t="s">
        <v>5508</v>
      </c>
      <c r="C7396" t="s">
        <v>5513</v>
      </c>
      <c r="D7396" t="s">
        <v>4481</v>
      </c>
      <c r="E7396" t="s">
        <v>262</v>
      </c>
      <c r="F7396" t="s">
        <v>4422</v>
      </c>
      <c r="G7396">
        <v>0.25</v>
      </c>
      <c r="H739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6" s="263" t="str">
        <f>Tabla_Consulta_desde_proyectos6[[#This Row],[PRYApath]]&amp;" "&amp;Tabla_Consulta_desde_proyectos6[[#This Row],[Usunombre]]</f>
        <v>/0008/0008 ELIER CORTES BALTODANO</v>
      </c>
    </row>
    <row r="7397" spans="1:11" x14ac:dyDescent="0.3">
      <c r="A7397" t="s">
        <v>4392</v>
      </c>
      <c r="B7397" t="s">
        <v>5508</v>
      </c>
      <c r="C7397" t="s">
        <v>5634</v>
      </c>
      <c r="D7397" t="s">
        <v>4481</v>
      </c>
      <c r="E7397" t="s">
        <v>262</v>
      </c>
      <c r="F7397" t="s">
        <v>4422</v>
      </c>
      <c r="G7397">
        <v>0.25</v>
      </c>
      <c r="H739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7" s="263" t="str">
        <f>Tabla_Consulta_desde_proyectos6[[#This Row],[PRYApath]]&amp;" "&amp;Tabla_Consulta_desde_proyectos6[[#This Row],[Usunombre]]</f>
        <v>/0008/0008 ELIER CORTES BALTODANO</v>
      </c>
    </row>
    <row r="7398" spans="1:11" x14ac:dyDescent="0.3">
      <c r="A7398" t="s">
        <v>4392</v>
      </c>
      <c r="B7398" t="s">
        <v>5508</v>
      </c>
      <c r="C7398" t="s">
        <v>5509</v>
      </c>
      <c r="D7398" t="s">
        <v>4481</v>
      </c>
      <c r="E7398" t="s">
        <v>262</v>
      </c>
      <c r="F7398" t="s">
        <v>4434</v>
      </c>
      <c r="G7398">
        <v>3.5</v>
      </c>
      <c r="H739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8" s="263" t="str">
        <f>Tabla_Consulta_desde_proyectos6[[#This Row],[PRYApath]]&amp;" "&amp;Tabla_Consulta_desde_proyectos6[[#This Row],[Usunombre]]</f>
        <v>/0008/0008 ELIER CORTES BALTODANO</v>
      </c>
    </row>
    <row r="7399" spans="1:11" x14ac:dyDescent="0.3">
      <c r="A7399" t="s">
        <v>4392</v>
      </c>
      <c r="B7399" t="s">
        <v>5508</v>
      </c>
      <c r="C7399" t="s">
        <v>5509</v>
      </c>
      <c r="D7399" t="s">
        <v>4481</v>
      </c>
      <c r="E7399" t="s">
        <v>262</v>
      </c>
      <c r="F7399" t="s">
        <v>4593</v>
      </c>
      <c r="G7399">
        <v>0.25</v>
      </c>
      <c r="H739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39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39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399" s="263" t="str">
        <f>Tabla_Consulta_desde_proyectos6[[#This Row],[PRYApath]]&amp;" "&amp;Tabla_Consulta_desde_proyectos6[[#This Row],[Usunombre]]</f>
        <v>/0008/0008 ELIER CORTES BALTODANO</v>
      </c>
    </row>
    <row r="7400" spans="1:11" x14ac:dyDescent="0.3">
      <c r="A7400" t="s">
        <v>4392</v>
      </c>
      <c r="B7400" t="s">
        <v>5508</v>
      </c>
      <c r="C7400" t="s">
        <v>5509</v>
      </c>
      <c r="D7400" t="s">
        <v>4481</v>
      </c>
      <c r="E7400" t="s">
        <v>262</v>
      </c>
      <c r="F7400" t="s">
        <v>4640</v>
      </c>
      <c r="G7400">
        <v>0.25</v>
      </c>
      <c r="H740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0" s="263" t="str">
        <f>Tabla_Consulta_desde_proyectos6[[#This Row],[PRYApath]]&amp;" "&amp;Tabla_Consulta_desde_proyectos6[[#This Row],[Usunombre]]</f>
        <v>/0008/0008 ELIER CORTES BALTODANO</v>
      </c>
    </row>
    <row r="7401" spans="1:11" x14ac:dyDescent="0.3">
      <c r="A7401" t="s">
        <v>4392</v>
      </c>
      <c r="B7401" t="s">
        <v>5508</v>
      </c>
      <c r="C7401" t="s">
        <v>5633</v>
      </c>
      <c r="D7401" t="s">
        <v>4481</v>
      </c>
      <c r="E7401" t="s">
        <v>4214</v>
      </c>
      <c r="F7401" t="s">
        <v>4692</v>
      </c>
      <c r="G7401">
        <v>5.25</v>
      </c>
      <c r="H740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1" s="263" t="str">
        <f>Tabla_Consulta_desde_proyectos6[[#This Row],[PRYApath]]&amp;" "&amp;Tabla_Consulta_desde_proyectos6[[#This Row],[Usunombre]]</f>
        <v>/0008/0008 GERARDO BOLIVAR VARGAS FERNANDEZ</v>
      </c>
    </row>
    <row r="7402" spans="1:11" x14ac:dyDescent="0.3">
      <c r="A7402" t="s">
        <v>4392</v>
      </c>
      <c r="B7402" t="s">
        <v>5384</v>
      </c>
      <c r="C7402" t="s">
        <v>5385</v>
      </c>
      <c r="D7402" t="s">
        <v>4489</v>
      </c>
      <c r="E7402" t="s">
        <v>286</v>
      </c>
      <c r="F7402" t="s">
        <v>4434</v>
      </c>
      <c r="G7402">
        <v>12.25</v>
      </c>
      <c r="H740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2" s="263" t="str">
        <f>Tabla_Consulta_desde_proyectos6[[#This Row],[PRYApath]]&amp;" "&amp;Tabla_Consulta_desde_proyectos6[[#This Row],[Usunombre]]</f>
        <v>/0008/0010 ALFONSO FUENTES RODRIGUEZ</v>
      </c>
    </row>
    <row r="7403" spans="1:11" x14ac:dyDescent="0.3">
      <c r="A7403" t="s">
        <v>4392</v>
      </c>
      <c r="B7403" t="s">
        <v>5384</v>
      </c>
      <c r="C7403" t="s">
        <v>5385</v>
      </c>
      <c r="D7403" t="s">
        <v>4489</v>
      </c>
      <c r="E7403" t="s">
        <v>262</v>
      </c>
      <c r="F7403" t="s">
        <v>4422</v>
      </c>
      <c r="G7403">
        <v>3.5</v>
      </c>
      <c r="H740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3" s="263" t="str">
        <f>Tabla_Consulta_desde_proyectos6[[#This Row],[PRYApath]]&amp;" "&amp;Tabla_Consulta_desde_proyectos6[[#This Row],[Usunombre]]</f>
        <v>/0008/0010 ELIER CORTES BALTODANO</v>
      </c>
    </row>
    <row r="7404" spans="1:11" x14ac:dyDescent="0.3">
      <c r="A7404" t="s">
        <v>4392</v>
      </c>
      <c r="B7404" t="s">
        <v>5384</v>
      </c>
      <c r="C7404" t="s">
        <v>5511</v>
      </c>
      <c r="D7404" t="s">
        <v>4489</v>
      </c>
      <c r="E7404" t="s">
        <v>4214</v>
      </c>
      <c r="F7404" t="s">
        <v>4422</v>
      </c>
      <c r="G7404">
        <v>3.3</v>
      </c>
      <c r="H740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4" s="263" t="str">
        <f>Tabla_Consulta_desde_proyectos6[[#This Row],[PRYApath]]&amp;" "&amp;Tabla_Consulta_desde_proyectos6[[#This Row],[Usunombre]]</f>
        <v>/0008/0010 GERARDO BOLIVAR VARGAS FERNANDEZ</v>
      </c>
    </row>
    <row r="7405" spans="1:11" x14ac:dyDescent="0.3">
      <c r="A7405" t="s">
        <v>4392</v>
      </c>
      <c r="B7405" t="s">
        <v>5384</v>
      </c>
      <c r="C7405" t="s">
        <v>5385</v>
      </c>
      <c r="D7405" t="s">
        <v>4489</v>
      </c>
      <c r="E7405" t="s">
        <v>4214</v>
      </c>
      <c r="F7405" t="s">
        <v>4422</v>
      </c>
      <c r="G7405">
        <v>0.5</v>
      </c>
      <c r="H740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5" s="263" t="str">
        <f>Tabla_Consulta_desde_proyectos6[[#This Row],[PRYApath]]&amp;" "&amp;Tabla_Consulta_desde_proyectos6[[#This Row],[Usunombre]]</f>
        <v>/0008/0010 GERARDO BOLIVAR VARGAS FERNANDEZ</v>
      </c>
    </row>
    <row r="7406" spans="1:11" x14ac:dyDescent="0.3">
      <c r="A7406" t="s">
        <v>4392</v>
      </c>
      <c r="B7406" t="s">
        <v>5384</v>
      </c>
      <c r="C7406" t="s">
        <v>5511</v>
      </c>
      <c r="D7406" t="s">
        <v>4489</v>
      </c>
      <c r="E7406" t="s">
        <v>4214</v>
      </c>
      <c r="F7406" t="s">
        <v>4434</v>
      </c>
      <c r="G7406">
        <v>4</v>
      </c>
      <c r="H740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6" s="263" t="str">
        <f>Tabla_Consulta_desde_proyectos6[[#This Row],[PRYApath]]&amp;" "&amp;Tabla_Consulta_desde_proyectos6[[#This Row],[Usunombre]]</f>
        <v>/0008/0010 GERARDO BOLIVAR VARGAS FERNANDEZ</v>
      </c>
    </row>
    <row r="7407" spans="1:11" x14ac:dyDescent="0.3">
      <c r="A7407" t="s">
        <v>4392</v>
      </c>
      <c r="B7407" t="s">
        <v>5384</v>
      </c>
      <c r="C7407" t="s">
        <v>5511</v>
      </c>
      <c r="D7407" t="s">
        <v>4489</v>
      </c>
      <c r="E7407" t="s">
        <v>294</v>
      </c>
      <c r="F7407" t="s">
        <v>4692</v>
      </c>
      <c r="G7407">
        <v>1.25</v>
      </c>
      <c r="H740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7" s="263" t="str">
        <f>Tabla_Consulta_desde_proyectos6[[#This Row],[PRYApath]]&amp;" "&amp;Tabla_Consulta_desde_proyectos6[[#This Row],[Usunombre]]</f>
        <v>/0008/0010 JOSE DANIEL CHINCHILLA CERDAS</v>
      </c>
    </row>
    <row r="7408" spans="1:11" x14ac:dyDescent="0.3">
      <c r="A7408" t="s">
        <v>4392</v>
      </c>
      <c r="B7408" t="s">
        <v>4963</v>
      </c>
      <c r="C7408" t="s">
        <v>4964</v>
      </c>
      <c r="D7408" t="s">
        <v>5636</v>
      </c>
      <c r="E7408" t="s">
        <v>286</v>
      </c>
      <c r="F7408" t="s">
        <v>4422</v>
      </c>
      <c r="G7408">
        <v>2</v>
      </c>
      <c r="H740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8" s="263" t="str">
        <f>Tabla_Consulta_desde_proyectos6[[#This Row],[PRYApath]]&amp;" "&amp;Tabla_Consulta_desde_proyectos6[[#This Row],[Usunombre]]</f>
        <v>/0008/0012 ALFONSO FUENTES RODRIGUEZ</v>
      </c>
    </row>
    <row r="7409" spans="1:11" x14ac:dyDescent="0.3">
      <c r="A7409" t="s">
        <v>4392</v>
      </c>
      <c r="B7409" t="s">
        <v>4963</v>
      </c>
      <c r="C7409" t="s">
        <v>4964</v>
      </c>
      <c r="D7409" t="s">
        <v>5636</v>
      </c>
      <c r="E7409" t="s">
        <v>286</v>
      </c>
      <c r="F7409" t="s">
        <v>4493</v>
      </c>
      <c r="G7409">
        <v>2.5</v>
      </c>
      <c r="H740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0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0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09" s="263" t="str">
        <f>Tabla_Consulta_desde_proyectos6[[#This Row],[PRYApath]]&amp;" "&amp;Tabla_Consulta_desde_proyectos6[[#This Row],[Usunombre]]</f>
        <v>/0008/0012 ALFONSO FUENTES RODRIGUEZ</v>
      </c>
    </row>
    <row r="7410" spans="1:11" x14ac:dyDescent="0.3">
      <c r="A7410" t="s">
        <v>4392</v>
      </c>
      <c r="B7410" t="s">
        <v>4963</v>
      </c>
      <c r="C7410" t="s">
        <v>4964</v>
      </c>
      <c r="D7410" t="s">
        <v>5636</v>
      </c>
      <c r="E7410" t="s">
        <v>286</v>
      </c>
      <c r="F7410" t="s">
        <v>4692</v>
      </c>
      <c r="G7410">
        <v>0.5</v>
      </c>
      <c r="H741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0" s="263" t="str">
        <f>Tabla_Consulta_desde_proyectos6[[#This Row],[PRYApath]]&amp;" "&amp;Tabla_Consulta_desde_proyectos6[[#This Row],[Usunombre]]</f>
        <v>/0008/0012 ALFONSO FUENTES RODRIGUEZ</v>
      </c>
    </row>
    <row r="7411" spans="1:11" x14ac:dyDescent="0.3">
      <c r="A7411" t="s">
        <v>4392</v>
      </c>
      <c r="B7411" t="s">
        <v>4963</v>
      </c>
      <c r="C7411" t="s">
        <v>5197</v>
      </c>
      <c r="D7411" t="s">
        <v>5636</v>
      </c>
      <c r="E7411" t="s">
        <v>4561</v>
      </c>
      <c r="F7411" t="s">
        <v>4692</v>
      </c>
      <c r="G7411">
        <v>0.5</v>
      </c>
      <c r="H741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1" s="263" t="str">
        <f>Tabla_Consulta_desde_proyectos6[[#This Row],[PRYApath]]&amp;" "&amp;Tabla_Consulta_desde_proyectos6[[#This Row],[Usunombre]]</f>
        <v>/0008/0012 FABIAN ANDRES CHINCHILLA BLANCO</v>
      </c>
    </row>
    <row r="7412" spans="1:11" x14ac:dyDescent="0.3">
      <c r="A7412" t="s">
        <v>4392</v>
      </c>
      <c r="B7412" t="s">
        <v>4960</v>
      </c>
      <c r="C7412" t="s">
        <v>5387</v>
      </c>
      <c r="D7412" t="s">
        <v>5637</v>
      </c>
      <c r="E7412" t="s">
        <v>4561</v>
      </c>
      <c r="F7412" t="s">
        <v>8381</v>
      </c>
      <c r="G7412">
        <v>1.08</v>
      </c>
      <c r="H741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2" s="263" t="str">
        <f>Tabla_Consulta_desde_proyectos6[[#This Row],[PRYApath]]&amp;" "&amp;Tabla_Consulta_desde_proyectos6[[#This Row],[Usunombre]]</f>
        <v>/0008/0014 FABIAN ANDRES CHINCHILLA BLANCO</v>
      </c>
    </row>
    <row r="7413" spans="1:11" x14ac:dyDescent="0.3">
      <c r="A7413" t="s">
        <v>4392</v>
      </c>
      <c r="B7413" t="s">
        <v>4960</v>
      </c>
      <c r="C7413" t="s">
        <v>4961</v>
      </c>
      <c r="D7413" t="s">
        <v>5637</v>
      </c>
      <c r="E7413" t="s">
        <v>294</v>
      </c>
      <c r="F7413" t="s">
        <v>4422</v>
      </c>
      <c r="G7413">
        <v>1</v>
      </c>
      <c r="H741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3" s="263" t="str">
        <f>Tabla_Consulta_desde_proyectos6[[#This Row],[PRYApath]]&amp;" "&amp;Tabla_Consulta_desde_proyectos6[[#This Row],[Usunombre]]</f>
        <v>/0008/0014 JOSE DANIEL CHINCHILLA CERDAS</v>
      </c>
    </row>
    <row r="7414" spans="1:11" x14ac:dyDescent="0.3">
      <c r="A7414" t="s">
        <v>4392</v>
      </c>
      <c r="B7414" t="s">
        <v>4960</v>
      </c>
      <c r="C7414" t="s">
        <v>4961</v>
      </c>
      <c r="D7414" t="s">
        <v>5637</v>
      </c>
      <c r="E7414" t="s">
        <v>294</v>
      </c>
      <c r="F7414" t="s">
        <v>4593</v>
      </c>
      <c r="G7414">
        <v>3</v>
      </c>
      <c r="H741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4" s="263" t="str">
        <f>Tabla_Consulta_desde_proyectos6[[#This Row],[PRYApath]]&amp;" "&amp;Tabla_Consulta_desde_proyectos6[[#This Row],[Usunombre]]</f>
        <v>/0008/0014 JOSE DANIEL CHINCHILLA CERDAS</v>
      </c>
    </row>
    <row r="7415" spans="1:11" x14ac:dyDescent="0.3">
      <c r="A7415" t="s">
        <v>4392</v>
      </c>
      <c r="B7415" t="s">
        <v>4960</v>
      </c>
      <c r="C7415" t="s">
        <v>4961</v>
      </c>
      <c r="D7415" t="s">
        <v>5637</v>
      </c>
      <c r="E7415" t="s">
        <v>294</v>
      </c>
      <c r="F7415" t="s">
        <v>4610</v>
      </c>
      <c r="G7415">
        <v>3</v>
      </c>
      <c r="H741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5" s="263" t="str">
        <f>Tabla_Consulta_desde_proyectos6[[#This Row],[PRYApath]]&amp;" "&amp;Tabla_Consulta_desde_proyectos6[[#This Row],[Usunombre]]</f>
        <v>/0008/0014 JOSE DANIEL CHINCHILLA CERDAS</v>
      </c>
    </row>
    <row r="7416" spans="1:11" x14ac:dyDescent="0.3">
      <c r="A7416" t="s">
        <v>4392</v>
      </c>
      <c r="B7416" t="s">
        <v>4960</v>
      </c>
      <c r="C7416" t="s">
        <v>5387</v>
      </c>
      <c r="D7416" t="s">
        <v>5637</v>
      </c>
      <c r="E7416" t="s">
        <v>294</v>
      </c>
      <c r="F7416" t="s">
        <v>4692</v>
      </c>
      <c r="G7416">
        <v>0.5</v>
      </c>
      <c r="H741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6" s="263" t="str">
        <f>Tabla_Consulta_desde_proyectos6[[#This Row],[PRYApath]]&amp;" "&amp;Tabla_Consulta_desde_proyectos6[[#This Row],[Usunombre]]</f>
        <v>/0008/0014 JOSE DANIEL CHINCHILLA CERDAS</v>
      </c>
    </row>
    <row r="7417" spans="1:11" x14ac:dyDescent="0.3">
      <c r="A7417" t="s">
        <v>4392</v>
      </c>
      <c r="B7417" t="s">
        <v>4960</v>
      </c>
      <c r="C7417" t="s">
        <v>5387</v>
      </c>
      <c r="D7417" t="s">
        <v>5637</v>
      </c>
      <c r="E7417" t="s">
        <v>294</v>
      </c>
      <c r="F7417" t="s">
        <v>8381</v>
      </c>
      <c r="G7417">
        <v>1</v>
      </c>
      <c r="H741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7" s="263" t="str">
        <f>Tabla_Consulta_desde_proyectos6[[#This Row],[PRYApath]]&amp;" "&amp;Tabla_Consulta_desde_proyectos6[[#This Row],[Usunombre]]</f>
        <v>/0008/0014 JOSE DANIEL CHINCHILLA CERDAS</v>
      </c>
    </row>
    <row r="7418" spans="1:11" x14ac:dyDescent="0.3">
      <c r="A7418" t="s">
        <v>4392</v>
      </c>
      <c r="B7418" t="s">
        <v>4967</v>
      </c>
      <c r="C7418" t="s">
        <v>4970</v>
      </c>
      <c r="D7418" t="s">
        <v>5638</v>
      </c>
      <c r="E7418" t="s">
        <v>286</v>
      </c>
      <c r="F7418" t="s">
        <v>4593</v>
      </c>
      <c r="G7418">
        <v>5.5</v>
      </c>
      <c r="H741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8" s="263" t="str">
        <f>Tabla_Consulta_desde_proyectos6[[#This Row],[PRYApath]]&amp;" "&amp;Tabla_Consulta_desde_proyectos6[[#This Row],[Usunombre]]</f>
        <v>/0008/0016 ALFONSO FUENTES RODRIGUEZ</v>
      </c>
    </row>
    <row r="7419" spans="1:11" x14ac:dyDescent="0.3">
      <c r="A7419" t="s">
        <v>4392</v>
      </c>
      <c r="B7419" t="s">
        <v>4967</v>
      </c>
      <c r="C7419" t="s">
        <v>4970</v>
      </c>
      <c r="D7419" t="s">
        <v>5638</v>
      </c>
      <c r="E7419" t="s">
        <v>286</v>
      </c>
      <c r="F7419" t="s">
        <v>4610</v>
      </c>
      <c r="G7419">
        <v>1</v>
      </c>
      <c r="H741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1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1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19" s="263" t="str">
        <f>Tabla_Consulta_desde_proyectos6[[#This Row],[PRYApath]]&amp;" "&amp;Tabla_Consulta_desde_proyectos6[[#This Row],[Usunombre]]</f>
        <v>/0008/0016 ALFONSO FUENTES RODRIGUEZ</v>
      </c>
    </row>
    <row r="7420" spans="1:11" x14ac:dyDescent="0.3">
      <c r="A7420" t="s">
        <v>4392</v>
      </c>
      <c r="B7420" t="s">
        <v>4967</v>
      </c>
      <c r="C7420" t="s">
        <v>4970</v>
      </c>
      <c r="D7420" t="s">
        <v>5638</v>
      </c>
      <c r="E7420" t="s">
        <v>286</v>
      </c>
      <c r="F7420" t="s">
        <v>4692</v>
      </c>
      <c r="G7420">
        <v>2</v>
      </c>
      <c r="H742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0" s="263" t="str">
        <f>Tabla_Consulta_desde_proyectos6[[#This Row],[PRYApath]]&amp;" "&amp;Tabla_Consulta_desde_proyectos6[[#This Row],[Usunombre]]</f>
        <v>/0008/0016 ALFONSO FUENTES RODRIGUEZ</v>
      </c>
    </row>
    <row r="7421" spans="1:11" x14ac:dyDescent="0.3">
      <c r="A7421" t="s">
        <v>4392</v>
      </c>
      <c r="B7421" t="s">
        <v>4967</v>
      </c>
      <c r="C7421" t="s">
        <v>5327</v>
      </c>
      <c r="D7421" t="s">
        <v>5638</v>
      </c>
      <c r="E7421" t="s">
        <v>262</v>
      </c>
      <c r="F7421" t="s">
        <v>4434</v>
      </c>
      <c r="G7421">
        <v>0.5</v>
      </c>
      <c r="H742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1" s="263" t="str">
        <f>Tabla_Consulta_desde_proyectos6[[#This Row],[PRYApath]]&amp;" "&amp;Tabla_Consulta_desde_proyectos6[[#This Row],[Usunombre]]</f>
        <v>/0008/0016 ELIER CORTES BALTODANO</v>
      </c>
    </row>
    <row r="7422" spans="1:11" x14ac:dyDescent="0.3">
      <c r="A7422" t="s">
        <v>4392</v>
      </c>
      <c r="B7422" t="s">
        <v>4967</v>
      </c>
      <c r="C7422" t="s">
        <v>4968</v>
      </c>
      <c r="D7422" t="s">
        <v>5638</v>
      </c>
      <c r="E7422" t="s">
        <v>262</v>
      </c>
      <c r="F7422" t="s">
        <v>4434</v>
      </c>
      <c r="G7422">
        <v>0.75</v>
      </c>
      <c r="H742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2" s="263" t="str">
        <f>Tabla_Consulta_desde_proyectos6[[#This Row],[PRYApath]]&amp;" "&amp;Tabla_Consulta_desde_proyectos6[[#This Row],[Usunombre]]</f>
        <v>/0008/0016 ELIER CORTES BALTODANO</v>
      </c>
    </row>
    <row r="7423" spans="1:11" x14ac:dyDescent="0.3">
      <c r="A7423" t="s">
        <v>4392</v>
      </c>
      <c r="B7423" t="s">
        <v>4967</v>
      </c>
      <c r="C7423" t="s">
        <v>5327</v>
      </c>
      <c r="D7423" t="s">
        <v>5638</v>
      </c>
      <c r="E7423" t="s">
        <v>262</v>
      </c>
      <c r="F7423" t="s">
        <v>4593</v>
      </c>
      <c r="G7423">
        <v>0.25</v>
      </c>
      <c r="H742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3" s="263" t="str">
        <f>Tabla_Consulta_desde_proyectos6[[#This Row],[PRYApath]]&amp;" "&amp;Tabla_Consulta_desde_proyectos6[[#This Row],[Usunombre]]</f>
        <v>/0008/0016 ELIER CORTES BALTODANO</v>
      </c>
    </row>
    <row r="7424" spans="1:11" x14ac:dyDescent="0.3">
      <c r="A7424" t="s">
        <v>4392</v>
      </c>
      <c r="B7424" t="s">
        <v>4967</v>
      </c>
      <c r="C7424" t="s">
        <v>5327</v>
      </c>
      <c r="D7424" t="s">
        <v>5638</v>
      </c>
      <c r="E7424" t="s">
        <v>262</v>
      </c>
      <c r="F7424" t="s">
        <v>4640</v>
      </c>
      <c r="G7424">
        <v>0.25</v>
      </c>
      <c r="H742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4" s="263" t="str">
        <f>Tabla_Consulta_desde_proyectos6[[#This Row],[PRYApath]]&amp;" "&amp;Tabla_Consulta_desde_proyectos6[[#This Row],[Usunombre]]</f>
        <v>/0008/0016 ELIER CORTES BALTODANO</v>
      </c>
    </row>
    <row r="7425" spans="1:11" x14ac:dyDescent="0.3">
      <c r="A7425" t="s">
        <v>4392</v>
      </c>
      <c r="B7425" t="s">
        <v>4967</v>
      </c>
      <c r="C7425" t="s">
        <v>4970</v>
      </c>
      <c r="D7425" t="s">
        <v>5638</v>
      </c>
      <c r="E7425" t="s">
        <v>4561</v>
      </c>
      <c r="F7425" t="s">
        <v>8381</v>
      </c>
      <c r="G7425">
        <v>0.5</v>
      </c>
      <c r="H742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5" s="263" t="str">
        <f>Tabla_Consulta_desde_proyectos6[[#This Row],[PRYApath]]&amp;" "&amp;Tabla_Consulta_desde_proyectos6[[#This Row],[Usunombre]]</f>
        <v>/0008/0016 FABIAN ANDRES CHINCHILLA BLANCO</v>
      </c>
    </row>
    <row r="7426" spans="1:11" x14ac:dyDescent="0.3">
      <c r="A7426" t="s">
        <v>4392</v>
      </c>
      <c r="B7426" t="s">
        <v>4967</v>
      </c>
      <c r="C7426" t="s">
        <v>4970</v>
      </c>
      <c r="D7426" t="s">
        <v>5638</v>
      </c>
      <c r="E7426" t="s">
        <v>294</v>
      </c>
      <c r="F7426" t="s">
        <v>4692</v>
      </c>
      <c r="G7426">
        <v>0.5</v>
      </c>
      <c r="H742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6" s="263" t="str">
        <f>Tabla_Consulta_desde_proyectos6[[#This Row],[PRYApath]]&amp;" "&amp;Tabla_Consulta_desde_proyectos6[[#This Row],[Usunombre]]</f>
        <v>/0008/0016 JOSE DANIEL CHINCHILLA CERDAS</v>
      </c>
    </row>
    <row r="7427" spans="1:11" x14ac:dyDescent="0.3">
      <c r="A7427" t="s">
        <v>4392</v>
      </c>
      <c r="B7427" t="s">
        <v>4967</v>
      </c>
      <c r="C7427" t="s">
        <v>4970</v>
      </c>
      <c r="D7427" t="s">
        <v>5638</v>
      </c>
      <c r="E7427" t="s">
        <v>29</v>
      </c>
      <c r="F7427" t="s">
        <v>4422</v>
      </c>
      <c r="G7427">
        <v>0.75</v>
      </c>
      <c r="H742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7" s="263" t="str">
        <f>Tabla_Consulta_desde_proyectos6[[#This Row],[PRYApath]]&amp;" "&amp;Tabla_Consulta_desde_proyectos6[[#This Row],[Usunombre]]</f>
        <v>/0008/0016 RAFAEL VEGA ALVAREZ</v>
      </c>
    </row>
    <row r="7428" spans="1:11" x14ac:dyDescent="0.3">
      <c r="A7428" t="s">
        <v>4392</v>
      </c>
      <c r="B7428" t="s">
        <v>4967</v>
      </c>
      <c r="C7428" t="s">
        <v>4970</v>
      </c>
      <c r="D7428" t="s">
        <v>5638</v>
      </c>
      <c r="E7428" t="s">
        <v>29</v>
      </c>
      <c r="F7428" t="s">
        <v>4593</v>
      </c>
      <c r="G7428">
        <v>0.75</v>
      </c>
      <c r="H742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8" s="263" t="str">
        <f>Tabla_Consulta_desde_proyectos6[[#This Row],[PRYApath]]&amp;" "&amp;Tabla_Consulta_desde_proyectos6[[#This Row],[Usunombre]]</f>
        <v>/0008/0016 RAFAEL VEGA ALVAREZ</v>
      </c>
    </row>
    <row r="7429" spans="1:11" x14ac:dyDescent="0.3">
      <c r="A7429" t="s">
        <v>4392</v>
      </c>
      <c r="B7429" t="s">
        <v>4967</v>
      </c>
      <c r="C7429" t="s">
        <v>4970</v>
      </c>
      <c r="D7429" t="s">
        <v>5638</v>
      </c>
      <c r="E7429" t="s">
        <v>29</v>
      </c>
      <c r="F7429" t="s">
        <v>4640</v>
      </c>
      <c r="G7429">
        <v>0.5</v>
      </c>
      <c r="H742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2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2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29" s="263" t="str">
        <f>Tabla_Consulta_desde_proyectos6[[#This Row],[PRYApath]]&amp;" "&amp;Tabla_Consulta_desde_proyectos6[[#This Row],[Usunombre]]</f>
        <v>/0008/0016 RAFAEL VEGA ALVAREZ</v>
      </c>
    </row>
    <row r="7430" spans="1:11" x14ac:dyDescent="0.3">
      <c r="A7430" t="s">
        <v>4392</v>
      </c>
      <c r="B7430" t="s">
        <v>6320</v>
      </c>
      <c r="C7430" t="s">
        <v>6321</v>
      </c>
      <c r="D7430" t="s">
        <v>5195</v>
      </c>
      <c r="E7430" t="s">
        <v>4219</v>
      </c>
      <c r="F7430" t="s">
        <v>4559</v>
      </c>
      <c r="G7430">
        <v>0.5</v>
      </c>
      <c r="H743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0" s="263" t="str">
        <f>Tabla_Consulta_desde_proyectos6[[#This Row],[PRYApath]]&amp;" "&amp;Tabla_Consulta_desde_proyectos6[[#This Row],[Usunombre]]</f>
        <v>/0010/0004 FERNANDO ESQUIVEL ARCE</v>
      </c>
    </row>
    <row r="7431" spans="1:11" x14ac:dyDescent="0.3">
      <c r="A7431" t="s">
        <v>4392</v>
      </c>
      <c r="B7431" t="s">
        <v>6320</v>
      </c>
      <c r="C7431" t="s">
        <v>6321</v>
      </c>
      <c r="D7431" t="s">
        <v>5510</v>
      </c>
      <c r="E7431" t="s">
        <v>128</v>
      </c>
      <c r="F7431" t="s">
        <v>4640</v>
      </c>
      <c r="G7431">
        <v>0.5</v>
      </c>
      <c r="H743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1" s="263" t="str">
        <f>Tabla_Consulta_desde_proyectos6[[#This Row],[PRYApath]]&amp;" "&amp;Tabla_Consulta_desde_proyectos6[[#This Row],[Usunombre]]</f>
        <v>/0010/0008 LUIS FERNANDO CHAVARRIA CAMACHO</v>
      </c>
    </row>
    <row r="7432" spans="1:11" x14ac:dyDescent="0.3">
      <c r="A7432" t="s">
        <v>4392</v>
      </c>
      <c r="B7432" t="s">
        <v>6320</v>
      </c>
      <c r="C7432" t="s">
        <v>6321</v>
      </c>
      <c r="D7432" t="s">
        <v>6322</v>
      </c>
      <c r="E7432" t="s">
        <v>4219</v>
      </c>
      <c r="F7432" t="s">
        <v>4559</v>
      </c>
      <c r="G7432">
        <v>0.5</v>
      </c>
      <c r="H743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2" s="263" t="str">
        <f>Tabla_Consulta_desde_proyectos6[[#This Row],[PRYApath]]&amp;" "&amp;Tabla_Consulta_desde_proyectos6[[#This Row],[Usunombre]]</f>
        <v>/0010/0018 FERNANDO ESQUIVEL ARCE</v>
      </c>
    </row>
    <row r="7433" spans="1:11" x14ac:dyDescent="0.3">
      <c r="A7433" t="s">
        <v>4392</v>
      </c>
      <c r="B7433" t="s">
        <v>6320</v>
      </c>
      <c r="C7433" t="s">
        <v>6321</v>
      </c>
      <c r="D7433" t="s">
        <v>6323</v>
      </c>
      <c r="E7433" t="s">
        <v>4219</v>
      </c>
      <c r="F7433" t="s">
        <v>4559</v>
      </c>
      <c r="G7433">
        <v>14</v>
      </c>
      <c r="H743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3" s="263" t="str">
        <f>Tabla_Consulta_desde_proyectos6[[#This Row],[PRYApath]]&amp;" "&amp;Tabla_Consulta_desde_proyectos6[[#This Row],[Usunombre]]</f>
        <v>/0010/0020 FERNANDO ESQUIVEL ARCE</v>
      </c>
    </row>
    <row r="7434" spans="1:11" x14ac:dyDescent="0.3">
      <c r="A7434" t="s">
        <v>4392</v>
      </c>
      <c r="B7434" t="s">
        <v>6320</v>
      </c>
      <c r="C7434" t="s">
        <v>6321</v>
      </c>
      <c r="D7434" t="s">
        <v>6323</v>
      </c>
      <c r="E7434" t="s">
        <v>3468</v>
      </c>
      <c r="F7434" t="s">
        <v>4559</v>
      </c>
      <c r="G7434">
        <v>4</v>
      </c>
      <c r="H743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4" s="263" t="str">
        <f>Tabla_Consulta_desde_proyectos6[[#This Row],[PRYApath]]&amp;" "&amp;Tabla_Consulta_desde_proyectos6[[#This Row],[Usunombre]]</f>
        <v>/0010/0020 JEAN CARLO QUESADA ABARCA</v>
      </c>
    </row>
    <row r="7435" spans="1:11" x14ac:dyDescent="0.3">
      <c r="A7435" t="s">
        <v>4392</v>
      </c>
      <c r="B7435" t="s">
        <v>6320</v>
      </c>
      <c r="C7435" t="s">
        <v>6321</v>
      </c>
      <c r="D7435" t="s">
        <v>6323</v>
      </c>
      <c r="E7435" t="s">
        <v>128</v>
      </c>
      <c r="F7435" t="s">
        <v>4559</v>
      </c>
      <c r="G7435">
        <v>8.5</v>
      </c>
      <c r="H743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5" s="263" t="str">
        <f>Tabla_Consulta_desde_proyectos6[[#This Row],[PRYApath]]&amp;" "&amp;Tabla_Consulta_desde_proyectos6[[#This Row],[Usunombre]]</f>
        <v>/0010/0020 LUIS FERNANDO CHAVARRIA CAMACHO</v>
      </c>
    </row>
    <row r="7436" spans="1:11" x14ac:dyDescent="0.3">
      <c r="A7436" t="s">
        <v>4392</v>
      </c>
      <c r="B7436" t="s">
        <v>6320</v>
      </c>
      <c r="C7436" t="s">
        <v>6321</v>
      </c>
      <c r="D7436" t="s">
        <v>6323</v>
      </c>
      <c r="E7436" t="s">
        <v>128</v>
      </c>
      <c r="F7436" t="s">
        <v>4593</v>
      </c>
      <c r="G7436">
        <v>1.75</v>
      </c>
      <c r="H743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6" s="263" t="str">
        <f>Tabla_Consulta_desde_proyectos6[[#This Row],[PRYApath]]&amp;" "&amp;Tabla_Consulta_desde_proyectos6[[#This Row],[Usunombre]]</f>
        <v>/0010/0020 LUIS FERNANDO CHAVARRIA CAMACHO</v>
      </c>
    </row>
    <row r="7437" spans="1:11" x14ac:dyDescent="0.3">
      <c r="A7437" t="s">
        <v>4392</v>
      </c>
      <c r="B7437" t="s">
        <v>6320</v>
      </c>
      <c r="C7437" t="s">
        <v>6321</v>
      </c>
      <c r="D7437" t="s">
        <v>6324</v>
      </c>
      <c r="E7437" t="s">
        <v>4219</v>
      </c>
      <c r="F7437" t="s">
        <v>4559</v>
      </c>
      <c r="G7437">
        <v>1.5</v>
      </c>
      <c r="H743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7" s="263" t="str">
        <f>Tabla_Consulta_desde_proyectos6[[#This Row],[PRYApath]]&amp;" "&amp;Tabla_Consulta_desde_proyectos6[[#This Row],[Usunombre]]</f>
        <v>/0010/0022 FERNANDO ESQUIVEL ARCE</v>
      </c>
    </row>
    <row r="7438" spans="1:11" x14ac:dyDescent="0.3">
      <c r="A7438" t="s">
        <v>4392</v>
      </c>
      <c r="B7438" t="s">
        <v>6320</v>
      </c>
      <c r="C7438" t="s">
        <v>6321</v>
      </c>
      <c r="D7438" t="s">
        <v>6324</v>
      </c>
      <c r="E7438" t="s">
        <v>4219</v>
      </c>
      <c r="F7438" t="s">
        <v>4593</v>
      </c>
      <c r="G7438">
        <v>8.25</v>
      </c>
      <c r="H743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8" s="263" t="str">
        <f>Tabla_Consulta_desde_proyectos6[[#This Row],[PRYApath]]&amp;" "&amp;Tabla_Consulta_desde_proyectos6[[#This Row],[Usunombre]]</f>
        <v>/0010/0022 FERNANDO ESQUIVEL ARCE</v>
      </c>
    </row>
    <row r="7439" spans="1:11" x14ac:dyDescent="0.3">
      <c r="A7439" t="s">
        <v>4392</v>
      </c>
      <c r="B7439" t="s">
        <v>6320</v>
      </c>
      <c r="C7439" t="s">
        <v>6321</v>
      </c>
      <c r="D7439" t="s">
        <v>6325</v>
      </c>
      <c r="E7439" t="s">
        <v>4219</v>
      </c>
      <c r="F7439" t="s">
        <v>4593</v>
      </c>
      <c r="G7439">
        <v>2</v>
      </c>
      <c r="H743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3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3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39" s="263" t="str">
        <f>Tabla_Consulta_desde_proyectos6[[#This Row],[PRYApath]]&amp;" "&amp;Tabla_Consulta_desde_proyectos6[[#This Row],[Usunombre]]</f>
        <v>/0010/0024 FERNANDO ESQUIVEL ARCE</v>
      </c>
    </row>
    <row r="7440" spans="1:11" x14ac:dyDescent="0.3">
      <c r="A7440" t="s">
        <v>6326</v>
      </c>
      <c r="B7440" t="s">
        <v>4709</v>
      </c>
      <c r="C7440" t="s">
        <v>6327</v>
      </c>
      <c r="D7440" t="s">
        <v>1086</v>
      </c>
      <c r="E7440" t="s">
        <v>59</v>
      </c>
      <c r="F7440" t="s">
        <v>4388</v>
      </c>
      <c r="G7440">
        <v>1</v>
      </c>
      <c r="H744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0" s="263" t="str">
        <f>Tabla_Consulta_desde_proyectos6[[#This Row],[PRYApath]]&amp;" "&amp;Tabla_Consulta_desde_proyectos6[[#This Row],[Usunombre]]</f>
        <v>/0002/0002 ALVARO CHAVES SABORIO</v>
      </c>
    </row>
    <row r="7441" spans="1:11" x14ac:dyDescent="0.3">
      <c r="A7441" t="s">
        <v>6326</v>
      </c>
      <c r="B7441" t="s">
        <v>4709</v>
      </c>
      <c r="C7441" t="s">
        <v>6190</v>
      </c>
      <c r="D7441" t="s">
        <v>1086</v>
      </c>
      <c r="E7441" t="s">
        <v>59</v>
      </c>
      <c r="F7441" t="s">
        <v>4434</v>
      </c>
      <c r="G7441">
        <v>2</v>
      </c>
      <c r="H744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1" s="263" t="str">
        <f>Tabla_Consulta_desde_proyectos6[[#This Row],[PRYApath]]&amp;" "&amp;Tabla_Consulta_desde_proyectos6[[#This Row],[Usunombre]]</f>
        <v>/0002/0002 ALVARO CHAVES SABORIO</v>
      </c>
    </row>
    <row r="7442" spans="1:11" x14ac:dyDescent="0.3">
      <c r="A7442" t="s">
        <v>6326</v>
      </c>
      <c r="B7442" t="s">
        <v>4709</v>
      </c>
      <c r="C7442" t="s">
        <v>6328</v>
      </c>
      <c r="D7442" t="s">
        <v>1086</v>
      </c>
      <c r="E7442" t="s">
        <v>69</v>
      </c>
      <c r="F7442" t="s">
        <v>4284</v>
      </c>
      <c r="G7442">
        <v>2</v>
      </c>
      <c r="H744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2" s="263" t="str">
        <f>Tabla_Consulta_desde_proyectos6[[#This Row],[PRYApath]]&amp;" "&amp;Tabla_Consulta_desde_proyectos6[[#This Row],[Usunombre]]</f>
        <v>/0002/0002 DANNY DAVID BUSTOS ROJAS</v>
      </c>
    </row>
    <row r="7443" spans="1:11" x14ac:dyDescent="0.3">
      <c r="A7443" t="s">
        <v>6326</v>
      </c>
      <c r="B7443" t="s">
        <v>4709</v>
      </c>
      <c r="C7443" t="s">
        <v>4773</v>
      </c>
      <c r="D7443" t="s">
        <v>1086</v>
      </c>
      <c r="E7443" t="s">
        <v>69</v>
      </c>
      <c r="F7443" t="s">
        <v>4284</v>
      </c>
      <c r="G7443">
        <v>4</v>
      </c>
      <c r="H744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3" s="263" t="str">
        <f>Tabla_Consulta_desde_proyectos6[[#This Row],[PRYApath]]&amp;" "&amp;Tabla_Consulta_desde_proyectos6[[#This Row],[Usunombre]]</f>
        <v>/0002/0002 DANNY DAVID BUSTOS ROJAS</v>
      </c>
    </row>
    <row r="7444" spans="1:11" x14ac:dyDescent="0.3">
      <c r="A7444" t="s">
        <v>6326</v>
      </c>
      <c r="B7444" t="s">
        <v>4709</v>
      </c>
      <c r="C7444" t="s">
        <v>6329</v>
      </c>
      <c r="D7444" t="s">
        <v>1086</v>
      </c>
      <c r="E7444" t="s">
        <v>69</v>
      </c>
      <c r="F7444" t="s">
        <v>4284</v>
      </c>
      <c r="G7444">
        <v>4</v>
      </c>
      <c r="H744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4" s="263" t="str">
        <f>Tabla_Consulta_desde_proyectos6[[#This Row],[PRYApath]]&amp;" "&amp;Tabla_Consulta_desde_proyectos6[[#This Row],[Usunombre]]</f>
        <v>/0002/0002 DANNY DAVID BUSTOS ROJAS</v>
      </c>
    </row>
    <row r="7445" spans="1:11" x14ac:dyDescent="0.3">
      <c r="A7445" t="s">
        <v>6326</v>
      </c>
      <c r="B7445" t="s">
        <v>4709</v>
      </c>
      <c r="C7445" t="s">
        <v>8472</v>
      </c>
      <c r="D7445" t="s">
        <v>1086</v>
      </c>
      <c r="E7445" t="s">
        <v>69</v>
      </c>
      <c r="F7445" t="s">
        <v>8381</v>
      </c>
      <c r="G7445">
        <v>1</v>
      </c>
      <c r="H7445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5" s="263" t="str">
        <f>Tabla_Consulta_desde_proyectos6[[#This Row],[PRYApath]]&amp;" "&amp;Tabla_Consulta_desde_proyectos6[[#This Row],[Usunombre]]</f>
        <v>/0002/0002 DANNY DAVID BUSTOS ROJAS</v>
      </c>
    </row>
    <row r="7446" spans="1:11" x14ac:dyDescent="0.3">
      <c r="A7446" t="s">
        <v>6326</v>
      </c>
      <c r="B7446" t="s">
        <v>4709</v>
      </c>
      <c r="C7446" t="s">
        <v>6330</v>
      </c>
      <c r="D7446" t="s">
        <v>1086</v>
      </c>
      <c r="E7446" t="s">
        <v>57</v>
      </c>
      <c r="F7446" t="s">
        <v>4258</v>
      </c>
      <c r="G7446">
        <v>0.5</v>
      </c>
      <c r="H744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6" s="263" t="str">
        <f>Tabla_Consulta_desde_proyectos6[[#This Row],[PRYApath]]&amp;" "&amp;Tabla_Consulta_desde_proyectos6[[#This Row],[Usunombre]]</f>
        <v>/0002/0002 JOSE MADRIGAL ARIAS</v>
      </c>
    </row>
    <row r="7447" spans="1:11" x14ac:dyDescent="0.3">
      <c r="A7447" t="s">
        <v>6326</v>
      </c>
      <c r="B7447" t="s">
        <v>4709</v>
      </c>
      <c r="C7447" t="s">
        <v>4728</v>
      </c>
      <c r="D7447" t="s">
        <v>1086</v>
      </c>
      <c r="E7447" t="s">
        <v>57</v>
      </c>
      <c r="F7447" t="s">
        <v>4284</v>
      </c>
      <c r="G7447">
        <v>4</v>
      </c>
      <c r="H744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7" s="263" t="str">
        <f>Tabla_Consulta_desde_proyectos6[[#This Row],[PRYApath]]&amp;" "&amp;Tabla_Consulta_desde_proyectos6[[#This Row],[Usunombre]]</f>
        <v>/0002/0002 JOSE MADRIGAL ARIAS</v>
      </c>
    </row>
    <row r="7448" spans="1:11" x14ac:dyDescent="0.3">
      <c r="A7448" t="s">
        <v>6326</v>
      </c>
      <c r="B7448" t="s">
        <v>4709</v>
      </c>
      <c r="C7448" t="s">
        <v>4728</v>
      </c>
      <c r="D7448" t="s">
        <v>1086</v>
      </c>
      <c r="E7448" t="s">
        <v>57</v>
      </c>
      <c r="F7448" t="s">
        <v>4366</v>
      </c>
      <c r="G7448">
        <v>1</v>
      </c>
      <c r="H744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8" s="263" t="str">
        <f>Tabla_Consulta_desde_proyectos6[[#This Row],[PRYApath]]&amp;" "&amp;Tabla_Consulta_desde_proyectos6[[#This Row],[Usunombre]]</f>
        <v>/0002/0002 JOSE MADRIGAL ARIAS</v>
      </c>
    </row>
    <row r="7449" spans="1:11" x14ac:dyDescent="0.3">
      <c r="A7449" t="s">
        <v>6326</v>
      </c>
      <c r="B7449" t="s">
        <v>4709</v>
      </c>
      <c r="C7449" t="s">
        <v>6330</v>
      </c>
      <c r="D7449" t="s">
        <v>1086</v>
      </c>
      <c r="E7449" t="s">
        <v>57</v>
      </c>
      <c r="F7449" t="s">
        <v>4366</v>
      </c>
      <c r="G7449">
        <v>1</v>
      </c>
      <c r="H744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4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4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49" s="263" t="str">
        <f>Tabla_Consulta_desde_proyectos6[[#This Row],[PRYApath]]&amp;" "&amp;Tabla_Consulta_desde_proyectos6[[#This Row],[Usunombre]]</f>
        <v>/0002/0002 JOSE MADRIGAL ARIAS</v>
      </c>
    </row>
    <row r="7450" spans="1:11" x14ac:dyDescent="0.3">
      <c r="A7450" t="s">
        <v>6326</v>
      </c>
      <c r="B7450" t="s">
        <v>4709</v>
      </c>
      <c r="C7450" t="s">
        <v>6331</v>
      </c>
      <c r="D7450" t="s">
        <v>1086</v>
      </c>
      <c r="E7450" t="s">
        <v>53</v>
      </c>
      <c r="F7450" t="s">
        <v>4258</v>
      </c>
      <c r="G7450">
        <v>2</v>
      </c>
      <c r="H745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0" s="263" t="str">
        <f>Tabla_Consulta_desde_proyectos6[[#This Row],[PRYApath]]&amp;" "&amp;Tabla_Consulta_desde_proyectos6[[#This Row],[Usunombre]]</f>
        <v>/0002/0002 LIZANDRO VILLALOBOS CASTRO</v>
      </c>
    </row>
    <row r="7451" spans="1:11" x14ac:dyDescent="0.3">
      <c r="A7451" t="s">
        <v>6326</v>
      </c>
      <c r="B7451" t="s">
        <v>4709</v>
      </c>
      <c r="C7451" t="s">
        <v>6332</v>
      </c>
      <c r="D7451" t="s">
        <v>1086</v>
      </c>
      <c r="E7451" t="s">
        <v>55</v>
      </c>
      <c r="F7451" t="s">
        <v>4258</v>
      </c>
      <c r="G7451">
        <v>1</v>
      </c>
      <c r="H745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1" s="263" t="str">
        <f>Tabla_Consulta_desde_proyectos6[[#This Row],[PRYApath]]&amp;" "&amp;Tabla_Consulta_desde_proyectos6[[#This Row],[Usunombre]]</f>
        <v>/0002/0002 LUIS ENRIQUE JIMENEZ SANCHO</v>
      </c>
    </row>
    <row r="7452" spans="1:11" x14ac:dyDescent="0.3">
      <c r="A7452" t="s">
        <v>6326</v>
      </c>
      <c r="B7452" t="s">
        <v>4709</v>
      </c>
      <c r="C7452" t="s">
        <v>6333</v>
      </c>
      <c r="D7452" t="s">
        <v>1086</v>
      </c>
      <c r="E7452" t="s">
        <v>55</v>
      </c>
      <c r="F7452" t="s">
        <v>4258</v>
      </c>
      <c r="G7452">
        <v>3</v>
      </c>
      <c r="H745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2" s="263" t="str">
        <f>Tabla_Consulta_desde_proyectos6[[#This Row],[PRYApath]]&amp;" "&amp;Tabla_Consulta_desde_proyectos6[[#This Row],[Usunombre]]</f>
        <v>/0002/0002 LUIS ENRIQUE JIMENEZ SANCHO</v>
      </c>
    </row>
    <row r="7453" spans="1:11" x14ac:dyDescent="0.3">
      <c r="A7453" t="s">
        <v>6326</v>
      </c>
      <c r="B7453" t="s">
        <v>4709</v>
      </c>
      <c r="C7453" t="s">
        <v>6334</v>
      </c>
      <c r="D7453" t="s">
        <v>1086</v>
      </c>
      <c r="E7453" t="s">
        <v>55</v>
      </c>
      <c r="F7453" t="s">
        <v>4342</v>
      </c>
      <c r="G7453">
        <v>2</v>
      </c>
      <c r="H745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3" s="263" t="str">
        <f>Tabla_Consulta_desde_proyectos6[[#This Row],[PRYApath]]&amp;" "&amp;Tabla_Consulta_desde_proyectos6[[#This Row],[Usunombre]]</f>
        <v>/0002/0002 LUIS ENRIQUE JIMENEZ SANCHO</v>
      </c>
    </row>
    <row r="7454" spans="1:11" x14ac:dyDescent="0.3">
      <c r="A7454" t="s">
        <v>6326</v>
      </c>
      <c r="B7454" t="s">
        <v>4709</v>
      </c>
      <c r="C7454" t="s">
        <v>6329</v>
      </c>
      <c r="D7454" t="s">
        <v>1086</v>
      </c>
      <c r="E7454" t="s">
        <v>70</v>
      </c>
      <c r="F7454" t="s">
        <v>4258</v>
      </c>
      <c r="G7454">
        <v>2</v>
      </c>
      <c r="H745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4" s="263" t="str">
        <f>Tabla_Consulta_desde_proyectos6[[#This Row],[PRYApath]]&amp;" "&amp;Tabla_Consulta_desde_proyectos6[[#This Row],[Usunombre]]</f>
        <v>/0002/0002 MARIELA GUTIERREZ HIDALGO</v>
      </c>
    </row>
    <row r="7455" spans="1:11" x14ac:dyDescent="0.3">
      <c r="A7455" t="s">
        <v>6326</v>
      </c>
      <c r="B7455" t="s">
        <v>4709</v>
      </c>
      <c r="C7455" t="s">
        <v>6335</v>
      </c>
      <c r="D7455" t="s">
        <v>1086</v>
      </c>
      <c r="E7455" t="s">
        <v>70</v>
      </c>
      <c r="F7455" t="s">
        <v>4593</v>
      </c>
      <c r="G7455">
        <v>7</v>
      </c>
      <c r="H745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5" s="263" t="str">
        <f>Tabla_Consulta_desde_proyectos6[[#This Row],[PRYApath]]&amp;" "&amp;Tabla_Consulta_desde_proyectos6[[#This Row],[Usunombre]]</f>
        <v>/0002/0002 MARIELA GUTIERREZ HIDALGO</v>
      </c>
    </row>
    <row r="7456" spans="1:11" x14ac:dyDescent="0.3">
      <c r="A7456" t="s">
        <v>6326</v>
      </c>
      <c r="B7456" t="s">
        <v>4709</v>
      </c>
      <c r="C7456" t="s">
        <v>8472</v>
      </c>
      <c r="D7456" t="s">
        <v>1086</v>
      </c>
      <c r="E7456" t="s">
        <v>70</v>
      </c>
      <c r="F7456" t="s">
        <v>8381</v>
      </c>
      <c r="G7456">
        <v>2</v>
      </c>
      <c r="H7456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6" s="263" t="str">
        <f>Tabla_Consulta_desde_proyectos6[[#This Row],[PRYApath]]&amp;" "&amp;Tabla_Consulta_desde_proyectos6[[#This Row],[Usunombre]]</f>
        <v>/0002/0002 MARIELA GUTIERREZ HIDALGO</v>
      </c>
    </row>
    <row r="7457" spans="1:11" x14ac:dyDescent="0.3">
      <c r="A7457" t="s">
        <v>6326</v>
      </c>
      <c r="B7457" t="s">
        <v>4709</v>
      </c>
      <c r="C7457" t="s">
        <v>8473</v>
      </c>
      <c r="D7457" t="s">
        <v>1086</v>
      </c>
      <c r="E7457" t="s">
        <v>70</v>
      </c>
      <c r="F7457" t="s">
        <v>8381</v>
      </c>
      <c r="G7457">
        <v>4.5</v>
      </c>
      <c r="H745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7" s="263" t="str">
        <f>Tabla_Consulta_desde_proyectos6[[#This Row],[PRYApath]]&amp;" "&amp;Tabla_Consulta_desde_proyectos6[[#This Row],[Usunombre]]</f>
        <v>/0002/0002 MARIELA GUTIERREZ HIDALGO</v>
      </c>
    </row>
    <row r="7458" spans="1:11" x14ac:dyDescent="0.3">
      <c r="A7458" t="s">
        <v>6326</v>
      </c>
      <c r="B7458" t="s">
        <v>4709</v>
      </c>
      <c r="C7458" t="s">
        <v>6334</v>
      </c>
      <c r="D7458" t="s">
        <v>1086</v>
      </c>
      <c r="E7458" t="s">
        <v>77</v>
      </c>
      <c r="F7458" t="s">
        <v>4342</v>
      </c>
      <c r="G7458">
        <v>0.5</v>
      </c>
      <c r="H745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8" s="263" t="str">
        <f>Tabla_Consulta_desde_proyectos6[[#This Row],[PRYApath]]&amp;" "&amp;Tabla_Consulta_desde_proyectos6[[#This Row],[Usunombre]]</f>
        <v>/0002/0002 REIDY VALENCIA RUBI</v>
      </c>
    </row>
    <row r="7459" spans="1:11" x14ac:dyDescent="0.3">
      <c r="A7459" t="s">
        <v>6326</v>
      </c>
      <c r="B7459" t="s">
        <v>4709</v>
      </c>
      <c r="C7459" t="s">
        <v>6336</v>
      </c>
      <c r="D7459" t="s">
        <v>1086</v>
      </c>
      <c r="E7459" t="s">
        <v>77</v>
      </c>
      <c r="F7459" t="s">
        <v>4388</v>
      </c>
      <c r="G7459">
        <v>4</v>
      </c>
      <c r="H745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5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5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59" s="263" t="str">
        <f>Tabla_Consulta_desde_proyectos6[[#This Row],[PRYApath]]&amp;" "&amp;Tabla_Consulta_desde_proyectos6[[#This Row],[Usunombre]]</f>
        <v>/0002/0002 REIDY VALENCIA RUBI</v>
      </c>
    </row>
    <row r="7460" spans="1:11" x14ac:dyDescent="0.3">
      <c r="A7460" t="s">
        <v>6326</v>
      </c>
      <c r="B7460" t="s">
        <v>4709</v>
      </c>
      <c r="C7460" t="s">
        <v>6337</v>
      </c>
      <c r="D7460" t="s">
        <v>1086</v>
      </c>
      <c r="E7460" t="s">
        <v>77</v>
      </c>
      <c r="F7460" t="s">
        <v>4493</v>
      </c>
      <c r="G7460">
        <v>6</v>
      </c>
      <c r="H746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0" s="263" t="str">
        <f>Tabla_Consulta_desde_proyectos6[[#This Row],[PRYApath]]&amp;" "&amp;Tabla_Consulta_desde_proyectos6[[#This Row],[Usunombre]]</f>
        <v>/0002/0002 REIDY VALENCIA RUBI</v>
      </c>
    </row>
    <row r="7461" spans="1:11" x14ac:dyDescent="0.3">
      <c r="A7461" t="s">
        <v>6326</v>
      </c>
      <c r="B7461" t="s">
        <v>4709</v>
      </c>
      <c r="C7461" t="s">
        <v>6337</v>
      </c>
      <c r="D7461" t="s">
        <v>1086</v>
      </c>
      <c r="E7461" t="s">
        <v>77</v>
      </c>
      <c r="F7461" t="s">
        <v>4559</v>
      </c>
      <c r="G7461">
        <v>1</v>
      </c>
      <c r="H746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1" s="263" t="str">
        <f>Tabla_Consulta_desde_proyectos6[[#This Row],[PRYApath]]&amp;" "&amp;Tabla_Consulta_desde_proyectos6[[#This Row],[Usunombre]]</f>
        <v>/0002/0002 REIDY VALENCIA RUBI</v>
      </c>
    </row>
    <row r="7462" spans="1:11" x14ac:dyDescent="0.3">
      <c r="A7462" t="s">
        <v>6326</v>
      </c>
      <c r="B7462" t="s">
        <v>4709</v>
      </c>
      <c r="C7462" t="s">
        <v>6338</v>
      </c>
      <c r="D7462" t="s">
        <v>1086</v>
      </c>
      <c r="E7462" t="s">
        <v>77</v>
      </c>
      <c r="F7462" t="s">
        <v>4559</v>
      </c>
      <c r="G7462">
        <v>15</v>
      </c>
      <c r="H746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2" s="263" t="str">
        <f>Tabla_Consulta_desde_proyectos6[[#This Row],[PRYApath]]&amp;" "&amp;Tabla_Consulta_desde_proyectos6[[#This Row],[Usunombre]]</f>
        <v>/0002/0002 REIDY VALENCIA RUBI</v>
      </c>
    </row>
    <row r="7463" spans="1:11" x14ac:dyDescent="0.3">
      <c r="A7463" t="s">
        <v>6326</v>
      </c>
      <c r="B7463" t="s">
        <v>4709</v>
      </c>
      <c r="C7463" t="s">
        <v>6339</v>
      </c>
      <c r="D7463" t="s">
        <v>1086</v>
      </c>
      <c r="E7463" t="s">
        <v>77</v>
      </c>
      <c r="F7463" t="s">
        <v>4610</v>
      </c>
      <c r="G7463">
        <v>0.5</v>
      </c>
      <c r="H746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3" s="263" t="str">
        <f>Tabla_Consulta_desde_proyectos6[[#This Row],[PRYApath]]&amp;" "&amp;Tabla_Consulta_desde_proyectos6[[#This Row],[Usunombre]]</f>
        <v>/0002/0002 REIDY VALENCIA RUBI</v>
      </c>
    </row>
    <row r="7464" spans="1:11" x14ac:dyDescent="0.3">
      <c r="A7464" t="s">
        <v>6326</v>
      </c>
      <c r="B7464" t="s">
        <v>4709</v>
      </c>
      <c r="C7464" t="s">
        <v>4728</v>
      </c>
      <c r="D7464" t="s">
        <v>1100</v>
      </c>
      <c r="E7464" t="s">
        <v>57</v>
      </c>
      <c r="F7464" t="s">
        <v>4422</v>
      </c>
      <c r="G7464">
        <v>3</v>
      </c>
      <c r="H746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4" s="263" t="str">
        <f>Tabla_Consulta_desde_proyectos6[[#This Row],[PRYApath]]&amp;" "&amp;Tabla_Consulta_desde_proyectos6[[#This Row],[Usunombre]]</f>
        <v>/0002/0010 JOSE MADRIGAL ARIAS</v>
      </c>
    </row>
    <row r="7465" spans="1:11" x14ac:dyDescent="0.3">
      <c r="A7465" t="s">
        <v>6326</v>
      </c>
      <c r="D7465" t="s">
        <v>1096</v>
      </c>
      <c r="E7465" t="s">
        <v>4190</v>
      </c>
      <c r="F7465" t="s">
        <v>4258</v>
      </c>
      <c r="G7465">
        <v>1</v>
      </c>
      <c r="H746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5" s="263" t="str">
        <f>Tabla_Consulta_desde_proyectos6[[#This Row],[PRYApath]]&amp;" "&amp;Tabla_Consulta_desde_proyectos6[[#This Row],[Usunombre]]</f>
        <v>/0006/0002 ARLYN GUEVARA ARRIETA</v>
      </c>
    </row>
    <row r="7466" spans="1:11" x14ac:dyDescent="0.3">
      <c r="A7466" t="s">
        <v>6326</v>
      </c>
      <c r="B7466" t="s">
        <v>4963</v>
      </c>
      <c r="C7466" t="s">
        <v>4964</v>
      </c>
      <c r="D7466" t="s">
        <v>5198</v>
      </c>
      <c r="E7466" t="s">
        <v>65</v>
      </c>
      <c r="F7466" t="s">
        <v>4258</v>
      </c>
      <c r="G7466">
        <v>3</v>
      </c>
      <c r="H746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6" s="263" t="str">
        <f>Tabla_Consulta_desde_proyectos6[[#This Row],[PRYApath]]&amp;" "&amp;Tabla_Consulta_desde_proyectos6[[#This Row],[Usunombre]]</f>
        <v>/0010/0012 ALFONSO VARGAS CHAVES</v>
      </c>
    </row>
    <row r="7467" spans="1:11" x14ac:dyDescent="0.3">
      <c r="A7467" t="s">
        <v>6326</v>
      </c>
      <c r="B7467" t="s">
        <v>4960</v>
      </c>
      <c r="C7467" t="s">
        <v>4961</v>
      </c>
      <c r="D7467" t="s">
        <v>4962</v>
      </c>
      <c r="E7467" t="s">
        <v>65</v>
      </c>
      <c r="F7467" t="s">
        <v>4258</v>
      </c>
      <c r="G7467">
        <v>1.75</v>
      </c>
      <c r="H746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7" s="263" t="str">
        <f>Tabla_Consulta_desde_proyectos6[[#This Row],[PRYApath]]&amp;" "&amp;Tabla_Consulta_desde_proyectos6[[#This Row],[Usunombre]]</f>
        <v>/0010/0014 ALFONSO VARGAS CHAVES</v>
      </c>
    </row>
    <row r="7468" spans="1:11" x14ac:dyDescent="0.3">
      <c r="A7468" t="s">
        <v>6326</v>
      </c>
      <c r="B7468" t="s">
        <v>4967</v>
      </c>
      <c r="C7468" t="s">
        <v>4968</v>
      </c>
      <c r="D7468" t="s">
        <v>5199</v>
      </c>
      <c r="E7468" t="s">
        <v>65</v>
      </c>
      <c r="F7468" t="s">
        <v>4258</v>
      </c>
      <c r="G7468">
        <v>0.75</v>
      </c>
      <c r="H746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8" s="263" t="str">
        <f>Tabla_Consulta_desde_proyectos6[[#This Row],[PRYApath]]&amp;" "&amp;Tabla_Consulta_desde_proyectos6[[#This Row],[Usunombre]]</f>
        <v>/0010/0016 ALFONSO VARGAS CHAVES</v>
      </c>
    </row>
    <row r="7469" spans="1:11" x14ac:dyDescent="0.3">
      <c r="A7469" t="s">
        <v>6340</v>
      </c>
      <c r="D7469" t="s">
        <v>6341</v>
      </c>
      <c r="E7469" t="s">
        <v>57</v>
      </c>
      <c r="F7469" t="s">
        <v>4284</v>
      </c>
      <c r="G7469">
        <v>0.25</v>
      </c>
      <c r="H746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6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6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69" s="263" t="str">
        <f>Tabla_Consulta_desde_proyectos6[[#This Row],[PRYApath]]&amp;" "&amp;Tabla_Consulta_desde_proyectos6[[#This Row],[Usunombre]]</f>
        <v>/0026/0002/0006 JOSE MADRIGAL ARIAS</v>
      </c>
    </row>
    <row r="7470" spans="1:11" x14ac:dyDescent="0.3">
      <c r="A7470" t="s">
        <v>109</v>
      </c>
      <c r="B7470" t="s">
        <v>4709</v>
      </c>
      <c r="C7470" t="s">
        <v>6342</v>
      </c>
      <c r="D7470" t="s">
        <v>1086</v>
      </c>
      <c r="E7470" t="s">
        <v>59</v>
      </c>
      <c r="F7470" t="s">
        <v>4258</v>
      </c>
      <c r="G7470">
        <v>7</v>
      </c>
      <c r="H747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0" s="263" t="str">
        <f>Tabla_Consulta_desde_proyectos6[[#This Row],[PRYApath]]&amp;" "&amp;Tabla_Consulta_desde_proyectos6[[#This Row],[Usunombre]]</f>
        <v>/0002/0002 ALVARO CHAVES SABORIO</v>
      </c>
    </row>
    <row r="7471" spans="1:11" x14ac:dyDescent="0.3">
      <c r="A7471" t="s">
        <v>109</v>
      </c>
      <c r="B7471" t="s">
        <v>4709</v>
      </c>
      <c r="C7471" t="s">
        <v>6343</v>
      </c>
      <c r="D7471" t="s">
        <v>1086</v>
      </c>
      <c r="E7471" t="s">
        <v>59</v>
      </c>
      <c r="F7471" t="s">
        <v>4258</v>
      </c>
      <c r="G7471">
        <v>8</v>
      </c>
      <c r="H747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1" s="263" t="str">
        <f>Tabla_Consulta_desde_proyectos6[[#This Row],[PRYApath]]&amp;" "&amp;Tabla_Consulta_desde_proyectos6[[#This Row],[Usunombre]]</f>
        <v>/0002/0002 ALVARO CHAVES SABORIO</v>
      </c>
    </row>
    <row r="7472" spans="1:11" x14ac:dyDescent="0.3">
      <c r="A7472" t="s">
        <v>109</v>
      </c>
      <c r="B7472" t="s">
        <v>4709</v>
      </c>
      <c r="C7472" t="s">
        <v>6344</v>
      </c>
      <c r="D7472" t="s">
        <v>1086</v>
      </c>
      <c r="E7472" t="s">
        <v>59</v>
      </c>
      <c r="F7472" t="s">
        <v>4342</v>
      </c>
      <c r="G7472">
        <v>3.5</v>
      </c>
      <c r="H747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2" s="263" t="str">
        <f>Tabla_Consulta_desde_proyectos6[[#This Row],[PRYApath]]&amp;" "&amp;Tabla_Consulta_desde_proyectos6[[#This Row],[Usunombre]]</f>
        <v>/0002/0002 ALVARO CHAVES SABORIO</v>
      </c>
    </row>
    <row r="7473" spans="1:11" x14ac:dyDescent="0.3">
      <c r="A7473" t="s">
        <v>109</v>
      </c>
      <c r="B7473" t="s">
        <v>4709</v>
      </c>
      <c r="C7473" t="s">
        <v>6345</v>
      </c>
      <c r="D7473" t="s">
        <v>1086</v>
      </c>
      <c r="E7473" t="s">
        <v>59</v>
      </c>
      <c r="F7473" t="s">
        <v>4366</v>
      </c>
      <c r="G7473">
        <v>2</v>
      </c>
      <c r="H747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3" s="263" t="str">
        <f>Tabla_Consulta_desde_proyectos6[[#This Row],[PRYApath]]&amp;" "&amp;Tabla_Consulta_desde_proyectos6[[#This Row],[Usunombre]]</f>
        <v>/0002/0002 ALVARO CHAVES SABORIO</v>
      </c>
    </row>
    <row r="7474" spans="1:11" x14ac:dyDescent="0.3">
      <c r="A7474" t="s">
        <v>109</v>
      </c>
      <c r="B7474" t="s">
        <v>4709</v>
      </c>
      <c r="C7474" t="s">
        <v>6346</v>
      </c>
      <c r="D7474" t="s">
        <v>1086</v>
      </c>
      <c r="E7474" t="s">
        <v>59</v>
      </c>
      <c r="F7474" t="s">
        <v>4388</v>
      </c>
      <c r="G7474">
        <v>1</v>
      </c>
      <c r="H747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4" s="263" t="str">
        <f>Tabla_Consulta_desde_proyectos6[[#This Row],[PRYApath]]&amp;" "&amp;Tabla_Consulta_desde_proyectos6[[#This Row],[Usunombre]]</f>
        <v>/0002/0002 ALVARO CHAVES SABORIO</v>
      </c>
    </row>
    <row r="7475" spans="1:11" x14ac:dyDescent="0.3">
      <c r="A7475" t="s">
        <v>109</v>
      </c>
      <c r="B7475" t="s">
        <v>4709</v>
      </c>
      <c r="C7475" t="s">
        <v>6347</v>
      </c>
      <c r="D7475" t="s">
        <v>1086</v>
      </c>
      <c r="E7475" t="s">
        <v>59</v>
      </c>
      <c r="F7475" t="s">
        <v>4559</v>
      </c>
      <c r="G7475">
        <v>2.5</v>
      </c>
      <c r="H747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5" s="263" t="str">
        <f>Tabla_Consulta_desde_proyectos6[[#This Row],[PRYApath]]&amp;" "&amp;Tabla_Consulta_desde_proyectos6[[#This Row],[Usunombre]]</f>
        <v>/0002/0002 ALVARO CHAVES SABORIO</v>
      </c>
    </row>
    <row r="7476" spans="1:11" x14ac:dyDescent="0.3">
      <c r="A7476" t="s">
        <v>109</v>
      </c>
      <c r="B7476" t="s">
        <v>4709</v>
      </c>
      <c r="C7476" t="s">
        <v>6348</v>
      </c>
      <c r="D7476" t="s">
        <v>1086</v>
      </c>
      <c r="E7476" t="s">
        <v>69</v>
      </c>
      <c r="F7476" t="s">
        <v>4366</v>
      </c>
      <c r="G7476">
        <v>2</v>
      </c>
      <c r="H747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6" s="263" t="str">
        <f>Tabla_Consulta_desde_proyectos6[[#This Row],[PRYApath]]&amp;" "&amp;Tabla_Consulta_desde_proyectos6[[#This Row],[Usunombre]]</f>
        <v>/0002/0002 DANNY DAVID BUSTOS ROJAS</v>
      </c>
    </row>
    <row r="7477" spans="1:11" x14ac:dyDescent="0.3">
      <c r="A7477" t="s">
        <v>109</v>
      </c>
      <c r="B7477" t="s">
        <v>4709</v>
      </c>
      <c r="C7477" t="s">
        <v>6348</v>
      </c>
      <c r="D7477" t="s">
        <v>1086</v>
      </c>
      <c r="E7477" t="s">
        <v>69</v>
      </c>
      <c r="F7477" t="s">
        <v>4388</v>
      </c>
      <c r="G7477">
        <v>3</v>
      </c>
      <c r="H747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7" s="263" t="str">
        <f>Tabla_Consulta_desde_proyectos6[[#This Row],[PRYApath]]&amp;" "&amp;Tabla_Consulta_desde_proyectos6[[#This Row],[Usunombre]]</f>
        <v>/0002/0002 DANNY DAVID BUSTOS ROJAS</v>
      </c>
    </row>
    <row r="7478" spans="1:11" x14ac:dyDescent="0.3">
      <c r="A7478" t="s">
        <v>109</v>
      </c>
      <c r="B7478" t="s">
        <v>4709</v>
      </c>
      <c r="C7478" t="s">
        <v>6344</v>
      </c>
      <c r="D7478" t="s">
        <v>1086</v>
      </c>
      <c r="E7478" t="s">
        <v>70</v>
      </c>
      <c r="F7478" t="s">
        <v>4284</v>
      </c>
      <c r="G7478">
        <v>3</v>
      </c>
      <c r="H747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8" s="263" t="str">
        <f>Tabla_Consulta_desde_proyectos6[[#This Row],[PRYApath]]&amp;" "&amp;Tabla_Consulta_desde_proyectos6[[#This Row],[Usunombre]]</f>
        <v>/0002/0002 MARIELA GUTIERREZ HIDALGO</v>
      </c>
    </row>
    <row r="7479" spans="1:11" x14ac:dyDescent="0.3">
      <c r="A7479" t="s">
        <v>109</v>
      </c>
      <c r="B7479" t="s">
        <v>4709</v>
      </c>
      <c r="C7479" t="s">
        <v>6349</v>
      </c>
      <c r="D7479" t="s">
        <v>4919</v>
      </c>
      <c r="E7479" t="s">
        <v>58</v>
      </c>
      <c r="F7479" t="s">
        <v>4342</v>
      </c>
      <c r="G7479">
        <v>2.5</v>
      </c>
      <c r="H747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7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7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79" s="263" t="str">
        <f>Tabla_Consulta_desde_proyectos6[[#This Row],[PRYApath]]&amp;" "&amp;Tabla_Consulta_desde_proyectos6[[#This Row],[Usunombre]]</f>
        <v>/0002/0024 MELVIN BRENES GOMEZ</v>
      </c>
    </row>
    <row r="7480" spans="1:11" x14ac:dyDescent="0.3">
      <c r="A7480" t="s">
        <v>6350</v>
      </c>
      <c r="D7480" t="s">
        <v>4926</v>
      </c>
      <c r="E7480" t="s">
        <v>3972</v>
      </c>
      <c r="F7480" t="s">
        <v>8381</v>
      </c>
      <c r="G7480">
        <v>4</v>
      </c>
      <c r="H748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0" s="263" t="str">
        <f>Tabla_Consulta_desde_proyectos6[[#This Row],[PRYApath]]&amp;" "&amp;Tabla_Consulta_desde_proyectos6[[#This Row],[Usunombre]]</f>
        <v>/0002/0002/0004 AXEL MATUS VARGAS</v>
      </c>
    </row>
    <row r="7481" spans="1:11" x14ac:dyDescent="0.3">
      <c r="A7481" t="s">
        <v>6350</v>
      </c>
      <c r="D7481" t="s">
        <v>6393</v>
      </c>
      <c r="E7481" t="s">
        <v>3972</v>
      </c>
      <c r="F7481" t="s">
        <v>8381</v>
      </c>
      <c r="G7481">
        <v>4</v>
      </c>
      <c r="H748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1" s="263" t="str">
        <f>Tabla_Consulta_desde_proyectos6[[#This Row],[PRYApath]]&amp;" "&amp;Tabla_Consulta_desde_proyectos6[[#This Row],[Usunombre]]</f>
        <v>/0002/0002/0010 AXEL MATUS VARGAS</v>
      </c>
    </row>
    <row r="7482" spans="1:11" x14ac:dyDescent="0.3">
      <c r="A7482" t="s">
        <v>6350</v>
      </c>
      <c r="B7482" t="s">
        <v>4709</v>
      </c>
      <c r="C7482" t="s">
        <v>5007</v>
      </c>
      <c r="D7482" t="s">
        <v>5010</v>
      </c>
      <c r="E7482" t="s">
        <v>52</v>
      </c>
      <c r="F7482" t="s">
        <v>4593</v>
      </c>
      <c r="G7482">
        <v>3</v>
      </c>
      <c r="H748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2" s="263" t="str">
        <f>Tabla_Consulta_desde_proyectos6[[#This Row],[PRYApath]]&amp;" "&amp;Tabla_Consulta_desde_proyectos6[[#This Row],[Usunombre]]</f>
        <v>/0002/0004/0010 JUAN ANTONIO MORA GARCIA</v>
      </c>
    </row>
    <row r="7483" spans="1:11" x14ac:dyDescent="0.3">
      <c r="A7483" t="s">
        <v>6350</v>
      </c>
      <c r="B7483" t="s">
        <v>4709</v>
      </c>
      <c r="C7483" t="s">
        <v>5007</v>
      </c>
      <c r="D7483" t="s">
        <v>5010</v>
      </c>
      <c r="E7483" t="s">
        <v>52</v>
      </c>
      <c r="F7483" t="s">
        <v>4610</v>
      </c>
      <c r="G7483">
        <v>1.5</v>
      </c>
      <c r="H748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3" s="263" t="str">
        <f>Tabla_Consulta_desde_proyectos6[[#This Row],[PRYApath]]&amp;" "&amp;Tabla_Consulta_desde_proyectos6[[#This Row],[Usunombre]]</f>
        <v>/0002/0004/0010 JUAN ANTONIO MORA GARCIA</v>
      </c>
    </row>
    <row r="7484" spans="1:11" x14ac:dyDescent="0.3">
      <c r="A7484" t="s">
        <v>6350</v>
      </c>
      <c r="B7484" t="s">
        <v>4709</v>
      </c>
      <c r="C7484" t="s">
        <v>5007</v>
      </c>
      <c r="D7484" t="s">
        <v>6351</v>
      </c>
      <c r="E7484" t="s">
        <v>52</v>
      </c>
      <c r="F7484" t="s">
        <v>4692</v>
      </c>
      <c r="G7484">
        <v>4</v>
      </c>
      <c r="H748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4" s="263" t="str">
        <f>Tabla_Consulta_desde_proyectos6[[#This Row],[PRYApath]]&amp;" "&amp;Tabla_Consulta_desde_proyectos6[[#This Row],[Usunombre]]</f>
        <v>/0002/0004/0012 JUAN ANTONIO MORA GARCIA</v>
      </c>
    </row>
    <row r="7485" spans="1:11" x14ac:dyDescent="0.3">
      <c r="A7485" t="s">
        <v>6350</v>
      </c>
      <c r="B7485" t="s">
        <v>4709</v>
      </c>
      <c r="C7485" t="s">
        <v>5007</v>
      </c>
      <c r="D7485" t="s">
        <v>6352</v>
      </c>
      <c r="E7485" t="s">
        <v>52</v>
      </c>
      <c r="F7485" t="s">
        <v>4610</v>
      </c>
      <c r="G7485">
        <v>3</v>
      </c>
      <c r="H748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5" s="263" t="str">
        <f>Tabla_Consulta_desde_proyectos6[[#This Row],[PRYApath]]&amp;" "&amp;Tabla_Consulta_desde_proyectos6[[#This Row],[Usunombre]]</f>
        <v>/0002/0004/0016 JUAN ANTONIO MORA GARCIA</v>
      </c>
    </row>
    <row r="7486" spans="1:11" x14ac:dyDescent="0.3">
      <c r="A7486" t="s">
        <v>6350</v>
      </c>
      <c r="D7486" t="s">
        <v>4547</v>
      </c>
      <c r="E7486" t="s">
        <v>3972</v>
      </c>
      <c r="F7486" t="s">
        <v>4593</v>
      </c>
      <c r="G7486">
        <v>2</v>
      </c>
      <c r="H748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6" s="263" t="str">
        <f>Tabla_Consulta_desde_proyectos6[[#This Row],[PRYApath]]&amp;" "&amp;Tabla_Consulta_desde_proyectos6[[#This Row],[Usunombre]]</f>
        <v>/0006/0008/0002 AXEL MATUS VARGAS</v>
      </c>
    </row>
    <row r="7487" spans="1:11" x14ac:dyDescent="0.3">
      <c r="A7487" t="s">
        <v>6350</v>
      </c>
      <c r="D7487" t="s">
        <v>4547</v>
      </c>
      <c r="E7487" t="s">
        <v>50</v>
      </c>
      <c r="F7487" t="s">
        <v>4610</v>
      </c>
      <c r="G7487">
        <v>8</v>
      </c>
      <c r="H748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7" s="263" t="str">
        <f>Tabla_Consulta_desde_proyectos6[[#This Row],[PRYApath]]&amp;" "&amp;Tabla_Consulta_desde_proyectos6[[#This Row],[Usunombre]]</f>
        <v>/0006/0008/0002 ROGER GARCIA FERNANDEZ</v>
      </c>
    </row>
    <row r="7488" spans="1:11" x14ac:dyDescent="0.3">
      <c r="A7488" t="s">
        <v>6350</v>
      </c>
      <c r="D7488" t="s">
        <v>4547</v>
      </c>
      <c r="E7488" t="s">
        <v>50</v>
      </c>
      <c r="F7488" t="s">
        <v>4692</v>
      </c>
      <c r="G7488">
        <v>24</v>
      </c>
      <c r="H748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8" s="263" t="str">
        <f>Tabla_Consulta_desde_proyectos6[[#This Row],[PRYApath]]&amp;" "&amp;Tabla_Consulta_desde_proyectos6[[#This Row],[Usunombre]]</f>
        <v>/0006/0008/0002 ROGER GARCIA FERNANDEZ</v>
      </c>
    </row>
    <row r="7489" spans="1:11" x14ac:dyDescent="0.3">
      <c r="A7489" t="s">
        <v>6350</v>
      </c>
      <c r="D7489" t="s">
        <v>5507</v>
      </c>
      <c r="E7489" t="s">
        <v>51</v>
      </c>
      <c r="F7489" t="s">
        <v>4593</v>
      </c>
      <c r="G7489">
        <v>1</v>
      </c>
      <c r="H748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8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8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89" s="263" t="str">
        <f>Tabla_Consulta_desde_proyectos6[[#This Row],[PRYApath]]&amp;" "&amp;Tabla_Consulta_desde_proyectos6[[#This Row],[Usunombre]]</f>
        <v>/0006/0010 FREDERICK CASTRO MURILLO</v>
      </c>
    </row>
    <row r="7490" spans="1:11" x14ac:dyDescent="0.3">
      <c r="A7490" t="s">
        <v>6350</v>
      </c>
      <c r="B7490" t="s">
        <v>4709</v>
      </c>
      <c r="C7490" t="s">
        <v>8474</v>
      </c>
      <c r="D7490" t="s">
        <v>3874</v>
      </c>
      <c r="E7490" t="s">
        <v>70</v>
      </c>
      <c r="F7490" t="s">
        <v>8381</v>
      </c>
      <c r="G7490">
        <v>2</v>
      </c>
      <c r="H7490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0" s="263" t="str">
        <f>Tabla_Consulta_desde_proyectos6[[#This Row],[PRYApath]]&amp;" "&amp;Tabla_Consulta_desde_proyectos6[[#This Row],[Usunombre]]</f>
        <v>/0008/0002 MARIELA GUTIERREZ HIDALGO</v>
      </c>
    </row>
    <row r="7491" spans="1:11" x14ac:dyDescent="0.3">
      <c r="A7491" t="s">
        <v>4661</v>
      </c>
      <c r="B7491" t="s">
        <v>4709</v>
      </c>
      <c r="C7491" t="s">
        <v>5016</v>
      </c>
      <c r="D7491" t="s">
        <v>1086</v>
      </c>
      <c r="E7491" t="s">
        <v>59</v>
      </c>
      <c r="F7491" t="s">
        <v>4559</v>
      </c>
      <c r="G7491">
        <v>5</v>
      </c>
      <c r="H749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1" s="263" t="str">
        <f>Tabla_Consulta_desde_proyectos6[[#This Row],[PRYApath]]&amp;" "&amp;Tabla_Consulta_desde_proyectos6[[#This Row],[Usunombre]]</f>
        <v>/0002/0002 ALVARO CHAVES SABORIO</v>
      </c>
    </row>
    <row r="7492" spans="1:11" x14ac:dyDescent="0.3">
      <c r="A7492" t="s">
        <v>4661</v>
      </c>
      <c r="B7492" t="s">
        <v>4709</v>
      </c>
      <c r="C7492" t="s">
        <v>5016</v>
      </c>
      <c r="D7492" t="s">
        <v>1086</v>
      </c>
      <c r="E7492" t="s">
        <v>59</v>
      </c>
      <c r="F7492" t="s">
        <v>4593</v>
      </c>
      <c r="G7492">
        <v>20</v>
      </c>
      <c r="H749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2" s="263" t="str">
        <f>Tabla_Consulta_desde_proyectos6[[#This Row],[PRYApath]]&amp;" "&amp;Tabla_Consulta_desde_proyectos6[[#This Row],[Usunombre]]</f>
        <v>/0002/0002 ALVARO CHAVES SABORIO</v>
      </c>
    </row>
    <row r="7493" spans="1:11" x14ac:dyDescent="0.3">
      <c r="A7493" t="s">
        <v>4661</v>
      </c>
      <c r="B7493" t="s">
        <v>4709</v>
      </c>
      <c r="C7493" t="s">
        <v>5070</v>
      </c>
      <c r="D7493" t="s">
        <v>1086</v>
      </c>
      <c r="E7493" t="s">
        <v>59</v>
      </c>
      <c r="F7493" t="s">
        <v>4640</v>
      </c>
      <c r="G7493">
        <v>1.5</v>
      </c>
      <c r="H749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3" s="263" t="str">
        <f>Tabla_Consulta_desde_proyectos6[[#This Row],[PRYApath]]&amp;" "&amp;Tabla_Consulta_desde_proyectos6[[#This Row],[Usunombre]]</f>
        <v>/0002/0002 ALVARO CHAVES SABORIO</v>
      </c>
    </row>
    <row r="7494" spans="1:11" x14ac:dyDescent="0.3">
      <c r="A7494" t="s">
        <v>4661</v>
      </c>
      <c r="B7494" t="s">
        <v>4709</v>
      </c>
      <c r="C7494" t="s">
        <v>6268</v>
      </c>
      <c r="D7494" t="s">
        <v>1086</v>
      </c>
      <c r="E7494" t="s">
        <v>59</v>
      </c>
      <c r="F7494" t="s">
        <v>4640</v>
      </c>
      <c r="G7494">
        <v>1.5</v>
      </c>
      <c r="H749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4" s="263" t="str">
        <f>Tabla_Consulta_desde_proyectos6[[#This Row],[PRYApath]]&amp;" "&amp;Tabla_Consulta_desde_proyectos6[[#This Row],[Usunombre]]</f>
        <v>/0002/0002 ALVARO CHAVES SABORIO</v>
      </c>
    </row>
    <row r="7495" spans="1:11" x14ac:dyDescent="0.3">
      <c r="A7495" t="s">
        <v>4661</v>
      </c>
      <c r="B7495" t="s">
        <v>4709</v>
      </c>
      <c r="C7495" t="s">
        <v>8475</v>
      </c>
      <c r="D7495" t="s">
        <v>1086</v>
      </c>
      <c r="E7495" t="s">
        <v>59</v>
      </c>
      <c r="F7495" t="s">
        <v>8381</v>
      </c>
      <c r="G7495">
        <v>1.5</v>
      </c>
      <c r="H7495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5" s="263" t="str">
        <f>Tabla_Consulta_desde_proyectos6[[#This Row],[PRYApath]]&amp;" "&amp;Tabla_Consulta_desde_proyectos6[[#This Row],[Usunombre]]</f>
        <v>/0002/0002 ALVARO CHAVES SABORIO</v>
      </c>
    </row>
    <row r="7496" spans="1:11" x14ac:dyDescent="0.3">
      <c r="A7496" t="s">
        <v>4661</v>
      </c>
      <c r="B7496" t="s">
        <v>4709</v>
      </c>
      <c r="C7496" t="s">
        <v>6353</v>
      </c>
      <c r="D7496" t="s">
        <v>1086</v>
      </c>
      <c r="E7496" t="s">
        <v>63</v>
      </c>
      <c r="F7496" t="s">
        <v>4640</v>
      </c>
      <c r="G7496">
        <v>4</v>
      </c>
      <c r="H749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6" s="263" t="str">
        <f>Tabla_Consulta_desde_proyectos6[[#This Row],[PRYApath]]&amp;" "&amp;Tabla_Consulta_desde_proyectos6[[#This Row],[Usunombre]]</f>
        <v>/0002/0002 CAROL RODRIGUEZ SOLORZANO</v>
      </c>
    </row>
    <row r="7497" spans="1:11" x14ac:dyDescent="0.3">
      <c r="A7497" t="s">
        <v>4661</v>
      </c>
      <c r="B7497" t="s">
        <v>4709</v>
      </c>
      <c r="C7497" t="s">
        <v>5779</v>
      </c>
      <c r="D7497" t="s">
        <v>1086</v>
      </c>
      <c r="E7497" t="s">
        <v>63</v>
      </c>
      <c r="F7497" t="s">
        <v>4640</v>
      </c>
      <c r="G7497">
        <v>6</v>
      </c>
      <c r="H749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7" s="263" t="str">
        <f>Tabla_Consulta_desde_proyectos6[[#This Row],[PRYApath]]&amp;" "&amp;Tabla_Consulta_desde_proyectos6[[#This Row],[Usunombre]]</f>
        <v>/0002/0002 CAROL RODRIGUEZ SOLORZANO</v>
      </c>
    </row>
    <row r="7498" spans="1:11" x14ac:dyDescent="0.3">
      <c r="A7498" t="s">
        <v>4661</v>
      </c>
      <c r="B7498" t="s">
        <v>4709</v>
      </c>
      <c r="C7498" t="s">
        <v>5084</v>
      </c>
      <c r="D7498" t="s">
        <v>1086</v>
      </c>
      <c r="E7498" t="s">
        <v>69</v>
      </c>
      <c r="F7498" t="s">
        <v>4610</v>
      </c>
      <c r="G7498">
        <v>1</v>
      </c>
      <c r="H749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8" s="263" t="str">
        <f>Tabla_Consulta_desde_proyectos6[[#This Row],[PRYApath]]&amp;" "&amp;Tabla_Consulta_desde_proyectos6[[#This Row],[Usunombre]]</f>
        <v>/0002/0002 DANNY DAVID BUSTOS ROJAS</v>
      </c>
    </row>
    <row r="7499" spans="1:11" x14ac:dyDescent="0.3">
      <c r="A7499" t="s">
        <v>4661</v>
      </c>
      <c r="B7499" t="s">
        <v>4709</v>
      </c>
      <c r="C7499" t="s">
        <v>5550</v>
      </c>
      <c r="D7499" t="s">
        <v>1086</v>
      </c>
      <c r="E7499" t="s">
        <v>69</v>
      </c>
      <c r="F7499" t="s">
        <v>4610</v>
      </c>
      <c r="G7499">
        <v>1</v>
      </c>
      <c r="H749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49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49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499" s="263" t="str">
        <f>Tabla_Consulta_desde_proyectos6[[#This Row],[PRYApath]]&amp;" "&amp;Tabla_Consulta_desde_proyectos6[[#This Row],[Usunombre]]</f>
        <v>/0002/0002 DANNY DAVID BUSTOS ROJAS</v>
      </c>
    </row>
    <row r="7500" spans="1:11" x14ac:dyDescent="0.3">
      <c r="A7500" t="s">
        <v>4661</v>
      </c>
      <c r="B7500" t="s">
        <v>4709</v>
      </c>
      <c r="C7500" t="s">
        <v>5346</v>
      </c>
      <c r="D7500" t="s">
        <v>1086</v>
      </c>
      <c r="E7500" t="s">
        <v>69</v>
      </c>
      <c r="F7500" t="s">
        <v>4692</v>
      </c>
      <c r="G7500">
        <v>3</v>
      </c>
      <c r="H750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0" s="263" t="str">
        <f>Tabla_Consulta_desde_proyectos6[[#This Row],[PRYApath]]&amp;" "&amp;Tabla_Consulta_desde_proyectos6[[#This Row],[Usunombre]]</f>
        <v>/0002/0002 DANNY DAVID BUSTOS ROJAS</v>
      </c>
    </row>
    <row r="7501" spans="1:11" x14ac:dyDescent="0.3">
      <c r="A7501" t="s">
        <v>4661</v>
      </c>
      <c r="B7501" t="s">
        <v>4709</v>
      </c>
      <c r="C7501" t="s">
        <v>6354</v>
      </c>
      <c r="D7501" t="s">
        <v>1086</v>
      </c>
      <c r="E7501" t="s">
        <v>69</v>
      </c>
      <c r="F7501" t="s">
        <v>4692</v>
      </c>
      <c r="G7501">
        <v>3</v>
      </c>
      <c r="H750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1" s="263" t="str">
        <f>Tabla_Consulta_desde_proyectos6[[#This Row],[PRYApath]]&amp;" "&amp;Tabla_Consulta_desde_proyectos6[[#This Row],[Usunombre]]</f>
        <v>/0002/0002 DANNY DAVID BUSTOS ROJAS</v>
      </c>
    </row>
    <row r="7502" spans="1:11" x14ac:dyDescent="0.3">
      <c r="A7502" t="s">
        <v>4661</v>
      </c>
      <c r="B7502" t="s">
        <v>4709</v>
      </c>
      <c r="C7502" t="s">
        <v>6355</v>
      </c>
      <c r="D7502" t="s">
        <v>1086</v>
      </c>
      <c r="E7502" t="s">
        <v>69</v>
      </c>
      <c r="F7502" t="s">
        <v>4692</v>
      </c>
      <c r="G7502">
        <v>4</v>
      </c>
      <c r="H750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2" s="263" t="str">
        <f>Tabla_Consulta_desde_proyectos6[[#This Row],[PRYApath]]&amp;" "&amp;Tabla_Consulta_desde_proyectos6[[#This Row],[Usunombre]]</f>
        <v>/0002/0002 DANNY DAVID BUSTOS ROJAS</v>
      </c>
    </row>
    <row r="7503" spans="1:11" x14ac:dyDescent="0.3">
      <c r="A7503" t="s">
        <v>4661</v>
      </c>
      <c r="B7503" t="s">
        <v>4709</v>
      </c>
      <c r="C7503" t="s">
        <v>5086</v>
      </c>
      <c r="D7503" t="s">
        <v>1086</v>
      </c>
      <c r="E7503" t="s">
        <v>69</v>
      </c>
      <c r="F7503" t="s">
        <v>4692</v>
      </c>
      <c r="G7503">
        <v>7</v>
      </c>
      <c r="H750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3" s="263" t="str">
        <f>Tabla_Consulta_desde_proyectos6[[#This Row],[PRYApath]]&amp;" "&amp;Tabla_Consulta_desde_proyectos6[[#This Row],[Usunombre]]</f>
        <v>/0002/0002 DANNY DAVID BUSTOS ROJAS</v>
      </c>
    </row>
    <row r="7504" spans="1:11" x14ac:dyDescent="0.3">
      <c r="A7504" t="s">
        <v>4661</v>
      </c>
      <c r="B7504" t="s">
        <v>4709</v>
      </c>
      <c r="C7504" t="s">
        <v>6354</v>
      </c>
      <c r="D7504" t="s">
        <v>1086</v>
      </c>
      <c r="E7504" t="s">
        <v>69</v>
      </c>
      <c r="F7504" t="s">
        <v>4640</v>
      </c>
      <c r="G7504">
        <v>1</v>
      </c>
      <c r="H750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4" s="263" t="str">
        <f>Tabla_Consulta_desde_proyectos6[[#This Row],[PRYApath]]&amp;" "&amp;Tabla_Consulta_desde_proyectos6[[#This Row],[Usunombre]]</f>
        <v>/0002/0002 DANNY DAVID BUSTOS ROJAS</v>
      </c>
    </row>
    <row r="7505" spans="1:11" x14ac:dyDescent="0.3">
      <c r="A7505" t="s">
        <v>4661</v>
      </c>
      <c r="B7505" t="s">
        <v>4709</v>
      </c>
      <c r="C7505" t="s">
        <v>6356</v>
      </c>
      <c r="D7505" t="s">
        <v>1086</v>
      </c>
      <c r="E7505" t="s">
        <v>69</v>
      </c>
      <c r="F7505" t="s">
        <v>4640</v>
      </c>
      <c r="G7505">
        <v>1</v>
      </c>
      <c r="H750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5" s="263" t="str">
        <f>Tabla_Consulta_desde_proyectos6[[#This Row],[PRYApath]]&amp;" "&amp;Tabla_Consulta_desde_proyectos6[[#This Row],[Usunombre]]</f>
        <v>/0002/0002 DANNY DAVID BUSTOS ROJAS</v>
      </c>
    </row>
    <row r="7506" spans="1:11" x14ac:dyDescent="0.3">
      <c r="A7506" t="s">
        <v>4661</v>
      </c>
      <c r="B7506" t="s">
        <v>4709</v>
      </c>
      <c r="C7506" t="s">
        <v>5086</v>
      </c>
      <c r="D7506" t="s">
        <v>1086</v>
      </c>
      <c r="E7506" t="s">
        <v>69</v>
      </c>
      <c r="F7506" t="s">
        <v>4640</v>
      </c>
      <c r="G7506">
        <v>3</v>
      </c>
      <c r="H750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6" s="263" t="str">
        <f>Tabla_Consulta_desde_proyectos6[[#This Row],[PRYApath]]&amp;" "&amp;Tabla_Consulta_desde_proyectos6[[#This Row],[Usunombre]]</f>
        <v>/0002/0002 DANNY DAVID BUSTOS ROJAS</v>
      </c>
    </row>
    <row r="7507" spans="1:11" x14ac:dyDescent="0.3">
      <c r="A7507" t="s">
        <v>4661</v>
      </c>
      <c r="B7507" t="s">
        <v>4709</v>
      </c>
      <c r="C7507" t="s">
        <v>6357</v>
      </c>
      <c r="D7507" t="s">
        <v>1086</v>
      </c>
      <c r="E7507" t="s">
        <v>69</v>
      </c>
      <c r="F7507" t="s">
        <v>4640</v>
      </c>
      <c r="G7507">
        <v>6</v>
      </c>
      <c r="H750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7" s="263" t="str">
        <f>Tabla_Consulta_desde_proyectos6[[#This Row],[PRYApath]]&amp;" "&amp;Tabla_Consulta_desde_proyectos6[[#This Row],[Usunombre]]</f>
        <v>/0002/0002 DANNY DAVID BUSTOS ROJAS</v>
      </c>
    </row>
    <row r="7508" spans="1:11" x14ac:dyDescent="0.3">
      <c r="A7508" t="s">
        <v>4661</v>
      </c>
      <c r="B7508" t="s">
        <v>4709</v>
      </c>
      <c r="C7508" t="s">
        <v>6356</v>
      </c>
      <c r="D7508" t="s">
        <v>1086</v>
      </c>
      <c r="E7508" t="s">
        <v>69</v>
      </c>
      <c r="F7508" t="s">
        <v>8381</v>
      </c>
      <c r="G7508">
        <v>4</v>
      </c>
      <c r="H7508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8" s="263" t="str">
        <f>Tabla_Consulta_desde_proyectos6[[#This Row],[PRYApath]]&amp;" "&amp;Tabla_Consulta_desde_proyectos6[[#This Row],[Usunombre]]</f>
        <v>/0002/0002 DANNY DAVID BUSTOS ROJAS</v>
      </c>
    </row>
    <row r="7509" spans="1:11" x14ac:dyDescent="0.3">
      <c r="A7509" t="s">
        <v>4661</v>
      </c>
      <c r="B7509" t="s">
        <v>4709</v>
      </c>
      <c r="C7509" t="s">
        <v>6358</v>
      </c>
      <c r="D7509" t="s">
        <v>1086</v>
      </c>
      <c r="E7509" t="s">
        <v>52</v>
      </c>
      <c r="F7509" t="s">
        <v>4692</v>
      </c>
      <c r="G7509">
        <v>5</v>
      </c>
      <c r="H750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0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0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09" s="263" t="str">
        <f>Tabla_Consulta_desde_proyectos6[[#This Row],[PRYApath]]&amp;" "&amp;Tabla_Consulta_desde_proyectos6[[#This Row],[Usunombre]]</f>
        <v>/0002/0002 JUAN ANTONIO MORA GARCIA</v>
      </c>
    </row>
    <row r="7510" spans="1:11" x14ac:dyDescent="0.3">
      <c r="A7510" t="s">
        <v>4661</v>
      </c>
      <c r="B7510" t="s">
        <v>4709</v>
      </c>
      <c r="C7510" t="s">
        <v>6359</v>
      </c>
      <c r="D7510" t="s">
        <v>1086</v>
      </c>
      <c r="E7510" t="s">
        <v>52</v>
      </c>
      <c r="F7510" t="s">
        <v>4640</v>
      </c>
      <c r="G7510">
        <v>4</v>
      </c>
      <c r="H751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0" s="263" t="str">
        <f>Tabla_Consulta_desde_proyectos6[[#This Row],[PRYApath]]&amp;" "&amp;Tabla_Consulta_desde_proyectos6[[#This Row],[Usunombre]]</f>
        <v>/0002/0002 JUAN ANTONIO MORA GARCIA</v>
      </c>
    </row>
    <row r="7511" spans="1:11" x14ac:dyDescent="0.3">
      <c r="A7511" t="s">
        <v>4661</v>
      </c>
      <c r="B7511" t="s">
        <v>4709</v>
      </c>
      <c r="C7511" t="s">
        <v>6360</v>
      </c>
      <c r="D7511" t="s">
        <v>1086</v>
      </c>
      <c r="E7511" t="s">
        <v>52</v>
      </c>
      <c r="F7511" t="s">
        <v>4640</v>
      </c>
      <c r="G7511">
        <v>5</v>
      </c>
      <c r="H751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1" s="263" t="str">
        <f>Tabla_Consulta_desde_proyectos6[[#This Row],[PRYApath]]&amp;" "&amp;Tabla_Consulta_desde_proyectos6[[#This Row],[Usunombre]]</f>
        <v>/0002/0002 JUAN ANTONIO MORA GARCIA</v>
      </c>
    </row>
    <row r="7512" spans="1:11" x14ac:dyDescent="0.3">
      <c r="A7512" t="s">
        <v>4661</v>
      </c>
      <c r="B7512" t="s">
        <v>4709</v>
      </c>
      <c r="C7512" t="s">
        <v>5448</v>
      </c>
      <c r="D7512" t="s">
        <v>1086</v>
      </c>
      <c r="E7512" t="s">
        <v>55</v>
      </c>
      <c r="F7512" t="s">
        <v>4593</v>
      </c>
      <c r="G7512">
        <v>2.5</v>
      </c>
      <c r="H751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2" s="263" t="str">
        <f>Tabla_Consulta_desde_proyectos6[[#This Row],[PRYApath]]&amp;" "&amp;Tabla_Consulta_desde_proyectos6[[#This Row],[Usunombre]]</f>
        <v>/0002/0002 LUIS ENRIQUE JIMENEZ SANCHO</v>
      </c>
    </row>
    <row r="7513" spans="1:11" x14ac:dyDescent="0.3">
      <c r="A7513" t="s">
        <v>4661</v>
      </c>
      <c r="B7513" t="s">
        <v>4709</v>
      </c>
      <c r="C7513" t="s">
        <v>6361</v>
      </c>
      <c r="D7513" t="s">
        <v>1086</v>
      </c>
      <c r="E7513" t="s">
        <v>55</v>
      </c>
      <c r="F7513" t="s">
        <v>4610</v>
      </c>
      <c r="G7513">
        <v>1</v>
      </c>
      <c r="H751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3" s="263" t="str">
        <f>Tabla_Consulta_desde_proyectos6[[#This Row],[PRYApath]]&amp;" "&amp;Tabla_Consulta_desde_proyectos6[[#This Row],[Usunombre]]</f>
        <v>/0002/0002 LUIS ENRIQUE JIMENEZ SANCHO</v>
      </c>
    </row>
    <row r="7514" spans="1:11" x14ac:dyDescent="0.3">
      <c r="A7514" t="s">
        <v>4661</v>
      </c>
      <c r="B7514" t="s">
        <v>4709</v>
      </c>
      <c r="C7514" t="s">
        <v>6362</v>
      </c>
      <c r="D7514" t="s">
        <v>1086</v>
      </c>
      <c r="E7514" t="s">
        <v>55</v>
      </c>
      <c r="F7514" t="s">
        <v>4610</v>
      </c>
      <c r="G7514">
        <v>4</v>
      </c>
      <c r="H751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4" s="263" t="str">
        <f>Tabla_Consulta_desde_proyectos6[[#This Row],[PRYApath]]&amp;" "&amp;Tabla_Consulta_desde_proyectos6[[#This Row],[Usunombre]]</f>
        <v>/0002/0002 LUIS ENRIQUE JIMENEZ SANCHO</v>
      </c>
    </row>
    <row r="7515" spans="1:11" x14ac:dyDescent="0.3">
      <c r="A7515" t="s">
        <v>4661</v>
      </c>
      <c r="B7515" t="s">
        <v>4709</v>
      </c>
      <c r="C7515" t="s">
        <v>6363</v>
      </c>
      <c r="D7515" t="s">
        <v>1086</v>
      </c>
      <c r="E7515" t="s">
        <v>55</v>
      </c>
      <c r="F7515" t="s">
        <v>4692</v>
      </c>
      <c r="G7515">
        <v>1</v>
      </c>
      <c r="H751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5" s="263" t="str">
        <f>Tabla_Consulta_desde_proyectos6[[#This Row],[PRYApath]]&amp;" "&amp;Tabla_Consulta_desde_proyectos6[[#This Row],[Usunombre]]</f>
        <v>/0002/0002 LUIS ENRIQUE JIMENEZ SANCHO</v>
      </c>
    </row>
    <row r="7516" spans="1:11" x14ac:dyDescent="0.3">
      <c r="A7516" t="s">
        <v>4661</v>
      </c>
      <c r="B7516" t="s">
        <v>4709</v>
      </c>
      <c r="C7516" t="s">
        <v>6364</v>
      </c>
      <c r="D7516" t="s">
        <v>1086</v>
      </c>
      <c r="E7516" t="s">
        <v>70</v>
      </c>
      <c r="F7516" t="s">
        <v>4559</v>
      </c>
      <c r="G7516">
        <v>1</v>
      </c>
      <c r="H751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6" s="263" t="str">
        <f>Tabla_Consulta_desde_proyectos6[[#This Row],[PRYApath]]&amp;" "&amp;Tabla_Consulta_desde_proyectos6[[#This Row],[Usunombre]]</f>
        <v>/0002/0002 MARIELA GUTIERREZ HIDALGO</v>
      </c>
    </row>
    <row r="7517" spans="1:11" x14ac:dyDescent="0.3">
      <c r="A7517" t="s">
        <v>4661</v>
      </c>
      <c r="B7517" t="s">
        <v>4709</v>
      </c>
      <c r="C7517" t="s">
        <v>6365</v>
      </c>
      <c r="D7517" t="s">
        <v>1086</v>
      </c>
      <c r="E7517" t="s">
        <v>70</v>
      </c>
      <c r="F7517" t="s">
        <v>4559</v>
      </c>
      <c r="G7517">
        <v>2</v>
      </c>
      <c r="H751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7" s="263" t="str">
        <f>Tabla_Consulta_desde_proyectos6[[#This Row],[PRYApath]]&amp;" "&amp;Tabla_Consulta_desde_proyectos6[[#This Row],[Usunombre]]</f>
        <v>/0002/0002 MARIELA GUTIERREZ HIDALGO</v>
      </c>
    </row>
    <row r="7518" spans="1:11" x14ac:dyDescent="0.3">
      <c r="A7518" t="s">
        <v>4661</v>
      </c>
      <c r="B7518" t="s">
        <v>4709</v>
      </c>
      <c r="C7518" t="s">
        <v>6366</v>
      </c>
      <c r="D7518" t="s">
        <v>1086</v>
      </c>
      <c r="E7518" t="s">
        <v>70</v>
      </c>
      <c r="F7518" t="s">
        <v>4559</v>
      </c>
      <c r="G7518">
        <v>3</v>
      </c>
      <c r="H751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8" s="263" t="str">
        <f>Tabla_Consulta_desde_proyectos6[[#This Row],[PRYApath]]&amp;" "&amp;Tabla_Consulta_desde_proyectos6[[#This Row],[Usunombre]]</f>
        <v>/0002/0002 MARIELA GUTIERREZ HIDALGO</v>
      </c>
    </row>
    <row r="7519" spans="1:11" x14ac:dyDescent="0.3">
      <c r="A7519" t="s">
        <v>4661</v>
      </c>
      <c r="B7519" t="s">
        <v>4709</v>
      </c>
      <c r="C7519" t="s">
        <v>6367</v>
      </c>
      <c r="D7519" t="s">
        <v>1086</v>
      </c>
      <c r="E7519" t="s">
        <v>70</v>
      </c>
      <c r="F7519" t="s">
        <v>4559</v>
      </c>
      <c r="G7519">
        <v>14</v>
      </c>
      <c r="H751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1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1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19" s="263" t="str">
        <f>Tabla_Consulta_desde_proyectos6[[#This Row],[PRYApath]]&amp;" "&amp;Tabla_Consulta_desde_proyectos6[[#This Row],[Usunombre]]</f>
        <v>/0002/0002 MARIELA GUTIERREZ HIDALGO</v>
      </c>
    </row>
    <row r="7520" spans="1:11" x14ac:dyDescent="0.3">
      <c r="A7520" t="s">
        <v>4661</v>
      </c>
      <c r="B7520" t="s">
        <v>4709</v>
      </c>
      <c r="C7520" t="s">
        <v>5534</v>
      </c>
      <c r="D7520" t="s">
        <v>1086</v>
      </c>
      <c r="E7520" t="s">
        <v>70</v>
      </c>
      <c r="F7520" t="s">
        <v>4593</v>
      </c>
      <c r="G7520">
        <v>2</v>
      </c>
      <c r="H752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0" s="263" t="str">
        <f>Tabla_Consulta_desde_proyectos6[[#This Row],[PRYApath]]&amp;" "&amp;Tabla_Consulta_desde_proyectos6[[#This Row],[Usunombre]]</f>
        <v>/0002/0002 MARIELA GUTIERREZ HIDALGO</v>
      </c>
    </row>
    <row r="7521" spans="1:11" x14ac:dyDescent="0.3">
      <c r="A7521" t="s">
        <v>4661</v>
      </c>
      <c r="B7521" t="s">
        <v>4709</v>
      </c>
      <c r="C7521" t="s">
        <v>6367</v>
      </c>
      <c r="D7521" t="s">
        <v>1086</v>
      </c>
      <c r="E7521" t="s">
        <v>70</v>
      </c>
      <c r="F7521" t="s">
        <v>4593</v>
      </c>
      <c r="G7521">
        <v>31</v>
      </c>
      <c r="H752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1" s="263" t="str">
        <f>Tabla_Consulta_desde_proyectos6[[#This Row],[PRYApath]]&amp;" "&amp;Tabla_Consulta_desde_proyectos6[[#This Row],[Usunombre]]</f>
        <v>/0002/0002 MARIELA GUTIERREZ HIDALGO</v>
      </c>
    </row>
    <row r="7522" spans="1:11" x14ac:dyDescent="0.3">
      <c r="A7522" t="s">
        <v>4661</v>
      </c>
      <c r="B7522" t="s">
        <v>4709</v>
      </c>
      <c r="C7522" t="s">
        <v>6367</v>
      </c>
      <c r="D7522" t="s">
        <v>1086</v>
      </c>
      <c r="E7522" t="s">
        <v>70</v>
      </c>
      <c r="F7522" t="s">
        <v>4610</v>
      </c>
      <c r="G7522">
        <v>1</v>
      </c>
      <c r="H752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2" s="263" t="str">
        <f>Tabla_Consulta_desde_proyectos6[[#This Row],[PRYApath]]&amp;" "&amp;Tabla_Consulta_desde_proyectos6[[#This Row],[Usunombre]]</f>
        <v>/0002/0002 MARIELA GUTIERREZ HIDALGO</v>
      </c>
    </row>
    <row r="7523" spans="1:11" x14ac:dyDescent="0.3">
      <c r="A7523" t="s">
        <v>4661</v>
      </c>
      <c r="B7523" t="s">
        <v>4709</v>
      </c>
      <c r="C7523" t="s">
        <v>6368</v>
      </c>
      <c r="D7523" t="s">
        <v>1086</v>
      </c>
      <c r="E7523" t="s">
        <v>70</v>
      </c>
      <c r="F7523" t="s">
        <v>4610</v>
      </c>
      <c r="G7523">
        <v>6</v>
      </c>
      <c r="H752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3" s="263" t="str">
        <f>Tabla_Consulta_desde_proyectos6[[#This Row],[PRYApath]]&amp;" "&amp;Tabla_Consulta_desde_proyectos6[[#This Row],[Usunombre]]</f>
        <v>/0002/0002 MARIELA GUTIERREZ HIDALGO</v>
      </c>
    </row>
    <row r="7524" spans="1:11" x14ac:dyDescent="0.3">
      <c r="A7524" t="s">
        <v>4661</v>
      </c>
      <c r="B7524" t="s">
        <v>4709</v>
      </c>
      <c r="C7524" t="s">
        <v>6369</v>
      </c>
      <c r="D7524" t="s">
        <v>1086</v>
      </c>
      <c r="E7524" t="s">
        <v>70</v>
      </c>
      <c r="F7524" t="s">
        <v>4692</v>
      </c>
      <c r="G7524">
        <v>3</v>
      </c>
      <c r="H752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4" s="263" t="str">
        <f>Tabla_Consulta_desde_proyectos6[[#This Row],[PRYApath]]&amp;" "&amp;Tabla_Consulta_desde_proyectos6[[#This Row],[Usunombre]]</f>
        <v>/0002/0002 MARIELA GUTIERREZ HIDALGO</v>
      </c>
    </row>
    <row r="7525" spans="1:11" x14ac:dyDescent="0.3">
      <c r="A7525" t="s">
        <v>4661</v>
      </c>
      <c r="B7525" t="s">
        <v>4709</v>
      </c>
      <c r="C7525" t="s">
        <v>6370</v>
      </c>
      <c r="D7525" t="s">
        <v>1086</v>
      </c>
      <c r="E7525" t="s">
        <v>70</v>
      </c>
      <c r="F7525" t="s">
        <v>4692</v>
      </c>
      <c r="G7525">
        <v>6</v>
      </c>
      <c r="H752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5" s="263" t="str">
        <f>Tabla_Consulta_desde_proyectos6[[#This Row],[PRYApath]]&amp;" "&amp;Tabla_Consulta_desde_proyectos6[[#This Row],[Usunombre]]</f>
        <v>/0002/0002 MARIELA GUTIERREZ HIDALGO</v>
      </c>
    </row>
    <row r="7526" spans="1:11" x14ac:dyDescent="0.3">
      <c r="A7526" t="s">
        <v>4661</v>
      </c>
      <c r="B7526" t="s">
        <v>4709</v>
      </c>
      <c r="C7526" t="s">
        <v>5782</v>
      </c>
      <c r="D7526" t="s">
        <v>1086</v>
      </c>
      <c r="E7526" t="s">
        <v>70</v>
      </c>
      <c r="F7526" t="s">
        <v>4640</v>
      </c>
      <c r="G7526">
        <v>2</v>
      </c>
      <c r="H752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6" s="263" t="str">
        <f>Tabla_Consulta_desde_proyectos6[[#This Row],[PRYApath]]&amp;" "&amp;Tabla_Consulta_desde_proyectos6[[#This Row],[Usunombre]]</f>
        <v>/0002/0002 MARIELA GUTIERREZ HIDALGO</v>
      </c>
    </row>
    <row r="7527" spans="1:11" x14ac:dyDescent="0.3">
      <c r="A7527" t="s">
        <v>4661</v>
      </c>
      <c r="B7527" t="s">
        <v>4709</v>
      </c>
      <c r="C7527" t="s">
        <v>8476</v>
      </c>
      <c r="D7527" t="s">
        <v>1086</v>
      </c>
      <c r="E7527" t="s">
        <v>70</v>
      </c>
      <c r="F7527" t="s">
        <v>8381</v>
      </c>
      <c r="G7527">
        <v>4</v>
      </c>
      <c r="H752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7" s="263" t="str">
        <f>Tabla_Consulta_desde_proyectos6[[#This Row],[PRYApath]]&amp;" "&amp;Tabla_Consulta_desde_proyectos6[[#This Row],[Usunombre]]</f>
        <v>/0002/0002 MARIELA GUTIERREZ HIDALGO</v>
      </c>
    </row>
    <row r="7528" spans="1:11" x14ac:dyDescent="0.3">
      <c r="A7528" t="s">
        <v>4661</v>
      </c>
      <c r="B7528" t="s">
        <v>4709</v>
      </c>
      <c r="C7528" t="s">
        <v>6371</v>
      </c>
      <c r="D7528" t="s">
        <v>1086</v>
      </c>
      <c r="E7528" t="s">
        <v>77</v>
      </c>
      <c r="F7528" t="s">
        <v>4559</v>
      </c>
      <c r="G7528">
        <v>0.5</v>
      </c>
      <c r="H752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8" s="263" t="str">
        <f>Tabla_Consulta_desde_proyectos6[[#This Row],[PRYApath]]&amp;" "&amp;Tabla_Consulta_desde_proyectos6[[#This Row],[Usunombre]]</f>
        <v>/0002/0002 REIDY VALENCIA RUBI</v>
      </c>
    </row>
    <row r="7529" spans="1:11" x14ac:dyDescent="0.3">
      <c r="A7529" t="s">
        <v>4661</v>
      </c>
      <c r="B7529" t="s">
        <v>4709</v>
      </c>
      <c r="C7529" t="s">
        <v>4838</v>
      </c>
      <c r="D7529" t="s">
        <v>1086</v>
      </c>
      <c r="E7529" t="s">
        <v>77</v>
      </c>
      <c r="F7529" t="s">
        <v>4593</v>
      </c>
      <c r="G7529">
        <v>3</v>
      </c>
      <c r="H752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2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2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29" s="263" t="str">
        <f>Tabla_Consulta_desde_proyectos6[[#This Row],[PRYApath]]&amp;" "&amp;Tabla_Consulta_desde_proyectos6[[#This Row],[Usunombre]]</f>
        <v>/0002/0002 REIDY VALENCIA RUBI</v>
      </c>
    </row>
    <row r="7530" spans="1:11" x14ac:dyDescent="0.3">
      <c r="A7530" t="s">
        <v>4661</v>
      </c>
      <c r="B7530" t="s">
        <v>4709</v>
      </c>
      <c r="C7530" t="s">
        <v>6372</v>
      </c>
      <c r="D7530" t="s">
        <v>1086</v>
      </c>
      <c r="E7530" t="s">
        <v>77</v>
      </c>
      <c r="F7530" t="s">
        <v>4593</v>
      </c>
      <c r="G7530">
        <v>4.25</v>
      </c>
      <c r="H753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0" s="263" t="str">
        <f>Tabla_Consulta_desde_proyectos6[[#This Row],[PRYApath]]&amp;" "&amp;Tabla_Consulta_desde_proyectos6[[#This Row],[Usunombre]]</f>
        <v>/0002/0002 REIDY VALENCIA RUBI</v>
      </c>
    </row>
    <row r="7531" spans="1:11" x14ac:dyDescent="0.3">
      <c r="A7531" t="s">
        <v>4661</v>
      </c>
      <c r="B7531" t="s">
        <v>4709</v>
      </c>
      <c r="C7531" t="s">
        <v>5176</v>
      </c>
      <c r="D7531" t="s">
        <v>1086</v>
      </c>
      <c r="E7531" t="s">
        <v>77</v>
      </c>
      <c r="F7531" t="s">
        <v>4610</v>
      </c>
      <c r="G7531">
        <v>1.5</v>
      </c>
      <c r="H753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1" s="263" t="str">
        <f>Tabla_Consulta_desde_proyectos6[[#This Row],[PRYApath]]&amp;" "&amp;Tabla_Consulta_desde_proyectos6[[#This Row],[Usunombre]]</f>
        <v>/0002/0002 REIDY VALENCIA RUBI</v>
      </c>
    </row>
    <row r="7532" spans="1:11" x14ac:dyDescent="0.3">
      <c r="A7532" t="s">
        <v>4661</v>
      </c>
      <c r="B7532" t="s">
        <v>4709</v>
      </c>
      <c r="C7532" t="s">
        <v>6373</v>
      </c>
      <c r="D7532" t="s">
        <v>1086</v>
      </c>
      <c r="E7532" t="s">
        <v>77</v>
      </c>
      <c r="F7532" t="s">
        <v>4610</v>
      </c>
      <c r="G7532">
        <v>2.25</v>
      </c>
      <c r="H753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2" s="263" t="str">
        <f>Tabla_Consulta_desde_proyectos6[[#This Row],[PRYApath]]&amp;" "&amp;Tabla_Consulta_desde_proyectos6[[#This Row],[Usunombre]]</f>
        <v>/0002/0002 REIDY VALENCIA RUBI</v>
      </c>
    </row>
    <row r="7533" spans="1:11" x14ac:dyDescent="0.3">
      <c r="A7533" t="s">
        <v>4661</v>
      </c>
      <c r="B7533" t="s">
        <v>4709</v>
      </c>
      <c r="C7533" t="s">
        <v>6358</v>
      </c>
      <c r="D7533" t="s">
        <v>1086</v>
      </c>
      <c r="E7533" t="s">
        <v>77</v>
      </c>
      <c r="F7533" t="s">
        <v>4610</v>
      </c>
      <c r="G7533">
        <v>2.75</v>
      </c>
      <c r="H753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3" s="263" t="str">
        <f>Tabla_Consulta_desde_proyectos6[[#This Row],[PRYApath]]&amp;" "&amp;Tabla_Consulta_desde_proyectos6[[#This Row],[Usunombre]]</f>
        <v>/0002/0002 REIDY VALENCIA RUBI</v>
      </c>
    </row>
    <row r="7534" spans="1:11" x14ac:dyDescent="0.3">
      <c r="A7534" t="s">
        <v>4661</v>
      </c>
      <c r="B7534" t="s">
        <v>4709</v>
      </c>
      <c r="C7534" t="s">
        <v>6374</v>
      </c>
      <c r="D7534" t="s">
        <v>1086</v>
      </c>
      <c r="E7534" t="s">
        <v>77</v>
      </c>
      <c r="F7534" t="s">
        <v>4610</v>
      </c>
      <c r="G7534">
        <v>5.25</v>
      </c>
      <c r="H753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4" s="263" t="str">
        <f>Tabla_Consulta_desde_proyectos6[[#This Row],[PRYApath]]&amp;" "&amp;Tabla_Consulta_desde_proyectos6[[#This Row],[Usunombre]]</f>
        <v>/0002/0002 REIDY VALENCIA RUBI</v>
      </c>
    </row>
    <row r="7535" spans="1:11" x14ac:dyDescent="0.3">
      <c r="A7535" t="s">
        <v>4661</v>
      </c>
      <c r="B7535" t="s">
        <v>4709</v>
      </c>
      <c r="C7535" t="s">
        <v>6375</v>
      </c>
      <c r="D7535" t="s">
        <v>1086</v>
      </c>
      <c r="E7535" t="s">
        <v>77</v>
      </c>
      <c r="F7535" t="s">
        <v>4692</v>
      </c>
      <c r="G7535">
        <v>1.25</v>
      </c>
      <c r="H753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5" s="263" t="str">
        <f>Tabla_Consulta_desde_proyectos6[[#This Row],[PRYApath]]&amp;" "&amp;Tabla_Consulta_desde_proyectos6[[#This Row],[Usunombre]]</f>
        <v>/0002/0002 REIDY VALENCIA RUBI</v>
      </c>
    </row>
    <row r="7536" spans="1:11" x14ac:dyDescent="0.3">
      <c r="A7536" t="s">
        <v>4661</v>
      </c>
      <c r="B7536" t="s">
        <v>4709</v>
      </c>
      <c r="C7536" t="s">
        <v>6376</v>
      </c>
      <c r="D7536" t="s">
        <v>1086</v>
      </c>
      <c r="E7536" t="s">
        <v>77</v>
      </c>
      <c r="F7536" t="s">
        <v>4692</v>
      </c>
      <c r="G7536">
        <v>3</v>
      </c>
      <c r="H753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6" s="263" t="str">
        <f>Tabla_Consulta_desde_proyectos6[[#This Row],[PRYApath]]&amp;" "&amp;Tabla_Consulta_desde_proyectos6[[#This Row],[Usunombre]]</f>
        <v>/0002/0002 REIDY VALENCIA RUBI</v>
      </c>
    </row>
    <row r="7537" spans="1:11" x14ac:dyDescent="0.3">
      <c r="A7537" t="s">
        <v>4661</v>
      </c>
      <c r="B7537" t="s">
        <v>4709</v>
      </c>
      <c r="C7537" t="s">
        <v>5176</v>
      </c>
      <c r="D7537" t="s">
        <v>1086</v>
      </c>
      <c r="E7537" t="s">
        <v>77</v>
      </c>
      <c r="F7537" t="s">
        <v>4640</v>
      </c>
      <c r="G7537">
        <v>2.25</v>
      </c>
      <c r="H753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7" s="263" t="str">
        <f>Tabla_Consulta_desde_proyectos6[[#This Row],[PRYApath]]&amp;" "&amp;Tabla_Consulta_desde_proyectos6[[#This Row],[Usunombre]]</f>
        <v>/0002/0002 REIDY VALENCIA RUBI</v>
      </c>
    </row>
    <row r="7538" spans="1:11" x14ac:dyDescent="0.3">
      <c r="A7538" t="s">
        <v>4661</v>
      </c>
      <c r="B7538" t="s">
        <v>4709</v>
      </c>
      <c r="C7538" t="s">
        <v>6358</v>
      </c>
      <c r="D7538" t="s">
        <v>1086</v>
      </c>
      <c r="E7538" t="s">
        <v>77</v>
      </c>
      <c r="F7538" t="s">
        <v>4640</v>
      </c>
      <c r="G7538">
        <v>4.5</v>
      </c>
      <c r="H753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8" s="263" t="str">
        <f>Tabla_Consulta_desde_proyectos6[[#This Row],[PRYApath]]&amp;" "&amp;Tabla_Consulta_desde_proyectos6[[#This Row],[Usunombre]]</f>
        <v>/0002/0002 REIDY VALENCIA RUBI</v>
      </c>
    </row>
    <row r="7539" spans="1:11" x14ac:dyDescent="0.3">
      <c r="A7539" t="s">
        <v>4661</v>
      </c>
      <c r="B7539" t="s">
        <v>4709</v>
      </c>
      <c r="C7539" t="s">
        <v>5715</v>
      </c>
      <c r="D7539" t="s">
        <v>1100</v>
      </c>
      <c r="E7539" t="s">
        <v>63</v>
      </c>
      <c r="F7539" t="s">
        <v>4593</v>
      </c>
      <c r="G7539">
        <v>2</v>
      </c>
      <c r="H753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3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3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39" s="263" t="str">
        <f>Tabla_Consulta_desde_proyectos6[[#This Row],[PRYApath]]&amp;" "&amp;Tabla_Consulta_desde_proyectos6[[#This Row],[Usunombre]]</f>
        <v>/0002/0010 CAROL RODRIGUEZ SOLORZANO</v>
      </c>
    </row>
    <row r="7540" spans="1:11" x14ac:dyDescent="0.3">
      <c r="A7540" t="s">
        <v>4661</v>
      </c>
      <c r="D7540" t="s">
        <v>4538</v>
      </c>
      <c r="E7540" t="s">
        <v>63</v>
      </c>
      <c r="F7540" t="s">
        <v>4559</v>
      </c>
      <c r="G7540">
        <v>3</v>
      </c>
      <c r="H754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0" s="263" t="str">
        <f>Tabla_Consulta_desde_proyectos6[[#This Row],[PRYApath]]&amp;" "&amp;Tabla_Consulta_desde_proyectos6[[#This Row],[Usunombre]]</f>
        <v>/0002/0018 CAROL RODRIGUEZ SOLORZANO</v>
      </c>
    </row>
    <row r="7541" spans="1:11" x14ac:dyDescent="0.3">
      <c r="A7541" t="s">
        <v>4661</v>
      </c>
      <c r="D7541" t="s">
        <v>4919</v>
      </c>
      <c r="E7541" t="s">
        <v>59</v>
      </c>
      <c r="F7541" t="s">
        <v>4610</v>
      </c>
      <c r="G7541">
        <v>2.5</v>
      </c>
      <c r="H754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1" s="263" t="str">
        <f>Tabla_Consulta_desde_proyectos6[[#This Row],[PRYApath]]&amp;" "&amp;Tabla_Consulta_desde_proyectos6[[#This Row],[Usunombre]]</f>
        <v>/0002/0024 ALVARO CHAVES SABORIO</v>
      </c>
    </row>
    <row r="7542" spans="1:11" x14ac:dyDescent="0.3">
      <c r="A7542" t="s">
        <v>4661</v>
      </c>
      <c r="D7542" t="s">
        <v>4919</v>
      </c>
      <c r="E7542" t="s">
        <v>63</v>
      </c>
      <c r="F7542" t="s">
        <v>4559</v>
      </c>
      <c r="G7542">
        <v>6</v>
      </c>
      <c r="H754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2" s="263" t="str">
        <f>Tabla_Consulta_desde_proyectos6[[#This Row],[PRYApath]]&amp;" "&amp;Tabla_Consulta_desde_proyectos6[[#This Row],[Usunombre]]</f>
        <v>/0002/0024 CAROL RODRIGUEZ SOLORZANO</v>
      </c>
    </row>
    <row r="7543" spans="1:11" x14ac:dyDescent="0.3">
      <c r="A7543" t="s">
        <v>4661</v>
      </c>
      <c r="D7543" t="s">
        <v>4919</v>
      </c>
      <c r="E7543" t="s">
        <v>63</v>
      </c>
      <c r="F7543" t="s">
        <v>4640</v>
      </c>
      <c r="G7543">
        <v>9.5</v>
      </c>
      <c r="H754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3" s="263" t="str">
        <f>Tabla_Consulta_desde_proyectos6[[#This Row],[PRYApath]]&amp;" "&amp;Tabla_Consulta_desde_proyectos6[[#This Row],[Usunombre]]</f>
        <v>/0002/0024 CAROL RODRIGUEZ SOLORZANO</v>
      </c>
    </row>
    <row r="7544" spans="1:11" x14ac:dyDescent="0.3">
      <c r="A7544" t="s">
        <v>4661</v>
      </c>
      <c r="D7544" t="s">
        <v>4919</v>
      </c>
      <c r="E7544" t="s">
        <v>58</v>
      </c>
      <c r="F7544" t="s">
        <v>4559</v>
      </c>
      <c r="G7544">
        <v>1.5</v>
      </c>
      <c r="H754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4" s="263" t="str">
        <f>Tabla_Consulta_desde_proyectos6[[#This Row],[PRYApath]]&amp;" "&amp;Tabla_Consulta_desde_proyectos6[[#This Row],[Usunombre]]</f>
        <v>/0002/0024 MELVIN BRENES GOMEZ</v>
      </c>
    </row>
    <row r="7545" spans="1:11" x14ac:dyDescent="0.3">
      <c r="A7545" t="s">
        <v>4661</v>
      </c>
      <c r="D7545" t="s">
        <v>4919</v>
      </c>
      <c r="E7545" t="s">
        <v>58</v>
      </c>
      <c r="F7545" t="s">
        <v>4593</v>
      </c>
      <c r="G7545">
        <v>1</v>
      </c>
      <c r="H754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5" s="263" t="str">
        <f>Tabla_Consulta_desde_proyectos6[[#This Row],[PRYApath]]&amp;" "&amp;Tabla_Consulta_desde_proyectos6[[#This Row],[Usunombre]]</f>
        <v>/0002/0024 MELVIN BRENES GOMEZ</v>
      </c>
    </row>
    <row r="7546" spans="1:11" x14ac:dyDescent="0.3">
      <c r="A7546" t="s">
        <v>4661</v>
      </c>
      <c r="B7546" t="s">
        <v>4993</v>
      </c>
      <c r="C7546" t="s">
        <v>5382</v>
      </c>
      <c r="D7546" t="s">
        <v>1096</v>
      </c>
      <c r="E7546" t="s">
        <v>309</v>
      </c>
      <c r="F7546" t="s">
        <v>4559</v>
      </c>
      <c r="G7546">
        <v>2</v>
      </c>
      <c r="H754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6" s="263" t="str">
        <f>Tabla_Consulta_desde_proyectos6[[#This Row],[PRYApath]]&amp;" "&amp;Tabla_Consulta_desde_proyectos6[[#This Row],[Usunombre]]</f>
        <v>/0006/0002 ANTHONY ALVAREZ NAVARRO</v>
      </c>
    </row>
    <row r="7547" spans="1:11" x14ac:dyDescent="0.3">
      <c r="A7547" t="s">
        <v>4661</v>
      </c>
      <c r="B7547" t="s">
        <v>4993</v>
      </c>
      <c r="C7547" t="s">
        <v>5382</v>
      </c>
      <c r="D7547" t="s">
        <v>1096</v>
      </c>
      <c r="E7547" t="s">
        <v>309</v>
      </c>
      <c r="F7547" t="s">
        <v>4593</v>
      </c>
      <c r="G7547">
        <v>2</v>
      </c>
      <c r="H754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7" s="263" t="str">
        <f>Tabla_Consulta_desde_proyectos6[[#This Row],[PRYApath]]&amp;" "&amp;Tabla_Consulta_desde_proyectos6[[#This Row],[Usunombre]]</f>
        <v>/0006/0002 ANTHONY ALVAREZ NAVARRO</v>
      </c>
    </row>
    <row r="7548" spans="1:11" x14ac:dyDescent="0.3">
      <c r="A7548" t="s">
        <v>4661</v>
      </c>
      <c r="B7548" t="s">
        <v>4993</v>
      </c>
      <c r="C7548" t="s">
        <v>5382</v>
      </c>
      <c r="D7548" t="s">
        <v>1096</v>
      </c>
      <c r="E7548" t="s">
        <v>309</v>
      </c>
      <c r="F7548" t="s">
        <v>4610</v>
      </c>
      <c r="G7548">
        <v>1</v>
      </c>
      <c r="H754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8" s="263" t="str">
        <f>Tabla_Consulta_desde_proyectos6[[#This Row],[PRYApath]]&amp;" "&amp;Tabla_Consulta_desde_proyectos6[[#This Row],[Usunombre]]</f>
        <v>/0006/0002 ANTHONY ALVAREZ NAVARRO</v>
      </c>
    </row>
    <row r="7549" spans="1:11" x14ac:dyDescent="0.3">
      <c r="A7549" t="s">
        <v>4661</v>
      </c>
      <c r="B7549" t="s">
        <v>4993</v>
      </c>
      <c r="C7549" t="s">
        <v>5382</v>
      </c>
      <c r="D7549" t="s">
        <v>1096</v>
      </c>
      <c r="E7549" t="s">
        <v>309</v>
      </c>
      <c r="F7549" t="s">
        <v>4692</v>
      </c>
      <c r="G7549">
        <v>2</v>
      </c>
      <c r="H754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4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4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49" s="263" t="str">
        <f>Tabla_Consulta_desde_proyectos6[[#This Row],[PRYApath]]&amp;" "&amp;Tabla_Consulta_desde_proyectos6[[#This Row],[Usunombre]]</f>
        <v>/0006/0002 ANTHONY ALVAREZ NAVARRO</v>
      </c>
    </row>
    <row r="7550" spans="1:11" x14ac:dyDescent="0.3">
      <c r="A7550" t="s">
        <v>4661</v>
      </c>
      <c r="B7550" t="s">
        <v>4993</v>
      </c>
      <c r="C7550" t="s">
        <v>5382</v>
      </c>
      <c r="D7550" t="s">
        <v>1096</v>
      </c>
      <c r="E7550" t="s">
        <v>309</v>
      </c>
      <c r="F7550" t="s">
        <v>4640</v>
      </c>
      <c r="G7550">
        <v>2</v>
      </c>
      <c r="H755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0" s="263" t="str">
        <f>Tabla_Consulta_desde_proyectos6[[#This Row],[PRYApath]]&amp;" "&amp;Tabla_Consulta_desde_proyectos6[[#This Row],[Usunombre]]</f>
        <v>/0006/0002 ANTHONY ALVAREZ NAVARRO</v>
      </c>
    </row>
    <row r="7551" spans="1:11" x14ac:dyDescent="0.3">
      <c r="A7551" t="s">
        <v>4661</v>
      </c>
      <c r="B7551" t="s">
        <v>4993</v>
      </c>
      <c r="C7551" t="s">
        <v>5381</v>
      </c>
      <c r="D7551" t="s">
        <v>1096</v>
      </c>
      <c r="E7551" t="s">
        <v>309</v>
      </c>
      <c r="F7551" t="s">
        <v>4640</v>
      </c>
      <c r="G7551">
        <v>1</v>
      </c>
      <c r="H755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1" s="263" t="str">
        <f>Tabla_Consulta_desde_proyectos6[[#This Row],[PRYApath]]&amp;" "&amp;Tabla_Consulta_desde_proyectos6[[#This Row],[Usunombre]]</f>
        <v>/0006/0002 ANTHONY ALVAREZ NAVARRO</v>
      </c>
    </row>
    <row r="7552" spans="1:11" x14ac:dyDescent="0.3">
      <c r="A7552" t="s">
        <v>4661</v>
      </c>
      <c r="B7552" t="s">
        <v>4993</v>
      </c>
      <c r="C7552" t="s">
        <v>5382</v>
      </c>
      <c r="D7552" t="s">
        <v>1096</v>
      </c>
      <c r="E7552" t="s">
        <v>309</v>
      </c>
      <c r="F7552" t="s">
        <v>8381</v>
      </c>
      <c r="G7552">
        <v>9</v>
      </c>
      <c r="H7552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2" s="263" t="str">
        <f>Tabla_Consulta_desde_proyectos6[[#This Row],[PRYApath]]&amp;" "&amp;Tabla_Consulta_desde_proyectos6[[#This Row],[Usunombre]]</f>
        <v>/0006/0002 ANTHONY ALVAREZ NAVARRO</v>
      </c>
    </row>
    <row r="7553" spans="1:11" x14ac:dyDescent="0.3">
      <c r="A7553" t="s">
        <v>4661</v>
      </c>
      <c r="B7553" t="s">
        <v>4993</v>
      </c>
      <c r="C7553" t="s">
        <v>5382</v>
      </c>
      <c r="D7553" t="s">
        <v>1096</v>
      </c>
      <c r="E7553" t="s">
        <v>4123</v>
      </c>
      <c r="F7553" t="s">
        <v>4610</v>
      </c>
      <c r="G7553">
        <v>2</v>
      </c>
      <c r="H755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3" s="263" t="str">
        <f>Tabla_Consulta_desde_proyectos6[[#This Row],[PRYApath]]&amp;" "&amp;Tabla_Consulta_desde_proyectos6[[#This Row],[Usunombre]]</f>
        <v>/0006/0002 CESAR MATARRITA MATARRITA</v>
      </c>
    </row>
    <row r="7554" spans="1:11" x14ac:dyDescent="0.3">
      <c r="A7554" t="s">
        <v>4661</v>
      </c>
      <c r="B7554" t="s">
        <v>4993</v>
      </c>
      <c r="C7554" t="s">
        <v>5381</v>
      </c>
      <c r="D7554" t="s">
        <v>1096</v>
      </c>
      <c r="E7554" t="s">
        <v>4123</v>
      </c>
      <c r="F7554" t="s">
        <v>4692</v>
      </c>
      <c r="G7554">
        <v>4</v>
      </c>
      <c r="H755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4" s="263" t="str">
        <f>Tabla_Consulta_desde_proyectos6[[#This Row],[PRYApath]]&amp;" "&amp;Tabla_Consulta_desde_proyectos6[[#This Row],[Usunombre]]</f>
        <v>/0006/0002 CESAR MATARRITA MATARRITA</v>
      </c>
    </row>
    <row r="7555" spans="1:11" x14ac:dyDescent="0.3">
      <c r="A7555" t="s">
        <v>4661</v>
      </c>
      <c r="B7555" t="s">
        <v>4993</v>
      </c>
      <c r="C7555" t="s">
        <v>5381</v>
      </c>
      <c r="D7555" t="s">
        <v>1096</v>
      </c>
      <c r="E7555" t="s">
        <v>4123</v>
      </c>
      <c r="F7555" t="s">
        <v>4640</v>
      </c>
      <c r="G7555">
        <v>2</v>
      </c>
      <c r="H755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5" s="263" t="str">
        <f>Tabla_Consulta_desde_proyectos6[[#This Row],[PRYApath]]&amp;" "&amp;Tabla_Consulta_desde_proyectos6[[#This Row],[Usunombre]]</f>
        <v>/0006/0002 CESAR MATARRITA MATARRITA</v>
      </c>
    </row>
    <row r="7556" spans="1:11" x14ac:dyDescent="0.3">
      <c r="A7556" t="s">
        <v>4661</v>
      </c>
      <c r="B7556" t="s">
        <v>4993</v>
      </c>
      <c r="C7556" t="s">
        <v>5382</v>
      </c>
      <c r="D7556" t="s">
        <v>1096</v>
      </c>
      <c r="E7556" t="s">
        <v>4123</v>
      </c>
      <c r="F7556" t="s">
        <v>8381</v>
      </c>
      <c r="G7556">
        <v>2</v>
      </c>
      <c r="H755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6" s="263" t="str">
        <f>Tabla_Consulta_desde_proyectos6[[#This Row],[PRYApath]]&amp;" "&amp;Tabla_Consulta_desde_proyectos6[[#This Row],[Usunombre]]</f>
        <v>/0006/0002 CESAR MATARRITA MATARRITA</v>
      </c>
    </row>
    <row r="7557" spans="1:11" x14ac:dyDescent="0.3">
      <c r="A7557" t="s">
        <v>4661</v>
      </c>
      <c r="B7557" t="s">
        <v>4993</v>
      </c>
      <c r="C7557" t="s">
        <v>5381</v>
      </c>
      <c r="D7557" t="s">
        <v>1096</v>
      </c>
      <c r="E7557" t="s">
        <v>4123</v>
      </c>
      <c r="F7557" t="s">
        <v>8381</v>
      </c>
      <c r="G7557">
        <v>4</v>
      </c>
      <c r="H755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7" s="263" t="str">
        <f>Tabla_Consulta_desde_proyectos6[[#This Row],[PRYApath]]&amp;" "&amp;Tabla_Consulta_desde_proyectos6[[#This Row],[Usunombre]]</f>
        <v>/0006/0002 CESAR MATARRITA MATARRITA</v>
      </c>
    </row>
    <row r="7558" spans="1:11" x14ac:dyDescent="0.3">
      <c r="A7558" t="s">
        <v>4661</v>
      </c>
      <c r="B7558" t="s">
        <v>4993</v>
      </c>
      <c r="C7558" t="s">
        <v>5382</v>
      </c>
      <c r="D7558" t="s">
        <v>1096</v>
      </c>
      <c r="E7558" t="s">
        <v>4561</v>
      </c>
      <c r="F7558" t="s">
        <v>8381</v>
      </c>
      <c r="G7558">
        <v>1</v>
      </c>
      <c r="H755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8" s="263" t="str">
        <f>Tabla_Consulta_desde_proyectos6[[#This Row],[PRYApath]]&amp;" "&amp;Tabla_Consulta_desde_proyectos6[[#This Row],[Usunombre]]</f>
        <v>/0006/0002 FABIAN ANDRES CHINCHILLA BLANCO</v>
      </c>
    </row>
    <row r="7559" spans="1:11" x14ac:dyDescent="0.3">
      <c r="A7559" t="s">
        <v>4661</v>
      </c>
      <c r="B7559" t="s">
        <v>4993</v>
      </c>
      <c r="C7559" t="s">
        <v>5382</v>
      </c>
      <c r="D7559" t="s">
        <v>1096</v>
      </c>
      <c r="E7559" t="s">
        <v>294</v>
      </c>
      <c r="F7559" t="s">
        <v>4559</v>
      </c>
      <c r="G7559">
        <v>0.5</v>
      </c>
      <c r="H755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5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5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59" s="263" t="str">
        <f>Tabla_Consulta_desde_proyectos6[[#This Row],[PRYApath]]&amp;" "&amp;Tabla_Consulta_desde_proyectos6[[#This Row],[Usunombre]]</f>
        <v>/0006/0002 JOSE DANIEL CHINCHILLA CERDAS</v>
      </c>
    </row>
    <row r="7560" spans="1:11" x14ac:dyDescent="0.3">
      <c r="A7560" t="s">
        <v>4661</v>
      </c>
      <c r="B7560" t="s">
        <v>4993</v>
      </c>
      <c r="C7560" t="s">
        <v>5381</v>
      </c>
      <c r="D7560" t="s">
        <v>1096</v>
      </c>
      <c r="E7560" t="s">
        <v>294</v>
      </c>
      <c r="F7560" t="s">
        <v>4559</v>
      </c>
      <c r="G7560">
        <v>0.5</v>
      </c>
      <c r="H756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0" s="263" t="str">
        <f>Tabla_Consulta_desde_proyectos6[[#This Row],[PRYApath]]&amp;" "&amp;Tabla_Consulta_desde_proyectos6[[#This Row],[Usunombre]]</f>
        <v>/0006/0002 JOSE DANIEL CHINCHILLA CERDAS</v>
      </c>
    </row>
    <row r="7561" spans="1:11" x14ac:dyDescent="0.3">
      <c r="A7561" t="s">
        <v>4661</v>
      </c>
      <c r="B7561" t="s">
        <v>4993</v>
      </c>
      <c r="C7561" t="s">
        <v>5383</v>
      </c>
      <c r="D7561" t="s">
        <v>1096</v>
      </c>
      <c r="E7561" t="s">
        <v>294</v>
      </c>
      <c r="F7561" t="s">
        <v>4559</v>
      </c>
      <c r="G7561">
        <v>0.5</v>
      </c>
      <c r="H756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1" s="263" t="str">
        <f>Tabla_Consulta_desde_proyectos6[[#This Row],[PRYApath]]&amp;" "&amp;Tabla_Consulta_desde_proyectos6[[#This Row],[Usunombre]]</f>
        <v>/0006/0002 JOSE DANIEL CHINCHILLA CERDAS</v>
      </c>
    </row>
    <row r="7562" spans="1:11" x14ac:dyDescent="0.3">
      <c r="A7562" t="s">
        <v>4661</v>
      </c>
      <c r="B7562" t="s">
        <v>4993</v>
      </c>
      <c r="C7562" t="s">
        <v>5382</v>
      </c>
      <c r="D7562" t="s">
        <v>1096</v>
      </c>
      <c r="E7562" t="s">
        <v>294</v>
      </c>
      <c r="F7562" t="s">
        <v>4640</v>
      </c>
      <c r="G7562">
        <v>0.5</v>
      </c>
      <c r="H756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2" s="263" t="str">
        <f>Tabla_Consulta_desde_proyectos6[[#This Row],[PRYApath]]&amp;" "&amp;Tabla_Consulta_desde_proyectos6[[#This Row],[Usunombre]]</f>
        <v>/0006/0002 JOSE DANIEL CHINCHILLA CERDAS</v>
      </c>
    </row>
    <row r="7563" spans="1:11" x14ac:dyDescent="0.3">
      <c r="A7563" t="s">
        <v>4661</v>
      </c>
      <c r="B7563" t="s">
        <v>4993</v>
      </c>
      <c r="C7563" t="s">
        <v>5382</v>
      </c>
      <c r="D7563" t="s">
        <v>1096</v>
      </c>
      <c r="E7563" t="s">
        <v>294</v>
      </c>
      <c r="F7563" t="s">
        <v>8381</v>
      </c>
      <c r="G7563">
        <v>2.25</v>
      </c>
      <c r="H7563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3" s="263" t="str">
        <f>Tabla_Consulta_desde_proyectos6[[#This Row],[PRYApath]]&amp;" "&amp;Tabla_Consulta_desde_proyectos6[[#This Row],[Usunombre]]</f>
        <v>/0006/0002 JOSE DANIEL CHINCHILLA CERDAS</v>
      </c>
    </row>
    <row r="7564" spans="1:11" x14ac:dyDescent="0.3">
      <c r="A7564" t="s">
        <v>4661</v>
      </c>
      <c r="B7564" t="s">
        <v>4993</v>
      </c>
      <c r="C7564" t="s">
        <v>5381</v>
      </c>
      <c r="D7564" t="s">
        <v>1096</v>
      </c>
      <c r="E7564" t="s">
        <v>294</v>
      </c>
      <c r="F7564" t="s">
        <v>8381</v>
      </c>
      <c r="G7564">
        <v>0.75</v>
      </c>
      <c r="H7564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4" s="263" t="str">
        <f>Tabla_Consulta_desde_proyectos6[[#This Row],[PRYApath]]&amp;" "&amp;Tabla_Consulta_desde_proyectos6[[#This Row],[Usunombre]]</f>
        <v>/0006/0002 JOSE DANIEL CHINCHILLA CERDAS</v>
      </c>
    </row>
    <row r="7565" spans="1:11" x14ac:dyDescent="0.3">
      <c r="A7565" t="s">
        <v>4661</v>
      </c>
      <c r="B7565" t="s">
        <v>4993</v>
      </c>
      <c r="C7565" t="s">
        <v>5383</v>
      </c>
      <c r="D7565" t="s">
        <v>1096</v>
      </c>
      <c r="E7565" t="s">
        <v>299</v>
      </c>
      <c r="F7565" t="s">
        <v>4593</v>
      </c>
      <c r="G7565">
        <v>1</v>
      </c>
      <c r="H756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5" s="263" t="str">
        <f>Tabla_Consulta_desde_proyectos6[[#This Row],[PRYApath]]&amp;" "&amp;Tabla_Consulta_desde_proyectos6[[#This Row],[Usunombre]]</f>
        <v>/0006/0002 MARCO ANTONIO ALPIZAR RODRIGUEZ</v>
      </c>
    </row>
    <row r="7566" spans="1:11" x14ac:dyDescent="0.3">
      <c r="A7566" t="s">
        <v>4661</v>
      </c>
      <c r="B7566" t="s">
        <v>4993</v>
      </c>
      <c r="C7566" t="s">
        <v>5383</v>
      </c>
      <c r="D7566" t="s">
        <v>1096</v>
      </c>
      <c r="E7566" t="s">
        <v>299</v>
      </c>
      <c r="F7566" t="s">
        <v>4610</v>
      </c>
      <c r="G7566">
        <v>1</v>
      </c>
      <c r="H756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6" s="263" t="str">
        <f>Tabla_Consulta_desde_proyectos6[[#This Row],[PRYApath]]&amp;" "&amp;Tabla_Consulta_desde_proyectos6[[#This Row],[Usunombre]]</f>
        <v>/0006/0002 MARCO ANTONIO ALPIZAR RODRIGUEZ</v>
      </c>
    </row>
    <row r="7567" spans="1:11" x14ac:dyDescent="0.3">
      <c r="A7567" t="s">
        <v>4661</v>
      </c>
      <c r="B7567" t="s">
        <v>4993</v>
      </c>
      <c r="C7567" t="s">
        <v>5383</v>
      </c>
      <c r="D7567" t="s">
        <v>1096</v>
      </c>
      <c r="E7567" t="s">
        <v>299</v>
      </c>
      <c r="F7567" t="s">
        <v>4692</v>
      </c>
      <c r="G7567">
        <v>2</v>
      </c>
      <c r="H756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7" s="263" t="str">
        <f>Tabla_Consulta_desde_proyectos6[[#This Row],[PRYApath]]&amp;" "&amp;Tabla_Consulta_desde_proyectos6[[#This Row],[Usunombre]]</f>
        <v>/0006/0002 MARCO ANTONIO ALPIZAR RODRIGUEZ</v>
      </c>
    </row>
    <row r="7568" spans="1:11" x14ac:dyDescent="0.3">
      <c r="A7568" t="s">
        <v>4661</v>
      </c>
      <c r="B7568" t="s">
        <v>4993</v>
      </c>
      <c r="C7568" t="s">
        <v>5383</v>
      </c>
      <c r="D7568" t="s">
        <v>1096</v>
      </c>
      <c r="E7568" t="s">
        <v>231</v>
      </c>
      <c r="F7568" t="s">
        <v>4640</v>
      </c>
      <c r="G7568">
        <v>1</v>
      </c>
      <c r="H756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8" s="263" t="str">
        <f>Tabla_Consulta_desde_proyectos6[[#This Row],[PRYApath]]&amp;" "&amp;Tabla_Consulta_desde_proyectos6[[#This Row],[Usunombre]]</f>
        <v>/0006/0002 MARIELA ARCE GARCIA</v>
      </c>
    </row>
    <row r="7569" spans="1:11" x14ac:dyDescent="0.3">
      <c r="A7569" t="s">
        <v>4661</v>
      </c>
      <c r="B7569" t="s">
        <v>4996</v>
      </c>
      <c r="C7569" t="s">
        <v>5196</v>
      </c>
      <c r="D7569" t="s">
        <v>3515</v>
      </c>
      <c r="E7569" t="s">
        <v>286</v>
      </c>
      <c r="F7569" t="s">
        <v>8381</v>
      </c>
      <c r="G7569">
        <v>1.25</v>
      </c>
      <c r="H7569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6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6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69" s="263" t="str">
        <f>Tabla_Consulta_desde_proyectos6[[#This Row],[PRYApath]]&amp;" "&amp;Tabla_Consulta_desde_proyectos6[[#This Row],[Usunombre]]</f>
        <v>/0006/0004 ALFONSO FUENTES RODRIGUEZ</v>
      </c>
    </row>
    <row r="7570" spans="1:11" x14ac:dyDescent="0.3">
      <c r="A7570" t="s">
        <v>4661</v>
      </c>
      <c r="B7570" t="s">
        <v>4996</v>
      </c>
      <c r="C7570" t="s">
        <v>4997</v>
      </c>
      <c r="D7570" t="s">
        <v>3515</v>
      </c>
      <c r="E7570" t="s">
        <v>65</v>
      </c>
      <c r="F7570" t="s">
        <v>4559</v>
      </c>
      <c r="G7570">
        <v>0.75</v>
      </c>
      <c r="H757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0" s="263" t="str">
        <f>Tabla_Consulta_desde_proyectos6[[#This Row],[PRYApath]]&amp;" "&amp;Tabla_Consulta_desde_proyectos6[[#This Row],[Usunombre]]</f>
        <v>/0006/0004 ALFONSO VARGAS CHAVES</v>
      </c>
    </row>
    <row r="7571" spans="1:11" x14ac:dyDescent="0.3">
      <c r="A7571" t="s">
        <v>4661</v>
      </c>
      <c r="B7571" t="s">
        <v>4996</v>
      </c>
      <c r="C7571" t="s">
        <v>4997</v>
      </c>
      <c r="D7571" t="s">
        <v>3515</v>
      </c>
      <c r="E7571" t="s">
        <v>65</v>
      </c>
      <c r="F7571" t="s">
        <v>4593</v>
      </c>
      <c r="G7571">
        <v>5.5</v>
      </c>
      <c r="H757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1" s="263" t="str">
        <f>Tabla_Consulta_desde_proyectos6[[#This Row],[PRYApath]]&amp;" "&amp;Tabla_Consulta_desde_proyectos6[[#This Row],[Usunombre]]</f>
        <v>/0006/0004 ALFONSO VARGAS CHAVES</v>
      </c>
    </row>
    <row r="7572" spans="1:11" x14ac:dyDescent="0.3">
      <c r="A7572" t="s">
        <v>4661</v>
      </c>
      <c r="B7572" t="s">
        <v>4996</v>
      </c>
      <c r="C7572" t="s">
        <v>4997</v>
      </c>
      <c r="D7572" t="s">
        <v>3515</v>
      </c>
      <c r="E7572" t="s">
        <v>65</v>
      </c>
      <c r="F7572" t="s">
        <v>4610</v>
      </c>
      <c r="G7572">
        <v>3</v>
      </c>
      <c r="H757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2" s="263" t="str">
        <f>Tabla_Consulta_desde_proyectos6[[#This Row],[PRYApath]]&amp;" "&amp;Tabla_Consulta_desde_proyectos6[[#This Row],[Usunombre]]</f>
        <v>/0006/0004 ALFONSO VARGAS CHAVES</v>
      </c>
    </row>
    <row r="7573" spans="1:11" x14ac:dyDescent="0.3">
      <c r="A7573" t="s">
        <v>4661</v>
      </c>
      <c r="B7573" t="s">
        <v>4996</v>
      </c>
      <c r="C7573" t="s">
        <v>4997</v>
      </c>
      <c r="D7573" t="s">
        <v>3515</v>
      </c>
      <c r="E7573" t="s">
        <v>65</v>
      </c>
      <c r="F7573" t="s">
        <v>4692</v>
      </c>
      <c r="G7573">
        <v>2</v>
      </c>
      <c r="H757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3" s="263" t="str">
        <f>Tabla_Consulta_desde_proyectos6[[#This Row],[PRYApath]]&amp;" "&amp;Tabla_Consulta_desde_proyectos6[[#This Row],[Usunombre]]</f>
        <v>/0006/0004 ALFONSO VARGAS CHAVES</v>
      </c>
    </row>
    <row r="7574" spans="1:11" x14ac:dyDescent="0.3">
      <c r="A7574" t="s">
        <v>4661</v>
      </c>
      <c r="B7574" t="s">
        <v>4996</v>
      </c>
      <c r="C7574" t="s">
        <v>4997</v>
      </c>
      <c r="D7574" t="s">
        <v>3515</v>
      </c>
      <c r="E7574" t="s">
        <v>65</v>
      </c>
      <c r="F7574" t="s">
        <v>4640</v>
      </c>
      <c r="G7574">
        <v>0.5</v>
      </c>
      <c r="H757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4" s="263" t="str">
        <f>Tabla_Consulta_desde_proyectos6[[#This Row],[PRYApath]]&amp;" "&amp;Tabla_Consulta_desde_proyectos6[[#This Row],[Usunombre]]</f>
        <v>/0006/0004 ALFONSO VARGAS CHAVES</v>
      </c>
    </row>
    <row r="7575" spans="1:11" x14ac:dyDescent="0.3">
      <c r="A7575" t="s">
        <v>4661</v>
      </c>
      <c r="B7575" t="s">
        <v>4996</v>
      </c>
      <c r="C7575" t="s">
        <v>5196</v>
      </c>
      <c r="D7575" t="s">
        <v>3515</v>
      </c>
      <c r="E7575" t="s">
        <v>294</v>
      </c>
      <c r="F7575" t="s">
        <v>4640</v>
      </c>
      <c r="G7575">
        <v>0.75</v>
      </c>
      <c r="H757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5" s="263" t="str">
        <f>Tabla_Consulta_desde_proyectos6[[#This Row],[PRYApath]]&amp;" "&amp;Tabla_Consulta_desde_proyectos6[[#This Row],[Usunombre]]</f>
        <v>/0006/0004 JOSE DANIEL CHINCHILLA CERDAS</v>
      </c>
    </row>
    <row r="7576" spans="1:11" x14ac:dyDescent="0.3">
      <c r="A7576" t="s">
        <v>4661</v>
      </c>
      <c r="B7576" t="s">
        <v>4996</v>
      </c>
      <c r="C7576" t="s">
        <v>4997</v>
      </c>
      <c r="D7576" t="s">
        <v>3515</v>
      </c>
      <c r="E7576" t="s">
        <v>29</v>
      </c>
      <c r="F7576" t="s">
        <v>4640</v>
      </c>
      <c r="G7576">
        <v>0.5</v>
      </c>
      <c r="H757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6" s="263" t="str">
        <f>Tabla_Consulta_desde_proyectos6[[#This Row],[PRYApath]]&amp;" "&amp;Tabla_Consulta_desde_proyectos6[[#This Row],[Usunombre]]</f>
        <v>/0006/0004 RAFAEL VEGA ALVAREZ</v>
      </c>
    </row>
    <row r="7577" spans="1:11" x14ac:dyDescent="0.3">
      <c r="A7577" t="s">
        <v>4661</v>
      </c>
      <c r="B7577" t="s">
        <v>4996</v>
      </c>
      <c r="C7577" t="s">
        <v>5196</v>
      </c>
      <c r="D7577" t="s">
        <v>3515</v>
      </c>
      <c r="E7577" t="s">
        <v>29</v>
      </c>
      <c r="F7577" t="s">
        <v>8381</v>
      </c>
      <c r="G7577">
        <v>2.5</v>
      </c>
      <c r="H757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7" s="263" t="str">
        <f>Tabla_Consulta_desde_proyectos6[[#This Row],[PRYApath]]&amp;" "&amp;Tabla_Consulta_desde_proyectos6[[#This Row],[Usunombre]]</f>
        <v>/0006/0004 RAFAEL VEGA ALVAREZ</v>
      </c>
    </row>
    <row r="7578" spans="1:11" x14ac:dyDescent="0.3">
      <c r="A7578" t="s">
        <v>4661</v>
      </c>
      <c r="B7578" t="s">
        <v>4957</v>
      </c>
      <c r="C7578" t="s">
        <v>5001</v>
      </c>
      <c r="D7578" t="s">
        <v>3516</v>
      </c>
      <c r="E7578" t="s">
        <v>286</v>
      </c>
      <c r="F7578" t="s">
        <v>4559</v>
      </c>
      <c r="G7578">
        <v>2.75</v>
      </c>
      <c r="H757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8" s="263" t="str">
        <f>Tabla_Consulta_desde_proyectos6[[#This Row],[PRYApath]]&amp;" "&amp;Tabla_Consulta_desde_proyectos6[[#This Row],[Usunombre]]</f>
        <v>/0006/0006 ALFONSO FUENTES RODRIGUEZ</v>
      </c>
    </row>
    <row r="7579" spans="1:11" x14ac:dyDescent="0.3">
      <c r="A7579" t="s">
        <v>4661</v>
      </c>
      <c r="B7579" t="s">
        <v>4957</v>
      </c>
      <c r="C7579" t="s">
        <v>4999</v>
      </c>
      <c r="D7579" t="s">
        <v>3516</v>
      </c>
      <c r="E7579" t="s">
        <v>286</v>
      </c>
      <c r="F7579" t="s">
        <v>4559</v>
      </c>
      <c r="G7579">
        <v>1.75</v>
      </c>
      <c r="H757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7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7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79" s="263" t="str">
        <f>Tabla_Consulta_desde_proyectos6[[#This Row],[PRYApath]]&amp;" "&amp;Tabla_Consulta_desde_proyectos6[[#This Row],[Usunombre]]</f>
        <v>/0006/0006 ALFONSO FUENTES RODRIGUEZ</v>
      </c>
    </row>
    <row r="7580" spans="1:11" x14ac:dyDescent="0.3">
      <c r="A7580" t="s">
        <v>4661</v>
      </c>
      <c r="B7580" t="s">
        <v>4957</v>
      </c>
      <c r="C7580" t="s">
        <v>4958</v>
      </c>
      <c r="D7580" t="s">
        <v>3516</v>
      </c>
      <c r="E7580" t="s">
        <v>286</v>
      </c>
      <c r="F7580" t="s">
        <v>4559</v>
      </c>
      <c r="G7580">
        <v>17.25</v>
      </c>
      <c r="H758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0" s="263" t="str">
        <f>Tabla_Consulta_desde_proyectos6[[#This Row],[PRYApath]]&amp;" "&amp;Tabla_Consulta_desde_proyectos6[[#This Row],[Usunombre]]</f>
        <v>/0006/0006 ALFONSO FUENTES RODRIGUEZ</v>
      </c>
    </row>
    <row r="7581" spans="1:11" x14ac:dyDescent="0.3">
      <c r="A7581" t="s">
        <v>4661</v>
      </c>
      <c r="B7581" t="s">
        <v>4957</v>
      </c>
      <c r="C7581" t="s">
        <v>4958</v>
      </c>
      <c r="D7581" t="s">
        <v>3516</v>
      </c>
      <c r="E7581" t="s">
        <v>286</v>
      </c>
      <c r="F7581" t="s">
        <v>4593</v>
      </c>
      <c r="G7581">
        <v>1.75</v>
      </c>
      <c r="H758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1" s="263" t="str">
        <f>Tabla_Consulta_desde_proyectos6[[#This Row],[PRYApath]]&amp;" "&amp;Tabla_Consulta_desde_proyectos6[[#This Row],[Usunombre]]</f>
        <v>/0006/0006 ALFONSO FUENTES RODRIGUEZ</v>
      </c>
    </row>
    <row r="7582" spans="1:11" x14ac:dyDescent="0.3">
      <c r="A7582" t="s">
        <v>4661</v>
      </c>
      <c r="B7582" t="s">
        <v>4957</v>
      </c>
      <c r="C7582" t="s">
        <v>4958</v>
      </c>
      <c r="D7582" t="s">
        <v>3516</v>
      </c>
      <c r="E7582" t="s">
        <v>286</v>
      </c>
      <c r="F7582" t="s">
        <v>4610</v>
      </c>
      <c r="G7582">
        <v>2.5</v>
      </c>
      <c r="H758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2" s="263" t="str">
        <f>Tabla_Consulta_desde_proyectos6[[#This Row],[PRYApath]]&amp;" "&amp;Tabla_Consulta_desde_proyectos6[[#This Row],[Usunombre]]</f>
        <v>/0006/0006 ALFONSO FUENTES RODRIGUEZ</v>
      </c>
    </row>
    <row r="7583" spans="1:11" x14ac:dyDescent="0.3">
      <c r="A7583" t="s">
        <v>4661</v>
      </c>
      <c r="B7583" t="s">
        <v>4957</v>
      </c>
      <c r="C7583" t="s">
        <v>4958</v>
      </c>
      <c r="D7583" t="s">
        <v>3516</v>
      </c>
      <c r="E7583" t="s">
        <v>286</v>
      </c>
      <c r="F7583" t="s">
        <v>4692</v>
      </c>
      <c r="G7583">
        <v>2.75</v>
      </c>
      <c r="H758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3" s="263" t="str">
        <f>Tabla_Consulta_desde_proyectos6[[#This Row],[PRYApath]]&amp;" "&amp;Tabla_Consulta_desde_proyectos6[[#This Row],[Usunombre]]</f>
        <v>/0006/0006 ALFONSO FUENTES RODRIGUEZ</v>
      </c>
    </row>
    <row r="7584" spans="1:11" x14ac:dyDescent="0.3">
      <c r="A7584" t="s">
        <v>4661</v>
      </c>
      <c r="B7584" t="s">
        <v>4957</v>
      </c>
      <c r="C7584" t="s">
        <v>5001</v>
      </c>
      <c r="D7584" t="s">
        <v>3516</v>
      </c>
      <c r="E7584" t="s">
        <v>286</v>
      </c>
      <c r="F7584" t="s">
        <v>4640</v>
      </c>
      <c r="G7584">
        <v>1.5</v>
      </c>
      <c r="H758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4" s="263" t="str">
        <f>Tabla_Consulta_desde_proyectos6[[#This Row],[PRYApath]]&amp;" "&amp;Tabla_Consulta_desde_proyectos6[[#This Row],[Usunombre]]</f>
        <v>/0006/0006 ALFONSO FUENTES RODRIGUEZ</v>
      </c>
    </row>
    <row r="7585" spans="1:11" x14ac:dyDescent="0.3">
      <c r="A7585" t="s">
        <v>4661</v>
      </c>
      <c r="B7585" t="s">
        <v>4957</v>
      </c>
      <c r="C7585" t="s">
        <v>4958</v>
      </c>
      <c r="D7585" t="s">
        <v>3516</v>
      </c>
      <c r="E7585" t="s">
        <v>286</v>
      </c>
      <c r="F7585" t="s">
        <v>4640</v>
      </c>
      <c r="G7585">
        <v>4.25</v>
      </c>
      <c r="H758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5" s="263" t="str">
        <f>Tabla_Consulta_desde_proyectos6[[#This Row],[PRYApath]]&amp;" "&amp;Tabla_Consulta_desde_proyectos6[[#This Row],[Usunombre]]</f>
        <v>/0006/0006 ALFONSO FUENTES RODRIGUEZ</v>
      </c>
    </row>
    <row r="7586" spans="1:11" x14ac:dyDescent="0.3">
      <c r="A7586" t="s">
        <v>4661</v>
      </c>
      <c r="B7586" t="s">
        <v>4957</v>
      </c>
      <c r="C7586" t="s">
        <v>4958</v>
      </c>
      <c r="D7586" t="s">
        <v>3516</v>
      </c>
      <c r="E7586" t="s">
        <v>286</v>
      </c>
      <c r="F7586" t="s">
        <v>8381</v>
      </c>
      <c r="G7586">
        <v>3</v>
      </c>
      <c r="H7586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6" s="263" t="str">
        <f>Tabla_Consulta_desde_proyectos6[[#This Row],[PRYApath]]&amp;" "&amp;Tabla_Consulta_desde_proyectos6[[#This Row],[Usunombre]]</f>
        <v>/0006/0006 ALFONSO FUENTES RODRIGUEZ</v>
      </c>
    </row>
    <row r="7587" spans="1:11" x14ac:dyDescent="0.3">
      <c r="A7587" t="s">
        <v>4661</v>
      </c>
      <c r="B7587" t="s">
        <v>4957</v>
      </c>
      <c r="C7587" t="s">
        <v>5001</v>
      </c>
      <c r="D7587" t="s">
        <v>3516</v>
      </c>
      <c r="E7587" t="s">
        <v>29</v>
      </c>
      <c r="F7587" t="s">
        <v>4559</v>
      </c>
      <c r="G7587">
        <v>0.5</v>
      </c>
      <c r="H758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7" s="263" t="str">
        <f>Tabla_Consulta_desde_proyectos6[[#This Row],[PRYApath]]&amp;" "&amp;Tabla_Consulta_desde_proyectos6[[#This Row],[Usunombre]]</f>
        <v>/0006/0006 RAFAEL VEGA ALVAREZ</v>
      </c>
    </row>
    <row r="7588" spans="1:11" x14ac:dyDescent="0.3">
      <c r="A7588" t="s">
        <v>4661</v>
      </c>
      <c r="B7588" t="s">
        <v>4957</v>
      </c>
      <c r="C7588" t="s">
        <v>5002</v>
      </c>
      <c r="D7588" t="s">
        <v>3516</v>
      </c>
      <c r="E7588" t="s">
        <v>29</v>
      </c>
      <c r="F7588" t="s">
        <v>4559</v>
      </c>
      <c r="G7588">
        <v>1.25</v>
      </c>
      <c r="H758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8" s="263" t="str">
        <f>Tabla_Consulta_desde_proyectos6[[#This Row],[PRYApath]]&amp;" "&amp;Tabla_Consulta_desde_proyectos6[[#This Row],[Usunombre]]</f>
        <v>/0006/0006 RAFAEL VEGA ALVAREZ</v>
      </c>
    </row>
    <row r="7589" spans="1:11" x14ac:dyDescent="0.3">
      <c r="A7589" t="s">
        <v>4661</v>
      </c>
      <c r="B7589" t="s">
        <v>4957</v>
      </c>
      <c r="C7589" t="s">
        <v>5002</v>
      </c>
      <c r="D7589" t="s">
        <v>3516</v>
      </c>
      <c r="E7589" t="s">
        <v>29</v>
      </c>
      <c r="F7589" t="s">
        <v>4593</v>
      </c>
      <c r="G7589">
        <v>1.5</v>
      </c>
      <c r="H758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8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8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89" s="263" t="str">
        <f>Tabla_Consulta_desde_proyectos6[[#This Row],[PRYApath]]&amp;" "&amp;Tabla_Consulta_desde_proyectos6[[#This Row],[Usunombre]]</f>
        <v>/0006/0006 RAFAEL VEGA ALVAREZ</v>
      </c>
    </row>
    <row r="7590" spans="1:11" x14ac:dyDescent="0.3">
      <c r="A7590" t="s">
        <v>4661</v>
      </c>
      <c r="B7590" t="s">
        <v>4957</v>
      </c>
      <c r="C7590" t="s">
        <v>5002</v>
      </c>
      <c r="D7590" t="s">
        <v>3516</v>
      </c>
      <c r="E7590" t="s">
        <v>29</v>
      </c>
      <c r="F7590" t="s">
        <v>4610</v>
      </c>
      <c r="G7590">
        <v>1.75</v>
      </c>
      <c r="H759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0" s="263" t="str">
        <f>Tabla_Consulta_desde_proyectos6[[#This Row],[PRYApath]]&amp;" "&amp;Tabla_Consulta_desde_proyectos6[[#This Row],[Usunombre]]</f>
        <v>/0006/0006 RAFAEL VEGA ALVAREZ</v>
      </c>
    </row>
    <row r="7591" spans="1:11" x14ac:dyDescent="0.3">
      <c r="A7591" t="s">
        <v>4661</v>
      </c>
      <c r="B7591" t="s">
        <v>4957</v>
      </c>
      <c r="C7591" t="s">
        <v>4958</v>
      </c>
      <c r="D7591" t="s">
        <v>3516</v>
      </c>
      <c r="E7591" t="s">
        <v>29</v>
      </c>
      <c r="F7591" t="s">
        <v>4610</v>
      </c>
      <c r="G7591">
        <v>5.5</v>
      </c>
      <c r="H759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1" s="263" t="str">
        <f>Tabla_Consulta_desde_proyectos6[[#This Row],[PRYApath]]&amp;" "&amp;Tabla_Consulta_desde_proyectos6[[#This Row],[Usunombre]]</f>
        <v>/0006/0006 RAFAEL VEGA ALVAREZ</v>
      </c>
    </row>
    <row r="7592" spans="1:11" x14ac:dyDescent="0.3">
      <c r="A7592" t="s">
        <v>4661</v>
      </c>
      <c r="B7592" t="s">
        <v>4957</v>
      </c>
      <c r="C7592" t="s">
        <v>5002</v>
      </c>
      <c r="D7592" t="s">
        <v>3516</v>
      </c>
      <c r="E7592" t="s">
        <v>29</v>
      </c>
      <c r="F7592" t="s">
        <v>4692</v>
      </c>
      <c r="G7592">
        <v>1.75</v>
      </c>
      <c r="H759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2" s="263" t="str">
        <f>Tabla_Consulta_desde_proyectos6[[#This Row],[PRYApath]]&amp;" "&amp;Tabla_Consulta_desde_proyectos6[[#This Row],[Usunombre]]</f>
        <v>/0006/0006 RAFAEL VEGA ALVAREZ</v>
      </c>
    </row>
    <row r="7593" spans="1:11" x14ac:dyDescent="0.3">
      <c r="A7593" t="s">
        <v>4661</v>
      </c>
      <c r="B7593" t="s">
        <v>4957</v>
      </c>
      <c r="C7593" t="s">
        <v>4958</v>
      </c>
      <c r="D7593" t="s">
        <v>3516</v>
      </c>
      <c r="E7593" t="s">
        <v>29</v>
      </c>
      <c r="F7593" t="s">
        <v>4692</v>
      </c>
      <c r="G7593">
        <v>11.25</v>
      </c>
      <c r="H759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3" s="263" t="str">
        <f>Tabla_Consulta_desde_proyectos6[[#This Row],[PRYApath]]&amp;" "&amp;Tabla_Consulta_desde_proyectos6[[#This Row],[Usunombre]]</f>
        <v>/0006/0006 RAFAEL VEGA ALVAREZ</v>
      </c>
    </row>
    <row r="7594" spans="1:11" x14ac:dyDescent="0.3">
      <c r="A7594" t="s">
        <v>4661</v>
      </c>
      <c r="B7594" t="s">
        <v>4957</v>
      </c>
      <c r="C7594" t="s">
        <v>5002</v>
      </c>
      <c r="D7594" t="s">
        <v>3516</v>
      </c>
      <c r="E7594" t="s">
        <v>29</v>
      </c>
      <c r="F7594" t="s">
        <v>4640</v>
      </c>
      <c r="G7594">
        <v>1.5</v>
      </c>
      <c r="H759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4" s="263" t="str">
        <f>Tabla_Consulta_desde_proyectos6[[#This Row],[PRYApath]]&amp;" "&amp;Tabla_Consulta_desde_proyectos6[[#This Row],[Usunombre]]</f>
        <v>/0006/0006 RAFAEL VEGA ALVAREZ</v>
      </c>
    </row>
    <row r="7595" spans="1:11" x14ac:dyDescent="0.3">
      <c r="A7595" t="s">
        <v>4661</v>
      </c>
      <c r="B7595" t="s">
        <v>4957</v>
      </c>
      <c r="C7595" t="s">
        <v>4958</v>
      </c>
      <c r="D7595" t="s">
        <v>3516</v>
      </c>
      <c r="E7595" t="s">
        <v>29</v>
      </c>
      <c r="F7595" t="s">
        <v>4640</v>
      </c>
      <c r="G7595">
        <v>15</v>
      </c>
      <c r="H759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5" s="263" t="str">
        <f>Tabla_Consulta_desde_proyectos6[[#This Row],[PRYApath]]&amp;" "&amp;Tabla_Consulta_desde_proyectos6[[#This Row],[Usunombre]]</f>
        <v>/0006/0006 RAFAEL VEGA ALVAREZ</v>
      </c>
    </row>
    <row r="7596" spans="1:11" x14ac:dyDescent="0.3">
      <c r="A7596" t="s">
        <v>4661</v>
      </c>
      <c r="B7596" t="s">
        <v>4957</v>
      </c>
      <c r="C7596" t="s">
        <v>5002</v>
      </c>
      <c r="D7596" t="s">
        <v>3516</v>
      </c>
      <c r="E7596" t="s">
        <v>29</v>
      </c>
      <c r="F7596" t="s">
        <v>8381</v>
      </c>
      <c r="G7596">
        <v>2.75</v>
      </c>
      <c r="H7596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6" s="263" t="str">
        <f>Tabla_Consulta_desde_proyectos6[[#This Row],[PRYApath]]&amp;" "&amp;Tabla_Consulta_desde_proyectos6[[#This Row],[Usunombre]]</f>
        <v>/0006/0006 RAFAEL VEGA ALVAREZ</v>
      </c>
    </row>
    <row r="7597" spans="1:11" x14ac:dyDescent="0.3">
      <c r="A7597" t="s">
        <v>4661</v>
      </c>
      <c r="B7597" t="s">
        <v>4957</v>
      </c>
      <c r="C7597" t="s">
        <v>4958</v>
      </c>
      <c r="D7597" t="s">
        <v>3516</v>
      </c>
      <c r="E7597" t="s">
        <v>29</v>
      </c>
      <c r="F7597" t="s">
        <v>8381</v>
      </c>
      <c r="G7597">
        <v>14.75</v>
      </c>
      <c r="H759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7" s="263" t="str">
        <f>Tabla_Consulta_desde_proyectos6[[#This Row],[PRYApath]]&amp;" "&amp;Tabla_Consulta_desde_proyectos6[[#This Row],[Usunombre]]</f>
        <v>/0006/0006 RAFAEL VEGA ALVAREZ</v>
      </c>
    </row>
    <row r="7598" spans="1:11" x14ac:dyDescent="0.3">
      <c r="A7598" t="s">
        <v>4661</v>
      </c>
      <c r="B7598" t="s">
        <v>5508</v>
      </c>
      <c r="C7598" t="s">
        <v>5509</v>
      </c>
      <c r="D7598" t="s">
        <v>3517</v>
      </c>
      <c r="E7598" t="s">
        <v>286</v>
      </c>
      <c r="F7598" t="s">
        <v>8381</v>
      </c>
      <c r="G7598">
        <v>2.25</v>
      </c>
      <c r="H7598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8" s="263" t="str">
        <f>Tabla_Consulta_desde_proyectos6[[#This Row],[PRYApath]]&amp;" "&amp;Tabla_Consulta_desde_proyectos6[[#This Row],[Usunombre]]</f>
        <v>/0006/0008 ALFONSO FUENTES RODRIGUEZ</v>
      </c>
    </row>
    <row r="7599" spans="1:11" x14ac:dyDescent="0.3">
      <c r="A7599" t="s">
        <v>4661</v>
      </c>
      <c r="B7599" t="s">
        <v>5384</v>
      </c>
      <c r="C7599" t="s">
        <v>5511</v>
      </c>
      <c r="D7599" t="s">
        <v>5507</v>
      </c>
      <c r="E7599" t="s">
        <v>286</v>
      </c>
      <c r="F7599" t="s">
        <v>8381</v>
      </c>
      <c r="G7599">
        <v>0.25</v>
      </c>
      <c r="H7599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59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59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599" s="263" t="str">
        <f>Tabla_Consulta_desde_proyectos6[[#This Row],[PRYApath]]&amp;" "&amp;Tabla_Consulta_desde_proyectos6[[#This Row],[Usunombre]]</f>
        <v>/0006/0010 ALFONSO FUENTES RODRIGUEZ</v>
      </c>
    </row>
    <row r="7600" spans="1:11" x14ac:dyDescent="0.3">
      <c r="A7600" t="s">
        <v>4661</v>
      </c>
      <c r="B7600" t="s">
        <v>5384</v>
      </c>
      <c r="C7600" t="s">
        <v>5385</v>
      </c>
      <c r="D7600" t="s">
        <v>5507</v>
      </c>
      <c r="E7600" t="s">
        <v>286</v>
      </c>
      <c r="F7600" t="s">
        <v>8381</v>
      </c>
      <c r="G7600">
        <v>17.5</v>
      </c>
      <c r="H7600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0" s="263" t="str">
        <f>Tabla_Consulta_desde_proyectos6[[#This Row],[PRYApath]]&amp;" "&amp;Tabla_Consulta_desde_proyectos6[[#This Row],[Usunombre]]</f>
        <v>/0006/0010 ALFONSO FUENTES RODRIGUEZ</v>
      </c>
    </row>
    <row r="7601" spans="1:11" x14ac:dyDescent="0.3">
      <c r="A7601" t="s">
        <v>4661</v>
      </c>
      <c r="B7601" t="s">
        <v>5384</v>
      </c>
      <c r="C7601" t="s">
        <v>5396</v>
      </c>
      <c r="D7601" t="s">
        <v>5507</v>
      </c>
      <c r="E7601" t="s">
        <v>286</v>
      </c>
      <c r="F7601" t="s">
        <v>8381</v>
      </c>
      <c r="G7601">
        <v>16.75</v>
      </c>
      <c r="H7601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1" s="263" t="str">
        <f>Tabla_Consulta_desde_proyectos6[[#This Row],[PRYApath]]&amp;" "&amp;Tabla_Consulta_desde_proyectos6[[#This Row],[Usunombre]]</f>
        <v>/0006/0010 ALFONSO FUENTES RODRIGUEZ</v>
      </c>
    </row>
    <row r="7602" spans="1:11" x14ac:dyDescent="0.3">
      <c r="A7602" t="s">
        <v>4661</v>
      </c>
      <c r="B7602" t="s">
        <v>5384</v>
      </c>
      <c r="C7602" t="s">
        <v>5385</v>
      </c>
      <c r="D7602" t="s">
        <v>5507</v>
      </c>
      <c r="E7602" t="s">
        <v>309</v>
      </c>
      <c r="F7602" t="s">
        <v>4559</v>
      </c>
      <c r="G7602">
        <v>4</v>
      </c>
      <c r="H760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2" s="263" t="str">
        <f>Tabla_Consulta_desde_proyectos6[[#This Row],[PRYApath]]&amp;" "&amp;Tabla_Consulta_desde_proyectos6[[#This Row],[Usunombre]]</f>
        <v>/0006/0010 ANTHONY ALVAREZ NAVARRO</v>
      </c>
    </row>
    <row r="7603" spans="1:11" x14ac:dyDescent="0.3">
      <c r="A7603" t="s">
        <v>4661</v>
      </c>
      <c r="B7603" t="s">
        <v>4963</v>
      </c>
      <c r="C7603" t="s">
        <v>4964</v>
      </c>
      <c r="D7603" t="s">
        <v>5003</v>
      </c>
      <c r="E7603" t="s">
        <v>286</v>
      </c>
      <c r="F7603" t="s">
        <v>4559</v>
      </c>
      <c r="G7603">
        <v>0.25</v>
      </c>
      <c r="H760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3" s="263" t="str">
        <f>Tabla_Consulta_desde_proyectos6[[#This Row],[PRYApath]]&amp;" "&amp;Tabla_Consulta_desde_proyectos6[[#This Row],[Usunombre]]</f>
        <v>/0006/0012 ALFONSO FUENTES RODRIGUEZ</v>
      </c>
    </row>
    <row r="7604" spans="1:11" x14ac:dyDescent="0.3">
      <c r="A7604" t="s">
        <v>4661</v>
      </c>
      <c r="B7604" t="s">
        <v>4960</v>
      </c>
      <c r="C7604" t="s">
        <v>4961</v>
      </c>
      <c r="D7604" t="s">
        <v>5005</v>
      </c>
      <c r="E7604" t="s">
        <v>65</v>
      </c>
      <c r="F7604" t="s">
        <v>4593</v>
      </c>
      <c r="G7604">
        <v>1</v>
      </c>
      <c r="H760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4" s="263" t="str">
        <f>Tabla_Consulta_desde_proyectos6[[#This Row],[PRYApath]]&amp;" "&amp;Tabla_Consulta_desde_proyectos6[[#This Row],[Usunombre]]</f>
        <v>/0006/0014 ALFONSO VARGAS CHAVES</v>
      </c>
    </row>
    <row r="7605" spans="1:11" x14ac:dyDescent="0.3">
      <c r="A7605" t="s">
        <v>4661</v>
      </c>
      <c r="B7605" t="s">
        <v>4967</v>
      </c>
      <c r="C7605" t="s">
        <v>4970</v>
      </c>
      <c r="D7605" t="s">
        <v>5006</v>
      </c>
      <c r="E7605" t="s">
        <v>286</v>
      </c>
      <c r="F7605" t="s">
        <v>4559</v>
      </c>
      <c r="G7605">
        <v>2</v>
      </c>
      <c r="H760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5" s="263" t="str">
        <f>Tabla_Consulta_desde_proyectos6[[#This Row],[PRYApath]]&amp;" "&amp;Tabla_Consulta_desde_proyectos6[[#This Row],[Usunombre]]</f>
        <v>/0006/0016 ALFONSO FUENTES RODRIGUEZ</v>
      </c>
    </row>
    <row r="7606" spans="1:11" x14ac:dyDescent="0.3">
      <c r="A7606" t="s">
        <v>4661</v>
      </c>
      <c r="B7606" t="s">
        <v>4967</v>
      </c>
      <c r="C7606" t="s">
        <v>4970</v>
      </c>
      <c r="D7606" t="s">
        <v>5006</v>
      </c>
      <c r="E7606" t="s">
        <v>286</v>
      </c>
      <c r="F7606" t="s">
        <v>4692</v>
      </c>
      <c r="G7606">
        <v>0.75</v>
      </c>
      <c r="H760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6" s="263" t="str">
        <f>Tabla_Consulta_desde_proyectos6[[#This Row],[PRYApath]]&amp;" "&amp;Tabla_Consulta_desde_proyectos6[[#This Row],[Usunombre]]</f>
        <v>/0006/0016 ALFONSO FUENTES RODRIGUEZ</v>
      </c>
    </row>
    <row r="7607" spans="1:11" x14ac:dyDescent="0.3">
      <c r="A7607" t="s">
        <v>4661</v>
      </c>
      <c r="B7607" t="s">
        <v>4967</v>
      </c>
      <c r="C7607" t="s">
        <v>4970</v>
      </c>
      <c r="D7607" t="s">
        <v>5006</v>
      </c>
      <c r="E7607" t="s">
        <v>286</v>
      </c>
      <c r="F7607" t="s">
        <v>8381</v>
      </c>
      <c r="G7607">
        <v>9.25</v>
      </c>
      <c r="H760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7" s="263" t="str">
        <f>Tabla_Consulta_desde_proyectos6[[#This Row],[PRYApath]]&amp;" "&amp;Tabla_Consulta_desde_proyectos6[[#This Row],[Usunombre]]</f>
        <v>/0006/0016 ALFONSO FUENTES RODRIGUEZ</v>
      </c>
    </row>
    <row r="7608" spans="1:11" x14ac:dyDescent="0.3">
      <c r="A7608" t="s">
        <v>4661</v>
      </c>
      <c r="B7608" t="s">
        <v>4967</v>
      </c>
      <c r="C7608" t="s">
        <v>5327</v>
      </c>
      <c r="D7608" t="s">
        <v>5006</v>
      </c>
      <c r="E7608" t="s">
        <v>29</v>
      </c>
      <c r="F7608" t="s">
        <v>4593</v>
      </c>
      <c r="G7608">
        <v>0.75</v>
      </c>
      <c r="H760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8" s="263" t="str">
        <f>Tabla_Consulta_desde_proyectos6[[#This Row],[PRYApath]]&amp;" "&amp;Tabla_Consulta_desde_proyectos6[[#This Row],[Usunombre]]</f>
        <v>/0006/0016 RAFAEL VEGA ALVAREZ</v>
      </c>
    </row>
    <row r="7609" spans="1:11" x14ac:dyDescent="0.3">
      <c r="A7609" t="s">
        <v>4661</v>
      </c>
      <c r="B7609" t="s">
        <v>4967</v>
      </c>
      <c r="C7609" t="s">
        <v>4970</v>
      </c>
      <c r="D7609" t="s">
        <v>5006</v>
      </c>
      <c r="E7609" t="s">
        <v>29</v>
      </c>
      <c r="F7609" t="s">
        <v>8381</v>
      </c>
      <c r="G7609">
        <v>2.5</v>
      </c>
      <c r="H7609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0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0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09" s="263" t="str">
        <f>Tabla_Consulta_desde_proyectos6[[#This Row],[PRYApath]]&amp;" "&amp;Tabla_Consulta_desde_proyectos6[[#This Row],[Usunombre]]</f>
        <v>/0006/0016 RAFAEL VEGA ALVAREZ</v>
      </c>
    </row>
    <row r="7610" spans="1:11" x14ac:dyDescent="0.3">
      <c r="A7610" t="s">
        <v>8312</v>
      </c>
      <c r="B7610" t="s">
        <v>4709</v>
      </c>
      <c r="C7610" t="s">
        <v>6381</v>
      </c>
      <c r="D7610" t="s">
        <v>1090</v>
      </c>
      <c r="E7610" t="s">
        <v>69</v>
      </c>
      <c r="F7610" t="s">
        <v>8381</v>
      </c>
      <c r="G7610">
        <v>1</v>
      </c>
      <c r="H7610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0" s="263" t="str">
        <f>Tabla_Consulta_desde_proyectos6[[#This Row],[PRYApath]]&amp;" "&amp;Tabla_Consulta_desde_proyectos6[[#This Row],[Usunombre]]</f>
        <v>/0004/0002 DANNY DAVID BUSTOS ROJAS</v>
      </c>
    </row>
    <row r="7611" spans="1:11" x14ac:dyDescent="0.3">
      <c r="A7611" t="s">
        <v>8312</v>
      </c>
      <c r="B7611" t="s">
        <v>4709</v>
      </c>
      <c r="C7611" t="s">
        <v>8477</v>
      </c>
      <c r="D7611" t="s">
        <v>1090</v>
      </c>
      <c r="E7611" t="s">
        <v>69</v>
      </c>
      <c r="F7611" t="s">
        <v>8381</v>
      </c>
      <c r="G7611">
        <v>1</v>
      </c>
      <c r="H7611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1" s="263" t="str">
        <f>Tabla_Consulta_desde_proyectos6[[#This Row],[PRYApath]]&amp;" "&amp;Tabla_Consulta_desde_proyectos6[[#This Row],[Usunombre]]</f>
        <v>/0004/0002 DANNY DAVID BUSTOS ROJAS</v>
      </c>
    </row>
    <row r="7612" spans="1:11" x14ac:dyDescent="0.3">
      <c r="A7612" t="s">
        <v>8312</v>
      </c>
      <c r="B7612" t="s">
        <v>4709</v>
      </c>
      <c r="C7612" t="s">
        <v>6382</v>
      </c>
      <c r="D7612" t="s">
        <v>1090</v>
      </c>
      <c r="E7612" t="s">
        <v>70</v>
      </c>
      <c r="F7612" t="s">
        <v>8381</v>
      </c>
      <c r="G7612">
        <v>7</v>
      </c>
      <c r="H7612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2" s="263" t="str">
        <f>Tabla_Consulta_desde_proyectos6[[#This Row],[PRYApath]]&amp;" "&amp;Tabla_Consulta_desde_proyectos6[[#This Row],[Usunombre]]</f>
        <v>/0004/0002 MARIELA GUTIERREZ HIDALGO</v>
      </c>
    </row>
    <row r="7613" spans="1:11" x14ac:dyDescent="0.3">
      <c r="A7613" t="s">
        <v>4614</v>
      </c>
      <c r="B7613" t="s">
        <v>4709</v>
      </c>
      <c r="C7613" t="s">
        <v>8478</v>
      </c>
      <c r="D7613" t="s">
        <v>1086</v>
      </c>
      <c r="E7613" t="s">
        <v>59</v>
      </c>
      <c r="F7613" t="s">
        <v>8381</v>
      </c>
      <c r="G7613">
        <v>1</v>
      </c>
      <c r="H7613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3" s="263" t="str">
        <f>Tabla_Consulta_desde_proyectos6[[#This Row],[PRYApath]]&amp;" "&amp;Tabla_Consulta_desde_proyectos6[[#This Row],[Usunombre]]</f>
        <v>/0002/0002 ALVARO CHAVES SABORIO</v>
      </c>
    </row>
    <row r="7614" spans="1:11" x14ac:dyDescent="0.3">
      <c r="A7614" t="s">
        <v>4614</v>
      </c>
      <c r="B7614" t="s">
        <v>4709</v>
      </c>
      <c r="C7614" t="s">
        <v>5086</v>
      </c>
      <c r="D7614" t="s">
        <v>1086</v>
      </c>
      <c r="E7614" t="s">
        <v>69</v>
      </c>
      <c r="F7614" t="s">
        <v>4692</v>
      </c>
      <c r="G7614">
        <v>1</v>
      </c>
      <c r="H761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4" s="263" t="str">
        <f>Tabla_Consulta_desde_proyectos6[[#This Row],[PRYApath]]&amp;" "&amp;Tabla_Consulta_desde_proyectos6[[#This Row],[Usunombre]]</f>
        <v>/0002/0002 DANNY DAVID BUSTOS ROJAS</v>
      </c>
    </row>
    <row r="7615" spans="1:11" x14ac:dyDescent="0.3">
      <c r="A7615" t="s">
        <v>4614</v>
      </c>
      <c r="B7615" t="s">
        <v>4709</v>
      </c>
      <c r="C7615" t="s">
        <v>6377</v>
      </c>
      <c r="D7615" t="s">
        <v>1086</v>
      </c>
      <c r="E7615" t="s">
        <v>69</v>
      </c>
      <c r="F7615" t="s">
        <v>4692</v>
      </c>
      <c r="G7615">
        <v>2</v>
      </c>
      <c r="H761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5" s="263" t="str">
        <f>Tabla_Consulta_desde_proyectos6[[#This Row],[PRYApath]]&amp;" "&amp;Tabla_Consulta_desde_proyectos6[[#This Row],[Usunombre]]</f>
        <v>/0002/0002 DANNY DAVID BUSTOS ROJAS</v>
      </c>
    </row>
    <row r="7616" spans="1:11" x14ac:dyDescent="0.3">
      <c r="A7616" t="s">
        <v>4614</v>
      </c>
      <c r="B7616" t="s">
        <v>4709</v>
      </c>
      <c r="C7616" t="s">
        <v>6378</v>
      </c>
      <c r="D7616" t="s">
        <v>1086</v>
      </c>
      <c r="E7616" t="s">
        <v>69</v>
      </c>
      <c r="F7616" t="s">
        <v>4692</v>
      </c>
      <c r="G7616">
        <v>3</v>
      </c>
      <c r="H761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6" s="263" t="str">
        <f>Tabla_Consulta_desde_proyectos6[[#This Row],[PRYApath]]&amp;" "&amp;Tabla_Consulta_desde_proyectos6[[#This Row],[Usunombre]]</f>
        <v>/0002/0002 DANNY DAVID BUSTOS ROJAS</v>
      </c>
    </row>
    <row r="7617" spans="1:11" x14ac:dyDescent="0.3">
      <c r="A7617" t="s">
        <v>4614</v>
      </c>
      <c r="B7617" t="s">
        <v>4709</v>
      </c>
      <c r="C7617" t="s">
        <v>6379</v>
      </c>
      <c r="D7617" t="s">
        <v>1086</v>
      </c>
      <c r="E7617" t="s">
        <v>69</v>
      </c>
      <c r="F7617" t="s">
        <v>4692</v>
      </c>
      <c r="G7617">
        <v>4</v>
      </c>
      <c r="H761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7" s="263" t="str">
        <f>Tabla_Consulta_desde_proyectos6[[#This Row],[PRYApath]]&amp;" "&amp;Tabla_Consulta_desde_proyectos6[[#This Row],[Usunombre]]</f>
        <v>/0002/0002 DANNY DAVID BUSTOS ROJAS</v>
      </c>
    </row>
    <row r="7618" spans="1:11" x14ac:dyDescent="0.3">
      <c r="A7618" t="s">
        <v>4614</v>
      </c>
      <c r="B7618" t="s">
        <v>4709</v>
      </c>
      <c r="C7618" t="s">
        <v>6380</v>
      </c>
      <c r="D7618" t="s">
        <v>1086</v>
      </c>
      <c r="E7618" t="s">
        <v>69</v>
      </c>
      <c r="F7618" t="s">
        <v>4692</v>
      </c>
      <c r="G7618">
        <v>5</v>
      </c>
      <c r="H761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8" s="263" t="str">
        <f>Tabla_Consulta_desde_proyectos6[[#This Row],[PRYApath]]&amp;" "&amp;Tabla_Consulta_desde_proyectos6[[#This Row],[Usunombre]]</f>
        <v>/0002/0002 DANNY DAVID BUSTOS ROJAS</v>
      </c>
    </row>
    <row r="7619" spans="1:11" x14ac:dyDescent="0.3">
      <c r="A7619" t="s">
        <v>4614</v>
      </c>
      <c r="B7619" t="s">
        <v>4709</v>
      </c>
      <c r="C7619" t="s">
        <v>6381</v>
      </c>
      <c r="D7619" t="s">
        <v>1086</v>
      </c>
      <c r="E7619" t="s">
        <v>69</v>
      </c>
      <c r="F7619" t="s">
        <v>4640</v>
      </c>
      <c r="G7619">
        <v>0.5</v>
      </c>
      <c r="H761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1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1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19" s="263" t="str">
        <f>Tabla_Consulta_desde_proyectos6[[#This Row],[PRYApath]]&amp;" "&amp;Tabla_Consulta_desde_proyectos6[[#This Row],[Usunombre]]</f>
        <v>/0002/0002 DANNY DAVID BUSTOS ROJAS</v>
      </c>
    </row>
    <row r="7620" spans="1:11" x14ac:dyDescent="0.3">
      <c r="A7620" t="s">
        <v>4614</v>
      </c>
      <c r="B7620" t="s">
        <v>4709</v>
      </c>
      <c r="C7620" t="s">
        <v>6382</v>
      </c>
      <c r="D7620" t="s">
        <v>1086</v>
      </c>
      <c r="E7620" t="s">
        <v>69</v>
      </c>
      <c r="F7620" t="s">
        <v>4640</v>
      </c>
      <c r="G7620">
        <v>2</v>
      </c>
      <c r="H762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0" s="263" t="str">
        <f>Tabla_Consulta_desde_proyectos6[[#This Row],[PRYApath]]&amp;" "&amp;Tabla_Consulta_desde_proyectos6[[#This Row],[Usunombre]]</f>
        <v>/0002/0002 DANNY DAVID BUSTOS ROJAS</v>
      </c>
    </row>
    <row r="7621" spans="1:11" x14ac:dyDescent="0.3">
      <c r="A7621" t="s">
        <v>4614</v>
      </c>
      <c r="B7621" t="s">
        <v>4709</v>
      </c>
      <c r="C7621" t="s">
        <v>8477</v>
      </c>
      <c r="D7621" t="s">
        <v>1086</v>
      </c>
      <c r="E7621" t="s">
        <v>69</v>
      </c>
      <c r="F7621" t="s">
        <v>8381</v>
      </c>
      <c r="G7621">
        <v>2</v>
      </c>
      <c r="H7621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1" s="263" t="str">
        <f>Tabla_Consulta_desde_proyectos6[[#This Row],[PRYApath]]&amp;" "&amp;Tabla_Consulta_desde_proyectos6[[#This Row],[Usunombre]]</f>
        <v>/0002/0002 DANNY DAVID BUSTOS ROJAS</v>
      </c>
    </row>
    <row r="7622" spans="1:11" x14ac:dyDescent="0.3">
      <c r="A7622" t="s">
        <v>4614</v>
      </c>
      <c r="B7622" t="s">
        <v>4709</v>
      </c>
      <c r="C7622" t="s">
        <v>6377</v>
      </c>
      <c r="D7622" t="s">
        <v>1086</v>
      </c>
      <c r="E7622" t="s">
        <v>69</v>
      </c>
      <c r="F7622" t="s">
        <v>8381</v>
      </c>
      <c r="G7622">
        <v>3</v>
      </c>
      <c r="H7622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2" s="263" t="str">
        <f>Tabla_Consulta_desde_proyectos6[[#This Row],[PRYApath]]&amp;" "&amp;Tabla_Consulta_desde_proyectos6[[#This Row],[Usunombre]]</f>
        <v>/0002/0002 DANNY DAVID BUSTOS ROJAS</v>
      </c>
    </row>
    <row r="7623" spans="1:11" x14ac:dyDescent="0.3">
      <c r="A7623" t="s">
        <v>4614</v>
      </c>
      <c r="B7623" t="s">
        <v>4709</v>
      </c>
      <c r="C7623" t="s">
        <v>6381</v>
      </c>
      <c r="D7623" t="s">
        <v>1086</v>
      </c>
      <c r="E7623" t="s">
        <v>69</v>
      </c>
      <c r="F7623" t="s">
        <v>8381</v>
      </c>
      <c r="G7623">
        <v>4</v>
      </c>
      <c r="H7623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3" s="263" t="str">
        <f>Tabla_Consulta_desde_proyectos6[[#This Row],[PRYApath]]&amp;" "&amp;Tabla_Consulta_desde_proyectos6[[#This Row],[Usunombre]]</f>
        <v>/0002/0002 DANNY DAVID BUSTOS ROJAS</v>
      </c>
    </row>
    <row r="7624" spans="1:11" x14ac:dyDescent="0.3">
      <c r="A7624" t="s">
        <v>4614</v>
      </c>
      <c r="B7624" t="s">
        <v>4709</v>
      </c>
      <c r="C7624" t="s">
        <v>8479</v>
      </c>
      <c r="D7624" t="s">
        <v>1086</v>
      </c>
      <c r="E7624" t="s">
        <v>69</v>
      </c>
      <c r="F7624" t="s">
        <v>8381</v>
      </c>
      <c r="G7624">
        <v>7</v>
      </c>
      <c r="H7624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4" s="263" t="str">
        <f>Tabla_Consulta_desde_proyectos6[[#This Row],[PRYApath]]&amp;" "&amp;Tabla_Consulta_desde_proyectos6[[#This Row],[Usunombre]]</f>
        <v>/0002/0002 DANNY DAVID BUSTOS ROJAS</v>
      </c>
    </row>
    <row r="7625" spans="1:11" x14ac:dyDescent="0.3">
      <c r="A7625" t="s">
        <v>4614</v>
      </c>
      <c r="B7625" t="s">
        <v>4709</v>
      </c>
      <c r="C7625" t="s">
        <v>5759</v>
      </c>
      <c r="D7625" t="s">
        <v>1086</v>
      </c>
      <c r="E7625" t="s">
        <v>70</v>
      </c>
      <c r="F7625" t="s">
        <v>4692</v>
      </c>
      <c r="G7625">
        <v>5</v>
      </c>
      <c r="H762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5" s="263" t="str">
        <f>Tabla_Consulta_desde_proyectos6[[#This Row],[PRYApath]]&amp;" "&amp;Tabla_Consulta_desde_proyectos6[[#This Row],[Usunombre]]</f>
        <v>/0002/0002 MARIELA GUTIERREZ HIDALGO</v>
      </c>
    </row>
    <row r="7626" spans="1:11" x14ac:dyDescent="0.3">
      <c r="A7626" t="s">
        <v>4614</v>
      </c>
      <c r="B7626" t="s">
        <v>4709</v>
      </c>
      <c r="C7626" t="s">
        <v>6383</v>
      </c>
      <c r="D7626" t="s">
        <v>1086</v>
      </c>
      <c r="E7626" t="s">
        <v>70</v>
      </c>
      <c r="F7626" t="s">
        <v>4692</v>
      </c>
      <c r="G7626">
        <v>6</v>
      </c>
      <c r="H7626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6" s="263" t="str">
        <f>Tabla_Consulta_desde_proyectos6[[#This Row],[PRYApath]]&amp;" "&amp;Tabla_Consulta_desde_proyectos6[[#This Row],[Usunombre]]</f>
        <v>/0002/0002 MARIELA GUTIERREZ HIDALGO</v>
      </c>
    </row>
    <row r="7627" spans="1:11" x14ac:dyDescent="0.3">
      <c r="A7627" t="s">
        <v>4614</v>
      </c>
      <c r="B7627" t="s">
        <v>4709</v>
      </c>
      <c r="C7627" t="s">
        <v>6384</v>
      </c>
      <c r="D7627" t="s">
        <v>1086</v>
      </c>
      <c r="E7627" t="s">
        <v>70</v>
      </c>
      <c r="F7627" t="s">
        <v>4640</v>
      </c>
      <c r="G7627">
        <v>1</v>
      </c>
      <c r="H7627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7" s="263" t="str">
        <f>Tabla_Consulta_desde_proyectos6[[#This Row],[PRYApath]]&amp;" "&amp;Tabla_Consulta_desde_proyectos6[[#This Row],[Usunombre]]</f>
        <v>/0002/0002 MARIELA GUTIERREZ HIDALGO</v>
      </c>
    </row>
    <row r="7628" spans="1:11" x14ac:dyDescent="0.3">
      <c r="A7628" t="s">
        <v>4614</v>
      </c>
      <c r="D7628" t="s">
        <v>3846</v>
      </c>
      <c r="E7628" t="s">
        <v>59</v>
      </c>
      <c r="F7628" t="s">
        <v>4692</v>
      </c>
      <c r="G7628">
        <v>3.5</v>
      </c>
      <c r="H762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8" s="263" t="str">
        <f>Tabla_Consulta_desde_proyectos6[[#This Row],[PRYApath]]&amp;" "&amp;Tabla_Consulta_desde_proyectos6[[#This Row],[Usunombre]]</f>
        <v>/0002/0014 ALVARO CHAVES SABORIO</v>
      </c>
    </row>
    <row r="7629" spans="1:11" x14ac:dyDescent="0.3">
      <c r="A7629" t="s">
        <v>4614</v>
      </c>
      <c r="D7629" t="s">
        <v>3846</v>
      </c>
      <c r="E7629" t="s">
        <v>63</v>
      </c>
      <c r="F7629" t="s">
        <v>4640</v>
      </c>
      <c r="G7629">
        <v>3</v>
      </c>
      <c r="H762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2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2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29" s="263" t="str">
        <f>Tabla_Consulta_desde_proyectos6[[#This Row],[PRYApath]]&amp;" "&amp;Tabla_Consulta_desde_proyectos6[[#This Row],[Usunombre]]</f>
        <v>/0002/0014 CAROL RODRIGUEZ SOLORZANO</v>
      </c>
    </row>
    <row r="7630" spans="1:11" x14ac:dyDescent="0.3">
      <c r="A7630" t="s">
        <v>4614</v>
      </c>
      <c r="D7630" t="s">
        <v>3517</v>
      </c>
      <c r="E7630" t="s">
        <v>58</v>
      </c>
      <c r="F7630" t="s">
        <v>4692</v>
      </c>
      <c r="G7630">
        <v>0.5</v>
      </c>
      <c r="H763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0" s="263" t="str">
        <f>Tabla_Consulta_desde_proyectos6[[#This Row],[PRYApath]]&amp;" "&amp;Tabla_Consulta_desde_proyectos6[[#This Row],[Usunombre]]</f>
        <v>/0006/0008 MELVIN BRENES GOMEZ</v>
      </c>
    </row>
    <row r="7631" spans="1:11" x14ac:dyDescent="0.3">
      <c r="A7631" t="s">
        <v>4614</v>
      </c>
      <c r="D7631" t="s">
        <v>3517</v>
      </c>
      <c r="E7631" t="s">
        <v>58</v>
      </c>
      <c r="F7631" t="s">
        <v>8381</v>
      </c>
      <c r="G7631">
        <v>1</v>
      </c>
      <c r="H7631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1" s="263" t="str">
        <f>Tabla_Consulta_desde_proyectos6[[#This Row],[PRYApath]]&amp;" "&amp;Tabla_Consulta_desde_proyectos6[[#This Row],[Usunombre]]</f>
        <v>/0006/0008 MELVIN BRENES GOMEZ</v>
      </c>
    </row>
    <row r="7632" spans="1:11" x14ac:dyDescent="0.3">
      <c r="A7632" t="s">
        <v>4614</v>
      </c>
      <c r="B7632" t="s">
        <v>4996</v>
      </c>
      <c r="C7632" t="s">
        <v>4997</v>
      </c>
      <c r="D7632" t="s">
        <v>4460</v>
      </c>
      <c r="E7632" t="s">
        <v>65</v>
      </c>
      <c r="F7632" t="s">
        <v>4610</v>
      </c>
      <c r="G7632">
        <v>2.75</v>
      </c>
      <c r="H763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2" s="263" t="str">
        <f>Tabla_Consulta_desde_proyectos6[[#This Row],[PRYApath]]&amp;" "&amp;Tabla_Consulta_desde_proyectos6[[#This Row],[Usunombre]]</f>
        <v>/0008/0004 ALFONSO VARGAS CHAVES</v>
      </c>
    </row>
    <row r="7633" spans="1:11" x14ac:dyDescent="0.3">
      <c r="A7633" t="s">
        <v>4614</v>
      </c>
      <c r="B7633" t="s">
        <v>4996</v>
      </c>
      <c r="C7633" t="s">
        <v>4997</v>
      </c>
      <c r="D7633" t="s">
        <v>4460</v>
      </c>
      <c r="E7633" t="s">
        <v>65</v>
      </c>
      <c r="F7633" t="s">
        <v>4692</v>
      </c>
      <c r="G7633">
        <v>4.75</v>
      </c>
      <c r="H7633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3" s="263" t="str">
        <f>Tabla_Consulta_desde_proyectos6[[#This Row],[PRYApath]]&amp;" "&amp;Tabla_Consulta_desde_proyectos6[[#This Row],[Usunombre]]</f>
        <v>/0008/0004 ALFONSO VARGAS CHAVES</v>
      </c>
    </row>
    <row r="7634" spans="1:11" x14ac:dyDescent="0.3">
      <c r="A7634" t="s">
        <v>4614</v>
      </c>
      <c r="B7634" t="s">
        <v>4996</v>
      </c>
      <c r="C7634" t="s">
        <v>4997</v>
      </c>
      <c r="D7634" t="s">
        <v>4460</v>
      </c>
      <c r="E7634" t="s">
        <v>65</v>
      </c>
      <c r="F7634" t="s">
        <v>4640</v>
      </c>
      <c r="G7634">
        <v>0.5</v>
      </c>
      <c r="H7634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4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4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4" s="263" t="str">
        <f>Tabla_Consulta_desde_proyectos6[[#This Row],[PRYApath]]&amp;" "&amp;Tabla_Consulta_desde_proyectos6[[#This Row],[Usunombre]]</f>
        <v>/0008/0004 ALFONSO VARGAS CHAVES</v>
      </c>
    </row>
    <row r="7635" spans="1:11" x14ac:dyDescent="0.3">
      <c r="A7635" t="s">
        <v>4614</v>
      </c>
      <c r="B7635" t="s">
        <v>4957</v>
      </c>
      <c r="C7635" t="s">
        <v>5001</v>
      </c>
      <c r="D7635" t="s">
        <v>4470</v>
      </c>
      <c r="E7635" t="s">
        <v>286</v>
      </c>
      <c r="F7635" t="s">
        <v>4610</v>
      </c>
      <c r="G7635">
        <v>3</v>
      </c>
      <c r="H7635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5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5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5" s="263" t="str">
        <f>Tabla_Consulta_desde_proyectos6[[#This Row],[PRYApath]]&amp;" "&amp;Tabla_Consulta_desde_proyectos6[[#This Row],[Usunombre]]</f>
        <v>/0008/0006 ALFONSO FUENTES RODRIGUEZ</v>
      </c>
    </row>
    <row r="7636" spans="1:11" x14ac:dyDescent="0.3">
      <c r="A7636" t="s">
        <v>4614</v>
      </c>
      <c r="B7636" t="s">
        <v>4957</v>
      </c>
      <c r="C7636" t="s">
        <v>5001</v>
      </c>
      <c r="D7636" t="s">
        <v>4470</v>
      </c>
      <c r="E7636" t="s">
        <v>286</v>
      </c>
      <c r="F7636" t="s">
        <v>8381</v>
      </c>
      <c r="G7636">
        <v>1.75</v>
      </c>
      <c r="H7636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6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6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6" s="263" t="str">
        <f>Tabla_Consulta_desde_proyectos6[[#This Row],[PRYApath]]&amp;" "&amp;Tabla_Consulta_desde_proyectos6[[#This Row],[Usunombre]]</f>
        <v>/0008/0006 ALFONSO FUENTES RODRIGUEZ</v>
      </c>
    </row>
    <row r="7637" spans="1:11" x14ac:dyDescent="0.3">
      <c r="A7637" t="s">
        <v>4614</v>
      </c>
      <c r="B7637" t="s">
        <v>4957</v>
      </c>
      <c r="C7637" t="s">
        <v>4958</v>
      </c>
      <c r="D7637" t="s">
        <v>4470</v>
      </c>
      <c r="E7637" t="s">
        <v>286</v>
      </c>
      <c r="F7637" t="s">
        <v>8381</v>
      </c>
      <c r="G7637">
        <v>0.75</v>
      </c>
      <c r="H7637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7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7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7" s="263" t="str">
        <f>Tabla_Consulta_desde_proyectos6[[#This Row],[PRYApath]]&amp;" "&amp;Tabla_Consulta_desde_proyectos6[[#This Row],[Usunombre]]</f>
        <v>/0008/0006 ALFONSO FUENTES RODRIGUEZ</v>
      </c>
    </row>
    <row r="7638" spans="1:11" x14ac:dyDescent="0.3">
      <c r="A7638" t="s">
        <v>4614</v>
      </c>
      <c r="B7638" t="s">
        <v>4957</v>
      </c>
      <c r="C7638" t="s">
        <v>5002</v>
      </c>
      <c r="D7638" t="s">
        <v>4470</v>
      </c>
      <c r="E7638" t="s">
        <v>29</v>
      </c>
      <c r="F7638" t="s">
        <v>4610</v>
      </c>
      <c r="G7638">
        <v>0.5</v>
      </c>
      <c r="H7638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8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8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8" s="263" t="str">
        <f>Tabla_Consulta_desde_proyectos6[[#This Row],[PRYApath]]&amp;" "&amp;Tabla_Consulta_desde_proyectos6[[#This Row],[Usunombre]]</f>
        <v>/0008/0006 RAFAEL VEGA ALVAREZ</v>
      </c>
    </row>
    <row r="7639" spans="1:11" x14ac:dyDescent="0.3">
      <c r="A7639" t="s">
        <v>4614</v>
      </c>
      <c r="B7639" t="s">
        <v>4957</v>
      </c>
      <c r="C7639" t="s">
        <v>5002</v>
      </c>
      <c r="D7639" t="s">
        <v>4470</v>
      </c>
      <c r="E7639" t="s">
        <v>29</v>
      </c>
      <c r="F7639" t="s">
        <v>4692</v>
      </c>
      <c r="G7639">
        <v>1.5</v>
      </c>
      <c r="H7639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39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39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39" s="263" t="str">
        <f>Tabla_Consulta_desde_proyectos6[[#This Row],[PRYApath]]&amp;" "&amp;Tabla_Consulta_desde_proyectos6[[#This Row],[Usunombre]]</f>
        <v>/0008/0006 RAFAEL VEGA ALVAREZ</v>
      </c>
    </row>
    <row r="7640" spans="1:11" x14ac:dyDescent="0.3">
      <c r="A7640" t="s">
        <v>4614</v>
      </c>
      <c r="B7640" t="s">
        <v>4957</v>
      </c>
      <c r="C7640" t="s">
        <v>4958</v>
      </c>
      <c r="D7640" t="s">
        <v>4470</v>
      </c>
      <c r="E7640" t="s">
        <v>29</v>
      </c>
      <c r="F7640" t="s">
        <v>4692</v>
      </c>
      <c r="G7640">
        <v>1.5</v>
      </c>
      <c r="H7640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40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40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40" s="263" t="str">
        <f>Tabla_Consulta_desde_proyectos6[[#This Row],[PRYApath]]&amp;" "&amp;Tabla_Consulta_desde_proyectos6[[#This Row],[Usunombre]]</f>
        <v>/0008/0006 RAFAEL VEGA ALVAREZ</v>
      </c>
    </row>
    <row r="7641" spans="1:11" x14ac:dyDescent="0.3">
      <c r="A7641" t="s">
        <v>4614</v>
      </c>
      <c r="B7641" t="s">
        <v>4957</v>
      </c>
      <c r="C7641" t="s">
        <v>5002</v>
      </c>
      <c r="D7641" t="s">
        <v>4470</v>
      </c>
      <c r="E7641" t="s">
        <v>29</v>
      </c>
      <c r="F7641" t="s">
        <v>4640</v>
      </c>
      <c r="G7641">
        <v>1.5</v>
      </c>
      <c r="H7641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41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41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41" s="263" t="str">
        <f>Tabla_Consulta_desde_proyectos6[[#This Row],[PRYApath]]&amp;" "&amp;Tabla_Consulta_desde_proyectos6[[#This Row],[Usunombre]]</f>
        <v>/0008/0006 RAFAEL VEGA ALVAREZ</v>
      </c>
    </row>
    <row r="7642" spans="1:11" x14ac:dyDescent="0.3">
      <c r="A7642" t="s">
        <v>4614</v>
      </c>
      <c r="B7642" t="s">
        <v>4957</v>
      </c>
      <c r="C7642" t="s">
        <v>4958</v>
      </c>
      <c r="D7642" t="s">
        <v>4470</v>
      </c>
      <c r="E7642" t="s">
        <v>29</v>
      </c>
      <c r="F7642" t="s">
        <v>4640</v>
      </c>
      <c r="G7642">
        <v>0.5</v>
      </c>
      <c r="H7642" s="263" t="str">
        <f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42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42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42" s="263" t="str">
        <f>Tabla_Consulta_desde_proyectos6[[#This Row],[PRYApath]]&amp;" "&amp;Tabla_Consulta_desde_proyectos6[[#This Row],[Usunombre]]</f>
        <v>/0008/0006 RAFAEL VEGA ALVAREZ</v>
      </c>
    </row>
    <row r="7643" spans="1:11" x14ac:dyDescent="0.3">
      <c r="A7643" t="s">
        <v>4614</v>
      </c>
      <c r="B7643" t="s">
        <v>4957</v>
      </c>
      <c r="C7643" t="s">
        <v>5002</v>
      </c>
      <c r="D7643" t="s">
        <v>4470</v>
      </c>
      <c r="E7643" t="s">
        <v>29</v>
      </c>
      <c r="F7643" t="s">
        <v>8381</v>
      </c>
      <c r="G7643">
        <v>1.75</v>
      </c>
      <c r="H7643" s="263" t="str">
        <f ca="1">IFERROR(IF(VLOOKUP(VLOOKUP(INDEX(Hoja6!A:AY,MATCH(Tabla_Consulta_desde_proyectos6[[#This Row],[Usunombre]],Hoja6!$A:$A,0),MATCH(Tabla_Consulta_desde_proyectos6[[#This Row],[PRYRAfecha]]+0,Hoja6!$2:$2,0)),Resumen!B:B,1,FALSE),Equivalencias!D:F,3,FALSE)=Resumen!$D$7,"Internos","Externos"),"Externos")</f>
        <v>Externos</v>
      </c>
      <c r="I7643" s="263">
        <f>IF(AND(Tabla_Consulta_desde_proyectos6[[#This Row],[PRYcodigo]]=$O$1,IF($P$1="*",1,Tabla_Consulta_desde_proyectos6[[#This Row],[PRYItipo]]=$P$1),IF($Q$1="*",1,Tabla_Consulta_desde_proyectos6[[#This Row],[PRYInumero]]=$Q$1)),1,0)</f>
        <v>0</v>
      </c>
      <c r="J7643" s="263" t="e">
        <f>IF(AND(Tabla_Consulta_desde_proyectos6[[#This Row],[PRYcodigo]]=$T$1,IF($U$1="*",1,Tabla_Consulta_desde_proyectos6[[#This Row],[PRYItipo]]=$U$1),IF($V$1="*",1,Tabla_Consulta_desde_proyectos6[[#This Row],[PRYInumero]]=$V$1)),1,0)</f>
        <v>#VALUE!</v>
      </c>
      <c r="K7643" s="263" t="str">
        <f>Tabla_Consulta_desde_proyectos6[[#This Row],[PRYApath]]&amp;" "&amp;Tabla_Consulta_desde_proyectos6[[#This Row],[Usunombre]]</f>
        <v>/0008/0006 RAFAEL VEGA ALVAREZ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5BFC6-9323-41D5-9C25-C28C28C55586}">
  <sheetPr codeName="Hoja14"/>
  <dimension ref="A1:H5382"/>
  <sheetViews>
    <sheetView workbookViewId="0">
      <selection sqref="A1:K7309"/>
    </sheetView>
  </sheetViews>
  <sheetFormatPr baseColWidth="10" defaultRowHeight="14.4" x14ac:dyDescent="0.3"/>
  <cols>
    <col min="1" max="1" width="19.5546875" bestFit="1" customWidth="1"/>
    <col min="2" max="2" width="25.109375" bestFit="1" customWidth="1"/>
    <col min="3" max="3" width="17" bestFit="1" customWidth="1"/>
    <col min="4" max="4" width="80.88671875" bestFit="1" customWidth="1"/>
    <col min="5" max="5" width="13.44140625" bestFit="1" customWidth="1"/>
    <col min="6" max="6" width="10.33203125" bestFit="1" customWidth="1"/>
    <col min="7" max="7" width="11.88671875" bestFit="1" customWidth="1"/>
    <col min="8" max="8" width="7.44140625" bestFit="1" customWidth="1"/>
  </cols>
  <sheetData>
    <row r="1" spans="1:8" x14ac:dyDescent="0.3">
      <c r="A1" t="s">
        <v>3</v>
      </c>
      <c r="B1" t="s">
        <v>1082</v>
      </c>
      <c r="C1" t="s">
        <v>1083</v>
      </c>
      <c r="D1" t="s">
        <v>1084</v>
      </c>
      <c r="E1" t="s">
        <v>6</v>
      </c>
      <c r="F1" t="s">
        <v>1114</v>
      </c>
      <c r="G1" t="s">
        <v>1113</v>
      </c>
      <c r="H1" t="s">
        <v>1120</v>
      </c>
    </row>
    <row r="2" spans="1:8" hidden="1" x14ac:dyDescent="0.3">
      <c r="A2" t="s">
        <v>4648</v>
      </c>
      <c r="B2" t="s">
        <v>1085</v>
      </c>
      <c r="C2" t="s">
        <v>6385</v>
      </c>
      <c r="D2" t="s">
        <v>6386</v>
      </c>
      <c r="E2">
        <v>7</v>
      </c>
      <c r="F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</v>
      </c>
      <c r="G2">
        <f>Tabla_Consulta_desde_proyectos[[#This Row],[PRYRAhoras]]-Tabla_Consulta_desde_proyectos[[#This Row],[Actuales]]</f>
        <v>0</v>
      </c>
      <c r="H2">
        <f>LEN(Tabla_Consulta_desde_proyectos[[#This Row],[PRYApath]])/5-1</f>
        <v>0</v>
      </c>
    </row>
    <row r="3" spans="1:8" hidden="1" x14ac:dyDescent="0.3">
      <c r="A3" t="s">
        <v>4648</v>
      </c>
      <c r="B3" t="s">
        <v>1086</v>
      </c>
      <c r="C3" t="s">
        <v>6387</v>
      </c>
      <c r="D3" t="s">
        <v>6388</v>
      </c>
      <c r="E3">
        <v>7</v>
      </c>
      <c r="F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</v>
      </c>
      <c r="G3">
        <f>Tabla_Consulta_desde_proyectos[[#This Row],[PRYRAhoras]]-Tabla_Consulta_desde_proyectos[[#This Row],[Actuales]]</f>
        <v>0</v>
      </c>
      <c r="H3">
        <f>LEN(Tabla_Consulta_desde_proyectos[[#This Row],[PRYApath]])/5-1</f>
        <v>1</v>
      </c>
    </row>
    <row r="4" spans="1:8" hidden="1" x14ac:dyDescent="0.3">
      <c r="A4" t="s">
        <v>4648</v>
      </c>
      <c r="B4" t="s">
        <v>4925</v>
      </c>
      <c r="C4" t="s">
        <v>326</v>
      </c>
      <c r="D4" t="s">
        <v>6389</v>
      </c>
      <c r="F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">
        <f>Tabla_Consulta_desde_proyectos[[#This Row],[PRYRAhoras]]-Tabla_Consulta_desde_proyectos[[#This Row],[Actuales]]</f>
        <v>0</v>
      </c>
      <c r="H4">
        <f>LEN(Tabla_Consulta_desde_proyectos[[#This Row],[PRYApath]])/5-1</f>
        <v>2</v>
      </c>
    </row>
    <row r="5" spans="1:8" hidden="1" x14ac:dyDescent="0.3">
      <c r="A5" t="s">
        <v>4648</v>
      </c>
      <c r="B5" t="s">
        <v>4926</v>
      </c>
      <c r="C5" t="s">
        <v>1087</v>
      </c>
      <c r="D5" t="s">
        <v>6390</v>
      </c>
      <c r="E5">
        <v>5</v>
      </c>
      <c r="F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5">
        <f>Tabla_Consulta_desde_proyectos[[#This Row],[PRYRAhoras]]-Tabla_Consulta_desde_proyectos[[#This Row],[Actuales]]</f>
        <v>0</v>
      </c>
      <c r="H5">
        <f>LEN(Tabla_Consulta_desde_proyectos[[#This Row],[PRYApath]])/5-1</f>
        <v>2</v>
      </c>
    </row>
    <row r="6" spans="1:8" hidden="1" x14ac:dyDescent="0.3">
      <c r="A6" t="s">
        <v>4648</v>
      </c>
      <c r="B6" t="s">
        <v>4927</v>
      </c>
      <c r="C6" t="s">
        <v>1088</v>
      </c>
      <c r="D6" t="s">
        <v>6391</v>
      </c>
      <c r="F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">
        <f>Tabla_Consulta_desde_proyectos[[#This Row],[PRYRAhoras]]-Tabla_Consulta_desde_proyectos[[#This Row],[Actuales]]</f>
        <v>0</v>
      </c>
      <c r="H6">
        <f>LEN(Tabla_Consulta_desde_proyectos[[#This Row],[PRYApath]])/5-1</f>
        <v>2</v>
      </c>
    </row>
    <row r="7" spans="1:8" hidden="1" x14ac:dyDescent="0.3">
      <c r="A7" t="s">
        <v>4648</v>
      </c>
      <c r="B7" t="s">
        <v>4708</v>
      </c>
      <c r="C7" t="s">
        <v>1092</v>
      </c>
      <c r="D7" t="s">
        <v>6392</v>
      </c>
      <c r="E7">
        <v>2</v>
      </c>
      <c r="F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7">
        <f>Tabla_Consulta_desde_proyectos[[#This Row],[PRYRAhoras]]-Tabla_Consulta_desde_proyectos[[#This Row],[Actuales]]</f>
        <v>0</v>
      </c>
      <c r="H7">
        <f>LEN(Tabla_Consulta_desde_proyectos[[#This Row],[PRYApath]])/5-1</f>
        <v>2</v>
      </c>
    </row>
    <row r="8" spans="1:8" hidden="1" x14ac:dyDescent="0.3">
      <c r="A8" t="s">
        <v>4648</v>
      </c>
      <c r="B8" t="s">
        <v>6393</v>
      </c>
      <c r="C8" t="s">
        <v>1093</v>
      </c>
      <c r="D8" t="s">
        <v>4537</v>
      </c>
      <c r="F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">
        <f>Tabla_Consulta_desde_proyectos[[#This Row],[PRYRAhoras]]-Tabla_Consulta_desde_proyectos[[#This Row],[Actuales]]</f>
        <v>0</v>
      </c>
      <c r="H8">
        <f>LEN(Tabla_Consulta_desde_proyectos[[#This Row],[PRYApath]])/5-1</f>
        <v>2</v>
      </c>
    </row>
    <row r="9" spans="1:8" hidden="1" x14ac:dyDescent="0.3">
      <c r="A9" t="s">
        <v>4648</v>
      </c>
      <c r="B9" t="s">
        <v>1089</v>
      </c>
      <c r="C9" t="s">
        <v>6394</v>
      </c>
      <c r="D9" t="s">
        <v>6395</v>
      </c>
      <c r="F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">
        <f>Tabla_Consulta_desde_proyectos[[#This Row],[PRYRAhoras]]-Tabla_Consulta_desde_proyectos[[#This Row],[Actuales]]</f>
        <v>0</v>
      </c>
      <c r="H9">
        <f>LEN(Tabla_Consulta_desde_proyectos[[#This Row],[PRYApath]])/5-1</f>
        <v>0</v>
      </c>
    </row>
    <row r="10" spans="1:8" hidden="1" x14ac:dyDescent="0.3">
      <c r="A10" t="s">
        <v>4648</v>
      </c>
      <c r="B10" t="s">
        <v>1090</v>
      </c>
      <c r="C10" t="s">
        <v>326</v>
      </c>
      <c r="D10" t="s">
        <v>6396</v>
      </c>
      <c r="F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">
        <f>Tabla_Consulta_desde_proyectos[[#This Row],[PRYRAhoras]]-Tabla_Consulta_desde_proyectos[[#This Row],[Actuales]]</f>
        <v>0</v>
      </c>
      <c r="H10">
        <f>LEN(Tabla_Consulta_desde_proyectos[[#This Row],[PRYApath]])/5-1</f>
        <v>1</v>
      </c>
    </row>
    <row r="11" spans="1:8" hidden="1" x14ac:dyDescent="0.3">
      <c r="A11" t="s">
        <v>4648</v>
      </c>
      <c r="B11" t="s">
        <v>1091</v>
      </c>
      <c r="C11" t="s">
        <v>1087</v>
      </c>
      <c r="D11" t="s">
        <v>6397</v>
      </c>
      <c r="F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">
        <f>Tabla_Consulta_desde_proyectos[[#This Row],[PRYRAhoras]]-Tabla_Consulta_desde_proyectos[[#This Row],[Actuales]]</f>
        <v>0</v>
      </c>
      <c r="H11">
        <f>LEN(Tabla_Consulta_desde_proyectos[[#This Row],[PRYApath]])/5-1</f>
        <v>1</v>
      </c>
    </row>
    <row r="12" spans="1:8" hidden="1" x14ac:dyDescent="0.3">
      <c r="A12" t="s">
        <v>4648</v>
      </c>
      <c r="B12" t="s">
        <v>4539</v>
      </c>
      <c r="C12" t="s">
        <v>1088</v>
      </c>
      <c r="D12" t="s">
        <v>6398</v>
      </c>
      <c r="F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">
        <f>Tabla_Consulta_desde_proyectos[[#This Row],[PRYRAhoras]]-Tabla_Consulta_desde_proyectos[[#This Row],[Actuales]]</f>
        <v>0</v>
      </c>
      <c r="H12">
        <f>LEN(Tabla_Consulta_desde_proyectos[[#This Row],[PRYApath]])/5-1</f>
        <v>1</v>
      </c>
    </row>
    <row r="13" spans="1:8" hidden="1" x14ac:dyDescent="0.3">
      <c r="A13" t="s">
        <v>4648</v>
      </c>
      <c r="B13" t="s">
        <v>4542</v>
      </c>
      <c r="C13" t="s">
        <v>1092</v>
      </c>
      <c r="D13" t="s">
        <v>6399</v>
      </c>
      <c r="F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">
        <f>Tabla_Consulta_desde_proyectos[[#This Row],[PRYRAhoras]]-Tabla_Consulta_desde_proyectos[[#This Row],[Actuales]]</f>
        <v>0</v>
      </c>
      <c r="H13">
        <f>LEN(Tabla_Consulta_desde_proyectos[[#This Row],[PRYApath]])/5-1</f>
        <v>1</v>
      </c>
    </row>
    <row r="14" spans="1:8" hidden="1" x14ac:dyDescent="0.3">
      <c r="A14" t="s">
        <v>4648</v>
      </c>
      <c r="B14" t="s">
        <v>5386</v>
      </c>
      <c r="C14" t="s">
        <v>1093</v>
      </c>
      <c r="D14" t="s">
        <v>6400</v>
      </c>
      <c r="F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">
        <f>Tabla_Consulta_desde_proyectos[[#This Row],[PRYRAhoras]]-Tabla_Consulta_desde_proyectos[[#This Row],[Actuales]]</f>
        <v>0</v>
      </c>
      <c r="H14">
        <f>LEN(Tabla_Consulta_desde_proyectos[[#This Row],[PRYApath]])/5-1</f>
        <v>1</v>
      </c>
    </row>
    <row r="15" spans="1:8" hidden="1" x14ac:dyDescent="0.3">
      <c r="A15" t="s">
        <v>4648</v>
      </c>
      <c r="B15" t="s">
        <v>4965</v>
      </c>
      <c r="C15" t="s">
        <v>1094</v>
      </c>
      <c r="D15" t="s">
        <v>6401</v>
      </c>
      <c r="F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">
        <f>Tabla_Consulta_desde_proyectos[[#This Row],[PRYRAhoras]]-Tabla_Consulta_desde_proyectos[[#This Row],[Actuales]]</f>
        <v>0</v>
      </c>
      <c r="H15">
        <f>LEN(Tabla_Consulta_desde_proyectos[[#This Row],[PRYApath]])/5-1</f>
        <v>1</v>
      </c>
    </row>
    <row r="16" spans="1:8" hidden="1" x14ac:dyDescent="0.3">
      <c r="A16" t="s">
        <v>4648</v>
      </c>
      <c r="B16" t="s">
        <v>4966</v>
      </c>
      <c r="C16" t="s">
        <v>3904</v>
      </c>
      <c r="D16" t="s">
        <v>6402</v>
      </c>
      <c r="F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">
        <f>Tabla_Consulta_desde_proyectos[[#This Row],[PRYRAhoras]]-Tabla_Consulta_desde_proyectos[[#This Row],[Actuales]]</f>
        <v>0</v>
      </c>
      <c r="H16">
        <f>LEN(Tabla_Consulta_desde_proyectos[[#This Row],[PRYApath]])/5-1</f>
        <v>1</v>
      </c>
    </row>
    <row r="17" spans="1:8" hidden="1" x14ac:dyDescent="0.3">
      <c r="A17" t="s">
        <v>4648</v>
      </c>
      <c r="B17" t="s">
        <v>4969</v>
      </c>
      <c r="C17" t="s">
        <v>3905</v>
      </c>
      <c r="D17" t="s">
        <v>6403</v>
      </c>
      <c r="F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">
        <f>Tabla_Consulta_desde_proyectos[[#This Row],[PRYRAhoras]]-Tabla_Consulta_desde_proyectos[[#This Row],[Actuales]]</f>
        <v>0</v>
      </c>
      <c r="H17">
        <f>LEN(Tabla_Consulta_desde_proyectos[[#This Row],[PRYApath]])/5-1</f>
        <v>1</v>
      </c>
    </row>
    <row r="18" spans="1:8" hidden="1" x14ac:dyDescent="0.3">
      <c r="A18" t="s">
        <v>4648</v>
      </c>
      <c r="B18" t="s">
        <v>6404</v>
      </c>
      <c r="C18" t="s">
        <v>4336</v>
      </c>
      <c r="D18" t="s">
        <v>6405</v>
      </c>
      <c r="F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">
        <f>Tabla_Consulta_desde_proyectos[[#This Row],[PRYRAhoras]]-Tabla_Consulta_desde_proyectos[[#This Row],[Actuales]]</f>
        <v>0</v>
      </c>
      <c r="H18">
        <f>LEN(Tabla_Consulta_desde_proyectos[[#This Row],[PRYApath]])/5-1</f>
        <v>1</v>
      </c>
    </row>
    <row r="19" spans="1:8" hidden="1" x14ac:dyDescent="0.3">
      <c r="A19" t="s">
        <v>4648</v>
      </c>
      <c r="B19" t="s">
        <v>6406</v>
      </c>
      <c r="C19" t="s">
        <v>4337</v>
      </c>
      <c r="D19" t="s">
        <v>6407</v>
      </c>
      <c r="F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">
        <f>Tabla_Consulta_desde_proyectos[[#This Row],[PRYRAhoras]]-Tabla_Consulta_desde_proyectos[[#This Row],[Actuales]]</f>
        <v>0</v>
      </c>
      <c r="H19">
        <f>LEN(Tabla_Consulta_desde_proyectos[[#This Row],[PRYApath]])/5-1</f>
        <v>1</v>
      </c>
    </row>
    <row r="20" spans="1:8" hidden="1" x14ac:dyDescent="0.3">
      <c r="A20" t="s">
        <v>4648</v>
      </c>
      <c r="B20" t="s">
        <v>1095</v>
      </c>
      <c r="C20" t="s">
        <v>6408</v>
      </c>
      <c r="D20" t="s">
        <v>6409</v>
      </c>
      <c r="F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">
        <f>Tabla_Consulta_desde_proyectos[[#This Row],[PRYRAhoras]]-Tabla_Consulta_desde_proyectos[[#This Row],[Actuales]]</f>
        <v>0</v>
      </c>
      <c r="H20">
        <f>LEN(Tabla_Consulta_desde_proyectos[[#This Row],[PRYApath]])/5-1</f>
        <v>0</v>
      </c>
    </row>
    <row r="21" spans="1:8" hidden="1" x14ac:dyDescent="0.3">
      <c r="A21" t="s">
        <v>4648</v>
      </c>
      <c r="B21" t="s">
        <v>1096</v>
      </c>
      <c r="C21" t="s">
        <v>326</v>
      </c>
      <c r="D21" t="s">
        <v>6396</v>
      </c>
      <c r="F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">
        <f>Tabla_Consulta_desde_proyectos[[#This Row],[PRYRAhoras]]-Tabla_Consulta_desde_proyectos[[#This Row],[Actuales]]</f>
        <v>0</v>
      </c>
      <c r="H21">
        <f>LEN(Tabla_Consulta_desde_proyectos[[#This Row],[PRYApath]])/5-1</f>
        <v>1</v>
      </c>
    </row>
    <row r="22" spans="1:8" hidden="1" x14ac:dyDescent="0.3">
      <c r="A22" t="s">
        <v>4648</v>
      </c>
      <c r="B22" t="s">
        <v>3515</v>
      </c>
      <c r="C22" t="s">
        <v>1087</v>
      </c>
      <c r="D22" t="s">
        <v>6397</v>
      </c>
      <c r="F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">
        <f>Tabla_Consulta_desde_proyectos[[#This Row],[PRYRAhoras]]-Tabla_Consulta_desde_proyectos[[#This Row],[Actuales]]</f>
        <v>0</v>
      </c>
      <c r="H22">
        <f>LEN(Tabla_Consulta_desde_proyectos[[#This Row],[PRYApath]])/5-1</f>
        <v>1</v>
      </c>
    </row>
    <row r="23" spans="1:8" hidden="1" x14ac:dyDescent="0.3">
      <c r="A23" t="s">
        <v>4648</v>
      </c>
      <c r="B23" t="s">
        <v>3516</v>
      </c>
      <c r="C23" t="s">
        <v>1088</v>
      </c>
      <c r="D23" t="s">
        <v>6398</v>
      </c>
      <c r="F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">
        <f>Tabla_Consulta_desde_proyectos[[#This Row],[PRYRAhoras]]-Tabla_Consulta_desde_proyectos[[#This Row],[Actuales]]</f>
        <v>0</v>
      </c>
      <c r="H23">
        <f>LEN(Tabla_Consulta_desde_proyectos[[#This Row],[PRYApath]])/5-1</f>
        <v>1</v>
      </c>
    </row>
    <row r="24" spans="1:8" hidden="1" x14ac:dyDescent="0.3">
      <c r="A24" t="s">
        <v>4648</v>
      </c>
      <c r="B24" t="s">
        <v>3517</v>
      </c>
      <c r="C24" t="s">
        <v>1092</v>
      </c>
      <c r="D24" t="s">
        <v>6399</v>
      </c>
      <c r="F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">
        <f>Tabla_Consulta_desde_proyectos[[#This Row],[PRYRAhoras]]-Tabla_Consulta_desde_proyectos[[#This Row],[Actuales]]</f>
        <v>0</v>
      </c>
      <c r="H24">
        <f>LEN(Tabla_Consulta_desde_proyectos[[#This Row],[PRYApath]])/5-1</f>
        <v>1</v>
      </c>
    </row>
    <row r="25" spans="1:8" hidden="1" x14ac:dyDescent="0.3">
      <c r="A25" t="s">
        <v>4648</v>
      </c>
      <c r="B25" t="s">
        <v>5507</v>
      </c>
      <c r="C25" t="s">
        <v>1093</v>
      </c>
      <c r="D25" t="s">
        <v>6400</v>
      </c>
      <c r="F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">
        <f>Tabla_Consulta_desde_proyectos[[#This Row],[PRYRAhoras]]-Tabla_Consulta_desde_proyectos[[#This Row],[Actuales]]</f>
        <v>0</v>
      </c>
      <c r="H25">
        <f>LEN(Tabla_Consulta_desde_proyectos[[#This Row],[PRYApath]])/5-1</f>
        <v>1</v>
      </c>
    </row>
    <row r="26" spans="1:8" hidden="1" x14ac:dyDescent="0.3">
      <c r="A26" t="s">
        <v>4648</v>
      </c>
      <c r="B26" t="s">
        <v>5003</v>
      </c>
      <c r="C26" t="s">
        <v>1094</v>
      </c>
      <c r="D26" t="s">
        <v>6401</v>
      </c>
      <c r="F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">
        <f>Tabla_Consulta_desde_proyectos[[#This Row],[PRYRAhoras]]-Tabla_Consulta_desde_proyectos[[#This Row],[Actuales]]</f>
        <v>0</v>
      </c>
      <c r="H26">
        <f>LEN(Tabla_Consulta_desde_proyectos[[#This Row],[PRYApath]])/5-1</f>
        <v>1</v>
      </c>
    </row>
    <row r="27" spans="1:8" hidden="1" x14ac:dyDescent="0.3">
      <c r="A27" t="s">
        <v>4648</v>
      </c>
      <c r="B27" t="s">
        <v>5005</v>
      </c>
      <c r="C27" t="s">
        <v>3904</v>
      </c>
      <c r="D27" t="s">
        <v>6402</v>
      </c>
      <c r="F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">
        <f>Tabla_Consulta_desde_proyectos[[#This Row],[PRYRAhoras]]-Tabla_Consulta_desde_proyectos[[#This Row],[Actuales]]</f>
        <v>0</v>
      </c>
      <c r="H27">
        <f>LEN(Tabla_Consulta_desde_proyectos[[#This Row],[PRYApath]])/5-1</f>
        <v>1</v>
      </c>
    </row>
    <row r="28" spans="1:8" hidden="1" x14ac:dyDescent="0.3">
      <c r="A28" t="s">
        <v>4648</v>
      </c>
      <c r="B28" t="s">
        <v>5006</v>
      </c>
      <c r="C28" t="s">
        <v>3905</v>
      </c>
      <c r="D28" t="s">
        <v>6403</v>
      </c>
      <c r="F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">
        <f>Tabla_Consulta_desde_proyectos[[#This Row],[PRYRAhoras]]-Tabla_Consulta_desde_proyectos[[#This Row],[Actuales]]</f>
        <v>0</v>
      </c>
      <c r="H28">
        <f>LEN(Tabla_Consulta_desde_proyectos[[#This Row],[PRYApath]])/5-1</f>
        <v>1</v>
      </c>
    </row>
    <row r="29" spans="1:8" hidden="1" x14ac:dyDescent="0.3">
      <c r="A29" t="s">
        <v>4648</v>
      </c>
      <c r="B29" t="s">
        <v>6410</v>
      </c>
      <c r="C29" t="s">
        <v>4336</v>
      </c>
      <c r="D29" t="s">
        <v>6405</v>
      </c>
      <c r="F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">
        <f>Tabla_Consulta_desde_proyectos[[#This Row],[PRYRAhoras]]-Tabla_Consulta_desde_proyectos[[#This Row],[Actuales]]</f>
        <v>0</v>
      </c>
      <c r="H29">
        <f>LEN(Tabla_Consulta_desde_proyectos[[#This Row],[PRYApath]])/5-1</f>
        <v>1</v>
      </c>
    </row>
    <row r="30" spans="1:8" hidden="1" x14ac:dyDescent="0.3">
      <c r="A30" t="s">
        <v>4648</v>
      </c>
      <c r="B30" t="s">
        <v>6411</v>
      </c>
      <c r="C30" t="s">
        <v>4337</v>
      </c>
      <c r="D30" t="s">
        <v>6407</v>
      </c>
      <c r="F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">
        <f>Tabla_Consulta_desde_proyectos[[#This Row],[PRYRAhoras]]-Tabla_Consulta_desde_proyectos[[#This Row],[Actuales]]</f>
        <v>0</v>
      </c>
      <c r="H30">
        <f>LEN(Tabla_Consulta_desde_proyectos[[#This Row],[PRYApath]])/5-1</f>
        <v>1</v>
      </c>
    </row>
    <row r="31" spans="1:8" hidden="1" x14ac:dyDescent="0.3">
      <c r="A31" t="s">
        <v>4648</v>
      </c>
      <c r="B31" t="s">
        <v>3877</v>
      </c>
      <c r="C31" t="s">
        <v>6412</v>
      </c>
      <c r="D31" t="s">
        <v>6413</v>
      </c>
      <c r="F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">
        <f>Tabla_Consulta_desde_proyectos[[#This Row],[PRYRAhoras]]-Tabla_Consulta_desde_proyectos[[#This Row],[Actuales]]</f>
        <v>0</v>
      </c>
      <c r="H31">
        <f>LEN(Tabla_Consulta_desde_proyectos[[#This Row],[PRYApath]])/5-1</f>
        <v>0</v>
      </c>
    </row>
    <row r="32" spans="1:8" hidden="1" x14ac:dyDescent="0.3">
      <c r="A32" t="s">
        <v>4648</v>
      </c>
      <c r="B32" t="s">
        <v>3874</v>
      </c>
      <c r="C32" t="s">
        <v>326</v>
      </c>
      <c r="D32" t="s">
        <v>6396</v>
      </c>
      <c r="F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">
        <f>Tabla_Consulta_desde_proyectos[[#This Row],[PRYRAhoras]]-Tabla_Consulta_desde_proyectos[[#This Row],[Actuales]]</f>
        <v>0</v>
      </c>
      <c r="H32">
        <f>LEN(Tabla_Consulta_desde_proyectos[[#This Row],[PRYApath]])/5-1</f>
        <v>1</v>
      </c>
    </row>
    <row r="33" spans="1:8" hidden="1" x14ac:dyDescent="0.3">
      <c r="A33" t="s">
        <v>4648</v>
      </c>
      <c r="B33" t="s">
        <v>4460</v>
      </c>
      <c r="C33" t="s">
        <v>1087</v>
      </c>
      <c r="D33" t="s">
        <v>6397</v>
      </c>
      <c r="F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">
        <f>Tabla_Consulta_desde_proyectos[[#This Row],[PRYRAhoras]]-Tabla_Consulta_desde_proyectos[[#This Row],[Actuales]]</f>
        <v>0</v>
      </c>
      <c r="H33">
        <f>LEN(Tabla_Consulta_desde_proyectos[[#This Row],[PRYApath]])/5-1</f>
        <v>1</v>
      </c>
    </row>
    <row r="34" spans="1:8" hidden="1" x14ac:dyDescent="0.3">
      <c r="A34" t="s">
        <v>4648</v>
      </c>
      <c r="B34" t="s">
        <v>4470</v>
      </c>
      <c r="C34" t="s">
        <v>1088</v>
      </c>
      <c r="D34" t="s">
        <v>6398</v>
      </c>
      <c r="F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">
        <f>Tabla_Consulta_desde_proyectos[[#This Row],[PRYRAhoras]]-Tabla_Consulta_desde_proyectos[[#This Row],[Actuales]]</f>
        <v>0</v>
      </c>
      <c r="H34">
        <f>LEN(Tabla_Consulta_desde_proyectos[[#This Row],[PRYApath]])/5-1</f>
        <v>1</v>
      </c>
    </row>
    <row r="35" spans="1:8" hidden="1" x14ac:dyDescent="0.3">
      <c r="A35" t="s">
        <v>4648</v>
      </c>
      <c r="B35" t="s">
        <v>4481</v>
      </c>
      <c r="C35" t="s">
        <v>1092</v>
      </c>
      <c r="D35" t="s">
        <v>6399</v>
      </c>
      <c r="F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">
        <f>Tabla_Consulta_desde_proyectos[[#This Row],[PRYRAhoras]]-Tabla_Consulta_desde_proyectos[[#This Row],[Actuales]]</f>
        <v>0</v>
      </c>
      <c r="H35">
        <f>LEN(Tabla_Consulta_desde_proyectos[[#This Row],[PRYApath]])/5-1</f>
        <v>1</v>
      </c>
    </row>
    <row r="36" spans="1:8" hidden="1" x14ac:dyDescent="0.3">
      <c r="A36" t="s">
        <v>4648</v>
      </c>
      <c r="B36" t="s">
        <v>4489</v>
      </c>
      <c r="C36" t="s">
        <v>1093</v>
      </c>
      <c r="D36" t="s">
        <v>6400</v>
      </c>
      <c r="F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">
        <f>Tabla_Consulta_desde_proyectos[[#This Row],[PRYRAhoras]]-Tabla_Consulta_desde_proyectos[[#This Row],[Actuales]]</f>
        <v>0</v>
      </c>
      <c r="H36">
        <f>LEN(Tabla_Consulta_desde_proyectos[[#This Row],[PRYApath]])/5-1</f>
        <v>1</v>
      </c>
    </row>
    <row r="37" spans="1:8" hidden="1" x14ac:dyDescent="0.3">
      <c r="A37" t="s">
        <v>4648</v>
      </c>
      <c r="B37" t="s">
        <v>5636</v>
      </c>
      <c r="C37" t="s">
        <v>1094</v>
      </c>
      <c r="D37" t="s">
        <v>6401</v>
      </c>
      <c r="F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">
        <f>Tabla_Consulta_desde_proyectos[[#This Row],[PRYRAhoras]]-Tabla_Consulta_desde_proyectos[[#This Row],[Actuales]]</f>
        <v>0</v>
      </c>
      <c r="H37">
        <f>LEN(Tabla_Consulta_desde_proyectos[[#This Row],[PRYApath]])/5-1</f>
        <v>1</v>
      </c>
    </row>
    <row r="38" spans="1:8" hidden="1" x14ac:dyDescent="0.3">
      <c r="A38" t="s">
        <v>4648</v>
      </c>
      <c r="B38" t="s">
        <v>5637</v>
      </c>
      <c r="C38" t="s">
        <v>3904</v>
      </c>
      <c r="D38" t="s">
        <v>6402</v>
      </c>
      <c r="F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">
        <f>Tabla_Consulta_desde_proyectos[[#This Row],[PRYRAhoras]]-Tabla_Consulta_desde_proyectos[[#This Row],[Actuales]]</f>
        <v>0</v>
      </c>
      <c r="H38">
        <f>LEN(Tabla_Consulta_desde_proyectos[[#This Row],[PRYApath]])/5-1</f>
        <v>1</v>
      </c>
    </row>
    <row r="39" spans="1:8" hidden="1" x14ac:dyDescent="0.3">
      <c r="A39" t="s">
        <v>4648</v>
      </c>
      <c r="B39" t="s">
        <v>5638</v>
      </c>
      <c r="C39" t="s">
        <v>3905</v>
      </c>
      <c r="D39" t="s">
        <v>6403</v>
      </c>
      <c r="F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">
        <f>Tabla_Consulta_desde_proyectos[[#This Row],[PRYRAhoras]]-Tabla_Consulta_desde_proyectos[[#This Row],[Actuales]]</f>
        <v>0</v>
      </c>
      <c r="H39">
        <f>LEN(Tabla_Consulta_desde_proyectos[[#This Row],[PRYApath]])/5-1</f>
        <v>1</v>
      </c>
    </row>
    <row r="40" spans="1:8" hidden="1" x14ac:dyDescent="0.3">
      <c r="A40" t="s">
        <v>4648</v>
      </c>
      <c r="B40" t="s">
        <v>5690</v>
      </c>
      <c r="C40" t="s">
        <v>4336</v>
      </c>
      <c r="D40" t="s">
        <v>6405</v>
      </c>
      <c r="F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">
        <f>Tabla_Consulta_desde_proyectos[[#This Row],[PRYRAhoras]]-Tabla_Consulta_desde_proyectos[[#This Row],[Actuales]]</f>
        <v>0</v>
      </c>
      <c r="H40">
        <f>LEN(Tabla_Consulta_desde_proyectos[[#This Row],[PRYApath]])/5-1</f>
        <v>1</v>
      </c>
    </row>
    <row r="41" spans="1:8" hidden="1" x14ac:dyDescent="0.3">
      <c r="A41" t="s">
        <v>4648</v>
      </c>
      <c r="B41" t="s">
        <v>4956</v>
      </c>
      <c r="C41" t="s">
        <v>4337</v>
      </c>
      <c r="D41" t="s">
        <v>6407</v>
      </c>
      <c r="F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">
        <f>Tabla_Consulta_desde_proyectos[[#This Row],[PRYRAhoras]]-Tabla_Consulta_desde_proyectos[[#This Row],[Actuales]]</f>
        <v>0</v>
      </c>
      <c r="H41">
        <f>LEN(Tabla_Consulta_desde_proyectos[[#This Row],[PRYApath]])/5-1</f>
        <v>1</v>
      </c>
    </row>
    <row r="42" spans="1:8" hidden="1" x14ac:dyDescent="0.3">
      <c r="A42" t="s">
        <v>4648</v>
      </c>
      <c r="B42" t="s">
        <v>4550</v>
      </c>
      <c r="C42" t="s">
        <v>6414</v>
      </c>
      <c r="D42" t="s">
        <v>6415</v>
      </c>
      <c r="F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">
        <f>Tabla_Consulta_desde_proyectos[[#This Row],[PRYRAhoras]]-Tabla_Consulta_desde_proyectos[[#This Row],[Actuales]]</f>
        <v>0</v>
      </c>
      <c r="H42">
        <f>LEN(Tabla_Consulta_desde_proyectos[[#This Row],[PRYApath]])/5-1</f>
        <v>0</v>
      </c>
    </row>
    <row r="43" spans="1:8" hidden="1" x14ac:dyDescent="0.3">
      <c r="A43" t="s">
        <v>4648</v>
      </c>
      <c r="B43" t="s">
        <v>4551</v>
      </c>
      <c r="C43" t="s">
        <v>326</v>
      </c>
      <c r="D43" t="s">
        <v>6396</v>
      </c>
      <c r="F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">
        <f>Tabla_Consulta_desde_proyectos[[#This Row],[PRYRAhoras]]-Tabla_Consulta_desde_proyectos[[#This Row],[Actuales]]</f>
        <v>0</v>
      </c>
      <c r="H43">
        <f>LEN(Tabla_Consulta_desde_proyectos[[#This Row],[PRYApath]])/5-1</f>
        <v>1</v>
      </c>
    </row>
    <row r="44" spans="1:8" hidden="1" x14ac:dyDescent="0.3">
      <c r="A44" t="s">
        <v>4648</v>
      </c>
      <c r="B44" t="s">
        <v>5195</v>
      </c>
      <c r="C44" t="s">
        <v>1087</v>
      </c>
      <c r="D44" t="s">
        <v>6397</v>
      </c>
      <c r="F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">
        <f>Tabla_Consulta_desde_proyectos[[#This Row],[PRYRAhoras]]-Tabla_Consulta_desde_proyectos[[#This Row],[Actuales]]</f>
        <v>0</v>
      </c>
      <c r="H44">
        <f>LEN(Tabla_Consulta_desde_proyectos[[#This Row],[PRYApath]])/5-1</f>
        <v>1</v>
      </c>
    </row>
    <row r="45" spans="1:8" hidden="1" x14ac:dyDescent="0.3">
      <c r="A45" t="s">
        <v>4648</v>
      </c>
      <c r="B45" t="s">
        <v>4959</v>
      </c>
      <c r="C45" t="s">
        <v>1088</v>
      </c>
      <c r="D45" t="s">
        <v>6398</v>
      </c>
      <c r="F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">
        <f>Tabla_Consulta_desde_proyectos[[#This Row],[PRYRAhoras]]-Tabla_Consulta_desde_proyectos[[#This Row],[Actuales]]</f>
        <v>0</v>
      </c>
      <c r="H45">
        <f>LEN(Tabla_Consulta_desde_proyectos[[#This Row],[PRYApath]])/5-1</f>
        <v>1</v>
      </c>
    </row>
    <row r="46" spans="1:8" hidden="1" x14ac:dyDescent="0.3">
      <c r="A46" t="s">
        <v>4648</v>
      </c>
      <c r="B46" t="s">
        <v>5510</v>
      </c>
      <c r="C46" t="s">
        <v>1092</v>
      </c>
      <c r="D46" t="s">
        <v>6399</v>
      </c>
      <c r="F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">
        <f>Tabla_Consulta_desde_proyectos[[#This Row],[PRYRAhoras]]-Tabla_Consulta_desde_proyectos[[#This Row],[Actuales]]</f>
        <v>0</v>
      </c>
      <c r="H46">
        <f>LEN(Tabla_Consulta_desde_proyectos[[#This Row],[PRYApath]])/5-1</f>
        <v>1</v>
      </c>
    </row>
    <row r="47" spans="1:8" hidden="1" x14ac:dyDescent="0.3">
      <c r="A47" t="s">
        <v>4648</v>
      </c>
      <c r="B47" t="s">
        <v>5512</v>
      </c>
      <c r="C47" t="s">
        <v>1093</v>
      </c>
      <c r="D47" t="s">
        <v>6400</v>
      </c>
      <c r="F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">
        <f>Tabla_Consulta_desde_proyectos[[#This Row],[PRYRAhoras]]-Tabla_Consulta_desde_proyectos[[#This Row],[Actuales]]</f>
        <v>0</v>
      </c>
      <c r="H47">
        <f>LEN(Tabla_Consulta_desde_proyectos[[#This Row],[PRYApath]])/5-1</f>
        <v>1</v>
      </c>
    </row>
    <row r="48" spans="1:8" hidden="1" x14ac:dyDescent="0.3">
      <c r="A48" t="s">
        <v>4648</v>
      </c>
      <c r="B48" t="s">
        <v>5198</v>
      </c>
      <c r="C48" t="s">
        <v>1094</v>
      </c>
      <c r="D48" t="s">
        <v>6401</v>
      </c>
      <c r="F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">
        <f>Tabla_Consulta_desde_proyectos[[#This Row],[PRYRAhoras]]-Tabla_Consulta_desde_proyectos[[#This Row],[Actuales]]</f>
        <v>0</v>
      </c>
      <c r="H48">
        <f>LEN(Tabla_Consulta_desde_proyectos[[#This Row],[PRYApath]])/5-1</f>
        <v>1</v>
      </c>
    </row>
    <row r="49" spans="1:8" hidden="1" x14ac:dyDescent="0.3">
      <c r="A49" t="s">
        <v>4648</v>
      </c>
      <c r="B49" t="s">
        <v>4962</v>
      </c>
      <c r="C49" t="s">
        <v>3904</v>
      </c>
      <c r="D49" t="s">
        <v>6402</v>
      </c>
      <c r="F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">
        <f>Tabla_Consulta_desde_proyectos[[#This Row],[PRYRAhoras]]-Tabla_Consulta_desde_proyectos[[#This Row],[Actuales]]</f>
        <v>0</v>
      </c>
      <c r="H49">
        <f>LEN(Tabla_Consulta_desde_proyectos[[#This Row],[PRYApath]])/5-1</f>
        <v>1</v>
      </c>
    </row>
    <row r="50" spans="1:8" hidden="1" x14ac:dyDescent="0.3">
      <c r="A50" t="s">
        <v>4648</v>
      </c>
      <c r="B50" t="s">
        <v>5199</v>
      </c>
      <c r="C50" t="s">
        <v>3905</v>
      </c>
      <c r="D50" t="s">
        <v>6403</v>
      </c>
      <c r="F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">
        <f>Tabla_Consulta_desde_proyectos[[#This Row],[PRYRAhoras]]-Tabla_Consulta_desde_proyectos[[#This Row],[Actuales]]</f>
        <v>0</v>
      </c>
      <c r="H50">
        <f>LEN(Tabla_Consulta_desde_proyectos[[#This Row],[PRYApath]])/5-1</f>
        <v>1</v>
      </c>
    </row>
    <row r="51" spans="1:8" hidden="1" x14ac:dyDescent="0.3">
      <c r="A51" t="s">
        <v>4648</v>
      </c>
      <c r="B51" t="s">
        <v>6322</v>
      </c>
      <c r="C51" t="s">
        <v>4336</v>
      </c>
      <c r="D51" t="s">
        <v>6405</v>
      </c>
      <c r="F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">
        <f>Tabla_Consulta_desde_proyectos[[#This Row],[PRYRAhoras]]-Tabla_Consulta_desde_proyectos[[#This Row],[Actuales]]</f>
        <v>0</v>
      </c>
      <c r="H51">
        <f>LEN(Tabla_Consulta_desde_proyectos[[#This Row],[PRYApath]])/5-1</f>
        <v>1</v>
      </c>
    </row>
    <row r="52" spans="1:8" hidden="1" x14ac:dyDescent="0.3">
      <c r="A52" t="s">
        <v>4648</v>
      </c>
      <c r="B52" t="s">
        <v>6323</v>
      </c>
      <c r="C52" t="s">
        <v>4337</v>
      </c>
      <c r="D52" t="s">
        <v>6407</v>
      </c>
      <c r="F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">
        <f>Tabla_Consulta_desde_proyectos[[#This Row],[PRYRAhoras]]-Tabla_Consulta_desde_proyectos[[#This Row],[Actuales]]</f>
        <v>0</v>
      </c>
      <c r="H52">
        <f>LEN(Tabla_Consulta_desde_proyectos[[#This Row],[PRYApath]])/5-1</f>
        <v>1</v>
      </c>
    </row>
    <row r="53" spans="1:8" hidden="1" x14ac:dyDescent="0.3">
      <c r="A53" t="s">
        <v>4648</v>
      </c>
      <c r="B53" t="s">
        <v>4552</v>
      </c>
      <c r="C53" t="s">
        <v>6416</v>
      </c>
      <c r="D53" t="s">
        <v>6417</v>
      </c>
      <c r="F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">
        <f>Tabla_Consulta_desde_proyectos[[#This Row],[PRYRAhoras]]-Tabla_Consulta_desde_proyectos[[#This Row],[Actuales]]</f>
        <v>0</v>
      </c>
      <c r="H53">
        <f>LEN(Tabla_Consulta_desde_proyectos[[#This Row],[PRYApath]])/5-1</f>
        <v>0</v>
      </c>
    </row>
    <row r="54" spans="1:8" hidden="1" x14ac:dyDescent="0.3">
      <c r="A54" t="s">
        <v>4648</v>
      </c>
      <c r="B54" t="s">
        <v>4527</v>
      </c>
      <c r="C54" t="s">
        <v>326</v>
      </c>
      <c r="D54" t="s">
        <v>6396</v>
      </c>
      <c r="F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">
        <f>Tabla_Consulta_desde_proyectos[[#This Row],[PRYRAhoras]]-Tabla_Consulta_desde_proyectos[[#This Row],[Actuales]]</f>
        <v>0</v>
      </c>
      <c r="H54">
        <f>LEN(Tabla_Consulta_desde_proyectos[[#This Row],[PRYApath]])/5-1</f>
        <v>1</v>
      </c>
    </row>
    <row r="55" spans="1:8" hidden="1" x14ac:dyDescent="0.3">
      <c r="A55" t="s">
        <v>4648</v>
      </c>
      <c r="B55" t="s">
        <v>4528</v>
      </c>
      <c r="C55" t="s">
        <v>1087</v>
      </c>
      <c r="D55" t="s">
        <v>6397</v>
      </c>
      <c r="F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">
        <f>Tabla_Consulta_desde_proyectos[[#This Row],[PRYRAhoras]]-Tabla_Consulta_desde_proyectos[[#This Row],[Actuales]]</f>
        <v>0</v>
      </c>
      <c r="H55">
        <f>LEN(Tabla_Consulta_desde_proyectos[[#This Row],[PRYApath]])/5-1</f>
        <v>1</v>
      </c>
    </row>
    <row r="56" spans="1:8" hidden="1" x14ac:dyDescent="0.3">
      <c r="A56" t="s">
        <v>4648</v>
      </c>
      <c r="B56" t="s">
        <v>4529</v>
      </c>
      <c r="C56" t="s">
        <v>1088</v>
      </c>
      <c r="D56" t="s">
        <v>6398</v>
      </c>
      <c r="F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">
        <f>Tabla_Consulta_desde_proyectos[[#This Row],[PRYRAhoras]]-Tabla_Consulta_desde_proyectos[[#This Row],[Actuales]]</f>
        <v>0</v>
      </c>
      <c r="H56">
        <f>LEN(Tabla_Consulta_desde_proyectos[[#This Row],[PRYApath]])/5-1</f>
        <v>1</v>
      </c>
    </row>
    <row r="57" spans="1:8" hidden="1" x14ac:dyDescent="0.3">
      <c r="A57" t="s">
        <v>4648</v>
      </c>
      <c r="B57" t="s">
        <v>4530</v>
      </c>
      <c r="C57" t="s">
        <v>1092</v>
      </c>
      <c r="D57" t="s">
        <v>6399</v>
      </c>
      <c r="F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">
        <f>Tabla_Consulta_desde_proyectos[[#This Row],[PRYRAhoras]]-Tabla_Consulta_desde_proyectos[[#This Row],[Actuales]]</f>
        <v>0</v>
      </c>
      <c r="H57">
        <f>LEN(Tabla_Consulta_desde_proyectos[[#This Row],[PRYApath]])/5-1</f>
        <v>1</v>
      </c>
    </row>
    <row r="58" spans="1:8" hidden="1" x14ac:dyDescent="0.3">
      <c r="A58" t="s">
        <v>4648</v>
      </c>
      <c r="B58" t="s">
        <v>4531</v>
      </c>
      <c r="C58" t="s">
        <v>1093</v>
      </c>
      <c r="D58" t="s">
        <v>6400</v>
      </c>
      <c r="F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8">
        <f>Tabla_Consulta_desde_proyectos[[#This Row],[PRYRAhoras]]-Tabla_Consulta_desde_proyectos[[#This Row],[Actuales]]</f>
        <v>0</v>
      </c>
      <c r="H58">
        <f>LEN(Tabla_Consulta_desde_proyectos[[#This Row],[PRYApath]])/5-1</f>
        <v>1</v>
      </c>
    </row>
    <row r="59" spans="1:8" hidden="1" x14ac:dyDescent="0.3">
      <c r="A59" t="s">
        <v>4648</v>
      </c>
      <c r="B59" t="s">
        <v>4532</v>
      </c>
      <c r="C59" t="s">
        <v>1094</v>
      </c>
      <c r="D59" t="s">
        <v>6401</v>
      </c>
      <c r="F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">
        <f>Tabla_Consulta_desde_proyectos[[#This Row],[PRYRAhoras]]-Tabla_Consulta_desde_proyectos[[#This Row],[Actuales]]</f>
        <v>0</v>
      </c>
      <c r="H59">
        <f>LEN(Tabla_Consulta_desde_proyectos[[#This Row],[PRYApath]])/5-1</f>
        <v>1</v>
      </c>
    </row>
    <row r="60" spans="1:8" hidden="1" x14ac:dyDescent="0.3">
      <c r="A60" t="s">
        <v>4648</v>
      </c>
      <c r="B60" t="s">
        <v>4533</v>
      </c>
      <c r="C60" t="s">
        <v>3904</v>
      </c>
      <c r="D60" t="s">
        <v>6402</v>
      </c>
      <c r="F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">
        <f>Tabla_Consulta_desde_proyectos[[#This Row],[PRYRAhoras]]-Tabla_Consulta_desde_proyectos[[#This Row],[Actuales]]</f>
        <v>0</v>
      </c>
      <c r="H60">
        <f>LEN(Tabla_Consulta_desde_proyectos[[#This Row],[PRYApath]])/5-1</f>
        <v>1</v>
      </c>
    </row>
    <row r="61" spans="1:8" hidden="1" x14ac:dyDescent="0.3">
      <c r="A61" t="s">
        <v>4648</v>
      </c>
      <c r="B61" t="s">
        <v>4534</v>
      </c>
      <c r="C61" t="s">
        <v>3905</v>
      </c>
      <c r="D61" t="s">
        <v>6403</v>
      </c>
      <c r="F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1">
        <f>Tabla_Consulta_desde_proyectos[[#This Row],[PRYRAhoras]]-Tabla_Consulta_desde_proyectos[[#This Row],[Actuales]]</f>
        <v>0</v>
      </c>
      <c r="H61">
        <f>LEN(Tabla_Consulta_desde_proyectos[[#This Row],[PRYApath]])/5-1</f>
        <v>1</v>
      </c>
    </row>
    <row r="62" spans="1:8" hidden="1" x14ac:dyDescent="0.3">
      <c r="A62" t="s">
        <v>4648</v>
      </c>
      <c r="B62" t="s">
        <v>4535</v>
      </c>
      <c r="C62" t="s">
        <v>4336</v>
      </c>
      <c r="D62" t="s">
        <v>6405</v>
      </c>
      <c r="F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2">
        <f>Tabla_Consulta_desde_proyectos[[#This Row],[PRYRAhoras]]-Tabla_Consulta_desde_proyectos[[#This Row],[Actuales]]</f>
        <v>0</v>
      </c>
      <c r="H62">
        <f>LEN(Tabla_Consulta_desde_proyectos[[#This Row],[PRYApath]])/5-1</f>
        <v>1</v>
      </c>
    </row>
    <row r="63" spans="1:8" hidden="1" x14ac:dyDescent="0.3">
      <c r="A63" t="s">
        <v>4648</v>
      </c>
      <c r="B63" t="s">
        <v>4536</v>
      </c>
      <c r="C63" t="s">
        <v>4337</v>
      </c>
      <c r="D63" t="s">
        <v>6407</v>
      </c>
      <c r="F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3">
        <f>Tabla_Consulta_desde_proyectos[[#This Row],[PRYRAhoras]]-Tabla_Consulta_desde_proyectos[[#This Row],[Actuales]]</f>
        <v>0</v>
      </c>
      <c r="H63">
        <f>LEN(Tabla_Consulta_desde_proyectos[[#This Row],[PRYApath]])/5-1</f>
        <v>1</v>
      </c>
    </row>
    <row r="64" spans="1:8" hidden="1" x14ac:dyDescent="0.3">
      <c r="A64" t="s">
        <v>4648</v>
      </c>
      <c r="B64" t="s">
        <v>6418</v>
      </c>
      <c r="C64" t="s">
        <v>6419</v>
      </c>
      <c r="D64" t="s">
        <v>6420</v>
      </c>
      <c r="F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">
        <f>Tabla_Consulta_desde_proyectos[[#This Row],[PRYRAhoras]]-Tabla_Consulta_desde_proyectos[[#This Row],[Actuales]]</f>
        <v>0</v>
      </c>
      <c r="H64">
        <f>LEN(Tabla_Consulta_desde_proyectos[[#This Row],[PRYApath]])/5-1</f>
        <v>0</v>
      </c>
    </row>
    <row r="65" spans="1:8" hidden="1" x14ac:dyDescent="0.3">
      <c r="A65" t="s">
        <v>4648</v>
      </c>
      <c r="B65" t="s">
        <v>5029</v>
      </c>
      <c r="C65" t="s">
        <v>326</v>
      </c>
      <c r="D65" t="s">
        <v>6396</v>
      </c>
      <c r="F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5">
        <f>Tabla_Consulta_desde_proyectos[[#This Row],[PRYRAhoras]]-Tabla_Consulta_desde_proyectos[[#This Row],[Actuales]]</f>
        <v>0</v>
      </c>
      <c r="H65">
        <f>LEN(Tabla_Consulta_desde_proyectos[[#This Row],[PRYApath]])/5-1</f>
        <v>1</v>
      </c>
    </row>
    <row r="66" spans="1:8" hidden="1" x14ac:dyDescent="0.3">
      <c r="A66" t="s">
        <v>4648</v>
      </c>
      <c r="B66" t="s">
        <v>5394</v>
      </c>
      <c r="C66" t="s">
        <v>1087</v>
      </c>
      <c r="D66" t="s">
        <v>6397</v>
      </c>
      <c r="F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">
        <f>Tabla_Consulta_desde_proyectos[[#This Row],[PRYRAhoras]]-Tabla_Consulta_desde_proyectos[[#This Row],[Actuales]]</f>
        <v>0</v>
      </c>
      <c r="H66">
        <f>LEN(Tabla_Consulta_desde_proyectos[[#This Row],[PRYApath]])/5-1</f>
        <v>1</v>
      </c>
    </row>
    <row r="67" spans="1:8" hidden="1" x14ac:dyDescent="0.3">
      <c r="A67" t="s">
        <v>4648</v>
      </c>
      <c r="B67" t="s">
        <v>5030</v>
      </c>
      <c r="C67" t="s">
        <v>1088</v>
      </c>
      <c r="D67" t="s">
        <v>6398</v>
      </c>
      <c r="F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">
        <f>Tabla_Consulta_desde_proyectos[[#This Row],[PRYRAhoras]]-Tabla_Consulta_desde_proyectos[[#This Row],[Actuales]]</f>
        <v>0</v>
      </c>
      <c r="H67">
        <f>LEN(Tabla_Consulta_desde_proyectos[[#This Row],[PRYApath]])/5-1</f>
        <v>1</v>
      </c>
    </row>
    <row r="68" spans="1:8" hidden="1" x14ac:dyDescent="0.3">
      <c r="A68" t="s">
        <v>4648</v>
      </c>
      <c r="B68" t="s">
        <v>5031</v>
      </c>
      <c r="C68" t="s">
        <v>1092</v>
      </c>
      <c r="D68" t="s">
        <v>6399</v>
      </c>
      <c r="F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">
        <f>Tabla_Consulta_desde_proyectos[[#This Row],[PRYRAhoras]]-Tabla_Consulta_desde_proyectos[[#This Row],[Actuales]]</f>
        <v>0</v>
      </c>
      <c r="H68">
        <f>LEN(Tabla_Consulta_desde_proyectos[[#This Row],[PRYApath]])/5-1</f>
        <v>1</v>
      </c>
    </row>
    <row r="69" spans="1:8" hidden="1" x14ac:dyDescent="0.3">
      <c r="A69" t="s">
        <v>4648</v>
      </c>
      <c r="B69" t="s">
        <v>5397</v>
      </c>
      <c r="C69" t="s">
        <v>1093</v>
      </c>
      <c r="D69" t="s">
        <v>6400</v>
      </c>
      <c r="F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">
        <f>Tabla_Consulta_desde_proyectos[[#This Row],[PRYRAhoras]]-Tabla_Consulta_desde_proyectos[[#This Row],[Actuales]]</f>
        <v>0</v>
      </c>
      <c r="H69">
        <f>LEN(Tabla_Consulta_desde_proyectos[[#This Row],[PRYApath]])/5-1</f>
        <v>1</v>
      </c>
    </row>
    <row r="70" spans="1:8" hidden="1" x14ac:dyDescent="0.3">
      <c r="A70" t="s">
        <v>4648</v>
      </c>
      <c r="B70" t="s">
        <v>5398</v>
      </c>
      <c r="C70" t="s">
        <v>1094</v>
      </c>
      <c r="D70" t="s">
        <v>6401</v>
      </c>
      <c r="F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">
        <f>Tabla_Consulta_desde_proyectos[[#This Row],[PRYRAhoras]]-Tabla_Consulta_desde_proyectos[[#This Row],[Actuales]]</f>
        <v>0</v>
      </c>
      <c r="H70">
        <f>LEN(Tabla_Consulta_desde_proyectos[[#This Row],[PRYApath]])/5-1</f>
        <v>1</v>
      </c>
    </row>
    <row r="71" spans="1:8" hidden="1" x14ac:dyDescent="0.3">
      <c r="A71" t="s">
        <v>4648</v>
      </c>
      <c r="B71" t="s">
        <v>5032</v>
      </c>
      <c r="C71" t="s">
        <v>3904</v>
      </c>
      <c r="D71" t="s">
        <v>6402</v>
      </c>
      <c r="F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">
        <f>Tabla_Consulta_desde_proyectos[[#This Row],[PRYRAhoras]]-Tabla_Consulta_desde_proyectos[[#This Row],[Actuales]]</f>
        <v>0</v>
      </c>
      <c r="H71">
        <f>LEN(Tabla_Consulta_desde_proyectos[[#This Row],[PRYApath]])/5-1</f>
        <v>1</v>
      </c>
    </row>
    <row r="72" spans="1:8" hidden="1" x14ac:dyDescent="0.3">
      <c r="A72" t="s">
        <v>4648</v>
      </c>
      <c r="B72" t="s">
        <v>5400</v>
      </c>
      <c r="C72" t="s">
        <v>3905</v>
      </c>
      <c r="D72" t="s">
        <v>6403</v>
      </c>
      <c r="F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">
        <f>Tabla_Consulta_desde_proyectos[[#This Row],[PRYRAhoras]]-Tabla_Consulta_desde_proyectos[[#This Row],[Actuales]]</f>
        <v>0</v>
      </c>
      <c r="H72">
        <f>LEN(Tabla_Consulta_desde_proyectos[[#This Row],[PRYApath]])/5-1</f>
        <v>1</v>
      </c>
    </row>
    <row r="73" spans="1:8" hidden="1" x14ac:dyDescent="0.3">
      <c r="A73" t="s">
        <v>4648</v>
      </c>
      <c r="B73" t="s">
        <v>5033</v>
      </c>
      <c r="C73" t="s">
        <v>4336</v>
      </c>
      <c r="D73" t="s">
        <v>6405</v>
      </c>
      <c r="F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">
        <f>Tabla_Consulta_desde_proyectos[[#This Row],[PRYRAhoras]]-Tabla_Consulta_desde_proyectos[[#This Row],[Actuales]]</f>
        <v>0</v>
      </c>
      <c r="H73">
        <f>LEN(Tabla_Consulta_desde_proyectos[[#This Row],[PRYApath]])/5-1</f>
        <v>1</v>
      </c>
    </row>
    <row r="74" spans="1:8" hidden="1" x14ac:dyDescent="0.3">
      <c r="A74" t="s">
        <v>4648</v>
      </c>
      <c r="B74" t="s">
        <v>6421</v>
      </c>
      <c r="C74" t="s">
        <v>4337</v>
      </c>
      <c r="D74" t="s">
        <v>6407</v>
      </c>
      <c r="F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">
        <f>Tabla_Consulta_desde_proyectos[[#This Row],[PRYRAhoras]]-Tabla_Consulta_desde_proyectos[[#This Row],[Actuales]]</f>
        <v>0</v>
      </c>
      <c r="H74">
        <f>LEN(Tabla_Consulta_desde_proyectos[[#This Row],[PRYApath]])/5-1</f>
        <v>1</v>
      </c>
    </row>
    <row r="75" spans="1:8" hidden="1" x14ac:dyDescent="0.3">
      <c r="A75" t="s">
        <v>4648</v>
      </c>
      <c r="B75" t="s">
        <v>6422</v>
      </c>
      <c r="C75" t="s">
        <v>6423</v>
      </c>
      <c r="D75" t="s">
        <v>6424</v>
      </c>
      <c r="F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">
        <f>Tabla_Consulta_desde_proyectos[[#This Row],[PRYRAhoras]]-Tabla_Consulta_desde_proyectos[[#This Row],[Actuales]]</f>
        <v>0</v>
      </c>
      <c r="H75">
        <f>LEN(Tabla_Consulta_desde_proyectos[[#This Row],[PRYApath]])/5-1</f>
        <v>0</v>
      </c>
    </row>
    <row r="76" spans="1:8" hidden="1" x14ac:dyDescent="0.3">
      <c r="A76" t="s">
        <v>4648</v>
      </c>
      <c r="B76" t="s">
        <v>5951</v>
      </c>
      <c r="C76" t="s">
        <v>326</v>
      </c>
      <c r="D76" t="s">
        <v>6396</v>
      </c>
      <c r="F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">
        <f>Tabla_Consulta_desde_proyectos[[#This Row],[PRYRAhoras]]-Tabla_Consulta_desde_proyectos[[#This Row],[Actuales]]</f>
        <v>0</v>
      </c>
      <c r="H76">
        <f>LEN(Tabla_Consulta_desde_proyectos[[#This Row],[PRYApath]])/5-1</f>
        <v>1</v>
      </c>
    </row>
    <row r="77" spans="1:8" hidden="1" x14ac:dyDescent="0.3">
      <c r="A77" t="s">
        <v>4648</v>
      </c>
      <c r="B77" t="s">
        <v>5952</v>
      </c>
      <c r="C77" t="s">
        <v>1087</v>
      </c>
      <c r="D77" t="s">
        <v>6397</v>
      </c>
      <c r="F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">
        <f>Tabla_Consulta_desde_proyectos[[#This Row],[PRYRAhoras]]-Tabla_Consulta_desde_proyectos[[#This Row],[Actuales]]</f>
        <v>0</v>
      </c>
      <c r="H77">
        <f>LEN(Tabla_Consulta_desde_proyectos[[#This Row],[PRYApath]])/5-1</f>
        <v>1</v>
      </c>
    </row>
    <row r="78" spans="1:8" hidden="1" x14ac:dyDescent="0.3">
      <c r="A78" t="s">
        <v>4648</v>
      </c>
      <c r="B78" t="s">
        <v>5953</v>
      </c>
      <c r="C78" t="s">
        <v>1088</v>
      </c>
      <c r="D78" t="s">
        <v>6398</v>
      </c>
      <c r="F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">
        <f>Tabla_Consulta_desde_proyectos[[#This Row],[PRYRAhoras]]-Tabla_Consulta_desde_proyectos[[#This Row],[Actuales]]</f>
        <v>0</v>
      </c>
      <c r="H78">
        <f>LEN(Tabla_Consulta_desde_proyectos[[#This Row],[PRYApath]])/5-1</f>
        <v>1</v>
      </c>
    </row>
    <row r="79" spans="1:8" hidden="1" x14ac:dyDescent="0.3">
      <c r="A79" t="s">
        <v>4648</v>
      </c>
      <c r="B79" t="s">
        <v>5954</v>
      </c>
      <c r="C79" t="s">
        <v>1092</v>
      </c>
      <c r="D79" t="s">
        <v>6399</v>
      </c>
      <c r="F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">
        <f>Tabla_Consulta_desde_proyectos[[#This Row],[PRYRAhoras]]-Tabla_Consulta_desde_proyectos[[#This Row],[Actuales]]</f>
        <v>0</v>
      </c>
      <c r="H79">
        <f>LEN(Tabla_Consulta_desde_proyectos[[#This Row],[PRYApath]])/5-1</f>
        <v>1</v>
      </c>
    </row>
    <row r="80" spans="1:8" hidden="1" x14ac:dyDescent="0.3">
      <c r="A80" t="s">
        <v>4648</v>
      </c>
      <c r="B80" t="s">
        <v>5955</v>
      </c>
      <c r="C80" t="s">
        <v>1093</v>
      </c>
      <c r="D80" t="s">
        <v>6400</v>
      </c>
      <c r="F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">
        <f>Tabla_Consulta_desde_proyectos[[#This Row],[PRYRAhoras]]-Tabla_Consulta_desde_proyectos[[#This Row],[Actuales]]</f>
        <v>0</v>
      </c>
      <c r="H80">
        <f>LEN(Tabla_Consulta_desde_proyectos[[#This Row],[PRYApath]])/5-1</f>
        <v>1</v>
      </c>
    </row>
    <row r="81" spans="1:8" hidden="1" x14ac:dyDescent="0.3">
      <c r="A81" t="s">
        <v>4648</v>
      </c>
      <c r="B81" t="s">
        <v>5956</v>
      </c>
      <c r="C81" t="s">
        <v>1094</v>
      </c>
      <c r="D81" t="s">
        <v>6401</v>
      </c>
      <c r="F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">
        <f>Tabla_Consulta_desde_proyectos[[#This Row],[PRYRAhoras]]-Tabla_Consulta_desde_proyectos[[#This Row],[Actuales]]</f>
        <v>0</v>
      </c>
      <c r="H81">
        <f>LEN(Tabla_Consulta_desde_proyectos[[#This Row],[PRYApath]])/5-1</f>
        <v>1</v>
      </c>
    </row>
    <row r="82" spans="1:8" hidden="1" x14ac:dyDescent="0.3">
      <c r="A82" t="s">
        <v>4648</v>
      </c>
      <c r="B82" t="s">
        <v>5957</v>
      </c>
      <c r="C82" t="s">
        <v>3904</v>
      </c>
      <c r="D82" t="s">
        <v>6402</v>
      </c>
      <c r="F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">
        <f>Tabla_Consulta_desde_proyectos[[#This Row],[PRYRAhoras]]-Tabla_Consulta_desde_proyectos[[#This Row],[Actuales]]</f>
        <v>0</v>
      </c>
      <c r="H82">
        <f>LEN(Tabla_Consulta_desde_proyectos[[#This Row],[PRYApath]])/5-1</f>
        <v>1</v>
      </c>
    </row>
    <row r="83" spans="1:8" hidden="1" x14ac:dyDescent="0.3">
      <c r="A83" t="s">
        <v>4648</v>
      </c>
      <c r="B83" t="s">
        <v>5958</v>
      </c>
      <c r="C83" t="s">
        <v>3905</v>
      </c>
      <c r="D83" t="s">
        <v>6403</v>
      </c>
      <c r="F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">
        <f>Tabla_Consulta_desde_proyectos[[#This Row],[PRYRAhoras]]-Tabla_Consulta_desde_proyectos[[#This Row],[Actuales]]</f>
        <v>0</v>
      </c>
      <c r="H83">
        <f>LEN(Tabla_Consulta_desde_proyectos[[#This Row],[PRYApath]])/5-1</f>
        <v>1</v>
      </c>
    </row>
    <row r="84" spans="1:8" hidden="1" x14ac:dyDescent="0.3">
      <c r="A84" t="s">
        <v>4648</v>
      </c>
      <c r="B84" t="s">
        <v>6425</v>
      </c>
      <c r="C84" t="s">
        <v>4336</v>
      </c>
      <c r="D84" t="s">
        <v>6405</v>
      </c>
      <c r="F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">
        <f>Tabla_Consulta_desde_proyectos[[#This Row],[PRYRAhoras]]-Tabla_Consulta_desde_proyectos[[#This Row],[Actuales]]</f>
        <v>0</v>
      </c>
      <c r="H84">
        <f>LEN(Tabla_Consulta_desde_proyectos[[#This Row],[PRYApath]])/5-1</f>
        <v>1</v>
      </c>
    </row>
    <row r="85" spans="1:8" hidden="1" x14ac:dyDescent="0.3">
      <c r="A85" t="s">
        <v>4648</v>
      </c>
      <c r="B85" t="s">
        <v>6426</v>
      </c>
      <c r="C85" t="s">
        <v>4337</v>
      </c>
      <c r="D85" t="s">
        <v>6407</v>
      </c>
      <c r="F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">
        <f>Tabla_Consulta_desde_proyectos[[#This Row],[PRYRAhoras]]-Tabla_Consulta_desde_proyectos[[#This Row],[Actuales]]</f>
        <v>0</v>
      </c>
      <c r="H85">
        <f>LEN(Tabla_Consulta_desde_proyectos[[#This Row],[PRYApath]])/5-1</f>
        <v>1</v>
      </c>
    </row>
    <row r="86" spans="1:8" hidden="1" x14ac:dyDescent="0.3">
      <c r="A86" t="s">
        <v>4648</v>
      </c>
      <c r="B86" t="s">
        <v>6427</v>
      </c>
      <c r="C86" t="s">
        <v>6428</v>
      </c>
      <c r="D86" t="s">
        <v>6429</v>
      </c>
      <c r="F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">
        <f>Tabla_Consulta_desde_proyectos[[#This Row],[PRYRAhoras]]-Tabla_Consulta_desde_proyectos[[#This Row],[Actuales]]</f>
        <v>0</v>
      </c>
      <c r="H86">
        <f>LEN(Tabla_Consulta_desde_proyectos[[#This Row],[PRYApath]])/5-1</f>
        <v>0</v>
      </c>
    </row>
    <row r="87" spans="1:8" hidden="1" x14ac:dyDescent="0.3">
      <c r="A87" t="s">
        <v>4648</v>
      </c>
      <c r="B87" t="s">
        <v>6430</v>
      </c>
      <c r="C87" t="s">
        <v>326</v>
      </c>
      <c r="D87" t="s">
        <v>6396</v>
      </c>
      <c r="F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7">
        <f>Tabla_Consulta_desde_proyectos[[#This Row],[PRYRAhoras]]-Tabla_Consulta_desde_proyectos[[#This Row],[Actuales]]</f>
        <v>0</v>
      </c>
      <c r="H87">
        <f>LEN(Tabla_Consulta_desde_proyectos[[#This Row],[PRYApath]])/5-1</f>
        <v>1</v>
      </c>
    </row>
    <row r="88" spans="1:8" hidden="1" x14ac:dyDescent="0.3">
      <c r="A88" t="s">
        <v>4648</v>
      </c>
      <c r="B88" t="s">
        <v>6431</v>
      </c>
      <c r="C88" t="s">
        <v>1087</v>
      </c>
      <c r="D88" t="s">
        <v>6397</v>
      </c>
      <c r="F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">
        <f>Tabla_Consulta_desde_proyectos[[#This Row],[PRYRAhoras]]-Tabla_Consulta_desde_proyectos[[#This Row],[Actuales]]</f>
        <v>0</v>
      </c>
      <c r="H88">
        <f>LEN(Tabla_Consulta_desde_proyectos[[#This Row],[PRYApath]])/5-1</f>
        <v>1</v>
      </c>
    </row>
    <row r="89" spans="1:8" hidden="1" x14ac:dyDescent="0.3">
      <c r="A89" t="s">
        <v>4648</v>
      </c>
      <c r="B89" t="s">
        <v>6136</v>
      </c>
      <c r="C89" t="s">
        <v>1088</v>
      </c>
      <c r="D89" t="s">
        <v>6398</v>
      </c>
      <c r="F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">
        <f>Tabla_Consulta_desde_proyectos[[#This Row],[PRYRAhoras]]-Tabla_Consulta_desde_proyectos[[#This Row],[Actuales]]</f>
        <v>0</v>
      </c>
      <c r="H89">
        <f>LEN(Tabla_Consulta_desde_proyectos[[#This Row],[PRYApath]])/5-1</f>
        <v>1</v>
      </c>
    </row>
    <row r="90" spans="1:8" hidden="1" x14ac:dyDescent="0.3">
      <c r="A90" t="s">
        <v>4648</v>
      </c>
      <c r="B90" t="s">
        <v>6137</v>
      </c>
      <c r="C90" t="s">
        <v>1092</v>
      </c>
      <c r="D90" t="s">
        <v>6399</v>
      </c>
      <c r="F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">
        <f>Tabla_Consulta_desde_proyectos[[#This Row],[PRYRAhoras]]-Tabla_Consulta_desde_proyectos[[#This Row],[Actuales]]</f>
        <v>0</v>
      </c>
      <c r="H90">
        <f>LEN(Tabla_Consulta_desde_proyectos[[#This Row],[PRYApath]])/5-1</f>
        <v>1</v>
      </c>
    </row>
    <row r="91" spans="1:8" hidden="1" x14ac:dyDescent="0.3">
      <c r="A91" t="s">
        <v>4648</v>
      </c>
      <c r="B91" t="s">
        <v>6432</v>
      </c>
      <c r="C91" t="s">
        <v>1093</v>
      </c>
      <c r="D91" t="s">
        <v>6400</v>
      </c>
      <c r="F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">
        <f>Tabla_Consulta_desde_proyectos[[#This Row],[PRYRAhoras]]-Tabla_Consulta_desde_proyectos[[#This Row],[Actuales]]</f>
        <v>0</v>
      </c>
      <c r="H91">
        <f>LEN(Tabla_Consulta_desde_proyectos[[#This Row],[PRYApath]])/5-1</f>
        <v>1</v>
      </c>
    </row>
    <row r="92" spans="1:8" hidden="1" x14ac:dyDescent="0.3">
      <c r="A92" t="s">
        <v>4648</v>
      </c>
      <c r="B92" t="s">
        <v>6433</v>
      </c>
      <c r="C92" t="s">
        <v>1094</v>
      </c>
      <c r="D92" t="s">
        <v>6401</v>
      </c>
      <c r="F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">
        <f>Tabla_Consulta_desde_proyectos[[#This Row],[PRYRAhoras]]-Tabla_Consulta_desde_proyectos[[#This Row],[Actuales]]</f>
        <v>0</v>
      </c>
      <c r="H92">
        <f>LEN(Tabla_Consulta_desde_proyectos[[#This Row],[PRYApath]])/5-1</f>
        <v>1</v>
      </c>
    </row>
    <row r="93" spans="1:8" hidden="1" x14ac:dyDescent="0.3">
      <c r="A93" t="s">
        <v>4648</v>
      </c>
      <c r="B93" t="s">
        <v>6434</v>
      </c>
      <c r="C93" t="s">
        <v>3904</v>
      </c>
      <c r="D93" t="s">
        <v>6402</v>
      </c>
      <c r="F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">
        <f>Tabla_Consulta_desde_proyectos[[#This Row],[PRYRAhoras]]-Tabla_Consulta_desde_proyectos[[#This Row],[Actuales]]</f>
        <v>0</v>
      </c>
      <c r="H93">
        <f>LEN(Tabla_Consulta_desde_proyectos[[#This Row],[PRYApath]])/5-1</f>
        <v>1</v>
      </c>
    </row>
    <row r="94" spans="1:8" hidden="1" x14ac:dyDescent="0.3">
      <c r="A94" t="s">
        <v>4648</v>
      </c>
      <c r="B94" t="s">
        <v>6435</v>
      </c>
      <c r="C94" t="s">
        <v>3905</v>
      </c>
      <c r="D94" t="s">
        <v>6403</v>
      </c>
      <c r="F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">
        <f>Tabla_Consulta_desde_proyectos[[#This Row],[PRYRAhoras]]-Tabla_Consulta_desde_proyectos[[#This Row],[Actuales]]</f>
        <v>0</v>
      </c>
      <c r="H94">
        <f>LEN(Tabla_Consulta_desde_proyectos[[#This Row],[PRYApath]])/5-1</f>
        <v>1</v>
      </c>
    </row>
    <row r="95" spans="1:8" hidden="1" x14ac:dyDescent="0.3">
      <c r="A95" t="s">
        <v>4648</v>
      </c>
      <c r="B95" t="s">
        <v>6436</v>
      </c>
      <c r="C95" t="s">
        <v>4336</v>
      </c>
      <c r="D95" t="s">
        <v>6405</v>
      </c>
      <c r="F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">
        <f>Tabla_Consulta_desde_proyectos[[#This Row],[PRYRAhoras]]-Tabla_Consulta_desde_proyectos[[#This Row],[Actuales]]</f>
        <v>0</v>
      </c>
      <c r="H95">
        <f>LEN(Tabla_Consulta_desde_proyectos[[#This Row],[PRYApath]])/5-1</f>
        <v>1</v>
      </c>
    </row>
    <row r="96" spans="1:8" hidden="1" x14ac:dyDescent="0.3">
      <c r="A96" t="s">
        <v>4648</v>
      </c>
      <c r="B96" t="s">
        <v>6437</v>
      </c>
      <c r="C96" t="s">
        <v>4337</v>
      </c>
      <c r="D96" t="s">
        <v>6407</v>
      </c>
      <c r="F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">
        <f>Tabla_Consulta_desde_proyectos[[#This Row],[PRYRAhoras]]-Tabla_Consulta_desde_proyectos[[#This Row],[Actuales]]</f>
        <v>0</v>
      </c>
      <c r="H96">
        <f>LEN(Tabla_Consulta_desde_proyectos[[#This Row],[PRYApath]])/5-1</f>
        <v>1</v>
      </c>
    </row>
    <row r="97" spans="1:8" hidden="1" x14ac:dyDescent="0.3">
      <c r="A97" t="s">
        <v>4648</v>
      </c>
      <c r="B97" t="s">
        <v>6438</v>
      </c>
      <c r="C97" t="s">
        <v>6439</v>
      </c>
      <c r="D97" t="s">
        <v>6440</v>
      </c>
      <c r="F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">
        <f>Tabla_Consulta_desde_proyectos[[#This Row],[PRYRAhoras]]-Tabla_Consulta_desde_proyectos[[#This Row],[Actuales]]</f>
        <v>0</v>
      </c>
      <c r="H97">
        <f>LEN(Tabla_Consulta_desde_proyectos[[#This Row],[PRYApath]])/5-1</f>
        <v>0</v>
      </c>
    </row>
    <row r="98" spans="1:8" hidden="1" x14ac:dyDescent="0.3">
      <c r="A98" t="s">
        <v>4648</v>
      </c>
      <c r="B98" t="s">
        <v>6441</v>
      </c>
      <c r="C98" t="s">
        <v>326</v>
      </c>
      <c r="D98" t="s">
        <v>6396</v>
      </c>
      <c r="F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">
        <f>Tabla_Consulta_desde_proyectos[[#This Row],[PRYRAhoras]]-Tabla_Consulta_desde_proyectos[[#This Row],[Actuales]]</f>
        <v>0</v>
      </c>
      <c r="H98">
        <f>LEN(Tabla_Consulta_desde_proyectos[[#This Row],[PRYApath]])/5-1</f>
        <v>1</v>
      </c>
    </row>
    <row r="99" spans="1:8" hidden="1" x14ac:dyDescent="0.3">
      <c r="A99" t="s">
        <v>4648</v>
      </c>
      <c r="B99" t="s">
        <v>6442</v>
      </c>
      <c r="C99" t="s">
        <v>1087</v>
      </c>
      <c r="D99" t="s">
        <v>6397</v>
      </c>
      <c r="F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">
        <f>Tabla_Consulta_desde_proyectos[[#This Row],[PRYRAhoras]]-Tabla_Consulta_desde_proyectos[[#This Row],[Actuales]]</f>
        <v>0</v>
      </c>
      <c r="H99">
        <f>LEN(Tabla_Consulta_desde_proyectos[[#This Row],[PRYApath]])/5-1</f>
        <v>1</v>
      </c>
    </row>
    <row r="100" spans="1:8" hidden="1" x14ac:dyDescent="0.3">
      <c r="A100" t="s">
        <v>4648</v>
      </c>
      <c r="B100" t="s">
        <v>6443</v>
      </c>
      <c r="C100" t="s">
        <v>1088</v>
      </c>
      <c r="D100" t="s">
        <v>6398</v>
      </c>
      <c r="F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">
        <f>Tabla_Consulta_desde_proyectos[[#This Row],[PRYRAhoras]]-Tabla_Consulta_desde_proyectos[[#This Row],[Actuales]]</f>
        <v>0</v>
      </c>
      <c r="H100">
        <f>LEN(Tabla_Consulta_desde_proyectos[[#This Row],[PRYApath]])/5-1</f>
        <v>1</v>
      </c>
    </row>
    <row r="101" spans="1:8" hidden="1" x14ac:dyDescent="0.3">
      <c r="A101" t="s">
        <v>4648</v>
      </c>
      <c r="B101" t="s">
        <v>6444</v>
      </c>
      <c r="C101" t="s">
        <v>1092</v>
      </c>
      <c r="D101" t="s">
        <v>6399</v>
      </c>
      <c r="F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1">
        <f>Tabla_Consulta_desde_proyectos[[#This Row],[PRYRAhoras]]-Tabla_Consulta_desde_proyectos[[#This Row],[Actuales]]</f>
        <v>0</v>
      </c>
      <c r="H101">
        <f>LEN(Tabla_Consulta_desde_proyectos[[#This Row],[PRYApath]])/5-1</f>
        <v>1</v>
      </c>
    </row>
    <row r="102" spans="1:8" hidden="1" x14ac:dyDescent="0.3">
      <c r="A102" t="s">
        <v>4648</v>
      </c>
      <c r="B102" t="s">
        <v>6445</v>
      </c>
      <c r="C102" t="s">
        <v>1093</v>
      </c>
      <c r="D102" t="s">
        <v>6400</v>
      </c>
      <c r="F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">
        <f>Tabla_Consulta_desde_proyectos[[#This Row],[PRYRAhoras]]-Tabla_Consulta_desde_proyectos[[#This Row],[Actuales]]</f>
        <v>0</v>
      </c>
      <c r="H102">
        <f>LEN(Tabla_Consulta_desde_proyectos[[#This Row],[PRYApath]])/5-1</f>
        <v>1</v>
      </c>
    </row>
    <row r="103" spans="1:8" hidden="1" x14ac:dyDescent="0.3">
      <c r="A103" t="s">
        <v>4648</v>
      </c>
      <c r="B103" t="s">
        <v>6446</v>
      </c>
      <c r="C103" t="s">
        <v>1094</v>
      </c>
      <c r="D103" t="s">
        <v>6401</v>
      </c>
      <c r="F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">
        <f>Tabla_Consulta_desde_proyectos[[#This Row],[PRYRAhoras]]-Tabla_Consulta_desde_proyectos[[#This Row],[Actuales]]</f>
        <v>0</v>
      </c>
      <c r="H103">
        <f>LEN(Tabla_Consulta_desde_proyectos[[#This Row],[PRYApath]])/5-1</f>
        <v>1</v>
      </c>
    </row>
    <row r="104" spans="1:8" hidden="1" x14ac:dyDescent="0.3">
      <c r="A104" t="s">
        <v>4648</v>
      </c>
      <c r="B104" t="s">
        <v>6447</v>
      </c>
      <c r="C104" t="s">
        <v>3904</v>
      </c>
      <c r="D104" t="s">
        <v>6402</v>
      </c>
      <c r="F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">
        <f>Tabla_Consulta_desde_proyectos[[#This Row],[PRYRAhoras]]-Tabla_Consulta_desde_proyectos[[#This Row],[Actuales]]</f>
        <v>0</v>
      </c>
      <c r="H104">
        <f>LEN(Tabla_Consulta_desde_proyectos[[#This Row],[PRYApath]])/5-1</f>
        <v>1</v>
      </c>
    </row>
    <row r="105" spans="1:8" hidden="1" x14ac:dyDescent="0.3">
      <c r="A105" t="s">
        <v>4648</v>
      </c>
      <c r="B105" t="s">
        <v>6448</v>
      </c>
      <c r="C105" t="s">
        <v>3905</v>
      </c>
      <c r="D105" t="s">
        <v>6403</v>
      </c>
      <c r="F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">
        <f>Tabla_Consulta_desde_proyectos[[#This Row],[PRYRAhoras]]-Tabla_Consulta_desde_proyectos[[#This Row],[Actuales]]</f>
        <v>0</v>
      </c>
      <c r="H105">
        <f>LEN(Tabla_Consulta_desde_proyectos[[#This Row],[PRYApath]])/5-1</f>
        <v>1</v>
      </c>
    </row>
    <row r="106" spans="1:8" hidden="1" x14ac:dyDescent="0.3">
      <c r="A106" t="s">
        <v>4648</v>
      </c>
      <c r="B106" t="s">
        <v>6449</v>
      </c>
      <c r="C106" t="s">
        <v>4336</v>
      </c>
      <c r="D106" t="s">
        <v>6405</v>
      </c>
      <c r="F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">
        <f>Tabla_Consulta_desde_proyectos[[#This Row],[PRYRAhoras]]-Tabla_Consulta_desde_proyectos[[#This Row],[Actuales]]</f>
        <v>0</v>
      </c>
      <c r="H106">
        <f>LEN(Tabla_Consulta_desde_proyectos[[#This Row],[PRYApath]])/5-1</f>
        <v>1</v>
      </c>
    </row>
    <row r="107" spans="1:8" hidden="1" x14ac:dyDescent="0.3">
      <c r="A107" t="s">
        <v>4648</v>
      </c>
      <c r="B107" t="s">
        <v>6450</v>
      </c>
      <c r="C107" t="s">
        <v>4337</v>
      </c>
      <c r="D107" t="s">
        <v>6407</v>
      </c>
      <c r="F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">
        <f>Tabla_Consulta_desde_proyectos[[#This Row],[PRYRAhoras]]-Tabla_Consulta_desde_proyectos[[#This Row],[Actuales]]</f>
        <v>0</v>
      </c>
      <c r="H107">
        <f>LEN(Tabla_Consulta_desde_proyectos[[#This Row],[PRYApath]])/5-1</f>
        <v>1</v>
      </c>
    </row>
    <row r="108" spans="1:8" hidden="1" x14ac:dyDescent="0.3">
      <c r="A108" t="s">
        <v>4648</v>
      </c>
      <c r="B108" t="s">
        <v>6451</v>
      </c>
      <c r="C108" t="s">
        <v>6452</v>
      </c>
      <c r="D108" t="s">
        <v>6453</v>
      </c>
      <c r="F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">
        <f>Tabla_Consulta_desde_proyectos[[#This Row],[PRYRAhoras]]-Tabla_Consulta_desde_proyectos[[#This Row],[Actuales]]</f>
        <v>0</v>
      </c>
      <c r="H108">
        <f>LEN(Tabla_Consulta_desde_proyectos[[#This Row],[PRYApath]])/5-1</f>
        <v>0</v>
      </c>
    </row>
    <row r="109" spans="1:8" hidden="1" x14ac:dyDescent="0.3">
      <c r="A109" t="s">
        <v>4648</v>
      </c>
      <c r="B109" t="s">
        <v>6454</v>
      </c>
      <c r="C109" t="s">
        <v>326</v>
      </c>
      <c r="D109" t="s">
        <v>6396</v>
      </c>
      <c r="F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">
        <f>Tabla_Consulta_desde_proyectos[[#This Row],[PRYRAhoras]]-Tabla_Consulta_desde_proyectos[[#This Row],[Actuales]]</f>
        <v>0</v>
      </c>
      <c r="H109">
        <f>LEN(Tabla_Consulta_desde_proyectos[[#This Row],[PRYApath]])/5-1</f>
        <v>1</v>
      </c>
    </row>
    <row r="110" spans="1:8" hidden="1" x14ac:dyDescent="0.3">
      <c r="A110" t="s">
        <v>4648</v>
      </c>
      <c r="B110" t="s">
        <v>6455</v>
      </c>
      <c r="C110" t="s">
        <v>1087</v>
      </c>
      <c r="D110" t="s">
        <v>6397</v>
      </c>
      <c r="F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">
        <f>Tabla_Consulta_desde_proyectos[[#This Row],[PRYRAhoras]]-Tabla_Consulta_desde_proyectos[[#This Row],[Actuales]]</f>
        <v>0</v>
      </c>
      <c r="H110">
        <f>LEN(Tabla_Consulta_desde_proyectos[[#This Row],[PRYApath]])/5-1</f>
        <v>1</v>
      </c>
    </row>
    <row r="111" spans="1:8" hidden="1" x14ac:dyDescent="0.3">
      <c r="A111" t="s">
        <v>4648</v>
      </c>
      <c r="B111" t="s">
        <v>6138</v>
      </c>
      <c r="C111" t="s">
        <v>1088</v>
      </c>
      <c r="D111" t="s">
        <v>6398</v>
      </c>
      <c r="F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">
        <f>Tabla_Consulta_desde_proyectos[[#This Row],[PRYRAhoras]]-Tabla_Consulta_desde_proyectos[[#This Row],[Actuales]]</f>
        <v>0</v>
      </c>
      <c r="H111">
        <f>LEN(Tabla_Consulta_desde_proyectos[[#This Row],[PRYApath]])/5-1</f>
        <v>1</v>
      </c>
    </row>
    <row r="112" spans="1:8" hidden="1" x14ac:dyDescent="0.3">
      <c r="A112" t="s">
        <v>4648</v>
      </c>
      <c r="B112" t="s">
        <v>6456</v>
      </c>
      <c r="C112" t="s">
        <v>1092</v>
      </c>
      <c r="D112" t="s">
        <v>6399</v>
      </c>
      <c r="F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">
        <f>Tabla_Consulta_desde_proyectos[[#This Row],[PRYRAhoras]]-Tabla_Consulta_desde_proyectos[[#This Row],[Actuales]]</f>
        <v>0</v>
      </c>
      <c r="H112">
        <f>LEN(Tabla_Consulta_desde_proyectos[[#This Row],[PRYApath]])/5-1</f>
        <v>1</v>
      </c>
    </row>
    <row r="113" spans="1:8" hidden="1" x14ac:dyDescent="0.3">
      <c r="A113" t="s">
        <v>4648</v>
      </c>
      <c r="B113" t="s">
        <v>6457</v>
      </c>
      <c r="C113" t="s">
        <v>1093</v>
      </c>
      <c r="D113" t="s">
        <v>6400</v>
      </c>
      <c r="F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">
        <f>Tabla_Consulta_desde_proyectos[[#This Row],[PRYRAhoras]]-Tabla_Consulta_desde_proyectos[[#This Row],[Actuales]]</f>
        <v>0</v>
      </c>
      <c r="H113">
        <f>LEN(Tabla_Consulta_desde_proyectos[[#This Row],[PRYApath]])/5-1</f>
        <v>1</v>
      </c>
    </row>
    <row r="114" spans="1:8" hidden="1" x14ac:dyDescent="0.3">
      <c r="A114" t="s">
        <v>4648</v>
      </c>
      <c r="B114" t="s">
        <v>6458</v>
      </c>
      <c r="C114" t="s">
        <v>1094</v>
      </c>
      <c r="D114" t="s">
        <v>6401</v>
      </c>
      <c r="F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">
        <f>Tabla_Consulta_desde_proyectos[[#This Row],[PRYRAhoras]]-Tabla_Consulta_desde_proyectos[[#This Row],[Actuales]]</f>
        <v>0</v>
      </c>
      <c r="H114">
        <f>LEN(Tabla_Consulta_desde_proyectos[[#This Row],[PRYApath]])/5-1</f>
        <v>1</v>
      </c>
    </row>
    <row r="115" spans="1:8" hidden="1" x14ac:dyDescent="0.3">
      <c r="A115" t="s">
        <v>4648</v>
      </c>
      <c r="B115" t="s">
        <v>6459</v>
      </c>
      <c r="C115" t="s">
        <v>3904</v>
      </c>
      <c r="D115" t="s">
        <v>6402</v>
      </c>
      <c r="F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">
        <f>Tabla_Consulta_desde_proyectos[[#This Row],[PRYRAhoras]]-Tabla_Consulta_desde_proyectos[[#This Row],[Actuales]]</f>
        <v>0</v>
      </c>
      <c r="H115">
        <f>LEN(Tabla_Consulta_desde_proyectos[[#This Row],[PRYApath]])/5-1</f>
        <v>1</v>
      </c>
    </row>
    <row r="116" spans="1:8" hidden="1" x14ac:dyDescent="0.3">
      <c r="A116" t="s">
        <v>4648</v>
      </c>
      <c r="B116" t="s">
        <v>6139</v>
      </c>
      <c r="C116" t="s">
        <v>3905</v>
      </c>
      <c r="D116" t="s">
        <v>6403</v>
      </c>
      <c r="F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">
        <f>Tabla_Consulta_desde_proyectos[[#This Row],[PRYRAhoras]]-Tabla_Consulta_desde_proyectos[[#This Row],[Actuales]]</f>
        <v>0</v>
      </c>
      <c r="H116">
        <f>LEN(Tabla_Consulta_desde_proyectos[[#This Row],[PRYApath]])/5-1</f>
        <v>1</v>
      </c>
    </row>
    <row r="117" spans="1:8" hidden="1" x14ac:dyDescent="0.3">
      <c r="A117" t="s">
        <v>4648</v>
      </c>
      <c r="B117" t="s">
        <v>6460</v>
      </c>
      <c r="C117" t="s">
        <v>4336</v>
      </c>
      <c r="D117" t="s">
        <v>6405</v>
      </c>
      <c r="F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">
        <f>Tabla_Consulta_desde_proyectos[[#This Row],[PRYRAhoras]]-Tabla_Consulta_desde_proyectos[[#This Row],[Actuales]]</f>
        <v>0</v>
      </c>
      <c r="H117">
        <f>LEN(Tabla_Consulta_desde_proyectos[[#This Row],[PRYApath]])/5-1</f>
        <v>1</v>
      </c>
    </row>
    <row r="118" spans="1:8" hidden="1" x14ac:dyDescent="0.3">
      <c r="A118" t="s">
        <v>4648</v>
      </c>
      <c r="B118" t="s">
        <v>6461</v>
      </c>
      <c r="C118" t="s">
        <v>4337</v>
      </c>
      <c r="D118" t="s">
        <v>6407</v>
      </c>
      <c r="F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">
        <f>Tabla_Consulta_desde_proyectos[[#This Row],[PRYRAhoras]]-Tabla_Consulta_desde_proyectos[[#This Row],[Actuales]]</f>
        <v>0</v>
      </c>
      <c r="H118">
        <f>LEN(Tabla_Consulta_desde_proyectos[[#This Row],[PRYApath]])/5-1</f>
        <v>1</v>
      </c>
    </row>
    <row r="119" spans="1:8" hidden="1" x14ac:dyDescent="0.3">
      <c r="A119" t="s">
        <v>4648</v>
      </c>
      <c r="B119" t="s">
        <v>6462</v>
      </c>
      <c r="C119" t="s">
        <v>6463</v>
      </c>
      <c r="D119" t="s">
        <v>6464</v>
      </c>
      <c r="F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">
        <f>Tabla_Consulta_desde_proyectos[[#This Row],[PRYRAhoras]]-Tabla_Consulta_desde_proyectos[[#This Row],[Actuales]]</f>
        <v>0</v>
      </c>
      <c r="H119">
        <f>LEN(Tabla_Consulta_desde_proyectos[[#This Row],[PRYApath]])/5-1</f>
        <v>0</v>
      </c>
    </row>
    <row r="120" spans="1:8" hidden="1" x14ac:dyDescent="0.3">
      <c r="A120" t="s">
        <v>4648</v>
      </c>
      <c r="B120" t="s">
        <v>6465</v>
      </c>
      <c r="C120" t="s">
        <v>326</v>
      </c>
      <c r="D120" t="s">
        <v>6396</v>
      </c>
      <c r="F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">
        <f>Tabla_Consulta_desde_proyectos[[#This Row],[PRYRAhoras]]-Tabla_Consulta_desde_proyectos[[#This Row],[Actuales]]</f>
        <v>0</v>
      </c>
      <c r="H120">
        <f>LEN(Tabla_Consulta_desde_proyectos[[#This Row],[PRYApath]])/5-1</f>
        <v>1</v>
      </c>
    </row>
    <row r="121" spans="1:8" hidden="1" x14ac:dyDescent="0.3">
      <c r="A121" t="s">
        <v>4648</v>
      </c>
      <c r="B121" t="s">
        <v>6466</v>
      </c>
      <c r="C121" t="s">
        <v>1087</v>
      </c>
      <c r="D121" t="s">
        <v>6397</v>
      </c>
      <c r="F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">
        <f>Tabla_Consulta_desde_proyectos[[#This Row],[PRYRAhoras]]-Tabla_Consulta_desde_proyectos[[#This Row],[Actuales]]</f>
        <v>0</v>
      </c>
      <c r="H121">
        <f>LEN(Tabla_Consulta_desde_proyectos[[#This Row],[PRYApath]])/5-1</f>
        <v>1</v>
      </c>
    </row>
    <row r="122" spans="1:8" hidden="1" x14ac:dyDescent="0.3">
      <c r="A122" t="s">
        <v>4648</v>
      </c>
      <c r="B122" t="s">
        <v>6467</v>
      </c>
      <c r="C122" t="s">
        <v>1088</v>
      </c>
      <c r="D122" t="s">
        <v>6398</v>
      </c>
      <c r="F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">
        <f>Tabla_Consulta_desde_proyectos[[#This Row],[PRYRAhoras]]-Tabla_Consulta_desde_proyectos[[#This Row],[Actuales]]</f>
        <v>0</v>
      </c>
      <c r="H122">
        <f>LEN(Tabla_Consulta_desde_proyectos[[#This Row],[PRYApath]])/5-1</f>
        <v>1</v>
      </c>
    </row>
    <row r="123" spans="1:8" hidden="1" x14ac:dyDescent="0.3">
      <c r="A123" t="s">
        <v>4648</v>
      </c>
      <c r="B123" t="s">
        <v>5514</v>
      </c>
      <c r="C123" t="s">
        <v>1092</v>
      </c>
      <c r="D123" t="s">
        <v>6399</v>
      </c>
      <c r="F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">
        <f>Tabla_Consulta_desde_proyectos[[#This Row],[PRYRAhoras]]-Tabla_Consulta_desde_proyectos[[#This Row],[Actuales]]</f>
        <v>0</v>
      </c>
      <c r="H123">
        <f>LEN(Tabla_Consulta_desde_proyectos[[#This Row],[PRYApath]])/5-1</f>
        <v>1</v>
      </c>
    </row>
    <row r="124" spans="1:8" hidden="1" x14ac:dyDescent="0.3">
      <c r="A124" t="s">
        <v>4648</v>
      </c>
      <c r="B124" t="s">
        <v>5515</v>
      </c>
      <c r="C124" t="s">
        <v>1093</v>
      </c>
      <c r="D124" t="s">
        <v>6400</v>
      </c>
      <c r="F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">
        <f>Tabla_Consulta_desde_proyectos[[#This Row],[PRYRAhoras]]-Tabla_Consulta_desde_proyectos[[#This Row],[Actuales]]</f>
        <v>0</v>
      </c>
      <c r="H124">
        <f>LEN(Tabla_Consulta_desde_proyectos[[#This Row],[PRYApath]])/5-1</f>
        <v>1</v>
      </c>
    </row>
    <row r="125" spans="1:8" hidden="1" x14ac:dyDescent="0.3">
      <c r="A125" t="s">
        <v>4648</v>
      </c>
      <c r="B125" t="s">
        <v>6468</v>
      </c>
      <c r="C125" t="s">
        <v>1094</v>
      </c>
      <c r="D125" t="s">
        <v>6401</v>
      </c>
      <c r="F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">
        <f>Tabla_Consulta_desde_proyectos[[#This Row],[PRYRAhoras]]-Tabla_Consulta_desde_proyectos[[#This Row],[Actuales]]</f>
        <v>0</v>
      </c>
      <c r="H125">
        <f>LEN(Tabla_Consulta_desde_proyectos[[#This Row],[PRYApath]])/5-1</f>
        <v>1</v>
      </c>
    </row>
    <row r="126" spans="1:8" hidden="1" x14ac:dyDescent="0.3">
      <c r="A126" t="s">
        <v>4648</v>
      </c>
      <c r="B126" t="s">
        <v>6469</v>
      </c>
      <c r="C126" t="s">
        <v>3904</v>
      </c>
      <c r="D126" t="s">
        <v>6402</v>
      </c>
      <c r="F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">
        <f>Tabla_Consulta_desde_proyectos[[#This Row],[PRYRAhoras]]-Tabla_Consulta_desde_proyectos[[#This Row],[Actuales]]</f>
        <v>0</v>
      </c>
      <c r="H126">
        <f>LEN(Tabla_Consulta_desde_proyectos[[#This Row],[PRYApath]])/5-1</f>
        <v>1</v>
      </c>
    </row>
    <row r="127" spans="1:8" hidden="1" x14ac:dyDescent="0.3">
      <c r="A127" t="s">
        <v>4648</v>
      </c>
      <c r="B127" t="s">
        <v>6470</v>
      </c>
      <c r="C127" t="s">
        <v>3905</v>
      </c>
      <c r="D127" t="s">
        <v>6403</v>
      </c>
      <c r="F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">
        <f>Tabla_Consulta_desde_proyectos[[#This Row],[PRYRAhoras]]-Tabla_Consulta_desde_proyectos[[#This Row],[Actuales]]</f>
        <v>0</v>
      </c>
      <c r="H127">
        <f>LEN(Tabla_Consulta_desde_proyectos[[#This Row],[PRYApath]])/5-1</f>
        <v>1</v>
      </c>
    </row>
    <row r="128" spans="1:8" hidden="1" x14ac:dyDescent="0.3">
      <c r="A128" t="s">
        <v>4648</v>
      </c>
      <c r="B128" t="s">
        <v>6471</v>
      </c>
      <c r="C128" t="s">
        <v>4336</v>
      </c>
      <c r="D128" t="s">
        <v>6405</v>
      </c>
      <c r="F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">
        <f>Tabla_Consulta_desde_proyectos[[#This Row],[PRYRAhoras]]-Tabla_Consulta_desde_proyectos[[#This Row],[Actuales]]</f>
        <v>0</v>
      </c>
      <c r="H128">
        <f>LEN(Tabla_Consulta_desde_proyectos[[#This Row],[PRYApath]])/5-1</f>
        <v>1</v>
      </c>
    </row>
    <row r="129" spans="1:8" hidden="1" x14ac:dyDescent="0.3">
      <c r="A129" t="s">
        <v>4648</v>
      </c>
      <c r="B129" t="s">
        <v>6472</v>
      </c>
      <c r="C129" t="s">
        <v>4337</v>
      </c>
      <c r="D129" t="s">
        <v>6407</v>
      </c>
      <c r="F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">
        <f>Tabla_Consulta_desde_proyectos[[#This Row],[PRYRAhoras]]-Tabla_Consulta_desde_proyectos[[#This Row],[Actuales]]</f>
        <v>0</v>
      </c>
      <c r="H129">
        <f>LEN(Tabla_Consulta_desde_proyectos[[#This Row],[PRYApath]])/5-1</f>
        <v>1</v>
      </c>
    </row>
    <row r="130" spans="1:8" hidden="1" x14ac:dyDescent="0.3">
      <c r="A130" t="s">
        <v>4648</v>
      </c>
      <c r="B130" t="s">
        <v>6473</v>
      </c>
      <c r="C130" t="s">
        <v>6474</v>
      </c>
      <c r="D130" t="s">
        <v>6475</v>
      </c>
      <c r="F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">
        <f>Tabla_Consulta_desde_proyectos[[#This Row],[PRYRAhoras]]-Tabla_Consulta_desde_proyectos[[#This Row],[Actuales]]</f>
        <v>0</v>
      </c>
      <c r="H130">
        <f>LEN(Tabla_Consulta_desde_proyectos[[#This Row],[PRYApath]])/5-1</f>
        <v>0</v>
      </c>
    </row>
    <row r="131" spans="1:8" hidden="1" x14ac:dyDescent="0.3">
      <c r="A131" t="s">
        <v>4648</v>
      </c>
      <c r="B131" t="s">
        <v>5014</v>
      </c>
      <c r="C131" t="s">
        <v>326</v>
      </c>
      <c r="D131" t="s">
        <v>6396</v>
      </c>
      <c r="F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">
        <f>Tabla_Consulta_desde_proyectos[[#This Row],[PRYRAhoras]]-Tabla_Consulta_desde_proyectos[[#This Row],[Actuales]]</f>
        <v>0</v>
      </c>
      <c r="H131">
        <f>LEN(Tabla_Consulta_desde_proyectos[[#This Row],[PRYApath]])/5-1</f>
        <v>1</v>
      </c>
    </row>
    <row r="132" spans="1:8" hidden="1" x14ac:dyDescent="0.3">
      <c r="A132" t="s">
        <v>4648</v>
      </c>
      <c r="B132" t="s">
        <v>6476</v>
      </c>
      <c r="C132" t="s">
        <v>1087</v>
      </c>
      <c r="D132" t="s">
        <v>6397</v>
      </c>
      <c r="F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">
        <f>Tabla_Consulta_desde_proyectos[[#This Row],[PRYRAhoras]]-Tabla_Consulta_desde_proyectos[[#This Row],[Actuales]]</f>
        <v>0</v>
      </c>
      <c r="H132">
        <f>LEN(Tabla_Consulta_desde_proyectos[[#This Row],[PRYApath]])/5-1</f>
        <v>1</v>
      </c>
    </row>
    <row r="133" spans="1:8" hidden="1" x14ac:dyDescent="0.3">
      <c r="A133" t="s">
        <v>4648</v>
      </c>
      <c r="B133" t="s">
        <v>6477</v>
      </c>
      <c r="C133" t="s">
        <v>1088</v>
      </c>
      <c r="D133" t="s">
        <v>6398</v>
      </c>
      <c r="F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">
        <f>Tabla_Consulta_desde_proyectos[[#This Row],[PRYRAhoras]]-Tabla_Consulta_desde_proyectos[[#This Row],[Actuales]]</f>
        <v>0</v>
      </c>
      <c r="H133">
        <f>LEN(Tabla_Consulta_desde_proyectos[[#This Row],[PRYApath]])/5-1</f>
        <v>1</v>
      </c>
    </row>
    <row r="134" spans="1:8" hidden="1" x14ac:dyDescent="0.3">
      <c r="A134" t="s">
        <v>4648</v>
      </c>
      <c r="B134" t="s">
        <v>6478</v>
      </c>
      <c r="C134" t="s">
        <v>1092</v>
      </c>
      <c r="D134" t="s">
        <v>6399</v>
      </c>
      <c r="F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">
        <f>Tabla_Consulta_desde_proyectos[[#This Row],[PRYRAhoras]]-Tabla_Consulta_desde_proyectos[[#This Row],[Actuales]]</f>
        <v>0</v>
      </c>
      <c r="H134">
        <f>LEN(Tabla_Consulta_desde_proyectos[[#This Row],[PRYApath]])/5-1</f>
        <v>1</v>
      </c>
    </row>
    <row r="135" spans="1:8" hidden="1" x14ac:dyDescent="0.3">
      <c r="A135" t="s">
        <v>4648</v>
      </c>
      <c r="B135" t="s">
        <v>6479</v>
      </c>
      <c r="C135" t="s">
        <v>1093</v>
      </c>
      <c r="D135" t="s">
        <v>6400</v>
      </c>
      <c r="F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">
        <f>Tabla_Consulta_desde_proyectos[[#This Row],[PRYRAhoras]]-Tabla_Consulta_desde_proyectos[[#This Row],[Actuales]]</f>
        <v>0</v>
      </c>
      <c r="H135">
        <f>LEN(Tabla_Consulta_desde_proyectos[[#This Row],[PRYApath]])/5-1</f>
        <v>1</v>
      </c>
    </row>
    <row r="136" spans="1:8" hidden="1" x14ac:dyDescent="0.3">
      <c r="A136" t="s">
        <v>4648</v>
      </c>
      <c r="B136" t="s">
        <v>6480</v>
      </c>
      <c r="C136" t="s">
        <v>1094</v>
      </c>
      <c r="D136" t="s">
        <v>6401</v>
      </c>
      <c r="F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">
        <f>Tabla_Consulta_desde_proyectos[[#This Row],[PRYRAhoras]]-Tabla_Consulta_desde_proyectos[[#This Row],[Actuales]]</f>
        <v>0</v>
      </c>
      <c r="H136">
        <f>LEN(Tabla_Consulta_desde_proyectos[[#This Row],[PRYApath]])/5-1</f>
        <v>1</v>
      </c>
    </row>
    <row r="137" spans="1:8" hidden="1" x14ac:dyDescent="0.3">
      <c r="A137" t="s">
        <v>4648</v>
      </c>
      <c r="B137" t="s">
        <v>6481</v>
      </c>
      <c r="C137" t="s">
        <v>3904</v>
      </c>
      <c r="D137" t="s">
        <v>6402</v>
      </c>
      <c r="F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">
        <f>Tabla_Consulta_desde_proyectos[[#This Row],[PRYRAhoras]]-Tabla_Consulta_desde_proyectos[[#This Row],[Actuales]]</f>
        <v>0</v>
      </c>
      <c r="H137">
        <f>LEN(Tabla_Consulta_desde_proyectos[[#This Row],[PRYApath]])/5-1</f>
        <v>1</v>
      </c>
    </row>
    <row r="138" spans="1:8" hidden="1" x14ac:dyDescent="0.3">
      <c r="A138" t="s">
        <v>4648</v>
      </c>
      <c r="B138" t="s">
        <v>6482</v>
      </c>
      <c r="C138" t="s">
        <v>3905</v>
      </c>
      <c r="D138" t="s">
        <v>6403</v>
      </c>
      <c r="F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">
        <f>Tabla_Consulta_desde_proyectos[[#This Row],[PRYRAhoras]]-Tabla_Consulta_desde_proyectos[[#This Row],[Actuales]]</f>
        <v>0</v>
      </c>
      <c r="H138">
        <f>LEN(Tabla_Consulta_desde_proyectos[[#This Row],[PRYApath]])/5-1</f>
        <v>1</v>
      </c>
    </row>
    <row r="139" spans="1:8" hidden="1" x14ac:dyDescent="0.3">
      <c r="A139" t="s">
        <v>4648</v>
      </c>
      <c r="B139" t="s">
        <v>6483</v>
      </c>
      <c r="C139" t="s">
        <v>4336</v>
      </c>
      <c r="D139" t="s">
        <v>6405</v>
      </c>
      <c r="F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">
        <f>Tabla_Consulta_desde_proyectos[[#This Row],[PRYRAhoras]]-Tabla_Consulta_desde_proyectos[[#This Row],[Actuales]]</f>
        <v>0</v>
      </c>
      <c r="H139">
        <f>LEN(Tabla_Consulta_desde_proyectos[[#This Row],[PRYApath]])/5-1</f>
        <v>1</v>
      </c>
    </row>
    <row r="140" spans="1:8" hidden="1" x14ac:dyDescent="0.3">
      <c r="A140" t="s">
        <v>4648</v>
      </c>
      <c r="B140" t="s">
        <v>6484</v>
      </c>
      <c r="C140" t="s">
        <v>4337</v>
      </c>
      <c r="D140" t="s">
        <v>6407</v>
      </c>
      <c r="F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">
        <f>Tabla_Consulta_desde_proyectos[[#This Row],[PRYRAhoras]]-Tabla_Consulta_desde_proyectos[[#This Row],[Actuales]]</f>
        <v>0</v>
      </c>
      <c r="H140">
        <f>LEN(Tabla_Consulta_desde_proyectos[[#This Row],[PRYApath]])/5-1</f>
        <v>1</v>
      </c>
    </row>
    <row r="141" spans="1:8" hidden="1" x14ac:dyDescent="0.3">
      <c r="A141" t="s">
        <v>4648</v>
      </c>
      <c r="B141" t="s">
        <v>6485</v>
      </c>
      <c r="C141" t="s">
        <v>6486</v>
      </c>
      <c r="D141" t="s">
        <v>6487</v>
      </c>
      <c r="F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">
        <f>Tabla_Consulta_desde_proyectos[[#This Row],[PRYRAhoras]]-Tabla_Consulta_desde_proyectos[[#This Row],[Actuales]]</f>
        <v>0</v>
      </c>
      <c r="H141">
        <f>LEN(Tabla_Consulta_desde_proyectos[[#This Row],[PRYApath]])/5-1</f>
        <v>0</v>
      </c>
    </row>
    <row r="142" spans="1:8" hidden="1" x14ac:dyDescent="0.3">
      <c r="A142" t="s">
        <v>4648</v>
      </c>
      <c r="B142" t="s">
        <v>5015</v>
      </c>
      <c r="C142" t="s">
        <v>326</v>
      </c>
      <c r="D142" t="s">
        <v>6396</v>
      </c>
      <c r="F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">
        <f>Tabla_Consulta_desde_proyectos[[#This Row],[PRYRAhoras]]-Tabla_Consulta_desde_proyectos[[#This Row],[Actuales]]</f>
        <v>0</v>
      </c>
      <c r="H142">
        <f>LEN(Tabla_Consulta_desde_proyectos[[#This Row],[PRYApath]])/5-1</f>
        <v>1</v>
      </c>
    </row>
    <row r="143" spans="1:8" hidden="1" x14ac:dyDescent="0.3">
      <c r="A143" t="s">
        <v>4648</v>
      </c>
      <c r="B143" t="s">
        <v>6488</v>
      </c>
      <c r="C143" t="s">
        <v>1087</v>
      </c>
      <c r="D143" t="s">
        <v>6397</v>
      </c>
      <c r="F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">
        <f>Tabla_Consulta_desde_proyectos[[#This Row],[PRYRAhoras]]-Tabla_Consulta_desde_proyectos[[#This Row],[Actuales]]</f>
        <v>0</v>
      </c>
      <c r="H143">
        <f>LEN(Tabla_Consulta_desde_proyectos[[#This Row],[PRYApath]])/5-1</f>
        <v>1</v>
      </c>
    </row>
    <row r="144" spans="1:8" hidden="1" x14ac:dyDescent="0.3">
      <c r="A144" t="s">
        <v>4648</v>
      </c>
      <c r="B144" t="s">
        <v>6489</v>
      </c>
      <c r="C144" t="s">
        <v>1088</v>
      </c>
      <c r="D144" t="s">
        <v>6398</v>
      </c>
      <c r="F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">
        <f>Tabla_Consulta_desde_proyectos[[#This Row],[PRYRAhoras]]-Tabla_Consulta_desde_proyectos[[#This Row],[Actuales]]</f>
        <v>0</v>
      </c>
      <c r="H144">
        <f>LEN(Tabla_Consulta_desde_proyectos[[#This Row],[PRYApath]])/5-1</f>
        <v>1</v>
      </c>
    </row>
    <row r="145" spans="1:8" hidden="1" x14ac:dyDescent="0.3">
      <c r="A145" t="s">
        <v>4648</v>
      </c>
      <c r="B145" t="s">
        <v>6490</v>
      </c>
      <c r="C145" t="s">
        <v>1092</v>
      </c>
      <c r="D145" t="s">
        <v>6399</v>
      </c>
      <c r="F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">
        <f>Tabla_Consulta_desde_proyectos[[#This Row],[PRYRAhoras]]-Tabla_Consulta_desde_proyectos[[#This Row],[Actuales]]</f>
        <v>0</v>
      </c>
      <c r="H145">
        <f>LEN(Tabla_Consulta_desde_proyectos[[#This Row],[PRYApath]])/5-1</f>
        <v>1</v>
      </c>
    </row>
    <row r="146" spans="1:8" hidden="1" x14ac:dyDescent="0.3">
      <c r="A146" t="s">
        <v>4648</v>
      </c>
      <c r="B146" t="s">
        <v>6491</v>
      </c>
      <c r="C146" t="s">
        <v>1093</v>
      </c>
      <c r="D146" t="s">
        <v>6400</v>
      </c>
      <c r="F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">
        <f>Tabla_Consulta_desde_proyectos[[#This Row],[PRYRAhoras]]-Tabla_Consulta_desde_proyectos[[#This Row],[Actuales]]</f>
        <v>0</v>
      </c>
      <c r="H146">
        <f>LEN(Tabla_Consulta_desde_proyectos[[#This Row],[PRYApath]])/5-1</f>
        <v>1</v>
      </c>
    </row>
    <row r="147" spans="1:8" hidden="1" x14ac:dyDescent="0.3">
      <c r="A147" t="s">
        <v>4648</v>
      </c>
      <c r="B147" t="s">
        <v>6492</v>
      </c>
      <c r="C147" t="s">
        <v>1094</v>
      </c>
      <c r="D147" t="s">
        <v>6401</v>
      </c>
      <c r="F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">
        <f>Tabla_Consulta_desde_proyectos[[#This Row],[PRYRAhoras]]-Tabla_Consulta_desde_proyectos[[#This Row],[Actuales]]</f>
        <v>0</v>
      </c>
      <c r="H147">
        <f>LEN(Tabla_Consulta_desde_proyectos[[#This Row],[PRYApath]])/5-1</f>
        <v>1</v>
      </c>
    </row>
    <row r="148" spans="1:8" hidden="1" x14ac:dyDescent="0.3">
      <c r="A148" t="s">
        <v>4648</v>
      </c>
      <c r="B148" t="s">
        <v>5024</v>
      </c>
      <c r="C148" t="s">
        <v>3904</v>
      </c>
      <c r="D148" t="s">
        <v>6402</v>
      </c>
      <c r="F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">
        <f>Tabla_Consulta_desde_proyectos[[#This Row],[PRYRAhoras]]-Tabla_Consulta_desde_proyectos[[#This Row],[Actuales]]</f>
        <v>0</v>
      </c>
      <c r="H148">
        <f>LEN(Tabla_Consulta_desde_proyectos[[#This Row],[PRYApath]])/5-1</f>
        <v>1</v>
      </c>
    </row>
    <row r="149" spans="1:8" hidden="1" x14ac:dyDescent="0.3">
      <c r="A149" t="s">
        <v>4648</v>
      </c>
      <c r="B149" t="s">
        <v>6493</v>
      </c>
      <c r="C149" t="s">
        <v>3905</v>
      </c>
      <c r="D149" t="s">
        <v>6403</v>
      </c>
      <c r="F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">
        <f>Tabla_Consulta_desde_proyectos[[#This Row],[PRYRAhoras]]-Tabla_Consulta_desde_proyectos[[#This Row],[Actuales]]</f>
        <v>0</v>
      </c>
      <c r="H149">
        <f>LEN(Tabla_Consulta_desde_proyectos[[#This Row],[PRYApath]])/5-1</f>
        <v>1</v>
      </c>
    </row>
    <row r="150" spans="1:8" hidden="1" x14ac:dyDescent="0.3">
      <c r="A150" t="s">
        <v>4648</v>
      </c>
      <c r="B150" t="s">
        <v>6494</v>
      </c>
      <c r="C150" t="s">
        <v>4336</v>
      </c>
      <c r="D150" t="s">
        <v>6405</v>
      </c>
      <c r="F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">
        <f>Tabla_Consulta_desde_proyectos[[#This Row],[PRYRAhoras]]-Tabla_Consulta_desde_proyectos[[#This Row],[Actuales]]</f>
        <v>0</v>
      </c>
      <c r="H150">
        <f>LEN(Tabla_Consulta_desde_proyectos[[#This Row],[PRYApath]])/5-1</f>
        <v>1</v>
      </c>
    </row>
    <row r="151" spans="1:8" hidden="1" x14ac:dyDescent="0.3">
      <c r="A151" t="s">
        <v>4648</v>
      </c>
      <c r="B151" t="s">
        <v>6495</v>
      </c>
      <c r="C151" t="s">
        <v>4337</v>
      </c>
      <c r="D151" t="s">
        <v>6407</v>
      </c>
      <c r="F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">
        <f>Tabla_Consulta_desde_proyectos[[#This Row],[PRYRAhoras]]-Tabla_Consulta_desde_proyectos[[#This Row],[Actuales]]</f>
        <v>0</v>
      </c>
      <c r="H151">
        <f>LEN(Tabla_Consulta_desde_proyectos[[#This Row],[PRYApath]])/5-1</f>
        <v>1</v>
      </c>
    </row>
    <row r="152" spans="1:8" hidden="1" x14ac:dyDescent="0.3">
      <c r="A152" t="s">
        <v>4648</v>
      </c>
      <c r="B152" t="s">
        <v>6496</v>
      </c>
      <c r="C152" t="s">
        <v>6497</v>
      </c>
      <c r="D152" t="s">
        <v>6498</v>
      </c>
      <c r="F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">
        <f>Tabla_Consulta_desde_proyectos[[#This Row],[PRYRAhoras]]-Tabla_Consulta_desde_proyectos[[#This Row],[Actuales]]</f>
        <v>0</v>
      </c>
      <c r="H152">
        <f>LEN(Tabla_Consulta_desde_proyectos[[#This Row],[PRYApath]])/5-1</f>
        <v>0</v>
      </c>
    </row>
    <row r="153" spans="1:8" hidden="1" x14ac:dyDescent="0.3">
      <c r="A153" t="s">
        <v>4648</v>
      </c>
      <c r="B153" t="s">
        <v>6499</v>
      </c>
      <c r="C153" t="s">
        <v>326</v>
      </c>
      <c r="D153" t="s">
        <v>6396</v>
      </c>
      <c r="F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">
        <f>Tabla_Consulta_desde_proyectos[[#This Row],[PRYRAhoras]]-Tabla_Consulta_desde_proyectos[[#This Row],[Actuales]]</f>
        <v>0</v>
      </c>
      <c r="H153">
        <f>LEN(Tabla_Consulta_desde_proyectos[[#This Row],[PRYApath]])/5-1</f>
        <v>1</v>
      </c>
    </row>
    <row r="154" spans="1:8" hidden="1" x14ac:dyDescent="0.3">
      <c r="A154" t="s">
        <v>4648</v>
      </c>
      <c r="B154" t="s">
        <v>6500</v>
      </c>
      <c r="C154" t="s">
        <v>1087</v>
      </c>
      <c r="D154" t="s">
        <v>6397</v>
      </c>
      <c r="F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">
        <f>Tabla_Consulta_desde_proyectos[[#This Row],[PRYRAhoras]]-Tabla_Consulta_desde_proyectos[[#This Row],[Actuales]]</f>
        <v>0</v>
      </c>
      <c r="H154">
        <f>LEN(Tabla_Consulta_desde_proyectos[[#This Row],[PRYApath]])/5-1</f>
        <v>1</v>
      </c>
    </row>
    <row r="155" spans="1:8" hidden="1" x14ac:dyDescent="0.3">
      <c r="A155" t="s">
        <v>4648</v>
      </c>
      <c r="B155" t="s">
        <v>6501</v>
      </c>
      <c r="C155" t="s">
        <v>1088</v>
      </c>
      <c r="D155" t="s">
        <v>6398</v>
      </c>
      <c r="F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">
        <f>Tabla_Consulta_desde_proyectos[[#This Row],[PRYRAhoras]]-Tabla_Consulta_desde_proyectos[[#This Row],[Actuales]]</f>
        <v>0</v>
      </c>
      <c r="H155">
        <f>LEN(Tabla_Consulta_desde_proyectos[[#This Row],[PRYApath]])/5-1</f>
        <v>1</v>
      </c>
    </row>
    <row r="156" spans="1:8" hidden="1" x14ac:dyDescent="0.3">
      <c r="A156" t="s">
        <v>4648</v>
      </c>
      <c r="B156" t="s">
        <v>6502</v>
      </c>
      <c r="C156" t="s">
        <v>1092</v>
      </c>
      <c r="D156" t="s">
        <v>6399</v>
      </c>
      <c r="F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">
        <f>Tabla_Consulta_desde_proyectos[[#This Row],[PRYRAhoras]]-Tabla_Consulta_desde_proyectos[[#This Row],[Actuales]]</f>
        <v>0</v>
      </c>
      <c r="H156">
        <f>LEN(Tabla_Consulta_desde_proyectos[[#This Row],[PRYApath]])/5-1</f>
        <v>1</v>
      </c>
    </row>
    <row r="157" spans="1:8" hidden="1" x14ac:dyDescent="0.3">
      <c r="A157" t="s">
        <v>4648</v>
      </c>
      <c r="B157" t="s">
        <v>6503</v>
      </c>
      <c r="C157" t="s">
        <v>1093</v>
      </c>
      <c r="D157" t="s">
        <v>6400</v>
      </c>
      <c r="F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">
        <f>Tabla_Consulta_desde_proyectos[[#This Row],[PRYRAhoras]]-Tabla_Consulta_desde_proyectos[[#This Row],[Actuales]]</f>
        <v>0</v>
      </c>
      <c r="H157">
        <f>LEN(Tabla_Consulta_desde_proyectos[[#This Row],[PRYApath]])/5-1</f>
        <v>1</v>
      </c>
    </row>
    <row r="158" spans="1:8" hidden="1" x14ac:dyDescent="0.3">
      <c r="A158" t="s">
        <v>4648</v>
      </c>
      <c r="B158" t="s">
        <v>6504</v>
      </c>
      <c r="C158" t="s">
        <v>1094</v>
      </c>
      <c r="D158" t="s">
        <v>6401</v>
      </c>
      <c r="F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">
        <f>Tabla_Consulta_desde_proyectos[[#This Row],[PRYRAhoras]]-Tabla_Consulta_desde_proyectos[[#This Row],[Actuales]]</f>
        <v>0</v>
      </c>
      <c r="H158">
        <f>LEN(Tabla_Consulta_desde_proyectos[[#This Row],[PRYApath]])/5-1</f>
        <v>1</v>
      </c>
    </row>
    <row r="159" spans="1:8" hidden="1" x14ac:dyDescent="0.3">
      <c r="A159" t="s">
        <v>4648</v>
      </c>
      <c r="B159" t="s">
        <v>6505</v>
      </c>
      <c r="C159" t="s">
        <v>3904</v>
      </c>
      <c r="D159" t="s">
        <v>6402</v>
      </c>
      <c r="F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">
        <f>Tabla_Consulta_desde_proyectos[[#This Row],[PRYRAhoras]]-Tabla_Consulta_desde_proyectos[[#This Row],[Actuales]]</f>
        <v>0</v>
      </c>
      <c r="H159">
        <f>LEN(Tabla_Consulta_desde_proyectos[[#This Row],[PRYApath]])/5-1</f>
        <v>1</v>
      </c>
    </row>
    <row r="160" spans="1:8" hidden="1" x14ac:dyDescent="0.3">
      <c r="A160" t="s">
        <v>4648</v>
      </c>
      <c r="B160" t="s">
        <v>6506</v>
      </c>
      <c r="C160" t="s">
        <v>3905</v>
      </c>
      <c r="D160" t="s">
        <v>6403</v>
      </c>
      <c r="F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">
        <f>Tabla_Consulta_desde_proyectos[[#This Row],[PRYRAhoras]]-Tabla_Consulta_desde_proyectos[[#This Row],[Actuales]]</f>
        <v>0</v>
      </c>
      <c r="H160">
        <f>LEN(Tabla_Consulta_desde_proyectos[[#This Row],[PRYApath]])/5-1</f>
        <v>1</v>
      </c>
    </row>
    <row r="161" spans="1:8" hidden="1" x14ac:dyDescent="0.3">
      <c r="A161" t="s">
        <v>4648</v>
      </c>
      <c r="B161" t="s">
        <v>6507</v>
      </c>
      <c r="C161" t="s">
        <v>4336</v>
      </c>
      <c r="D161" t="s">
        <v>6405</v>
      </c>
      <c r="F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">
        <f>Tabla_Consulta_desde_proyectos[[#This Row],[PRYRAhoras]]-Tabla_Consulta_desde_proyectos[[#This Row],[Actuales]]</f>
        <v>0</v>
      </c>
      <c r="H161">
        <f>LEN(Tabla_Consulta_desde_proyectos[[#This Row],[PRYApath]])/5-1</f>
        <v>1</v>
      </c>
    </row>
    <row r="162" spans="1:8" hidden="1" x14ac:dyDescent="0.3">
      <c r="A162" t="s">
        <v>4648</v>
      </c>
      <c r="B162" t="s">
        <v>6508</v>
      </c>
      <c r="C162" t="s">
        <v>4337</v>
      </c>
      <c r="D162" t="s">
        <v>6407</v>
      </c>
      <c r="F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">
        <f>Tabla_Consulta_desde_proyectos[[#This Row],[PRYRAhoras]]-Tabla_Consulta_desde_proyectos[[#This Row],[Actuales]]</f>
        <v>0</v>
      </c>
      <c r="H162">
        <f>LEN(Tabla_Consulta_desde_proyectos[[#This Row],[PRYApath]])/5-1</f>
        <v>1</v>
      </c>
    </row>
    <row r="163" spans="1:8" hidden="1" x14ac:dyDescent="0.3">
      <c r="A163" t="s">
        <v>4648</v>
      </c>
      <c r="B163" t="s">
        <v>6509</v>
      </c>
      <c r="C163" t="s">
        <v>6510</v>
      </c>
      <c r="D163" t="s">
        <v>6511</v>
      </c>
      <c r="F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">
        <f>Tabla_Consulta_desde_proyectos[[#This Row],[PRYRAhoras]]-Tabla_Consulta_desde_proyectos[[#This Row],[Actuales]]</f>
        <v>0</v>
      </c>
      <c r="H163">
        <f>LEN(Tabla_Consulta_desde_proyectos[[#This Row],[PRYApath]])/5-1</f>
        <v>0</v>
      </c>
    </row>
    <row r="164" spans="1:8" hidden="1" x14ac:dyDescent="0.3">
      <c r="A164" t="s">
        <v>4648</v>
      </c>
      <c r="B164" t="s">
        <v>6512</v>
      </c>
      <c r="C164" t="s">
        <v>326</v>
      </c>
      <c r="D164" t="s">
        <v>6396</v>
      </c>
      <c r="F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">
        <f>Tabla_Consulta_desde_proyectos[[#This Row],[PRYRAhoras]]-Tabla_Consulta_desde_proyectos[[#This Row],[Actuales]]</f>
        <v>0</v>
      </c>
      <c r="H164">
        <f>LEN(Tabla_Consulta_desde_proyectos[[#This Row],[PRYApath]])/5-1</f>
        <v>1</v>
      </c>
    </row>
    <row r="165" spans="1:8" hidden="1" x14ac:dyDescent="0.3">
      <c r="A165" t="s">
        <v>4648</v>
      </c>
      <c r="B165" t="s">
        <v>6513</v>
      </c>
      <c r="C165" t="s">
        <v>1087</v>
      </c>
      <c r="D165" t="s">
        <v>6397</v>
      </c>
      <c r="F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">
        <f>Tabla_Consulta_desde_proyectos[[#This Row],[PRYRAhoras]]-Tabla_Consulta_desde_proyectos[[#This Row],[Actuales]]</f>
        <v>0</v>
      </c>
      <c r="H165">
        <f>LEN(Tabla_Consulta_desde_proyectos[[#This Row],[PRYApath]])/5-1</f>
        <v>1</v>
      </c>
    </row>
    <row r="166" spans="1:8" hidden="1" x14ac:dyDescent="0.3">
      <c r="A166" t="s">
        <v>4648</v>
      </c>
      <c r="B166" t="s">
        <v>6514</v>
      </c>
      <c r="C166" t="s">
        <v>1088</v>
      </c>
      <c r="D166" t="s">
        <v>6398</v>
      </c>
      <c r="F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">
        <f>Tabla_Consulta_desde_proyectos[[#This Row],[PRYRAhoras]]-Tabla_Consulta_desde_proyectos[[#This Row],[Actuales]]</f>
        <v>0</v>
      </c>
      <c r="H166">
        <f>LEN(Tabla_Consulta_desde_proyectos[[#This Row],[PRYApath]])/5-1</f>
        <v>1</v>
      </c>
    </row>
    <row r="167" spans="1:8" hidden="1" x14ac:dyDescent="0.3">
      <c r="A167" t="s">
        <v>4648</v>
      </c>
      <c r="B167" t="s">
        <v>6515</v>
      </c>
      <c r="C167" t="s">
        <v>1092</v>
      </c>
      <c r="D167" t="s">
        <v>6399</v>
      </c>
      <c r="F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">
        <f>Tabla_Consulta_desde_proyectos[[#This Row],[PRYRAhoras]]-Tabla_Consulta_desde_proyectos[[#This Row],[Actuales]]</f>
        <v>0</v>
      </c>
      <c r="H167">
        <f>LEN(Tabla_Consulta_desde_proyectos[[#This Row],[PRYApath]])/5-1</f>
        <v>1</v>
      </c>
    </row>
    <row r="168" spans="1:8" hidden="1" x14ac:dyDescent="0.3">
      <c r="A168" t="s">
        <v>4648</v>
      </c>
      <c r="B168" t="s">
        <v>6516</v>
      </c>
      <c r="C168" t="s">
        <v>1093</v>
      </c>
      <c r="D168" t="s">
        <v>6400</v>
      </c>
      <c r="F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">
        <f>Tabla_Consulta_desde_proyectos[[#This Row],[PRYRAhoras]]-Tabla_Consulta_desde_proyectos[[#This Row],[Actuales]]</f>
        <v>0</v>
      </c>
      <c r="H168">
        <f>LEN(Tabla_Consulta_desde_proyectos[[#This Row],[PRYApath]])/5-1</f>
        <v>1</v>
      </c>
    </row>
    <row r="169" spans="1:8" hidden="1" x14ac:dyDescent="0.3">
      <c r="A169" t="s">
        <v>4648</v>
      </c>
      <c r="B169" t="s">
        <v>6517</v>
      </c>
      <c r="C169" t="s">
        <v>1094</v>
      </c>
      <c r="D169" t="s">
        <v>6401</v>
      </c>
      <c r="F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">
        <f>Tabla_Consulta_desde_proyectos[[#This Row],[PRYRAhoras]]-Tabla_Consulta_desde_proyectos[[#This Row],[Actuales]]</f>
        <v>0</v>
      </c>
      <c r="H169">
        <f>LEN(Tabla_Consulta_desde_proyectos[[#This Row],[PRYApath]])/5-1</f>
        <v>1</v>
      </c>
    </row>
    <row r="170" spans="1:8" hidden="1" x14ac:dyDescent="0.3">
      <c r="A170" t="s">
        <v>4648</v>
      </c>
      <c r="B170" t="s">
        <v>6518</v>
      </c>
      <c r="C170" t="s">
        <v>3904</v>
      </c>
      <c r="D170" t="s">
        <v>6402</v>
      </c>
      <c r="F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">
        <f>Tabla_Consulta_desde_proyectos[[#This Row],[PRYRAhoras]]-Tabla_Consulta_desde_proyectos[[#This Row],[Actuales]]</f>
        <v>0</v>
      </c>
      <c r="H170">
        <f>LEN(Tabla_Consulta_desde_proyectos[[#This Row],[PRYApath]])/5-1</f>
        <v>1</v>
      </c>
    </row>
    <row r="171" spans="1:8" hidden="1" x14ac:dyDescent="0.3">
      <c r="A171" t="s">
        <v>4648</v>
      </c>
      <c r="B171" t="s">
        <v>6519</v>
      </c>
      <c r="C171" t="s">
        <v>3905</v>
      </c>
      <c r="D171" t="s">
        <v>6403</v>
      </c>
      <c r="F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">
        <f>Tabla_Consulta_desde_proyectos[[#This Row],[PRYRAhoras]]-Tabla_Consulta_desde_proyectos[[#This Row],[Actuales]]</f>
        <v>0</v>
      </c>
      <c r="H171">
        <f>LEN(Tabla_Consulta_desde_proyectos[[#This Row],[PRYApath]])/5-1</f>
        <v>1</v>
      </c>
    </row>
    <row r="172" spans="1:8" hidden="1" x14ac:dyDescent="0.3">
      <c r="A172" t="s">
        <v>4648</v>
      </c>
      <c r="B172" t="s">
        <v>6520</v>
      </c>
      <c r="C172" t="s">
        <v>4336</v>
      </c>
      <c r="D172" t="s">
        <v>6405</v>
      </c>
      <c r="F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">
        <f>Tabla_Consulta_desde_proyectos[[#This Row],[PRYRAhoras]]-Tabla_Consulta_desde_proyectos[[#This Row],[Actuales]]</f>
        <v>0</v>
      </c>
      <c r="H172">
        <f>LEN(Tabla_Consulta_desde_proyectos[[#This Row],[PRYApath]])/5-1</f>
        <v>1</v>
      </c>
    </row>
    <row r="173" spans="1:8" hidden="1" x14ac:dyDescent="0.3">
      <c r="A173" t="s">
        <v>4648</v>
      </c>
      <c r="B173" t="s">
        <v>6521</v>
      </c>
      <c r="C173" t="s">
        <v>4337</v>
      </c>
      <c r="D173" t="s">
        <v>6407</v>
      </c>
      <c r="F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">
        <f>Tabla_Consulta_desde_proyectos[[#This Row],[PRYRAhoras]]-Tabla_Consulta_desde_proyectos[[#This Row],[Actuales]]</f>
        <v>0</v>
      </c>
      <c r="H173">
        <f>LEN(Tabla_Consulta_desde_proyectos[[#This Row],[PRYApath]])/5-1</f>
        <v>1</v>
      </c>
    </row>
    <row r="174" spans="1:8" hidden="1" x14ac:dyDescent="0.3">
      <c r="A174" t="s">
        <v>4648</v>
      </c>
      <c r="B174" t="s">
        <v>6522</v>
      </c>
      <c r="C174" t="s">
        <v>6523</v>
      </c>
      <c r="D174" t="s">
        <v>6524</v>
      </c>
      <c r="F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">
        <f>Tabla_Consulta_desde_proyectos[[#This Row],[PRYRAhoras]]-Tabla_Consulta_desde_proyectos[[#This Row],[Actuales]]</f>
        <v>0</v>
      </c>
      <c r="H174">
        <f>LEN(Tabla_Consulta_desde_proyectos[[#This Row],[PRYApath]])/5-1</f>
        <v>0</v>
      </c>
    </row>
    <row r="175" spans="1:8" hidden="1" x14ac:dyDescent="0.3">
      <c r="A175" t="s">
        <v>4648</v>
      </c>
      <c r="B175" t="s">
        <v>6525</v>
      </c>
      <c r="C175" t="s">
        <v>326</v>
      </c>
      <c r="D175" t="s">
        <v>6396</v>
      </c>
      <c r="F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">
        <f>Tabla_Consulta_desde_proyectos[[#This Row],[PRYRAhoras]]-Tabla_Consulta_desde_proyectos[[#This Row],[Actuales]]</f>
        <v>0</v>
      </c>
      <c r="H175">
        <f>LEN(Tabla_Consulta_desde_proyectos[[#This Row],[PRYApath]])/5-1</f>
        <v>1</v>
      </c>
    </row>
    <row r="176" spans="1:8" hidden="1" x14ac:dyDescent="0.3">
      <c r="A176" t="s">
        <v>4648</v>
      </c>
      <c r="B176" t="s">
        <v>6526</v>
      </c>
      <c r="C176" t="s">
        <v>1087</v>
      </c>
      <c r="D176" t="s">
        <v>6397</v>
      </c>
      <c r="F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">
        <f>Tabla_Consulta_desde_proyectos[[#This Row],[PRYRAhoras]]-Tabla_Consulta_desde_proyectos[[#This Row],[Actuales]]</f>
        <v>0</v>
      </c>
      <c r="H176">
        <f>LEN(Tabla_Consulta_desde_proyectos[[#This Row],[PRYApath]])/5-1</f>
        <v>1</v>
      </c>
    </row>
    <row r="177" spans="1:8" hidden="1" x14ac:dyDescent="0.3">
      <c r="A177" t="s">
        <v>4648</v>
      </c>
      <c r="B177" t="s">
        <v>6527</v>
      </c>
      <c r="C177" t="s">
        <v>1088</v>
      </c>
      <c r="D177" t="s">
        <v>6398</v>
      </c>
      <c r="F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">
        <f>Tabla_Consulta_desde_proyectos[[#This Row],[PRYRAhoras]]-Tabla_Consulta_desde_proyectos[[#This Row],[Actuales]]</f>
        <v>0</v>
      </c>
      <c r="H177">
        <f>LEN(Tabla_Consulta_desde_proyectos[[#This Row],[PRYApath]])/5-1</f>
        <v>1</v>
      </c>
    </row>
    <row r="178" spans="1:8" hidden="1" x14ac:dyDescent="0.3">
      <c r="A178" t="s">
        <v>4648</v>
      </c>
      <c r="B178" t="s">
        <v>6528</v>
      </c>
      <c r="C178" t="s">
        <v>1092</v>
      </c>
      <c r="D178" t="s">
        <v>6399</v>
      </c>
      <c r="F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">
        <f>Tabla_Consulta_desde_proyectos[[#This Row],[PRYRAhoras]]-Tabla_Consulta_desde_proyectos[[#This Row],[Actuales]]</f>
        <v>0</v>
      </c>
      <c r="H178">
        <f>LEN(Tabla_Consulta_desde_proyectos[[#This Row],[PRYApath]])/5-1</f>
        <v>1</v>
      </c>
    </row>
    <row r="179" spans="1:8" hidden="1" x14ac:dyDescent="0.3">
      <c r="A179" t="s">
        <v>4648</v>
      </c>
      <c r="B179" t="s">
        <v>6529</v>
      </c>
      <c r="C179" t="s">
        <v>1093</v>
      </c>
      <c r="D179" t="s">
        <v>6400</v>
      </c>
      <c r="F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">
        <f>Tabla_Consulta_desde_proyectos[[#This Row],[PRYRAhoras]]-Tabla_Consulta_desde_proyectos[[#This Row],[Actuales]]</f>
        <v>0</v>
      </c>
      <c r="H179">
        <f>LEN(Tabla_Consulta_desde_proyectos[[#This Row],[PRYApath]])/5-1</f>
        <v>1</v>
      </c>
    </row>
    <row r="180" spans="1:8" hidden="1" x14ac:dyDescent="0.3">
      <c r="A180" t="s">
        <v>4648</v>
      </c>
      <c r="B180" t="s">
        <v>6530</v>
      </c>
      <c r="C180" t="s">
        <v>1094</v>
      </c>
      <c r="D180" t="s">
        <v>6401</v>
      </c>
      <c r="F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">
        <f>Tabla_Consulta_desde_proyectos[[#This Row],[PRYRAhoras]]-Tabla_Consulta_desde_proyectos[[#This Row],[Actuales]]</f>
        <v>0</v>
      </c>
      <c r="H180">
        <f>LEN(Tabla_Consulta_desde_proyectos[[#This Row],[PRYApath]])/5-1</f>
        <v>1</v>
      </c>
    </row>
    <row r="181" spans="1:8" hidden="1" x14ac:dyDescent="0.3">
      <c r="A181" t="s">
        <v>4648</v>
      </c>
      <c r="B181" t="s">
        <v>6531</v>
      </c>
      <c r="C181" t="s">
        <v>3904</v>
      </c>
      <c r="D181" t="s">
        <v>6402</v>
      </c>
      <c r="F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">
        <f>Tabla_Consulta_desde_proyectos[[#This Row],[PRYRAhoras]]-Tabla_Consulta_desde_proyectos[[#This Row],[Actuales]]</f>
        <v>0</v>
      </c>
      <c r="H181">
        <f>LEN(Tabla_Consulta_desde_proyectos[[#This Row],[PRYApath]])/5-1</f>
        <v>1</v>
      </c>
    </row>
    <row r="182" spans="1:8" hidden="1" x14ac:dyDescent="0.3">
      <c r="A182" t="s">
        <v>4648</v>
      </c>
      <c r="B182" t="s">
        <v>6532</v>
      </c>
      <c r="C182" t="s">
        <v>3905</v>
      </c>
      <c r="D182" t="s">
        <v>6403</v>
      </c>
      <c r="F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">
        <f>Tabla_Consulta_desde_proyectos[[#This Row],[PRYRAhoras]]-Tabla_Consulta_desde_proyectos[[#This Row],[Actuales]]</f>
        <v>0</v>
      </c>
      <c r="H182">
        <f>LEN(Tabla_Consulta_desde_proyectos[[#This Row],[PRYApath]])/5-1</f>
        <v>1</v>
      </c>
    </row>
    <row r="183" spans="1:8" hidden="1" x14ac:dyDescent="0.3">
      <c r="A183" t="s">
        <v>4648</v>
      </c>
      <c r="B183" t="s">
        <v>6533</v>
      </c>
      <c r="C183" t="s">
        <v>4336</v>
      </c>
      <c r="D183" t="s">
        <v>6405</v>
      </c>
      <c r="F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">
        <f>Tabla_Consulta_desde_proyectos[[#This Row],[PRYRAhoras]]-Tabla_Consulta_desde_proyectos[[#This Row],[Actuales]]</f>
        <v>0</v>
      </c>
      <c r="H183">
        <f>LEN(Tabla_Consulta_desde_proyectos[[#This Row],[PRYApath]])/5-1</f>
        <v>1</v>
      </c>
    </row>
    <row r="184" spans="1:8" hidden="1" x14ac:dyDescent="0.3">
      <c r="A184" t="s">
        <v>4648</v>
      </c>
      <c r="B184" t="s">
        <v>6534</v>
      </c>
      <c r="C184" t="s">
        <v>4337</v>
      </c>
      <c r="D184" t="s">
        <v>6407</v>
      </c>
      <c r="F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">
        <f>Tabla_Consulta_desde_proyectos[[#This Row],[PRYRAhoras]]-Tabla_Consulta_desde_proyectos[[#This Row],[Actuales]]</f>
        <v>0</v>
      </c>
      <c r="H184">
        <f>LEN(Tabla_Consulta_desde_proyectos[[#This Row],[PRYApath]])/5-1</f>
        <v>1</v>
      </c>
    </row>
    <row r="185" spans="1:8" hidden="1" x14ac:dyDescent="0.3">
      <c r="A185" t="s">
        <v>4648</v>
      </c>
      <c r="B185" t="s">
        <v>6535</v>
      </c>
      <c r="C185" t="s">
        <v>6536</v>
      </c>
      <c r="D185" t="s">
        <v>6537</v>
      </c>
      <c r="F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">
        <f>Tabla_Consulta_desde_proyectos[[#This Row],[PRYRAhoras]]-Tabla_Consulta_desde_proyectos[[#This Row],[Actuales]]</f>
        <v>0</v>
      </c>
      <c r="H185">
        <f>LEN(Tabla_Consulta_desde_proyectos[[#This Row],[PRYApath]])/5-1</f>
        <v>0</v>
      </c>
    </row>
    <row r="186" spans="1:8" hidden="1" x14ac:dyDescent="0.3">
      <c r="A186" t="s">
        <v>4648</v>
      </c>
      <c r="B186" t="s">
        <v>6538</v>
      </c>
      <c r="C186" t="s">
        <v>326</v>
      </c>
      <c r="D186" t="s">
        <v>6396</v>
      </c>
      <c r="F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">
        <f>Tabla_Consulta_desde_proyectos[[#This Row],[PRYRAhoras]]-Tabla_Consulta_desde_proyectos[[#This Row],[Actuales]]</f>
        <v>0</v>
      </c>
      <c r="H186">
        <f>LEN(Tabla_Consulta_desde_proyectos[[#This Row],[PRYApath]])/5-1</f>
        <v>1</v>
      </c>
    </row>
    <row r="187" spans="1:8" hidden="1" x14ac:dyDescent="0.3">
      <c r="A187" t="s">
        <v>4648</v>
      </c>
      <c r="B187" t="s">
        <v>6539</v>
      </c>
      <c r="C187" t="s">
        <v>1087</v>
      </c>
      <c r="D187" t="s">
        <v>6397</v>
      </c>
      <c r="F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">
        <f>Tabla_Consulta_desde_proyectos[[#This Row],[PRYRAhoras]]-Tabla_Consulta_desde_proyectos[[#This Row],[Actuales]]</f>
        <v>0</v>
      </c>
      <c r="H187">
        <f>LEN(Tabla_Consulta_desde_proyectos[[#This Row],[PRYApath]])/5-1</f>
        <v>1</v>
      </c>
    </row>
    <row r="188" spans="1:8" hidden="1" x14ac:dyDescent="0.3">
      <c r="A188" t="s">
        <v>4648</v>
      </c>
      <c r="B188" t="s">
        <v>6540</v>
      </c>
      <c r="C188" t="s">
        <v>1088</v>
      </c>
      <c r="D188" t="s">
        <v>6398</v>
      </c>
      <c r="F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">
        <f>Tabla_Consulta_desde_proyectos[[#This Row],[PRYRAhoras]]-Tabla_Consulta_desde_proyectos[[#This Row],[Actuales]]</f>
        <v>0</v>
      </c>
      <c r="H188">
        <f>LEN(Tabla_Consulta_desde_proyectos[[#This Row],[PRYApath]])/5-1</f>
        <v>1</v>
      </c>
    </row>
    <row r="189" spans="1:8" hidden="1" x14ac:dyDescent="0.3">
      <c r="A189" t="s">
        <v>4648</v>
      </c>
      <c r="B189" t="s">
        <v>6541</v>
      </c>
      <c r="C189" t="s">
        <v>1092</v>
      </c>
      <c r="D189" t="s">
        <v>6399</v>
      </c>
      <c r="F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">
        <f>Tabla_Consulta_desde_proyectos[[#This Row],[PRYRAhoras]]-Tabla_Consulta_desde_proyectos[[#This Row],[Actuales]]</f>
        <v>0</v>
      </c>
      <c r="H189">
        <f>LEN(Tabla_Consulta_desde_proyectos[[#This Row],[PRYApath]])/5-1</f>
        <v>1</v>
      </c>
    </row>
    <row r="190" spans="1:8" hidden="1" x14ac:dyDescent="0.3">
      <c r="A190" t="s">
        <v>4648</v>
      </c>
      <c r="B190" t="s">
        <v>6542</v>
      </c>
      <c r="C190" t="s">
        <v>1093</v>
      </c>
      <c r="D190" t="s">
        <v>6400</v>
      </c>
      <c r="F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">
        <f>Tabla_Consulta_desde_proyectos[[#This Row],[PRYRAhoras]]-Tabla_Consulta_desde_proyectos[[#This Row],[Actuales]]</f>
        <v>0</v>
      </c>
      <c r="H190">
        <f>LEN(Tabla_Consulta_desde_proyectos[[#This Row],[PRYApath]])/5-1</f>
        <v>1</v>
      </c>
    </row>
    <row r="191" spans="1:8" hidden="1" x14ac:dyDescent="0.3">
      <c r="A191" t="s">
        <v>4648</v>
      </c>
      <c r="B191" t="s">
        <v>6543</v>
      </c>
      <c r="C191" t="s">
        <v>1094</v>
      </c>
      <c r="D191" t="s">
        <v>6401</v>
      </c>
      <c r="F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1">
        <f>Tabla_Consulta_desde_proyectos[[#This Row],[PRYRAhoras]]-Tabla_Consulta_desde_proyectos[[#This Row],[Actuales]]</f>
        <v>0</v>
      </c>
      <c r="H191">
        <f>LEN(Tabla_Consulta_desde_proyectos[[#This Row],[PRYApath]])/5-1</f>
        <v>1</v>
      </c>
    </row>
    <row r="192" spans="1:8" hidden="1" x14ac:dyDescent="0.3">
      <c r="A192" t="s">
        <v>4648</v>
      </c>
      <c r="B192" t="s">
        <v>6544</v>
      </c>
      <c r="C192" t="s">
        <v>3904</v>
      </c>
      <c r="D192" t="s">
        <v>6402</v>
      </c>
      <c r="F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">
        <f>Tabla_Consulta_desde_proyectos[[#This Row],[PRYRAhoras]]-Tabla_Consulta_desde_proyectos[[#This Row],[Actuales]]</f>
        <v>0</v>
      </c>
      <c r="H192">
        <f>LEN(Tabla_Consulta_desde_proyectos[[#This Row],[PRYApath]])/5-1</f>
        <v>1</v>
      </c>
    </row>
    <row r="193" spans="1:8" hidden="1" x14ac:dyDescent="0.3">
      <c r="A193" t="s">
        <v>4648</v>
      </c>
      <c r="B193" t="s">
        <v>6545</v>
      </c>
      <c r="C193" t="s">
        <v>3905</v>
      </c>
      <c r="D193" t="s">
        <v>6403</v>
      </c>
      <c r="F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">
        <f>Tabla_Consulta_desde_proyectos[[#This Row],[PRYRAhoras]]-Tabla_Consulta_desde_proyectos[[#This Row],[Actuales]]</f>
        <v>0</v>
      </c>
      <c r="H193">
        <f>LEN(Tabla_Consulta_desde_proyectos[[#This Row],[PRYApath]])/5-1</f>
        <v>1</v>
      </c>
    </row>
    <row r="194" spans="1:8" hidden="1" x14ac:dyDescent="0.3">
      <c r="A194" t="s">
        <v>4648</v>
      </c>
      <c r="B194" t="s">
        <v>6546</v>
      </c>
      <c r="C194" t="s">
        <v>4336</v>
      </c>
      <c r="D194" t="s">
        <v>6405</v>
      </c>
      <c r="F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">
        <f>Tabla_Consulta_desde_proyectos[[#This Row],[PRYRAhoras]]-Tabla_Consulta_desde_proyectos[[#This Row],[Actuales]]</f>
        <v>0</v>
      </c>
      <c r="H194">
        <f>LEN(Tabla_Consulta_desde_proyectos[[#This Row],[PRYApath]])/5-1</f>
        <v>1</v>
      </c>
    </row>
    <row r="195" spans="1:8" hidden="1" x14ac:dyDescent="0.3">
      <c r="A195" t="s">
        <v>4648</v>
      </c>
      <c r="B195" t="s">
        <v>6547</v>
      </c>
      <c r="C195" t="s">
        <v>4337</v>
      </c>
      <c r="D195" t="s">
        <v>6407</v>
      </c>
      <c r="F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">
        <f>Tabla_Consulta_desde_proyectos[[#This Row],[PRYRAhoras]]-Tabla_Consulta_desde_proyectos[[#This Row],[Actuales]]</f>
        <v>0</v>
      </c>
      <c r="H195">
        <f>LEN(Tabla_Consulta_desde_proyectos[[#This Row],[PRYApath]])/5-1</f>
        <v>1</v>
      </c>
    </row>
    <row r="196" spans="1:8" hidden="1" x14ac:dyDescent="0.3">
      <c r="A196" t="s">
        <v>4648</v>
      </c>
      <c r="B196" t="s">
        <v>6548</v>
      </c>
      <c r="C196" t="s">
        <v>6549</v>
      </c>
      <c r="D196" t="s">
        <v>6550</v>
      </c>
      <c r="F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">
        <f>Tabla_Consulta_desde_proyectos[[#This Row],[PRYRAhoras]]-Tabla_Consulta_desde_proyectos[[#This Row],[Actuales]]</f>
        <v>0</v>
      </c>
      <c r="H196">
        <f>LEN(Tabla_Consulta_desde_proyectos[[#This Row],[PRYApath]])/5-1</f>
        <v>0</v>
      </c>
    </row>
    <row r="197" spans="1:8" hidden="1" x14ac:dyDescent="0.3">
      <c r="A197" t="s">
        <v>4648</v>
      </c>
      <c r="B197" t="s">
        <v>6551</v>
      </c>
      <c r="C197" t="s">
        <v>326</v>
      </c>
      <c r="D197" t="s">
        <v>6396</v>
      </c>
      <c r="F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">
        <f>Tabla_Consulta_desde_proyectos[[#This Row],[PRYRAhoras]]-Tabla_Consulta_desde_proyectos[[#This Row],[Actuales]]</f>
        <v>0</v>
      </c>
      <c r="H197">
        <f>LEN(Tabla_Consulta_desde_proyectos[[#This Row],[PRYApath]])/5-1</f>
        <v>1</v>
      </c>
    </row>
    <row r="198" spans="1:8" hidden="1" x14ac:dyDescent="0.3">
      <c r="A198" t="s">
        <v>4648</v>
      </c>
      <c r="B198" t="s">
        <v>6552</v>
      </c>
      <c r="C198" t="s">
        <v>1087</v>
      </c>
      <c r="D198" t="s">
        <v>6397</v>
      </c>
      <c r="F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">
        <f>Tabla_Consulta_desde_proyectos[[#This Row],[PRYRAhoras]]-Tabla_Consulta_desde_proyectos[[#This Row],[Actuales]]</f>
        <v>0</v>
      </c>
      <c r="H198">
        <f>LEN(Tabla_Consulta_desde_proyectos[[#This Row],[PRYApath]])/5-1</f>
        <v>1</v>
      </c>
    </row>
    <row r="199" spans="1:8" hidden="1" x14ac:dyDescent="0.3">
      <c r="A199" t="s">
        <v>4648</v>
      </c>
      <c r="B199" t="s">
        <v>6553</v>
      </c>
      <c r="C199" t="s">
        <v>1088</v>
      </c>
      <c r="D199" t="s">
        <v>6398</v>
      </c>
      <c r="F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">
        <f>Tabla_Consulta_desde_proyectos[[#This Row],[PRYRAhoras]]-Tabla_Consulta_desde_proyectos[[#This Row],[Actuales]]</f>
        <v>0</v>
      </c>
      <c r="H199">
        <f>LEN(Tabla_Consulta_desde_proyectos[[#This Row],[PRYApath]])/5-1</f>
        <v>1</v>
      </c>
    </row>
    <row r="200" spans="1:8" hidden="1" x14ac:dyDescent="0.3">
      <c r="A200" t="s">
        <v>4648</v>
      </c>
      <c r="B200" t="s">
        <v>6554</v>
      </c>
      <c r="C200" t="s">
        <v>1092</v>
      </c>
      <c r="D200" t="s">
        <v>6399</v>
      </c>
      <c r="F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">
        <f>Tabla_Consulta_desde_proyectos[[#This Row],[PRYRAhoras]]-Tabla_Consulta_desde_proyectos[[#This Row],[Actuales]]</f>
        <v>0</v>
      </c>
      <c r="H200">
        <f>LEN(Tabla_Consulta_desde_proyectos[[#This Row],[PRYApath]])/5-1</f>
        <v>1</v>
      </c>
    </row>
    <row r="201" spans="1:8" hidden="1" x14ac:dyDescent="0.3">
      <c r="A201" t="s">
        <v>4648</v>
      </c>
      <c r="B201" t="s">
        <v>6555</v>
      </c>
      <c r="C201" t="s">
        <v>1093</v>
      </c>
      <c r="D201" t="s">
        <v>6400</v>
      </c>
      <c r="F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">
        <f>Tabla_Consulta_desde_proyectos[[#This Row],[PRYRAhoras]]-Tabla_Consulta_desde_proyectos[[#This Row],[Actuales]]</f>
        <v>0</v>
      </c>
      <c r="H201">
        <f>LEN(Tabla_Consulta_desde_proyectos[[#This Row],[PRYApath]])/5-1</f>
        <v>1</v>
      </c>
    </row>
    <row r="202" spans="1:8" hidden="1" x14ac:dyDescent="0.3">
      <c r="A202" t="s">
        <v>4648</v>
      </c>
      <c r="B202" t="s">
        <v>6556</v>
      </c>
      <c r="C202" t="s">
        <v>1094</v>
      </c>
      <c r="D202" t="s">
        <v>6401</v>
      </c>
      <c r="F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">
        <f>Tabla_Consulta_desde_proyectos[[#This Row],[PRYRAhoras]]-Tabla_Consulta_desde_proyectos[[#This Row],[Actuales]]</f>
        <v>0</v>
      </c>
      <c r="H202">
        <f>LEN(Tabla_Consulta_desde_proyectos[[#This Row],[PRYApath]])/5-1</f>
        <v>1</v>
      </c>
    </row>
    <row r="203" spans="1:8" hidden="1" x14ac:dyDescent="0.3">
      <c r="A203" t="s">
        <v>4648</v>
      </c>
      <c r="B203" t="s">
        <v>6557</v>
      </c>
      <c r="C203" t="s">
        <v>3904</v>
      </c>
      <c r="D203" t="s">
        <v>6402</v>
      </c>
      <c r="F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">
        <f>Tabla_Consulta_desde_proyectos[[#This Row],[PRYRAhoras]]-Tabla_Consulta_desde_proyectos[[#This Row],[Actuales]]</f>
        <v>0</v>
      </c>
      <c r="H203">
        <f>LEN(Tabla_Consulta_desde_proyectos[[#This Row],[PRYApath]])/5-1</f>
        <v>1</v>
      </c>
    </row>
    <row r="204" spans="1:8" hidden="1" x14ac:dyDescent="0.3">
      <c r="A204" t="s">
        <v>4648</v>
      </c>
      <c r="B204" t="s">
        <v>6558</v>
      </c>
      <c r="C204" t="s">
        <v>3905</v>
      </c>
      <c r="D204" t="s">
        <v>6403</v>
      </c>
      <c r="F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">
        <f>Tabla_Consulta_desde_proyectos[[#This Row],[PRYRAhoras]]-Tabla_Consulta_desde_proyectos[[#This Row],[Actuales]]</f>
        <v>0</v>
      </c>
      <c r="H204">
        <f>LEN(Tabla_Consulta_desde_proyectos[[#This Row],[PRYApath]])/5-1</f>
        <v>1</v>
      </c>
    </row>
    <row r="205" spans="1:8" hidden="1" x14ac:dyDescent="0.3">
      <c r="A205" t="s">
        <v>4648</v>
      </c>
      <c r="B205" t="s">
        <v>6559</v>
      </c>
      <c r="C205" t="s">
        <v>4336</v>
      </c>
      <c r="D205" t="s">
        <v>6405</v>
      </c>
      <c r="F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">
        <f>Tabla_Consulta_desde_proyectos[[#This Row],[PRYRAhoras]]-Tabla_Consulta_desde_proyectos[[#This Row],[Actuales]]</f>
        <v>0</v>
      </c>
      <c r="H205">
        <f>LEN(Tabla_Consulta_desde_proyectos[[#This Row],[PRYApath]])/5-1</f>
        <v>1</v>
      </c>
    </row>
    <row r="206" spans="1:8" hidden="1" x14ac:dyDescent="0.3">
      <c r="A206" t="s">
        <v>4648</v>
      </c>
      <c r="B206" t="s">
        <v>6560</v>
      </c>
      <c r="C206" t="s">
        <v>4337</v>
      </c>
      <c r="D206" t="s">
        <v>6407</v>
      </c>
      <c r="F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">
        <f>Tabla_Consulta_desde_proyectos[[#This Row],[PRYRAhoras]]-Tabla_Consulta_desde_proyectos[[#This Row],[Actuales]]</f>
        <v>0</v>
      </c>
      <c r="H206">
        <f>LEN(Tabla_Consulta_desde_proyectos[[#This Row],[PRYApath]])/5-1</f>
        <v>1</v>
      </c>
    </row>
    <row r="207" spans="1:8" hidden="1" x14ac:dyDescent="0.3">
      <c r="A207" t="s">
        <v>4648</v>
      </c>
      <c r="B207" t="s">
        <v>6561</v>
      </c>
      <c r="C207" t="s">
        <v>6562</v>
      </c>
      <c r="D207" t="s">
        <v>6563</v>
      </c>
      <c r="F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">
        <f>Tabla_Consulta_desde_proyectos[[#This Row],[PRYRAhoras]]-Tabla_Consulta_desde_proyectos[[#This Row],[Actuales]]</f>
        <v>0</v>
      </c>
      <c r="H207">
        <f>LEN(Tabla_Consulta_desde_proyectos[[#This Row],[PRYApath]])/5-1</f>
        <v>0</v>
      </c>
    </row>
    <row r="208" spans="1:8" hidden="1" x14ac:dyDescent="0.3">
      <c r="A208" t="s">
        <v>4648</v>
      </c>
      <c r="B208" t="s">
        <v>6564</v>
      </c>
      <c r="C208" t="s">
        <v>326</v>
      </c>
      <c r="D208" t="s">
        <v>6396</v>
      </c>
      <c r="F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">
        <f>Tabla_Consulta_desde_proyectos[[#This Row],[PRYRAhoras]]-Tabla_Consulta_desde_proyectos[[#This Row],[Actuales]]</f>
        <v>0</v>
      </c>
      <c r="H208">
        <f>LEN(Tabla_Consulta_desde_proyectos[[#This Row],[PRYApath]])/5-1</f>
        <v>1</v>
      </c>
    </row>
    <row r="209" spans="1:8" hidden="1" x14ac:dyDescent="0.3">
      <c r="A209" t="s">
        <v>4648</v>
      </c>
      <c r="B209" t="s">
        <v>6565</v>
      </c>
      <c r="C209" t="s">
        <v>1087</v>
      </c>
      <c r="D209" t="s">
        <v>6397</v>
      </c>
      <c r="F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">
        <f>Tabla_Consulta_desde_proyectos[[#This Row],[PRYRAhoras]]-Tabla_Consulta_desde_proyectos[[#This Row],[Actuales]]</f>
        <v>0</v>
      </c>
      <c r="H209">
        <f>LEN(Tabla_Consulta_desde_proyectos[[#This Row],[PRYApath]])/5-1</f>
        <v>1</v>
      </c>
    </row>
    <row r="210" spans="1:8" hidden="1" x14ac:dyDescent="0.3">
      <c r="A210" t="s">
        <v>4648</v>
      </c>
      <c r="B210" t="s">
        <v>6566</v>
      </c>
      <c r="C210" t="s">
        <v>1088</v>
      </c>
      <c r="D210" t="s">
        <v>6398</v>
      </c>
      <c r="F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">
        <f>Tabla_Consulta_desde_proyectos[[#This Row],[PRYRAhoras]]-Tabla_Consulta_desde_proyectos[[#This Row],[Actuales]]</f>
        <v>0</v>
      </c>
      <c r="H210">
        <f>LEN(Tabla_Consulta_desde_proyectos[[#This Row],[PRYApath]])/5-1</f>
        <v>1</v>
      </c>
    </row>
    <row r="211" spans="1:8" hidden="1" x14ac:dyDescent="0.3">
      <c r="A211" t="s">
        <v>4648</v>
      </c>
      <c r="B211" t="s">
        <v>6567</v>
      </c>
      <c r="C211" t="s">
        <v>1092</v>
      </c>
      <c r="D211" t="s">
        <v>6399</v>
      </c>
      <c r="F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">
        <f>Tabla_Consulta_desde_proyectos[[#This Row],[PRYRAhoras]]-Tabla_Consulta_desde_proyectos[[#This Row],[Actuales]]</f>
        <v>0</v>
      </c>
      <c r="H211">
        <f>LEN(Tabla_Consulta_desde_proyectos[[#This Row],[PRYApath]])/5-1</f>
        <v>1</v>
      </c>
    </row>
    <row r="212" spans="1:8" hidden="1" x14ac:dyDescent="0.3">
      <c r="A212" t="s">
        <v>4648</v>
      </c>
      <c r="B212" t="s">
        <v>6568</v>
      </c>
      <c r="C212" t="s">
        <v>1093</v>
      </c>
      <c r="D212" t="s">
        <v>6400</v>
      </c>
      <c r="F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">
        <f>Tabla_Consulta_desde_proyectos[[#This Row],[PRYRAhoras]]-Tabla_Consulta_desde_proyectos[[#This Row],[Actuales]]</f>
        <v>0</v>
      </c>
      <c r="H212">
        <f>LEN(Tabla_Consulta_desde_proyectos[[#This Row],[PRYApath]])/5-1</f>
        <v>1</v>
      </c>
    </row>
    <row r="213" spans="1:8" hidden="1" x14ac:dyDescent="0.3">
      <c r="A213" t="s">
        <v>4648</v>
      </c>
      <c r="B213" t="s">
        <v>6569</v>
      </c>
      <c r="C213" t="s">
        <v>1094</v>
      </c>
      <c r="D213" t="s">
        <v>6401</v>
      </c>
      <c r="F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">
        <f>Tabla_Consulta_desde_proyectos[[#This Row],[PRYRAhoras]]-Tabla_Consulta_desde_proyectos[[#This Row],[Actuales]]</f>
        <v>0</v>
      </c>
      <c r="H213">
        <f>LEN(Tabla_Consulta_desde_proyectos[[#This Row],[PRYApath]])/5-1</f>
        <v>1</v>
      </c>
    </row>
    <row r="214" spans="1:8" hidden="1" x14ac:dyDescent="0.3">
      <c r="A214" t="s">
        <v>4648</v>
      </c>
      <c r="B214" t="s">
        <v>6570</v>
      </c>
      <c r="C214" t="s">
        <v>3904</v>
      </c>
      <c r="D214" t="s">
        <v>6402</v>
      </c>
      <c r="F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">
        <f>Tabla_Consulta_desde_proyectos[[#This Row],[PRYRAhoras]]-Tabla_Consulta_desde_proyectos[[#This Row],[Actuales]]</f>
        <v>0</v>
      </c>
      <c r="H214">
        <f>LEN(Tabla_Consulta_desde_proyectos[[#This Row],[PRYApath]])/5-1</f>
        <v>1</v>
      </c>
    </row>
    <row r="215" spans="1:8" hidden="1" x14ac:dyDescent="0.3">
      <c r="A215" t="s">
        <v>4648</v>
      </c>
      <c r="B215" t="s">
        <v>6571</v>
      </c>
      <c r="C215" t="s">
        <v>3905</v>
      </c>
      <c r="D215" t="s">
        <v>6403</v>
      </c>
      <c r="F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">
        <f>Tabla_Consulta_desde_proyectos[[#This Row],[PRYRAhoras]]-Tabla_Consulta_desde_proyectos[[#This Row],[Actuales]]</f>
        <v>0</v>
      </c>
      <c r="H215">
        <f>LEN(Tabla_Consulta_desde_proyectos[[#This Row],[PRYApath]])/5-1</f>
        <v>1</v>
      </c>
    </row>
    <row r="216" spans="1:8" hidden="1" x14ac:dyDescent="0.3">
      <c r="A216" t="s">
        <v>4648</v>
      </c>
      <c r="B216" t="s">
        <v>6572</v>
      </c>
      <c r="C216" t="s">
        <v>4336</v>
      </c>
      <c r="D216" t="s">
        <v>6405</v>
      </c>
      <c r="F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">
        <f>Tabla_Consulta_desde_proyectos[[#This Row],[PRYRAhoras]]-Tabla_Consulta_desde_proyectos[[#This Row],[Actuales]]</f>
        <v>0</v>
      </c>
      <c r="H216">
        <f>LEN(Tabla_Consulta_desde_proyectos[[#This Row],[PRYApath]])/5-1</f>
        <v>1</v>
      </c>
    </row>
    <row r="217" spans="1:8" hidden="1" x14ac:dyDescent="0.3">
      <c r="A217" t="s">
        <v>4648</v>
      </c>
      <c r="B217" t="s">
        <v>6573</v>
      </c>
      <c r="C217" t="s">
        <v>4337</v>
      </c>
      <c r="D217" t="s">
        <v>6407</v>
      </c>
      <c r="F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7">
        <f>Tabla_Consulta_desde_proyectos[[#This Row],[PRYRAhoras]]-Tabla_Consulta_desde_proyectos[[#This Row],[Actuales]]</f>
        <v>0</v>
      </c>
      <c r="H217">
        <f>LEN(Tabla_Consulta_desde_proyectos[[#This Row],[PRYApath]])/5-1</f>
        <v>1</v>
      </c>
    </row>
    <row r="218" spans="1:8" hidden="1" x14ac:dyDescent="0.3">
      <c r="A218" t="s">
        <v>4648</v>
      </c>
      <c r="B218" t="s">
        <v>6574</v>
      </c>
      <c r="C218" t="s">
        <v>6575</v>
      </c>
      <c r="D218" t="s">
        <v>6576</v>
      </c>
      <c r="F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">
        <f>Tabla_Consulta_desde_proyectos[[#This Row],[PRYRAhoras]]-Tabla_Consulta_desde_proyectos[[#This Row],[Actuales]]</f>
        <v>0</v>
      </c>
      <c r="H218">
        <f>LEN(Tabla_Consulta_desde_proyectos[[#This Row],[PRYApath]])/5-1</f>
        <v>0</v>
      </c>
    </row>
    <row r="219" spans="1:8" hidden="1" x14ac:dyDescent="0.3">
      <c r="A219" t="s">
        <v>4648</v>
      </c>
      <c r="B219" t="s">
        <v>6577</v>
      </c>
      <c r="C219" t="s">
        <v>326</v>
      </c>
      <c r="D219" t="s">
        <v>6396</v>
      </c>
      <c r="F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">
        <f>Tabla_Consulta_desde_proyectos[[#This Row],[PRYRAhoras]]-Tabla_Consulta_desde_proyectos[[#This Row],[Actuales]]</f>
        <v>0</v>
      </c>
      <c r="H219">
        <f>LEN(Tabla_Consulta_desde_proyectos[[#This Row],[PRYApath]])/5-1</f>
        <v>1</v>
      </c>
    </row>
    <row r="220" spans="1:8" hidden="1" x14ac:dyDescent="0.3">
      <c r="A220" t="s">
        <v>4648</v>
      </c>
      <c r="B220" t="s">
        <v>6578</v>
      </c>
      <c r="C220" t="s">
        <v>1087</v>
      </c>
      <c r="D220" t="s">
        <v>6397</v>
      </c>
      <c r="F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">
        <f>Tabla_Consulta_desde_proyectos[[#This Row],[PRYRAhoras]]-Tabla_Consulta_desde_proyectos[[#This Row],[Actuales]]</f>
        <v>0</v>
      </c>
      <c r="H220">
        <f>LEN(Tabla_Consulta_desde_proyectos[[#This Row],[PRYApath]])/5-1</f>
        <v>1</v>
      </c>
    </row>
    <row r="221" spans="1:8" hidden="1" x14ac:dyDescent="0.3">
      <c r="A221" t="s">
        <v>4648</v>
      </c>
      <c r="B221" t="s">
        <v>6579</v>
      </c>
      <c r="C221" t="s">
        <v>1088</v>
      </c>
      <c r="D221" t="s">
        <v>6398</v>
      </c>
      <c r="F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">
        <f>Tabla_Consulta_desde_proyectos[[#This Row],[PRYRAhoras]]-Tabla_Consulta_desde_proyectos[[#This Row],[Actuales]]</f>
        <v>0</v>
      </c>
      <c r="H221">
        <f>LEN(Tabla_Consulta_desde_proyectos[[#This Row],[PRYApath]])/5-1</f>
        <v>1</v>
      </c>
    </row>
    <row r="222" spans="1:8" hidden="1" x14ac:dyDescent="0.3">
      <c r="A222" t="s">
        <v>4648</v>
      </c>
      <c r="B222" t="s">
        <v>6580</v>
      </c>
      <c r="C222" t="s">
        <v>1092</v>
      </c>
      <c r="D222" t="s">
        <v>6399</v>
      </c>
      <c r="F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">
        <f>Tabla_Consulta_desde_proyectos[[#This Row],[PRYRAhoras]]-Tabla_Consulta_desde_proyectos[[#This Row],[Actuales]]</f>
        <v>0</v>
      </c>
      <c r="H222">
        <f>LEN(Tabla_Consulta_desde_proyectos[[#This Row],[PRYApath]])/5-1</f>
        <v>1</v>
      </c>
    </row>
    <row r="223" spans="1:8" hidden="1" x14ac:dyDescent="0.3">
      <c r="A223" t="s">
        <v>4648</v>
      </c>
      <c r="B223" t="s">
        <v>6581</v>
      </c>
      <c r="C223" t="s">
        <v>1093</v>
      </c>
      <c r="D223" t="s">
        <v>6400</v>
      </c>
      <c r="F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">
        <f>Tabla_Consulta_desde_proyectos[[#This Row],[PRYRAhoras]]-Tabla_Consulta_desde_proyectos[[#This Row],[Actuales]]</f>
        <v>0</v>
      </c>
      <c r="H223">
        <f>LEN(Tabla_Consulta_desde_proyectos[[#This Row],[PRYApath]])/5-1</f>
        <v>1</v>
      </c>
    </row>
    <row r="224" spans="1:8" hidden="1" x14ac:dyDescent="0.3">
      <c r="A224" t="s">
        <v>4648</v>
      </c>
      <c r="B224" t="s">
        <v>6582</v>
      </c>
      <c r="C224" t="s">
        <v>1094</v>
      </c>
      <c r="D224" t="s">
        <v>6401</v>
      </c>
      <c r="F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">
        <f>Tabla_Consulta_desde_proyectos[[#This Row],[PRYRAhoras]]-Tabla_Consulta_desde_proyectos[[#This Row],[Actuales]]</f>
        <v>0</v>
      </c>
      <c r="H224">
        <f>LEN(Tabla_Consulta_desde_proyectos[[#This Row],[PRYApath]])/5-1</f>
        <v>1</v>
      </c>
    </row>
    <row r="225" spans="1:8" hidden="1" x14ac:dyDescent="0.3">
      <c r="A225" t="s">
        <v>4648</v>
      </c>
      <c r="B225" t="s">
        <v>6583</v>
      </c>
      <c r="C225" t="s">
        <v>3904</v>
      </c>
      <c r="D225" t="s">
        <v>6402</v>
      </c>
      <c r="F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">
        <f>Tabla_Consulta_desde_proyectos[[#This Row],[PRYRAhoras]]-Tabla_Consulta_desde_proyectos[[#This Row],[Actuales]]</f>
        <v>0</v>
      </c>
      <c r="H225">
        <f>LEN(Tabla_Consulta_desde_proyectos[[#This Row],[PRYApath]])/5-1</f>
        <v>1</v>
      </c>
    </row>
    <row r="226" spans="1:8" hidden="1" x14ac:dyDescent="0.3">
      <c r="A226" t="s">
        <v>4648</v>
      </c>
      <c r="B226" t="s">
        <v>6584</v>
      </c>
      <c r="C226" t="s">
        <v>3905</v>
      </c>
      <c r="D226" t="s">
        <v>6403</v>
      </c>
      <c r="F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">
        <f>Tabla_Consulta_desde_proyectos[[#This Row],[PRYRAhoras]]-Tabla_Consulta_desde_proyectos[[#This Row],[Actuales]]</f>
        <v>0</v>
      </c>
      <c r="H226">
        <f>LEN(Tabla_Consulta_desde_proyectos[[#This Row],[PRYApath]])/5-1</f>
        <v>1</v>
      </c>
    </row>
    <row r="227" spans="1:8" hidden="1" x14ac:dyDescent="0.3">
      <c r="A227" t="s">
        <v>4648</v>
      </c>
      <c r="B227" t="s">
        <v>6585</v>
      </c>
      <c r="C227" t="s">
        <v>4336</v>
      </c>
      <c r="D227" t="s">
        <v>6405</v>
      </c>
      <c r="F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">
        <f>Tabla_Consulta_desde_proyectos[[#This Row],[PRYRAhoras]]-Tabla_Consulta_desde_proyectos[[#This Row],[Actuales]]</f>
        <v>0</v>
      </c>
      <c r="H227">
        <f>LEN(Tabla_Consulta_desde_proyectos[[#This Row],[PRYApath]])/5-1</f>
        <v>1</v>
      </c>
    </row>
    <row r="228" spans="1:8" hidden="1" x14ac:dyDescent="0.3">
      <c r="A228" t="s">
        <v>4648</v>
      </c>
      <c r="B228" t="s">
        <v>6586</v>
      </c>
      <c r="C228" t="s">
        <v>4337</v>
      </c>
      <c r="D228" t="s">
        <v>6407</v>
      </c>
      <c r="F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">
        <f>Tabla_Consulta_desde_proyectos[[#This Row],[PRYRAhoras]]-Tabla_Consulta_desde_proyectos[[#This Row],[Actuales]]</f>
        <v>0</v>
      </c>
      <c r="H228">
        <f>LEN(Tabla_Consulta_desde_proyectos[[#This Row],[PRYApath]])/5-1</f>
        <v>1</v>
      </c>
    </row>
    <row r="229" spans="1:8" hidden="1" x14ac:dyDescent="0.3">
      <c r="A229" t="s">
        <v>4648</v>
      </c>
      <c r="B229" t="s">
        <v>6587</v>
      </c>
      <c r="C229" t="s">
        <v>6588</v>
      </c>
      <c r="D229" t="s">
        <v>6589</v>
      </c>
      <c r="F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">
        <f>Tabla_Consulta_desde_proyectos[[#This Row],[PRYRAhoras]]-Tabla_Consulta_desde_proyectos[[#This Row],[Actuales]]</f>
        <v>0</v>
      </c>
      <c r="H229">
        <f>LEN(Tabla_Consulta_desde_proyectos[[#This Row],[PRYApath]])/5-1</f>
        <v>0</v>
      </c>
    </row>
    <row r="230" spans="1:8" hidden="1" x14ac:dyDescent="0.3">
      <c r="A230" t="s">
        <v>4648</v>
      </c>
      <c r="B230" t="s">
        <v>6590</v>
      </c>
      <c r="C230" t="s">
        <v>326</v>
      </c>
      <c r="D230" t="s">
        <v>6396</v>
      </c>
      <c r="F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">
        <f>Tabla_Consulta_desde_proyectos[[#This Row],[PRYRAhoras]]-Tabla_Consulta_desde_proyectos[[#This Row],[Actuales]]</f>
        <v>0</v>
      </c>
      <c r="H230">
        <f>LEN(Tabla_Consulta_desde_proyectos[[#This Row],[PRYApath]])/5-1</f>
        <v>1</v>
      </c>
    </row>
    <row r="231" spans="1:8" hidden="1" x14ac:dyDescent="0.3">
      <c r="A231" t="s">
        <v>4648</v>
      </c>
      <c r="B231" t="s">
        <v>6591</v>
      </c>
      <c r="C231" t="s">
        <v>1087</v>
      </c>
      <c r="D231" t="s">
        <v>6397</v>
      </c>
      <c r="F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">
        <f>Tabla_Consulta_desde_proyectos[[#This Row],[PRYRAhoras]]-Tabla_Consulta_desde_proyectos[[#This Row],[Actuales]]</f>
        <v>0</v>
      </c>
      <c r="H231">
        <f>LEN(Tabla_Consulta_desde_proyectos[[#This Row],[PRYApath]])/5-1</f>
        <v>1</v>
      </c>
    </row>
    <row r="232" spans="1:8" hidden="1" x14ac:dyDescent="0.3">
      <c r="A232" t="s">
        <v>4648</v>
      </c>
      <c r="B232" t="s">
        <v>6592</v>
      </c>
      <c r="C232" t="s">
        <v>1088</v>
      </c>
      <c r="D232" t="s">
        <v>6398</v>
      </c>
      <c r="F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">
        <f>Tabla_Consulta_desde_proyectos[[#This Row],[PRYRAhoras]]-Tabla_Consulta_desde_proyectos[[#This Row],[Actuales]]</f>
        <v>0</v>
      </c>
      <c r="H232">
        <f>LEN(Tabla_Consulta_desde_proyectos[[#This Row],[PRYApath]])/5-1</f>
        <v>1</v>
      </c>
    </row>
    <row r="233" spans="1:8" hidden="1" x14ac:dyDescent="0.3">
      <c r="A233" t="s">
        <v>4648</v>
      </c>
      <c r="B233" t="s">
        <v>6593</v>
      </c>
      <c r="C233" t="s">
        <v>1092</v>
      </c>
      <c r="D233" t="s">
        <v>6399</v>
      </c>
      <c r="F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3">
        <f>Tabla_Consulta_desde_proyectos[[#This Row],[PRYRAhoras]]-Tabla_Consulta_desde_proyectos[[#This Row],[Actuales]]</f>
        <v>0</v>
      </c>
      <c r="H233">
        <f>LEN(Tabla_Consulta_desde_proyectos[[#This Row],[PRYApath]])/5-1</f>
        <v>1</v>
      </c>
    </row>
    <row r="234" spans="1:8" hidden="1" x14ac:dyDescent="0.3">
      <c r="A234" t="s">
        <v>4648</v>
      </c>
      <c r="B234" t="s">
        <v>6594</v>
      </c>
      <c r="C234" t="s">
        <v>1093</v>
      </c>
      <c r="D234" t="s">
        <v>6400</v>
      </c>
      <c r="F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4">
        <f>Tabla_Consulta_desde_proyectos[[#This Row],[PRYRAhoras]]-Tabla_Consulta_desde_proyectos[[#This Row],[Actuales]]</f>
        <v>0</v>
      </c>
      <c r="H234">
        <f>LEN(Tabla_Consulta_desde_proyectos[[#This Row],[PRYApath]])/5-1</f>
        <v>1</v>
      </c>
    </row>
    <row r="235" spans="1:8" hidden="1" x14ac:dyDescent="0.3">
      <c r="A235" t="s">
        <v>4648</v>
      </c>
      <c r="B235" t="s">
        <v>6595</v>
      </c>
      <c r="C235" t="s">
        <v>1094</v>
      </c>
      <c r="D235" t="s">
        <v>6401</v>
      </c>
      <c r="F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">
        <f>Tabla_Consulta_desde_proyectos[[#This Row],[PRYRAhoras]]-Tabla_Consulta_desde_proyectos[[#This Row],[Actuales]]</f>
        <v>0</v>
      </c>
      <c r="H235">
        <f>LEN(Tabla_Consulta_desde_proyectos[[#This Row],[PRYApath]])/5-1</f>
        <v>1</v>
      </c>
    </row>
    <row r="236" spans="1:8" hidden="1" x14ac:dyDescent="0.3">
      <c r="A236" t="s">
        <v>4648</v>
      </c>
      <c r="B236" t="s">
        <v>6596</v>
      </c>
      <c r="C236" t="s">
        <v>3904</v>
      </c>
      <c r="D236" t="s">
        <v>6402</v>
      </c>
      <c r="F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">
        <f>Tabla_Consulta_desde_proyectos[[#This Row],[PRYRAhoras]]-Tabla_Consulta_desde_proyectos[[#This Row],[Actuales]]</f>
        <v>0</v>
      </c>
      <c r="H236">
        <f>LEN(Tabla_Consulta_desde_proyectos[[#This Row],[PRYApath]])/5-1</f>
        <v>1</v>
      </c>
    </row>
    <row r="237" spans="1:8" hidden="1" x14ac:dyDescent="0.3">
      <c r="A237" t="s">
        <v>4648</v>
      </c>
      <c r="B237" t="s">
        <v>6597</v>
      </c>
      <c r="C237" t="s">
        <v>3905</v>
      </c>
      <c r="D237" t="s">
        <v>6403</v>
      </c>
      <c r="F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">
        <f>Tabla_Consulta_desde_proyectos[[#This Row],[PRYRAhoras]]-Tabla_Consulta_desde_proyectos[[#This Row],[Actuales]]</f>
        <v>0</v>
      </c>
      <c r="H237">
        <f>LEN(Tabla_Consulta_desde_proyectos[[#This Row],[PRYApath]])/5-1</f>
        <v>1</v>
      </c>
    </row>
    <row r="238" spans="1:8" hidden="1" x14ac:dyDescent="0.3">
      <c r="A238" t="s">
        <v>4648</v>
      </c>
      <c r="B238" t="s">
        <v>6598</v>
      </c>
      <c r="C238" t="s">
        <v>4336</v>
      </c>
      <c r="D238" t="s">
        <v>6405</v>
      </c>
      <c r="F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">
        <f>Tabla_Consulta_desde_proyectos[[#This Row],[PRYRAhoras]]-Tabla_Consulta_desde_proyectos[[#This Row],[Actuales]]</f>
        <v>0</v>
      </c>
      <c r="H238">
        <f>LEN(Tabla_Consulta_desde_proyectos[[#This Row],[PRYApath]])/5-1</f>
        <v>1</v>
      </c>
    </row>
    <row r="239" spans="1:8" hidden="1" x14ac:dyDescent="0.3">
      <c r="A239" t="s">
        <v>4648</v>
      </c>
      <c r="B239" t="s">
        <v>6599</v>
      </c>
      <c r="C239" t="s">
        <v>4337</v>
      </c>
      <c r="D239" t="s">
        <v>6407</v>
      </c>
      <c r="F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">
        <f>Tabla_Consulta_desde_proyectos[[#This Row],[PRYRAhoras]]-Tabla_Consulta_desde_proyectos[[#This Row],[Actuales]]</f>
        <v>0</v>
      </c>
      <c r="H239">
        <f>LEN(Tabla_Consulta_desde_proyectos[[#This Row],[PRYApath]])/5-1</f>
        <v>1</v>
      </c>
    </row>
    <row r="240" spans="1:8" hidden="1" x14ac:dyDescent="0.3">
      <c r="A240" t="s">
        <v>4648</v>
      </c>
      <c r="B240" t="s">
        <v>6600</v>
      </c>
      <c r="C240" t="s">
        <v>6601</v>
      </c>
      <c r="D240" t="s">
        <v>6602</v>
      </c>
      <c r="F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">
        <f>Tabla_Consulta_desde_proyectos[[#This Row],[PRYRAhoras]]-Tabla_Consulta_desde_proyectos[[#This Row],[Actuales]]</f>
        <v>0</v>
      </c>
      <c r="H240">
        <f>LEN(Tabla_Consulta_desde_proyectos[[#This Row],[PRYApath]])/5-1</f>
        <v>0</v>
      </c>
    </row>
    <row r="241" spans="1:8" hidden="1" x14ac:dyDescent="0.3">
      <c r="A241" t="s">
        <v>4648</v>
      </c>
      <c r="B241" t="s">
        <v>5049</v>
      </c>
      <c r="C241" t="s">
        <v>326</v>
      </c>
      <c r="D241" t="s">
        <v>6396</v>
      </c>
      <c r="F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">
        <f>Tabla_Consulta_desde_proyectos[[#This Row],[PRYRAhoras]]-Tabla_Consulta_desde_proyectos[[#This Row],[Actuales]]</f>
        <v>0</v>
      </c>
      <c r="H241">
        <f>LEN(Tabla_Consulta_desde_proyectos[[#This Row],[PRYApath]])/5-1</f>
        <v>1</v>
      </c>
    </row>
    <row r="242" spans="1:8" hidden="1" x14ac:dyDescent="0.3">
      <c r="A242" t="s">
        <v>4648</v>
      </c>
      <c r="B242" t="s">
        <v>6603</v>
      </c>
      <c r="C242" t="s">
        <v>1087</v>
      </c>
      <c r="D242" t="s">
        <v>6397</v>
      </c>
      <c r="F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2">
        <f>Tabla_Consulta_desde_proyectos[[#This Row],[PRYRAhoras]]-Tabla_Consulta_desde_proyectos[[#This Row],[Actuales]]</f>
        <v>0</v>
      </c>
      <c r="H242">
        <f>LEN(Tabla_Consulta_desde_proyectos[[#This Row],[PRYApath]])/5-1</f>
        <v>1</v>
      </c>
    </row>
    <row r="243" spans="1:8" hidden="1" x14ac:dyDescent="0.3">
      <c r="A243" t="s">
        <v>4648</v>
      </c>
      <c r="B243" t="s">
        <v>5050</v>
      </c>
      <c r="C243" t="s">
        <v>1088</v>
      </c>
      <c r="D243" t="s">
        <v>6398</v>
      </c>
      <c r="F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">
        <f>Tabla_Consulta_desde_proyectos[[#This Row],[PRYRAhoras]]-Tabla_Consulta_desde_proyectos[[#This Row],[Actuales]]</f>
        <v>0</v>
      </c>
      <c r="H243">
        <f>LEN(Tabla_Consulta_desde_proyectos[[#This Row],[PRYApath]])/5-1</f>
        <v>1</v>
      </c>
    </row>
    <row r="244" spans="1:8" hidden="1" x14ac:dyDescent="0.3">
      <c r="A244" t="s">
        <v>4648</v>
      </c>
      <c r="B244" t="s">
        <v>5051</v>
      </c>
      <c r="C244" t="s">
        <v>1092</v>
      </c>
      <c r="D244" t="s">
        <v>6399</v>
      </c>
      <c r="F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">
        <f>Tabla_Consulta_desde_proyectos[[#This Row],[PRYRAhoras]]-Tabla_Consulta_desde_proyectos[[#This Row],[Actuales]]</f>
        <v>0</v>
      </c>
      <c r="H244">
        <f>LEN(Tabla_Consulta_desde_proyectos[[#This Row],[PRYApath]])/5-1</f>
        <v>1</v>
      </c>
    </row>
    <row r="245" spans="1:8" hidden="1" x14ac:dyDescent="0.3">
      <c r="A245" t="s">
        <v>4648</v>
      </c>
      <c r="B245" t="s">
        <v>6604</v>
      </c>
      <c r="C245" t="s">
        <v>1093</v>
      </c>
      <c r="D245" t="s">
        <v>6400</v>
      </c>
      <c r="F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">
        <f>Tabla_Consulta_desde_proyectos[[#This Row],[PRYRAhoras]]-Tabla_Consulta_desde_proyectos[[#This Row],[Actuales]]</f>
        <v>0</v>
      </c>
      <c r="H245">
        <f>LEN(Tabla_Consulta_desde_proyectos[[#This Row],[PRYApath]])/5-1</f>
        <v>1</v>
      </c>
    </row>
    <row r="246" spans="1:8" hidden="1" x14ac:dyDescent="0.3">
      <c r="A246" t="s">
        <v>4648</v>
      </c>
      <c r="B246" t="s">
        <v>6605</v>
      </c>
      <c r="C246" t="s">
        <v>1094</v>
      </c>
      <c r="D246" t="s">
        <v>6401</v>
      </c>
      <c r="F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">
        <f>Tabla_Consulta_desde_proyectos[[#This Row],[PRYRAhoras]]-Tabla_Consulta_desde_proyectos[[#This Row],[Actuales]]</f>
        <v>0</v>
      </c>
      <c r="H246">
        <f>LEN(Tabla_Consulta_desde_proyectos[[#This Row],[PRYApath]])/5-1</f>
        <v>1</v>
      </c>
    </row>
    <row r="247" spans="1:8" hidden="1" x14ac:dyDescent="0.3">
      <c r="A247" t="s">
        <v>4648</v>
      </c>
      <c r="B247" t="s">
        <v>5064</v>
      </c>
      <c r="C247" t="s">
        <v>3904</v>
      </c>
      <c r="D247" t="s">
        <v>6402</v>
      </c>
      <c r="F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">
        <f>Tabla_Consulta_desde_proyectos[[#This Row],[PRYRAhoras]]-Tabla_Consulta_desde_proyectos[[#This Row],[Actuales]]</f>
        <v>0</v>
      </c>
      <c r="H247">
        <f>LEN(Tabla_Consulta_desde_proyectos[[#This Row],[PRYApath]])/5-1</f>
        <v>1</v>
      </c>
    </row>
    <row r="248" spans="1:8" hidden="1" x14ac:dyDescent="0.3">
      <c r="A248" t="s">
        <v>4648</v>
      </c>
      <c r="B248" t="s">
        <v>5065</v>
      </c>
      <c r="C248" t="s">
        <v>3905</v>
      </c>
      <c r="D248" t="s">
        <v>6403</v>
      </c>
      <c r="F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">
        <f>Tabla_Consulta_desde_proyectos[[#This Row],[PRYRAhoras]]-Tabla_Consulta_desde_proyectos[[#This Row],[Actuales]]</f>
        <v>0</v>
      </c>
      <c r="H248">
        <f>LEN(Tabla_Consulta_desde_proyectos[[#This Row],[PRYApath]])/5-1</f>
        <v>1</v>
      </c>
    </row>
    <row r="249" spans="1:8" hidden="1" x14ac:dyDescent="0.3">
      <c r="A249" t="s">
        <v>4648</v>
      </c>
      <c r="B249" t="s">
        <v>5052</v>
      </c>
      <c r="C249" t="s">
        <v>4336</v>
      </c>
      <c r="D249" t="s">
        <v>6405</v>
      </c>
      <c r="F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">
        <f>Tabla_Consulta_desde_proyectos[[#This Row],[PRYRAhoras]]-Tabla_Consulta_desde_proyectos[[#This Row],[Actuales]]</f>
        <v>0</v>
      </c>
      <c r="H249">
        <f>LEN(Tabla_Consulta_desde_proyectos[[#This Row],[PRYApath]])/5-1</f>
        <v>1</v>
      </c>
    </row>
    <row r="250" spans="1:8" hidden="1" x14ac:dyDescent="0.3">
      <c r="A250" t="s">
        <v>4648</v>
      </c>
      <c r="B250" t="s">
        <v>6606</v>
      </c>
      <c r="C250" t="s">
        <v>4337</v>
      </c>
      <c r="D250" t="s">
        <v>6407</v>
      </c>
      <c r="F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">
        <f>Tabla_Consulta_desde_proyectos[[#This Row],[PRYRAhoras]]-Tabla_Consulta_desde_proyectos[[#This Row],[Actuales]]</f>
        <v>0</v>
      </c>
      <c r="H250">
        <f>LEN(Tabla_Consulta_desde_proyectos[[#This Row],[PRYApath]])/5-1</f>
        <v>1</v>
      </c>
    </row>
    <row r="251" spans="1:8" hidden="1" x14ac:dyDescent="0.3">
      <c r="A251" t="s">
        <v>4648</v>
      </c>
      <c r="B251" t="s">
        <v>6607</v>
      </c>
      <c r="C251" t="s">
        <v>6608</v>
      </c>
      <c r="D251" t="s">
        <v>6609</v>
      </c>
      <c r="F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">
        <f>Tabla_Consulta_desde_proyectos[[#This Row],[PRYRAhoras]]-Tabla_Consulta_desde_proyectos[[#This Row],[Actuales]]</f>
        <v>0</v>
      </c>
      <c r="H251">
        <f>LEN(Tabla_Consulta_desde_proyectos[[#This Row],[PRYApath]])/5-1</f>
        <v>0</v>
      </c>
    </row>
    <row r="252" spans="1:8" hidden="1" x14ac:dyDescent="0.3">
      <c r="A252" t="s">
        <v>4648</v>
      </c>
      <c r="B252" t="s">
        <v>6610</v>
      </c>
      <c r="C252" t="s">
        <v>326</v>
      </c>
      <c r="D252" t="s">
        <v>6396</v>
      </c>
      <c r="F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">
        <f>Tabla_Consulta_desde_proyectos[[#This Row],[PRYRAhoras]]-Tabla_Consulta_desde_proyectos[[#This Row],[Actuales]]</f>
        <v>0</v>
      </c>
      <c r="H252">
        <f>LEN(Tabla_Consulta_desde_proyectos[[#This Row],[PRYApath]])/5-1</f>
        <v>1</v>
      </c>
    </row>
    <row r="253" spans="1:8" hidden="1" x14ac:dyDescent="0.3">
      <c r="A253" t="s">
        <v>4648</v>
      </c>
      <c r="B253" t="s">
        <v>6611</v>
      </c>
      <c r="C253" t="s">
        <v>1087</v>
      </c>
      <c r="D253" t="s">
        <v>6397</v>
      </c>
      <c r="F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">
        <f>Tabla_Consulta_desde_proyectos[[#This Row],[PRYRAhoras]]-Tabla_Consulta_desde_proyectos[[#This Row],[Actuales]]</f>
        <v>0</v>
      </c>
      <c r="H253">
        <f>LEN(Tabla_Consulta_desde_proyectos[[#This Row],[PRYApath]])/5-1</f>
        <v>1</v>
      </c>
    </row>
    <row r="254" spans="1:8" hidden="1" x14ac:dyDescent="0.3">
      <c r="A254" t="s">
        <v>4648</v>
      </c>
      <c r="B254" t="s">
        <v>6612</v>
      </c>
      <c r="C254" t="s">
        <v>1088</v>
      </c>
      <c r="D254" t="s">
        <v>6398</v>
      </c>
      <c r="F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">
        <f>Tabla_Consulta_desde_proyectos[[#This Row],[PRYRAhoras]]-Tabla_Consulta_desde_proyectos[[#This Row],[Actuales]]</f>
        <v>0</v>
      </c>
      <c r="H254">
        <f>LEN(Tabla_Consulta_desde_proyectos[[#This Row],[PRYApath]])/5-1</f>
        <v>1</v>
      </c>
    </row>
    <row r="255" spans="1:8" hidden="1" x14ac:dyDescent="0.3">
      <c r="A255" t="s">
        <v>4648</v>
      </c>
      <c r="B255" t="s">
        <v>6613</v>
      </c>
      <c r="C255" t="s">
        <v>1092</v>
      </c>
      <c r="D255" t="s">
        <v>6399</v>
      </c>
      <c r="F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">
        <f>Tabla_Consulta_desde_proyectos[[#This Row],[PRYRAhoras]]-Tabla_Consulta_desde_proyectos[[#This Row],[Actuales]]</f>
        <v>0</v>
      </c>
      <c r="H255">
        <f>LEN(Tabla_Consulta_desde_proyectos[[#This Row],[PRYApath]])/5-1</f>
        <v>1</v>
      </c>
    </row>
    <row r="256" spans="1:8" hidden="1" x14ac:dyDescent="0.3">
      <c r="A256" t="s">
        <v>4648</v>
      </c>
      <c r="B256" t="s">
        <v>6614</v>
      </c>
      <c r="C256" t="s">
        <v>1093</v>
      </c>
      <c r="D256" t="s">
        <v>6400</v>
      </c>
      <c r="F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">
        <f>Tabla_Consulta_desde_proyectos[[#This Row],[PRYRAhoras]]-Tabla_Consulta_desde_proyectos[[#This Row],[Actuales]]</f>
        <v>0</v>
      </c>
      <c r="H256">
        <f>LEN(Tabla_Consulta_desde_proyectos[[#This Row],[PRYApath]])/5-1</f>
        <v>1</v>
      </c>
    </row>
    <row r="257" spans="1:8" hidden="1" x14ac:dyDescent="0.3">
      <c r="A257" t="s">
        <v>4648</v>
      </c>
      <c r="B257" t="s">
        <v>6615</v>
      </c>
      <c r="C257" t="s">
        <v>1094</v>
      </c>
      <c r="D257" t="s">
        <v>6401</v>
      </c>
      <c r="F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7">
        <f>Tabla_Consulta_desde_proyectos[[#This Row],[PRYRAhoras]]-Tabla_Consulta_desde_proyectos[[#This Row],[Actuales]]</f>
        <v>0</v>
      </c>
      <c r="H257">
        <f>LEN(Tabla_Consulta_desde_proyectos[[#This Row],[PRYApath]])/5-1</f>
        <v>1</v>
      </c>
    </row>
    <row r="258" spans="1:8" hidden="1" x14ac:dyDescent="0.3">
      <c r="A258" t="s">
        <v>4648</v>
      </c>
      <c r="B258" t="s">
        <v>6616</v>
      </c>
      <c r="C258" t="s">
        <v>3904</v>
      </c>
      <c r="D258" t="s">
        <v>6402</v>
      </c>
      <c r="F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">
        <f>Tabla_Consulta_desde_proyectos[[#This Row],[PRYRAhoras]]-Tabla_Consulta_desde_proyectos[[#This Row],[Actuales]]</f>
        <v>0</v>
      </c>
      <c r="H258">
        <f>LEN(Tabla_Consulta_desde_proyectos[[#This Row],[PRYApath]])/5-1</f>
        <v>1</v>
      </c>
    </row>
    <row r="259" spans="1:8" hidden="1" x14ac:dyDescent="0.3">
      <c r="A259" t="s">
        <v>4648</v>
      </c>
      <c r="B259" t="s">
        <v>6617</v>
      </c>
      <c r="C259" t="s">
        <v>3905</v>
      </c>
      <c r="D259" t="s">
        <v>6403</v>
      </c>
      <c r="F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">
        <f>Tabla_Consulta_desde_proyectos[[#This Row],[PRYRAhoras]]-Tabla_Consulta_desde_proyectos[[#This Row],[Actuales]]</f>
        <v>0</v>
      </c>
      <c r="H259">
        <f>LEN(Tabla_Consulta_desde_proyectos[[#This Row],[PRYApath]])/5-1</f>
        <v>1</v>
      </c>
    </row>
    <row r="260" spans="1:8" hidden="1" x14ac:dyDescent="0.3">
      <c r="A260" t="s">
        <v>4648</v>
      </c>
      <c r="B260" t="s">
        <v>6618</v>
      </c>
      <c r="C260" t="s">
        <v>4336</v>
      </c>
      <c r="D260" t="s">
        <v>6405</v>
      </c>
      <c r="F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">
        <f>Tabla_Consulta_desde_proyectos[[#This Row],[PRYRAhoras]]-Tabla_Consulta_desde_proyectos[[#This Row],[Actuales]]</f>
        <v>0</v>
      </c>
      <c r="H260">
        <f>LEN(Tabla_Consulta_desde_proyectos[[#This Row],[PRYApath]])/5-1</f>
        <v>1</v>
      </c>
    </row>
    <row r="261" spans="1:8" hidden="1" x14ac:dyDescent="0.3">
      <c r="A261" t="s">
        <v>4648</v>
      </c>
      <c r="B261" t="s">
        <v>6619</v>
      </c>
      <c r="C261" t="s">
        <v>4337</v>
      </c>
      <c r="D261" t="s">
        <v>6407</v>
      </c>
      <c r="F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">
        <f>Tabla_Consulta_desde_proyectos[[#This Row],[PRYRAhoras]]-Tabla_Consulta_desde_proyectos[[#This Row],[Actuales]]</f>
        <v>0</v>
      </c>
      <c r="H261">
        <f>LEN(Tabla_Consulta_desde_proyectos[[#This Row],[PRYApath]])/5-1</f>
        <v>1</v>
      </c>
    </row>
    <row r="262" spans="1:8" hidden="1" x14ac:dyDescent="0.3">
      <c r="A262" t="s">
        <v>4648</v>
      </c>
      <c r="B262" t="s">
        <v>6620</v>
      </c>
      <c r="C262" t="s">
        <v>6621</v>
      </c>
      <c r="D262" t="s">
        <v>6622</v>
      </c>
      <c r="F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">
        <f>Tabla_Consulta_desde_proyectos[[#This Row],[PRYRAhoras]]-Tabla_Consulta_desde_proyectos[[#This Row],[Actuales]]</f>
        <v>0</v>
      </c>
      <c r="H262">
        <f>LEN(Tabla_Consulta_desde_proyectos[[#This Row],[PRYApath]])/5-1</f>
        <v>0</v>
      </c>
    </row>
    <row r="263" spans="1:8" hidden="1" x14ac:dyDescent="0.3">
      <c r="A263" t="s">
        <v>4648</v>
      </c>
      <c r="B263" t="s">
        <v>5035</v>
      </c>
      <c r="C263" t="s">
        <v>326</v>
      </c>
      <c r="D263" t="s">
        <v>6396</v>
      </c>
      <c r="F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">
        <f>Tabla_Consulta_desde_proyectos[[#This Row],[PRYRAhoras]]-Tabla_Consulta_desde_proyectos[[#This Row],[Actuales]]</f>
        <v>0</v>
      </c>
      <c r="H263">
        <f>LEN(Tabla_Consulta_desde_proyectos[[#This Row],[PRYApath]])/5-1</f>
        <v>1</v>
      </c>
    </row>
    <row r="264" spans="1:8" hidden="1" x14ac:dyDescent="0.3">
      <c r="A264" t="s">
        <v>4648</v>
      </c>
      <c r="B264" t="s">
        <v>6623</v>
      </c>
      <c r="C264" t="s">
        <v>1087</v>
      </c>
      <c r="D264" t="s">
        <v>6397</v>
      </c>
      <c r="F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">
        <f>Tabla_Consulta_desde_proyectos[[#This Row],[PRYRAhoras]]-Tabla_Consulta_desde_proyectos[[#This Row],[Actuales]]</f>
        <v>0</v>
      </c>
      <c r="H264">
        <f>LEN(Tabla_Consulta_desde_proyectos[[#This Row],[PRYApath]])/5-1</f>
        <v>1</v>
      </c>
    </row>
    <row r="265" spans="1:8" hidden="1" x14ac:dyDescent="0.3">
      <c r="A265" t="s">
        <v>4648</v>
      </c>
      <c r="B265" t="s">
        <v>6624</v>
      </c>
      <c r="C265" t="s">
        <v>1088</v>
      </c>
      <c r="D265" t="s">
        <v>6398</v>
      </c>
      <c r="F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5">
        <f>Tabla_Consulta_desde_proyectos[[#This Row],[PRYRAhoras]]-Tabla_Consulta_desde_proyectos[[#This Row],[Actuales]]</f>
        <v>0</v>
      </c>
      <c r="H265">
        <f>LEN(Tabla_Consulta_desde_proyectos[[#This Row],[PRYApath]])/5-1</f>
        <v>1</v>
      </c>
    </row>
    <row r="266" spans="1:8" hidden="1" x14ac:dyDescent="0.3">
      <c r="A266" t="s">
        <v>4648</v>
      </c>
      <c r="B266" t="s">
        <v>6625</v>
      </c>
      <c r="C266" t="s">
        <v>1092</v>
      </c>
      <c r="D266" t="s">
        <v>6399</v>
      </c>
      <c r="F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6">
        <f>Tabla_Consulta_desde_proyectos[[#This Row],[PRYRAhoras]]-Tabla_Consulta_desde_proyectos[[#This Row],[Actuales]]</f>
        <v>0</v>
      </c>
      <c r="H266">
        <f>LEN(Tabla_Consulta_desde_proyectos[[#This Row],[PRYApath]])/5-1</f>
        <v>1</v>
      </c>
    </row>
    <row r="267" spans="1:8" hidden="1" x14ac:dyDescent="0.3">
      <c r="A267" t="s">
        <v>4648</v>
      </c>
      <c r="B267" t="s">
        <v>6626</v>
      </c>
      <c r="C267" t="s">
        <v>1093</v>
      </c>
      <c r="D267" t="s">
        <v>6400</v>
      </c>
      <c r="F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7">
        <f>Tabla_Consulta_desde_proyectos[[#This Row],[PRYRAhoras]]-Tabla_Consulta_desde_proyectos[[#This Row],[Actuales]]</f>
        <v>0</v>
      </c>
      <c r="H267">
        <f>LEN(Tabla_Consulta_desde_proyectos[[#This Row],[PRYApath]])/5-1</f>
        <v>1</v>
      </c>
    </row>
    <row r="268" spans="1:8" hidden="1" x14ac:dyDescent="0.3">
      <c r="A268" t="s">
        <v>4648</v>
      </c>
      <c r="B268" t="s">
        <v>6627</v>
      </c>
      <c r="C268" t="s">
        <v>1094</v>
      </c>
      <c r="D268" t="s">
        <v>6401</v>
      </c>
      <c r="F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8">
        <f>Tabla_Consulta_desde_proyectos[[#This Row],[PRYRAhoras]]-Tabla_Consulta_desde_proyectos[[#This Row],[Actuales]]</f>
        <v>0</v>
      </c>
      <c r="H268">
        <f>LEN(Tabla_Consulta_desde_proyectos[[#This Row],[PRYApath]])/5-1</f>
        <v>1</v>
      </c>
    </row>
    <row r="269" spans="1:8" hidden="1" x14ac:dyDescent="0.3">
      <c r="A269" t="s">
        <v>4648</v>
      </c>
      <c r="B269" t="s">
        <v>5046</v>
      </c>
      <c r="C269" t="s">
        <v>3904</v>
      </c>
      <c r="D269" t="s">
        <v>6402</v>
      </c>
      <c r="F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">
        <f>Tabla_Consulta_desde_proyectos[[#This Row],[PRYRAhoras]]-Tabla_Consulta_desde_proyectos[[#This Row],[Actuales]]</f>
        <v>0</v>
      </c>
      <c r="H269">
        <f>LEN(Tabla_Consulta_desde_proyectos[[#This Row],[PRYApath]])/5-1</f>
        <v>1</v>
      </c>
    </row>
    <row r="270" spans="1:8" hidden="1" x14ac:dyDescent="0.3">
      <c r="A270" t="s">
        <v>4648</v>
      </c>
      <c r="B270" t="s">
        <v>6628</v>
      </c>
      <c r="C270" t="s">
        <v>3905</v>
      </c>
      <c r="D270" t="s">
        <v>6403</v>
      </c>
      <c r="F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0">
        <f>Tabla_Consulta_desde_proyectos[[#This Row],[PRYRAhoras]]-Tabla_Consulta_desde_proyectos[[#This Row],[Actuales]]</f>
        <v>0</v>
      </c>
      <c r="H270">
        <f>LEN(Tabla_Consulta_desde_proyectos[[#This Row],[PRYApath]])/5-1</f>
        <v>1</v>
      </c>
    </row>
    <row r="271" spans="1:8" hidden="1" x14ac:dyDescent="0.3">
      <c r="A271" t="s">
        <v>4648</v>
      </c>
      <c r="B271" t="s">
        <v>6629</v>
      </c>
      <c r="C271" t="s">
        <v>4336</v>
      </c>
      <c r="D271" t="s">
        <v>6405</v>
      </c>
      <c r="F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1">
        <f>Tabla_Consulta_desde_proyectos[[#This Row],[PRYRAhoras]]-Tabla_Consulta_desde_proyectos[[#This Row],[Actuales]]</f>
        <v>0</v>
      </c>
      <c r="H271">
        <f>LEN(Tabla_Consulta_desde_proyectos[[#This Row],[PRYApath]])/5-1</f>
        <v>1</v>
      </c>
    </row>
    <row r="272" spans="1:8" hidden="1" x14ac:dyDescent="0.3">
      <c r="A272" t="s">
        <v>4648</v>
      </c>
      <c r="B272" t="s">
        <v>6630</v>
      </c>
      <c r="C272" t="s">
        <v>4337</v>
      </c>
      <c r="D272" t="s">
        <v>6407</v>
      </c>
      <c r="F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">
        <f>Tabla_Consulta_desde_proyectos[[#This Row],[PRYRAhoras]]-Tabla_Consulta_desde_proyectos[[#This Row],[Actuales]]</f>
        <v>0</v>
      </c>
      <c r="H272">
        <f>LEN(Tabla_Consulta_desde_proyectos[[#This Row],[PRYApath]])/5-1</f>
        <v>1</v>
      </c>
    </row>
    <row r="273" spans="1:8" hidden="1" x14ac:dyDescent="0.3">
      <c r="A273" t="s">
        <v>4648</v>
      </c>
      <c r="B273" t="s">
        <v>6631</v>
      </c>
      <c r="C273" t="s">
        <v>6632</v>
      </c>
      <c r="D273" t="s">
        <v>6633</v>
      </c>
      <c r="F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">
        <f>Tabla_Consulta_desde_proyectos[[#This Row],[PRYRAhoras]]-Tabla_Consulta_desde_proyectos[[#This Row],[Actuales]]</f>
        <v>0</v>
      </c>
      <c r="H273">
        <f>LEN(Tabla_Consulta_desde_proyectos[[#This Row],[PRYApath]])/5-1</f>
        <v>0</v>
      </c>
    </row>
    <row r="274" spans="1:8" hidden="1" x14ac:dyDescent="0.3">
      <c r="A274" t="s">
        <v>4648</v>
      </c>
      <c r="B274" t="s">
        <v>6634</v>
      </c>
      <c r="C274" t="s">
        <v>326</v>
      </c>
      <c r="D274" t="s">
        <v>6396</v>
      </c>
      <c r="F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4">
        <f>Tabla_Consulta_desde_proyectos[[#This Row],[PRYRAhoras]]-Tabla_Consulta_desde_proyectos[[#This Row],[Actuales]]</f>
        <v>0</v>
      </c>
      <c r="H274">
        <f>LEN(Tabla_Consulta_desde_proyectos[[#This Row],[PRYApath]])/5-1</f>
        <v>1</v>
      </c>
    </row>
    <row r="275" spans="1:8" hidden="1" x14ac:dyDescent="0.3">
      <c r="A275" t="s">
        <v>4648</v>
      </c>
      <c r="B275" t="s">
        <v>6635</v>
      </c>
      <c r="C275" t="s">
        <v>1087</v>
      </c>
      <c r="D275" t="s">
        <v>6397</v>
      </c>
      <c r="F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">
        <f>Tabla_Consulta_desde_proyectos[[#This Row],[PRYRAhoras]]-Tabla_Consulta_desde_proyectos[[#This Row],[Actuales]]</f>
        <v>0</v>
      </c>
      <c r="H275">
        <f>LEN(Tabla_Consulta_desde_proyectos[[#This Row],[PRYApath]])/5-1</f>
        <v>1</v>
      </c>
    </row>
    <row r="276" spans="1:8" hidden="1" x14ac:dyDescent="0.3">
      <c r="A276" t="s">
        <v>4648</v>
      </c>
      <c r="B276" t="s">
        <v>6636</v>
      </c>
      <c r="C276" t="s">
        <v>1088</v>
      </c>
      <c r="D276" t="s">
        <v>6398</v>
      </c>
      <c r="F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6">
        <f>Tabla_Consulta_desde_proyectos[[#This Row],[PRYRAhoras]]-Tabla_Consulta_desde_proyectos[[#This Row],[Actuales]]</f>
        <v>0</v>
      </c>
      <c r="H276">
        <f>LEN(Tabla_Consulta_desde_proyectos[[#This Row],[PRYApath]])/5-1</f>
        <v>1</v>
      </c>
    </row>
    <row r="277" spans="1:8" hidden="1" x14ac:dyDescent="0.3">
      <c r="A277" t="s">
        <v>4648</v>
      </c>
      <c r="B277" t="s">
        <v>6637</v>
      </c>
      <c r="C277" t="s">
        <v>1092</v>
      </c>
      <c r="D277" t="s">
        <v>6399</v>
      </c>
      <c r="F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">
        <f>Tabla_Consulta_desde_proyectos[[#This Row],[PRYRAhoras]]-Tabla_Consulta_desde_proyectos[[#This Row],[Actuales]]</f>
        <v>0</v>
      </c>
      <c r="H277">
        <f>LEN(Tabla_Consulta_desde_proyectos[[#This Row],[PRYApath]])/5-1</f>
        <v>1</v>
      </c>
    </row>
    <row r="278" spans="1:8" hidden="1" x14ac:dyDescent="0.3">
      <c r="A278" t="s">
        <v>4648</v>
      </c>
      <c r="B278" t="s">
        <v>6638</v>
      </c>
      <c r="C278" t="s">
        <v>1093</v>
      </c>
      <c r="D278" t="s">
        <v>6400</v>
      </c>
      <c r="F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">
        <f>Tabla_Consulta_desde_proyectos[[#This Row],[PRYRAhoras]]-Tabla_Consulta_desde_proyectos[[#This Row],[Actuales]]</f>
        <v>0</v>
      </c>
      <c r="H278">
        <f>LEN(Tabla_Consulta_desde_proyectos[[#This Row],[PRYApath]])/5-1</f>
        <v>1</v>
      </c>
    </row>
    <row r="279" spans="1:8" hidden="1" x14ac:dyDescent="0.3">
      <c r="A279" t="s">
        <v>4648</v>
      </c>
      <c r="B279" t="s">
        <v>6639</v>
      </c>
      <c r="C279" t="s">
        <v>1094</v>
      </c>
      <c r="D279" t="s">
        <v>6401</v>
      </c>
      <c r="F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">
        <f>Tabla_Consulta_desde_proyectos[[#This Row],[PRYRAhoras]]-Tabla_Consulta_desde_proyectos[[#This Row],[Actuales]]</f>
        <v>0</v>
      </c>
      <c r="H279">
        <f>LEN(Tabla_Consulta_desde_proyectos[[#This Row],[PRYApath]])/5-1</f>
        <v>1</v>
      </c>
    </row>
    <row r="280" spans="1:8" hidden="1" x14ac:dyDescent="0.3">
      <c r="A280" t="s">
        <v>4648</v>
      </c>
      <c r="B280" t="s">
        <v>6640</v>
      </c>
      <c r="C280" t="s">
        <v>3904</v>
      </c>
      <c r="D280" t="s">
        <v>6402</v>
      </c>
      <c r="F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0">
        <f>Tabla_Consulta_desde_proyectos[[#This Row],[PRYRAhoras]]-Tabla_Consulta_desde_proyectos[[#This Row],[Actuales]]</f>
        <v>0</v>
      </c>
      <c r="H280">
        <f>LEN(Tabla_Consulta_desde_proyectos[[#This Row],[PRYApath]])/5-1</f>
        <v>1</v>
      </c>
    </row>
    <row r="281" spans="1:8" hidden="1" x14ac:dyDescent="0.3">
      <c r="A281" t="s">
        <v>4648</v>
      </c>
      <c r="B281" t="s">
        <v>6641</v>
      </c>
      <c r="C281" t="s">
        <v>3905</v>
      </c>
      <c r="D281" t="s">
        <v>6403</v>
      </c>
      <c r="F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">
        <f>Tabla_Consulta_desde_proyectos[[#This Row],[PRYRAhoras]]-Tabla_Consulta_desde_proyectos[[#This Row],[Actuales]]</f>
        <v>0</v>
      </c>
      <c r="H281">
        <f>LEN(Tabla_Consulta_desde_proyectos[[#This Row],[PRYApath]])/5-1</f>
        <v>1</v>
      </c>
    </row>
    <row r="282" spans="1:8" hidden="1" x14ac:dyDescent="0.3">
      <c r="A282" t="s">
        <v>4648</v>
      </c>
      <c r="B282" t="s">
        <v>6642</v>
      </c>
      <c r="C282" t="s">
        <v>4336</v>
      </c>
      <c r="D282" t="s">
        <v>6405</v>
      </c>
      <c r="F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">
        <f>Tabla_Consulta_desde_proyectos[[#This Row],[PRYRAhoras]]-Tabla_Consulta_desde_proyectos[[#This Row],[Actuales]]</f>
        <v>0</v>
      </c>
      <c r="H282">
        <f>LEN(Tabla_Consulta_desde_proyectos[[#This Row],[PRYApath]])/5-1</f>
        <v>1</v>
      </c>
    </row>
    <row r="283" spans="1:8" hidden="1" x14ac:dyDescent="0.3">
      <c r="A283" t="s">
        <v>4648</v>
      </c>
      <c r="B283" t="s">
        <v>6643</v>
      </c>
      <c r="C283" t="s">
        <v>4337</v>
      </c>
      <c r="D283" t="s">
        <v>6407</v>
      </c>
      <c r="F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">
        <f>Tabla_Consulta_desde_proyectos[[#This Row],[PRYRAhoras]]-Tabla_Consulta_desde_proyectos[[#This Row],[Actuales]]</f>
        <v>0</v>
      </c>
      <c r="H283">
        <f>LEN(Tabla_Consulta_desde_proyectos[[#This Row],[PRYApath]])/5-1</f>
        <v>1</v>
      </c>
    </row>
    <row r="284" spans="1:8" hidden="1" x14ac:dyDescent="0.3">
      <c r="A284" t="s">
        <v>4648</v>
      </c>
      <c r="B284" t="s">
        <v>6644</v>
      </c>
      <c r="C284" t="s">
        <v>6645</v>
      </c>
      <c r="D284" t="s">
        <v>6646</v>
      </c>
      <c r="F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">
        <f>Tabla_Consulta_desde_proyectos[[#This Row],[PRYRAhoras]]-Tabla_Consulta_desde_proyectos[[#This Row],[Actuales]]</f>
        <v>0</v>
      </c>
      <c r="H284">
        <f>LEN(Tabla_Consulta_desde_proyectos[[#This Row],[PRYApath]])/5-1</f>
        <v>0</v>
      </c>
    </row>
    <row r="285" spans="1:8" hidden="1" x14ac:dyDescent="0.3">
      <c r="A285" t="s">
        <v>4648</v>
      </c>
      <c r="B285" t="s">
        <v>6647</v>
      </c>
      <c r="C285" t="s">
        <v>326</v>
      </c>
      <c r="D285" t="s">
        <v>6396</v>
      </c>
      <c r="F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">
        <f>Tabla_Consulta_desde_proyectos[[#This Row],[PRYRAhoras]]-Tabla_Consulta_desde_proyectos[[#This Row],[Actuales]]</f>
        <v>0</v>
      </c>
      <c r="H285">
        <f>LEN(Tabla_Consulta_desde_proyectos[[#This Row],[PRYApath]])/5-1</f>
        <v>1</v>
      </c>
    </row>
    <row r="286" spans="1:8" hidden="1" x14ac:dyDescent="0.3">
      <c r="A286" t="s">
        <v>4648</v>
      </c>
      <c r="B286" t="s">
        <v>6648</v>
      </c>
      <c r="C286" t="s">
        <v>1087</v>
      </c>
      <c r="D286" t="s">
        <v>6397</v>
      </c>
      <c r="F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6">
        <f>Tabla_Consulta_desde_proyectos[[#This Row],[PRYRAhoras]]-Tabla_Consulta_desde_proyectos[[#This Row],[Actuales]]</f>
        <v>0</v>
      </c>
      <c r="H286">
        <f>LEN(Tabla_Consulta_desde_proyectos[[#This Row],[PRYApath]])/5-1</f>
        <v>1</v>
      </c>
    </row>
    <row r="287" spans="1:8" hidden="1" x14ac:dyDescent="0.3">
      <c r="A287" t="s">
        <v>4648</v>
      </c>
      <c r="B287" t="s">
        <v>6649</v>
      </c>
      <c r="C287" t="s">
        <v>1088</v>
      </c>
      <c r="D287" t="s">
        <v>6398</v>
      </c>
      <c r="F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">
        <f>Tabla_Consulta_desde_proyectos[[#This Row],[PRYRAhoras]]-Tabla_Consulta_desde_proyectos[[#This Row],[Actuales]]</f>
        <v>0</v>
      </c>
      <c r="H287">
        <f>LEN(Tabla_Consulta_desde_proyectos[[#This Row],[PRYApath]])/5-1</f>
        <v>1</v>
      </c>
    </row>
    <row r="288" spans="1:8" hidden="1" x14ac:dyDescent="0.3">
      <c r="A288" t="s">
        <v>4648</v>
      </c>
      <c r="B288" t="s">
        <v>6650</v>
      </c>
      <c r="C288" t="s">
        <v>1092</v>
      </c>
      <c r="D288" t="s">
        <v>6399</v>
      </c>
      <c r="F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">
        <f>Tabla_Consulta_desde_proyectos[[#This Row],[PRYRAhoras]]-Tabla_Consulta_desde_proyectos[[#This Row],[Actuales]]</f>
        <v>0</v>
      </c>
      <c r="H288">
        <f>LEN(Tabla_Consulta_desde_proyectos[[#This Row],[PRYApath]])/5-1</f>
        <v>1</v>
      </c>
    </row>
    <row r="289" spans="1:8" hidden="1" x14ac:dyDescent="0.3">
      <c r="A289" t="s">
        <v>4648</v>
      </c>
      <c r="B289" t="s">
        <v>6651</v>
      </c>
      <c r="C289" t="s">
        <v>1093</v>
      </c>
      <c r="D289" t="s">
        <v>6400</v>
      </c>
      <c r="F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">
        <f>Tabla_Consulta_desde_proyectos[[#This Row],[PRYRAhoras]]-Tabla_Consulta_desde_proyectos[[#This Row],[Actuales]]</f>
        <v>0</v>
      </c>
      <c r="H289">
        <f>LEN(Tabla_Consulta_desde_proyectos[[#This Row],[PRYApath]])/5-1</f>
        <v>1</v>
      </c>
    </row>
    <row r="290" spans="1:8" hidden="1" x14ac:dyDescent="0.3">
      <c r="A290" t="s">
        <v>4648</v>
      </c>
      <c r="B290" t="s">
        <v>6652</v>
      </c>
      <c r="C290" t="s">
        <v>1094</v>
      </c>
      <c r="D290" t="s">
        <v>6401</v>
      </c>
      <c r="F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">
        <f>Tabla_Consulta_desde_proyectos[[#This Row],[PRYRAhoras]]-Tabla_Consulta_desde_proyectos[[#This Row],[Actuales]]</f>
        <v>0</v>
      </c>
      <c r="H290">
        <f>LEN(Tabla_Consulta_desde_proyectos[[#This Row],[PRYApath]])/5-1</f>
        <v>1</v>
      </c>
    </row>
    <row r="291" spans="1:8" hidden="1" x14ac:dyDescent="0.3">
      <c r="A291" t="s">
        <v>4648</v>
      </c>
      <c r="B291" t="s">
        <v>6653</v>
      </c>
      <c r="C291" t="s">
        <v>3904</v>
      </c>
      <c r="D291" t="s">
        <v>6402</v>
      </c>
      <c r="F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">
        <f>Tabla_Consulta_desde_proyectos[[#This Row],[PRYRAhoras]]-Tabla_Consulta_desde_proyectos[[#This Row],[Actuales]]</f>
        <v>0</v>
      </c>
      <c r="H291">
        <f>LEN(Tabla_Consulta_desde_proyectos[[#This Row],[PRYApath]])/5-1</f>
        <v>1</v>
      </c>
    </row>
    <row r="292" spans="1:8" hidden="1" x14ac:dyDescent="0.3">
      <c r="A292" t="s">
        <v>4648</v>
      </c>
      <c r="B292" t="s">
        <v>6654</v>
      </c>
      <c r="C292" t="s">
        <v>3905</v>
      </c>
      <c r="D292" t="s">
        <v>6403</v>
      </c>
      <c r="F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2">
        <f>Tabla_Consulta_desde_proyectos[[#This Row],[PRYRAhoras]]-Tabla_Consulta_desde_proyectos[[#This Row],[Actuales]]</f>
        <v>0</v>
      </c>
      <c r="H292">
        <f>LEN(Tabla_Consulta_desde_proyectos[[#This Row],[PRYApath]])/5-1</f>
        <v>1</v>
      </c>
    </row>
    <row r="293" spans="1:8" hidden="1" x14ac:dyDescent="0.3">
      <c r="A293" t="s">
        <v>4648</v>
      </c>
      <c r="B293" t="s">
        <v>6655</v>
      </c>
      <c r="C293" t="s">
        <v>4336</v>
      </c>
      <c r="D293" t="s">
        <v>6405</v>
      </c>
      <c r="F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3">
        <f>Tabla_Consulta_desde_proyectos[[#This Row],[PRYRAhoras]]-Tabla_Consulta_desde_proyectos[[#This Row],[Actuales]]</f>
        <v>0</v>
      </c>
      <c r="H293">
        <f>LEN(Tabla_Consulta_desde_proyectos[[#This Row],[PRYApath]])/5-1</f>
        <v>1</v>
      </c>
    </row>
    <row r="294" spans="1:8" hidden="1" x14ac:dyDescent="0.3">
      <c r="A294" t="s">
        <v>4648</v>
      </c>
      <c r="B294" t="s">
        <v>6656</v>
      </c>
      <c r="C294" t="s">
        <v>4337</v>
      </c>
      <c r="D294" t="s">
        <v>6407</v>
      </c>
      <c r="F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">
        <f>Tabla_Consulta_desde_proyectos[[#This Row],[PRYRAhoras]]-Tabla_Consulta_desde_proyectos[[#This Row],[Actuales]]</f>
        <v>0</v>
      </c>
      <c r="H294">
        <f>LEN(Tabla_Consulta_desde_proyectos[[#This Row],[PRYApath]])/5-1</f>
        <v>1</v>
      </c>
    </row>
    <row r="295" spans="1:8" hidden="1" x14ac:dyDescent="0.3">
      <c r="A295" t="s">
        <v>4648</v>
      </c>
      <c r="B295" t="s">
        <v>6657</v>
      </c>
      <c r="C295" t="s">
        <v>6658</v>
      </c>
      <c r="D295" t="s">
        <v>6659</v>
      </c>
      <c r="F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">
        <f>Tabla_Consulta_desde_proyectos[[#This Row],[PRYRAhoras]]-Tabla_Consulta_desde_proyectos[[#This Row],[Actuales]]</f>
        <v>0</v>
      </c>
      <c r="H295">
        <f>LEN(Tabla_Consulta_desde_proyectos[[#This Row],[PRYApath]])/5-1</f>
        <v>0</v>
      </c>
    </row>
    <row r="296" spans="1:8" hidden="1" x14ac:dyDescent="0.3">
      <c r="A296" t="s">
        <v>4648</v>
      </c>
      <c r="B296" t="s">
        <v>6660</v>
      </c>
      <c r="C296" t="s">
        <v>326</v>
      </c>
      <c r="D296" t="s">
        <v>6396</v>
      </c>
      <c r="F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">
        <f>Tabla_Consulta_desde_proyectos[[#This Row],[PRYRAhoras]]-Tabla_Consulta_desde_proyectos[[#This Row],[Actuales]]</f>
        <v>0</v>
      </c>
      <c r="H296">
        <f>LEN(Tabla_Consulta_desde_proyectos[[#This Row],[PRYApath]])/5-1</f>
        <v>1</v>
      </c>
    </row>
    <row r="297" spans="1:8" hidden="1" x14ac:dyDescent="0.3">
      <c r="A297" t="s">
        <v>4648</v>
      </c>
      <c r="B297" t="s">
        <v>6661</v>
      </c>
      <c r="C297" t="s">
        <v>1087</v>
      </c>
      <c r="D297" t="s">
        <v>6397</v>
      </c>
      <c r="F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7">
        <f>Tabla_Consulta_desde_proyectos[[#This Row],[PRYRAhoras]]-Tabla_Consulta_desde_proyectos[[#This Row],[Actuales]]</f>
        <v>0</v>
      </c>
      <c r="H297">
        <f>LEN(Tabla_Consulta_desde_proyectos[[#This Row],[PRYApath]])/5-1</f>
        <v>1</v>
      </c>
    </row>
    <row r="298" spans="1:8" hidden="1" x14ac:dyDescent="0.3">
      <c r="A298" t="s">
        <v>4648</v>
      </c>
      <c r="B298" t="s">
        <v>6662</v>
      </c>
      <c r="C298" t="s">
        <v>1088</v>
      </c>
      <c r="D298" t="s">
        <v>6398</v>
      </c>
      <c r="F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">
        <f>Tabla_Consulta_desde_proyectos[[#This Row],[PRYRAhoras]]-Tabla_Consulta_desde_proyectos[[#This Row],[Actuales]]</f>
        <v>0</v>
      </c>
      <c r="H298">
        <f>LEN(Tabla_Consulta_desde_proyectos[[#This Row],[PRYApath]])/5-1</f>
        <v>1</v>
      </c>
    </row>
    <row r="299" spans="1:8" hidden="1" x14ac:dyDescent="0.3">
      <c r="A299" t="s">
        <v>4648</v>
      </c>
      <c r="B299" t="s">
        <v>6663</v>
      </c>
      <c r="C299" t="s">
        <v>1092</v>
      </c>
      <c r="D299" t="s">
        <v>6399</v>
      </c>
      <c r="F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">
        <f>Tabla_Consulta_desde_proyectos[[#This Row],[PRYRAhoras]]-Tabla_Consulta_desde_proyectos[[#This Row],[Actuales]]</f>
        <v>0</v>
      </c>
      <c r="H299">
        <f>LEN(Tabla_Consulta_desde_proyectos[[#This Row],[PRYApath]])/5-1</f>
        <v>1</v>
      </c>
    </row>
    <row r="300" spans="1:8" hidden="1" x14ac:dyDescent="0.3">
      <c r="A300" t="s">
        <v>4648</v>
      </c>
      <c r="B300" t="s">
        <v>6664</v>
      </c>
      <c r="C300" t="s">
        <v>1093</v>
      </c>
      <c r="D300" t="s">
        <v>6400</v>
      </c>
      <c r="F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">
        <f>Tabla_Consulta_desde_proyectos[[#This Row],[PRYRAhoras]]-Tabla_Consulta_desde_proyectos[[#This Row],[Actuales]]</f>
        <v>0</v>
      </c>
      <c r="H300">
        <f>LEN(Tabla_Consulta_desde_proyectos[[#This Row],[PRYApath]])/5-1</f>
        <v>1</v>
      </c>
    </row>
    <row r="301" spans="1:8" hidden="1" x14ac:dyDescent="0.3">
      <c r="A301" t="s">
        <v>4648</v>
      </c>
      <c r="B301" t="s">
        <v>6665</v>
      </c>
      <c r="C301" t="s">
        <v>1094</v>
      </c>
      <c r="D301" t="s">
        <v>6401</v>
      </c>
      <c r="F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">
        <f>Tabla_Consulta_desde_proyectos[[#This Row],[PRYRAhoras]]-Tabla_Consulta_desde_proyectos[[#This Row],[Actuales]]</f>
        <v>0</v>
      </c>
      <c r="H301">
        <f>LEN(Tabla_Consulta_desde_proyectos[[#This Row],[PRYApath]])/5-1</f>
        <v>1</v>
      </c>
    </row>
    <row r="302" spans="1:8" hidden="1" x14ac:dyDescent="0.3">
      <c r="A302" t="s">
        <v>4648</v>
      </c>
      <c r="B302" t="s">
        <v>6666</v>
      </c>
      <c r="C302" t="s">
        <v>3904</v>
      </c>
      <c r="D302" t="s">
        <v>6402</v>
      </c>
      <c r="F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2">
        <f>Tabla_Consulta_desde_proyectos[[#This Row],[PRYRAhoras]]-Tabla_Consulta_desde_proyectos[[#This Row],[Actuales]]</f>
        <v>0</v>
      </c>
      <c r="H302">
        <f>LEN(Tabla_Consulta_desde_proyectos[[#This Row],[PRYApath]])/5-1</f>
        <v>1</v>
      </c>
    </row>
    <row r="303" spans="1:8" hidden="1" x14ac:dyDescent="0.3">
      <c r="A303" t="s">
        <v>4648</v>
      </c>
      <c r="B303" t="s">
        <v>6667</v>
      </c>
      <c r="C303" t="s">
        <v>3905</v>
      </c>
      <c r="D303" t="s">
        <v>6403</v>
      </c>
      <c r="F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3">
        <f>Tabla_Consulta_desde_proyectos[[#This Row],[PRYRAhoras]]-Tabla_Consulta_desde_proyectos[[#This Row],[Actuales]]</f>
        <v>0</v>
      </c>
      <c r="H303">
        <f>LEN(Tabla_Consulta_desde_proyectos[[#This Row],[PRYApath]])/5-1</f>
        <v>1</v>
      </c>
    </row>
    <row r="304" spans="1:8" hidden="1" x14ac:dyDescent="0.3">
      <c r="A304" t="s">
        <v>4648</v>
      </c>
      <c r="B304" t="s">
        <v>6668</v>
      </c>
      <c r="C304" t="s">
        <v>4336</v>
      </c>
      <c r="D304" t="s">
        <v>6405</v>
      </c>
      <c r="F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4">
        <f>Tabla_Consulta_desde_proyectos[[#This Row],[PRYRAhoras]]-Tabla_Consulta_desde_proyectos[[#This Row],[Actuales]]</f>
        <v>0</v>
      </c>
      <c r="H304">
        <f>LEN(Tabla_Consulta_desde_proyectos[[#This Row],[PRYApath]])/5-1</f>
        <v>1</v>
      </c>
    </row>
    <row r="305" spans="1:8" hidden="1" x14ac:dyDescent="0.3">
      <c r="A305" t="s">
        <v>4648</v>
      </c>
      <c r="B305" t="s">
        <v>6669</v>
      </c>
      <c r="C305" t="s">
        <v>4337</v>
      </c>
      <c r="D305" t="s">
        <v>6407</v>
      </c>
      <c r="F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5">
        <f>Tabla_Consulta_desde_proyectos[[#This Row],[PRYRAhoras]]-Tabla_Consulta_desde_proyectos[[#This Row],[Actuales]]</f>
        <v>0</v>
      </c>
      <c r="H305">
        <f>LEN(Tabla_Consulta_desde_proyectos[[#This Row],[PRYApath]])/5-1</f>
        <v>1</v>
      </c>
    </row>
    <row r="306" spans="1:8" hidden="1" x14ac:dyDescent="0.3">
      <c r="A306" t="s">
        <v>4648</v>
      </c>
      <c r="B306" t="s">
        <v>6670</v>
      </c>
      <c r="C306" t="s">
        <v>6671</v>
      </c>
      <c r="D306" t="s">
        <v>6672</v>
      </c>
      <c r="F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">
        <f>Tabla_Consulta_desde_proyectos[[#This Row],[PRYRAhoras]]-Tabla_Consulta_desde_proyectos[[#This Row],[Actuales]]</f>
        <v>0</v>
      </c>
      <c r="H306">
        <f>LEN(Tabla_Consulta_desde_proyectos[[#This Row],[PRYApath]])/5-1</f>
        <v>0</v>
      </c>
    </row>
    <row r="307" spans="1:8" hidden="1" x14ac:dyDescent="0.3">
      <c r="A307" t="s">
        <v>4648</v>
      </c>
      <c r="B307" t="s">
        <v>6673</v>
      </c>
      <c r="C307" t="s">
        <v>326</v>
      </c>
      <c r="D307" t="s">
        <v>6396</v>
      </c>
      <c r="F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">
        <f>Tabla_Consulta_desde_proyectos[[#This Row],[PRYRAhoras]]-Tabla_Consulta_desde_proyectos[[#This Row],[Actuales]]</f>
        <v>0</v>
      </c>
      <c r="H307">
        <f>LEN(Tabla_Consulta_desde_proyectos[[#This Row],[PRYApath]])/5-1</f>
        <v>1</v>
      </c>
    </row>
    <row r="308" spans="1:8" hidden="1" x14ac:dyDescent="0.3">
      <c r="A308" t="s">
        <v>4648</v>
      </c>
      <c r="B308" t="s">
        <v>6674</v>
      </c>
      <c r="C308" t="s">
        <v>1087</v>
      </c>
      <c r="D308" t="s">
        <v>6397</v>
      </c>
      <c r="F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8">
        <f>Tabla_Consulta_desde_proyectos[[#This Row],[PRYRAhoras]]-Tabla_Consulta_desde_proyectos[[#This Row],[Actuales]]</f>
        <v>0</v>
      </c>
      <c r="H308">
        <f>LEN(Tabla_Consulta_desde_proyectos[[#This Row],[PRYApath]])/5-1</f>
        <v>1</v>
      </c>
    </row>
    <row r="309" spans="1:8" hidden="1" x14ac:dyDescent="0.3">
      <c r="A309" t="s">
        <v>4648</v>
      </c>
      <c r="B309" t="s">
        <v>6675</v>
      </c>
      <c r="C309" t="s">
        <v>1088</v>
      </c>
      <c r="D309" t="s">
        <v>6398</v>
      </c>
      <c r="F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9">
        <f>Tabla_Consulta_desde_proyectos[[#This Row],[PRYRAhoras]]-Tabla_Consulta_desde_proyectos[[#This Row],[Actuales]]</f>
        <v>0</v>
      </c>
      <c r="H309">
        <f>LEN(Tabla_Consulta_desde_proyectos[[#This Row],[PRYApath]])/5-1</f>
        <v>1</v>
      </c>
    </row>
    <row r="310" spans="1:8" hidden="1" x14ac:dyDescent="0.3">
      <c r="A310" t="s">
        <v>4648</v>
      </c>
      <c r="B310" t="s">
        <v>6676</v>
      </c>
      <c r="C310" t="s">
        <v>1092</v>
      </c>
      <c r="D310" t="s">
        <v>6399</v>
      </c>
      <c r="F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">
        <f>Tabla_Consulta_desde_proyectos[[#This Row],[PRYRAhoras]]-Tabla_Consulta_desde_proyectos[[#This Row],[Actuales]]</f>
        <v>0</v>
      </c>
      <c r="H310">
        <f>LEN(Tabla_Consulta_desde_proyectos[[#This Row],[PRYApath]])/5-1</f>
        <v>1</v>
      </c>
    </row>
    <row r="311" spans="1:8" hidden="1" x14ac:dyDescent="0.3">
      <c r="A311" t="s">
        <v>4648</v>
      </c>
      <c r="B311" t="s">
        <v>6677</v>
      </c>
      <c r="C311" t="s">
        <v>1093</v>
      </c>
      <c r="D311" t="s">
        <v>6400</v>
      </c>
      <c r="F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">
        <f>Tabla_Consulta_desde_proyectos[[#This Row],[PRYRAhoras]]-Tabla_Consulta_desde_proyectos[[#This Row],[Actuales]]</f>
        <v>0</v>
      </c>
      <c r="H311">
        <f>LEN(Tabla_Consulta_desde_proyectos[[#This Row],[PRYApath]])/5-1</f>
        <v>1</v>
      </c>
    </row>
    <row r="312" spans="1:8" hidden="1" x14ac:dyDescent="0.3">
      <c r="A312" t="s">
        <v>4648</v>
      </c>
      <c r="B312" t="s">
        <v>6678</v>
      </c>
      <c r="C312" t="s">
        <v>1094</v>
      </c>
      <c r="D312" t="s">
        <v>6401</v>
      </c>
      <c r="F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">
        <f>Tabla_Consulta_desde_proyectos[[#This Row],[PRYRAhoras]]-Tabla_Consulta_desde_proyectos[[#This Row],[Actuales]]</f>
        <v>0</v>
      </c>
      <c r="H312">
        <f>LEN(Tabla_Consulta_desde_proyectos[[#This Row],[PRYApath]])/5-1</f>
        <v>1</v>
      </c>
    </row>
    <row r="313" spans="1:8" hidden="1" x14ac:dyDescent="0.3">
      <c r="A313" t="s">
        <v>4648</v>
      </c>
      <c r="B313" t="s">
        <v>6679</v>
      </c>
      <c r="C313" t="s">
        <v>3904</v>
      </c>
      <c r="D313" t="s">
        <v>6402</v>
      </c>
      <c r="F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3">
        <f>Tabla_Consulta_desde_proyectos[[#This Row],[PRYRAhoras]]-Tabla_Consulta_desde_proyectos[[#This Row],[Actuales]]</f>
        <v>0</v>
      </c>
      <c r="H313">
        <f>LEN(Tabla_Consulta_desde_proyectos[[#This Row],[PRYApath]])/5-1</f>
        <v>1</v>
      </c>
    </row>
    <row r="314" spans="1:8" hidden="1" x14ac:dyDescent="0.3">
      <c r="A314" t="s">
        <v>4648</v>
      </c>
      <c r="B314" t="s">
        <v>6680</v>
      </c>
      <c r="C314" t="s">
        <v>3905</v>
      </c>
      <c r="D314" t="s">
        <v>6403</v>
      </c>
      <c r="F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4">
        <f>Tabla_Consulta_desde_proyectos[[#This Row],[PRYRAhoras]]-Tabla_Consulta_desde_proyectos[[#This Row],[Actuales]]</f>
        <v>0</v>
      </c>
      <c r="H314">
        <f>LEN(Tabla_Consulta_desde_proyectos[[#This Row],[PRYApath]])/5-1</f>
        <v>1</v>
      </c>
    </row>
    <row r="315" spans="1:8" hidden="1" x14ac:dyDescent="0.3">
      <c r="A315" t="s">
        <v>4648</v>
      </c>
      <c r="B315" t="s">
        <v>6681</v>
      </c>
      <c r="C315" t="s">
        <v>4336</v>
      </c>
      <c r="D315" t="s">
        <v>6405</v>
      </c>
      <c r="F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5">
        <f>Tabla_Consulta_desde_proyectos[[#This Row],[PRYRAhoras]]-Tabla_Consulta_desde_proyectos[[#This Row],[Actuales]]</f>
        <v>0</v>
      </c>
      <c r="H315">
        <f>LEN(Tabla_Consulta_desde_proyectos[[#This Row],[PRYApath]])/5-1</f>
        <v>1</v>
      </c>
    </row>
    <row r="316" spans="1:8" hidden="1" x14ac:dyDescent="0.3">
      <c r="A316" t="s">
        <v>4648</v>
      </c>
      <c r="B316" t="s">
        <v>6682</v>
      </c>
      <c r="C316" t="s">
        <v>4337</v>
      </c>
      <c r="D316" t="s">
        <v>6407</v>
      </c>
      <c r="F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6">
        <f>Tabla_Consulta_desde_proyectos[[#This Row],[PRYRAhoras]]-Tabla_Consulta_desde_proyectos[[#This Row],[Actuales]]</f>
        <v>0</v>
      </c>
      <c r="H316">
        <f>LEN(Tabla_Consulta_desde_proyectos[[#This Row],[PRYApath]])/5-1</f>
        <v>1</v>
      </c>
    </row>
    <row r="317" spans="1:8" hidden="1" x14ac:dyDescent="0.3">
      <c r="A317" t="s">
        <v>4648</v>
      </c>
      <c r="B317" t="s">
        <v>6683</v>
      </c>
      <c r="C317" t="s">
        <v>6684</v>
      </c>
      <c r="D317" t="s">
        <v>6685</v>
      </c>
      <c r="F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">
        <f>Tabla_Consulta_desde_proyectos[[#This Row],[PRYRAhoras]]-Tabla_Consulta_desde_proyectos[[#This Row],[Actuales]]</f>
        <v>0</v>
      </c>
      <c r="H317">
        <f>LEN(Tabla_Consulta_desde_proyectos[[#This Row],[PRYApath]])/5-1</f>
        <v>0</v>
      </c>
    </row>
    <row r="318" spans="1:8" hidden="1" x14ac:dyDescent="0.3">
      <c r="A318" t="s">
        <v>4648</v>
      </c>
      <c r="B318" t="s">
        <v>6686</v>
      </c>
      <c r="C318" t="s">
        <v>326</v>
      </c>
      <c r="D318" t="s">
        <v>6396</v>
      </c>
      <c r="F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">
        <f>Tabla_Consulta_desde_proyectos[[#This Row],[PRYRAhoras]]-Tabla_Consulta_desde_proyectos[[#This Row],[Actuales]]</f>
        <v>0</v>
      </c>
      <c r="H318">
        <f>LEN(Tabla_Consulta_desde_proyectos[[#This Row],[PRYApath]])/5-1</f>
        <v>1</v>
      </c>
    </row>
    <row r="319" spans="1:8" hidden="1" x14ac:dyDescent="0.3">
      <c r="A319" t="s">
        <v>4648</v>
      </c>
      <c r="B319" t="s">
        <v>6687</v>
      </c>
      <c r="C319" t="s">
        <v>1087</v>
      </c>
      <c r="D319" t="s">
        <v>6397</v>
      </c>
      <c r="F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">
        <f>Tabla_Consulta_desde_proyectos[[#This Row],[PRYRAhoras]]-Tabla_Consulta_desde_proyectos[[#This Row],[Actuales]]</f>
        <v>0</v>
      </c>
      <c r="H319">
        <f>LEN(Tabla_Consulta_desde_proyectos[[#This Row],[PRYApath]])/5-1</f>
        <v>1</v>
      </c>
    </row>
    <row r="320" spans="1:8" hidden="1" x14ac:dyDescent="0.3">
      <c r="A320" t="s">
        <v>4648</v>
      </c>
      <c r="B320" t="s">
        <v>6688</v>
      </c>
      <c r="C320" t="s">
        <v>1088</v>
      </c>
      <c r="D320" t="s">
        <v>6398</v>
      </c>
      <c r="F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">
        <f>Tabla_Consulta_desde_proyectos[[#This Row],[PRYRAhoras]]-Tabla_Consulta_desde_proyectos[[#This Row],[Actuales]]</f>
        <v>0</v>
      </c>
      <c r="H320">
        <f>LEN(Tabla_Consulta_desde_proyectos[[#This Row],[PRYApath]])/5-1</f>
        <v>1</v>
      </c>
    </row>
    <row r="321" spans="1:8" hidden="1" x14ac:dyDescent="0.3">
      <c r="A321" t="s">
        <v>4648</v>
      </c>
      <c r="B321" t="s">
        <v>6689</v>
      </c>
      <c r="C321" t="s">
        <v>1092</v>
      </c>
      <c r="D321" t="s">
        <v>6399</v>
      </c>
      <c r="F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">
        <f>Tabla_Consulta_desde_proyectos[[#This Row],[PRYRAhoras]]-Tabla_Consulta_desde_proyectos[[#This Row],[Actuales]]</f>
        <v>0</v>
      </c>
      <c r="H321">
        <f>LEN(Tabla_Consulta_desde_proyectos[[#This Row],[PRYApath]])/5-1</f>
        <v>1</v>
      </c>
    </row>
    <row r="322" spans="1:8" hidden="1" x14ac:dyDescent="0.3">
      <c r="A322" t="s">
        <v>4648</v>
      </c>
      <c r="B322" t="s">
        <v>6690</v>
      </c>
      <c r="C322" t="s">
        <v>1093</v>
      </c>
      <c r="D322" t="s">
        <v>6400</v>
      </c>
      <c r="F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">
        <f>Tabla_Consulta_desde_proyectos[[#This Row],[PRYRAhoras]]-Tabla_Consulta_desde_proyectos[[#This Row],[Actuales]]</f>
        <v>0</v>
      </c>
      <c r="H322">
        <f>LEN(Tabla_Consulta_desde_proyectos[[#This Row],[PRYApath]])/5-1</f>
        <v>1</v>
      </c>
    </row>
    <row r="323" spans="1:8" hidden="1" x14ac:dyDescent="0.3">
      <c r="A323" t="s">
        <v>4648</v>
      </c>
      <c r="B323" t="s">
        <v>6691</v>
      </c>
      <c r="C323" t="s">
        <v>1094</v>
      </c>
      <c r="D323" t="s">
        <v>6401</v>
      </c>
      <c r="F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">
        <f>Tabla_Consulta_desde_proyectos[[#This Row],[PRYRAhoras]]-Tabla_Consulta_desde_proyectos[[#This Row],[Actuales]]</f>
        <v>0</v>
      </c>
      <c r="H323">
        <f>LEN(Tabla_Consulta_desde_proyectos[[#This Row],[PRYApath]])/5-1</f>
        <v>1</v>
      </c>
    </row>
    <row r="324" spans="1:8" hidden="1" x14ac:dyDescent="0.3">
      <c r="A324" t="s">
        <v>4648</v>
      </c>
      <c r="B324" t="s">
        <v>6692</v>
      </c>
      <c r="C324" t="s">
        <v>3904</v>
      </c>
      <c r="D324" t="s">
        <v>6402</v>
      </c>
      <c r="F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">
        <f>Tabla_Consulta_desde_proyectos[[#This Row],[PRYRAhoras]]-Tabla_Consulta_desde_proyectos[[#This Row],[Actuales]]</f>
        <v>0</v>
      </c>
      <c r="H324">
        <f>LEN(Tabla_Consulta_desde_proyectos[[#This Row],[PRYApath]])/5-1</f>
        <v>1</v>
      </c>
    </row>
    <row r="325" spans="1:8" hidden="1" x14ac:dyDescent="0.3">
      <c r="A325" t="s">
        <v>4648</v>
      </c>
      <c r="B325" t="s">
        <v>6693</v>
      </c>
      <c r="C325" t="s">
        <v>3905</v>
      </c>
      <c r="D325" t="s">
        <v>6403</v>
      </c>
      <c r="F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">
        <f>Tabla_Consulta_desde_proyectos[[#This Row],[PRYRAhoras]]-Tabla_Consulta_desde_proyectos[[#This Row],[Actuales]]</f>
        <v>0</v>
      </c>
      <c r="H325">
        <f>LEN(Tabla_Consulta_desde_proyectos[[#This Row],[PRYApath]])/5-1</f>
        <v>1</v>
      </c>
    </row>
    <row r="326" spans="1:8" hidden="1" x14ac:dyDescent="0.3">
      <c r="A326" t="s">
        <v>4648</v>
      </c>
      <c r="B326" t="s">
        <v>6694</v>
      </c>
      <c r="C326" t="s">
        <v>4336</v>
      </c>
      <c r="D326" t="s">
        <v>6405</v>
      </c>
      <c r="F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">
        <f>Tabla_Consulta_desde_proyectos[[#This Row],[PRYRAhoras]]-Tabla_Consulta_desde_proyectos[[#This Row],[Actuales]]</f>
        <v>0</v>
      </c>
      <c r="H326">
        <f>LEN(Tabla_Consulta_desde_proyectos[[#This Row],[PRYApath]])/5-1</f>
        <v>1</v>
      </c>
    </row>
    <row r="327" spans="1:8" hidden="1" x14ac:dyDescent="0.3">
      <c r="A327" t="s">
        <v>4648</v>
      </c>
      <c r="B327" t="s">
        <v>6695</v>
      </c>
      <c r="C327" t="s">
        <v>4337</v>
      </c>
      <c r="D327" t="s">
        <v>6407</v>
      </c>
      <c r="F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">
        <f>Tabla_Consulta_desde_proyectos[[#This Row],[PRYRAhoras]]-Tabla_Consulta_desde_proyectos[[#This Row],[Actuales]]</f>
        <v>0</v>
      </c>
      <c r="H327">
        <f>LEN(Tabla_Consulta_desde_proyectos[[#This Row],[PRYApath]])/5-1</f>
        <v>1</v>
      </c>
    </row>
    <row r="328" spans="1:8" hidden="1" x14ac:dyDescent="0.3">
      <c r="A328" t="s">
        <v>4648</v>
      </c>
      <c r="B328" t="s">
        <v>6696</v>
      </c>
      <c r="C328" t="s">
        <v>6697</v>
      </c>
      <c r="D328" t="s">
        <v>6698</v>
      </c>
      <c r="F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">
        <f>Tabla_Consulta_desde_proyectos[[#This Row],[PRYRAhoras]]-Tabla_Consulta_desde_proyectos[[#This Row],[Actuales]]</f>
        <v>0</v>
      </c>
      <c r="H328">
        <f>LEN(Tabla_Consulta_desde_proyectos[[#This Row],[PRYApath]])/5-1</f>
        <v>0</v>
      </c>
    </row>
    <row r="329" spans="1:8" hidden="1" x14ac:dyDescent="0.3">
      <c r="A329" t="s">
        <v>4648</v>
      </c>
      <c r="B329" t="s">
        <v>6699</v>
      </c>
      <c r="C329" t="s">
        <v>326</v>
      </c>
      <c r="D329" t="s">
        <v>6396</v>
      </c>
      <c r="F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">
        <f>Tabla_Consulta_desde_proyectos[[#This Row],[PRYRAhoras]]-Tabla_Consulta_desde_proyectos[[#This Row],[Actuales]]</f>
        <v>0</v>
      </c>
      <c r="H329">
        <f>LEN(Tabla_Consulta_desde_proyectos[[#This Row],[PRYApath]])/5-1</f>
        <v>1</v>
      </c>
    </row>
    <row r="330" spans="1:8" hidden="1" x14ac:dyDescent="0.3">
      <c r="A330" t="s">
        <v>4648</v>
      </c>
      <c r="B330" t="s">
        <v>6700</v>
      </c>
      <c r="C330" t="s">
        <v>1087</v>
      </c>
      <c r="D330" t="s">
        <v>6397</v>
      </c>
      <c r="F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">
        <f>Tabla_Consulta_desde_proyectos[[#This Row],[PRYRAhoras]]-Tabla_Consulta_desde_proyectos[[#This Row],[Actuales]]</f>
        <v>0</v>
      </c>
      <c r="H330">
        <f>LEN(Tabla_Consulta_desde_proyectos[[#This Row],[PRYApath]])/5-1</f>
        <v>1</v>
      </c>
    </row>
    <row r="331" spans="1:8" hidden="1" x14ac:dyDescent="0.3">
      <c r="A331" t="s">
        <v>4648</v>
      </c>
      <c r="B331" t="s">
        <v>6701</v>
      </c>
      <c r="C331" t="s">
        <v>1088</v>
      </c>
      <c r="D331" t="s">
        <v>6398</v>
      </c>
      <c r="F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">
        <f>Tabla_Consulta_desde_proyectos[[#This Row],[PRYRAhoras]]-Tabla_Consulta_desde_proyectos[[#This Row],[Actuales]]</f>
        <v>0</v>
      </c>
      <c r="H331">
        <f>LEN(Tabla_Consulta_desde_proyectos[[#This Row],[PRYApath]])/5-1</f>
        <v>1</v>
      </c>
    </row>
    <row r="332" spans="1:8" hidden="1" x14ac:dyDescent="0.3">
      <c r="A332" t="s">
        <v>4648</v>
      </c>
      <c r="B332" t="s">
        <v>6702</v>
      </c>
      <c r="C332" t="s">
        <v>1092</v>
      </c>
      <c r="D332" t="s">
        <v>6399</v>
      </c>
      <c r="F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">
        <f>Tabla_Consulta_desde_proyectos[[#This Row],[PRYRAhoras]]-Tabla_Consulta_desde_proyectos[[#This Row],[Actuales]]</f>
        <v>0</v>
      </c>
      <c r="H332">
        <f>LEN(Tabla_Consulta_desde_proyectos[[#This Row],[PRYApath]])/5-1</f>
        <v>1</v>
      </c>
    </row>
    <row r="333" spans="1:8" hidden="1" x14ac:dyDescent="0.3">
      <c r="A333" t="s">
        <v>4648</v>
      </c>
      <c r="B333" t="s">
        <v>6703</v>
      </c>
      <c r="C333" t="s">
        <v>1093</v>
      </c>
      <c r="D333" t="s">
        <v>6400</v>
      </c>
      <c r="F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">
        <f>Tabla_Consulta_desde_proyectos[[#This Row],[PRYRAhoras]]-Tabla_Consulta_desde_proyectos[[#This Row],[Actuales]]</f>
        <v>0</v>
      </c>
      <c r="H333">
        <f>LEN(Tabla_Consulta_desde_proyectos[[#This Row],[PRYApath]])/5-1</f>
        <v>1</v>
      </c>
    </row>
    <row r="334" spans="1:8" hidden="1" x14ac:dyDescent="0.3">
      <c r="A334" t="s">
        <v>4648</v>
      </c>
      <c r="B334" t="s">
        <v>6704</v>
      </c>
      <c r="C334" t="s">
        <v>1094</v>
      </c>
      <c r="D334" t="s">
        <v>6401</v>
      </c>
      <c r="F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">
        <f>Tabla_Consulta_desde_proyectos[[#This Row],[PRYRAhoras]]-Tabla_Consulta_desde_proyectos[[#This Row],[Actuales]]</f>
        <v>0</v>
      </c>
      <c r="H334">
        <f>LEN(Tabla_Consulta_desde_proyectos[[#This Row],[PRYApath]])/5-1</f>
        <v>1</v>
      </c>
    </row>
    <row r="335" spans="1:8" hidden="1" x14ac:dyDescent="0.3">
      <c r="A335" t="s">
        <v>4648</v>
      </c>
      <c r="B335" t="s">
        <v>6705</v>
      </c>
      <c r="C335" t="s">
        <v>3904</v>
      </c>
      <c r="D335" t="s">
        <v>6402</v>
      </c>
      <c r="F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">
        <f>Tabla_Consulta_desde_proyectos[[#This Row],[PRYRAhoras]]-Tabla_Consulta_desde_proyectos[[#This Row],[Actuales]]</f>
        <v>0</v>
      </c>
      <c r="H335">
        <f>LEN(Tabla_Consulta_desde_proyectos[[#This Row],[PRYApath]])/5-1</f>
        <v>1</v>
      </c>
    </row>
    <row r="336" spans="1:8" hidden="1" x14ac:dyDescent="0.3">
      <c r="A336" t="s">
        <v>4648</v>
      </c>
      <c r="B336" t="s">
        <v>6706</v>
      </c>
      <c r="C336" t="s">
        <v>3905</v>
      </c>
      <c r="D336" t="s">
        <v>6403</v>
      </c>
      <c r="F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">
        <f>Tabla_Consulta_desde_proyectos[[#This Row],[PRYRAhoras]]-Tabla_Consulta_desde_proyectos[[#This Row],[Actuales]]</f>
        <v>0</v>
      </c>
      <c r="H336">
        <f>LEN(Tabla_Consulta_desde_proyectos[[#This Row],[PRYApath]])/5-1</f>
        <v>1</v>
      </c>
    </row>
    <row r="337" spans="1:8" hidden="1" x14ac:dyDescent="0.3">
      <c r="A337" t="s">
        <v>4648</v>
      </c>
      <c r="B337" t="s">
        <v>6707</v>
      </c>
      <c r="C337" t="s">
        <v>4336</v>
      </c>
      <c r="D337" t="s">
        <v>6405</v>
      </c>
      <c r="F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">
        <f>Tabla_Consulta_desde_proyectos[[#This Row],[PRYRAhoras]]-Tabla_Consulta_desde_proyectos[[#This Row],[Actuales]]</f>
        <v>0</v>
      </c>
      <c r="H337">
        <f>LEN(Tabla_Consulta_desde_proyectos[[#This Row],[PRYApath]])/5-1</f>
        <v>1</v>
      </c>
    </row>
    <row r="338" spans="1:8" hidden="1" x14ac:dyDescent="0.3">
      <c r="A338" t="s">
        <v>4648</v>
      </c>
      <c r="B338" t="s">
        <v>6708</v>
      </c>
      <c r="C338" t="s">
        <v>4337</v>
      </c>
      <c r="D338" t="s">
        <v>6407</v>
      </c>
      <c r="F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">
        <f>Tabla_Consulta_desde_proyectos[[#This Row],[PRYRAhoras]]-Tabla_Consulta_desde_proyectos[[#This Row],[Actuales]]</f>
        <v>0</v>
      </c>
      <c r="H338">
        <f>LEN(Tabla_Consulta_desde_proyectos[[#This Row],[PRYApath]])/5-1</f>
        <v>1</v>
      </c>
    </row>
    <row r="339" spans="1:8" hidden="1" x14ac:dyDescent="0.3">
      <c r="A339" t="s">
        <v>4648</v>
      </c>
      <c r="B339" t="s">
        <v>6709</v>
      </c>
      <c r="C339" t="s">
        <v>6710</v>
      </c>
      <c r="D339" t="s">
        <v>6711</v>
      </c>
      <c r="F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">
        <f>Tabla_Consulta_desde_proyectos[[#This Row],[PRYRAhoras]]-Tabla_Consulta_desde_proyectos[[#This Row],[Actuales]]</f>
        <v>0</v>
      </c>
      <c r="H339">
        <f>LEN(Tabla_Consulta_desde_proyectos[[#This Row],[PRYApath]])/5-1</f>
        <v>0</v>
      </c>
    </row>
    <row r="340" spans="1:8" hidden="1" x14ac:dyDescent="0.3">
      <c r="A340" t="s">
        <v>4648</v>
      </c>
      <c r="B340" t="s">
        <v>6712</v>
      </c>
      <c r="C340" t="s">
        <v>326</v>
      </c>
      <c r="D340" t="s">
        <v>6396</v>
      </c>
      <c r="F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">
        <f>Tabla_Consulta_desde_proyectos[[#This Row],[PRYRAhoras]]-Tabla_Consulta_desde_proyectos[[#This Row],[Actuales]]</f>
        <v>0</v>
      </c>
      <c r="H340">
        <f>LEN(Tabla_Consulta_desde_proyectos[[#This Row],[PRYApath]])/5-1</f>
        <v>1</v>
      </c>
    </row>
    <row r="341" spans="1:8" hidden="1" x14ac:dyDescent="0.3">
      <c r="A341" t="s">
        <v>4648</v>
      </c>
      <c r="B341" t="s">
        <v>6713</v>
      </c>
      <c r="C341" t="s">
        <v>1087</v>
      </c>
      <c r="D341" t="s">
        <v>6397</v>
      </c>
      <c r="F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">
        <f>Tabla_Consulta_desde_proyectos[[#This Row],[PRYRAhoras]]-Tabla_Consulta_desde_proyectos[[#This Row],[Actuales]]</f>
        <v>0</v>
      </c>
      <c r="H341">
        <f>LEN(Tabla_Consulta_desde_proyectos[[#This Row],[PRYApath]])/5-1</f>
        <v>1</v>
      </c>
    </row>
    <row r="342" spans="1:8" hidden="1" x14ac:dyDescent="0.3">
      <c r="A342" t="s">
        <v>4648</v>
      </c>
      <c r="B342" t="s">
        <v>6714</v>
      </c>
      <c r="C342" t="s">
        <v>1088</v>
      </c>
      <c r="D342" t="s">
        <v>6398</v>
      </c>
      <c r="F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">
        <f>Tabla_Consulta_desde_proyectos[[#This Row],[PRYRAhoras]]-Tabla_Consulta_desde_proyectos[[#This Row],[Actuales]]</f>
        <v>0</v>
      </c>
      <c r="H342">
        <f>LEN(Tabla_Consulta_desde_proyectos[[#This Row],[PRYApath]])/5-1</f>
        <v>1</v>
      </c>
    </row>
    <row r="343" spans="1:8" hidden="1" x14ac:dyDescent="0.3">
      <c r="A343" t="s">
        <v>4648</v>
      </c>
      <c r="B343" t="s">
        <v>6715</v>
      </c>
      <c r="C343" t="s">
        <v>1092</v>
      </c>
      <c r="D343" t="s">
        <v>6399</v>
      </c>
      <c r="F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">
        <f>Tabla_Consulta_desde_proyectos[[#This Row],[PRYRAhoras]]-Tabla_Consulta_desde_proyectos[[#This Row],[Actuales]]</f>
        <v>0</v>
      </c>
      <c r="H343">
        <f>LEN(Tabla_Consulta_desde_proyectos[[#This Row],[PRYApath]])/5-1</f>
        <v>1</v>
      </c>
    </row>
    <row r="344" spans="1:8" hidden="1" x14ac:dyDescent="0.3">
      <c r="A344" t="s">
        <v>4648</v>
      </c>
      <c r="B344" t="s">
        <v>6716</v>
      </c>
      <c r="C344" t="s">
        <v>1093</v>
      </c>
      <c r="D344" t="s">
        <v>6400</v>
      </c>
      <c r="F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">
        <f>Tabla_Consulta_desde_proyectos[[#This Row],[PRYRAhoras]]-Tabla_Consulta_desde_proyectos[[#This Row],[Actuales]]</f>
        <v>0</v>
      </c>
      <c r="H344">
        <f>LEN(Tabla_Consulta_desde_proyectos[[#This Row],[PRYApath]])/5-1</f>
        <v>1</v>
      </c>
    </row>
    <row r="345" spans="1:8" hidden="1" x14ac:dyDescent="0.3">
      <c r="A345" t="s">
        <v>4648</v>
      </c>
      <c r="B345" t="s">
        <v>6717</v>
      </c>
      <c r="C345" t="s">
        <v>1094</v>
      </c>
      <c r="D345" t="s">
        <v>6401</v>
      </c>
      <c r="F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">
        <f>Tabla_Consulta_desde_proyectos[[#This Row],[PRYRAhoras]]-Tabla_Consulta_desde_proyectos[[#This Row],[Actuales]]</f>
        <v>0</v>
      </c>
      <c r="H345">
        <f>LEN(Tabla_Consulta_desde_proyectos[[#This Row],[PRYApath]])/5-1</f>
        <v>1</v>
      </c>
    </row>
    <row r="346" spans="1:8" hidden="1" x14ac:dyDescent="0.3">
      <c r="A346" t="s">
        <v>4648</v>
      </c>
      <c r="B346" t="s">
        <v>6718</v>
      </c>
      <c r="C346" t="s">
        <v>3904</v>
      </c>
      <c r="D346" t="s">
        <v>6402</v>
      </c>
      <c r="F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">
        <f>Tabla_Consulta_desde_proyectos[[#This Row],[PRYRAhoras]]-Tabla_Consulta_desde_proyectos[[#This Row],[Actuales]]</f>
        <v>0</v>
      </c>
      <c r="H346">
        <f>LEN(Tabla_Consulta_desde_proyectos[[#This Row],[PRYApath]])/5-1</f>
        <v>1</v>
      </c>
    </row>
    <row r="347" spans="1:8" hidden="1" x14ac:dyDescent="0.3">
      <c r="A347" t="s">
        <v>4648</v>
      </c>
      <c r="B347" t="s">
        <v>6719</v>
      </c>
      <c r="C347" t="s">
        <v>3905</v>
      </c>
      <c r="D347" t="s">
        <v>6403</v>
      </c>
      <c r="F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">
        <f>Tabla_Consulta_desde_proyectos[[#This Row],[PRYRAhoras]]-Tabla_Consulta_desde_proyectos[[#This Row],[Actuales]]</f>
        <v>0</v>
      </c>
      <c r="H347">
        <f>LEN(Tabla_Consulta_desde_proyectos[[#This Row],[PRYApath]])/5-1</f>
        <v>1</v>
      </c>
    </row>
    <row r="348" spans="1:8" hidden="1" x14ac:dyDescent="0.3">
      <c r="A348" t="s">
        <v>4648</v>
      </c>
      <c r="B348" t="s">
        <v>6720</v>
      </c>
      <c r="C348" t="s">
        <v>4336</v>
      </c>
      <c r="D348" t="s">
        <v>6405</v>
      </c>
      <c r="F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">
        <f>Tabla_Consulta_desde_proyectos[[#This Row],[PRYRAhoras]]-Tabla_Consulta_desde_proyectos[[#This Row],[Actuales]]</f>
        <v>0</v>
      </c>
      <c r="H348">
        <f>LEN(Tabla_Consulta_desde_proyectos[[#This Row],[PRYApath]])/5-1</f>
        <v>1</v>
      </c>
    </row>
    <row r="349" spans="1:8" hidden="1" x14ac:dyDescent="0.3">
      <c r="A349" t="s">
        <v>4648</v>
      </c>
      <c r="B349" t="s">
        <v>6721</v>
      </c>
      <c r="C349" t="s">
        <v>4337</v>
      </c>
      <c r="D349" t="s">
        <v>6407</v>
      </c>
      <c r="F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">
        <f>Tabla_Consulta_desde_proyectos[[#This Row],[PRYRAhoras]]-Tabla_Consulta_desde_proyectos[[#This Row],[Actuales]]</f>
        <v>0</v>
      </c>
      <c r="H349">
        <f>LEN(Tabla_Consulta_desde_proyectos[[#This Row],[PRYApath]])/5-1</f>
        <v>1</v>
      </c>
    </row>
    <row r="350" spans="1:8" hidden="1" x14ac:dyDescent="0.3">
      <c r="A350" t="s">
        <v>4648</v>
      </c>
      <c r="B350" t="s">
        <v>6722</v>
      </c>
      <c r="C350" t="s">
        <v>6723</v>
      </c>
      <c r="D350" t="s">
        <v>6724</v>
      </c>
      <c r="F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">
        <f>Tabla_Consulta_desde_proyectos[[#This Row],[PRYRAhoras]]-Tabla_Consulta_desde_proyectos[[#This Row],[Actuales]]</f>
        <v>0</v>
      </c>
      <c r="H350">
        <f>LEN(Tabla_Consulta_desde_proyectos[[#This Row],[PRYApath]])/5-1</f>
        <v>0</v>
      </c>
    </row>
    <row r="351" spans="1:8" hidden="1" x14ac:dyDescent="0.3">
      <c r="A351" t="s">
        <v>4648</v>
      </c>
      <c r="B351" t="s">
        <v>6725</v>
      </c>
      <c r="C351" t="s">
        <v>326</v>
      </c>
      <c r="D351" t="s">
        <v>6396</v>
      </c>
      <c r="F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">
        <f>Tabla_Consulta_desde_proyectos[[#This Row],[PRYRAhoras]]-Tabla_Consulta_desde_proyectos[[#This Row],[Actuales]]</f>
        <v>0</v>
      </c>
      <c r="H351">
        <f>LEN(Tabla_Consulta_desde_proyectos[[#This Row],[PRYApath]])/5-1</f>
        <v>1</v>
      </c>
    </row>
    <row r="352" spans="1:8" hidden="1" x14ac:dyDescent="0.3">
      <c r="A352" t="s">
        <v>4648</v>
      </c>
      <c r="B352" t="s">
        <v>6726</v>
      </c>
      <c r="C352" t="s">
        <v>1087</v>
      </c>
      <c r="D352" t="s">
        <v>6397</v>
      </c>
      <c r="F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">
        <f>Tabla_Consulta_desde_proyectos[[#This Row],[PRYRAhoras]]-Tabla_Consulta_desde_proyectos[[#This Row],[Actuales]]</f>
        <v>0</v>
      </c>
      <c r="H352">
        <f>LEN(Tabla_Consulta_desde_proyectos[[#This Row],[PRYApath]])/5-1</f>
        <v>1</v>
      </c>
    </row>
    <row r="353" spans="1:8" hidden="1" x14ac:dyDescent="0.3">
      <c r="A353" t="s">
        <v>4648</v>
      </c>
      <c r="B353" t="s">
        <v>6727</v>
      </c>
      <c r="C353" t="s">
        <v>1088</v>
      </c>
      <c r="D353" t="s">
        <v>6398</v>
      </c>
      <c r="F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">
        <f>Tabla_Consulta_desde_proyectos[[#This Row],[PRYRAhoras]]-Tabla_Consulta_desde_proyectos[[#This Row],[Actuales]]</f>
        <v>0</v>
      </c>
      <c r="H353">
        <f>LEN(Tabla_Consulta_desde_proyectos[[#This Row],[PRYApath]])/5-1</f>
        <v>1</v>
      </c>
    </row>
    <row r="354" spans="1:8" hidden="1" x14ac:dyDescent="0.3">
      <c r="A354" t="s">
        <v>4648</v>
      </c>
      <c r="B354" t="s">
        <v>6728</v>
      </c>
      <c r="C354" t="s">
        <v>1092</v>
      </c>
      <c r="D354" t="s">
        <v>6399</v>
      </c>
      <c r="F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">
        <f>Tabla_Consulta_desde_proyectos[[#This Row],[PRYRAhoras]]-Tabla_Consulta_desde_proyectos[[#This Row],[Actuales]]</f>
        <v>0</v>
      </c>
      <c r="H354">
        <f>LEN(Tabla_Consulta_desde_proyectos[[#This Row],[PRYApath]])/5-1</f>
        <v>1</v>
      </c>
    </row>
    <row r="355" spans="1:8" hidden="1" x14ac:dyDescent="0.3">
      <c r="A355" t="s">
        <v>4648</v>
      </c>
      <c r="B355" t="s">
        <v>6729</v>
      </c>
      <c r="C355" t="s">
        <v>1093</v>
      </c>
      <c r="D355" t="s">
        <v>6400</v>
      </c>
      <c r="F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">
        <f>Tabla_Consulta_desde_proyectos[[#This Row],[PRYRAhoras]]-Tabla_Consulta_desde_proyectos[[#This Row],[Actuales]]</f>
        <v>0</v>
      </c>
      <c r="H355">
        <f>LEN(Tabla_Consulta_desde_proyectos[[#This Row],[PRYApath]])/5-1</f>
        <v>1</v>
      </c>
    </row>
    <row r="356" spans="1:8" hidden="1" x14ac:dyDescent="0.3">
      <c r="A356" t="s">
        <v>4648</v>
      </c>
      <c r="B356" t="s">
        <v>6730</v>
      </c>
      <c r="C356" t="s">
        <v>1094</v>
      </c>
      <c r="D356" t="s">
        <v>6401</v>
      </c>
      <c r="F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">
        <f>Tabla_Consulta_desde_proyectos[[#This Row],[PRYRAhoras]]-Tabla_Consulta_desde_proyectos[[#This Row],[Actuales]]</f>
        <v>0</v>
      </c>
      <c r="H356">
        <f>LEN(Tabla_Consulta_desde_proyectos[[#This Row],[PRYApath]])/5-1</f>
        <v>1</v>
      </c>
    </row>
    <row r="357" spans="1:8" hidden="1" x14ac:dyDescent="0.3">
      <c r="A357" t="s">
        <v>4648</v>
      </c>
      <c r="B357" t="s">
        <v>6731</v>
      </c>
      <c r="C357" t="s">
        <v>3904</v>
      </c>
      <c r="D357" t="s">
        <v>6402</v>
      </c>
      <c r="F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">
        <f>Tabla_Consulta_desde_proyectos[[#This Row],[PRYRAhoras]]-Tabla_Consulta_desde_proyectos[[#This Row],[Actuales]]</f>
        <v>0</v>
      </c>
      <c r="H357">
        <f>LEN(Tabla_Consulta_desde_proyectos[[#This Row],[PRYApath]])/5-1</f>
        <v>1</v>
      </c>
    </row>
    <row r="358" spans="1:8" hidden="1" x14ac:dyDescent="0.3">
      <c r="A358" t="s">
        <v>4648</v>
      </c>
      <c r="B358" t="s">
        <v>6732</v>
      </c>
      <c r="C358" t="s">
        <v>3905</v>
      </c>
      <c r="D358" t="s">
        <v>6403</v>
      </c>
      <c r="F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">
        <f>Tabla_Consulta_desde_proyectos[[#This Row],[PRYRAhoras]]-Tabla_Consulta_desde_proyectos[[#This Row],[Actuales]]</f>
        <v>0</v>
      </c>
      <c r="H358">
        <f>LEN(Tabla_Consulta_desde_proyectos[[#This Row],[PRYApath]])/5-1</f>
        <v>1</v>
      </c>
    </row>
    <row r="359" spans="1:8" hidden="1" x14ac:dyDescent="0.3">
      <c r="A359" t="s">
        <v>4648</v>
      </c>
      <c r="B359" t="s">
        <v>6733</v>
      </c>
      <c r="C359" t="s">
        <v>4336</v>
      </c>
      <c r="D359" t="s">
        <v>6405</v>
      </c>
      <c r="F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">
        <f>Tabla_Consulta_desde_proyectos[[#This Row],[PRYRAhoras]]-Tabla_Consulta_desde_proyectos[[#This Row],[Actuales]]</f>
        <v>0</v>
      </c>
      <c r="H359">
        <f>LEN(Tabla_Consulta_desde_proyectos[[#This Row],[PRYApath]])/5-1</f>
        <v>1</v>
      </c>
    </row>
    <row r="360" spans="1:8" hidden="1" x14ac:dyDescent="0.3">
      <c r="A360" t="s">
        <v>4648</v>
      </c>
      <c r="B360" t="s">
        <v>6734</v>
      </c>
      <c r="C360" t="s">
        <v>4337</v>
      </c>
      <c r="D360" t="s">
        <v>6407</v>
      </c>
      <c r="F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">
        <f>Tabla_Consulta_desde_proyectos[[#This Row],[PRYRAhoras]]-Tabla_Consulta_desde_proyectos[[#This Row],[Actuales]]</f>
        <v>0</v>
      </c>
      <c r="H360">
        <f>LEN(Tabla_Consulta_desde_proyectos[[#This Row],[PRYApath]])/5-1</f>
        <v>1</v>
      </c>
    </row>
    <row r="361" spans="1:8" hidden="1" x14ac:dyDescent="0.3">
      <c r="A361" t="s">
        <v>4648</v>
      </c>
      <c r="B361" t="s">
        <v>6735</v>
      </c>
      <c r="C361" t="s">
        <v>6736</v>
      </c>
      <c r="D361" t="s">
        <v>6737</v>
      </c>
      <c r="F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">
        <f>Tabla_Consulta_desde_proyectos[[#This Row],[PRYRAhoras]]-Tabla_Consulta_desde_proyectos[[#This Row],[Actuales]]</f>
        <v>0</v>
      </c>
      <c r="H361">
        <f>LEN(Tabla_Consulta_desde_proyectos[[#This Row],[PRYApath]])/5-1</f>
        <v>0</v>
      </c>
    </row>
    <row r="362" spans="1:8" hidden="1" x14ac:dyDescent="0.3">
      <c r="A362" t="s">
        <v>4648</v>
      </c>
      <c r="B362" t="s">
        <v>6738</v>
      </c>
      <c r="C362" t="s">
        <v>326</v>
      </c>
      <c r="D362" t="s">
        <v>6396</v>
      </c>
      <c r="F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">
        <f>Tabla_Consulta_desde_proyectos[[#This Row],[PRYRAhoras]]-Tabla_Consulta_desde_proyectos[[#This Row],[Actuales]]</f>
        <v>0</v>
      </c>
      <c r="H362">
        <f>LEN(Tabla_Consulta_desde_proyectos[[#This Row],[PRYApath]])/5-1</f>
        <v>1</v>
      </c>
    </row>
    <row r="363" spans="1:8" hidden="1" x14ac:dyDescent="0.3">
      <c r="A363" t="s">
        <v>4648</v>
      </c>
      <c r="B363" t="s">
        <v>6739</v>
      </c>
      <c r="C363" t="s">
        <v>1087</v>
      </c>
      <c r="D363" t="s">
        <v>6397</v>
      </c>
      <c r="F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">
        <f>Tabla_Consulta_desde_proyectos[[#This Row],[PRYRAhoras]]-Tabla_Consulta_desde_proyectos[[#This Row],[Actuales]]</f>
        <v>0</v>
      </c>
      <c r="H363">
        <f>LEN(Tabla_Consulta_desde_proyectos[[#This Row],[PRYApath]])/5-1</f>
        <v>1</v>
      </c>
    </row>
    <row r="364" spans="1:8" hidden="1" x14ac:dyDescent="0.3">
      <c r="A364" t="s">
        <v>4648</v>
      </c>
      <c r="B364" t="s">
        <v>6740</v>
      </c>
      <c r="C364" t="s">
        <v>1088</v>
      </c>
      <c r="D364" t="s">
        <v>6398</v>
      </c>
      <c r="F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">
        <f>Tabla_Consulta_desde_proyectos[[#This Row],[PRYRAhoras]]-Tabla_Consulta_desde_proyectos[[#This Row],[Actuales]]</f>
        <v>0</v>
      </c>
      <c r="H364">
        <f>LEN(Tabla_Consulta_desde_proyectos[[#This Row],[PRYApath]])/5-1</f>
        <v>1</v>
      </c>
    </row>
    <row r="365" spans="1:8" hidden="1" x14ac:dyDescent="0.3">
      <c r="A365" t="s">
        <v>4648</v>
      </c>
      <c r="B365" t="s">
        <v>6741</v>
      </c>
      <c r="C365" t="s">
        <v>1092</v>
      </c>
      <c r="D365" t="s">
        <v>6399</v>
      </c>
      <c r="F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5">
        <f>Tabla_Consulta_desde_proyectos[[#This Row],[PRYRAhoras]]-Tabla_Consulta_desde_proyectos[[#This Row],[Actuales]]</f>
        <v>0</v>
      </c>
      <c r="H365">
        <f>LEN(Tabla_Consulta_desde_proyectos[[#This Row],[PRYApath]])/5-1</f>
        <v>1</v>
      </c>
    </row>
    <row r="366" spans="1:8" hidden="1" x14ac:dyDescent="0.3">
      <c r="A366" t="s">
        <v>4648</v>
      </c>
      <c r="B366" t="s">
        <v>6742</v>
      </c>
      <c r="C366" t="s">
        <v>1093</v>
      </c>
      <c r="D366" t="s">
        <v>6400</v>
      </c>
      <c r="F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">
        <f>Tabla_Consulta_desde_proyectos[[#This Row],[PRYRAhoras]]-Tabla_Consulta_desde_proyectos[[#This Row],[Actuales]]</f>
        <v>0</v>
      </c>
      <c r="H366">
        <f>LEN(Tabla_Consulta_desde_proyectos[[#This Row],[PRYApath]])/5-1</f>
        <v>1</v>
      </c>
    </row>
    <row r="367" spans="1:8" hidden="1" x14ac:dyDescent="0.3">
      <c r="A367" t="s">
        <v>4648</v>
      </c>
      <c r="B367" t="s">
        <v>6743</v>
      </c>
      <c r="C367" t="s">
        <v>1094</v>
      </c>
      <c r="D367" t="s">
        <v>6401</v>
      </c>
      <c r="F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">
        <f>Tabla_Consulta_desde_proyectos[[#This Row],[PRYRAhoras]]-Tabla_Consulta_desde_proyectos[[#This Row],[Actuales]]</f>
        <v>0</v>
      </c>
      <c r="H367">
        <f>LEN(Tabla_Consulta_desde_proyectos[[#This Row],[PRYApath]])/5-1</f>
        <v>1</v>
      </c>
    </row>
    <row r="368" spans="1:8" hidden="1" x14ac:dyDescent="0.3">
      <c r="A368" t="s">
        <v>4648</v>
      </c>
      <c r="B368" t="s">
        <v>6744</v>
      </c>
      <c r="C368" t="s">
        <v>3904</v>
      </c>
      <c r="D368" t="s">
        <v>6402</v>
      </c>
      <c r="F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">
        <f>Tabla_Consulta_desde_proyectos[[#This Row],[PRYRAhoras]]-Tabla_Consulta_desde_proyectos[[#This Row],[Actuales]]</f>
        <v>0</v>
      </c>
      <c r="H368">
        <f>LEN(Tabla_Consulta_desde_proyectos[[#This Row],[PRYApath]])/5-1</f>
        <v>1</v>
      </c>
    </row>
    <row r="369" spans="1:8" hidden="1" x14ac:dyDescent="0.3">
      <c r="A369" t="s">
        <v>4648</v>
      </c>
      <c r="B369" t="s">
        <v>6745</v>
      </c>
      <c r="C369" t="s">
        <v>3905</v>
      </c>
      <c r="D369" t="s">
        <v>6403</v>
      </c>
      <c r="F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">
        <f>Tabla_Consulta_desde_proyectos[[#This Row],[PRYRAhoras]]-Tabla_Consulta_desde_proyectos[[#This Row],[Actuales]]</f>
        <v>0</v>
      </c>
      <c r="H369">
        <f>LEN(Tabla_Consulta_desde_proyectos[[#This Row],[PRYApath]])/5-1</f>
        <v>1</v>
      </c>
    </row>
    <row r="370" spans="1:8" hidden="1" x14ac:dyDescent="0.3">
      <c r="A370" t="s">
        <v>4648</v>
      </c>
      <c r="B370" t="s">
        <v>6746</v>
      </c>
      <c r="C370" t="s">
        <v>4336</v>
      </c>
      <c r="D370" t="s">
        <v>6405</v>
      </c>
      <c r="F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">
        <f>Tabla_Consulta_desde_proyectos[[#This Row],[PRYRAhoras]]-Tabla_Consulta_desde_proyectos[[#This Row],[Actuales]]</f>
        <v>0</v>
      </c>
      <c r="H370">
        <f>LEN(Tabla_Consulta_desde_proyectos[[#This Row],[PRYApath]])/5-1</f>
        <v>1</v>
      </c>
    </row>
    <row r="371" spans="1:8" hidden="1" x14ac:dyDescent="0.3">
      <c r="A371" t="s">
        <v>4648</v>
      </c>
      <c r="B371" t="s">
        <v>6747</v>
      </c>
      <c r="C371" t="s">
        <v>4337</v>
      </c>
      <c r="D371" t="s">
        <v>6407</v>
      </c>
      <c r="F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">
        <f>Tabla_Consulta_desde_proyectos[[#This Row],[PRYRAhoras]]-Tabla_Consulta_desde_proyectos[[#This Row],[Actuales]]</f>
        <v>0</v>
      </c>
      <c r="H371">
        <f>LEN(Tabla_Consulta_desde_proyectos[[#This Row],[PRYApath]])/5-1</f>
        <v>1</v>
      </c>
    </row>
    <row r="372" spans="1:8" hidden="1" x14ac:dyDescent="0.3">
      <c r="A372" t="s">
        <v>4648</v>
      </c>
      <c r="B372" t="s">
        <v>6748</v>
      </c>
      <c r="C372" t="s">
        <v>6749</v>
      </c>
      <c r="D372" t="s">
        <v>6750</v>
      </c>
      <c r="F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2">
        <f>Tabla_Consulta_desde_proyectos[[#This Row],[PRYRAhoras]]-Tabla_Consulta_desde_proyectos[[#This Row],[Actuales]]</f>
        <v>0</v>
      </c>
      <c r="H372">
        <f>LEN(Tabla_Consulta_desde_proyectos[[#This Row],[PRYApath]])/5-1</f>
        <v>0</v>
      </c>
    </row>
    <row r="373" spans="1:8" hidden="1" x14ac:dyDescent="0.3">
      <c r="A373" t="s">
        <v>4648</v>
      </c>
      <c r="B373" t="s">
        <v>6751</v>
      </c>
      <c r="C373" t="s">
        <v>326</v>
      </c>
      <c r="D373" t="s">
        <v>6396</v>
      </c>
      <c r="F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">
        <f>Tabla_Consulta_desde_proyectos[[#This Row],[PRYRAhoras]]-Tabla_Consulta_desde_proyectos[[#This Row],[Actuales]]</f>
        <v>0</v>
      </c>
      <c r="H373">
        <f>LEN(Tabla_Consulta_desde_proyectos[[#This Row],[PRYApath]])/5-1</f>
        <v>1</v>
      </c>
    </row>
    <row r="374" spans="1:8" hidden="1" x14ac:dyDescent="0.3">
      <c r="A374" t="s">
        <v>4648</v>
      </c>
      <c r="B374" t="s">
        <v>6752</v>
      </c>
      <c r="C374" t="s">
        <v>1087</v>
      </c>
      <c r="D374" t="s">
        <v>6397</v>
      </c>
      <c r="F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">
        <f>Tabla_Consulta_desde_proyectos[[#This Row],[PRYRAhoras]]-Tabla_Consulta_desde_proyectos[[#This Row],[Actuales]]</f>
        <v>0</v>
      </c>
      <c r="H374">
        <f>LEN(Tabla_Consulta_desde_proyectos[[#This Row],[PRYApath]])/5-1</f>
        <v>1</v>
      </c>
    </row>
    <row r="375" spans="1:8" hidden="1" x14ac:dyDescent="0.3">
      <c r="A375" t="s">
        <v>4648</v>
      </c>
      <c r="B375" t="s">
        <v>6753</v>
      </c>
      <c r="C375" t="s">
        <v>1088</v>
      </c>
      <c r="D375" t="s">
        <v>6398</v>
      </c>
      <c r="F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">
        <f>Tabla_Consulta_desde_proyectos[[#This Row],[PRYRAhoras]]-Tabla_Consulta_desde_proyectos[[#This Row],[Actuales]]</f>
        <v>0</v>
      </c>
      <c r="H375">
        <f>LEN(Tabla_Consulta_desde_proyectos[[#This Row],[PRYApath]])/5-1</f>
        <v>1</v>
      </c>
    </row>
    <row r="376" spans="1:8" hidden="1" x14ac:dyDescent="0.3">
      <c r="A376" t="s">
        <v>4648</v>
      </c>
      <c r="B376" t="s">
        <v>6754</v>
      </c>
      <c r="C376" t="s">
        <v>1092</v>
      </c>
      <c r="D376" t="s">
        <v>6399</v>
      </c>
      <c r="F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6">
        <f>Tabla_Consulta_desde_proyectos[[#This Row],[PRYRAhoras]]-Tabla_Consulta_desde_proyectos[[#This Row],[Actuales]]</f>
        <v>0</v>
      </c>
      <c r="H376">
        <f>LEN(Tabla_Consulta_desde_proyectos[[#This Row],[PRYApath]])/5-1</f>
        <v>1</v>
      </c>
    </row>
    <row r="377" spans="1:8" hidden="1" x14ac:dyDescent="0.3">
      <c r="A377" t="s">
        <v>4648</v>
      </c>
      <c r="B377" t="s">
        <v>6755</v>
      </c>
      <c r="C377" t="s">
        <v>1093</v>
      </c>
      <c r="D377" t="s">
        <v>6400</v>
      </c>
      <c r="F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">
        <f>Tabla_Consulta_desde_proyectos[[#This Row],[PRYRAhoras]]-Tabla_Consulta_desde_proyectos[[#This Row],[Actuales]]</f>
        <v>0</v>
      </c>
      <c r="H377">
        <f>LEN(Tabla_Consulta_desde_proyectos[[#This Row],[PRYApath]])/5-1</f>
        <v>1</v>
      </c>
    </row>
    <row r="378" spans="1:8" hidden="1" x14ac:dyDescent="0.3">
      <c r="A378" t="s">
        <v>4648</v>
      </c>
      <c r="B378" t="s">
        <v>6756</v>
      </c>
      <c r="C378" t="s">
        <v>1094</v>
      </c>
      <c r="D378" t="s">
        <v>6401</v>
      </c>
      <c r="F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">
        <f>Tabla_Consulta_desde_proyectos[[#This Row],[PRYRAhoras]]-Tabla_Consulta_desde_proyectos[[#This Row],[Actuales]]</f>
        <v>0</v>
      </c>
      <c r="H378">
        <f>LEN(Tabla_Consulta_desde_proyectos[[#This Row],[PRYApath]])/5-1</f>
        <v>1</v>
      </c>
    </row>
    <row r="379" spans="1:8" hidden="1" x14ac:dyDescent="0.3">
      <c r="A379" t="s">
        <v>4648</v>
      </c>
      <c r="B379" t="s">
        <v>6757</v>
      </c>
      <c r="C379" t="s">
        <v>3904</v>
      </c>
      <c r="D379" t="s">
        <v>6402</v>
      </c>
      <c r="F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">
        <f>Tabla_Consulta_desde_proyectos[[#This Row],[PRYRAhoras]]-Tabla_Consulta_desde_proyectos[[#This Row],[Actuales]]</f>
        <v>0</v>
      </c>
      <c r="H379">
        <f>LEN(Tabla_Consulta_desde_proyectos[[#This Row],[PRYApath]])/5-1</f>
        <v>1</v>
      </c>
    </row>
    <row r="380" spans="1:8" hidden="1" x14ac:dyDescent="0.3">
      <c r="A380" t="s">
        <v>4648</v>
      </c>
      <c r="B380" t="s">
        <v>6758</v>
      </c>
      <c r="C380" t="s">
        <v>3905</v>
      </c>
      <c r="D380" t="s">
        <v>6403</v>
      </c>
      <c r="F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">
        <f>Tabla_Consulta_desde_proyectos[[#This Row],[PRYRAhoras]]-Tabla_Consulta_desde_proyectos[[#This Row],[Actuales]]</f>
        <v>0</v>
      </c>
      <c r="H380">
        <f>LEN(Tabla_Consulta_desde_proyectos[[#This Row],[PRYApath]])/5-1</f>
        <v>1</v>
      </c>
    </row>
    <row r="381" spans="1:8" hidden="1" x14ac:dyDescent="0.3">
      <c r="A381" t="s">
        <v>4648</v>
      </c>
      <c r="B381" t="s">
        <v>6759</v>
      </c>
      <c r="C381" t="s">
        <v>4336</v>
      </c>
      <c r="D381" t="s">
        <v>6405</v>
      </c>
      <c r="F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">
        <f>Tabla_Consulta_desde_proyectos[[#This Row],[PRYRAhoras]]-Tabla_Consulta_desde_proyectos[[#This Row],[Actuales]]</f>
        <v>0</v>
      </c>
      <c r="H381">
        <f>LEN(Tabla_Consulta_desde_proyectos[[#This Row],[PRYApath]])/5-1</f>
        <v>1</v>
      </c>
    </row>
    <row r="382" spans="1:8" hidden="1" x14ac:dyDescent="0.3">
      <c r="A382" t="s">
        <v>4648</v>
      </c>
      <c r="B382" t="s">
        <v>6760</v>
      </c>
      <c r="C382" t="s">
        <v>4337</v>
      </c>
      <c r="D382" t="s">
        <v>6407</v>
      </c>
      <c r="F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">
        <f>Tabla_Consulta_desde_proyectos[[#This Row],[PRYRAhoras]]-Tabla_Consulta_desde_proyectos[[#This Row],[Actuales]]</f>
        <v>0</v>
      </c>
      <c r="H382">
        <f>LEN(Tabla_Consulta_desde_proyectos[[#This Row],[PRYApath]])/5-1</f>
        <v>1</v>
      </c>
    </row>
    <row r="383" spans="1:8" hidden="1" x14ac:dyDescent="0.3">
      <c r="A383" t="s">
        <v>4648</v>
      </c>
      <c r="B383" t="s">
        <v>6761</v>
      </c>
      <c r="C383" t="s">
        <v>6762</v>
      </c>
      <c r="D383" t="s">
        <v>6763</v>
      </c>
      <c r="F3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">
        <f>Tabla_Consulta_desde_proyectos[[#This Row],[PRYRAhoras]]-Tabla_Consulta_desde_proyectos[[#This Row],[Actuales]]</f>
        <v>0</v>
      </c>
      <c r="H383">
        <f>LEN(Tabla_Consulta_desde_proyectos[[#This Row],[PRYApath]])/5-1</f>
        <v>0</v>
      </c>
    </row>
    <row r="384" spans="1:8" hidden="1" x14ac:dyDescent="0.3">
      <c r="A384" t="s">
        <v>4648</v>
      </c>
      <c r="B384" t="s">
        <v>6764</v>
      </c>
      <c r="C384" t="s">
        <v>326</v>
      </c>
      <c r="D384" t="s">
        <v>6396</v>
      </c>
      <c r="F3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">
        <f>Tabla_Consulta_desde_proyectos[[#This Row],[PRYRAhoras]]-Tabla_Consulta_desde_proyectos[[#This Row],[Actuales]]</f>
        <v>0</v>
      </c>
      <c r="H384">
        <f>LEN(Tabla_Consulta_desde_proyectos[[#This Row],[PRYApath]])/5-1</f>
        <v>1</v>
      </c>
    </row>
    <row r="385" spans="1:8" hidden="1" x14ac:dyDescent="0.3">
      <c r="A385" t="s">
        <v>4648</v>
      </c>
      <c r="B385" t="s">
        <v>6765</v>
      </c>
      <c r="C385" t="s">
        <v>1087</v>
      </c>
      <c r="D385" t="s">
        <v>6397</v>
      </c>
      <c r="F3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">
        <f>Tabla_Consulta_desde_proyectos[[#This Row],[PRYRAhoras]]-Tabla_Consulta_desde_proyectos[[#This Row],[Actuales]]</f>
        <v>0</v>
      </c>
      <c r="H385">
        <f>LEN(Tabla_Consulta_desde_proyectos[[#This Row],[PRYApath]])/5-1</f>
        <v>1</v>
      </c>
    </row>
    <row r="386" spans="1:8" hidden="1" x14ac:dyDescent="0.3">
      <c r="A386" t="s">
        <v>4648</v>
      </c>
      <c r="B386" t="s">
        <v>6766</v>
      </c>
      <c r="C386" t="s">
        <v>1088</v>
      </c>
      <c r="D386" t="s">
        <v>6398</v>
      </c>
      <c r="F3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6">
        <f>Tabla_Consulta_desde_proyectos[[#This Row],[PRYRAhoras]]-Tabla_Consulta_desde_proyectos[[#This Row],[Actuales]]</f>
        <v>0</v>
      </c>
      <c r="H386">
        <f>LEN(Tabla_Consulta_desde_proyectos[[#This Row],[PRYApath]])/5-1</f>
        <v>1</v>
      </c>
    </row>
    <row r="387" spans="1:8" hidden="1" x14ac:dyDescent="0.3">
      <c r="A387" t="s">
        <v>4648</v>
      </c>
      <c r="B387" t="s">
        <v>6767</v>
      </c>
      <c r="C387" t="s">
        <v>1092</v>
      </c>
      <c r="D387" t="s">
        <v>6399</v>
      </c>
      <c r="F3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7">
        <f>Tabla_Consulta_desde_proyectos[[#This Row],[PRYRAhoras]]-Tabla_Consulta_desde_proyectos[[#This Row],[Actuales]]</f>
        <v>0</v>
      </c>
      <c r="H387">
        <f>LEN(Tabla_Consulta_desde_proyectos[[#This Row],[PRYApath]])/5-1</f>
        <v>1</v>
      </c>
    </row>
    <row r="388" spans="1:8" hidden="1" x14ac:dyDescent="0.3">
      <c r="A388" t="s">
        <v>4648</v>
      </c>
      <c r="B388" t="s">
        <v>6768</v>
      </c>
      <c r="C388" t="s">
        <v>1093</v>
      </c>
      <c r="D388" t="s">
        <v>6400</v>
      </c>
      <c r="F3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8">
        <f>Tabla_Consulta_desde_proyectos[[#This Row],[PRYRAhoras]]-Tabla_Consulta_desde_proyectos[[#This Row],[Actuales]]</f>
        <v>0</v>
      </c>
      <c r="H388">
        <f>LEN(Tabla_Consulta_desde_proyectos[[#This Row],[PRYApath]])/5-1</f>
        <v>1</v>
      </c>
    </row>
    <row r="389" spans="1:8" hidden="1" x14ac:dyDescent="0.3">
      <c r="A389" t="s">
        <v>4648</v>
      </c>
      <c r="B389" t="s">
        <v>6769</v>
      </c>
      <c r="C389" t="s">
        <v>1094</v>
      </c>
      <c r="D389" t="s">
        <v>6401</v>
      </c>
      <c r="F3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">
        <f>Tabla_Consulta_desde_proyectos[[#This Row],[PRYRAhoras]]-Tabla_Consulta_desde_proyectos[[#This Row],[Actuales]]</f>
        <v>0</v>
      </c>
      <c r="H389">
        <f>LEN(Tabla_Consulta_desde_proyectos[[#This Row],[PRYApath]])/5-1</f>
        <v>1</v>
      </c>
    </row>
    <row r="390" spans="1:8" hidden="1" x14ac:dyDescent="0.3">
      <c r="A390" t="s">
        <v>4648</v>
      </c>
      <c r="B390" t="s">
        <v>6770</v>
      </c>
      <c r="C390" t="s">
        <v>3904</v>
      </c>
      <c r="D390" t="s">
        <v>6402</v>
      </c>
      <c r="F3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">
        <f>Tabla_Consulta_desde_proyectos[[#This Row],[PRYRAhoras]]-Tabla_Consulta_desde_proyectos[[#This Row],[Actuales]]</f>
        <v>0</v>
      </c>
      <c r="H390">
        <f>LEN(Tabla_Consulta_desde_proyectos[[#This Row],[PRYApath]])/5-1</f>
        <v>1</v>
      </c>
    </row>
    <row r="391" spans="1:8" hidden="1" x14ac:dyDescent="0.3">
      <c r="A391" t="s">
        <v>4648</v>
      </c>
      <c r="B391" t="s">
        <v>6771</v>
      </c>
      <c r="C391" t="s">
        <v>3905</v>
      </c>
      <c r="D391" t="s">
        <v>6403</v>
      </c>
      <c r="F3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">
        <f>Tabla_Consulta_desde_proyectos[[#This Row],[PRYRAhoras]]-Tabla_Consulta_desde_proyectos[[#This Row],[Actuales]]</f>
        <v>0</v>
      </c>
      <c r="H391">
        <f>LEN(Tabla_Consulta_desde_proyectos[[#This Row],[PRYApath]])/5-1</f>
        <v>1</v>
      </c>
    </row>
    <row r="392" spans="1:8" hidden="1" x14ac:dyDescent="0.3">
      <c r="A392" t="s">
        <v>4648</v>
      </c>
      <c r="B392" t="s">
        <v>6772</v>
      </c>
      <c r="C392" t="s">
        <v>4336</v>
      </c>
      <c r="D392" t="s">
        <v>6405</v>
      </c>
      <c r="F3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">
        <f>Tabla_Consulta_desde_proyectos[[#This Row],[PRYRAhoras]]-Tabla_Consulta_desde_proyectos[[#This Row],[Actuales]]</f>
        <v>0</v>
      </c>
      <c r="H392">
        <f>LEN(Tabla_Consulta_desde_proyectos[[#This Row],[PRYApath]])/5-1</f>
        <v>1</v>
      </c>
    </row>
    <row r="393" spans="1:8" hidden="1" x14ac:dyDescent="0.3">
      <c r="A393" t="s">
        <v>4648</v>
      </c>
      <c r="B393" t="s">
        <v>6773</v>
      </c>
      <c r="C393" t="s">
        <v>4337</v>
      </c>
      <c r="D393" t="s">
        <v>6407</v>
      </c>
      <c r="F3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">
        <f>Tabla_Consulta_desde_proyectos[[#This Row],[PRYRAhoras]]-Tabla_Consulta_desde_proyectos[[#This Row],[Actuales]]</f>
        <v>0</v>
      </c>
      <c r="H393">
        <f>LEN(Tabla_Consulta_desde_proyectos[[#This Row],[PRYApath]])/5-1</f>
        <v>1</v>
      </c>
    </row>
    <row r="394" spans="1:8" hidden="1" x14ac:dyDescent="0.3">
      <c r="A394" t="s">
        <v>4648</v>
      </c>
      <c r="B394" t="s">
        <v>6774</v>
      </c>
      <c r="C394" t="s">
        <v>6775</v>
      </c>
      <c r="D394" t="s">
        <v>6776</v>
      </c>
      <c r="F3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">
        <f>Tabla_Consulta_desde_proyectos[[#This Row],[PRYRAhoras]]-Tabla_Consulta_desde_proyectos[[#This Row],[Actuales]]</f>
        <v>0</v>
      </c>
      <c r="H394">
        <f>LEN(Tabla_Consulta_desde_proyectos[[#This Row],[PRYApath]])/5-1</f>
        <v>0</v>
      </c>
    </row>
    <row r="395" spans="1:8" hidden="1" x14ac:dyDescent="0.3">
      <c r="A395" t="s">
        <v>4648</v>
      </c>
      <c r="B395" t="s">
        <v>6777</v>
      </c>
      <c r="C395" t="s">
        <v>326</v>
      </c>
      <c r="D395" t="s">
        <v>6396</v>
      </c>
      <c r="F3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">
        <f>Tabla_Consulta_desde_proyectos[[#This Row],[PRYRAhoras]]-Tabla_Consulta_desde_proyectos[[#This Row],[Actuales]]</f>
        <v>0</v>
      </c>
      <c r="H395">
        <f>LEN(Tabla_Consulta_desde_proyectos[[#This Row],[PRYApath]])/5-1</f>
        <v>1</v>
      </c>
    </row>
    <row r="396" spans="1:8" hidden="1" x14ac:dyDescent="0.3">
      <c r="A396" t="s">
        <v>4648</v>
      </c>
      <c r="B396" t="s">
        <v>6778</v>
      </c>
      <c r="C396" t="s">
        <v>1087</v>
      </c>
      <c r="D396" t="s">
        <v>6397</v>
      </c>
      <c r="F3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">
        <f>Tabla_Consulta_desde_proyectos[[#This Row],[PRYRAhoras]]-Tabla_Consulta_desde_proyectos[[#This Row],[Actuales]]</f>
        <v>0</v>
      </c>
      <c r="H396">
        <f>LEN(Tabla_Consulta_desde_proyectos[[#This Row],[PRYApath]])/5-1</f>
        <v>1</v>
      </c>
    </row>
    <row r="397" spans="1:8" hidden="1" x14ac:dyDescent="0.3">
      <c r="A397" t="s">
        <v>4648</v>
      </c>
      <c r="B397" t="s">
        <v>6779</v>
      </c>
      <c r="C397" t="s">
        <v>1088</v>
      </c>
      <c r="D397" t="s">
        <v>6398</v>
      </c>
      <c r="F3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">
        <f>Tabla_Consulta_desde_proyectos[[#This Row],[PRYRAhoras]]-Tabla_Consulta_desde_proyectos[[#This Row],[Actuales]]</f>
        <v>0</v>
      </c>
      <c r="H397">
        <f>LEN(Tabla_Consulta_desde_proyectos[[#This Row],[PRYApath]])/5-1</f>
        <v>1</v>
      </c>
    </row>
    <row r="398" spans="1:8" hidden="1" x14ac:dyDescent="0.3">
      <c r="A398" t="s">
        <v>4648</v>
      </c>
      <c r="B398" t="s">
        <v>6780</v>
      </c>
      <c r="C398" t="s">
        <v>1092</v>
      </c>
      <c r="D398" t="s">
        <v>6399</v>
      </c>
      <c r="F3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">
        <f>Tabla_Consulta_desde_proyectos[[#This Row],[PRYRAhoras]]-Tabla_Consulta_desde_proyectos[[#This Row],[Actuales]]</f>
        <v>0</v>
      </c>
      <c r="H398">
        <f>LEN(Tabla_Consulta_desde_proyectos[[#This Row],[PRYApath]])/5-1</f>
        <v>1</v>
      </c>
    </row>
    <row r="399" spans="1:8" hidden="1" x14ac:dyDescent="0.3">
      <c r="A399" t="s">
        <v>4648</v>
      </c>
      <c r="B399" t="s">
        <v>6781</v>
      </c>
      <c r="C399" t="s">
        <v>1093</v>
      </c>
      <c r="D399" t="s">
        <v>6400</v>
      </c>
      <c r="F3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">
        <f>Tabla_Consulta_desde_proyectos[[#This Row],[PRYRAhoras]]-Tabla_Consulta_desde_proyectos[[#This Row],[Actuales]]</f>
        <v>0</v>
      </c>
      <c r="H399">
        <f>LEN(Tabla_Consulta_desde_proyectos[[#This Row],[PRYApath]])/5-1</f>
        <v>1</v>
      </c>
    </row>
    <row r="400" spans="1:8" hidden="1" x14ac:dyDescent="0.3">
      <c r="A400" t="s">
        <v>4648</v>
      </c>
      <c r="B400" t="s">
        <v>6782</v>
      </c>
      <c r="C400" t="s">
        <v>1094</v>
      </c>
      <c r="D400" t="s">
        <v>6401</v>
      </c>
      <c r="F4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">
        <f>Tabla_Consulta_desde_proyectos[[#This Row],[PRYRAhoras]]-Tabla_Consulta_desde_proyectos[[#This Row],[Actuales]]</f>
        <v>0</v>
      </c>
      <c r="H400">
        <f>LEN(Tabla_Consulta_desde_proyectos[[#This Row],[PRYApath]])/5-1</f>
        <v>1</v>
      </c>
    </row>
    <row r="401" spans="1:8" hidden="1" x14ac:dyDescent="0.3">
      <c r="A401" t="s">
        <v>4648</v>
      </c>
      <c r="B401" t="s">
        <v>6783</v>
      </c>
      <c r="C401" t="s">
        <v>3904</v>
      </c>
      <c r="D401" t="s">
        <v>6402</v>
      </c>
      <c r="F4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">
        <f>Tabla_Consulta_desde_proyectos[[#This Row],[PRYRAhoras]]-Tabla_Consulta_desde_proyectos[[#This Row],[Actuales]]</f>
        <v>0</v>
      </c>
      <c r="H401">
        <f>LEN(Tabla_Consulta_desde_proyectos[[#This Row],[PRYApath]])/5-1</f>
        <v>1</v>
      </c>
    </row>
    <row r="402" spans="1:8" hidden="1" x14ac:dyDescent="0.3">
      <c r="A402" t="s">
        <v>4648</v>
      </c>
      <c r="B402" t="s">
        <v>6784</v>
      </c>
      <c r="C402" t="s">
        <v>3905</v>
      </c>
      <c r="D402" t="s">
        <v>6403</v>
      </c>
      <c r="F4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">
        <f>Tabla_Consulta_desde_proyectos[[#This Row],[PRYRAhoras]]-Tabla_Consulta_desde_proyectos[[#This Row],[Actuales]]</f>
        <v>0</v>
      </c>
      <c r="H402">
        <f>LEN(Tabla_Consulta_desde_proyectos[[#This Row],[PRYApath]])/5-1</f>
        <v>1</v>
      </c>
    </row>
    <row r="403" spans="1:8" hidden="1" x14ac:dyDescent="0.3">
      <c r="A403" t="s">
        <v>4648</v>
      </c>
      <c r="B403" t="s">
        <v>6785</v>
      </c>
      <c r="C403" t="s">
        <v>4336</v>
      </c>
      <c r="D403" t="s">
        <v>6405</v>
      </c>
      <c r="F4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">
        <f>Tabla_Consulta_desde_proyectos[[#This Row],[PRYRAhoras]]-Tabla_Consulta_desde_proyectos[[#This Row],[Actuales]]</f>
        <v>0</v>
      </c>
      <c r="H403">
        <f>LEN(Tabla_Consulta_desde_proyectos[[#This Row],[PRYApath]])/5-1</f>
        <v>1</v>
      </c>
    </row>
    <row r="404" spans="1:8" hidden="1" x14ac:dyDescent="0.3">
      <c r="A404" t="s">
        <v>4648</v>
      </c>
      <c r="B404" t="s">
        <v>6786</v>
      </c>
      <c r="C404" t="s">
        <v>4337</v>
      </c>
      <c r="D404" t="s">
        <v>6407</v>
      </c>
      <c r="F4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">
        <f>Tabla_Consulta_desde_proyectos[[#This Row],[PRYRAhoras]]-Tabla_Consulta_desde_proyectos[[#This Row],[Actuales]]</f>
        <v>0</v>
      </c>
      <c r="H404">
        <f>LEN(Tabla_Consulta_desde_proyectos[[#This Row],[PRYApath]])/5-1</f>
        <v>1</v>
      </c>
    </row>
    <row r="405" spans="1:8" hidden="1" x14ac:dyDescent="0.3">
      <c r="A405" t="s">
        <v>4648</v>
      </c>
      <c r="B405" t="s">
        <v>6787</v>
      </c>
      <c r="C405" t="s">
        <v>6788</v>
      </c>
      <c r="D405" t="s">
        <v>6789</v>
      </c>
      <c r="F4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">
        <f>Tabla_Consulta_desde_proyectos[[#This Row],[PRYRAhoras]]-Tabla_Consulta_desde_proyectos[[#This Row],[Actuales]]</f>
        <v>0</v>
      </c>
      <c r="H405">
        <f>LEN(Tabla_Consulta_desde_proyectos[[#This Row],[PRYApath]])/5-1</f>
        <v>0</v>
      </c>
    </row>
    <row r="406" spans="1:8" hidden="1" x14ac:dyDescent="0.3">
      <c r="A406" t="s">
        <v>4648</v>
      </c>
      <c r="B406" t="s">
        <v>6140</v>
      </c>
      <c r="C406" t="s">
        <v>326</v>
      </c>
      <c r="D406" t="s">
        <v>6396</v>
      </c>
      <c r="F4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">
        <f>Tabla_Consulta_desde_proyectos[[#This Row],[PRYRAhoras]]-Tabla_Consulta_desde_proyectos[[#This Row],[Actuales]]</f>
        <v>0</v>
      </c>
      <c r="H406">
        <f>LEN(Tabla_Consulta_desde_proyectos[[#This Row],[PRYApath]])/5-1</f>
        <v>1</v>
      </c>
    </row>
    <row r="407" spans="1:8" hidden="1" x14ac:dyDescent="0.3">
      <c r="A407" t="s">
        <v>4648</v>
      </c>
      <c r="B407" t="s">
        <v>6790</v>
      </c>
      <c r="C407" t="s">
        <v>1087</v>
      </c>
      <c r="D407" t="s">
        <v>6397</v>
      </c>
      <c r="F4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">
        <f>Tabla_Consulta_desde_proyectos[[#This Row],[PRYRAhoras]]-Tabla_Consulta_desde_proyectos[[#This Row],[Actuales]]</f>
        <v>0</v>
      </c>
      <c r="H407">
        <f>LEN(Tabla_Consulta_desde_proyectos[[#This Row],[PRYApath]])/5-1</f>
        <v>1</v>
      </c>
    </row>
    <row r="408" spans="1:8" hidden="1" x14ac:dyDescent="0.3">
      <c r="A408" t="s">
        <v>4648</v>
      </c>
      <c r="B408" t="s">
        <v>6791</v>
      </c>
      <c r="C408" t="s">
        <v>1088</v>
      </c>
      <c r="D408" t="s">
        <v>6398</v>
      </c>
      <c r="F4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">
        <f>Tabla_Consulta_desde_proyectos[[#This Row],[PRYRAhoras]]-Tabla_Consulta_desde_proyectos[[#This Row],[Actuales]]</f>
        <v>0</v>
      </c>
      <c r="H408">
        <f>LEN(Tabla_Consulta_desde_proyectos[[#This Row],[PRYApath]])/5-1</f>
        <v>1</v>
      </c>
    </row>
    <row r="409" spans="1:8" hidden="1" x14ac:dyDescent="0.3">
      <c r="A409" t="s">
        <v>4648</v>
      </c>
      <c r="B409" t="s">
        <v>6792</v>
      </c>
      <c r="C409" t="s">
        <v>1092</v>
      </c>
      <c r="D409" t="s">
        <v>6399</v>
      </c>
      <c r="F4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">
        <f>Tabla_Consulta_desde_proyectos[[#This Row],[PRYRAhoras]]-Tabla_Consulta_desde_proyectos[[#This Row],[Actuales]]</f>
        <v>0</v>
      </c>
      <c r="H409">
        <f>LEN(Tabla_Consulta_desde_proyectos[[#This Row],[PRYApath]])/5-1</f>
        <v>1</v>
      </c>
    </row>
    <row r="410" spans="1:8" hidden="1" x14ac:dyDescent="0.3">
      <c r="A410" t="s">
        <v>4648</v>
      </c>
      <c r="B410" t="s">
        <v>6793</v>
      </c>
      <c r="C410" t="s">
        <v>1093</v>
      </c>
      <c r="D410" t="s">
        <v>6400</v>
      </c>
      <c r="F4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">
        <f>Tabla_Consulta_desde_proyectos[[#This Row],[PRYRAhoras]]-Tabla_Consulta_desde_proyectos[[#This Row],[Actuales]]</f>
        <v>0</v>
      </c>
      <c r="H410">
        <f>LEN(Tabla_Consulta_desde_proyectos[[#This Row],[PRYApath]])/5-1</f>
        <v>1</v>
      </c>
    </row>
    <row r="411" spans="1:8" hidden="1" x14ac:dyDescent="0.3">
      <c r="A411" t="s">
        <v>4648</v>
      </c>
      <c r="B411" t="s">
        <v>6794</v>
      </c>
      <c r="C411" t="s">
        <v>1094</v>
      </c>
      <c r="D411" t="s">
        <v>6401</v>
      </c>
      <c r="F4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">
        <f>Tabla_Consulta_desde_proyectos[[#This Row],[PRYRAhoras]]-Tabla_Consulta_desde_proyectos[[#This Row],[Actuales]]</f>
        <v>0</v>
      </c>
      <c r="H411">
        <f>LEN(Tabla_Consulta_desde_proyectos[[#This Row],[PRYApath]])/5-1</f>
        <v>1</v>
      </c>
    </row>
    <row r="412" spans="1:8" hidden="1" x14ac:dyDescent="0.3">
      <c r="A412" t="s">
        <v>4648</v>
      </c>
      <c r="B412" t="s">
        <v>6152</v>
      </c>
      <c r="C412" t="s">
        <v>3904</v>
      </c>
      <c r="D412" t="s">
        <v>6402</v>
      </c>
      <c r="F4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2">
        <f>Tabla_Consulta_desde_proyectos[[#This Row],[PRYRAhoras]]-Tabla_Consulta_desde_proyectos[[#This Row],[Actuales]]</f>
        <v>0</v>
      </c>
      <c r="H412">
        <f>LEN(Tabla_Consulta_desde_proyectos[[#This Row],[PRYApath]])/5-1</f>
        <v>1</v>
      </c>
    </row>
    <row r="413" spans="1:8" hidden="1" x14ac:dyDescent="0.3">
      <c r="A413" t="s">
        <v>4648</v>
      </c>
      <c r="B413" t="s">
        <v>6795</v>
      </c>
      <c r="C413" t="s">
        <v>3905</v>
      </c>
      <c r="D413" t="s">
        <v>6403</v>
      </c>
      <c r="F4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3">
        <f>Tabla_Consulta_desde_proyectos[[#This Row],[PRYRAhoras]]-Tabla_Consulta_desde_proyectos[[#This Row],[Actuales]]</f>
        <v>0</v>
      </c>
      <c r="H413">
        <f>LEN(Tabla_Consulta_desde_proyectos[[#This Row],[PRYApath]])/5-1</f>
        <v>1</v>
      </c>
    </row>
    <row r="414" spans="1:8" hidden="1" x14ac:dyDescent="0.3">
      <c r="A414" t="s">
        <v>4648</v>
      </c>
      <c r="B414" t="s">
        <v>6796</v>
      </c>
      <c r="C414" t="s">
        <v>4336</v>
      </c>
      <c r="D414" t="s">
        <v>6405</v>
      </c>
      <c r="F4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">
        <f>Tabla_Consulta_desde_proyectos[[#This Row],[PRYRAhoras]]-Tabla_Consulta_desde_proyectos[[#This Row],[Actuales]]</f>
        <v>0</v>
      </c>
      <c r="H414">
        <f>LEN(Tabla_Consulta_desde_proyectos[[#This Row],[PRYApath]])/5-1</f>
        <v>1</v>
      </c>
    </row>
    <row r="415" spans="1:8" hidden="1" x14ac:dyDescent="0.3">
      <c r="A415" t="s">
        <v>4648</v>
      </c>
      <c r="B415" t="s">
        <v>6797</v>
      </c>
      <c r="C415" t="s">
        <v>4337</v>
      </c>
      <c r="D415" t="s">
        <v>6407</v>
      </c>
      <c r="F4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">
        <f>Tabla_Consulta_desde_proyectos[[#This Row],[PRYRAhoras]]-Tabla_Consulta_desde_proyectos[[#This Row],[Actuales]]</f>
        <v>0</v>
      </c>
      <c r="H415">
        <f>LEN(Tabla_Consulta_desde_proyectos[[#This Row],[PRYApath]])/5-1</f>
        <v>1</v>
      </c>
    </row>
    <row r="416" spans="1:8" hidden="1" x14ac:dyDescent="0.3">
      <c r="A416" t="s">
        <v>4648</v>
      </c>
      <c r="B416" t="s">
        <v>6798</v>
      </c>
      <c r="C416" t="s">
        <v>6799</v>
      </c>
      <c r="D416" t="s">
        <v>6800</v>
      </c>
      <c r="F4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">
        <f>Tabla_Consulta_desde_proyectos[[#This Row],[PRYRAhoras]]-Tabla_Consulta_desde_proyectos[[#This Row],[Actuales]]</f>
        <v>0</v>
      </c>
      <c r="H416">
        <f>LEN(Tabla_Consulta_desde_proyectos[[#This Row],[PRYApath]])/5-1</f>
        <v>0</v>
      </c>
    </row>
    <row r="417" spans="1:8" hidden="1" x14ac:dyDescent="0.3">
      <c r="A417" t="s">
        <v>4648</v>
      </c>
      <c r="B417" t="s">
        <v>6801</v>
      </c>
      <c r="C417" t="s">
        <v>326</v>
      </c>
      <c r="D417" t="s">
        <v>6396</v>
      </c>
      <c r="F4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">
        <f>Tabla_Consulta_desde_proyectos[[#This Row],[PRYRAhoras]]-Tabla_Consulta_desde_proyectos[[#This Row],[Actuales]]</f>
        <v>0</v>
      </c>
      <c r="H417">
        <f>LEN(Tabla_Consulta_desde_proyectos[[#This Row],[PRYApath]])/5-1</f>
        <v>1</v>
      </c>
    </row>
    <row r="418" spans="1:8" hidden="1" x14ac:dyDescent="0.3">
      <c r="A418" t="s">
        <v>4648</v>
      </c>
      <c r="B418" t="s">
        <v>6802</v>
      </c>
      <c r="C418" t="s">
        <v>1087</v>
      </c>
      <c r="D418" t="s">
        <v>6397</v>
      </c>
      <c r="F4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">
        <f>Tabla_Consulta_desde_proyectos[[#This Row],[PRYRAhoras]]-Tabla_Consulta_desde_proyectos[[#This Row],[Actuales]]</f>
        <v>0</v>
      </c>
      <c r="H418">
        <f>LEN(Tabla_Consulta_desde_proyectos[[#This Row],[PRYApath]])/5-1</f>
        <v>1</v>
      </c>
    </row>
    <row r="419" spans="1:8" hidden="1" x14ac:dyDescent="0.3">
      <c r="A419" t="s">
        <v>4648</v>
      </c>
      <c r="B419" t="s">
        <v>6803</v>
      </c>
      <c r="C419" t="s">
        <v>1088</v>
      </c>
      <c r="D419" t="s">
        <v>6398</v>
      </c>
      <c r="F4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">
        <f>Tabla_Consulta_desde_proyectos[[#This Row],[PRYRAhoras]]-Tabla_Consulta_desde_proyectos[[#This Row],[Actuales]]</f>
        <v>0</v>
      </c>
      <c r="H419">
        <f>LEN(Tabla_Consulta_desde_proyectos[[#This Row],[PRYApath]])/5-1</f>
        <v>1</v>
      </c>
    </row>
    <row r="420" spans="1:8" hidden="1" x14ac:dyDescent="0.3">
      <c r="A420" t="s">
        <v>4648</v>
      </c>
      <c r="B420" t="s">
        <v>6804</v>
      </c>
      <c r="C420" t="s">
        <v>1092</v>
      </c>
      <c r="D420" t="s">
        <v>6399</v>
      </c>
      <c r="F4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">
        <f>Tabla_Consulta_desde_proyectos[[#This Row],[PRYRAhoras]]-Tabla_Consulta_desde_proyectos[[#This Row],[Actuales]]</f>
        <v>0</v>
      </c>
      <c r="H420">
        <f>LEN(Tabla_Consulta_desde_proyectos[[#This Row],[PRYApath]])/5-1</f>
        <v>1</v>
      </c>
    </row>
    <row r="421" spans="1:8" hidden="1" x14ac:dyDescent="0.3">
      <c r="A421" t="s">
        <v>4648</v>
      </c>
      <c r="B421" t="s">
        <v>6805</v>
      </c>
      <c r="C421" t="s">
        <v>1093</v>
      </c>
      <c r="D421" t="s">
        <v>6400</v>
      </c>
      <c r="F4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">
        <f>Tabla_Consulta_desde_proyectos[[#This Row],[PRYRAhoras]]-Tabla_Consulta_desde_proyectos[[#This Row],[Actuales]]</f>
        <v>0</v>
      </c>
      <c r="H421">
        <f>LEN(Tabla_Consulta_desde_proyectos[[#This Row],[PRYApath]])/5-1</f>
        <v>1</v>
      </c>
    </row>
    <row r="422" spans="1:8" hidden="1" x14ac:dyDescent="0.3">
      <c r="A422" t="s">
        <v>4648</v>
      </c>
      <c r="B422" t="s">
        <v>6806</v>
      </c>
      <c r="C422" t="s">
        <v>1094</v>
      </c>
      <c r="D422" t="s">
        <v>6401</v>
      </c>
      <c r="F4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">
        <f>Tabla_Consulta_desde_proyectos[[#This Row],[PRYRAhoras]]-Tabla_Consulta_desde_proyectos[[#This Row],[Actuales]]</f>
        <v>0</v>
      </c>
      <c r="H422">
        <f>LEN(Tabla_Consulta_desde_proyectos[[#This Row],[PRYApath]])/5-1</f>
        <v>1</v>
      </c>
    </row>
    <row r="423" spans="1:8" hidden="1" x14ac:dyDescent="0.3">
      <c r="A423" t="s">
        <v>4648</v>
      </c>
      <c r="B423" t="s">
        <v>6807</v>
      </c>
      <c r="C423" t="s">
        <v>3904</v>
      </c>
      <c r="D423" t="s">
        <v>6402</v>
      </c>
      <c r="F4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">
        <f>Tabla_Consulta_desde_proyectos[[#This Row],[PRYRAhoras]]-Tabla_Consulta_desde_proyectos[[#This Row],[Actuales]]</f>
        <v>0</v>
      </c>
      <c r="H423">
        <f>LEN(Tabla_Consulta_desde_proyectos[[#This Row],[PRYApath]])/5-1</f>
        <v>1</v>
      </c>
    </row>
    <row r="424" spans="1:8" hidden="1" x14ac:dyDescent="0.3">
      <c r="A424" t="s">
        <v>4648</v>
      </c>
      <c r="B424" t="s">
        <v>6808</v>
      </c>
      <c r="C424" t="s">
        <v>3905</v>
      </c>
      <c r="D424" t="s">
        <v>6403</v>
      </c>
      <c r="F4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">
        <f>Tabla_Consulta_desde_proyectos[[#This Row],[PRYRAhoras]]-Tabla_Consulta_desde_proyectos[[#This Row],[Actuales]]</f>
        <v>0</v>
      </c>
      <c r="H424">
        <f>LEN(Tabla_Consulta_desde_proyectos[[#This Row],[PRYApath]])/5-1</f>
        <v>1</v>
      </c>
    </row>
    <row r="425" spans="1:8" hidden="1" x14ac:dyDescent="0.3">
      <c r="A425" t="s">
        <v>4648</v>
      </c>
      <c r="B425" t="s">
        <v>6809</v>
      </c>
      <c r="C425" t="s">
        <v>4336</v>
      </c>
      <c r="D425" t="s">
        <v>6405</v>
      </c>
      <c r="F4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">
        <f>Tabla_Consulta_desde_proyectos[[#This Row],[PRYRAhoras]]-Tabla_Consulta_desde_proyectos[[#This Row],[Actuales]]</f>
        <v>0</v>
      </c>
      <c r="H425">
        <f>LEN(Tabla_Consulta_desde_proyectos[[#This Row],[PRYApath]])/5-1</f>
        <v>1</v>
      </c>
    </row>
    <row r="426" spans="1:8" hidden="1" x14ac:dyDescent="0.3">
      <c r="A426" t="s">
        <v>4648</v>
      </c>
      <c r="B426" t="s">
        <v>6810</v>
      </c>
      <c r="C426" t="s">
        <v>4337</v>
      </c>
      <c r="D426" t="s">
        <v>6407</v>
      </c>
      <c r="F4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">
        <f>Tabla_Consulta_desde_proyectos[[#This Row],[PRYRAhoras]]-Tabla_Consulta_desde_proyectos[[#This Row],[Actuales]]</f>
        <v>0</v>
      </c>
      <c r="H426">
        <f>LEN(Tabla_Consulta_desde_proyectos[[#This Row],[PRYApath]])/5-1</f>
        <v>1</v>
      </c>
    </row>
    <row r="427" spans="1:8" hidden="1" x14ac:dyDescent="0.3">
      <c r="A427" t="s">
        <v>4648</v>
      </c>
      <c r="B427" t="s">
        <v>6811</v>
      </c>
      <c r="C427" t="s">
        <v>6812</v>
      </c>
      <c r="D427" t="s">
        <v>6813</v>
      </c>
      <c r="F4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">
        <f>Tabla_Consulta_desde_proyectos[[#This Row],[PRYRAhoras]]-Tabla_Consulta_desde_proyectos[[#This Row],[Actuales]]</f>
        <v>0</v>
      </c>
      <c r="H427">
        <f>LEN(Tabla_Consulta_desde_proyectos[[#This Row],[PRYApath]])/5-1</f>
        <v>0</v>
      </c>
    </row>
    <row r="428" spans="1:8" hidden="1" x14ac:dyDescent="0.3">
      <c r="A428" t="s">
        <v>4648</v>
      </c>
      <c r="B428" t="s">
        <v>6814</v>
      </c>
      <c r="C428" t="s">
        <v>326</v>
      </c>
      <c r="D428" t="s">
        <v>6396</v>
      </c>
      <c r="F4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">
        <f>Tabla_Consulta_desde_proyectos[[#This Row],[PRYRAhoras]]-Tabla_Consulta_desde_proyectos[[#This Row],[Actuales]]</f>
        <v>0</v>
      </c>
      <c r="H428">
        <f>LEN(Tabla_Consulta_desde_proyectos[[#This Row],[PRYApath]])/5-1</f>
        <v>1</v>
      </c>
    </row>
    <row r="429" spans="1:8" hidden="1" x14ac:dyDescent="0.3">
      <c r="A429" t="s">
        <v>4648</v>
      </c>
      <c r="B429" t="s">
        <v>6815</v>
      </c>
      <c r="C429" t="s">
        <v>1087</v>
      </c>
      <c r="D429" t="s">
        <v>6397</v>
      </c>
      <c r="F4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">
        <f>Tabla_Consulta_desde_proyectos[[#This Row],[PRYRAhoras]]-Tabla_Consulta_desde_proyectos[[#This Row],[Actuales]]</f>
        <v>0</v>
      </c>
      <c r="H429">
        <f>LEN(Tabla_Consulta_desde_proyectos[[#This Row],[PRYApath]])/5-1</f>
        <v>1</v>
      </c>
    </row>
    <row r="430" spans="1:8" hidden="1" x14ac:dyDescent="0.3">
      <c r="A430" t="s">
        <v>4648</v>
      </c>
      <c r="B430" t="s">
        <v>6816</v>
      </c>
      <c r="C430" t="s">
        <v>1088</v>
      </c>
      <c r="D430" t="s">
        <v>6398</v>
      </c>
      <c r="F4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">
        <f>Tabla_Consulta_desde_proyectos[[#This Row],[PRYRAhoras]]-Tabla_Consulta_desde_proyectos[[#This Row],[Actuales]]</f>
        <v>0</v>
      </c>
      <c r="H430">
        <f>LEN(Tabla_Consulta_desde_proyectos[[#This Row],[PRYApath]])/5-1</f>
        <v>1</v>
      </c>
    </row>
    <row r="431" spans="1:8" hidden="1" x14ac:dyDescent="0.3">
      <c r="A431" t="s">
        <v>4648</v>
      </c>
      <c r="B431" t="s">
        <v>6817</v>
      </c>
      <c r="C431" t="s">
        <v>1092</v>
      </c>
      <c r="D431" t="s">
        <v>6399</v>
      </c>
      <c r="F4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">
        <f>Tabla_Consulta_desde_proyectos[[#This Row],[PRYRAhoras]]-Tabla_Consulta_desde_proyectos[[#This Row],[Actuales]]</f>
        <v>0</v>
      </c>
      <c r="H431">
        <f>LEN(Tabla_Consulta_desde_proyectos[[#This Row],[PRYApath]])/5-1</f>
        <v>1</v>
      </c>
    </row>
    <row r="432" spans="1:8" hidden="1" x14ac:dyDescent="0.3">
      <c r="A432" t="s">
        <v>4648</v>
      </c>
      <c r="B432" t="s">
        <v>6818</v>
      </c>
      <c r="C432" t="s">
        <v>1093</v>
      </c>
      <c r="D432" t="s">
        <v>6400</v>
      </c>
      <c r="F4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">
        <f>Tabla_Consulta_desde_proyectos[[#This Row],[PRYRAhoras]]-Tabla_Consulta_desde_proyectos[[#This Row],[Actuales]]</f>
        <v>0</v>
      </c>
      <c r="H432">
        <f>LEN(Tabla_Consulta_desde_proyectos[[#This Row],[PRYApath]])/5-1</f>
        <v>1</v>
      </c>
    </row>
    <row r="433" spans="1:8" hidden="1" x14ac:dyDescent="0.3">
      <c r="A433" t="s">
        <v>4648</v>
      </c>
      <c r="B433" t="s">
        <v>6819</v>
      </c>
      <c r="C433" t="s">
        <v>1094</v>
      </c>
      <c r="D433" t="s">
        <v>6401</v>
      </c>
      <c r="F4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">
        <f>Tabla_Consulta_desde_proyectos[[#This Row],[PRYRAhoras]]-Tabla_Consulta_desde_proyectos[[#This Row],[Actuales]]</f>
        <v>0</v>
      </c>
      <c r="H433">
        <f>LEN(Tabla_Consulta_desde_proyectos[[#This Row],[PRYApath]])/5-1</f>
        <v>1</v>
      </c>
    </row>
    <row r="434" spans="1:8" hidden="1" x14ac:dyDescent="0.3">
      <c r="A434" t="s">
        <v>4648</v>
      </c>
      <c r="B434" t="s">
        <v>6820</v>
      </c>
      <c r="C434" t="s">
        <v>3904</v>
      </c>
      <c r="D434" t="s">
        <v>6402</v>
      </c>
      <c r="F4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">
        <f>Tabla_Consulta_desde_proyectos[[#This Row],[PRYRAhoras]]-Tabla_Consulta_desde_proyectos[[#This Row],[Actuales]]</f>
        <v>0</v>
      </c>
      <c r="H434">
        <f>LEN(Tabla_Consulta_desde_proyectos[[#This Row],[PRYApath]])/5-1</f>
        <v>1</v>
      </c>
    </row>
    <row r="435" spans="1:8" hidden="1" x14ac:dyDescent="0.3">
      <c r="A435" t="s">
        <v>4648</v>
      </c>
      <c r="B435" t="s">
        <v>6821</v>
      </c>
      <c r="C435" t="s">
        <v>3905</v>
      </c>
      <c r="D435" t="s">
        <v>6403</v>
      </c>
      <c r="F4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">
        <f>Tabla_Consulta_desde_proyectos[[#This Row],[PRYRAhoras]]-Tabla_Consulta_desde_proyectos[[#This Row],[Actuales]]</f>
        <v>0</v>
      </c>
      <c r="H435">
        <f>LEN(Tabla_Consulta_desde_proyectos[[#This Row],[PRYApath]])/5-1</f>
        <v>1</v>
      </c>
    </row>
    <row r="436" spans="1:8" hidden="1" x14ac:dyDescent="0.3">
      <c r="A436" t="s">
        <v>4648</v>
      </c>
      <c r="B436" t="s">
        <v>6822</v>
      </c>
      <c r="C436" t="s">
        <v>4336</v>
      </c>
      <c r="D436" t="s">
        <v>6405</v>
      </c>
      <c r="F4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">
        <f>Tabla_Consulta_desde_proyectos[[#This Row],[PRYRAhoras]]-Tabla_Consulta_desde_proyectos[[#This Row],[Actuales]]</f>
        <v>0</v>
      </c>
      <c r="H436">
        <f>LEN(Tabla_Consulta_desde_proyectos[[#This Row],[PRYApath]])/5-1</f>
        <v>1</v>
      </c>
    </row>
    <row r="437" spans="1:8" hidden="1" x14ac:dyDescent="0.3">
      <c r="A437" t="s">
        <v>4648</v>
      </c>
      <c r="B437" t="s">
        <v>6823</v>
      </c>
      <c r="C437" t="s">
        <v>4337</v>
      </c>
      <c r="D437" t="s">
        <v>6407</v>
      </c>
      <c r="F4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">
        <f>Tabla_Consulta_desde_proyectos[[#This Row],[PRYRAhoras]]-Tabla_Consulta_desde_proyectos[[#This Row],[Actuales]]</f>
        <v>0</v>
      </c>
      <c r="H437">
        <f>LEN(Tabla_Consulta_desde_proyectos[[#This Row],[PRYApath]])/5-1</f>
        <v>1</v>
      </c>
    </row>
    <row r="438" spans="1:8" hidden="1" x14ac:dyDescent="0.3">
      <c r="A438" t="s">
        <v>4648</v>
      </c>
      <c r="B438" t="s">
        <v>6824</v>
      </c>
      <c r="C438" t="s">
        <v>6825</v>
      </c>
      <c r="D438" t="s">
        <v>6826</v>
      </c>
      <c r="F4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">
        <f>Tabla_Consulta_desde_proyectos[[#This Row],[PRYRAhoras]]-Tabla_Consulta_desde_proyectos[[#This Row],[Actuales]]</f>
        <v>0</v>
      </c>
      <c r="H438">
        <f>LEN(Tabla_Consulta_desde_proyectos[[#This Row],[PRYApath]])/5-1</f>
        <v>0</v>
      </c>
    </row>
    <row r="439" spans="1:8" hidden="1" x14ac:dyDescent="0.3">
      <c r="A439" t="s">
        <v>4648</v>
      </c>
      <c r="B439" t="s">
        <v>6827</v>
      </c>
      <c r="C439" t="s">
        <v>326</v>
      </c>
      <c r="D439" t="s">
        <v>6396</v>
      </c>
      <c r="F4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">
        <f>Tabla_Consulta_desde_proyectos[[#This Row],[PRYRAhoras]]-Tabla_Consulta_desde_proyectos[[#This Row],[Actuales]]</f>
        <v>0</v>
      </c>
      <c r="H439">
        <f>LEN(Tabla_Consulta_desde_proyectos[[#This Row],[PRYApath]])/5-1</f>
        <v>1</v>
      </c>
    </row>
    <row r="440" spans="1:8" hidden="1" x14ac:dyDescent="0.3">
      <c r="A440" t="s">
        <v>4648</v>
      </c>
      <c r="B440" t="s">
        <v>6828</v>
      </c>
      <c r="C440" t="s">
        <v>1087</v>
      </c>
      <c r="D440" t="s">
        <v>6397</v>
      </c>
      <c r="F4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">
        <f>Tabla_Consulta_desde_proyectos[[#This Row],[PRYRAhoras]]-Tabla_Consulta_desde_proyectos[[#This Row],[Actuales]]</f>
        <v>0</v>
      </c>
      <c r="H440">
        <f>LEN(Tabla_Consulta_desde_proyectos[[#This Row],[PRYApath]])/5-1</f>
        <v>1</v>
      </c>
    </row>
    <row r="441" spans="1:8" hidden="1" x14ac:dyDescent="0.3">
      <c r="A441" t="s">
        <v>4648</v>
      </c>
      <c r="B441" t="s">
        <v>6829</v>
      </c>
      <c r="C441" t="s">
        <v>1088</v>
      </c>
      <c r="D441" t="s">
        <v>6398</v>
      </c>
      <c r="F4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">
        <f>Tabla_Consulta_desde_proyectos[[#This Row],[PRYRAhoras]]-Tabla_Consulta_desde_proyectos[[#This Row],[Actuales]]</f>
        <v>0</v>
      </c>
      <c r="H441">
        <f>LEN(Tabla_Consulta_desde_proyectos[[#This Row],[PRYApath]])/5-1</f>
        <v>1</v>
      </c>
    </row>
    <row r="442" spans="1:8" hidden="1" x14ac:dyDescent="0.3">
      <c r="A442" t="s">
        <v>4648</v>
      </c>
      <c r="B442" t="s">
        <v>6830</v>
      </c>
      <c r="C442" t="s">
        <v>1092</v>
      </c>
      <c r="D442" t="s">
        <v>6399</v>
      </c>
      <c r="F4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">
        <f>Tabla_Consulta_desde_proyectos[[#This Row],[PRYRAhoras]]-Tabla_Consulta_desde_proyectos[[#This Row],[Actuales]]</f>
        <v>0</v>
      </c>
      <c r="H442">
        <f>LEN(Tabla_Consulta_desde_proyectos[[#This Row],[PRYApath]])/5-1</f>
        <v>1</v>
      </c>
    </row>
    <row r="443" spans="1:8" hidden="1" x14ac:dyDescent="0.3">
      <c r="A443" t="s">
        <v>4648</v>
      </c>
      <c r="B443" t="s">
        <v>6831</v>
      </c>
      <c r="C443" t="s">
        <v>1093</v>
      </c>
      <c r="D443" t="s">
        <v>6400</v>
      </c>
      <c r="F4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">
        <f>Tabla_Consulta_desde_proyectos[[#This Row],[PRYRAhoras]]-Tabla_Consulta_desde_proyectos[[#This Row],[Actuales]]</f>
        <v>0</v>
      </c>
      <c r="H443">
        <f>LEN(Tabla_Consulta_desde_proyectos[[#This Row],[PRYApath]])/5-1</f>
        <v>1</v>
      </c>
    </row>
    <row r="444" spans="1:8" hidden="1" x14ac:dyDescent="0.3">
      <c r="A444" t="s">
        <v>4648</v>
      </c>
      <c r="B444" t="s">
        <v>6832</v>
      </c>
      <c r="C444" t="s">
        <v>1094</v>
      </c>
      <c r="D444" t="s">
        <v>6401</v>
      </c>
      <c r="F4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">
        <f>Tabla_Consulta_desde_proyectos[[#This Row],[PRYRAhoras]]-Tabla_Consulta_desde_proyectos[[#This Row],[Actuales]]</f>
        <v>0</v>
      </c>
      <c r="H444">
        <f>LEN(Tabla_Consulta_desde_proyectos[[#This Row],[PRYApath]])/5-1</f>
        <v>1</v>
      </c>
    </row>
    <row r="445" spans="1:8" hidden="1" x14ac:dyDescent="0.3">
      <c r="A445" t="s">
        <v>4648</v>
      </c>
      <c r="B445" t="s">
        <v>6833</v>
      </c>
      <c r="C445" t="s">
        <v>3904</v>
      </c>
      <c r="D445" t="s">
        <v>6402</v>
      </c>
      <c r="F4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">
        <f>Tabla_Consulta_desde_proyectos[[#This Row],[PRYRAhoras]]-Tabla_Consulta_desde_proyectos[[#This Row],[Actuales]]</f>
        <v>0</v>
      </c>
      <c r="H445">
        <f>LEN(Tabla_Consulta_desde_proyectos[[#This Row],[PRYApath]])/5-1</f>
        <v>1</v>
      </c>
    </row>
    <row r="446" spans="1:8" hidden="1" x14ac:dyDescent="0.3">
      <c r="A446" t="s">
        <v>4648</v>
      </c>
      <c r="B446" t="s">
        <v>6834</v>
      </c>
      <c r="C446" t="s">
        <v>3905</v>
      </c>
      <c r="D446" t="s">
        <v>6403</v>
      </c>
      <c r="F4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">
        <f>Tabla_Consulta_desde_proyectos[[#This Row],[PRYRAhoras]]-Tabla_Consulta_desde_proyectos[[#This Row],[Actuales]]</f>
        <v>0</v>
      </c>
      <c r="H446">
        <f>LEN(Tabla_Consulta_desde_proyectos[[#This Row],[PRYApath]])/5-1</f>
        <v>1</v>
      </c>
    </row>
    <row r="447" spans="1:8" hidden="1" x14ac:dyDescent="0.3">
      <c r="A447" t="s">
        <v>4648</v>
      </c>
      <c r="B447" t="s">
        <v>6835</v>
      </c>
      <c r="C447" t="s">
        <v>4336</v>
      </c>
      <c r="D447" t="s">
        <v>6405</v>
      </c>
      <c r="F4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">
        <f>Tabla_Consulta_desde_proyectos[[#This Row],[PRYRAhoras]]-Tabla_Consulta_desde_proyectos[[#This Row],[Actuales]]</f>
        <v>0</v>
      </c>
      <c r="H447">
        <f>LEN(Tabla_Consulta_desde_proyectos[[#This Row],[PRYApath]])/5-1</f>
        <v>1</v>
      </c>
    </row>
    <row r="448" spans="1:8" hidden="1" x14ac:dyDescent="0.3">
      <c r="A448" t="s">
        <v>4648</v>
      </c>
      <c r="B448" t="s">
        <v>6836</v>
      </c>
      <c r="C448" t="s">
        <v>4337</v>
      </c>
      <c r="D448" t="s">
        <v>6407</v>
      </c>
      <c r="F4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">
        <f>Tabla_Consulta_desde_proyectos[[#This Row],[PRYRAhoras]]-Tabla_Consulta_desde_proyectos[[#This Row],[Actuales]]</f>
        <v>0</v>
      </c>
      <c r="H448">
        <f>LEN(Tabla_Consulta_desde_proyectos[[#This Row],[PRYApath]])/5-1</f>
        <v>1</v>
      </c>
    </row>
    <row r="449" spans="1:8" hidden="1" x14ac:dyDescent="0.3">
      <c r="A449" t="s">
        <v>4648</v>
      </c>
      <c r="B449" t="s">
        <v>6837</v>
      </c>
      <c r="C449" t="s">
        <v>6838</v>
      </c>
      <c r="D449" t="s">
        <v>6839</v>
      </c>
      <c r="F4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">
        <f>Tabla_Consulta_desde_proyectos[[#This Row],[PRYRAhoras]]-Tabla_Consulta_desde_proyectos[[#This Row],[Actuales]]</f>
        <v>0</v>
      </c>
      <c r="H449">
        <f>LEN(Tabla_Consulta_desde_proyectos[[#This Row],[PRYApath]])/5-1</f>
        <v>0</v>
      </c>
    </row>
    <row r="450" spans="1:8" hidden="1" x14ac:dyDescent="0.3">
      <c r="A450" t="s">
        <v>4648</v>
      </c>
      <c r="B450" t="s">
        <v>6840</v>
      </c>
      <c r="C450" t="s">
        <v>326</v>
      </c>
      <c r="D450" t="s">
        <v>6396</v>
      </c>
      <c r="F4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">
        <f>Tabla_Consulta_desde_proyectos[[#This Row],[PRYRAhoras]]-Tabla_Consulta_desde_proyectos[[#This Row],[Actuales]]</f>
        <v>0</v>
      </c>
      <c r="H450">
        <f>LEN(Tabla_Consulta_desde_proyectos[[#This Row],[PRYApath]])/5-1</f>
        <v>1</v>
      </c>
    </row>
    <row r="451" spans="1:8" hidden="1" x14ac:dyDescent="0.3">
      <c r="A451" t="s">
        <v>4648</v>
      </c>
      <c r="B451" t="s">
        <v>6841</v>
      </c>
      <c r="C451" t="s">
        <v>1087</v>
      </c>
      <c r="D451" t="s">
        <v>6397</v>
      </c>
      <c r="F4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">
        <f>Tabla_Consulta_desde_proyectos[[#This Row],[PRYRAhoras]]-Tabla_Consulta_desde_proyectos[[#This Row],[Actuales]]</f>
        <v>0</v>
      </c>
      <c r="H451">
        <f>LEN(Tabla_Consulta_desde_proyectos[[#This Row],[PRYApath]])/5-1</f>
        <v>1</v>
      </c>
    </row>
    <row r="452" spans="1:8" hidden="1" x14ac:dyDescent="0.3">
      <c r="A452" t="s">
        <v>4648</v>
      </c>
      <c r="B452" t="s">
        <v>6842</v>
      </c>
      <c r="C452" t="s">
        <v>1088</v>
      </c>
      <c r="D452" t="s">
        <v>6398</v>
      </c>
      <c r="F4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">
        <f>Tabla_Consulta_desde_proyectos[[#This Row],[PRYRAhoras]]-Tabla_Consulta_desde_proyectos[[#This Row],[Actuales]]</f>
        <v>0</v>
      </c>
      <c r="H452">
        <f>LEN(Tabla_Consulta_desde_proyectos[[#This Row],[PRYApath]])/5-1</f>
        <v>1</v>
      </c>
    </row>
    <row r="453" spans="1:8" hidden="1" x14ac:dyDescent="0.3">
      <c r="A453" t="s">
        <v>4648</v>
      </c>
      <c r="B453" t="s">
        <v>6843</v>
      </c>
      <c r="C453" t="s">
        <v>1092</v>
      </c>
      <c r="D453" t="s">
        <v>6399</v>
      </c>
      <c r="F4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">
        <f>Tabla_Consulta_desde_proyectos[[#This Row],[PRYRAhoras]]-Tabla_Consulta_desde_proyectos[[#This Row],[Actuales]]</f>
        <v>0</v>
      </c>
      <c r="H453">
        <f>LEN(Tabla_Consulta_desde_proyectos[[#This Row],[PRYApath]])/5-1</f>
        <v>1</v>
      </c>
    </row>
    <row r="454" spans="1:8" hidden="1" x14ac:dyDescent="0.3">
      <c r="A454" t="s">
        <v>4648</v>
      </c>
      <c r="B454" t="s">
        <v>6844</v>
      </c>
      <c r="C454" t="s">
        <v>1093</v>
      </c>
      <c r="D454" t="s">
        <v>6400</v>
      </c>
      <c r="F4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">
        <f>Tabla_Consulta_desde_proyectos[[#This Row],[PRYRAhoras]]-Tabla_Consulta_desde_proyectos[[#This Row],[Actuales]]</f>
        <v>0</v>
      </c>
      <c r="H454">
        <f>LEN(Tabla_Consulta_desde_proyectos[[#This Row],[PRYApath]])/5-1</f>
        <v>1</v>
      </c>
    </row>
    <row r="455" spans="1:8" hidden="1" x14ac:dyDescent="0.3">
      <c r="A455" t="s">
        <v>4648</v>
      </c>
      <c r="B455" t="s">
        <v>6845</v>
      </c>
      <c r="C455" t="s">
        <v>1094</v>
      </c>
      <c r="D455" t="s">
        <v>6401</v>
      </c>
      <c r="F4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">
        <f>Tabla_Consulta_desde_proyectos[[#This Row],[PRYRAhoras]]-Tabla_Consulta_desde_proyectos[[#This Row],[Actuales]]</f>
        <v>0</v>
      </c>
      <c r="H455">
        <f>LEN(Tabla_Consulta_desde_proyectos[[#This Row],[PRYApath]])/5-1</f>
        <v>1</v>
      </c>
    </row>
    <row r="456" spans="1:8" hidden="1" x14ac:dyDescent="0.3">
      <c r="A456" t="s">
        <v>4648</v>
      </c>
      <c r="B456" t="s">
        <v>6846</v>
      </c>
      <c r="C456" t="s">
        <v>3904</v>
      </c>
      <c r="D456" t="s">
        <v>6402</v>
      </c>
      <c r="F4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">
        <f>Tabla_Consulta_desde_proyectos[[#This Row],[PRYRAhoras]]-Tabla_Consulta_desde_proyectos[[#This Row],[Actuales]]</f>
        <v>0</v>
      </c>
      <c r="H456">
        <f>LEN(Tabla_Consulta_desde_proyectos[[#This Row],[PRYApath]])/5-1</f>
        <v>1</v>
      </c>
    </row>
    <row r="457" spans="1:8" hidden="1" x14ac:dyDescent="0.3">
      <c r="A457" t="s">
        <v>4648</v>
      </c>
      <c r="B457" t="s">
        <v>6847</v>
      </c>
      <c r="C457" t="s">
        <v>3905</v>
      </c>
      <c r="D457" t="s">
        <v>6403</v>
      </c>
      <c r="F4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">
        <f>Tabla_Consulta_desde_proyectos[[#This Row],[PRYRAhoras]]-Tabla_Consulta_desde_proyectos[[#This Row],[Actuales]]</f>
        <v>0</v>
      </c>
      <c r="H457">
        <f>LEN(Tabla_Consulta_desde_proyectos[[#This Row],[PRYApath]])/5-1</f>
        <v>1</v>
      </c>
    </row>
    <row r="458" spans="1:8" hidden="1" x14ac:dyDescent="0.3">
      <c r="A458" t="s">
        <v>4648</v>
      </c>
      <c r="B458" t="s">
        <v>6848</v>
      </c>
      <c r="C458" t="s">
        <v>4336</v>
      </c>
      <c r="D458" t="s">
        <v>6405</v>
      </c>
      <c r="F4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">
        <f>Tabla_Consulta_desde_proyectos[[#This Row],[PRYRAhoras]]-Tabla_Consulta_desde_proyectos[[#This Row],[Actuales]]</f>
        <v>0</v>
      </c>
      <c r="H458">
        <f>LEN(Tabla_Consulta_desde_proyectos[[#This Row],[PRYApath]])/5-1</f>
        <v>1</v>
      </c>
    </row>
    <row r="459" spans="1:8" hidden="1" x14ac:dyDescent="0.3">
      <c r="A459" t="s">
        <v>4648</v>
      </c>
      <c r="B459" t="s">
        <v>6849</v>
      </c>
      <c r="C459" t="s">
        <v>4337</v>
      </c>
      <c r="D459" t="s">
        <v>6407</v>
      </c>
      <c r="F4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">
        <f>Tabla_Consulta_desde_proyectos[[#This Row],[PRYRAhoras]]-Tabla_Consulta_desde_proyectos[[#This Row],[Actuales]]</f>
        <v>0</v>
      </c>
      <c r="H459">
        <f>LEN(Tabla_Consulta_desde_proyectos[[#This Row],[PRYApath]])/5-1</f>
        <v>1</v>
      </c>
    </row>
    <row r="460" spans="1:8" hidden="1" x14ac:dyDescent="0.3">
      <c r="A460" t="s">
        <v>4648</v>
      </c>
      <c r="B460" t="s">
        <v>6850</v>
      </c>
      <c r="C460" t="s">
        <v>6851</v>
      </c>
      <c r="D460" t="s">
        <v>6852</v>
      </c>
      <c r="F4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">
        <f>Tabla_Consulta_desde_proyectos[[#This Row],[PRYRAhoras]]-Tabla_Consulta_desde_proyectos[[#This Row],[Actuales]]</f>
        <v>0</v>
      </c>
      <c r="H460">
        <f>LEN(Tabla_Consulta_desde_proyectos[[#This Row],[PRYApath]])/5-1</f>
        <v>0</v>
      </c>
    </row>
    <row r="461" spans="1:8" hidden="1" x14ac:dyDescent="0.3">
      <c r="A461" t="s">
        <v>4648</v>
      </c>
      <c r="B461" t="s">
        <v>6853</v>
      </c>
      <c r="C461" t="s">
        <v>326</v>
      </c>
      <c r="D461" t="s">
        <v>6396</v>
      </c>
      <c r="F4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">
        <f>Tabla_Consulta_desde_proyectos[[#This Row],[PRYRAhoras]]-Tabla_Consulta_desde_proyectos[[#This Row],[Actuales]]</f>
        <v>0</v>
      </c>
      <c r="H461">
        <f>LEN(Tabla_Consulta_desde_proyectos[[#This Row],[PRYApath]])/5-1</f>
        <v>1</v>
      </c>
    </row>
    <row r="462" spans="1:8" hidden="1" x14ac:dyDescent="0.3">
      <c r="A462" t="s">
        <v>4648</v>
      </c>
      <c r="B462" t="s">
        <v>6854</v>
      </c>
      <c r="C462" t="s">
        <v>1087</v>
      </c>
      <c r="D462" t="s">
        <v>6397</v>
      </c>
      <c r="F4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">
        <f>Tabla_Consulta_desde_proyectos[[#This Row],[PRYRAhoras]]-Tabla_Consulta_desde_proyectos[[#This Row],[Actuales]]</f>
        <v>0</v>
      </c>
      <c r="H462">
        <f>LEN(Tabla_Consulta_desde_proyectos[[#This Row],[PRYApath]])/5-1</f>
        <v>1</v>
      </c>
    </row>
    <row r="463" spans="1:8" hidden="1" x14ac:dyDescent="0.3">
      <c r="A463" t="s">
        <v>4648</v>
      </c>
      <c r="B463" t="s">
        <v>6855</v>
      </c>
      <c r="C463" t="s">
        <v>1088</v>
      </c>
      <c r="D463" t="s">
        <v>6398</v>
      </c>
      <c r="F4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">
        <f>Tabla_Consulta_desde_proyectos[[#This Row],[PRYRAhoras]]-Tabla_Consulta_desde_proyectos[[#This Row],[Actuales]]</f>
        <v>0</v>
      </c>
      <c r="H463">
        <f>LEN(Tabla_Consulta_desde_proyectos[[#This Row],[PRYApath]])/5-1</f>
        <v>1</v>
      </c>
    </row>
    <row r="464" spans="1:8" hidden="1" x14ac:dyDescent="0.3">
      <c r="A464" t="s">
        <v>4648</v>
      </c>
      <c r="B464" t="s">
        <v>6856</v>
      </c>
      <c r="C464" t="s">
        <v>1092</v>
      </c>
      <c r="D464" t="s">
        <v>6399</v>
      </c>
      <c r="F4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">
        <f>Tabla_Consulta_desde_proyectos[[#This Row],[PRYRAhoras]]-Tabla_Consulta_desde_proyectos[[#This Row],[Actuales]]</f>
        <v>0</v>
      </c>
      <c r="H464">
        <f>LEN(Tabla_Consulta_desde_proyectos[[#This Row],[PRYApath]])/5-1</f>
        <v>1</v>
      </c>
    </row>
    <row r="465" spans="1:8" hidden="1" x14ac:dyDescent="0.3">
      <c r="A465" t="s">
        <v>4648</v>
      </c>
      <c r="B465" t="s">
        <v>6857</v>
      </c>
      <c r="C465" t="s">
        <v>1093</v>
      </c>
      <c r="D465" t="s">
        <v>6400</v>
      </c>
      <c r="F4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5">
        <f>Tabla_Consulta_desde_proyectos[[#This Row],[PRYRAhoras]]-Tabla_Consulta_desde_proyectos[[#This Row],[Actuales]]</f>
        <v>0</v>
      </c>
      <c r="H465">
        <f>LEN(Tabla_Consulta_desde_proyectos[[#This Row],[PRYApath]])/5-1</f>
        <v>1</v>
      </c>
    </row>
    <row r="466" spans="1:8" hidden="1" x14ac:dyDescent="0.3">
      <c r="A466" t="s">
        <v>4648</v>
      </c>
      <c r="B466" t="s">
        <v>6858</v>
      </c>
      <c r="C466" t="s">
        <v>1094</v>
      </c>
      <c r="D466" t="s">
        <v>6401</v>
      </c>
      <c r="F4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">
        <f>Tabla_Consulta_desde_proyectos[[#This Row],[PRYRAhoras]]-Tabla_Consulta_desde_proyectos[[#This Row],[Actuales]]</f>
        <v>0</v>
      </c>
      <c r="H466">
        <f>LEN(Tabla_Consulta_desde_proyectos[[#This Row],[PRYApath]])/5-1</f>
        <v>1</v>
      </c>
    </row>
    <row r="467" spans="1:8" hidden="1" x14ac:dyDescent="0.3">
      <c r="A467" t="s">
        <v>4648</v>
      </c>
      <c r="B467" t="s">
        <v>6859</v>
      </c>
      <c r="C467" t="s">
        <v>3904</v>
      </c>
      <c r="D467" t="s">
        <v>6402</v>
      </c>
      <c r="F4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">
        <f>Tabla_Consulta_desde_proyectos[[#This Row],[PRYRAhoras]]-Tabla_Consulta_desde_proyectos[[#This Row],[Actuales]]</f>
        <v>0</v>
      </c>
      <c r="H467">
        <f>LEN(Tabla_Consulta_desde_proyectos[[#This Row],[PRYApath]])/5-1</f>
        <v>1</v>
      </c>
    </row>
    <row r="468" spans="1:8" hidden="1" x14ac:dyDescent="0.3">
      <c r="A468" t="s">
        <v>4648</v>
      </c>
      <c r="B468" t="s">
        <v>6860</v>
      </c>
      <c r="C468" t="s">
        <v>3905</v>
      </c>
      <c r="D468" t="s">
        <v>6403</v>
      </c>
      <c r="F4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">
        <f>Tabla_Consulta_desde_proyectos[[#This Row],[PRYRAhoras]]-Tabla_Consulta_desde_proyectos[[#This Row],[Actuales]]</f>
        <v>0</v>
      </c>
      <c r="H468">
        <f>LEN(Tabla_Consulta_desde_proyectos[[#This Row],[PRYApath]])/5-1</f>
        <v>1</v>
      </c>
    </row>
    <row r="469" spans="1:8" hidden="1" x14ac:dyDescent="0.3">
      <c r="A469" t="s">
        <v>4648</v>
      </c>
      <c r="B469" t="s">
        <v>6861</v>
      </c>
      <c r="C469" t="s">
        <v>4336</v>
      </c>
      <c r="D469" t="s">
        <v>6405</v>
      </c>
      <c r="F4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">
        <f>Tabla_Consulta_desde_proyectos[[#This Row],[PRYRAhoras]]-Tabla_Consulta_desde_proyectos[[#This Row],[Actuales]]</f>
        <v>0</v>
      </c>
      <c r="H469">
        <f>LEN(Tabla_Consulta_desde_proyectos[[#This Row],[PRYApath]])/5-1</f>
        <v>1</v>
      </c>
    </row>
    <row r="470" spans="1:8" hidden="1" x14ac:dyDescent="0.3">
      <c r="A470" t="s">
        <v>4648</v>
      </c>
      <c r="B470" t="s">
        <v>6862</v>
      </c>
      <c r="C470" t="s">
        <v>4337</v>
      </c>
      <c r="D470" t="s">
        <v>6407</v>
      </c>
      <c r="F4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">
        <f>Tabla_Consulta_desde_proyectos[[#This Row],[PRYRAhoras]]-Tabla_Consulta_desde_proyectos[[#This Row],[Actuales]]</f>
        <v>0</v>
      </c>
      <c r="H470">
        <f>LEN(Tabla_Consulta_desde_proyectos[[#This Row],[PRYApath]])/5-1</f>
        <v>1</v>
      </c>
    </row>
    <row r="471" spans="1:8" hidden="1" x14ac:dyDescent="0.3">
      <c r="A471" t="s">
        <v>4648</v>
      </c>
      <c r="B471" t="s">
        <v>6863</v>
      </c>
      <c r="C471" t="s">
        <v>6864</v>
      </c>
      <c r="D471" t="s">
        <v>6865</v>
      </c>
      <c r="F4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">
        <f>Tabla_Consulta_desde_proyectos[[#This Row],[PRYRAhoras]]-Tabla_Consulta_desde_proyectos[[#This Row],[Actuales]]</f>
        <v>0</v>
      </c>
      <c r="H471">
        <f>LEN(Tabla_Consulta_desde_proyectos[[#This Row],[PRYApath]])/5-1</f>
        <v>0</v>
      </c>
    </row>
    <row r="472" spans="1:8" hidden="1" x14ac:dyDescent="0.3">
      <c r="A472" t="s">
        <v>4648</v>
      </c>
      <c r="B472" t="s">
        <v>6866</v>
      </c>
      <c r="C472" t="s">
        <v>326</v>
      </c>
      <c r="D472" t="s">
        <v>6396</v>
      </c>
      <c r="F4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">
        <f>Tabla_Consulta_desde_proyectos[[#This Row],[PRYRAhoras]]-Tabla_Consulta_desde_proyectos[[#This Row],[Actuales]]</f>
        <v>0</v>
      </c>
      <c r="H472">
        <f>LEN(Tabla_Consulta_desde_proyectos[[#This Row],[PRYApath]])/5-1</f>
        <v>1</v>
      </c>
    </row>
    <row r="473" spans="1:8" hidden="1" x14ac:dyDescent="0.3">
      <c r="A473" t="s">
        <v>4648</v>
      </c>
      <c r="B473" t="s">
        <v>6867</v>
      </c>
      <c r="C473" t="s">
        <v>1087</v>
      </c>
      <c r="D473" t="s">
        <v>6397</v>
      </c>
      <c r="F4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3">
        <f>Tabla_Consulta_desde_proyectos[[#This Row],[PRYRAhoras]]-Tabla_Consulta_desde_proyectos[[#This Row],[Actuales]]</f>
        <v>0</v>
      </c>
      <c r="H473">
        <f>LEN(Tabla_Consulta_desde_proyectos[[#This Row],[PRYApath]])/5-1</f>
        <v>1</v>
      </c>
    </row>
    <row r="474" spans="1:8" hidden="1" x14ac:dyDescent="0.3">
      <c r="A474" t="s">
        <v>4648</v>
      </c>
      <c r="B474" t="s">
        <v>6868</v>
      </c>
      <c r="C474" t="s">
        <v>1088</v>
      </c>
      <c r="D474" t="s">
        <v>6398</v>
      </c>
      <c r="F4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4">
        <f>Tabla_Consulta_desde_proyectos[[#This Row],[PRYRAhoras]]-Tabla_Consulta_desde_proyectos[[#This Row],[Actuales]]</f>
        <v>0</v>
      </c>
      <c r="H474">
        <f>LEN(Tabla_Consulta_desde_proyectos[[#This Row],[PRYApath]])/5-1</f>
        <v>1</v>
      </c>
    </row>
    <row r="475" spans="1:8" hidden="1" x14ac:dyDescent="0.3">
      <c r="A475" t="s">
        <v>4648</v>
      </c>
      <c r="B475" t="s">
        <v>6869</v>
      </c>
      <c r="C475" t="s">
        <v>1092</v>
      </c>
      <c r="D475" t="s">
        <v>6399</v>
      </c>
      <c r="F4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5">
        <f>Tabla_Consulta_desde_proyectos[[#This Row],[PRYRAhoras]]-Tabla_Consulta_desde_proyectos[[#This Row],[Actuales]]</f>
        <v>0</v>
      </c>
      <c r="H475">
        <f>LEN(Tabla_Consulta_desde_proyectos[[#This Row],[PRYApath]])/5-1</f>
        <v>1</v>
      </c>
    </row>
    <row r="476" spans="1:8" hidden="1" x14ac:dyDescent="0.3">
      <c r="A476" t="s">
        <v>4648</v>
      </c>
      <c r="B476" t="s">
        <v>6870</v>
      </c>
      <c r="C476" t="s">
        <v>1093</v>
      </c>
      <c r="D476" t="s">
        <v>6400</v>
      </c>
      <c r="F4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6">
        <f>Tabla_Consulta_desde_proyectos[[#This Row],[PRYRAhoras]]-Tabla_Consulta_desde_proyectos[[#This Row],[Actuales]]</f>
        <v>0</v>
      </c>
      <c r="H476">
        <f>LEN(Tabla_Consulta_desde_proyectos[[#This Row],[PRYApath]])/5-1</f>
        <v>1</v>
      </c>
    </row>
    <row r="477" spans="1:8" hidden="1" x14ac:dyDescent="0.3">
      <c r="A477" t="s">
        <v>4648</v>
      </c>
      <c r="B477" t="s">
        <v>6871</v>
      </c>
      <c r="C477" t="s">
        <v>1094</v>
      </c>
      <c r="D477" t="s">
        <v>6401</v>
      </c>
      <c r="F4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7">
        <f>Tabla_Consulta_desde_proyectos[[#This Row],[PRYRAhoras]]-Tabla_Consulta_desde_proyectos[[#This Row],[Actuales]]</f>
        <v>0</v>
      </c>
      <c r="H477">
        <f>LEN(Tabla_Consulta_desde_proyectos[[#This Row],[PRYApath]])/5-1</f>
        <v>1</v>
      </c>
    </row>
    <row r="478" spans="1:8" hidden="1" x14ac:dyDescent="0.3">
      <c r="A478" t="s">
        <v>4648</v>
      </c>
      <c r="B478" t="s">
        <v>6872</v>
      </c>
      <c r="C478" t="s">
        <v>3904</v>
      </c>
      <c r="D478" t="s">
        <v>6402</v>
      </c>
      <c r="F4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8">
        <f>Tabla_Consulta_desde_proyectos[[#This Row],[PRYRAhoras]]-Tabla_Consulta_desde_proyectos[[#This Row],[Actuales]]</f>
        <v>0</v>
      </c>
      <c r="H478">
        <f>LEN(Tabla_Consulta_desde_proyectos[[#This Row],[PRYApath]])/5-1</f>
        <v>1</v>
      </c>
    </row>
    <row r="479" spans="1:8" hidden="1" x14ac:dyDescent="0.3">
      <c r="A479" t="s">
        <v>4648</v>
      </c>
      <c r="B479" t="s">
        <v>6873</v>
      </c>
      <c r="C479" t="s">
        <v>3905</v>
      </c>
      <c r="D479" t="s">
        <v>6403</v>
      </c>
      <c r="F4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9">
        <f>Tabla_Consulta_desde_proyectos[[#This Row],[PRYRAhoras]]-Tabla_Consulta_desde_proyectos[[#This Row],[Actuales]]</f>
        <v>0</v>
      </c>
      <c r="H479">
        <f>LEN(Tabla_Consulta_desde_proyectos[[#This Row],[PRYApath]])/5-1</f>
        <v>1</v>
      </c>
    </row>
    <row r="480" spans="1:8" hidden="1" x14ac:dyDescent="0.3">
      <c r="A480" t="s">
        <v>4648</v>
      </c>
      <c r="B480" t="s">
        <v>6874</v>
      </c>
      <c r="C480" t="s">
        <v>4336</v>
      </c>
      <c r="D480" t="s">
        <v>6405</v>
      </c>
      <c r="F4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0">
        <f>Tabla_Consulta_desde_proyectos[[#This Row],[PRYRAhoras]]-Tabla_Consulta_desde_proyectos[[#This Row],[Actuales]]</f>
        <v>0</v>
      </c>
      <c r="H480">
        <f>LEN(Tabla_Consulta_desde_proyectos[[#This Row],[PRYApath]])/5-1</f>
        <v>1</v>
      </c>
    </row>
    <row r="481" spans="1:8" hidden="1" x14ac:dyDescent="0.3">
      <c r="A481" t="s">
        <v>4648</v>
      </c>
      <c r="B481" t="s">
        <v>6875</v>
      </c>
      <c r="C481" t="s">
        <v>4337</v>
      </c>
      <c r="D481" t="s">
        <v>6407</v>
      </c>
      <c r="F4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1">
        <f>Tabla_Consulta_desde_proyectos[[#This Row],[PRYRAhoras]]-Tabla_Consulta_desde_proyectos[[#This Row],[Actuales]]</f>
        <v>0</v>
      </c>
      <c r="H481">
        <f>LEN(Tabla_Consulta_desde_proyectos[[#This Row],[PRYApath]])/5-1</f>
        <v>1</v>
      </c>
    </row>
    <row r="482" spans="1:8" hidden="1" x14ac:dyDescent="0.3">
      <c r="A482" t="s">
        <v>4648</v>
      </c>
      <c r="B482" t="s">
        <v>6876</v>
      </c>
      <c r="C482" t="s">
        <v>6877</v>
      </c>
      <c r="D482" t="s">
        <v>6878</v>
      </c>
      <c r="F4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">
        <f>Tabla_Consulta_desde_proyectos[[#This Row],[PRYRAhoras]]-Tabla_Consulta_desde_proyectos[[#This Row],[Actuales]]</f>
        <v>0</v>
      </c>
      <c r="H482">
        <f>LEN(Tabla_Consulta_desde_proyectos[[#This Row],[PRYApath]])/5-1</f>
        <v>0</v>
      </c>
    </row>
    <row r="483" spans="1:8" hidden="1" x14ac:dyDescent="0.3">
      <c r="A483" t="s">
        <v>4648</v>
      </c>
      <c r="B483" t="s">
        <v>5825</v>
      </c>
      <c r="C483" t="s">
        <v>326</v>
      </c>
      <c r="D483" t="s">
        <v>6396</v>
      </c>
      <c r="F4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">
        <f>Tabla_Consulta_desde_proyectos[[#This Row],[PRYRAhoras]]-Tabla_Consulta_desde_proyectos[[#This Row],[Actuales]]</f>
        <v>0</v>
      </c>
      <c r="H483">
        <f>LEN(Tabla_Consulta_desde_proyectos[[#This Row],[PRYApath]])/5-1</f>
        <v>1</v>
      </c>
    </row>
    <row r="484" spans="1:8" hidden="1" x14ac:dyDescent="0.3">
      <c r="A484" t="s">
        <v>4648</v>
      </c>
      <c r="B484" t="s">
        <v>6879</v>
      </c>
      <c r="C484" t="s">
        <v>1087</v>
      </c>
      <c r="D484" t="s">
        <v>6397</v>
      </c>
      <c r="F4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">
        <f>Tabla_Consulta_desde_proyectos[[#This Row],[PRYRAhoras]]-Tabla_Consulta_desde_proyectos[[#This Row],[Actuales]]</f>
        <v>0</v>
      </c>
      <c r="H484">
        <f>LEN(Tabla_Consulta_desde_proyectos[[#This Row],[PRYApath]])/5-1</f>
        <v>1</v>
      </c>
    </row>
    <row r="485" spans="1:8" hidden="1" x14ac:dyDescent="0.3">
      <c r="A485" t="s">
        <v>4648</v>
      </c>
      <c r="B485" t="s">
        <v>6880</v>
      </c>
      <c r="C485" t="s">
        <v>1088</v>
      </c>
      <c r="D485" t="s">
        <v>6398</v>
      </c>
      <c r="F4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">
        <f>Tabla_Consulta_desde_proyectos[[#This Row],[PRYRAhoras]]-Tabla_Consulta_desde_proyectos[[#This Row],[Actuales]]</f>
        <v>0</v>
      </c>
      <c r="H485">
        <f>LEN(Tabla_Consulta_desde_proyectos[[#This Row],[PRYApath]])/5-1</f>
        <v>1</v>
      </c>
    </row>
    <row r="486" spans="1:8" hidden="1" x14ac:dyDescent="0.3">
      <c r="A486" t="s">
        <v>4648</v>
      </c>
      <c r="B486" t="s">
        <v>6881</v>
      </c>
      <c r="C486" t="s">
        <v>1092</v>
      </c>
      <c r="D486" t="s">
        <v>6399</v>
      </c>
      <c r="F4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">
        <f>Tabla_Consulta_desde_proyectos[[#This Row],[PRYRAhoras]]-Tabla_Consulta_desde_proyectos[[#This Row],[Actuales]]</f>
        <v>0</v>
      </c>
      <c r="H486">
        <f>LEN(Tabla_Consulta_desde_proyectos[[#This Row],[PRYApath]])/5-1</f>
        <v>1</v>
      </c>
    </row>
    <row r="487" spans="1:8" hidden="1" x14ac:dyDescent="0.3">
      <c r="A487" t="s">
        <v>4648</v>
      </c>
      <c r="B487" t="s">
        <v>6882</v>
      </c>
      <c r="C487" t="s">
        <v>1093</v>
      </c>
      <c r="D487" t="s">
        <v>6400</v>
      </c>
      <c r="F4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">
        <f>Tabla_Consulta_desde_proyectos[[#This Row],[PRYRAhoras]]-Tabla_Consulta_desde_proyectos[[#This Row],[Actuales]]</f>
        <v>0</v>
      </c>
      <c r="H487">
        <f>LEN(Tabla_Consulta_desde_proyectos[[#This Row],[PRYApath]])/5-1</f>
        <v>1</v>
      </c>
    </row>
    <row r="488" spans="1:8" hidden="1" x14ac:dyDescent="0.3">
      <c r="A488" t="s">
        <v>4648</v>
      </c>
      <c r="B488" t="s">
        <v>6883</v>
      </c>
      <c r="C488" t="s">
        <v>1094</v>
      </c>
      <c r="D488" t="s">
        <v>6401</v>
      </c>
      <c r="F4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">
        <f>Tabla_Consulta_desde_proyectos[[#This Row],[PRYRAhoras]]-Tabla_Consulta_desde_proyectos[[#This Row],[Actuales]]</f>
        <v>0</v>
      </c>
      <c r="H488">
        <f>LEN(Tabla_Consulta_desde_proyectos[[#This Row],[PRYApath]])/5-1</f>
        <v>1</v>
      </c>
    </row>
    <row r="489" spans="1:8" hidden="1" x14ac:dyDescent="0.3">
      <c r="A489" t="s">
        <v>4648</v>
      </c>
      <c r="B489" t="s">
        <v>5835</v>
      </c>
      <c r="C489" t="s">
        <v>3904</v>
      </c>
      <c r="D489" t="s">
        <v>6402</v>
      </c>
      <c r="F4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">
        <f>Tabla_Consulta_desde_proyectos[[#This Row],[PRYRAhoras]]-Tabla_Consulta_desde_proyectos[[#This Row],[Actuales]]</f>
        <v>0</v>
      </c>
      <c r="H489">
        <f>LEN(Tabla_Consulta_desde_proyectos[[#This Row],[PRYApath]])/5-1</f>
        <v>1</v>
      </c>
    </row>
    <row r="490" spans="1:8" hidden="1" x14ac:dyDescent="0.3">
      <c r="A490" t="s">
        <v>4648</v>
      </c>
      <c r="B490" t="s">
        <v>6884</v>
      </c>
      <c r="C490" t="s">
        <v>3905</v>
      </c>
      <c r="D490" t="s">
        <v>6403</v>
      </c>
      <c r="F4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">
        <f>Tabla_Consulta_desde_proyectos[[#This Row],[PRYRAhoras]]-Tabla_Consulta_desde_proyectos[[#This Row],[Actuales]]</f>
        <v>0</v>
      </c>
      <c r="H490">
        <f>LEN(Tabla_Consulta_desde_proyectos[[#This Row],[PRYApath]])/5-1</f>
        <v>1</v>
      </c>
    </row>
    <row r="491" spans="1:8" hidden="1" x14ac:dyDescent="0.3">
      <c r="A491" t="s">
        <v>4648</v>
      </c>
      <c r="B491" t="s">
        <v>6885</v>
      </c>
      <c r="C491" t="s">
        <v>4336</v>
      </c>
      <c r="D491" t="s">
        <v>6405</v>
      </c>
      <c r="F4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">
        <f>Tabla_Consulta_desde_proyectos[[#This Row],[PRYRAhoras]]-Tabla_Consulta_desde_proyectos[[#This Row],[Actuales]]</f>
        <v>0</v>
      </c>
      <c r="H491">
        <f>LEN(Tabla_Consulta_desde_proyectos[[#This Row],[PRYApath]])/5-1</f>
        <v>1</v>
      </c>
    </row>
    <row r="492" spans="1:8" hidden="1" x14ac:dyDescent="0.3">
      <c r="A492" t="s">
        <v>4648</v>
      </c>
      <c r="B492" t="s">
        <v>6886</v>
      </c>
      <c r="C492" t="s">
        <v>4337</v>
      </c>
      <c r="D492" t="s">
        <v>6407</v>
      </c>
      <c r="F4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">
        <f>Tabla_Consulta_desde_proyectos[[#This Row],[PRYRAhoras]]-Tabla_Consulta_desde_proyectos[[#This Row],[Actuales]]</f>
        <v>0</v>
      </c>
      <c r="H492">
        <f>LEN(Tabla_Consulta_desde_proyectos[[#This Row],[PRYApath]])/5-1</f>
        <v>1</v>
      </c>
    </row>
    <row r="493" spans="1:8" hidden="1" x14ac:dyDescent="0.3">
      <c r="A493" t="s">
        <v>4648</v>
      </c>
      <c r="B493" t="s">
        <v>6887</v>
      </c>
      <c r="C493" t="s">
        <v>6888</v>
      </c>
      <c r="D493" t="s">
        <v>6889</v>
      </c>
      <c r="F4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">
        <f>Tabla_Consulta_desde_proyectos[[#This Row],[PRYRAhoras]]-Tabla_Consulta_desde_proyectos[[#This Row],[Actuales]]</f>
        <v>0</v>
      </c>
      <c r="H493">
        <f>LEN(Tabla_Consulta_desde_proyectos[[#This Row],[PRYApath]])/5-1</f>
        <v>0</v>
      </c>
    </row>
    <row r="494" spans="1:8" hidden="1" x14ac:dyDescent="0.3">
      <c r="A494" t="s">
        <v>4648</v>
      </c>
      <c r="B494" t="s">
        <v>6890</v>
      </c>
      <c r="C494" t="s">
        <v>326</v>
      </c>
      <c r="D494" t="s">
        <v>6396</v>
      </c>
      <c r="F4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">
        <f>Tabla_Consulta_desde_proyectos[[#This Row],[PRYRAhoras]]-Tabla_Consulta_desde_proyectos[[#This Row],[Actuales]]</f>
        <v>0</v>
      </c>
      <c r="H494">
        <f>LEN(Tabla_Consulta_desde_proyectos[[#This Row],[PRYApath]])/5-1</f>
        <v>1</v>
      </c>
    </row>
    <row r="495" spans="1:8" hidden="1" x14ac:dyDescent="0.3">
      <c r="A495" t="s">
        <v>4648</v>
      </c>
      <c r="B495" t="s">
        <v>6891</v>
      </c>
      <c r="C495" t="s">
        <v>1087</v>
      </c>
      <c r="D495" t="s">
        <v>6397</v>
      </c>
      <c r="F4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">
        <f>Tabla_Consulta_desde_proyectos[[#This Row],[PRYRAhoras]]-Tabla_Consulta_desde_proyectos[[#This Row],[Actuales]]</f>
        <v>0</v>
      </c>
      <c r="H495">
        <f>LEN(Tabla_Consulta_desde_proyectos[[#This Row],[PRYApath]])/5-1</f>
        <v>1</v>
      </c>
    </row>
    <row r="496" spans="1:8" hidden="1" x14ac:dyDescent="0.3">
      <c r="A496" t="s">
        <v>4648</v>
      </c>
      <c r="B496" t="s">
        <v>6892</v>
      </c>
      <c r="C496" t="s">
        <v>1088</v>
      </c>
      <c r="D496" t="s">
        <v>6398</v>
      </c>
      <c r="F4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">
        <f>Tabla_Consulta_desde_proyectos[[#This Row],[PRYRAhoras]]-Tabla_Consulta_desde_proyectos[[#This Row],[Actuales]]</f>
        <v>0</v>
      </c>
      <c r="H496">
        <f>LEN(Tabla_Consulta_desde_proyectos[[#This Row],[PRYApath]])/5-1</f>
        <v>1</v>
      </c>
    </row>
    <row r="497" spans="1:8" hidden="1" x14ac:dyDescent="0.3">
      <c r="A497" t="s">
        <v>4648</v>
      </c>
      <c r="B497" t="s">
        <v>6893</v>
      </c>
      <c r="C497" t="s">
        <v>1092</v>
      </c>
      <c r="D497" t="s">
        <v>6399</v>
      </c>
      <c r="F4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">
        <f>Tabla_Consulta_desde_proyectos[[#This Row],[PRYRAhoras]]-Tabla_Consulta_desde_proyectos[[#This Row],[Actuales]]</f>
        <v>0</v>
      </c>
      <c r="H497">
        <f>LEN(Tabla_Consulta_desde_proyectos[[#This Row],[PRYApath]])/5-1</f>
        <v>1</v>
      </c>
    </row>
    <row r="498" spans="1:8" hidden="1" x14ac:dyDescent="0.3">
      <c r="A498" t="s">
        <v>4648</v>
      </c>
      <c r="B498" t="s">
        <v>6894</v>
      </c>
      <c r="C498" t="s">
        <v>1093</v>
      </c>
      <c r="D498" t="s">
        <v>6400</v>
      </c>
      <c r="F4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">
        <f>Tabla_Consulta_desde_proyectos[[#This Row],[PRYRAhoras]]-Tabla_Consulta_desde_proyectos[[#This Row],[Actuales]]</f>
        <v>0</v>
      </c>
      <c r="H498">
        <f>LEN(Tabla_Consulta_desde_proyectos[[#This Row],[PRYApath]])/5-1</f>
        <v>1</v>
      </c>
    </row>
    <row r="499" spans="1:8" hidden="1" x14ac:dyDescent="0.3">
      <c r="A499" t="s">
        <v>4648</v>
      </c>
      <c r="B499" t="s">
        <v>6895</v>
      </c>
      <c r="C499" t="s">
        <v>1094</v>
      </c>
      <c r="D499" t="s">
        <v>6401</v>
      </c>
      <c r="F4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">
        <f>Tabla_Consulta_desde_proyectos[[#This Row],[PRYRAhoras]]-Tabla_Consulta_desde_proyectos[[#This Row],[Actuales]]</f>
        <v>0</v>
      </c>
      <c r="H499">
        <f>LEN(Tabla_Consulta_desde_proyectos[[#This Row],[PRYApath]])/5-1</f>
        <v>1</v>
      </c>
    </row>
    <row r="500" spans="1:8" hidden="1" x14ac:dyDescent="0.3">
      <c r="A500" t="s">
        <v>4648</v>
      </c>
      <c r="B500" t="s">
        <v>6896</v>
      </c>
      <c r="C500" t="s">
        <v>3904</v>
      </c>
      <c r="D500" t="s">
        <v>6402</v>
      </c>
      <c r="F5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">
        <f>Tabla_Consulta_desde_proyectos[[#This Row],[PRYRAhoras]]-Tabla_Consulta_desde_proyectos[[#This Row],[Actuales]]</f>
        <v>0</v>
      </c>
      <c r="H500">
        <f>LEN(Tabla_Consulta_desde_proyectos[[#This Row],[PRYApath]])/5-1</f>
        <v>1</v>
      </c>
    </row>
    <row r="501" spans="1:8" hidden="1" x14ac:dyDescent="0.3">
      <c r="A501" t="s">
        <v>4648</v>
      </c>
      <c r="B501" t="s">
        <v>6897</v>
      </c>
      <c r="C501" t="s">
        <v>3905</v>
      </c>
      <c r="D501" t="s">
        <v>6403</v>
      </c>
      <c r="F5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">
        <f>Tabla_Consulta_desde_proyectos[[#This Row],[PRYRAhoras]]-Tabla_Consulta_desde_proyectos[[#This Row],[Actuales]]</f>
        <v>0</v>
      </c>
      <c r="H501">
        <f>LEN(Tabla_Consulta_desde_proyectos[[#This Row],[PRYApath]])/5-1</f>
        <v>1</v>
      </c>
    </row>
    <row r="502" spans="1:8" hidden="1" x14ac:dyDescent="0.3">
      <c r="A502" t="s">
        <v>4648</v>
      </c>
      <c r="B502" t="s">
        <v>6898</v>
      </c>
      <c r="C502" t="s">
        <v>4336</v>
      </c>
      <c r="D502" t="s">
        <v>6405</v>
      </c>
      <c r="F5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">
        <f>Tabla_Consulta_desde_proyectos[[#This Row],[PRYRAhoras]]-Tabla_Consulta_desde_proyectos[[#This Row],[Actuales]]</f>
        <v>0</v>
      </c>
      <c r="H502">
        <f>LEN(Tabla_Consulta_desde_proyectos[[#This Row],[PRYApath]])/5-1</f>
        <v>1</v>
      </c>
    </row>
    <row r="503" spans="1:8" hidden="1" x14ac:dyDescent="0.3">
      <c r="A503" t="s">
        <v>4648</v>
      </c>
      <c r="B503" t="s">
        <v>6899</v>
      </c>
      <c r="C503" t="s">
        <v>4337</v>
      </c>
      <c r="D503" t="s">
        <v>6407</v>
      </c>
      <c r="F5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">
        <f>Tabla_Consulta_desde_proyectos[[#This Row],[PRYRAhoras]]-Tabla_Consulta_desde_proyectos[[#This Row],[Actuales]]</f>
        <v>0</v>
      </c>
      <c r="H503">
        <f>LEN(Tabla_Consulta_desde_proyectos[[#This Row],[PRYApath]])/5-1</f>
        <v>1</v>
      </c>
    </row>
    <row r="504" spans="1:8" hidden="1" x14ac:dyDescent="0.3">
      <c r="A504" t="s">
        <v>4648</v>
      </c>
      <c r="B504" t="s">
        <v>6900</v>
      </c>
      <c r="C504" t="s">
        <v>6901</v>
      </c>
      <c r="D504" t="s">
        <v>6902</v>
      </c>
      <c r="F5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">
        <f>Tabla_Consulta_desde_proyectos[[#This Row],[PRYRAhoras]]-Tabla_Consulta_desde_proyectos[[#This Row],[Actuales]]</f>
        <v>0</v>
      </c>
      <c r="H504">
        <f>LEN(Tabla_Consulta_desde_proyectos[[#This Row],[PRYApath]])/5-1</f>
        <v>0</v>
      </c>
    </row>
    <row r="505" spans="1:8" hidden="1" x14ac:dyDescent="0.3">
      <c r="A505" t="s">
        <v>4648</v>
      </c>
      <c r="B505" t="s">
        <v>6903</v>
      </c>
      <c r="C505" t="s">
        <v>326</v>
      </c>
      <c r="D505" t="s">
        <v>6396</v>
      </c>
      <c r="F5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">
        <f>Tabla_Consulta_desde_proyectos[[#This Row],[PRYRAhoras]]-Tabla_Consulta_desde_proyectos[[#This Row],[Actuales]]</f>
        <v>0</v>
      </c>
      <c r="H505">
        <f>LEN(Tabla_Consulta_desde_proyectos[[#This Row],[PRYApath]])/5-1</f>
        <v>1</v>
      </c>
    </row>
    <row r="506" spans="1:8" hidden="1" x14ac:dyDescent="0.3">
      <c r="A506" t="s">
        <v>4648</v>
      </c>
      <c r="B506" t="s">
        <v>6904</v>
      </c>
      <c r="C506" t="s">
        <v>1087</v>
      </c>
      <c r="D506" t="s">
        <v>6397</v>
      </c>
      <c r="F5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">
        <f>Tabla_Consulta_desde_proyectos[[#This Row],[PRYRAhoras]]-Tabla_Consulta_desde_proyectos[[#This Row],[Actuales]]</f>
        <v>0</v>
      </c>
      <c r="H506">
        <f>LEN(Tabla_Consulta_desde_proyectos[[#This Row],[PRYApath]])/5-1</f>
        <v>1</v>
      </c>
    </row>
    <row r="507" spans="1:8" hidden="1" x14ac:dyDescent="0.3">
      <c r="A507" t="s">
        <v>4648</v>
      </c>
      <c r="B507" t="s">
        <v>6905</v>
      </c>
      <c r="C507" t="s">
        <v>1088</v>
      </c>
      <c r="D507" t="s">
        <v>6398</v>
      </c>
      <c r="F5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">
        <f>Tabla_Consulta_desde_proyectos[[#This Row],[PRYRAhoras]]-Tabla_Consulta_desde_proyectos[[#This Row],[Actuales]]</f>
        <v>0</v>
      </c>
      <c r="H507">
        <f>LEN(Tabla_Consulta_desde_proyectos[[#This Row],[PRYApath]])/5-1</f>
        <v>1</v>
      </c>
    </row>
    <row r="508" spans="1:8" hidden="1" x14ac:dyDescent="0.3">
      <c r="A508" t="s">
        <v>4648</v>
      </c>
      <c r="B508" t="s">
        <v>6906</v>
      </c>
      <c r="C508" t="s">
        <v>1092</v>
      </c>
      <c r="D508" t="s">
        <v>6399</v>
      </c>
      <c r="F5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">
        <f>Tabla_Consulta_desde_proyectos[[#This Row],[PRYRAhoras]]-Tabla_Consulta_desde_proyectos[[#This Row],[Actuales]]</f>
        <v>0</v>
      </c>
      <c r="H508">
        <f>LEN(Tabla_Consulta_desde_proyectos[[#This Row],[PRYApath]])/5-1</f>
        <v>1</v>
      </c>
    </row>
    <row r="509" spans="1:8" hidden="1" x14ac:dyDescent="0.3">
      <c r="A509" t="s">
        <v>4648</v>
      </c>
      <c r="B509" t="s">
        <v>6907</v>
      </c>
      <c r="C509" t="s">
        <v>1093</v>
      </c>
      <c r="D509" t="s">
        <v>6400</v>
      </c>
      <c r="F5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">
        <f>Tabla_Consulta_desde_proyectos[[#This Row],[PRYRAhoras]]-Tabla_Consulta_desde_proyectos[[#This Row],[Actuales]]</f>
        <v>0</v>
      </c>
      <c r="H509">
        <f>LEN(Tabla_Consulta_desde_proyectos[[#This Row],[PRYApath]])/5-1</f>
        <v>1</v>
      </c>
    </row>
    <row r="510" spans="1:8" hidden="1" x14ac:dyDescent="0.3">
      <c r="A510" t="s">
        <v>4648</v>
      </c>
      <c r="B510" t="s">
        <v>6908</v>
      </c>
      <c r="C510" t="s">
        <v>1094</v>
      </c>
      <c r="D510" t="s">
        <v>6401</v>
      </c>
      <c r="F5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">
        <f>Tabla_Consulta_desde_proyectos[[#This Row],[PRYRAhoras]]-Tabla_Consulta_desde_proyectos[[#This Row],[Actuales]]</f>
        <v>0</v>
      </c>
      <c r="H510">
        <f>LEN(Tabla_Consulta_desde_proyectos[[#This Row],[PRYApath]])/5-1</f>
        <v>1</v>
      </c>
    </row>
    <row r="511" spans="1:8" hidden="1" x14ac:dyDescent="0.3">
      <c r="A511" t="s">
        <v>4648</v>
      </c>
      <c r="B511" t="s">
        <v>6909</v>
      </c>
      <c r="C511" t="s">
        <v>3904</v>
      </c>
      <c r="D511" t="s">
        <v>6402</v>
      </c>
      <c r="F5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">
        <f>Tabla_Consulta_desde_proyectos[[#This Row],[PRYRAhoras]]-Tabla_Consulta_desde_proyectos[[#This Row],[Actuales]]</f>
        <v>0</v>
      </c>
      <c r="H511">
        <f>LEN(Tabla_Consulta_desde_proyectos[[#This Row],[PRYApath]])/5-1</f>
        <v>1</v>
      </c>
    </row>
    <row r="512" spans="1:8" hidden="1" x14ac:dyDescent="0.3">
      <c r="A512" t="s">
        <v>4648</v>
      </c>
      <c r="B512" t="s">
        <v>6910</v>
      </c>
      <c r="C512" t="s">
        <v>3905</v>
      </c>
      <c r="D512" t="s">
        <v>6403</v>
      </c>
      <c r="F5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">
        <f>Tabla_Consulta_desde_proyectos[[#This Row],[PRYRAhoras]]-Tabla_Consulta_desde_proyectos[[#This Row],[Actuales]]</f>
        <v>0</v>
      </c>
      <c r="H512">
        <f>LEN(Tabla_Consulta_desde_proyectos[[#This Row],[PRYApath]])/5-1</f>
        <v>1</v>
      </c>
    </row>
    <row r="513" spans="1:8" hidden="1" x14ac:dyDescent="0.3">
      <c r="A513" t="s">
        <v>4648</v>
      </c>
      <c r="B513" t="s">
        <v>6911</v>
      </c>
      <c r="C513" t="s">
        <v>4336</v>
      </c>
      <c r="D513" t="s">
        <v>6405</v>
      </c>
      <c r="F5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">
        <f>Tabla_Consulta_desde_proyectos[[#This Row],[PRYRAhoras]]-Tabla_Consulta_desde_proyectos[[#This Row],[Actuales]]</f>
        <v>0</v>
      </c>
      <c r="H513">
        <f>LEN(Tabla_Consulta_desde_proyectos[[#This Row],[PRYApath]])/5-1</f>
        <v>1</v>
      </c>
    </row>
    <row r="514" spans="1:8" hidden="1" x14ac:dyDescent="0.3">
      <c r="A514" t="s">
        <v>4648</v>
      </c>
      <c r="B514" t="s">
        <v>6912</v>
      </c>
      <c r="C514" t="s">
        <v>4337</v>
      </c>
      <c r="D514" t="s">
        <v>6407</v>
      </c>
      <c r="F5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">
        <f>Tabla_Consulta_desde_proyectos[[#This Row],[PRYRAhoras]]-Tabla_Consulta_desde_proyectos[[#This Row],[Actuales]]</f>
        <v>0</v>
      </c>
      <c r="H514">
        <f>LEN(Tabla_Consulta_desde_proyectos[[#This Row],[PRYApath]])/5-1</f>
        <v>1</v>
      </c>
    </row>
    <row r="515" spans="1:8" hidden="1" x14ac:dyDescent="0.3">
      <c r="A515" t="s">
        <v>4648</v>
      </c>
      <c r="B515" t="s">
        <v>6913</v>
      </c>
      <c r="C515" t="s">
        <v>6914</v>
      </c>
      <c r="D515" t="s">
        <v>6915</v>
      </c>
      <c r="F5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">
        <f>Tabla_Consulta_desde_proyectos[[#This Row],[PRYRAhoras]]-Tabla_Consulta_desde_proyectos[[#This Row],[Actuales]]</f>
        <v>0</v>
      </c>
      <c r="H515">
        <f>LEN(Tabla_Consulta_desde_proyectos[[#This Row],[PRYApath]])/5-1</f>
        <v>0</v>
      </c>
    </row>
    <row r="516" spans="1:8" hidden="1" x14ac:dyDescent="0.3">
      <c r="A516" t="s">
        <v>4648</v>
      </c>
      <c r="B516" t="s">
        <v>5054</v>
      </c>
      <c r="C516" t="s">
        <v>326</v>
      </c>
      <c r="D516" t="s">
        <v>6396</v>
      </c>
      <c r="F5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">
        <f>Tabla_Consulta_desde_proyectos[[#This Row],[PRYRAhoras]]-Tabla_Consulta_desde_proyectos[[#This Row],[Actuales]]</f>
        <v>0</v>
      </c>
      <c r="H516">
        <f>LEN(Tabla_Consulta_desde_proyectos[[#This Row],[PRYApath]])/5-1</f>
        <v>1</v>
      </c>
    </row>
    <row r="517" spans="1:8" hidden="1" x14ac:dyDescent="0.3">
      <c r="A517" t="s">
        <v>4648</v>
      </c>
      <c r="B517" t="s">
        <v>6916</v>
      </c>
      <c r="C517" t="s">
        <v>1087</v>
      </c>
      <c r="D517" t="s">
        <v>6397</v>
      </c>
      <c r="F5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">
        <f>Tabla_Consulta_desde_proyectos[[#This Row],[PRYRAhoras]]-Tabla_Consulta_desde_proyectos[[#This Row],[Actuales]]</f>
        <v>0</v>
      </c>
      <c r="H517">
        <f>LEN(Tabla_Consulta_desde_proyectos[[#This Row],[PRYApath]])/5-1</f>
        <v>1</v>
      </c>
    </row>
    <row r="518" spans="1:8" hidden="1" x14ac:dyDescent="0.3">
      <c r="A518" t="s">
        <v>4648</v>
      </c>
      <c r="B518" t="s">
        <v>6917</v>
      </c>
      <c r="C518" t="s">
        <v>1088</v>
      </c>
      <c r="D518" t="s">
        <v>6398</v>
      </c>
      <c r="F5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">
        <f>Tabla_Consulta_desde_proyectos[[#This Row],[PRYRAhoras]]-Tabla_Consulta_desde_proyectos[[#This Row],[Actuales]]</f>
        <v>0</v>
      </c>
      <c r="H518">
        <f>LEN(Tabla_Consulta_desde_proyectos[[#This Row],[PRYApath]])/5-1</f>
        <v>1</v>
      </c>
    </row>
    <row r="519" spans="1:8" hidden="1" x14ac:dyDescent="0.3">
      <c r="A519" t="s">
        <v>4648</v>
      </c>
      <c r="B519" t="s">
        <v>6918</v>
      </c>
      <c r="C519" t="s">
        <v>1092</v>
      </c>
      <c r="D519" t="s">
        <v>6399</v>
      </c>
      <c r="F5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">
        <f>Tabla_Consulta_desde_proyectos[[#This Row],[PRYRAhoras]]-Tabla_Consulta_desde_proyectos[[#This Row],[Actuales]]</f>
        <v>0</v>
      </c>
      <c r="H519">
        <f>LEN(Tabla_Consulta_desde_proyectos[[#This Row],[PRYApath]])/5-1</f>
        <v>1</v>
      </c>
    </row>
    <row r="520" spans="1:8" hidden="1" x14ac:dyDescent="0.3">
      <c r="A520" t="s">
        <v>4648</v>
      </c>
      <c r="B520" t="s">
        <v>6919</v>
      </c>
      <c r="C520" t="s">
        <v>1093</v>
      </c>
      <c r="D520" t="s">
        <v>6400</v>
      </c>
      <c r="F5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">
        <f>Tabla_Consulta_desde_proyectos[[#This Row],[PRYRAhoras]]-Tabla_Consulta_desde_proyectos[[#This Row],[Actuales]]</f>
        <v>0</v>
      </c>
      <c r="H520">
        <f>LEN(Tabla_Consulta_desde_proyectos[[#This Row],[PRYApath]])/5-1</f>
        <v>1</v>
      </c>
    </row>
    <row r="521" spans="1:8" hidden="1" x14ac:dyDescent="0.3">
      <c r="A521" t="s">
        <v>4648</v>
      </c>
      <c r="B521" t="s">
        <v>6920</v>
      </c>
      <c r="C521" t="s">
        <v>1094</v>
      </c>
      <c r="D521" t="s">
        <v>6401</v>
      </c>
      <c r="F5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">
        <f>Tabla_Consulta_desde_proyectos[[#This Row],[PRYRAhoras]]-Tabla_Consulta_desde_proyectos[[#This Row],[Actuales]]</f>
        <v>0</v>
      </c>
      <c r="H521">
        <f>LEN(Tabla_Consulta_desde_proyectos[[#This Row],[PRYApath]])/5-1</f>
        <v>1</v>
      </c>
    </row>
    <row r="522" spans="1:8" hidden="1" x14ac:dyDescent="0.3">
      <c r="A522" t="s">
        <v>4648</v>
      </c>
      <c r="B522" t="s">
        <v>6921</v>
      </c>
      <c r="C522" t="s">
        <v>3904</v>
      </c>
      <c r="D522" t="s">
        <v>6402</v>
      </c>
      <c r="F5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">
        <f>Tabla_Consulta_desde_proyectos[[#This Row],[PRYRAhoras]]-Tabla_Consulta_desde_proyectos[[#This Row],[Actuales]]</f>
        <v>0</v>
      </c>
      <c r="H522">
        <f>LEN(Tabla_Consulta_desde_proyectos[[#This Row],[PRYApath]])/5-1</f>
        <v>1</v>
      </c>
    </row>
    <row r="523" spans="1:8" hidden="1" x14ac:dyDescent="0.3">
      <c r="A523" t="s">
        <v>4648</v>
      </c>
      <c r="B523" t="s">
        <v>6922</v>
      </c>
      <c r="C523" t="s">
        <v>3905</v>
      </c>
      <c r="D523" t="s">
        <v>6403</v>
      </c>
      <c r="F5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">
        <f>Tabla_Consulta_desde_proyectos[[#This Row],[PRYRAhoras]]-Tabla_Consulta_desde_proyectos[[#This Row],[Actuales]]</f>
        <v>0</v>
      </c>
      <c r="H523">
        <f>LEN(Tabla_Consulta_desde_proyectos[[#This Row],[PRYApath]])/5-1</f>
        <v>1</v>
      </c>
    </row>
    <row r="524" spans="1:8" hidden="1" x14ac:dyDescent="0.3">
      <c r="A524" t="s">
        <v>4648</v>
      </c>
      <c r="B524" t="s">
        <v>6923</v>
      </c>
      <c r="C524" t="s">
        <v>4336</v>
      </c>
      <c r="D524" t="s">
        <v>6405</v>
      </c>
      <c r="F5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">
        <f>Tabla_Consulta_desde_proyectos[[#This Row],[PRYRAhoras]]-Tabla_Consulta_desde_proyectos[[#This Row],[Actuales]]</f>
        <v>0</v>
      </c>
      <c r="H524">
        <f>LEN(Tabla_Consulta_desde_proyectos[[#This Row],[PRYApath]])/5-1</f>
        <v>1</v>
      </c>
    </row>
    <row r="525" spans="1:8" hidden="1" x14ac:dyDescent="0.3">
      <c r="A525" t="s">
        <v>4648</v>
      </c>
      <c r="B525" t="s">
        <v>6924</v>
      </c>
      <c r="C525" t="s">
        <v>4337</v>
      </c>
      <c r="D525" t="s">
        <v>6407</v>
      </c>
      <c r="F5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">
        <f>Tabla_Consulta_desde_proyectos[[#This Row],[PRYRAhoras]]-Tabla_Consulta_desde_proyectos[[#This Row],[Actuales]]</f>
        <v>0</v>
      </c>
      <c r="H525">
        <f>LEN(Tabla_Consulta_desde_proyectos[[#This Row],[PRYApath]])/5-1</f>
        <v>1</v>
      </c>
    </row>
    <row r="526" spans="1:8" hidden="1" x14ac:dyDescent="0.3">
      <c r="A526" t="s">
        <v>4648</v>
      </c>
      <c r="B526" t="s">
        <v>6925</v>
      </c>
      <c r="C526" t="s">
        <v>6926</v>
      </c>
      <c r="D526" t="s">
        <v>6927</v>
      </c>
      <c r="F5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">
        <f>Tabla_Consulta_desde_proyectos[[#This Row],[PRYRAhoras]]-Tabla_Consulta_desde_proyectos[[#This Row],[Actuales]]</f>
        <v>0</v>
      </c>
      <c r="H526">
        <f>LEN(Tabla_Consulta_desde_proyectos[[#This Row],[PRYApath]])/5-1</f>
        <v>0</v>
      </c>
    </row>
    <row r="527" spans="1:8" hidden="1" x14ac:dyDescent="0.3">
      <c r="A527" t="s">
        <v>4648</v>
      </c>
      <c r="B527" t="s">
        <v>6928</v>
      </c>
      <c r="C527" t="s">
        <v>326</v>
      </c>
      <c r="D527" t="s">
        <v>6929</v>
      </c>
      <c r="F5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7">
        <f>Tabla_Consulta_desde_proyectos[[#This Row],[PRYRAhoras]]-Tabla_Consulta_desde_proyectos[[#This Row],[Actuales]]</f>
        <v>0</v>
      </c>
      <c r="H527">
        <f>LEN(Tabla_Consulta_desde_proyectos[[#This Row],[PRYApath]])/5-1</f>
        <v>1</v>
      </c>
    </row>
    <row r="528" spans="1:8" hidden="1" x14ac:dyDescent="0.3">
      <c r="A528" t="s">
        <v>4648</v>
      </c>
      <c r="B528" t="s">
        <v>6930</v>
      </c>
      <c r="C528" t="s">
        <v>1087</v>
      </c>
      <c r="D528" t="s">
        <v>6931</v>
      </c>
      <c r="F5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">
        <f>Tabla_Consulta_desde_proyectos[[#This Row],[PRYRAhoras]]-Tabla_Consulta_desde_proyectos[[#This Row],[Actuales]]</f>
        <v>0</v>
      </c>
      <c r="H528">
        <f>LEN(Tabla_Consulta_desde_proyectos[[#This Row],[PRYApath]])/5-1</f>
        <v>1</v>
      </c>
    </row>
    <row r="529" spans="1:8" hidden="1" x14ac:dyDescent="0.3">
      <c r="A529" t="s">
        <v>4648</v>
      </c>
      <c r="B529" t="s">
        <v>6932</v>
      </c>
      <c r="C529" t="s">
        <v>326</v>
      </c>
      <c r="D529" t="s">
        <v>6933</v>
      </c>
      <c r="F5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">
        <f>Tabla_Consulta_desde_proyectos[[#This Row],[PRYRAhoras]]-Tabla_Consulta_desde_proyectos[[#This Row],[Actuales]]</f>
        <v>0</v>
      </c>
      <c r="H529">
        <f>LEN(Tabla_Consulta_desde_proyectos[[#This Row],[PRYApath]])/5-1</f>
        <v>2</v>
      </c>
    </row>
    <row r="530" spans="1:8" hidden="1" x14ac:dyDescent="0.3">
      <c r="A530" t="s">
        <v>4648</v>
      </c>
      <c r="B530" t="s">
        <v>6934</v>
      </c>
      <c r="C530" t="s">
        <v>1087</v>
      </c>
      <c r="D530" t="s">
        <v>6935</v>
      </c>
      <c r="F5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">
        <f>Tabla_Consulta_desde_proyectos[[#This Row],[PRYRAhoras]]-Tabla_Consulta_desde_proyectos[[#This Row],[Actuales]]</f>
        <v>0</v>
      </c>
      <c r="H530">
        <f>LEN(Tabla_Consulta_desde_proyectos[[#This Row],[PRYApath]])/5-1</f>
        <v>2</v>
      </c>
    </row>
    <row r="531" spans="1:8" hidden="1" x14ac:dyDescent="0.3">
      <c r="A531" t="s">
        <v>4648</v>
      </c>
      <c r="B531" t="s">
        <v>6936</v>
      </c>
      <c r="C531" t="s">
        <v>1088</v>
      </c>
      <c r="D531" t="s">
        <v>6937</v>
      </c>
      <c r="F5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">
        <f>Tabla_Consulta_desde_proyectos[[#This Row],[PRYRAhoras]]-Tabla_Consulta_desde_proyectos[[#This Row],[Actuales]]</f>
        <v>0</v>
      </c>
      <c r="H531">
        <f>LEN(Tabla_Consulta_desde_proyectos[[#This Row],[PRYApath]])/5-1</f>
        <v>1</v>
      </c>
    </row>
    <row r="532" spans="1:8" hidden="1" x14ac:dyDescent="0.3">
      <c r="A532" t="s">
        <v>4648</v>
      </c>
      <c r="B532" t="s">
        <v>6938</v>
      </c>
      <c r="C532" t="s">
        <v>1092</v>
      </c>
      <c r="D532" t="s">
        <v>6939</v>
      </c>
      <c r="F5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">
        <f>Tabla_Consulta_desde_proyectos[[#This Row],[PRYRAhoras]]-Tabla_Consulta_desde_proyectos[[#This Row],[Actuales]]</f>
        <v>0</v>
      </c>
      <c r="H532">
        <f>LEN(Tabla_Consulta_desde_proyectos[[#This Row],[PRYApath]])/5-1</f>
        <v>1</v>
      </c>
    </row>
    <row r="533" spans="1:8" hidden="1" x14ac:dyDescent="0.3">
      <c r="A533" t="s">
        <v>4648</v>
      </c>
      <c r="B533" t="s">
        <v>6940</v>
      </c>
      <c r="C533" t="s">
        <v>1093</v>
      </c>
      <c r="D533" t="s">
        <v>6941</v>
      </c>
      <c r="F5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">
        <f>Tabla_Consulta_desde_proyectos[[#This Row],[PRYRAhoras]]-Tabla_Consulta_desde_proyectos[[#This Row],[Actuales]]</f>
        <v>0</v>
      </c>
      <c r="H533">
        <f>LEN(Tabla_Consulta_desde_proyectos[[#This Row],[PRYApath]])/5-1</f>
        <v>1</v>
      </c>
    </row>
    <row r="534" spans="1:8" hidden="1" x14ac:dyDescent="0.3">
      <c r="A534" t="s">
        <v>4648</v>
      </c>
      <c r="B534" t="s">
        <v>6942</v>
      </c>
      <c r="C534" t="s">
        <v>1094</v>
      </c>
      <c r="D534" t="s">
        <v>6943</v>
      </c>
      <c r="F5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4">
        <f>Tabla_Consulta_desde_proyectos[[#This Row],[PRYRAhoras]]-Tabla_Consulta_desde_proyectos[[#This Row],[Actuales]]</f>
        <v>0</v>
      </c>
      <c r="H534">
        <f>LEN(Tabla_Consulta_desde_proyectos[[#This Row],[PRYApath]])/5-1</f>
        <v>1</v>
      </c>
    </row>
    <row r="535" spans="1:8" hidden="1" x14ac:dyDescent="0.3">
      <c r="A535" t="s">
        <v>4648</v>
      </c>
      <c r="B535" t="s">
        <v>6944</v>
      </c>
      <c r="C535" t="s">
        <v>6945</v>
      </c>
      <c r="D535" t="s">
        <v>6946</v>
      </c>
      <c r="E535">
        <v>133</v>
      </c>
      <c r="F5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133</v>
      </c>
      <c r="G535">
        <f>Tabla_Consulta_desde_proyectos[[#This Row],[PRYRAhoras]]-Tabla_Consulta_desde_proyectos[[#This Row],[Actuales]]</f>
        <v>0</v>
      </c>
      <c r="H535">
        <f>LEN(Tabla_Consulta_desde_proyectos[[#This Row],[PRYApath]])/5-1</f>
        <v>0</v>
      </c>
    </row>
    <row r="536" spans="1:8" hidden="1" x14ac:dyDescent="0.3">
      <c r="A536" t="s">
        <v>4648</v>
      </c>
      <c r="B536" t="s">
        <v>4711</v>
      </c>
      <c r="C536" t="s">
        <v>326</v>
      </c>
      <c r="D536" t="s">
        <v>6396</v>
      </c>
      <c r="E536">
        <v>74.5</v>
      </c>
      <c r="F5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74.5</v>
      </c>
      <c r="G536">
        <f>Tabla_Consulta_desde_proyectos[[#This Row],[PRYRAhoras]]-Tabla_Consulta_desde_proyectos[[#This Row],[Actuales]]</f>
        <v>0</v>
      </c>
      <c r="H536">
        <f>LEN(Tabla_Consulta_desde_proyectos[[#This Row],[PRYApath]])/5-1</f>
        <v>1</v>
      </c>
    </row>
    <row r="537" spans="1:8" hidden="1" x14ac:dyDescent="0.3">
      <c r="A537" t="s">
        <v>4648</v>
      </c>
      <c r="B537" t="s">
        <v>6947</v>
      </c>
      <c r="C537" t="s">
        <v>1087</v>
      </c>
      <c r="D537" t="s">
        <v>6397</v>
      </c>
      <c r="F5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">
        <f>Tabla_Consulta_desde_proyectos[[#This Row],[PRYRAhoras]]-Tabla_Consulta_desde_proyectos[[#This Row],[Actuales]]</f>
        <v>0</v>
      </c>
      <c r="H537">
        <f>LEN(Tabla_Consulta_desde_proyectos[[#This Row],[PRYApath]])/5-1</f>
        <v>1</v>
      </c>
    </row>
    <row r="538" spans="1:8" hidden="1" x14ac:dyDescent="0.3">
      <c r="A538" t="s">
        <v>4648</v>
      </c>
      <c r="B538" t="s">
        <v>4712</v>
      </c>
      <c r="C538" t="s">
        <v>1088</v>
      </c>
      <c r="D538" t="s">
        <v>6398</v>
      </c>
      <c r="E538">
        <v>22.5</v>
      </c>
      <c r="F5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22.5</v>
      </c>
      <c r="G538">
        <f>Tabla_Consulta_desde_proyectos[[#This Row],[PRYRAhoras]]-Tabla_Consulta_desde_proyectos[[#This Row],[Actuales]]</f>
        <v>0</v>
      </c>
      <c r="H538">
        <f>LEN(Tabla_Consulta_desde_proyectos[[#This Row],[PRYApath]])/5-1</f>
        <v>1</v>
      </c>
    </row>
    <row r="539" spans="1:8" hidden="1" x14ac:dyDescent="0.3">
      <c r="A539" t="s">
        <v>4648</v>
      </c>
      <c r="B539" t="s">
        <v>4714</v>
      </c>
      <c r="C539" t="s">
        <v>1092</v>
      </c>
      <c r="D539" t="s">
        <v>6399</v>
      </c>
      <c r="E539">
        <v>8</v>
      </c>
      <c r="F5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539">
        <f>Tabla_Consulta_desde_proyectos[[#This Row],[PRYRAhoras]]-Tabla_Consulta_desde_proyectos[[#This Row],[Actuales]]</f>
        <v>0</v>
      </c>
      <c r="H539">
        <f>LEN(Tabla_Consulta_desde_proyectos[[#This Row],[PRYApath]])/5-1</f>
        <v>1</v>
      </c>
    </row>
    <row r="540" spans="1:8" hidden="1" x14ac:dyDescent="0.3">
      <c r="A540" t="s">
        <v>4648</v>
      </c>
      <c r="B540" t="s">
        <v>6948</v>
      </c>
      <c r="C540" t="s">
        <v>1093</v>
      </c>
      <c r="D540" t="s">
        <v>6400</v>
      </c>
      <c r="F5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0">
        <f>Tabla_Consulta_desde_proyectos[[#This Row],[PRYRAhoras]]-Tabla_Consulta_desde_proyectos[[#This Row],[Actuales]]</f>
        <v>0</v>
      </c>
      <c r="H540">
        <f>LEN(Tabla_Consulta_desde_proyectos[[#This Row],[PRYApath]])/5-1</f>
        <v>1</v>
      </c>
    </row>
    <row r="541" spans="1:8" hidden="1" x14ac:dyDescent="0.3">
      <c r="A541" t="s">
        <v>4648</v>
      </c>
      <c r="B541" t="s">
        <v>4715</v>
      </c>
      <c r="C541" t="s">
        <v>1094</v>
      </c>
      <c r="D541" t="s">
        <v>6401</v>
      </c>
      <c r="E541">
        <v>26</v>
      </c>
      <c r="F5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</v>
      </c>
      <c r="G541">
        <f>Tabla_Consulta_desde_proyectos[[#This Row],[PRYRAhoras]]-Tabla_Consulta_desde_proyectos[[#This Row],[Actuales]]</f>
        <v>0</v>
      </c>
      <c r="H541">
        <f>LEN(Tabla_Consulta_desde_proyectos[[#This Row],[PRYApath]])/5-1</f>
        <v>1</v>
      </c>
    </row>
    <row r="542" spans="1:8" hidden="1" x14ac:dyDescent="0.3">
      <c r="A542" t="s">
        <v>4648</v>
      </c>
      <c r="B542" t="s">
        <v>6949</v>
      </c>
      <c r="C542" t="s">
        <v>3904</v>
      </c>
      <c r="D542" t="s">
        <v>6950</v>
      </c>
      <c r="F5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2">
        <f>Tabla_Consulta_desde_proyectos[[#This Row],[PRYRAhoras]]-Tabla_Consulta_desde_proyectos[[#This Row],[Actuales]]</f>
        <v>0</v>
      </c>
      <c r="H542">
        <f>LEN(Tabla_Consulta_desde_proyectos[[#This Row],[PRYApath]])/5-1</f>
        <v>1</v>
      </c>
    </row>
    <row r="543" spans="1:8" hidden="1" x14ac:dyDescent="0.3">
      <c r="A543" t="s">
        <v>4648</v>
      </c>
      <c r="B543" t="s">
        <v>6951</v>
      </c>
      <c r="C543" t="s">
        <v>3905</v>
      </c>
      <c r="D543" t="s">
        <v>6952</v>
      </c>
      <c r="F5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3">
        <f>Tabla_Consulta_desde_proyectos[[#This Row],[PRYRAhoras]]-Tabla_Consulta_desde_proyectos[[#This Row],[Actuales]]</f>
        <v>0</v>
      </c>
      <c r="H543">
        <f>LEN(Tabla_Consulta_desde_proyectos[[#This Row],[PRYApath]])/5-1</f>
        <v>1</v>
      </c>
    </row>
    <row r="544" spans="1:8" hidden="1" x14ac:dyDescent="0.3">
      <c r="A544" t="s">
        <v>4648</v>
      </c>
      <c r="B544" t="s">
        <v>4716</v>
      </c>
      <c r="C544" t="s">
        <v>4336</v>
      </c>
      <c r="D544" t="s">
        <v>6405</v>
      </c>
      <c r="E544">
        <v>2</v>
      </c>
      <c r="F5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544">
        <f>Tabla_Consulta_desde_proyectos[[#This Row],[PRYRAhoras]]-Tabla_Consulta_desde_proyectos[[#This Row],[Actuales]]</f>
        <v>0</v>
      </c>
      <c r="H544">
        <f>LEN(Tabla_Consulta_desde_proyectos[[#This Row],[PRYApath]])/5-1</f>
        <v>1</v>
      </c>
    </row>
    <row r="545" spans="1:8" hidden="1" x14ac:dyDescent="0.3">
      <c r="A545" t="s">
        <v>4648</v>
      </c>
      <c r="B545" t="s">
        <v>6953</v>
      </c>
      <c r="C545" t="s">
        <v>4337</v>
      </c>
      <c r="D545" t="s">
        <v>6954</v>
      </c>
      <c r="F5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5">
        <f>Tabla_Consulta_desde_proyectos[[#This Row],[PRYRAhoras]]-Tabla_Consulta_desde_proyectos[[#This Row],[Actuales]]</f>
        <v>0</v>
      </c>
      <c r="H545">
        <f>LEN(Tabla_Consulta_desde_proyectos[[#This Row],[PRYApath]])/5-1</f>
        <v>1</v>
      </c>
    </row>
    <row r="546" spans="1:8" hidden="1" x14ac:dyDescent="0.3">
      <c r="A546" t="s">
        <v>4648</v>
      </c>
      <c r="B546" t="s">
        <v>6955</v>
      </c>
      <c r="C546" t="s">
        <v>6956</v>
      </c>
      <c r="D546" t="s">
        <v>6957</v>
      </c>
      <c r="E546">
        <v>3025.7</v>
      </c>
      <c r="F5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3025.7</v>
      </c>
      <c r="G546">
        <f>Tabla_Consulta_desde_proyectos[[#This Row],[PRYRAhoras]]-Tabla_Consulta_desde_proyectos[[#This Row],[Actuales]]</f>
        <v>0</v>
      </c>
      <c r="H546">
        <f>LEN(Tabla_Consulta_desde_proyectos[[#This Row],[PRYApath]])/5-1</f>
        <v>0</v>
      </c>
    </row>
    <row r="547" spans="1:8" hidden="1" x14ac:dyDescent="0.3">
      <c r="A547" t="s">
        <v>4648</v>
      </c>
      <c r="B547" t="s">
        <v>4718</v>
      </c>
      <c r="C547" t="s">
        <v>326</v>
      </c>
      <c r="D547" t="s">
        <v>6958</v>
      </c>
      <c r="E547">
        <v>14.4</v>
      </c>
      <c r="F5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14.399999999999999</v>
      </c>
      <c r="G547">
        <f>Tabla_Consulta_desde_proyectos[[#This Row],[PRYRAhoras]]-Tabla_Consulta_desde_proyectos[[#This Row],[Actuales]]</f>
        <v>0</v>
      </c>
      <c r="H547">
        <f>LEN(Tabla_Consulta_desde_proyectos[[#This Row],[PRYApath]])/5-1</f>
        <v>1</v>
      </c>
    </row>
    <row r="548" spans="1:8" hidden="1" x14ac:dyDescent="0.3">
      <c r="A548" t="s">
        <v>4648</v>
      </c>
      <c r="B548" t="s">
        <v>6959</v>
      </c>
      <c r="C548" t="s">
        <v>1087</v>
      </c>
      <c r="D548" t="s">
        <v>6960</v>
      </c>
      <c r="F5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48">
        <f>Tabla_Consulta_desde_proyectos[[#This Row],[PRYRAhoras]]-Tabla_Consulta_desde_proyectos[[#This Row],[Actuales]]</f>
        <v>0</v>
      </c>
      <c r="H548">
        <f>LEN(Tabla_Consulta_desde_proyectos[[#This Row],[PRYApath]])/5-1</f>
        <v>1</v>
      </c>
    </row>
    <row r="549" spans="1:8" hidden="1" x14ac:dyDescent="0.3">
      <c r="A549" t="s">
        <v>4648</v>
      </c>
      <c r="B549" t="s">
        <v>6961</v>
      </c>
      <c r="C549" t="s">
        <v>1088</v>
      </c>
      <c r="D549" t="s">
        <v>6931</v>
      </c>
      <c r="E549">
        <v>11</v>
      </c>
      <c r="F5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549">
        <f>Tabla_Consulta_desde_proyectos[[#This Row],[PRYRAhoras]]-Tabla_Consulta_desde_proyectos[[#This Row],[Actuales]]</f>
        <v>0</v>
      </c>
      <c r="H549">
        <f>LEN(Tabla_Consulta_desde_proyectos[[#This Row],[PRYApath]])/5-1</f>
        <v>1</v>
      </c>
    </row>
    <row r="550" spans="1:8" hidden="1" x14ac:dyDescent="0.3">
      <c r="A550" t="s">
        <v>4648</v>
      </c>
      <c r="B550" t="s">
        <v>4729</v>
      </c>
      <c r="C550" t="s">
        <v>326</v>
      </c>
      <c r="D550" t="s">
        <v>6933</v>
      </c>
      <c r="E550">
        <v>11</v>
      </c>
      <c r="F5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550">
        <f>Tabla_Consulta_desde_proyectos[[#This Row],[PRYRAhoras]]-Tabla_Consulta_desde_proyectos[[#This Row],[Actuales]]</f>
        <v>0</v>
      </c>
      <c r="H550">
        <f>LEN(Tabla_Consulta_desde_proyectos[[#This Row],[PRYApath]])/5-1</f>
        <v>2</v>
      </c>
    </row>
    <row r="551" spans="1:8" hidden="1" x14ac:dyDescent="0.3">
      <c r="A551" t="s">
        <v>4648</v>
      </c>
      <c r="B551" t="s">
        <v>6962</v>
      </c>
      <c r="C551" t="s">
        <v>1087</v>
      </c>
      <c r="D551" t="s">
        <v>6963</v>
      </c>
      <c r="F5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1">
        <f>Tabla_Consulta_desde_proyectos[[#This Row],[PRYRAhoras]]-Tabla_Consulta_desde_proyectos[[#This Row],[Actuales]]</f>
        <v>0</v>
      </c>
      <c r="H551">
        <f>LEN(Tabla_Consulta_desde_proyectos[[#This Row],[PRYApath]])/5-1</f>
        <v>2</v>
      </c>
    </row>
    <row r="552" spans="1:8" hidden="1" x14ac:dyDescent="0.3">
      <c r="A552" t="s">
        <v>4648</v>
      </c>
      <c r="B552" t="s">
        <v>6964</v>
      </c>
      <c r="C552" t="s">
        <v>1092</v>
      </c>
      <c r="D552" t="s">
        <v>6965</v>
      </c>
      <c r="E552">
        <v>2890.3</v>
      </c>
      <c r="F5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2890.3</v>
      </c>
      <c r="G552">
        <f>Tabla_Consulta_desde_proyectos[[#This Row],[PRYRAhoras]]-Tabla_Consulta_desde_proyectos[[#This Row],[Actuales]]</f>
        <v>0</v>
      </c>
      <c r="H552">
        <f>LEN(Tabla_Consulta_desde_proyectos[[#This Row],[PRYApath]])/5-1</f>
        <v>1</v>
      </c>
    </row>
    <row r="553" spans="1:8" hidden="1" x14ac:dyDescent="0.3">
      <c r="A553" t="s">
        <v>4648</v>
      </c>
      <c r="B553" t="s">
        <v>4732</v>
      </c>
      <c r="C553" t="s">
        <v>326</v>
      </c>
      <c r="D553" t="s">
        <v>6965</v>
      </c>
      <c r="E553">
        <v>2376.3000000000002</v>
      </c>
      <c r="F5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2376.3000000000002</v>
      </c>
      <c r="G553">
        <f>Tabla_Consulta_desde_proyectos[[#This Row],[PRYRAhoras]]-Tabla_Consulta_desde_proyectos[[#This Row],[Actuales]]</f>
        <v>0</v>
      </c>
      <c r="H553">
        <f>LEN(Tabla_Consulta_desde_proyectos[[#This Row],[PRYApath]])/5-1</f>
        <v>2</v>
      </c>
    </row>
    <row r="554" spans="1:8" hidden="1" x14ac:dyDescent="0.3">
      <c r="A554" t="s">
        <v>4648</v>
      </c>
      <c r="B554" t="s">
        <v>4756</v>
      </c>
      <c r="C554" t="s">
        <v>1087</v>
      </c>
      <c r="D554" t="s">
        <v>6966</v>
      </c>
      <c r="E554">
        <v>514</v>
      </c>
      <c r="F5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514</v>
      </c>
      <c r="G554">
        <f>Tabla_Consulta_desde_proyectos[[#This Row],[PRYRAhoras]]-Tabla_Consulta_desde_proyectos[[#This Row],[Actuales]]</f>
        <v>0</v>
      </c>
      <c r="H554">
        <f>LEN(Tabla_Consulta_desde_proyectos[[#This Row],[PRYApath]])/5-1</f>
        <v>2</v>
      </c>
    </row>
    <row r="555" spans="1:8" hidden="1" x14ac:dyDescent="0.3">
      <c r="A555" t="s">
        <v>4648</v>
      </c>
      <c r="B555" t="s">
        <v>6967</v>
      </c>
      <c r="C555" t="s">
        <v>1088</v>
      </c>
      <c r="D555" t="s">
        <v>6968</v>
      </c>
      <c r="F5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5">
        <f>Tabla_Consulta_desde_proyectos[[#This Row],[PRYRAhoras]]-Tabla_Consulta_desde_proyectos[[#This Row],[Actuales]]</f>
        <v>0</v>
      </c>
      <c r="H555">
        <f>LEN(Tabla_Consulta_desde_proyectos[[#This Row],[PRYApath]])/5-1</f>
        <v>2</v>
      </c>
    </row>
    <row r="556" spans="1:8" hidden="1" x14ac:dyDescent="0.3">
      <c r="A556" t="s">
        <v>4648</v>
      </c>
      <c r="B556" t="s">
        <v>6969</v>
      </c>
      <c r="C556" t="s">
        <v>1092</v>
      </c>
      <c r="D556" t="s">
        <v>6939</v>
      </c>
      <c r="F5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6">
        <f>Tabla_Consulta_desde_proyectos[[#This Row],[PRYRAhoras]]-Tabla_Consulta_desde_proyectos[[#This Row],[Actuales]]</f>
        <v>0</v>
      </c>
      <c r="H556">
        <f>LEN(Tabla_Consulta_desde_proyectos[[#This Row],[PRYApath]])/5-1</f>
        <v>2</v>
      </c>
    </row>
    <row r="557" spans="1:8" hidden="1" x14ac:dyDescent="0.3">
      <c r="A557" t="s">
        <v>4648</v>
      </c>
      <c r="B557" t="s">
        <v>6970</v>
      </c>
      <c r="C557" t="s">
        <v>1093</v>
      </c>
      <c r="D557" t="s">
        <v>6971</v>
      </c>
      <c r="F5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7">
        <f>Tabla_Consulta_desde_proyectos[[#This Row],[PRYRAhoras]]-Tabla_Consulta_desde_proyectos[[#This Row],[Actuales]]</f>
        <v>0</v>
      </c>
      <c r="H557">
        <f>LEN(Tabla_Consulta_desde_proyectos[[#This Row],[PRYApath]])/5-1</f>
        <v>2</v>
      </c>
    </row>
    <row r="558" spans="1:8" hidden="1" x14ac:dyDescent="0.3">
      <c r="A558" t="s">
        <v>4648</v>
      </c>
      <c r="B558" t="s">
        <v>4757</v>
      </c>
      <c r="C558" t="s">
        <v>1093</v>
      </c>
      <c r="D558" t="s">
        <v>6972</v>
      </c>
      <c r="E558">
        <v>65</v>
      </c>
      <c r="F5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</v>
      </c>
      <c r="G558">
        <f>Tabla_Consulta_desde_proyectos[[#This Row],[PRYRAhoras]]-Tabla_Consulta_desde_proyectos[[#This Row],[Actuales]]</f>
        <v>0</v>
      </c>
      <c r="H558">
        <f>LEN(Tabla_Consulta_desde_proyectos[[#This Row],[PRYApath]])/5-1</f>
        <v>1</v>
      </c>
    </row>
    <row r="559" spans="1:8" hidden="1" x14ac:dyDescent="0.3">
      <c r="A559" t="s">
        <v>4648</v>
      </c>
      <c r="B559" t="s">
        <v>6973</v>
      </c>
      <c r="C559" t="s">
        <v>1094</v>
      </c>
      <c r="D559" t="s">
        <v>6974</v>
      </c>
      <c r="F5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59">
        <f>Tabla_Consulta_desde_proyectos[[#This Row],[PRYRAhoras]]-Tabla_Consulta_desde_proyectos[[#This Row],[Actuales]]</f>
        <v>0</v>
      </c>
      <c r="H559">
        <f>LEN(Tabla_Consulta_desde_proyectos[[#This Row],[PRYApath]])/5-1</f>
        <v>1</v>
      </c>
    </row>
    <row r="560" spans="1:8" hidden="1" x14ac:dyDescent="0.3">
      <c r="A560" t="s">
        <v>4648</v>
      </c>
      <c r="B560" t="s">
        <v>4758</v>
      </c>
      <c r="C560" t="s">
        <v>3904</v>
      </c>
      <c r="D560" t="s">
        <v>6975</v>
      </c>
      <c r="E560">
        <v>20</v>
      </c>
      <c r="F5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</v>
      </c>
      <c r="G560">
        <f>Tabla_Consulta_desde_proyectos[[#This Row],[PRYRAhoras]]-Tabla_Consulta_desde_proyectos[[#This Row],[Actuales]]</f>
        <v>0</v>
      </c>
      <c r="H560">
        <f>LEN(Tabla_Consulta_desde_proyectos[[#This Row],[PRYApath]])/5-1</f>
        <v>1</v>
      </c>
    </row>
    <row r="561" spans="1:8" hidden="1" x14ac:dyDescent="0.3">
      <c r="A561" t="s">
        <v>4648</v>
      </c>
      <c r="B561" t="s">
        <v>6976</v>
      </c>
      <c r="C561" t="s">
        <v>3905</v>
      </c>
      <c r="D561" t="s">
        <v>6977</v>
      </c>
      <c r="F5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1">
        <f>Tabla_Consulta_desde_proyectos[[#This Row],[PRYRAhoras]]-Tabla_Consulta_desde_proyectos[[#This Row],[Actuales]]</f>
        <v>0</v>
      </c>
      <c r="H561">
        <f>LEN(Tabla_Consulta_desde_proyectos[[#This Row],[PRYApath]])/5-1</f>
        <v>1</v>
      </c>
    </row>
    <row r="562" spans="1:8" hidden="1" x14ac:dyDescent="0.3">
      <c r="A562" t="s">
        <v>4648</v>
      </c>
      <c r="B562" t="s">
        <v>6978</v>
      </c>
      <c r="C562" t="s">
        <v>4336</v>
      </c>
      <c r="D562" t="s">
        <v>6979</v>
      </c>
      <c r="F5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2">
        <f>Tabla_Consulta_desde_proyectos[[#This Row],[PRYRAhoras]]-Tabla_Consulta_desde_proyectos[[#This Row],[Actuales]]</f>
        <v>0</v>
      </c>
      <c r="H562">
        <f>LEN(Tabla_Consulta_desde_proyectos[[#This Row],[PRYApath]])/5-1</f>
        <v>1</v>
      </c>
    </row>
    <row r="563" spans="1:8" hidden="1" x14ac:dyDescent="0.3">
      <c r="A563" t="s">
        <v>4648</v>
      </c>
      <c r="B563" t="s">
        <v>6980</v>
      </c>
      <c r="C563" t="s">
        <v>4337</v>
      </c>
      <c r="D563" t="s">
        <v>6981</v>
      </c>
      <c r="F5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3">
        <f>Tabla_Consulta_desde_proyectos[[#This Row],[PRYRAhoras]]-Tabla_Consulta_desde_proyectos[[#This Row],[Actuales]]</f>
        <v>0</v>
      </c>
      <c r="H563">
        <f>LEN(Tabla_Consulta_desde_proyectos[[#This Row],[PRYApath]])/5-1</f>
        <v>1</v>
      </c>
    </row>
    <row r="564" spans="1:8" hidden="1" x14ac:dyDescent="0.3">
      <c r="A564" t="s">
        <v>4648</v>
      </c>
      <c r="B564" t="s">
        <v>6982</v>
      </c>
      <c r="C564" t="s">
        <v>4338</v>
      </c>
      <c r="D564" t="s">
        <v>6983</v>
      </c>
      <c r="E564">
        <v>25</v>
      </c>
      <c r="F5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25</v>
      </c>
      <c r="G564">
        <f>Tabla_Consulta_desde_proyectos[[#This Row],[PRYRAhoras]]-Tabla_Consulta_desde_proyectos[[#This Row],[Actuales]]</f>
        <v>0</v>
      </c>
      <c r="H564">
        <f>LEN(Tabla_Consulta_desde_proyectos[[#This Row],[PRYApath]])/5-1</f>
        <v>1</v>
      </c>
    </row>
    <row r="565" spans="1:8" hidden="1" x14ac:dyDescent="0.3">
      <c r="A565" t="s">
        <v>4648</v>
      </c>
      <c r="B565" t="s">
        <v>6984</v>
      </c>
      <c r="C565" t="s">
        <v>326</v>
      </c>
      <c r="D565" t="s">
        <v>6985</v>
      </c>
      <c r="F5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5">
        <f>Tabla_Consulta_desde_proyectos[[#This Row],[PRYRAhoras]]-Tabla_Consulta_desde_proyectos[[#This Row],[Actuales]]</f>
        <v>0</v>
      </c>
      <c r="H565">
        <f>LEN(Tabla_Consulta_desde_proyectos[[#This Row],[PRYApath]])/5-1</f>
        <v>2</v>
      </c>
    </row>
    <row r="566" spans="1:8" hidden="1" x14ac:dyDescent="0.3">
      <c r="A566" t="s">
        <v>4648</v>
      </c>
      <c r="B566" t="s">
        <v>4759</v>
      </c>
      <c r="C566" t="s">
        <v>1087</v>
      </c>
      <c r="D566" t="s">
        <v>6986</v>
      </c>
      <c r="E566">
        <v>25</v>
      </c>
      <c r="F5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25</v>
      </c>
      <c r="G566">
        <f>Tabla_Consulta_desde_proyectos[[#This Row],[PRYRAhoras]]-Tabla_Consulta_desde_proyectos[[#This Row],[Actuales]]</f>
        <v>0</v>
      </c>
      <c r="H566">
        <f>LEN(Tabla_Consulta_desde_proyectos[[#This Row],[PRYApath]])/5-1</f>
        <v>2</v>
      </c>
    </row>
    <row r="567" spans="1:8" hidden="1" x14ac:dyDescent="0.3">
      <c r="A567" t="s">
        <v>4648</v>
      </c>
      <c r="B567" t="s">
        <v>6987</v>
      </c>
      <c r="C567" t="s">
        <v>1088</v>
      </c>
      <c r="D567" t="s">
        <v>6988</v>
      </c>
      <c r="F5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7">
        <f>Tabla_Consulta_desde_proyectos[[#This Row],[PRYRAhoras]]-Tabla_Consulta_desde_proyectos[[#This Row],[Actuales]]</f>
        <v>0</v>
      </c>
      <c r="H567">
        <f>LEN(Tabla_Consulta_desde_proyectos[[#This Row],[PRYApath]])/5-1</f>
        <v>2</v>
      </c>
    </row>
    <row r="568" spans="1:8" hidden="1" x14ac:dyDescent="0.3">
      <c r="A568" t="s">
        <v>4648</v>
      </c>
      <c r="B568" t="s">
        <v>6989</v>
      </c>
      <c r="C568" t="s">
        <v>4339</v>
      </c>
      <c r="D568" t="s">
        <v>6990</v>
      </c>
      <c r="F5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8">
        <f>Tabla_Consulta_desde_proyectos[[#This Row],[PRYRAhoras]]-Tabla_Consulta_desde_proyectos[[#This Row],[Actuales]]</f>
        <v>0</v>
      </c>
      <c r="H568">
        <f>LEN(Tabla_Consulta_desde_proyectos[[#This Row],[PRYApath]])/5-1</f>
        <v>1</v>
      </c>
    </row>
    <row r="569" spans="1:8" hidden="1" x14ac:dyDescent="0.3">
      <c r="A569" t="s">
        <v>4648</v>
      </c>
      <c r="B569" t="s">
        <v>6991</v>
      </c>
      <c r="C569" t="s">
        <v>6992</v>
      </c>
      <c r="D569" t="s">
        <v>6993</v>
      </c>
      <c r="F5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69">
        <f>Tabla_Consulta_desde_proyectos[[#This Row],[PRYRAhoras]]-Tabla_Consulta_desde_proyectos[[#This Row],[Actuales]]</f>
        <v>0</v>
      </c>
      <c r="H569">
        <f>LEN(Tabla_Consulta_desde_proyectos[[#This Row],[PRYApath]])/5-1</f>
        <v>0</v>
      </c>
    </row>
    <row r="570" spans="1:8" hidden="1" x14ac:dyDescent="0.3">
      <c r="A570" t="s">
        <v>4648</v>
      </c>
      <c r="B570" t="s">
        <v>6994</v>
      </c>
      <c r="C570" t="s">
        <v>326</v>
      </c>
      <c r="D570" t="s">
        <v>6396</v>
      </c>
      <c r="F5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0">
        <f>Tabla_Consulta_desde_proyectos[[#This Row],[PRYRAhoras]]-Tabla_Consulta_desde_proyectos[[#This Row],[Actuales]]</f>
        <v>0</v>
      </c>
      <c r="H570">
        <f>LEN(Tabla_Consulta_desde_proyectos[[#This Row],[PRYApath]])/5-1</f>
        <v>1</v>
      </c>
    </row>
    <row r="571" spans="1:8" hidden="1" x14ac:dyDescent="0.3">
      <c r="A571" t="s">
        <v>4648</v>
      </c>
      <c r="B571" t="s">
        <v>6995</v>
      </c>
      <c r="C571" t="s">
        <v>1087</v>
      </c>
      <c r="D571" t="s">
        <v>6397</v>
      </c>
      <c r="F5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1">
        <f>Tabla_Consulta_desde_proyectos[[#This Row],[PRYRAhoras]]-Tabla_Consulta_desde_proyectos[[#This Row],[Actuales]]</f>
        <v>0</v>
      </c>
      <c r="H571">
        <f>LEN(Tabla_Consulta_desde_proyectos[[#This Row],[PRYApath]])/5-1</f>
        <v>1</v>
      </c>
    </row>
    <row r="572" spans="1:8" hidden="1" x14ac:dyDescent="0.3">
      <c r="A572" t="s">
        <v>4648</v>
      </c>
      <c r="B572" t="s">
        <v>6996</v>
      </c>
      <c r="C572" t="s">
        <v>1088</v>
      </c>
      <c r="D572" t="s">
        <v>6398</v>
      </c>
      <c r="F5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2">
        <f>Tabla_Consulta_desde_proyectos[[#This Row],[PRYRAhoras]]-Tabla_Consulta_desde_proyectos[[#This Row],[Actuales]]</f>
        <v>0</v>
      </c>
      <c r="H572">
        <f>LEN(Tabla_Consulta_desde_proyectos[[#This Row],[PRYApath]])/5-1</f>
        <v>1</v>
      </c>
    </row>
    <row r="573" spans="1:8" hidden="1" x14ac:dyDescent="0.3">
      <c r="A573" t="s">
        <v>4648</v>
      </c>
      <c r="B573" t="s">
        <v>6997</v>
      </c>
      <c r="C573" t="s">
        <v>1092</v>
      </c>
      <c r="D573" t="s">
        <v>6399</v>
      </c>
      <c r="F5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3">
        <f>Tabla_Consulta_desde_proyectos[[#This Row],[PRYRAhoras]]-Tabla_Consulta_desde_proyectos[[#This Row],[Actuales]]</f>
        <v>0</v>
      </c>
      <c r="H573">
        <f>LEN(Tabla_Consulta_desde_proyectos[[#This Row],[PRYApath]])/5-1</f>
        <v>1</v>
      </c>
    </row>
    <row r="574" spans="1:8" hidden="1" x14ac:dyDescent="0.3">
      <c r="A574" t="s">
        <v>4648</v>
      </c>
      <c r="B574" t="s">
        <v>6998</v>
      </c>
      <c r="C574" t="s">
        <v>1093</v>
      </c>
      <c r="D574" t="s">
        <v>6400</v>
      </c>
      <c r="F5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4">
        <f>Tabla_Consulta_desde_proyectos[[#This Row],[PRYRAhoras]]-Tabla_Consulta_desde_proyectos[[#This Row],[Actuales]]</f>
        <v>0</v>
      </c>
      <c r="H574">
        <f>LEN(Tabla_Consulta_desde_proyectos[[#This Row],[PRYApath]])/5-1</f>
        <v>1</v>
      </c>
    </row>
    <row r="575" spans="1:8" hidden="1" x14ac:dyDescent="0.3">
      <c r="A575" t="s">
        <v>4648</v>
      </c>
      <c r="B575" t="s">
        <v>6999</v>
      </c>
      <c r="C575" t="s">
        <v>1094</v>
      </c>
      <c r="D575" t="s">
        <v>6401</v>
      </c>
      <c r="F5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5">
        <f>Tabla_Consulta_desde_proyectos[[#This Row],[PRYRAhoras]]-Tabla_Consulta_desde_proyectos[[#This Row],[Actuales]]</f>
        <v>0</v>
      </c>
      <c r="H575">
        <f>LEN(Tabla_Consulta_desde_proyectos[[#This Row],[PRYApath]])/5-1</f>
        <v>1</v>
      </c>
    </row>
    <row r="576" spans="1:8" hidden="1" x14ac:dyDescent="0.3">
      <c r="A576" t="s">
        <v>4648</v>
      </c>
      <c r="B576" t="s">
        <v>7000</v>
      </c>
      <c r="C576" t="s">
        <v>3904</v>
      </c>
      <c r="D576" t="s">
        <v>6950</v>
      </c>
      <c r="F5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6">
        <f>Tabla_Consulta_desde_proyectos[[#This Row],[PRYRAhoras]]-Tabla_Consulta_desde_proyectos[[#This Row],[Actuales]]</f>
        <v>0</v>
      </c>
      <c r="H576">
        <f>LEN(Tabla_Consulta_desde_proyectos[[#This Row],[PRYApath]])/5-1</f>
        <v>1</v>
      </c>
    </row>
    <row r="577" spans="1:8" hidden="1" x14ac:dyDescent="0.3">
      <c r="A577" t="s">
        <v>4648</v>
      </c>
      <c r="B577" t="s">
        <v>7001</v>
      </c>
      <c r="C577" t="s">
        <v>3905</v>
      </c>
      <c r="D577" t="s">
        <v>6952</v>
      </c>
      <c r="F5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7">
        <f>Tabla_Consulta_desde_proyectos[[#This Row],[PRYRAhoras]]-Tabla_Consulta_desde_proyectos[[#This Row],[Actuales]]</f>
        <v>0</v>
      </c>
      <c r="H577">
        <f>LEN(Tabla_Consulta_desde_proyectos[[#This Row],[PRYApath]])/5-1</f>
        <v>1</v>
      </c>
    </row>
    <row r="578" spans="1:8" hidden="1" x14ac:dyDescent="0.3">
      <c r="A578" t="s">
        <v>4648</v>
      </c>
      <c r="B578" t="s">
        <v>7002</v>
      </c>
      <c r="C578" t="s">
        <v>4336</v>
      </c>
      <c r="D578" t="s">
        <v>6405</v>
      </c>
      <c r="F5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8">
        <f>Tabla_Consulta_desde_proyectos[[#This Row],[PRYRAhoras]]-Tabla_Consulta_desde_proyectos[[#This Row],[Actuales]]</f>
        <v>0</v>
      </c>
      <c r="H578">
        <f>LEN(Tabla_Consulta_desde_proyectos[[#This Row],[PRYApath]])/5-1</f>
        <v>1</v>
      </c>
    </row>
    <row r="579" spans="1:8" hidden="1" x14ac:dyDescent="0.3">
      <c r="A579" t="s">
        <v>4648</v>
      </c>
      <c r="B579" t="s">
        <v>7003</v>
      </c>
      <c r="C579" t="s">
        <v>4337</v>
      </c>
      <c r="D579" t="s">
        <v>6954</v>
      </c>
      <c r="F5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79">
        <f>Tabla_Consulta_desde_proyectos[[#This Row],[PRYRAhoras]]-Tabla_Consulta_desde_proyectos[[#This Row],[Actuales]]</f>
        <v>0</v>
      </c>
      <c r="H579">
        <f>LEN(Tabla_Consulta_desde_proyectos[[#This Row],[PRYApath]])/5-1</f>
        <v>1</v>
      </c>
    </row>
    <row r="580" spans="1:8" hidden="1" x14ac:dyDescent="0.3">
      <c r="A580" t="s">
        <v>4648</v>
      </c>
      <c r="B580" t="s">
        <v>7004</v>
      </c>
      <c r="C580" t="s">
        <v>7005</v>
      </c>
      <c r="D580" t="s">
        <v>7006</v>
      </c>
      <c r="E580">
        <v>105</v>
      </c>
      <c r="F5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105</v>
      </c>
      <c r="G580">
        <f>Tabla_Consulta_desde_proyectos[[#This Row],[PRYRAhoras]]-Tabla_Consulta_desde_proyectos[[#This Row],[Actuales]]</f>
        <v>0</v>
      </c>
      <c r="H580">
        <f>LEN(Tabla_Consulta_desde_proyectos[[#This Row],[PRYApath]])/5-1</f>
        <v>0</v>
      </c>
    </row>
    <row r="581" spans="1:8" hidden="1" x14ac:dyDescent="0.3">
      <c r="A581" t="s">
        <v>4648</v>
      </c>
      <c r="B581" t="s">
        <v>7007</v>
      </c>
      <c r="C581" t="s">
        <v>326</v>
      </c>
      <c r="D581" t="s">
        <v>6396</v>
      </c>
      <c r="E581">
        <v>11</v>
      </c>
      <c r="F5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581">
        <f>Tabla_Consulta_desde_proyectos[[#This Row],[PRYRAhoras]]-Tabla_Consulta_desde_proyectos[[#This Row],[Actuales]]</f>
        <v>0</v>
      </c>
      <c r="H581">
        <f>LEN(Tabla_Consulta_desde_proyectos[[#This Row],[PRYApath]])/5-1</f>
        <v>1</v>
      </c>
    </row>
    <row r="582" spans="1:8" hidden="1" x14ac:dyDescent="0.3">
      <c r="A582" t="s">
        <v>4648</v>
      </c>
      <c r="B582" t="s">
        <v>7008</v>
      </c>
      <c r="C582" t="s">
        <v>1087</v>
      </c>
      <c r="D582" t="s">
        <v>6397</v>
      </c>
      <c r="F5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82">
        <f>Tabla_Consulta_desde_proyectos[[#This Row],[PRYRAhoras]]-Tabla_Consulta_desde_proyectos[[#This Row],[Actuales]]</f>
        <v>0</v>
      </c>
      <c r="H582">
        <f>LEN(Tabla_Consulta_desde_proyectos[[#This Row],[PRYApath]])/5-1</f>
        <v>1</v>
      </c>
    </row>
    <row r="583" spans="1:8" hidden="1" x14ac:dyDescent="0.3">
      <c r="A583" t="s">
        <v>4648</v>
      </c>
      <c r="B583" t="s">
        <v>7009</v>
      </c>
      <c r="C583" t="s">
        <v>1088</v>
      </c>
      <c r="D583" t="s">
        <v>6398</v>
      </c>
      <c r="E583">
        <v>78</v>
      </c>
      <c r="F5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78</v>
      </c>
      <c r="G583">
        <f>Tabla_Consulta_desde_proyectos[[#This Row],[PRYRAhoras]]-Tabla_Consulta_desde_proyectos[[#This Row],[Actuales]]</f>
        <v>0</v>
      </c>
      <c r="H583">
        <f>LEN(Tabla_Consulta_desde_proyectos[[#This Row],[PRYApath]])/5-1</f>
        <v>1</v>
      </c>
    </row>
    <row r="584" spans="1:8" hidden="1" x14ac:dyDescent="0.3">
      <c r="A584" t="s">
        <v>4648</v>
      </c>
      <c r="B584" t="s">
        <v>7010</v>
      </c>
      <c r="C584" t="s">
        <v>1092</v>
      </c>
      <c r="D584" t="s">
        <v>6399</v>
      </c>
      <c r="E584">
        <v>11</v>
      </c>
      <c r="F5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584">
        <f>Tabla_Consulta_desde_proyectos[[#This Row],[PRYRAhoras]]-Tabla_Consulta_desde_proyectos[[#This Row],[Actuales]]</f>
        <v>0</v>
      </c>
      <c r="H584">
        <f>LEN(Tabla_Consulta_desde_proyectos[[#This Row],[PRYApath]])/5-1</f>
        <v>1</v>
      </c>
    </row>
    <row r="585" spans="1:8" hidden="1" x14ac:dyDescent="0.3">
      <c r="A585" t="s">
        <v>4648</v>
      </c>
      <c r="B585" t="s">
        <v>7011</v>
      </c>
      <c r="C585" t="s">
        <v>1093</v>
      </c>
      <c r="D585" t="s">
        <v>6400</v>
      </c>
      <c r="F5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85">
        <f>Tabla_Consulta_desde_proyectos[[#This Row],[PRYRAhoras]]-Tabla_Consulta_desde_proyectos[[#This Row],[Actuales]]</f>
        <v>0</v>
      </c>
      <c r="H585">
        <f>LEN(Tabla_Consulta_desde_proyectos[[#This Row],[PRYApath]])/5-1</f>
        <v>1</v>
      </c>
    </row>
    <row r="586" spans="1:8" hidden="1" x14ac:dyDescent="0.3">
      <c r="A586" t="s">
        <v>4648</v>
      </c>
      <c r="B586" t="s">
        <v>7012</v>
      </c>
      <c r="C586" t="s">
        <v>1094</v>
      </c>
      <c r="D586" t="s">
        <v>6401</v>
      </c>
      <c r="E586">
        <v>4</v>
      </c>
      <c r="F5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586">
        <f>Tabla_Consulta_desde_proyectos[[#This Row],[PRYRAhoras]]-Tabla_Consulta_desde_proyectos[[#This Row],[Actuales]]</f>
        <v>0</v>
      </c>
      <c r="H586">
        <f>LEN(Tabla_Consulta_desde_proyectos[[#This Row],[PRYApath]])/5-1</f>
        <v>1</v>
      </c>
    </row>
    <row r="587" spans="1:8" hidden="1" x14ac:dyDescent="0.3">
      <c r="A587" t="s">
        <v>4648</v>
      </c>
      <c r="B587" t="s">
        <v>7013</v>
      </c>
      <c r="C587" t="s">
        <v>3904</v>
      </c>
      <c r="D587" t="s">
        <v>6950</v>
      </c>
      <c r="F5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87">
        <f>Tabla_Consulta_desde_proyectos[[#This Row],[PRYRAhoras]]-Tabla_Consulta_desde_proyectos[[#This Row],[Actuales]]</f>
        <v>0</v>
      </c>
      <c r="H587">
        <f>LEN(Tabla_Consulta_desde_proyectos[[#This Row],[PRYApath]])/5-1</f>
        <v>1</v>
      </c>
    </row>
    <row r="588" spans="1:8" hidden="1" x14ac:dyDescent="0.3">
      <c r="A588" t="s">
        <v>4648</v>
      </c>
      <c r="B588" t="s">
        <v>7014</v>
      </c>
      <c r="C588" t="s">
        <v>3905</v>
      </c>
      <c r="D588" t="s">
        <v>6952</v>
      </c>
      <c r="F5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88">
        <f>Tabla_Consulta_desde_proyectos[[#This Row],[PRYRAhoras]]-Tabla_Consulta_desde_proyectos[[#This Row],[Actuales]]</f>
        <v>0</v>
      </c>
      <c r="H588">
        <f>LEN(Tabla_Consulta_desde_proyectos[[#This Row],[PRYApath]])/5-1</f>
        <v>1</v>
      </c>
    </row>
    <row r="589" spans="1:8" hidden="1" x14ac:dyDescent="0.3">
      <c r="A589" t="s">
        <v>4648</v>
      </c>
      <c r="B589" t="s">
        <v>7015</v>
      </c>
      <c r="C589" t="s">
        <v>4336</v>
      </c>
      <c r="D589" t="s">
        <v>6405</v>
      </c>
      <c r="E589">
        <v>1</v>
      </c>
      <c r="F5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589">
        <f>Tabla_Consulta_desde_proyectos[[#This Row],[PRYRAhoras]]-Tabla_Consulta_desde_proyectos[[#This Row],[Actuales]]</f>
        <v>0</v>
      </c>
      <c r="H589">
        <f>LEN(Tabla_Consulta_desde_proyectos[[#This Row],[PRYApath]])/5-1</f>
        <v>1</v>
      </c>
    </row>
    <row r="590" spans="1:8" hidden="1" x14ac:dyDescent="0.3">
      <c r="A590" t="s">
        <v>4648</v>
      </c>
      <c r="B590" t="s">
        <v>7016</v>
      </c>
      <c r="C590" t="s">
        <v>4337</v>
      </c>
      <c r="D590" t="s">
        <v>6954</v>
      </c>
      <c r="F5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0">
        <f>Tabla_Consulta_desde_proyectos[[#This Row],[PRYRAhoras]]-Tabla_Consulta_desde_proyectos[[#This Row],[Actuales]]</f>
        <v>0</v>
      </c>
      <c r="H590">
        <f>LEN(Tabla_Consulta_desde_proyectos[[#This Row],[PRYApath]])/5-1</f>
        <v>1</v>
      </c>
    </row>
    <row r="591" spans="1:8" hidden="1" x14ac:dyDescent="0.3">
      <c r="A591" t="s">
        <v>4649</v>
      </c>
      <c r="B591" t="s">
        <v>1085</v>
      </c>
      <c r="C591" t="s">
        <v>7017</v>
      </c>
      <c r="D591" t="s">
        <v>7018</v>
      </c>
      <c r="E591">
        <v>1308.45</v>
      </c>
      <c r="F5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1308.45</v>
      </c>
      <c r="G591">
        <f>Tabla_Consulta_desde_proyectos[[#This Row],[PRYRAhoras]]-Tabla_Consulta_desde_proyectos[[#This Row],[Actuales]]</f>
        <v>0</v>
      </c>
      <c r="H591">
        <f>LEN(Tabla_Consulta_desde_proyectos[[#This Row],[PRYApath]])/5-1</f>
        <v>0</v>
      </c>
    </row>
    <row r="592" spans="1:8" hidden="1" x14ac:dyDescent="0.3">
      <c r="A592" t="s">
        <v>4649</v>
      </c>
      <c r="B592" t="s">
        <v>1086</v>
      </c>
      <c r="C592" t="s">
        <v>326</v>
      </c>
      <c r="D592" t="s">
        <v>7019</v>
      </c>
      <c r="E592">
        <v>1168.95</v>
      </c>
      <c r="F5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1168.95</v>
      </c>
      <c r="G592">
        <f>Tabla_Consulta_desde_proyectos[[#This Row],[PRYRAhoras]]-Tabla_Consulta_desde_proyectos[[#This Row],[Actuales]]</f>
        <v>0</v>
      </c>
      <c r="H592">
        <f>LEN(Tabla_Consulta_desde_proyectos[[#This Row],[PRYApath]])/5-1</f>
        <v>1</v>
      </c>
    </row>
    <row r="593" spans="1:8" hidden="1" x14ac:dyDescent="0.3">
      <c r="A593" t="s">
        <v>4649</v>
      </c>
      <c r="B593" t="s">
        <v>1098</v>
      </c>
      <c r="C593" t="s">
        <v>1087</v>
      </c>
      <c r="D593" t="s">
        <v>7020</v>
      </c>
      <c r="E593">
        <v>4</v>
      </c>
      <c r="F5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593">
        <f>Tabla_Consulta_desde_proyectos[[#This Row],[PRYRAhoras]]-Tabla_Consulta_desde_proyectos[[#This Row],[Actuales]]</f>
        <v>0</v>
      </c>
      <c r="H593">
        <f>LEN(Tabla_Consulta_desde_proyectos[[#This Row],[PRYApath]])/5-1</f>
        <v>1</v>
      </c>
    </row>
    <row r="594" spans="1:8" hidden="1" x14ac:dyDescent="0.3">
      <c r="A594" t="s">
        <v>4649</v>
      </c>
      <c r="B594" t="s">
        <v>1099</v>
      </c>
      <c r="C594" t="s">
        <v>1088</v>
      </c>
      <c r="D594" t="s">
        <v>7021</v>
      </c>
      <c r="F5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4">
        <f>Tabla_Consulta_desde_proyectos[[#This Row],[PRYRAhoras]]-Tabla_Consulta_desde_proyectos[[#This Row],[Actuales]]</f>
        <v>0</v>
      </c>
      <c r="H594">
        <f>LEN(Tabla_Consulta_desde_proyectos[[#This Row],[PRYApath]])/5-1</f>
        <v>1</v>
      </c>
    </row>
    <row r="595" spans="1:8" hidden="1" x14ac:dyDescent="0.3">
      <c r="A595" t="s">
        <v>4649</v>
      </c>
      <c r="B595" t="s">
        <v>1100</v>
      </c>
      <c r="C595" t="s">
        <v>1092</v>
      </c>
      <c r="D595" t="s">
        <v>7022</v>
      </c>
      <c r="F5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5">
        <f>Tabla_Consulta_desde_proyectos[[#This Row],[PRYRAhoras]]-Tabla_Consulta_desde_proyectos[[#This Row],[Actuales]]</f>
        <v>0</v>
      </c>
      <c r="H595">
        <f>LEN(Tabla_Consulta_desde_proyectos[[#This Row],[PRYApath]])/5-1</f>
        <v>1</v>
      </c>
    </row>
    <row r="596" spans="1:8" hidden="1" x14ac:dyDescent="0.3">
      <c r="A596" t="s">
        <v>4649</v>
      </c>
      <c r="B596" t="s">
        <v>3576</v>
      </c>
      <c r="C596" t="s">
        <v>1093</v>
      </c>
      <c r="D596" t="s">
        <v>7023</v>
      </c>
      <c r="F5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6">
        <f>Tabla_Consulta_desde_proyectos[[#This Row],[PRYRAhoras]]-Tabla_Consulta_desde_proyectos[[#This Row],[Actuales]]</f>
        <v>0</v>
      </c>
      <c r="H596">
        <f>LEN(Tabla_Consulta_desde_proyectos[[#This Row],[PRYApath]])/5-1</f>
        <v>1</v>
      </c>
    </row>
    <row r="597" spans="1:8" hidden="1" x14ac:dyDescent="0.3">
      <c r="A597" t="s">
        <v>4649</v>
      </c>
      <c r="B597" t="s">
        <v>4538</v>
      </c>
      <c r="C597" t="s">
        <v>1094</v>
      </c>
      <c r="D597" t="s">
        <v>7024</v>
      </c>
      <c r="E597">
        <v>8.5</v>
      </c>
      <c r="F5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597">
        <f>Tabla_Consulta_desde_proyectos[[#This Row],[PRYRAhoras]]-Tabla_Consulta_desde_proyectos[[#This Row],[Actuales]]</f>
        <v>0</v>
      </c>
      <c r="H597">
        <f>LEN(Tabla_Consulta_desde_proyectos[[#This Row],[PRYApath]])/5-1</f>
        <v>1</v>
      </c>
    </row>
    <row r="598" spans="1:8" hidden="1" x14ac:dyDescent="0.3">
      <c r="A598" t="s">
        <v>4649</v>
      </c>
      <c r="B598" t="s">
        <v>4919</v>
      </c>
      <c r="C598" t="s">
        <v>3904</v>
      </c>
      <c r="D598" t="s">
        <v>7025</v>
      </c>
      <c r="E598">
        <v>127</v>
      </c>
      <c r="F5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127</v>
      </c>
      <c r="G598">
        <f>Tabla_Consulta_desde_proyectos[[#This Row],[PRYRAhoras]]-Tabla_Consulta_desde_proyectos[[#This Row],[Actuales]]</f>
        <v>0</v>
      </c>
      <c r="H598">
        <f>LEN(Tabla_Consulta_desde_proyectos[[#This Row],[PRYApath]])/5-1</f>
        <v>1</v>
      </c>
    </row>
    <row r="599" spans="1:8" hidden="1" x14ac:dyDescent="0.3">
      <c r="A599" t="s">
        <v>4649</v>
      </c>
      <c r="B599" t="s">
        <v>1089</v>
      </c>
      <c r="C599" t="s">
        <v>3906</v>
      </c>
      <c r="D599" t="s">
        <v>7026</v>
      </c>
      <c r="F5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99">
        <f>Tabla_Consulta_desde_proyectos[[#This Row],[PRYRAhoras]]-Tabla_Consulta_desde_proyectos[[#This Row],[Actuales]]</f>
        <v>0</v>
      </c>
      <c r="H599">
        <f>LEN(Tabla_Consulta_desde_proyectos[[#This Row],[PRYApath]])/5-1</f>
        <v>0</v>
      </c>
    </row>
    <row r="600" spans="1:8" hidden="1" x14ac:dyDescent="0.3">
      <c r="A600" t="s">
        <v>4649</v>
      </c>
      <c r="B600" t="s">
        <v>1090</v>
      </c>
      <c r="C600" t="s">
        <v>326</v>
      </c>
      <c r="D600" t="s">
        <v>7027</v>
      </c>
      <c r="F6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0">
        <f>Tabla_Consulta_desde_proyectos[[#This Row],[PRYRAhoras]]-Tabla_Consulta_desde_proyectos[[#This Row],[Actuales]]</f>
        <v>0</v>
      </c>
      <c r="H600">
        <f>LEN(Tabla_Consulta_desde_proyectos[[#This Row],[PRYApath]])/5-1</f>
        <v>1</v>
      </c>
    </row>
    <row r="601" spans="1:8" hidden="1" x14ac:dyDescent="0.3">
      <c r="A601" t="s">
        <v>4649</v>
      </c>
      <c r="B601" t="s">
        <v>1091</v>
      </c>
      <c r="C601" t="s">
        <v>1087</v>
      </c>
      <c r="D601" t="s">
        <v>7028</v>
      </c>
      <c r="F6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1">
        <f>Tabla_Consulta_desde_proyectos[[#This Row],[PRYRAhoras]]-Tabla_Consulta_desde_proyectos[[#This Row],[Actuales]]</f>
        <v>0</v>
      </c>
      <c r="H601">
        <f>LEN(Tabla_Consulta_desde_proyectos[[#This Row],[PRYApath]])/5-1</f>
        <v>1</v>
      </c>
    </row>
    <row r="602" spans="1:8" hidden="1" x14ac:dyDescent="0.3">
      <c r="A602" t="s">
        <v>4649</v>
      </c>
      <c r="B602" t="s">
        <v>4539</v>
      </c>
      <c r="C602" t="s">
        <v>1088</v>
      </c>
      <c r="D602" t="s">
        <v>7029</v>
      </c>
      <c r="F6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2">
        <f>Tabla_Consulta_desde_proyectos[[#This Row],[PRYRAhoras]]-Tabla_Consulta_desde_proyectos[[#This Row],[Actuales]]</f>
        <v>0</v>
      </c>
      <c r="H602">
        <f>LEN(Tabla_Consulta_desde_proyectos[[#This Row],[PRYApath]])/5-1</f>
        <v>1</v>
      </c>
    </row>
    <row r="603" spans="1:8" hidden="1" x14ac:dyDescent="0.3">
      <c r="A603" t="s">
        <v>4649</v>
      </c>
      <c r="B603" t="s">
        <v>4542</v>
      </c>
      <c r="C603" t="s">
        <v>1092</v>
      </c>
      <c r="D603" t="s">
        <v>7030</v>
      </c>
      <c r="F6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3">
        <f>Tabla_Consulta_desde_proyectos[[#This Row],[PRYRAhoras]]-Tabla_Consulta_desde_proyectos[[#This Row],[Actuales]]</f>
        <v>0</v>
      </c>
      <c r="H603">
        <f>LEN(Tabla_Consulta_desde_proyectos[[#This Row],[PRYApath]])/5-1</f>
        <v>1</v>
      </c>
    </row>
    <row r="604" spans="1:8" hidden="1" x14ac:dyDescent="0.3">
      <c r="A604" t="s">
        <v>4649</v>
      </c>
      <c r="B604" t="s">
        <v>5386</v>
      </c>
      <c r="C604" t="s">
        <v>1093</v>
      </c>
      <c r="D604" t="s">
        <v>7031</v>
      </c>
      <c r="F6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4">
        <f>Tabla_Consulta_desde_proyectos[[#This Row],[PRYRAhoras]]-Tabla_Consulta_desde_proyectos[[#This Row],[Actuales]]</f>
        <v>0</v>
      </c>
      <c r="H604">
        <f>LEN(Tabla_Consulta_desde_proyectos[[#This Row],[PRYApath]])/5-1</f>
        <v>1</v>
      </c>
    </row>
    <row r="605" spans="1:8" hidden="1" x14ac:dyDescent="0.3">
      <c r="A605" t="s">
        <v>4649</v>
      </c>
      <c r="B605" t="s">
        <v>4965</v>
      </c>
      <c r="C605" t="s">
        <v>1094</v>
      </c>
      <c r="D605" t="s">
        <v>7032</v>
      </c>
      <c r="F6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5">
        <f>Tabla_Consulta_desde_proyectos[[#This Row],[PRYRAhoras]]-Tabla_Consulta_desde_proyectos[[#This Row],[Actuales]]</f>
        <v>0</v>
      </c>
      <c r="H605">
        <f>LEN(Tabla_Consulta_desde_proyectos[[#This Row],[PRYApath]])/5-1</f>
        <v>1</v>
      </c>
    </row>
    <row r="606" spans="1:8" hidden="1" x14ac:dyDescent="0.3">
      <c r="A606" t="s">
        <v>4649</v>
      </c>
      <c r="B606" t="s">
        <v>4966</v>
      </c>
      <c r="C606" t="s">
        <v>3904</v>
      </c>
      <c r="D606" t="s">
        <v>7033</v>
      </c>
      <c r="F6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6">
        <f>Tabla_Consulta_desde_proyectos[[#This Row],[PRYRAhoras]]-Tabla_Consulta_desde_proyectos[[#This Row],[Actuales]]</f>
        <v>0</v>
      </c>
      <c r="H606">
        <f>LEN(Tabla_Consulta_desde_proyectos[[#This Row],[PRYApath]])/5-1</f>
        <v>1</v>
      </c>
    </row>
    <row r="607" spans="1:8" hidden="1" x14ac:dyDescent="0.3">
      <c r="A607" t="s">
        <v>4649</v>
      </c>
      <c r="B607" t="s">
        <v>4969</v>
      </c>
      <c r="C607" t="s">
        <v>3905</v>
      </c>
      <c r="D607" t="s">
        <v>7034</v>
      </c>
      <c r="F6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07">
        <f>Tabla_Consulta_desde_proyectos[[#This Row],[PRYRAhoras]]-Tabla_Consulta_desde_proyectos[[#This Row],[Actuales]]</f>
        <v>0</v>
      </c>
      <c r="H607">
        <f>LEN(Tabla_Consulta_desde_proyectos[[#This Row],[PRYApath]])/5-1</f>
        <v>1</v>
      </c>
    </row>
    <row r="608" spans="1:8" hidden="1" x14ac:dyDescent="0.3">
      <c r="A608" t="s">
        <v>56</v>
      </c>
      <c r="B608" t="s">
        <v>1085</v>
      </c>
      <c r="C608" t="s">
        <v>7035</v>
      </c>
      <c r="D608" t="s">
        <v>7036</v>
      </c>
      <c r="E608">
        <v>1380</v>
      </c>
      <c r="F6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1380</v>
      </c>
      <c r="G608">
        <f>Tabla_Consulta_desde_proyectos[[#This Row],[PRYRAhoras]]-Tabla_Consulta_desde_proyectos[[#This Row],[Actuales]]</f>
        <v>0</v>
      </c>
      <c r="H608">
        <f>LEN(Tabla_Consulta_desde_proyectos[[#This Row],[PRYApath]])/5-1</f>
        <v>0</v>
      </c>
    </row>
    <row r="609" spans="1:8" hidden="1" x14ac:dyDescent="0.3">
      <c r="A609" t="s">
        <v>56</v>
      </c>
      <c r="B609" t="s">
        <v>1086</v>
      </c>
      <c r="C609" t="s">
        <v>7037</v>
      </c>
      <c r="D609" t="s">
        <v>7038</v>
      </c>
      <c r="E609">
        <v>155.5</v>
      </c>
      <c r="F6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155.5</v>
      </c>
      <c r="G609">
        <f>Tabla_Consulta_desde_proyectos[[#This Row],[PRYRAhoras]]-Tabla_Consulta_desde_proyectos[[#This Row],[Actuales]]</f>
        <v>0</v>
      </c>
      <c r="H609">
        <f>LEN(Tabla_Consulta_desde_proyectos[[#This Row],[PRYApath]])/5-1</f>
        <v>1</v>
      </c>
    </row>
    <row r="610" spans="1:8" hidden="1" x14ac:dyDescent="0.3">
      <c r="A610" t="s">
        <v>56</v>
      </c>
      <c r="B610" t="s">
        <v>4925</v>
      </c>
      <c r="C610" t="s">
        <v>326</v>
      </c>
      <c r="D610" t="s">
        <v>7039</v>
      </c>
      <c r="E610">
        <v>81</v>
      </c>
      <c r="F6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81</v>
      </c>
      <c r="G610">
        <f>Tabla_Consulta_desde_proyectos[[#This Row],[PRYRAhoras]]-Tabla_Consulta_desde_proyectos[[#This Row],[Actuales]]</f>
        <v>0</v>
      </c>
      <c r="H610">
        <f>LEN(Tabla_Consulta_desde_proyectos[[#This Row],[PRYApath]])/5-1</f>
        <v>2</v>
      </c>
    </row>
    <row r="611" spans="1:8" hidden="1" x14ac:dyDescent="0.3">
      <c r="A611" t="s">
        <v>56</v>
      </c>
      <c r="B611" t="s">
        <v>4926</v>
      </c>
      <c r="C611" t="s">
        <v>1087</v>
      </c>
      <c r="D611" t="s">
        <v>7040</v>
      </c>
      <c r="E611">
        <v>19</v>
      </c>
      <c r="F6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611">
        <f>Tabla_Consulta_desde_proyectos[[#This Row],[PRYRAhoras]]-Tabla_Consulta_desde_proyectos[[#This Row],[Actuales]]</f>
        <v>0</v>
      </c>
      <c r="H611">
        <f>LEN(Tabla_Consulta_desde_proyectos[[#This Row],[PRYApath]])/5-1</f>
        <v>2</v>
      </c>
    </row>
    <row r="612" spans="1:8" hidden="1" x14ac:dyDescent="0.3">
      <c r="A612" t="s">
        <v>56</v>
      </c>
      <c r="B612" t="s">
        <v>4927</v>
      </c>
      <c r="C612" t="s">
        <v>1088</v>
      </c>
      <c r="D612" t="s">
        <v>7041</v>
      </c>
      <c r="E612">
        <v>55.5</v>
      </c>
      <c r="F6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55.5</v>
      </c>
      <c r="G612">
        <f>Tabla_Consulta_desde_proyectos[[#This Row],[PRYRAhoras]]-Tabla_Consulta_desde_proyectos[[#This Row],[Actuales]]</f>
        <v>0</v>
      </c>
      <c r="H612">
        <f>LEN(Tabla_Consulta_desde_proyectos[[#This Row],[PRYApath]])/5-1</f>
        <v>2</v>
      </c>
    </row>
    <row r="613" spans="1:8" hidden="1" x14ac:dyDescent="0.3">
      <c r="A613" t="s">
        <v>56</v>
      </c>
      <c r="B613" t="s">
        <v>1097</v>
      </c>
      <c r="C613" t="s">
        <v>7042</v>
      </c>
      <c r="D613" t="s">
        <v>7043</v>
      </c>
      <c r="E613">
        <v>19</v>
      </c>
      <c r="F6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613">
        <f>Tabla_Consulta_desde_proyectos[[#This Row],[PRYRAhoras]]-Tabla_Consulta_desde_proyectos[[#This Row],[Actuales]]</f>
        <v>0</v>
      </c>
      <c r="H613">
        <f>LEN(Tabla_Consulta_desde_proyectos[[#This Row],[PRYApath]])/5-1</f>
        <v>1</v>
      </c>
    </row>
    <row r="614" spans="1:8" hidden="1" x14ac:dyDescent="0.3">
      <c r="A614" t="s">
        <v>56</v>
      </c>
      <c r="B614" t="s">
        <v>4928</v>
      </c>
      <c r="C614" t="s">
        <v>326</v>
      </c>
      <c r="D614" t="s">
        <v>7044</v>
      </c>
      <c r="E614">
        <v>6</v>
      </c>
      <c r="F6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614">
        <f>Tabla_Consulta_desde_proyectos[[#This Row],[PRYRAhoras]]-Tabla_Consulta_desde_proyectos[[#This Row],[Actuales]]</f>
        <v>0</v>
      </c>
      <c r="H614">
        <f>LEN(Tabla_Consulta_desde_proyectos[[#This Row],[PRYApath]])/5-1</f>
        <v>2</v>
      </c>
    </row>
    <row r="615" spans="1:8" hidden="1" x14ac:dyDescent="0.3">
      <c r="A615" t="s">
        <v>56</v>
      </c>
      <c r="B615" t="s">
        <v>4929</v>
      </c>
      <c r="C615" t="s">
        <v>1087</v>
      </c>
      <c r="D615" t="s">
        <v>7039</v>
      </c>
      <c r="E615">
        <v>13</v>
      </c>
      <c r="F6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615">
        <f>Tabla_Consulta_desde_proyectos[[#This Row],[PRYRAhoras]]-Tabla_Consulta_desde_proyectos[[#This Row],[Actuales]]</f>
        <v>0</v>
      </c>
      <c r="H615">
        <f>LEN(Tabla_Consulta_desde_proyectos[[#This Row],[PRYApath]])/5-1</f>
        <v>2</v>
      </c>
    </row>
    <row r="616" spans="1:8" hidden="1" x14ac:dyDescent="0.3">
      <c r="A616" t="s">
        <v>56</v>
      </c>
      <c r="B616" t="s">
        <v>5008</v>
      </c>
      <c r="C616" t="s">
        <v>1088</v>
      </c>
      <c r="D616" t="s">
        <v>7040</v>
      </c>
      <c r="F6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16">
        <f>Tabla_Consulta_desde_proyectos[[#This Row],[PRYRAhoras]]-Tabla_Consulta_desde_proyectos[[#This Row],[Actuales]]</f>
        <v>0</v>
      </c>
      <c r="H616">
        <f>LEN(Tabla_Consulta_desde_proyectos[[#This Row],[PRYApath]])/5-1</f>
        <v>2</v>
      </c>
    </row>
    <row r="617" spans="1:8" hidden="1" x14ac:dyDescent="0.3">
      <c r="A617" t="s">
        <v>56</v>
      </c>
      <c r="B617" t="s">
        <v>5009</v>
      </c>
      <c r="C617" t="s">
        <v>1092</v>
      </c>
      <c r="D617" t="s">
        <v>7041</v>
      </c>
      <c r="F6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17">
        <f>Tabla_Consulta_desde_proyectos[[#This Row],[PRYRAhoras]]-Tabla_Consulta_desde_proyectos[[#This Row],[Actuales]]</f>
        <v>0</v>
      </c>
      <c r="H617">
        <f>LEN(Tabla_Consulta_desde_proyectos[[#This Row],[PRYApath]])/5-1</f>
        <v>2</v>
      </c>
    </row>
    <row r="618" spans="1:8" hidden="1" x14ac:dyDescent="0.3">
      <c r="A618" t="s">
        <v>56</v>
      </c>
      <c r="B618" t="s">
        <v>1098</v>
      </c>
      <c r="C618" t="s">
        <v>7045</v>
      </c>
      <c r="D618" t="s">
        <v>7046</v>
      </c>
      <c r="E618">
        <v>18</v>
      </c>
      <c r="F6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</v>
      </c>
      <c r="G618">
        <f>Tabla_Consulta_desde_proyectos[[#This Row],[PRYRAhoras]]-Tabla_Consulta_desde_proyectos[[#This Row],[Actuales]]</f>
        <v>0</v>
      </c>
      <c r="H618">
        <f>LEN(Tabla_Consulta_desde_proyectos[[#This Row],[PRYApath]])/5-1</f>
        <v>1</v>
      </c>
    </row>
    <row r="619" spans="1:8" hidden="1" x14ac:dyDescent="0.3">
      <c r="A619" t="s">
        <v>56</v>
      </c>
      <c r="B619" t="s">
        <v>4930</v>
      </c>
      <c r="C619" t="s">
        <v>326</v>
      </c>
      <c r="D619" t="s">
        <v>7039</v>
      </c>
      <c r="E619">
        <v>3.5</v>
      </c>
      <c r="F6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619">
        <f>Tabla_Consulta_desde_proyectos[[#This Row],[PRYRAhoras]]-Tabla_Consulta_desde_proyectos[[#This Row],[Actuales]]</f>
        <v>0</v>
      </c>
      <c r="H619">
        <f>LEN(Tabla_Consulta_desde_proyectos[[#This Row],[PRYApath]])/5-1</f>
        <v>2</v>
      </c>
    </row>
    <row r="620" spans="1:8" hidden="1" x14ac:dyDescent="0.3">
      <c r="A620" t="s">
        <v>56</v>
      </c>
      <c r="B620" t="s">
        <v>4931</v>
      </c>
      <c r="C620" t="s">
        <v>1087</v>
      </c>
      <c r="D620" t="s">
        <v>7040</v>
      </c>
      <c r="E620">
        <v>1.5</v>
      </c>
      <c r="F6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620">
        <f>Tabla_Consulta_desde_proyectos[[#This Row],[PRYRAhoras]]-Tabla_Consulta_desde_proyectos[[#This Row],[Actuales]]</f>
        <v>0</v>
      </c>
      <c r="H620">
        <f>LEN(Tabla_Consulta_desde_proyectos[[#This Row],[PRYApath]])/5-1</f>
        <v>2</v>
      </c>
    </row>
    <row r="621" spans="1:8" hidden="1" x14ac:dyDescent="0.3">
      <c r="A621" t="s">
        <v>56</v>
      </c>
      <c r="B621" t="s">
        <v>4932</v>
      </c>
      <c r="C621" t="s">
        <v>1088</v>
      </c>
      <c r="D621" t="s">
        <v>7041</v>
      </c>
      <c r="E621">
        <v>13</v>
      </c>
      <c r="F6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621">
        <f>Tabla_Consulta_desde_proyectos[[#This Row],[PRYRAhoras]]-Tabla_Consulta_desde_proyectos[[#This Row],[Actuales]]</f>
        <v>0</v>
      </c>
      <c r="H621">
        <f>LEN(Tabla_Consulta_desde_proyectos[[#This Row],[PRYApath]])/5-1</f>
        <v>2</v>
      </c>
    </row>
    <row r="622" spans="1:8" hidden="1" x14ac:dyDescent="0.3">
      <c r="A622" t="s">
        <v>56</v>
      </c>
      <c r="B622" t="s">
        <v>1099</v>
      </c>
      <c r="C622" t="s">
        <v>7047</v>
      </c>
      <c r="D622" t="s">
        <v>7048</v>
      </c>
      <c r="E622">
        <v>729</v>
      </c>
      <c r="F6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729</v>
      </c>
      <c r="G622">
        <f>Tabla_Consulta_desde_proyectos[[#This Row],[PRYRAhoras]]-Tabla_Consulta_desde_proyectos[[#This Row],[Actuales]]</f>
        <v>0</v>
      </c>
      <c r="H622">
        <f>LEN(Tabla_Consulta_desde_proyectos[[#This Row],[PRYApath]])/5-1</f>
        <v>1</v>
      </c>
    </row>
    <row r="623" spans="1:8" hidden="1" x14ac:dyDescent="0.3">
      <c r="A623" t="s">
        <v>56</v>
      </c>
      <c r="B623" t="s">
        <v>4933</v>
      </c>
      <c r="C623" t="s">
        <v>326</v>
      </c>
      <c r="D623" t="s">
        <v>7039</v>
      </c>
      <c r="E623">
        <v>87.5</v>
      </c>
      <c r="F6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87.5</v>
      </c>
      <c r="G623">
        <f>Tabla_Consulta_desde_proyectos[[#This Row],[PRYRAhoras]]-Tabla_Consulta_desde_proyectos[[#This Row],[Actuales]]</f>
        <v>0</v>
      </c>
      <c r="H623">
        <f>LEN(Tabla_Consulta_desde_proyectos[[#This Row],[PRYApath]])/5-1</f>
        <v>2</v>
      </c>
    </row>
    <row r="624" spans="1:8" hidden="1" x14ac:dyDescent="0.3">
      <c r="A624" t="s">
        <v>56</v>
      </c>
      <c r="B624" t="s">
        <v>4934</v>
      </c>
      <c r="C624" t="s">
        <v>1087</v>
      </c>
      <c r="D624" t="s">
        <v>7040</v>
      </c>
      <c r="E624">
        <v>21.5</v>
      </c>
      <c r="F6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21.5</v>
      </c>
      <c r="G624">
        <f>Tabla_Consulta_desde_proyectos[[#This Row],[PRYRAhoras]]-Tabla_Consulta_desde_proyectos[[#This Row],[Actuales]]</f>
        <v>0</v>
      </c>
      <c r="H624">
        <f>LEN(Tabla_Consulta_desde_proyectos[[#This Row],[PRYApath]])/5-1</f>
        <v>2</v>
      </c>
    </row>
    <row r="625" spans="1:8" hidden="1" x14ac:dyDescent="0.3">
      <c r="A625" t="s">
        <v>56</v>
      </c>
      <c r="B625" t="s">
        <v>4935</v>
      </c>
      <c r="C625" t="s">
        <v>1088</v>
      </c>
      <c r="D625" t="s">
        <v>7049</v>
      </c>
      <c r="E625">
        <v>304.5</v>
      </c>
      <c r="F6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304.5</v>
      </c>
      <c r="G625">
        <f>Tabla_Consulta_desde_proyectos[[#This Row],[PRYRAhoras]]-Tabla_Consulta_desde_proyectos[[#This Row],[Actuales]]</f>
        <v>0</v>
      </c>
      <c r="H625">
        <f>LEN(Tabla_Consulta_desde_proyectos[[#This Row],[PRYApath]])/5-1</f>
        <v>2</v>
      </c>
    </row>
    <row r="626" spans="1:8" hidden="1" x14ac:dyDescent="0.3">
      <c r="A626" t="s">
        <v>56</v>
      </c>
      <c r="B626" t="s">
        <v>4936</v>
      </c>
      <c r="C626" t="s">
        <v>1092</v>
      </c>
      <c r="D626" t="s">
        <v>7050</v>
      </c>
      <c r="E626">
        <v>54.5</v>
      </c>
      <c r="F6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54.5</v>
      </c>
      <c r="G626">
        <f>Tabla_Consulta_desde_proyectos[[#This Row],[PRYRAhoras]]-Tabla_Consulta_desde_proyectos[[#This Row],[Actuales]]</f>
        <v>0</v>
      </c>
      <c r="H626">
        <f>LEN(Tabla_Consulta_desde_proyectos[[#This Row],[PRYApath]])/5-1</f>
        <v>2</v>
      </c>
    </row>
    <row r="627" spans="1:8" hidden="1" x14ac:dyDescent="0.3">
      <c r="A627" t="s">
        <v>56</v>
      </c>
      <c r="B627" t="s">
        <v>4937</v>
      </c>
      <c r="C627" t="s">
        <v>1093</v>
      </c>
      <c r="D627" t="s">
        <v>7051</v>
      </c>
      <c r="E627">
        <v>210.5</v>
      </c>
      <c r="F6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210.5</v>
      </c>
      <c r="G627">
        <f>Tabla_Consulta_desde_proyectos[[#This Row],[PRYRAhoras]]-Tabla_Consulta_desde_proyectos[[#This Row],[Actuales]]</f>
        <v>0</v>
      </c>
      <c r="H627">
        <f>LEN(Tabla_Consulta_desde_proyectos[[#This Row],[PRYApath]])/5-1</f>
        <v>2</v>
      </c>
    </row>
    <row r="628" spans="1:8" hidden="1" x14ac:dyDescent="0.3">
      <c r="A628" t="s">
        <v>56</v>
      </c>
      <c r="B628" t="s">
        <v>4938</v>
      </c>
      <c r="C628" t="s">
        <v>1094</v>
      </c>
      <c r="D628" t="s">
        <v>7052</v>
      </c>
      <c r="E628">
        <v>50.5</v>
      </c>
      <c r="F6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50.5</v>
      </c>
      <c r="G628">
        <f>Tabla_Consulta_desde_proyectos[[#This Row],[PRYRAhoras]]-Tabla_Consulta_desde_proyectos[[#This Row],[Actuales]]</f>
        <v>0</v>
      </c>
      <c r="H628">
        <f>LEN(Tabla_Consulta_desde_proyectos[[#This Row],[PRYApath]])/5-1</f>
        <v>2</v>
      </c>
    </row>
    <row r="629" spans="1:8" hidden="1" x14ac:dyDescent="0.3">
      <c r="A629" t="s">
        <v>56</v>
      </c>
      <c r="B629" t="s">
        <v>1100</v>
      </c>
      <c r="C629" t="s">
        <v>7053</v>
      </c>
      <c r="D629" t="s">
        <v>7054</v>
      </c>
      <c r="E629">
        <v>192</v>
      </c>
      <c r="F6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192</v>
      </c>
      <c r="G629">
        <f>Tabla_Consulta_desde_proyectos[[#This Row],[PRYRAhoras]]-Tabla_Consulta_desde_proyectos[[#This Row],[Actuales]]</f>
        <v>0</v>
      </c>
      <c r="H629">
        <f>LEN(Tabla_Consulta_desde_proyectos[[#This Row],[PRYApath]])/5-1</f>
        <v>1</v>
      </c>
    </row>
    <row r="630" spans="1:8" hidden="1" x14ac:dyDescent="0.3">
      <c r="A630" t="s">
        <v>56</v>
      </c>
      <c r="B630" t="s">
        <v>4939</v>
      </c>
      <c r="C630" t="s">
        <v>326</v>
      </c>
      <c r="D630" t="s">
        <v>7055</v>
      </c>
      <c r="E630">
        <v>54</v>
      </c>
      <c r="F6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54</v>
      </c>
      <c r="G630">
        <f>Tabla_Consulta_desde_proyectos[[#This Row],[PRYRAhoras]]-Tabla_Consulta_desde_proyectos[[#This Row],[Actuales]]</f>
        <v>0</v>
      </c>
      <c r="H630">
        <f>LEN(Tabla_Consulta_desde_proyectos[[#This Row],[PRYApath]])/5-1</f>
        <v>2</v>
      </c>
    </row>
    <row r="631" spans="1:8" hidden="1" x14ac:dyDescent="0.3">
      <c r="A631" t="s">
        <v>56</v>
      </c>
      <c r="B631" t="s">
        <v>4940</v>
      </c>
      <c r="C631" t="s">
        <v>1087</v>
      </c>
      <c r="D631" t="s">
        <v>7041</v>
      </c>
      <c r="E631">
        <v>104</v>
      </c>
      <c r="F6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104</v>
      </c>
      <c r="G631">
        <f>Tabla_Consulta_desde_proyectos[[#This Row],[PRYRAhoras]]-Tabla_Consulta_desde_proyectos[[#This Row],[Actuales]]</f>
        <v>0</v>
      </c>
      <c r="H631">
        <f>LEN(Tabla_Consulta_desde_proyectos[[#This Row],[PRYApath]])/5-1</f>
        <v>2</v>
      </c>
    </row>
    <row r="632" spans="1:8" hidden="1" x14ac:dyDescent="0.3">
      <c r="A632" t="s">
        <v>56</v>
      </c>
      <c r="B632" t="s">
        <v>4941</v>
      </c>
      <c r="C632" t="s">
        <v>1088</v>
      </c>
      <c r="D632" t="s">
        <v>7039</v>
      </c>
      <c r="E632">
        <v>17</v>
      </c>
      <c r="F6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632">
        <f>Tabla_Consulta_desde_proyectos[[#This Row],[PRYRAhoras]]-Tabla_Consulta_desde_proyectos[[#This Row],[Actuales]]</f>
        <v>0</v>
      </c>
      <c r="H632">
        <f>LEN(Tabla_Consulta_desde_proyectos[[#This Row],[PRYApath]])/5-1</f>
        <v>2</v>
      </c>
    </row>
    <row r="633" spans="1:8" hidden="1" x14ac:dyDescent="0.3">
      <c r="A633" t="s">
        <v>56</v>
      </c>
      <c r="B633" t="s">
        <v>4942</v>
      </c>
      <c r="C633" t="s">
        <v>1092</v>
      </c>
      <c r="D633" t="s">
        <v>7040</v>
      </c>
      <c r="E633">
        <v>17</v>
      </c>
      <c r="F6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633">
        <f>Tabla_Consulta_desde_proyectos[[#This Row],[PRYRAhoras]]-Tabla_Consulta_desde_proyectos[[#This Row],[Actuales]]</f>
        <v>0</v>
      </c>
      <c r="H633">
        <f>LEN(Tabla_Consulta_desde_proyectos[[#This Row],[PRYApath]])/5-1</f>
        <v>2</v>
      </c>
    </row>
    <row r="634" spans="1:8" hidden="1" x14ac:dyDescent="0.3">
      <c r="A634" t="s">
        <v>56</v>
      </c>
      <c r="B634" t="s">
        <v>3576</v>
      </c>
      <c r="C634" t="s">
        <v>7056</v>
      </c>
      <c r="D634" t="s">
        <v>7057</v>
      </c>
      <c r="E634">
        <v>191</v>
      </c>
      <c r="F6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191</v>
      </c>
      <c r="G634">
        <f>Tabla_Consulta_desde_proyectos[[#This Row],[PRYRAhoras]]-Tabla_Consulta_desde_proyectos[[#This Row],[Actuales]]</f>
        <v>0</v>
      </c>
      <c r="H634">
        <f>LEN(Tabla_Consulta_desde_proyectos[[#This Row],[PRYApath]])/5-1</f>
        <v>1</v>
      </c>
    </row>
    <row r="635" spans="1:8" hidden="1" x14ac:dyDescent="0.3">
      <c r="A635" t="s">
        <v>56</v>
      </c>
      <c r="B635" t="s">
        <v>4943</v>
      </c>
      <c r="C635" t="s">
        <v>326</v>
      </c>
      <c r="D635" t="s">
        <v>7058</v>
      </c>
      <c r="E635">
        <v>40</v>
      </c>
      <c r="F6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</v>
      </c>
      <c r="G635">
        <f>Tabla_Consulta_desde_proyectos[[#This Row],[PRYRAhoras]]-Tabla_Consulta_desde_proyectos[[#This Row],[Actuales]]</f>
        <v>0</v>
      </c>
      <c r="H635">
        <f>LEN(Tabla_Consulta_desde_proyectos[[#This Row],[PRYApath]])/5-1</f>
        <v>2</v>
      </c>
    </row>
    <row r="636" spans="1:8" hidden="1" x14ac:dyDescent="0.3">
      <c r="A636" t="s">
        <v>56</v>
      </c>
      <c r="B636" t="s">
        <v>4944</v>
      </c>
      <c r="C636" t="s">
        <v>1087</v>
      </c>
      <c r="D636" t="s">
        <v>7052</v>
      </c>
      <c r="E636">
        <v>35.5</v>
      </c>
      <c r="F6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35.5</v>
      </c>
      <c r="G636">
        <f>Tabla_Consulta_desde_proyectos[[#This Row],[PRYRAhoras]]-Tabla_Consulta_desde_proyectos[[#This Row],[Actuales]]</f>
        <v>0</v>
      </c>
      <c r="H636">
        <f>LEN(Tabla_Consulta_desde_proyectos[[#This Row],[PRYApath]])/5-1</f>
        <v>2</v>
      </c>
    </row>
    <row r="637" spans="1:8" hidden="1" x14ac:dyDescent="0.3">
      <c r="A637" t="s">
        <v>56</v>
      </c>
      <c r="B637" t="s">
        <v>4945</v>
      </c>
      <c r="C637" t="s">
        <v>1088</v>
      </c>
      <c r="D637" t="s">
        <v>7039</v>
      </c>
      <c r="E637">
        <v>7.5</v>
      </c>
      <c r="F6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7.5</v>
      </c>
      <c r="G637">
        <f>Tabla_Consulta_desde_proyectos[[#This Row],[PRYRAhoras]]-Tabla_Consulta_desde_proyectos[[#This Row],[Actuales]]</f>
        <v>0</v>
      </c>
      <c r="H637">
        <f>LEN(Tabla_Consulta_desde_proyectos[[#This Row],[PRYApath]])/5-1</f>
        <v>2</v>
      </c>
    </row>
    <row r="638" spans="1:8" hidden="1" x14ac:dyDescent="0.3">
      <c r="A638" t="s">
        <v>56</v>
      </c>
      <c r="B638" t="s">
        <v>4946</v>
      </c>
      <c r="C638" t="s">
        <v>1092</v>
      </c>
      <c r="D638" t="s">
        <v>7040</v>
      </c>
      <c r="E638">
        <v>32</v>
      </c>
      <c r="F6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</v>
      </c>
      <c r="G638">
        <f>Tabla_Consulta_desde_proyectos[[#This Row],[PRYRAhoras]]-Tabla_Consulta_desde_proyectos[[#This Row],[Actuales]]</f>
        <v>0</v>
      </c>
      <c r="H638">
        <f>LEN(Tabla_Consulta_desde_proyectos[[#This Row],[PRYApath]])/5-1</f>
        <v>2</v>
      </c>
    </row>
    <row r="639" spans="1:8" hidden="1" x14ac:dyDescent="0.3">
      <c r="A639" t="s">
        <v>56</v>
      </c>
      <c r="B639" t="s">
        <v>4947</v>
      </c>
      <c r="C639" t="s">
        <v>1093</v>
      </c>
      <c r="D639" t="s">
        <v>7059</v>
      </c>
      <c r="E639">
        <v>76</v>
      </c>
      <c r="F6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76</v>
      </c>
      <c r="G639">
        <f>Tabla_Consulta_desde_proyectos[[#This Row],[PRYRAhoras]]-Tabla_Consulta_desde_proyectos[[#This Row],[Actuales]]</f>
        <v>0</v>
      </c>
      <c r="H639">
        <f>LEN(Tabla_Consulta_desde_proyectos[[#This Row],[PRYApath]])/5-1</f>
        <v>2</v>
      </c>
    </row>
    <row r="640" spans="1:8" hidden="1" x14ac:dyDescent="0.3">
      <c r="A640" t="s">
        <v>56</v>
      </c>
      <c r="B640" t="s">
        <v>3846</v>
      </c>
      <c r="C640" t="s">
        <v>7060</v>
      </c>
      <c r="D640" t="s">
        <v>7061</v>
      </c>
      <c r="F6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0">
        <f>Tabla_Consulta_desde_proyectos[[#This Row],[PRYRAhoras]]-Tabla_Consulta_desde_proyectos[[#This Row],[Actuales]]</f>
        <v>0</v>
      </c>
      <c r="H640">
        <f>LEN(Tabla_Consulta_desde_proyectos[[#This Row],[PRYApath]])/5-1</f>
        <v>1</v>
      </c>
    </row>
    <row r="641" spans="1:8" hidden="1" x14ac:dyDescent="0.3">
      <c r="A641" t="s">
        <v>56</v>
      </c>
      <c r="B641" t="s">
        <v>5810</v>
      </c>
      <c r="C641" t="s">
        <v>326</v>
      </c>
      <c r="D641" t="s">
        <v>7062</v>
      </c>
      <c r="F6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1">
        <f>Tabla_Consulta_desde_proyectos[[#This Row],[PRYRAhoras]]-Tabla_Consulta_desde_proyectos[[#This Row],[Actuales]]</f>
        <v>0</v>
      </c>
      <c r="H641">
        <f>LEN(Tabla_Consulta_desde_proyectos[[#This Row],[PRYApath]])/5-1</f>
        <v>2</v>
      </c>
    </row>
    <row r="642" spans="1:8" hidden="1" x14ac:dyDescent="0.3">
      <c r="A642" t="s">
        <v>56</v>
      </c>
      <c r="B642" t="s">
        <v>7063</v>
      </c>
      <c r="C642" t="s">
        <v>1087</v>
      </c>
      <c r="D642" t="s">
        <v>7064</v>
      </c>
      <c r="F6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2">
        <f>Tabla_Consulta_desde_proyectos[[#This Row],[PRYRAhoras]]-Tabla_Consulta_desde_proyectos[[#This Row],[Actuales]]</f>
        <v>0</v>
      </c>
      <c r="H642">
        <f>LEN(Tabla_Consulta_desde_proyectos[[#This Row],[PRYApath]])/5-1</f>
        <v>2</v>
      </c>
    </row>
    <row r="643" spans="1:8" hidden="1" x14ac:dyDescent="0.3">
      <c r="A643" t="s">
        <v>56</v>
      </c>
      <c r="B643" t="s">
        <v>5811</v>
      </c>
      <c r="C643" t="s">
        <v>1088</v>
      </c>
      <c r="D643" t="s">
        <v>7065</v>
      </c>
      <c r="F6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3">
        <f>Tabla_Consulta_desde_proyectos[[#This Row],[PRYRAhoras]]-Tabla_Consulta_desde_proyectos[[#This Row],[Actuales]]</f>
        <v>0</v>
      </c>
      <c r="H643">
        <f>LEN(Tabla_Consulta_desde_proyectos[[#This Row],[PRYApath]])/5-1</f>
        <v>2</v>
      </c>
    </row>
    <row r="644" spans="1:8" hidden="1" x14ac:dyDescent="0.3">
      <c r="A644" t="s">
        <v>56</v>
      </c>
      <c r="B644" t="s">
        <v>7066</v>
      </c>
      <c r="C644" t="s">
        <v>1092</v>
      </c>
      <c r="D644" t="s">
        <v>7039</v>
      </c>
      <c r="F6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4">
        <f>Tabla_Consulta_desde_proyectos[[#This Row],[PRYRAhoras]]-Tabla_Consulta_desde_proyectos[[#This Row],[Actuales]]</f>
        <v>0</v>
      </c>
      <c r="H644">
        <f>LEN(Tabla_Consulta_desde_proyectos[[#This Row],[PRYApath]])/5-1</f>
        <v>2</v>
      </c>
    </row>
    <row r="645" spans="1:8" hidden="1" x14ac:dyDescent="0.3">
      <c r="A645" t="s">
        <v>56</v>
      </c>
      <c r="B645" t="s">
        <v>7067</v>
      </c>
      <c r="C645" t="s">
        <v>1093</v>
      </c>
      <c r="D645" t="s">
        <v>7040</v>
      </c>
      <c r="F6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5">
        <f>Tabla_Consulta_desde_proyectos[[#This Row],[PRYRAhoras]]-Tabla_Consulta_desde_proyectos[[#This Row],[Actuales]]</f>
        <v>0</v>
      </c>
      <c r="H645">
        <f>LEN(Tabla_Consulta_desde_proyectos[[#This Row],[PRYApath]])/5-1</f>
        <v>2</v>
      </c>
    </row>
    <row r="646" spans="1:8" hidden="1" x14ac:dyDescent="0.3">
      <c r="A646" t="s">
        <v>56</v>
      </c>
      <c r="B646" t="s">
        <v>7068</v>
      </c>
      <c r="C646" t="s">
        <v>1094</v>
      </c>
      <c r="D646" t="s">
        <v>7052</v>
      </c>
      <c r="F6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6">
        <f>Tabla_Consulta_desde_proyectos[[#This Row],[PRYRAhoras]]-Tabla_Consulta_desde_proyectos[[#This Row],[Actuales]]</f>
        <v>0</v>
      </c>
      <c r="H646">
        <f>LEN(Tabla_Consulta_desde_proyectos[[#This Row],[PRYApath]])/5-1</f>
        <v>2</v>
      </c>
    </row>
    <row r="647" spans="1:8" hidden="1" x14ac:dyDescent="0.3">
      <c r="A647" t="s">
        <v>56</v>
      </c>
      <c r="B647" t="s">
        <v>3577</v>
      </c>
      <c r="C647" t="s">
        <v>7069</v>
      </c>
      <c r="D647" t="s">
        <v>7070</v>
      </c>
      <c r="E647">
        <v>35</v>
      </c>
      <c r="F6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</v>
      </c>
      <c r="G647">
        <f>Tabla_Consulta_desde_proyectos[[#This Row],[PRYRAhoras]]-Tabla_Consulta_desde_proyectos[[#This Row],[Actuales]]</f>
        <v>0</v>
      </c>
      <c r="H647">
        <f>LEN(Tabla_Consulta_desde_proyectos[[#This Row],[PRYApath]])/5-1</f>
        <v>1</v>
      </c>
    </row>
    <row r="648" spans="1:8" hidden="1" x14ac:dyDescent="0.3">
      <c r="A648" t="s">
        <v>56</v>
      </c>
      <c r="B648" t="s">
        <v>7071</v>
      </c>
      <c r="C648" t="s">
        <v>326</v>
      </c>
      <c r="D648" t="s">
        <v>7072</v>
      </c>
      <c r="F6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48">
        <f>Tabla_Consulta_desde_proyectos[[#This Row],[PRYRAhoras]]-Tabla_Consulta_desde_proyectos[[#This Row],[Actuales]]</f>
        <v>0</v>
      </c>
      <c r="H648">
        <f>LEN(Tabla_Consulta_desde_proyectos[[#This Row],[PRYApath]])/5-1</f>
        <v>2</v>
      </c>
    </row>
    <row r="649" spans="1:8" hidden="1" x14ac:dyDescent="0.3">
      <c r="A649" t="s">
        <v>56</v>
      </c>
      <c r="B649" t="s">
        <v>4948</v>
      </c>
      <c r="C649" t="s">
        <v>1087</v>
      </c>
      <c r="D649" t="s">
        <v>7073</v>
      </c>
      <c r="E649">
        <v>3</v>
      </c>
      <c r="F6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649">
        <f>Tabla_Consulta_desde_proyectos[[#This Row],[PRYRAhoras]]-Tabla_Consulta_desde_proyectos[[#This Row],[Actuales]]</f>
        <v>0</v>
      </c>
      <c r="H649">
        <f>LEN(Tabla_Consulta_desde_proyectos[[#This Row],[PRYApath]])/5-1</f>
        <v>2</v>
      </c>
    </row>
    <row r="650" spans="1:8" hidden="1" x14ac:dyDescent="0.3">
      <c r="A650" t="s">
        <v>56</v>
      </c>
      <c r="B650" t="s">
        <v>7074</v>
      </c>
      <c r="C650" t="s">
        <v>1088</v>
      </c>
      <c r="D650" t="s">
        <v>7075</v>
      </c>
      <c r="F6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50">
        <f>Tabla_Consulta_desde_proyectos[[#This Row],[PRYRAhoras]]-Tabla_Consulta_desde_proyectos[[#This Row],[Actuales]]</f>
        <v>0</v>
      </c>
      <c r="H650">
        <f>LEN(Tabla_Consulta_desde_proyectos[[#This Row],[PRYApath]])/5-1</f>
        <v>2</v>
      </c>
    </row>
    <row r="651" spans="1:8" hidden="1" x14ac:dyDescent="0.3">
      <c r="A651" t="s">
        <v>56</v>
      </c>
      <c r="B651" t="s">
        <v>7076</v>
      </c>
      <c r="C651" t="s">
        <v>1092</v>
      </c>
      <c r="D651" t="s">
        <v>7049</v>
      </c>
      <c r="F6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51">
        <f>Tabla_Consulta_desde_proyectos[[#This Row],[PRYRAhoras]]-Tabla_Consulta_desde_proyectos[[#This Row],[Actuales]]</f>
        <v>0</v>
      </c>
      <c r="H651">
        <f>LEN(Tabla_Consulta_desde_proyectos[[#This Row],[PRYApath]])/5-1</f>
        <v>2</v>
      </c>
    </row>
    <row r="652" spans="1:8" hidden="1" x14ac:dyDescent="0.3">
      <c r="A652" t="s">
        <v>56</v>
      </c>
      <c r="B652" t="s">
        <v>7077</v>
      </c>
      <c r="C652" t="s">
        <v>1093</v>
      </c>
      <c r="D652" t="s">
        <v>7050</v>
      </c>
      <c r="F6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52">
        <f>Tabla_Consulta_desde_proyectos[[#This Row],[PRYRAhoras]]-Tabla_Consulta_desde_proyectos[[#This Row],[Actuales]]</f>
        <v>0</v>
      </c>
      <c r="H652">
        <f>LEN(Tabla_Consulta_desde_proyectos[[#This Row],[PRYApath]])/5-1</f>
        <v>2</v>
      </c>
    </row>
    <row r="653" spans="1:8" hidden="1" x14ac:dyDescent="0.3">
      <c r="A653" t="s">
        <v>56</v>
      </c>
      <c r="B653" t="s">
        <v>7078</v>
      </c>
      <c r="C653" t="s">
        <v>1094</v>
      </c>
      <c r="D653" t="s">
        <v>7051</v>
      </c>
      <c r="F6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53">
        <f>Tabla_Consulta_desde_proyectos[[#This Row],[PRYRAhoras]]-Tabla_Consulta_desde_proyectos[[#This Row],[Actuales]]</f>
        <v>0</v>
      </c>
      <c r="H653">
        <f>LEN(Tabla_Consulta_desde_proyectos[[#This Row],[PRYApath]])/5-1</f>
        <v>2</v>
      </c>
    </row>
    <row r="654" spans="1:8" hidden="1" x14ac:dyDescent="0.3">
      <c r="A654" t="s">
        <v>56</v>
      </c>
      <c r="B654" t="s">
        <v>4949</v>
      </c>
      <c r="C654" t="s">
        <v>3904</v>
      </c>
      <c r="D654" t="s">
        <v>7039</v>
      </c>
      <c r="E654">
        <v>10.5</v>
      </c>
      <c r="F6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10.5</v>
      </c>
      <c r="G654">
        <f>Tabla_Consulta_desde_proyectos[[#This Row],[PRYRAhoras]]-Tabla_Consulta_desde_proyectos[[#This Row],[Actuales]]</f>
        <v>0</v>
      </c>
      <c r="H654">
        <f>LEN(Tabla_Consulta_desde_proyectos[[#This Row],[PRYApath]])/5-1</f>
        <v>2</v>
      </c>
    </row>
    <row r="655" spans="1:8" hidden="1" x14ac:dyDescent="0.3">
      <c r="A655" t="s">
        <v>56</v>
      </c>
      <c r="B655" t="s">
        <v>4950</v>
      </c>
      <c r="C655" t="s">
        <v>3905</v>
      </c>
      <c r="D655" t="s">
        <v>7040</v>
      </c>
      <c r="E655">
        <v>12</v>
      </c>
      <c r="F6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655">
        <f>Tabla_Consulta_desde_proyectos[[#This Row],[PRYRAhoras]]-Tabla_Consulta_desde_proyectos[[#This Row],[Actuales]]</f>
        <v>0</v>
      </c>
      <c r="H655">
        <f>LEN(Tabla_Consulta_desde_proyectos[[#This Row],[PRYApath]])/5-1</f>
        <v>2</v>
      </c>
    </row>
    <row r="656" spans="1:8" hidden="1" x14ac:dyDescent="0.3">
      <c r="A656" t="s">
        <v>56</v>
      </c>
      <c r="B656" t="s">
        <v>4951</v>
      </c>
      <c r="C656" t="s">
        <v>4336</v>
      </c>
      <c r="D656" t="s">
        <v>7052</v>
      </c>
      <c r="E656">
        <v>8</v>
      </c>
      <c r="F6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656">
        <f>Tabla_Consulta_desde_proyectos[[#This Row],[PRYRAhoras]]-Tabla_Consulta_desde_proyectos[[#This Row],[Actuales]]</f>
        <v>0</v>
      </c>
      <c r="H656">
        <f>LEN(Tabla_Consulta_desde_proyectos[[#This Row],[PRYApath]])/5-1</f>
        <v>2</v>
      </c>
    </row>
    <row r="657" spans="1:8" hidden="1" x14ac:dyDescent="0.3">
      <c r="A657" t="s">
        <v>56</v>
      </c>
      <c r="B657" t="s">
        <v>7079</v>
      </c>
      <c r="C657" t="s">
        <v>4337</v>
      </c>
      <c r="D657" t="s">
        <v>7080</v>
      </c>
      <c r="E657">
        <v>1.5</v>
      </c>
      <c r="F6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657">
        <f>Tabla_Consulta_desde_proyectos[[#This Row],[PRYRAhoras]]-Tabla_Consulta_desde_proyectos[[#This Row],[Actuales]]</f>
        <v>0</v>
      </c>
      <c r="H657">
        <f>LEN(Tabla_Consulta_desde_proyectos[[#This Row],[PRYApath]])/5-1</f>
        <v>2</v>
      </c>
    </row>
    <row r="658" spans="1:8" hidden="1" x14ac:dyDescent="0.3">
      <c r="A658" t="s">
        <v>56</v>
      </c>
      <c r="B658" t="s">
        <v>4538</v>
      </c>
      <c r="C658" t="s">
        <v>7081</v>
      </c>
      <c r="D658" t="s">
        <v>7082</v>
      </c>
      <c r="E658">
        <v>40.5</v>
      </c>
      <c r="F6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40.5</v>
      </c>
      <c r="G658">
        <f>Tabla_Consulta_desde_proyectos[[#This Row],[PRYRAhoras]]-Tabla_Consulta_desde_proyectos[[#This Row],[Actuales]]</f>
        <v>0</v>
      </c>
      <c r="H658">
        <f>LEN(Tabla_Consulta_desde_proyectos[[#This Row],[PRYApath]])/5-1</f>
        <v>1</v>
      </c>
    </row>
    <row r="659" spans="1:8" hidden="1" x14ac:dyDescent="0.3">
      <c r="A659" t="s">
        <v>56</v>
      </c>
      <c r="B659" t="s">
        <v>4952</v>
      </c>
      <c r="C659" t="s">
        <v>326</v>
      </c>
      <c r="D659" t="s">
        <v>7039</v>
      </c>
      <c r="E659">
        <v>11</v>
      </c>
      <c r="F6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659">
        <f>Tabla_Consulta_desde_proyectos[[#This Row],[PRYRAhoras]]-Tabla_Consulta_desde_proyectos[[#This Row],[Actuales]]</f>
        <v>0</v>
      </c>
      <c r="H659">
        <f>LEN(Tabla_Consulta_desde_proyectos[[#This Row],[PRYApath]])/5-1</f>
        <v>2</v>
      </c>
    </row>
    <row r="660" spans="1:8" hidden="1" x14ac:dyDescent="0.3">
      <c r="A660" t="s">
        <v>56</v>
      </c>
      <c r="B660" t="s">
        <v>7083</v>
      </c>
      <c r="C660" t="s">
        <v>1087</v>
      </c>
      <c r="D660" t="s">
        <v>7040</v>
      </c>
      <c r="E660">
        <v>4</v>
      </c>
      <c r="F6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660">
        <f>Tabla_Consulta_desde_proyectos[[#This Row],[PRYRAhoras]]-Tabla_Consulta_desde_proyectos[[#This Row],[Actuales]]</f>
        <v>0</v>
      </c>
      <c r="H660">
        <f>LEN(Tabla_Consulta_desde_proyectos[[#This Row],[PRYApath]])/5-1</f>
        <v>2</v>
      </c>
    </row>
    <row r="661" spans="1:8" hidden="1" x14ac:dyDescent="0.3">
      <c r="A661" t="s">
        <v>56</v>
      </c>
      <c r="B661" t="s">
        <v>4953</v>
      </c>
      <c r="C661" t="s">
        <v>1088</v>
      </c>
      <c r="D661" t="s">
        <v>7041</v>
      </c>
      <c r="E661">
        <v>19</v>
      </c>
      <c r="F6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661">
        <f>Tabla_Consulta_desde_proyectos[[#This Row],[PRYRAhoras]]-Tabla_Consulta_desde_proyectos[[#This Row],[Actuales]]</f>
        <v>0</v>
      </c>
      <c r="H661">
        <f>LEN(Tabla_Consulta_desde_proyectos[[#This Row],[PRYApath]])/5-1</f>
        <v>2</v>
      </c>
    </row>
    <row r="662" spans="1:8" hidden="1" x14ac:dyDescent="0.3">
      <c r="A662" t="s">
        <v>56</v>
      </c>
      <c r="B662" t="s">
        <v>4954</v>
      </c>
      <c r="C662" t="s">
        <v>1092</v>
      </c>
      <c r="D662" t="s">
        <v>7084</v>
      </c>
      <c r="E662">
        <v>2</v>
      </c>
      <c r="F6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662">
        <f>Tabla_Consulta_desde_proyectos[[#This Row],[PRYRAhoras]]-Tabla_Consulta_desde_proyectos[[#This Row],[Actuales]]</f>
        <v>0</v>
      </c>
      <c r="H662">
        <f>LEN(Tabla_Consulta_desde_proyectos[[#This Row],[PRYApath]])/5-1</f>
        <v>2</v>
      </c>
    </row>
    <row r="663" spans="1:8" hidden="1" x14ac:dyDescent="0.3">
      <c r="A663" t="s">
        <v>56</v>
      </c>
      <c r="B663" t="s">
        <v>4955</v>
      </c>
      <c r="C663" t="s">
        <v>1093</v>
      </c>
      <c r="D663" t="s">
        <v>7085</v>
      </c>
      <c r="E663">
        <v>4.5</v>
      </c>
      <c r="F6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663">
        <f>Tabla_Consulta_desde_proyectos[[#This Row],[PRYRAhoras]]-Tabla_Consulta_desde_proyectos[[#This Row],[Actuales]]</f>
        <v>0</v>
      </c>
      <c r="H663">
        <f>LEN(Tabla_Consulta_desde_proyectos[[#This Row],[PRYApath]])/5-1</f>
        <v>2</v>
      </c>
    </row>
    <row r="664" spans="1:8" hidden="1" x14ac:dyDescent="0.3">
      <c r="A664" t="s">
        <v>56</v>
      </c>
      <c r="B664" t="s">
        <v>1089</v>
      </c>
      <c r="C664" t="s">
        <v>7086</v>
      </c>
      <c r="D664" t="s">
        <v>7087</v>
      </c>
      <c r="F6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4">
        <f>Tabla_Consulta_desde_proyectos[[#This Row],[PRYRAhoras]]-Tabla_Consulta_desde_proyectos[[#This Row],[Actuales]]</f>
        <v>0</v>
      </c>
      <c r="H664">
        <f>LEN(Tabla_Consulta_desde_proyectos[[#This Row],[PRYApath]])/5-1</f>
        <v>0</v>
      </c>
    </row>
    <row r="665" spans="1:8" hidden="1" x14ac:dyDescent="0.3">
      <c r="A665" t="s">
        <v>56</v>
      </c>
      <c r="B665" t="s">
        <v>1090</v>
      </c>
      <c r="C665" t="s">
        <v>326</v>
      </c>
      <c r="D665" t="s">
        <v>7088</v>
      </c>
      <c r="F6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5">
        <f>Tabla_Consulta_desde_proyectos[[#This Row],[PRYRAhoras]]-Tabla_Consulta_desde_proyectos[[#This Row],[Actuales]]</f>
        <v>0</v>
      </c>
      <c r="H665">
        <f>LEN(Tabla_Consulta_desde_proyectos[[#This Row],[PRYApath]])/5-1</f>
        <v>1</v>
      </c>
    </row>
    <row r="666" spans="1:8" hidden="1" x14ac:dyDescent="0.3">
      <c r="A666" t="s">
        <v>56</v>
      </c>
      <c r="B666" t="s">
        <v>1091</v>
      </c>
      <c r="C666" t="s">
        <v>1087</v>
      </c>
      <c r="D666" t="s">
        <v>7089</v>
      </c>
      <c r="F6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6">
        <f>Tabla_Consulta_desde_proyectos[[#This Row],[PRYRAhoras]]-Tabla_Consulta_desde_proyectos[[#This Row],[Actuales]]</f>
        <v>0</v>
      </c>
      <c r="H666">
        <f>LEN(Tabla_Consulta_desde_proyectos[[#This Row],[PRYApath]])/5-1</f>
        <v>1</v>
      </c>
    </row>
    <row r="667" spans="1:8" hidden="1" x14ac:dyDescent="0.3">
      <c r="A667" t="s">
        <v>56</v>
      </c>
      <c r="B667" t="s">
        <v>4539</v>
      </c>
      <c r="C667" t="s">
        <v>1088</v>
      </c>
      <c r="D667" t="s">
        <v>7090</v>
      </c>
      <c r="F6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7">
        <f>Tabla_Consulta_desde_proyectos[[#This Row],[PRYRAhoras]]-Tabla_Consulta_desde_proyectos[[#This Row],[Actuales]]</f>
        <v>0</v>
      </c>
      <c r="H667">
        <f>LEN(Tabla_Consulta_desde_proyectos[[#This Row],[PRYApath]])/5-1</f>
        <v>1</v>
      </c>
    </row>
    <row r="668" spans="1:8" hidden="1" x14ac:dyDescent="0.3">
      <c r="A668" t="s">
        <v>56</v>
      </c>
      <c r="B668" t="s">
        <v>4542</v>
      </c>
      <c r="C668" t="s">
        <v>1092</v>
      </c>
      <c r="D668" t="s">
        <v>7091</v>
      </c>
      <c r="F6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8">
        <f>Tabla_Consulta_desde_proyectos[[#This Row],[PRYRAhoras]]-Tabla_Consulta_desde_proyectos[[#This Row],[Actuales]]</f>
        <v>0</v>
      </c>
      <c r="H668">
        <f>LEN(Tabla_Consulta_desde_proyectos[[#This Row],[PRYApath]])/5-1</f>
        <v>1</v>
      </c>
    </row>
    <row r="669" spans="1:8" hidden="1" x14ac:dyDescent="0.3">
      <c r="A669" t="s">
        <v>56</v>
      </c>
      <c r="B669" t="s">
        <v>5386</v>
      </c>
      <c r="C669" t="s">
        <v>1093</v>
      </c>
      <c r="D669" t="s">
        <v>7092</v>
      </c>
      <c r="F6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69">
        <f>Tabla_Consulta_desde_proyectos[[#This Row],[PRYRAhoras]]-Tabla_Consulta_desde_proyectos[[#This Row],[Actuales]]</f>
        <v>0</v>
      </c>
      <c r="H669">
        <f>LEN(Tabla_Consulta_desde_proyectos[[#This Row],[PRYApath]])/5-1</f>
        <v>1</v>
      </c>
    </row>
    <row r="670" spans="1:8" hidden="1" x14ac:dyDescent="0.3">
      <c r="A670" t="s">
        <v>56</v>
      </c>
      <c r="B670" t="s">
        <v>4965</v>
      </c>
      <c r="C670" t="s">
        <v>1094</v>
      </c>
      <c r="D670" t="s">
        <v>7093</v>
      </c>
      <c r="F6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0">
        <f>Tabla_Consulta_desde_proyectos[[#This Row],[PRYRAhoras]]-Tabla_Consulta_desde_proyectos[[#This Row],[Actuales]]</f>
        <v>0</v>
      </c>
      <c r="H670">
        <f>LEN(Tabla_Consulta_desde_proyectos[[#This Row],[PRYApath]])/5-1</f>
        <v>1</v>
      </c>
    </row>
    <row r="671" spans="1:8" hidden="1" x14ac:dyDescent="0.3">
      <c r="A671" t="s">
        <v>56</v>
      </c>
      <c r="B671" t="s">
        <v>4966</v>
      </c>
      <c r="C671" t="s">
        <v>3904</v>
      </c>
      <c r="D671" t="s">
        <v>7094</v>
      </c>
      <c r="F6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1">
        <f>Tabla_Consulta_desde_proyectos[[#This Row],[PRYRAhoras]]-Tabla_Consulta_desde_proyectos[[#This Row],[Actuales]]</f>
        <v>0</v>
      </c>
      <c r="H671">
        <f>LEN(Tabla_Consulta_desde_proyectos[[#This Row],[PRYApath]])/5-1</f>
        <v>1</v>
      </c>
    </row>
    <row r="672" spans="1:8" hidden="1" x14ac:dyDescent="0.3">
      <c r="A672" t="s">
        <v>56</v>
      </c>
      <c r="B672" t="s">
        <v>4969</v>
      </c>
      <c r="C672" t="s">
        <v>3905</v>
      </c>
      <c r="D672" t="s">
        <v>7095</v>
      </c>
      <c r="F6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2">
        <f>Tabla_Consulta_desde_proyectos[[#This Row],[PRYRAhoras]]-Tabla_Consulta_desde_proyectos[[#This Row],[Actuales]]</f>
        <v>0</v>
      </c>
      <c r="H672">
        <f>LEN(Tabla_Consulta_desde_proyectos[[#This Row],[PRYApath]])/5-1</f>
        <v>1</v>
      </c>
    </row>
    <row r="673" spans="1:8" hidden="1" x14ac:dyDescent="0.3">
      <c r="A673" t="s">
        <v>56</v>
      </c>
      <c r="B673" t="s">
        <v>6404</v>
      </c>
      <c r="C673" t="s">
        <v>4336</v>
      </c>
      <c r="D673" t="s">
        <v>7096</v>
      </c>
      <c r="F6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3">
        <f>Tabla_Consulta_desde_proyectos[[#This Row],[PRYRAhoras]]-Tabla_Consulta_desde_proyectos[[#This Row],[Actuales]]</f>
        <v>0</v>
      </c>
      <c r="H673">
        <f>LEN(Tabla_Consulta_desde_proyectos[[#This Row],[PRYApath]])/5-1</f>
        <v>1</v>
      </c>
    </row>
    <row r="674" spans="1:8" hidden="1" x14ac:dyDescent="0.3">
      <c r="A674" t="s">
        <v>56</v>
      </c>
      <c r="B674" t="s">
        <v>6406</v>
      </c>
      <c r="C674" t="s">
        <v>4337</v>
      </c>
      <c r="D674" t="s">
        <v>7097</v>
      </c>
      <c r="F6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4">
        <f>Tabla_Consulta_desde_proyectos[[#This Row],[PRYRAhoras]]-Tabla_Consulta_desde_proyectos[[#This Row],[Actuales]]</f>
        <v>0</v>
      </c>
      <c r="H674">
        <f>LEN(Tabla_Consulta_desde_proyectos[[#This Row],[PRYApath]])/5-1</f>
        <v>1</v>
      </c>
    </row>
    <row r="675" spans="1:8" hidden="1" x14ac:dyDescent="0.3">
      <c r="A675" t="s">
        <v>56</v>
      </c>
      <c r="B675" t="s">
        <v>1095</v>
      </c>
      <c r="C675" t="s">
        <v>7098</v>
      </c>
      <c r="D675" t="s">
        <v>7087</v>
      </c>
      <c r="F6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5">
        <f>Tabla_Consulta_desde_proyectos[[#This Row],[PRYRAhoras]]-Tabla_Consulta_desde_proyectos[[#This Row],[Actuales]]</f>
        <v>0</v>
      </c>
      <c r="H675">
        <f>LEN(Tabla_Consulta_desde_proyectos[[#This Row],[PRYApath]])/5-1</f>
        <v>0</v>
      </c>
    </row>
    <row r="676" spans="1:8" hidden="1" x14ac:dyDescent="0.3">
      <c r="A676" t="s">
        <v>56</v>
      </c>
      <c r="B676" t="s">
        <v>1096</v>
      </c>
      <c r="C676" t="s">
        <v>326</v>
      </c>
      <c r="D676" t="s">
        <v>7088</v>
      </c>
      <c r="F6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6">
        <f>Tabla_Consulta_desde_proyectos[[#This Row],[PRYRAhoras]]-Tabla_Consulta_desde_proyectos[[#This Row],[Actuales]]</f>
        <v>0</v>
      </c>
      <c r="H676">
        <f>LEN(Tabla_Consulta_desde_proyectos[[#This Row],[PRYApath]])/5-1</f>
        <v>1</v>
      </c>
    </row>
    <row r="677" spans="1:8" hidden="1" x14ac:dyDescent="0.3">
      <c r="A677" t="s">
        <v>56</v>
      </c>
      <c r="B677" t="s">
        <v>3515</v>
      </c>
      <c r="C677" t="s">
        <v>1087</v>
      </c>
      <c r="D677" t="s">
        <v>7089</v>
      </c>
      <c r="F6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7">
        <f>Tabla_Consulta_desde_proyectos[[#This Row],[PRYRAhoras]]-Tabla_Consulta_desde_proyectos[[#This Row],[Actuales]]</f>
        <v>0</v>
      </c>
      <c r="H677">
        <f>LEN(Tabla_Consulta_desde_proyectos[[#This Row],[PRYApath]])/5-1</f>
        <v>1</v>
      </c>
    </row>
    <row r="678" spans="1:8" hidden="1" x14ac:dyDescent="0.3">
      <c r="A678" t="s">
        <v>56</v>
      </c>
      <c r="B678" t="s">
        <v>3516</v>
      </c>
      <c r="C678" t="s">
        <v>1088</v>
      </c>
      <c r="D678" t="s">
        <v>7090</v>
      </c>
      <c r="F6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8">
        <f>Tabla_Consulta_desde_proyectos[[#This Row],[PRYRAhoras]]-Tabla_Consulta_desde_proyectos[[#This Row],[Actuales]]</f>
        <v>0</v>
      </c>
      <c r="H678">
        <f>LEN(Tabla_Consulta_desde_proyectos[[#This Row],[PRYApath]])/5-1</f>
        <v>1</v>
      </c>
    </row>
    <row r="679" spans="1:8" hidden="1" x14ac:dyDescent="0.3">
      <c r="A679" t="s">
        <v>56</v>
      </c>
      <c r="B679" t="s">
        <v>3517</v>
      </c>
      <c r="C679" t="s">
        <v>1092</v>
      </c>
      <c r="D679" t="s">
        <v>7091</v>
      </c>
      <c r="F6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79">
        <f>Tabla_Consulta_desde_proyectos[[#This Row],[PRYRAhoras]]-Tabla_Consulta_desde_proyectos[[#This Row],[Actuales]]</f>
        <v>0</v>
      </c>
      <c r="H679">
        <f>LEN(Tabla_Consulta_desde_proyectos[[#This Row],[PRYApath]])/5-1</f>
        <v>1</v>
      </c>
    </row>
    <row r="680" spans="1:8" hidden="1" x14ac:dyDescent="0.3">
      <c r="A680" t="s">
        <v>56</v>
      </c>
      <c r="B680" t="s">
        <v>5507</v>
      </c>
      <c r="C680" t="s">
        <v>1093</v>
      </c>
      <c r="D680" t="s">
        <v>7092</v>
      </c>
      <c r="F6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0">
        <f>Tabla_Consulta_desde_proyectos[[#This Row],[PRYRAhoras]]-Tabla_Consulta_desde_proyectos[[#This Row],[Actuales]]</f>
        <v>0</v>
      </c>
      <c r="H680">
        <f>LEN(Tabla_Consulta_desde_proyectos[[#This Row],[PRYApath]])/5-1</f>
        <v>1</v>
      </c>
    </row>
    <row r="681" spans="1:8" hidden="1" x14ac:dyDescent="0.3">
      <c r="A681" t="s">
        <v>56</v>
      </c>
      <c r="B681" t="s">
        <v>5003</v>
      </c>
      <c r="C681" t="s">
        <v>1094</v>
      </c>
      <c r="D681" t="s">
        <v>7093</v>
      </c>
      <c r="F6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1">
        <f>Tabla_Consulta_desde_proyectos[[#This Row],[PRYRAhoras]]-Tabla_Consulta_desde_proyectos[[#This Row],[Actuales]]</f>
        <v>0</v>
      </c>
      <c r="H681">
        <f>LEN(Tabla_Consulta_desde_proyectos[[#This Row],[PRYApath]])/5-1</f>
        <v>1</v>
      </c>
    </row>
    <row r="682" spans="1:8" hidden="1" x14ac:dyDescent="0.3">
      <c r="A682" t="s">
        <v>56</v>
      </c>
      <c r="B682" t="s">
        <v>5005</v>
      </c>
      <c r="C682" t="s">
        <v>3904</v>
      </c>
      <c r="D682" t="s">
        <v>7094</v>
      </c>
      <c r="F6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2">
        <f>Tabla_Consulta_desde_proyectos[[#This Row],[PRYRAhoras]]-Tabla_Consulta_desde_proyectos[[#This Row],[Actuales]]</f>
        <v>0</v>
      </c>
      <c r="H682">
        <f>LEN(Tabla_Consulta_desde_proyectos[[#This Row],[PRYApath]])/5-1</f>
        <v>1</v>
      </c>
    </row>
    <row r="683" spans="1:8" hidden="1" x14ac:dyDescent="0.3">
      <c r="A683" t="s">
        <v>56</v>
      </c>
      <c r="B683" t="s">
        <v>5006</v>
      </c>
      <c r="C683" t="s">
        <v>3905</v>
      </c>
      <c r="D683" t="s">
        <v>7095</v>
      </c>
      <c r="F6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3">
        <f>Tabla_Consulta_desde_proyectos[[#This Row],[PRYRAhoras]]-Tabla_Consulta_desde_proyectos[[#This Row],[Actuales]]</f>
        <v>0</v>
      </c>
      <c r="H683">
        <f>LEN(Tabla_Consulta_desde_proyectos[[#This Row],[PRYApath]])/5-1</f>
        <v>1</v>
      </c>
    </row>
    <row r="684" spans="1:8" hidden="1" x14ac:dyDescent="0.3">
      <c r="A684" t="s">
        <v>56</v>
      </c>
      <c r="B684" t="s">
        <v>6410</v>
      </c>
      <c r="C684" t="s">
        <v>4336</v>
      </c>
      <c r="D684" t="s">
        <v>7096</v>
      </c>
      <c r="F6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4">
        <f>Tabla_Consulta_desde_proyectos[[#This Row],[PRYRAhoras]]-Tabla_Consulta_desde_proyectos[[#This Row],[Actuales]]</f>
        <v>0</v>
      </c>
      <c r="H684">
        <f>LEN(Tabla_Consulta_desde_proyectos[[#This Row],[PRYApath]])/5-1</f>
        <v>1</v>
      </c>
    </row>
    <row r="685" spans="1:8" hidden="1" x14ac:dyDescent="0.3">
      <c r="A685" t="s">
        <v>56</v>
      </c>
      <c r="B685" t="s">
        <v>6411</v>
      </c>
      <c r="C685" t="s">
        <v>4337</v>
      </c>
      <c r="D685" t="s">
        <v>7097</v>
      </c>
      <c r="F6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5">
        <f>Tabla_Consulta_desde_proyectos[[#This Row],[PRYRAhoras]]-Tabla_Consulta_desde_proyectos[[#This Row],[Actuales]]</f>
        <v>0</v>
      </c>
      <c r="H685">
        <f>LEN(Tabla_Consulta_desde_proyectos[[#This Row],[PRYApath]])/5-1</f>
        <v>1</v>
      </c>
    </row>
    <row r="686" spans="1:8" hidden="1" x14ac:dyDescent="0.3">
      <c r="A686" t="s">
        <v>56</v>
      </c>
      <c r="B686" t="s">
        <v>7099</v>
      </c>
      <c r="C686" t="s">
        <v>4338</v>
      </c>
      <c r="D686" t="s">
        <v>7100</v>
      </c>
      <c r="F6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6">
        <f>Tabla_Consulta_desde_proyectos[[#This Row],[PRYRAhoras]]-Tabla_Consulta_desde_proyectos[[#This Row],[Actuales]]</f>
        <v>0</v>
      </c>
      <c r="H686">
        <f>LEN(Tabla_Consulta_desde_proyectos[[#This Row],[PRYApath]])/5-1</f>
        <v>1</v>
      </c>
    </row>
    <row r="687" spans="1:8" hidden="1" x14ac:dyDescent="0.3">
      <c r="A687" t="s">
        <v>56</v>
      </c>
      <c r="B687" t="s">
        <v>3877</v>
      </c>
      <c r="C687" t="s">
        <v>7101</v>
      </c>
      <c r="D687" t="s">
        <v>7102</v>
      </c>
      <c r="E687">
        <v>9</v>
      </c>
      <c r="F6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687">
        <f>Tabla_Consulta_desde_proyectos[[#This Row],[PRYRAhoras]]-Tabla_Consulta_desde_proyectos[[#This Row],[Actuales]]</f>
        <v>0</v>
      </c>
      <c r="H687">
        <f>LEN(Tabla_Consulta_desde_proyectos[[#This Row],[PRYApath]])/5-1</f>
        <v>0</v>
      </c>
    </row>
    <row r="688" spans="1:8" hidden="1" x14ac:dyDescent="0.3">
      <c r="A688" t="s">
        <v>56</v>
      </c>
      <c r="B688" t="s">
        <v>3874</v>
      </c>
      <c r="C688" t="s">
        <v>3824</v>
      </c>
      <c r="D688" t="s">
        <v>7103</v>
      </c>
      <c r="F6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8">
        <f>Tabla_Consulta_desde_proyectos[[#This Row],[PRYRAhoras]]-Tabla_Consulta_desde_proyectos[[#This Row],[Actuales]]</f>
        <v>0</v>
      </c>
      <c r="H688">
        <f>LEN(Tabla_Consulta_desde_proyectos[[#This Row],[PRYApath]])/5-1</f>
        <v>1</v>
      </c>
    </row>
    <row r="689" spans="1:8" hidden="1" x14ac:dyDescent="0.3">
      <c r="A689" t="s">
        <v>56</v>
      </c>
      <c r="B689" t="s">
        <v>4460</v>
      </c>
      <c r="C689" t="s">
        <v>3825</v>
      </c>
      <c r="D689" t="s">
        <v>4537</v>
      </c>
      <c r="F6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89">
        <f>Tabla_Consulta_desde_proyectos[[#This Row],[PRYRAhoras]]-Tabla_Consulta_desde_proyectos[[#This Row],[Actuales]]</f>
        <v>0</v>
      </c>
      <c r="H689">
        <f>LEN(Tabla_Consulta_desde_proyectos[[#This Row],[PRYApath]])/5-1</f>
        <v>1</v>
      </c>
    </row>
    <row r="690" spans="1:8" hidden="1" x14ac:dyDescent="0.3">
      <c r="A690" t="s">
        <v>56</v>
      </c>
      <c r="B690" t="s">
        <v>4470</v>
      </c>
      <c r="C690" t="s">
        <v>1088</v>
      </c>
      <c r="D690" t="s">
        <v>7104</v>
      </c>
      <c r="F6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0">
        <f>Tabla_Consulta_desde_proyectos[[#This Row],[PRYRAhoras]]-Tabla_Consulta_desde_proyectos[[#This Row],[Actuales]]</f>
        <v>0</v>
      </c>
      <c r="H690">
        <f>LEN(Tabla_Consulta_desde_proyectos[[#This Row],[PRYApath]])/5-1</f>
        <v>1</v>
      </c>
    </row>
    <row r="691" spans="1:8" hidden="1" x14ac:dyDescent="0.3">
      <c r="A691" t="s">
        <v>56</v>
      </c>
      <c r="B691" t="s">
        <v>4481</v>
      </c>
      <c r="C691" t="s">
        <v>1092</v>
      </c>
      <c r="D691" t="s">
        <v>7105</v>
      </c>
      <c r="F6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1">
        <f>Tabla_Consulta_desde_proyectos[[#This Row],[PRYRAhoras]]-Tabla_Consulta_desde_proyectos[[#This Row],[Actuales]]</f>
        <v>0</v>
      </c>
      <c r="H691">
        <f>LEN(Tabla_Consulta_desde_proyectos[[#This Row],[PRYApath]])/5-1</f>
        <v>1</v>
      </c>
    </row>
    <row r="692" spans="1:8" hidden="1" x14ac:dyDescent="0.3">
      <c r="A692" t="s">
        <v>56</v>
      </c>
      <c r="B692" t="s">
        <v>4489</v>
      </c>
      <c r="C692" t="s">
        <v>1093</v>
      </c>
      <c r="D692" t="s">
        <v>7106</v>
      </c>
      <c r="F6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2">
        <f>Tabla_Consulta_desde_proyectos[[#This Row],[PRYRAhoras]]-Tabla_Consulta_desde_proyectos[[#This Row],[Actuales]]</f>
        <v>0</v>
      </c>
      <c r="H692">
        <f>LEN(Tabla_Consulta_desde_proyectos[[#This Row],[PRYApath]])/5-1</f>
        <v>1</v>
      </c>
    </row>
    <row r="693" spans="1:8" hidden="1" x14ac:dyDescent="0.3">
      <c r="A693" t="s">
        <v>56</v>
      </c>
      <c r="B693" t="s">
        <v>5636</v>
      </c>
      <c r="C693" t="s">
        <v>1094</v>
      </c>
      <c r="D693" t="s">
        <v>7107</v>
      </c>
      <c r="F6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3">
        <f>Tabla_Consulta_desde_proyectos[[#This Row],[PRYRAhoras]]-Tabla_Consulta_desde_proyectos[[#This Row],[Actuales]]</f>
        <v>0</v>
      </c>
      <c r="H693">
        <f>LEN(Tabla_Consulta_desde_proyectos[[#This Row],[PRYApath]])/5-1</f>
        <v>1</v>
      </c>
    </row>
    <row r="694" spans="1:8" hidden="1" x14ac:dyDescent="0.3">
      <c r="A694" t="s">
        <v>56</v>
      </c>
      <c r="B694" t="s">
        <v>5637</v>
      </c>
      <c r="C694" t="s">
        <v>3904</v>
      </c>
      <c r="D694" t="s">
        <v>7108</v>
      </c>
      <c r="F6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4">
        <f>Tabla_Consulta_desde_proyectos[[#This Row],[PRYRAhoras]]-Tabla_Consulta_desde_proyectos[[#This Row],[Actuales]]</f>
        <v>0</v>
      </c>
      <c r="H694">
        <f>LEN(Tabla_Consulta_desde_proyectos[[#This Row],[PRYApath]])/5-1</f>
        <v>1</v>
      </c>
    </row>
    <row r="695" spans="1:8" hidden="1" x14ac:dyDescent="0.3">
      <c r="A695" t="s">
        <v>56</v>
      </c>
      <c r="B695" t="s">
        <v>5638</v>
      </c>
      <c r="C695" t="s">
        <v>3905</v>
      </c>
      <c r="D695" t="s">
        <v>7109</v>
      </c>
      <c r="F6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5">
        <f>Tabla_Consulta_desde_proyectos[[#This Row],[PRYRAhoras]]-Tabla_Consulta_desde_proyectos[[#This Row],[Actuales]]</f>
        <v>0</v>
      </c>
      <c r="H695">
        <f>LEN(Tabla_Consulta_desde_proyectos[[#This Row],[PRYApath]])/5-1</f>
        <v>1</v>
      </c>
    </row>
    <row r="696" spans="1:8" hidden="1" x14ac:dyDescent="0.3">
      <c r="A696" t="s">
        <v>56</v>
      </c>
      <c r="B696" t="s">
        <v>5690</v>
      </c>
      <c r="C696" t="s">
        <v>4336</v>
      </c>
      <c r="D696" t="s">
        <v>7110</v>
      </c>
      <c r="F6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6">
        <f>Tabla_Consulta_desde_proyectos[[#This Row],[PRYRAhoras]]-Tabla_Consulta_desde_proyectos[[#This Row],[Actuales]]</f>
        <v>0</v>
      </c>
      <c r="H696">
        <f>LEN(Tabla_Consulta_desde_proyectos[[#This Row],[PRYApath]])/5-1</f>
        <v>1</v>
      </c>
    </row>
    <row r="697" spans="1:8" hidden="1" x14ac:dyDescent="0.3">
      <c r="A697" t="s">
        <v>56</v>
      </c>
      <c r="B697" t="s">
        <v>4956</v>
      </c>
      <c r="C697" t="s">
        <v>4337</v>
      </c>
      <c r="D697" t="s">
        <v>7111</v>
      </c>
      <c r="E697">
        <v>9</v>
      </c>
      <c r="F6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697">
        <f>Tabla_Consulta_desde_proyectos[[#This Row],[PRYRAhoras]]-Tabla_Consulta_desde_proyectos[[#This Row],[Actuales]]</f>
        <v>0</v>
      </c>
      <c r="H697">
        <f>LEN(Tabla_Consulta_desde_proyectos[[#This Row],[PRYApath]])/5-1</f>
        <v>1</v>
      </c>
    </row>
    <row r="698" spans="1:8" hidden="1" x14ac:dyDescent="0.3">
      <c r="A698" t="s">
        <v>56</v>
      </c>
      <c r="B698" t="s">
        <v>7112</v>
      </c>
      <c r="C698" t="s">
        <v>4338</v>
      </c>
      <c r="D698" t="s">
        <v>7113</v>
      </c>
      <c r="F6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8">
        <f>Tabla_Consulta_desde_proyectos[[#This Row],[PRYRAhoras]]-Tabla_Consulta_desde_proyectos[[#This Row],[Actuales]]</f>
        <v>0</v>
      </c>
      <c r="H698">
        <f>LEN(Tabla_Consulta_desde_proyectos[[#This Row],[PRYApath]])/5-1</f>
        <v>1</v>
      </c>
    </row>
    <row r="699" spans="1:8" hidden="1" x14ac:dyDescent="0.3">
      <c r="A699" t="s">
        <v>56</v>
      </c>
      <c r="B699" t="s">
        <v>7114</v>
      </c>
      <c r="C699" t="s">
        <v>4339</v>
      </c>
      <c r="D699" t="s">
        <v>7115</v>
      </c>
      <c r="F6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699">
        <f>Tabla_Consulta_desde_proyectos[[#This Row],[PRYRAhoras]]-Tabla_Consulta_desde_proyectos[[#This Row],[Actuales]]</f>
        <v>0</v>
      </c>
      <c r="H699">
        <f>LEN(Tabla_Consulta_desde_proyectos[[#This Row],[PRYApath]])/5-1</f>
        <v>1</v>
      </c>
    </row>
    <row r="700" spans="1:8" hidden="1" x14ac:dyDescent="0.3">
      <c r="A700" t="s">
        <v>56</v>
      </c>
      <c r="B700" t="s">
        <v>5691</v>
      </c>
      <c r="C700" t="s">
        <v>4340</v>
      </c>
      <c r="D700" t="s">
        <v>7116</v>
      </c>
      <c r="F7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0">
        <f>Tabla_Consulta_desde_proyectos[[#This Row],[PRYRAhoras]]-Tabla_Consulta_desde_proyectos[[#This Row],[Actuales]]</f>
        <v>0</v>
      </c>
      <c r="H700">
        <f>LEN(Tabla_Consulta_desde_proyectos[[#This Row],[PRYApath]])/5-1</f>
        <v>1</v>
      </c>
    </row>
    <row r="701" spans="1:8" hidden="1" x14ac:dyDescent="0.3">
      <c r="A701" t="s">
        <v>56</v>
      </c>
      <c r="B701" t="s">
        <v>7117</v>
      </c>
      <c r="C701" t="s">
        <v>4341</v>
      </c>
      <c r="D701" t="s">
        <v>7118</v>
      </c>
      <c r="F7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1">
        <f>Tabla_Consulta_desde_proyectos[[#This Row],[PRYRAhoras]]-Tabla_Consulta_desde_proyectos[[#This Row],[Actuales]]</f>
        <v>0</v>
      </c>
      <c r="H701">
        <f>LEN(Tabla_Consulta_desde_proyectos[[#This Row],[PRYApath]])/5-1</f>
        <v>1</v>
      </c>
    </row>
    <row r="702" spans="1:8" hidden="1" x14ac:dyDescent="0.3">
      <c r="A702" t="s">
        <v>56</v>
      </c>
      <c r="B702" t="s">
        <v>7119</v>
      </c>
      <c r="C702" t="s">
        <v>4554</v>
      </c>
      <c r="D702" t="s">
        <v>6990</v>
      </c>
      <c r="F7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2">
        <f>Tabla_Consulta_desde_proyectos[[#This Row],[PRYRAhoras]]-Tabla_Consulta_desde_proyectos[[#This Row],[Actuales]]</f>
        <v>0</v>
      </c>
      <c r="H702">
        <f>LEN(Tabla_Consulta_desde_proyectos[[#This Row],[PRYApath]])/5-1</f>
        <v>1</v>
      </c>
    </row>
    <row r="703" spans="1:8" hidden="1" x14ac:dyDescent="0.3">
      <c r="A703" t="s">
        <v>56</v>
      </c>
      <c r="B703" t="s">
        <v>7120</v>
      </c>
      <c r="C703" t="s">
        <v>7121</v>
      </c>
      <c r="D703" t="s">
        <v>7122</v>
      </c>
      <c r="F7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3">
        <f>Tabla_Consulta_desde_proyectos[[#This Row],[PRYRAhoras]]-Tabla_Consulta_desde_proyectos[[#This Row],[Actuales]]</f>
        <v>0</v>
      </c>
      <c r="H703">
        <f>LEN(Tabla_Consulta_desde_proyectos[[#This Row],[PRYApath]])/5-1</f>
        <v>1</v>
      </c>
    </row>
    <row r="704" spans="1:8" hidden="1" x14ac:dyDescent="0.3">
      <c r="A704" t="s">
        <v>56</v>
      </c>
      <c r="B704" t="s">
        <v>7123</v>
      </c>
      <c r="C704" t="s">
        <v>4555</v>
      </c>
      <c r="D704" t="s">
        <v>7124</v>
      </c>
      <c r="F7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4">
        <f>Tabla_Consulta_desde_proyectos[[#This Row],[PRYRAhoras]]-Tabla_Consulta_desde_proyectos[[#This Row],[Actuales]]</f>
        <v>0</v>
      </c>
      <c r="H704">
        <f>LEN(Tabla_Consulta_desde_proyectos[[#This Row],[PRYApath]])/5-1</f>
        <v>1</v>
      </c>
    </row>
    <row r="705" spans="1:8" hidden="1" x14ac:dyDescent="0.3">
      <c r="A705" t="s">
        <v>56</v>
      </c>
      <c r="B705" t="s">
        <v>5692</v>
      </c>
      <c r="C705" t="s">
        <v>4556</v>
      </c>
      <c r="D705" t="s">
        <v>7125</v>
      </c>
      <c r="F7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5">
        <f>Tabla_Consulta_desde_proyectos[[#This Row],[PRYRAhoras]]-Tabla_Consulta_desde_proyectos[[#This Row],[Actuales]]</f>
        <v>0</v>
      </c>
      <c r="H705">
        <f>LEN(Tabla_Consulta_desde_proyectos[[#This Row],[PRYApath]])/5-1</f>
        <v>1</v>
      </c>
    </row>
    <row r="706" spans="1:8" hidden="1" x14ac:dyDescent="0.3">
      <c r="A706" t="s">
        <v>56</v>
      </c>
      <c r="B706" t="s">
        <v>7126</v>
      </c>
      <c r="C706" t="s">
        <v>4557</v>
      </c>
      <c r="D706" t="s">
        <v>7127</v>
      </c>
      <c r="F7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6">
        <f>Tabla_Consulta_desde_proyectos[[#This Row],[PRYRAhoras]]-Tabla_Consulta_desde_proyectos[[#This Row],[Actuales]]</f>
        <v>0</v>
      </c>
      <c r="H706">
        <f>LEN(Tabla_Consulta_desde_proyectos[[#This Row],[PRYApath]])/5-1</f>
        <v>1</v>
      </c>
    </row>
    <row r="707" spans="1:8" hidden="1" x14ac:dyDescent="0.3">
      <c r="A707" t="s">
        <v>56</v>
      </c>
      <c r="B707" t="s">
        <v>4550</v>
      </c>
      <c r="C707" t="s">
        <v>7128</v>
      </c>
      <c r="D707" t="s">
        <v>7129</v>
      </c>
      <c r="E707">
        <v>11</v>
      </c>
      <c r="F7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707">
        <f>Tabla_Consulta_desde_proyectos[[#This Row],[PRYRAhoras]]-Tabla_Consulta_desde_proyectos[[#This Row],[Actuales]]</f>
        <v>0</v>
      </c>
      <c r="H707">
        <f>LEN(Tabla_Consulta_desde_proyectos[[#This Row],[PRYApath]])/5-1</f>
        <v>0</v>
      </c>
    </row>
    <row r="708" spans="1:8" hidden="1" x14ac:dyDescent="0.3">
      <c r="A708" t="s">
        <v>56</v>
      </c>
      <c r="B708" t="s">
        <v>4551</v>
      </c>
      <c r="C708" t="s">
        <v>326</v>
      </c>
      <c r="D708" t="s">
        <v>7130</v>
      </c>
      <c r="F7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8">
        <f>Tabla_Consulta_desde_proyectos[[#This Row],[PRYRAhoras]]-Tabla_Consulta_desde_proyectos[[#This Row],[Actuales]]</f>
        <v>0</v>
      </c>
      <c r="H708">
        <f>LEN(Tabla_Consulta_desde_proyectos[[#This Row],[PRYApath]])/5-1</f>
        <v>1</v>
      </c>
    </row>
    <row r="709" spans="1:8" hidden="1" x14ac:dyDescent="0.3">
      <c r="A709" t="s">
        <v>56</v>
      </c>
      <c r="B709" t="s">
        <v>5195</v>
      </c>
      <c r="C709" t="s">
        <v>1087</v>
      </c>
      <c r="D709" t="s">
        <v>7131</v>
      </c>
      <c r="F7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09">
        <f>Tabla_Consulta_desde_proyectos[[#This Row],[PRYRAhoras]]-Tabla_Consulta_desde_proyectos[[#This Row],[Actuales]]</f>
        <v>0</v>
      </c>
      <c r="H709">
        <f>LEN(Tabla_Consulta_desde_proyectos[[#This Row],[PRYApath]])/5-1</f>
        <v>1</v>
      </c>
    </row>
    <row r="710" spans="1:8" hidden="1" x14ac:dyDescent="0.3">
      <c r="A710" t="s">
        <v>56</v>
      </c>
      <c r="B710" t="s">
        <v>4959</v>
      </c>
      <c r="C710" t="s">
        <v>1088</v>
      </c>
      <c r="D710" t="s">
        <v>7132</v>
      </c>
      <c r="E710">
        <v>6.75</v>
      </c>
      <c r="F7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6.75</v>
      </c>
      <c r="G710">
        <f>Tabla_Consulta_desde_proyectos[[#This Row],[PRYRAhoras]]-Tabla_Consulta_desde_proyectos[[#This Row],[Actuales]]</f>
        <v>0</v>
      </c>
      <c r="H710">
        <f>LEN(Tabla_Consulta_desde_proyectos[[#This Row],[PRYApath]])/5-1</f>
        <v>1</v>
      </c>
    </row>
    <row r="711" spans="1:8" hidden="1" x14ac:dyDescent="0.3">
      <c r="A711" t="s">
        <v>56</v>
      </c>
      <c r="B711" t="s">
        <v>5510</v>
      </c>
      <c r="C711" t="s">
        <v>1092</v>
      </c>
      <c r="D711" t="s">
        <v>7133</v>
      </c>
      <c r="F7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1">
        <f>Tabla_Consulta_desde_proyectos[[#This Row],[PRYRAhoras]]-Tabla_Consulta_desde_proyectos[[#This Row],[Actuales]]</f>
        <v>0</v>
      </c>
      <c r="H711">
        <f>LEN(Tabla_Consulta_desde_proyectos[[#This Row],[PRYApath]])/5-1</f>
        <v>1</v>
      </c>
    </row>
    <row r="712" spans="1:8" hidden="1" x14ac:dyDescent="0.3">
      <c r="A712" t="s">
        <v>56</v>
      </c>
      <c r="B712" t="s">
        <v>5512</v>
      </c>
      <c r="C712" t="s">
        <v>1093</v>
      </c>
      <c r="D712" t="s">
        <v>7134</v>
      </c>
      <c r="F7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2">
        <f>Tabla_Consulta_desde_proyectos[[#This Row],[PRYRAhoras]]-Tabla_Consulta_desde_proyectos[[#This Row],[Actuales]]</f>
        <v>0</v>
      </c>
      <c r="H712">
        <f>LEN(Tabla_Consulta_desde_proyectos[[#This Row],[PRYApath]])/5-1</f>
        <v>1</v>
      </c>
    </row>
    <row r="713" spans="1:8" hidden="1" x14ac:dyDescent="0.3">
      <c r="A713" t="s">
        <v>56</v>
      </c>
      <c r="B713" t="s">
        <v>5198</v>
      </c>
      <c r="C713" t="s">
        <v>1094</v>
      </c>
      <c r="D713" t="s">
        <v>7135</v>
      </c>
      <c r="F7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3">
        <f>Tabla_Consulta_desde_proyectos[[#This Row],[PRYRAhoras]]-Tabla_Consulta_desde_proyectos[[#This Row],[Actuales]]</f>
        <v>0</v>
      </c>
      <c r="H713">
        <f>LEN(Tabla_Consulta_desde_proyectos[[#This Row],[PRYApath]])/5-1</f>
        <v>1</v>
      </c>
    </row>
    <row r="714" spans="1:8" hidden="1" x14ac:dyDescent="0.3">
      <c r="A714" t="s">
        <v>56</v>
      </c>
      <c r="B714" t="s">
        <v>4962</v>
      </c>
      <c r="C714" t="s">
        <v>3904</v>
      </c>
      <c r="D714" t="s">
        <v>7136</v>
      </c>
      <c r="E714">
        <v>4.25</v>
      </c>
      <c r="F7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4.25</v>
      </c>
      <c r="G714">
        <f>Tabla_Consulta_desde_proyectos[[#This Row],[PRYRAhoras]]-Tabla_Consulta_desde_proyectos[[#This Row],[Actuales]]</f>
        <v>0</v>
      </c>
      <c r="H714">
        <f>LEN(Tabla_Consulta_desde_proyectos[[#This Row],[PRYApath]])/5-1</f>
        <v>1</v>
      </c>
    </row>
    <row r="715" spans="1:8" hidden="1" x14ac:dyDescent="0.3">
      <c r="A715" t="s">
        <v>56</v>
      </c>
      <c r="B715" t="s">
        <v>5199</v>
      </c>
      <c r="C715" t="s">
        <v>3905</v>
      </c>
      <c r="D715" t="s">
        <v>7137</v>
      </c>
      <c r="F7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5">
        <f>Tabla_Consulta_desde_proyectos[[#This Row],[PRYRAhoras]]-Tabla_Consulta_desde_proyectos[[#This Row],[Actuales]]</f>
        <v>0</v>
      </c>
      <c r="H715">
        <f>LEN(Tabla_Consulta_desde_proyectos[[#This Row],[PRYApath]])/5-1</f>
        <v>1</v>
      </c>
    </row>
    <row r="716" spans="1:8" hidden="1" x14ac:dyDescent="0.3">
      <c r="A716" t="s">
        <v>4650</v>
      </c>
      <c r="B716" t="s">
        <v>1085</v>
      </c>
      <c r="C716" t="s">
        <v>7138</v>
      </c>
      <c r="D716" t="s">
        <v>7139</v>
      </c>
      <c r="E716">
        <v>13</v>
      </c>
      <c r="F7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716">
        <f>Tabla_Consulta_desde_proyectos[[#This Row],[PRYRAhoras]]-Tabla_Consulta_desde_proyectos[[#This Row],[Actuales]]</f>
        <v>0</v>
      </c>
      <c r="H716">
        <f>LEN(Tabla_Consulta_desde_proyectos[[#This Row],[PRYApath]])/5-1</f>
        <v>0</v>
      </c>
    </row>
    <row r="717" spans="1:8" hidden="1" x14ac:dyDescent="0.3">
      <c r="A717" t="s">
        <v>4650</v>
      </c>
      <c r="B717" t="s">
        <v>1086</v>
      </c>
      <c r="C717" t="s">
        <v>326</v>
      </c>
      <c r="D717" t="s">
        <v>7019</v>
      </c>
      <c r="E717">
        <v>12</v>
      </c>
      <c r="F7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717">
        <f>Tabla_Consulta_desde_proyectos[[#This Row],[PRYRAhoras]]-Tabla_Consulta_desde_proyectos[[#This Row],[Actuales]]</f>
        <v>0</v>
      </c>
      <c r="H717">
        <f>LEN(Tabla_Consulta_desde_proyectos[[#This Row],[PRYApath]])/5-1</f>
        <v>1</v>
      </c>
    </row>
    <row r="718" spans="1:8" hidden="1" x14ac:dyDescent="0.3">
      <c r="A718" t="s">
        <v>4650</v>
      </c>
      <c r="B718" t="s">
        <v>1098</v>
      </c>
      <c r="C718" t="s">
        <v>1087</v>
      </c>
      <c r="D718" t="s">
        <v>7020</v>
      </c>
      <c r="F7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8">
        <f>Tabla_Consulta_desde_proyectos[[#This Row],[PRYRAhoras]]-Tabla_Consulta_desde_proyectos[[#This Row],[Actuales]]</f>
        <v>0</v>
      </c>
      <c r="H718">
        <f>LEN(Tabla_Consulta_desde_proyectos[[#This Row],[PRYApath]])/5-1</f>
        <v>1</v>
      </c>
    </row>
    <row r="719" spans="1:8" hidden="1" x14ac:dyDescent="0.3">
      <c r="A719" t="s">
        <v>4650</v>
      </c>
      <c r="B719" t="s">
        <v>1099</v>
      </c>
      <c r="C719" t="s">
        <v>1088</v>
      </c>
      <c r="D719" t="s">
        <v>7021</v>
      </c>
      <c r="F7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19">
        <f>Tabla_Consulta_desde_proyectos[[#This Row],[PRYRAhoras]]-Tabla_Consulta_desde_proyectos[[#This Row],[Actuales]]</f>
        <v>0</v>
      </c>
      <c r="H719">
        <f>LEN(Tabla_Consulta_desde_proyectos[[#This Row],[PRYApath]])/5-1</f>
        <v>1</v>
      </c>
    </row>
    <row r="720" spans="1:8" hidden="1" x14ac:dyDescent="0.3">
      <c r="A720" t="s">
        <v>4650</v>
      </c>
      <c r="B720" t="s">
        <v>1100</v>
      </c>
      <c r="C720" t="s">
        <v>1092</v>
      </c>
      <c r="D720" t="s">
        <v>7022</v>
      </c>
      <c r="F7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0">
        <f>Tabla_Consulta_desde_proyectos[[#This Row],[PRYRAhoras]]-Tabla_Consulta_desde_proyectos[[#This Row],[Actuales]]</f>
        <v>0</v>
      </c>
      <c r="H720">
        <f>LEN(Tabla_Consulta_desde_proyectos[[#This Row],[PRYApath]])/5-1</f>
        <v>1</v>
      </c>
    </row>
    <row r="721" spans="1:8" hidden="1" x14ac:dyDescent="0.3">
      <c r="A721" t="s">
        <v>4650</v>
      </c>
      <c r="B721" t="s">
        <v>3576</v>
      </c>
      <c r="C721" t="s">
        <v>1093</v>
      </c>
      <c r="D721" t="s">
        <v>7023</v>
      </c>
      <c r="F7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1">
        <f>Tabla_Consulta_desde_proyectos[[#This Row],[PRYRAhoras]]-Tabla_Consulta_desde_proyectos[[#This Row],[Actuales]]</f>
        <v>0</v>
      </c>
      <c r="H721">
        <f>LEN(Tabla_Consulta_desde_proyectos[[#This Row],[PRYApath]])/5-1</f>
        <v>1</v>
      </c>
    </row>
    <row r="722" spans="1:8" hidden="1" x14ac:dyDescent="0.3">
      <c r="A722" t="s">
        <v>4650</v>
      </c>
      <c r="B722" t="s">
        <v>4538</v>
      </c>
      <c r="C722" t="s">
        <v>1094</v>
      </c>
      <c r="D722" t="s">
        <v>7024</v>
      </c>
      <c r="E722">
        <v>1</v>
      </c>
      <c r="F7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722">
        <f>Tabla_Consulta_desde_proyectos[[#This Row],[PRYRAhoras]]-Tabla_Consulta_desde_proyectos[[#This Row],[Actuales]]</f>
        <v>0</v>
      </c>
      <c r="H722">
        <f>LEN(Tabla_Consulta_desde_proyectos[[#This Row],[PRYApath]])/5-1</f>
        <v>1</v>
      </c>
    </row>
    <row r="723" spans="1:8" hidden="1" x14ac:dyDescent="0.3">
      <c r="A723" t="s">
        <v>4650</v>
      </c>
      <c r="B723" t="s">
        <v>4919</v>
      </c>
      <c r="C723" t="s">
        <v>3904</v>
      </c>
      <c r="D723" t="s">
        <v>7025</v>
      </c>
      <c r="F7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3">
        <f>Tabla_Consulta_desde_proyectos[[#This Row],[PRYRAhoras]]-Tabla_Consulta_desde_proyectos[[#This Row],[Actuales]]</f>
        <v>0</v>
      </c>
      <c r="H723">
        <f>LEN(Tabla_Consulta_desde_proyectos[[#This Row],[PRYApath]])/5-1</f>
        <v>1</v>
      </c>
    </row>
    <row r="724" spans="1:8" hidden="1" x14ac:dyDescent="0.3">
      <c r="A724" t="s">
        <v>4650</v>
      </c>
      <c r="B724" t="s">
        <v>1089</v>
      </c>
      <c r="C724" t="s">
        <v>7140</v>
      </c>
      <c r="D724" t="s">
        <v>7141</v>
      </c>
      <c r="F7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4">
        <f>Tabla_Consulta_desde_proyectos[[#This Row],[PRYRAhoras]]-Tabla_Consulta_desde_proyectos[[#This Row],[Actuales]]</f>
        <v>0</v>
      </c>
      <c r="H724">
        <f>LEN(Tabla_Consulta_desde_proyectos[[#This Row],[PRYApath]])/5-1</f>
        <v>0</v>
      </c>
    </row>
    <row r="725" spans="1:8" hidden="1" x14ac:dyDescent="0.3">
      <c r="A725" t="s">
        <v>4650</v>
      </c>
      <c r="B725" t="s">
        <v>1090</v>
      </c>
      <c r="C725" t="s">
        <v>326</v>
      </c>
      <c r="D725" t="s">
        <v>7130</v>
      </c>
      <c r="F7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5">
        <f>Tabla_Consulta_desde_proyectos[[#This Row],[PRYRAhoras]]-Tabla_Consulta_desde_proyectos[[#This Row],[Actuales]]</f>
        <v>0</v>
      </c>
      <c r="H725">
        <f>LEN(Tabla_Consulta_desde_proyectos[[#This Row],[PRYApath]])/5-1</f>
        <v>1</v>
      </c>
    </row>
    <row r="726" spans="1:8" hidden="1" x14ac:dyDescent="0.3">
      <c r="A726" t="s">
        <v>4650</v>
      </c>
      <c r="B726" t="s">
        <v>1091</v>
      </c>
      <c r="C726" t="s">
        <v>1087</v>
      </c>
      <c r="D726" t="s">
        <v>7131</v>
      </c>
      <c r="F7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6">
        <f>Tabla_Consulta_desde_proyectos[[#This Row],[PRYRAhoras]]-Tabla_Consulta_desde_proyectos[[#This Row],[Actuales]]</f>
        <v>0</v>
      </c>
      <c r="H726">
        <f>LEN(Tabla_Consulta_desde_proyectos[[#This Row],[PRYApath]])/5-1</f>
        <v>1</v>
      </c>
    </row>
    <row r="727" spans="1:8" hidden="1" x14ac:dyDescent="0.3">
      <c r="A727" t="s">
        <v>4650</v>
      </c>
      <c r="B727" t="s">
        <v>4539</v>
      </c>
      <c r="C727" t="s">
        <v>1088</v>
      </c>
      <c r="D727" t="s">
        <v>7132</v>
      </c>
      <c r="F7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7">
        <f>Tabla_Consulta_desde_proyectos[[#This Row],[PRYRAhoras]]-Tabla_Consulta_desde_proyectos[[#This Row],[Actuales]]</f>
        <v>0</v>
      </c>
      <c r="H727">
        <f>LEN(Tabla_Consulta_desde_proyectos[[#This Row],[PRYApath]])/5-1</f>
        <v>1</v>
      </c>
    </row>
    <row r="728" spans="1:8" hidden="1" x14ac:dyDescent="0.3">
      <c r="A728" t="s">
        <v>4650</v>
      </c>
      <c r="B728" t="s">
        <v>4542</v>
      </c>
      <c r="C728" t="s">
        <v>1092</v>
      </c>
      <c r="D728" t="s">
        <v>7133</v>
      </c>
      <c r="F7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8">
        <f>Tabla_Consulta_desde_proyectos[[#This Row],[PRYRAhoras]]-Tabla_Consulta_desde_proyectos[[#This Row],[Actuales]]</f>
        <v>0</v>
      </c>
      <c r="H728">
        <f>LEN(Tabla_Consulta_desde_proyectos[[#This Row],[PRYApath]])/5-1</f>
        <v>1</v>
      </c>
    </row>
    <row r="729" spans="1:8" hidden="1" x14ac:dyDescent="0.3">
      <c r="A729" t="s">
        <v>4650</v>
      </c>
      <c r="B729" t="s">
        <v>5386</v>
      </c>
      <c r="C729" t="s">
        <v>1093</v>
      </c>
      <c r="D729" t="s">
        <v>7134</v>
      </c>
      <c r="F7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29">
        <f>Tabla_Consulta_desde_proyectos[[#This Row],[PRYRAhoras]]-Tabla_Consulta_desde_proyectos[[#This Row],[Actuales]]</f>
        <v>0</v>
      </c>
      <c r="H729">
        <f>LEN(Tabla_Consulta_desde_proyectos[[#This Row],[PRYApath]])/5-1</f>
        <v>1</v>
      </c>
    </row>
    <row r="730" spans="1:8" hidden="1" x14ac:dyDescent="0.3">
      <c r="A730" t="s">
        <v>4650</v>
      </c>
      <c r="B730" t="s">
        <v>4965</v>
      </c>
      <c r="C730" t="s">
        <v>1094</v>
      </c>
      <c r="D730" t="s">
        <v>7135</v>
      </c>
      <c r="F7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0">
        <f>Tabla_Consulta_desde_proyectos[[#This Row],[PRYRAhoras]]-Tabla_Consulta_desde_proyectos[[#This Row],[Actuales]]</f>
        <v>0</v>
      </c>
      <c r="H730">
        <f>LEN(Tabla_Consulta_desde_proyectos[[#This Row],[PRYApath]])/5-1</f>
        <v>1</v>
      </c>
    </row>
    <row r="731" spans="1:8" hidden="1" x14ac:dyDescent="0.3">
      <c r="A731" t="s">
        <v>4650</v>
      </c>
      <c r="B731" t="s">
        <v>4966</v>
      </c>
      <c r="C731" t="s">
        <v>3904</v>
      </c>
      <c r="D731" t="s">
        <v>7136</v>
      </c>
      <c r="F7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1">
        <f>Tabla_Consulta_desde_proyectos[[#This Row],[PRYRAhoras]]-Tabla_Consulta_desde_proyectos[[#This Row],[Actuales]]</f>
        <v>0</v>
      </c>
      <c r="H731">
        <f>LEN(Tabla_Consulta_desde_proyectos[[#This Row],[PRYApath]])/5-1</f>
        <v>1</v>
      </c>
    </row>
    <row r="732" spans="1:8" hidden="1" x14ac:dyDescent="0.3">
      <c r="A732" t="s">
        <v>4650</v>
      </c>
      <c r="B732" t="s">
        <v>4969</v>
      </c>
      <c r="C732" t="s">
        <v>3905</v>
      </c>
      <c r="D732" t="s">
        <v>7137</v>
      </c>
      <c r="F7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2">
        <f>Tabla_Consulta_desde_proyectos[[#This Row],[PRYRAhoras]]-Tabla_Consulta_desde_proyectos[[#This Row],[Actuales]]</f>
        <v>0</v>
      </c>
      <c r="H732">
        <f>LEN(Tabla_Consulta_desde_proyectos[[#This Row],[PRYApath]])/5-1</f>
        <v>1</v>
      </c>
    </row>
    <row r="733" spans="1:8" hidden="1" x14ac:dyDescent="0.3">
      <c r="A733" t="s">
        <v>4650</v>
      </c>
      <c r="B733" t="s">
        <v>1095</v>
      </c>
      <c r="C733" t="s">
        <v>7128</v>
      </c>
      <c r="D733" t="s">
        <v>7129</v>
      </c>
      <c r="E733">
        <v>3.5</v>
      </c>
      <c r="F7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733">
        <f>Tabla_Consulta_desde_proyectos[[#This Row],[PRYRAhoras]]-Tabla_Consulta_desde_proyectos[[#This Row],[Actuales]]</f>
        <v>0</v>
      </c>
      <c r="H733">
        <f>LEN(Tabla_Consulta_desde_proyectos[[#This Row],[PRYApath]])/5-1</f>
        <v>0</v>
      </c>
    </row>
    <row r="734" spans="1:8" hidden="1" x14ac:dyDescent="0.3">
      <c r="A734" t="s">
        <v>4650</v>
      </c>
      <c r="B734" t="s">
        <v>1096</v>
      </c>
      <c r="C734" t="s">
        <v>326</v>
      </c>
      <c r="D734" t="s">
        <v>7130</v>
      </c>
      <c r="F7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4">
        <f>Tabla_Consulta_desde_proyectos[[#This Row],[PRYRAhoras]]-Tabla_Consulta_desde_proyectos[[#This Row],[Actuales]]</f>
        <v>0</v>
      </c>
      <c r="H734">
        <f>LEN(Tabla_Consulta_desde_proyectos[[#This Row],[PRYApath]])/5-1</f>
        <v>1</v>
      </c>
    </row>
    <row r="735" spans="1:8" hidden="1" x14ac:dyDescent="0.3">
      <c r="A735" t="s">
        <v>4650</v>
      </c>
      <c r="B735" t="s">
        <v>3515</v>
      </c>
      <c r="C735" t="s">
        <v>1087</v>
      </c>
      <c r="D735" t="s">
        <v>7131</v>
      </c>
      <c r="F7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5">
        <f>Tabla_Consulta_desde_proyectos[[#This Row],[PRYRAhoras]]-Tabla_Consulta_desde_proyectos[[#This Row],[Actuales]]</f>
        <v>0</v>
      </c>
      <c r="H735">
        <f>LEN(Tabla_Consulta_desde_proyectos[[#This Row],[PRYApath]])/5-1</f>
        <v>1</v>
      </c>
    </row>
    <row r="736" spans="1:8" hidden="1" x14ac:dyDescent="0.3">
      <c r="A736" t="s">
        <v>4650</v>
      </c>
      <c r="B736" t="s">
        <v>3516</v>
      </c>
      <c r="C736" t="s">
        <v>1088</v>
      </c>
      <c r="D736" t="s">
        <v>7132</v>
      </c>
      <c r="F7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6">
        <f>Tabla_Consulta_desde_proyectos[[#This Row],[PRYRAhoras]]-Tabla_Consulta_desde_proyectos[[#This Row],[Actuales]]</f>
        <v>0</v>
      </c>
      <c r="H736">
        <f>LEN(Tabla_Consulta_desde_proyectos[[#This Row],[PRYApath]])/5-1</f>
        <v>1</v>
      </c>
    </row>
    <row r="737" spans="1:8" hidden="1" x14ac:dyDescent="0.3">
      <c r="A737" t="s">
        <v>4650</v>
      </c>
      <c r="B737" t="s">
        <v>3517</v>
      </c>
      <c r="C737" t="s">
        <v>1092</v>
      </c>
      <c r="D737" t="s">
        <v>7133</v>
      </c>
      <c r="F7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7">
        <f>Tabla_Consulta_desde_proyectos[[#This Row],[PRYRAhoras]]-Tabla_Consulta_desde_proyectos[[#This Row],[Actuales]]</f>
        <v>0</v>
      </c>
      <c r="H737">
        <f>LEN(Tabla_Consulta_desde_proyectos[[#This Row],[PRYApath]])/5-1</f>
        <v>1</v>
      </c>
    </row>
    <row r="738" spans="1:8" hidden="1" x14ac:dyDescent="0.3">
      <c r="A738" t="s">
        <v>4650</v>
      </c>
      <c r="B738" t="s">
        <v>5507</v>
      </c>
      <c r="C738" t="s">
        <v>1093</v>
      </c>
      <c r="D738" t="s">
        <v>7134</v>
      </c>
      <c r="F7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8">
        <f>Tabla_Consulta_desde_proyectos[[#This Row],[PRYRAhoras]]-Tabla_Consulta_desde_proyectos[[#This Row],[Actuales]]</f>
        <v>0</v>
      </c>
      <c r="H738">
        <f>LEN(Tabla_Consulta_desde_proyectos[[#This Row],[PRYApath]])/5-1</f>
        <v>1</v>
      </c>
    </row>
    <row r="739" spans="1:8" hidden="1" x14ac:dyDescent="0.3">
      <c r="A739" t="s">
        <v>4650</v>
      </c>
      <c r="B739" t="s">
        <v>5003</v>
      </c>
      <c r="C739" t="s">
        <v>1094</v>
      </c>
      <c r="D739" t="s">
        <v>7135</v>
      </c>
      <c r="F7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39">
        <f>Tabla_Consulta_desde_proyectos[[#This Row],[PRYRAhoras]]-Tabla_Consulta_desde_proyectos[[#This Row],[Actuales]]</f>
        <v>0</v>
      </c>
      <c r="H739">
        <f>LEN(Tabla_Consulta_desde_proyectos[[#This Row],[PRYApath]])/5-1</f>
        <v>1</v>
      </c>
    </row>
    <row r="740" spans="1:8" hidden="1" x14ac:dyDescent="0.3">
      <c r="A740" t="s">
        <v>4650</v>
      </c>
      <c r="B740" t="s">
        <v>5005</v>
      </c>
      <c r="C740" t="s">
        <v>3904</v>
      </c>
      <c r="D740" t="s">
        <v>7136</v>
      </c>
      <c r="E740">
        <v>3.5</v>
      </c>
      <c r="F7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740">
        <f>Tabla_Consulta_desde_proyectos[[#This Row],[PRYRAhoras]]-Tabla_Consulta_desde_proyectos[[#This Row],[Actuales]]</f>
        <v>0</v>
      </c>
      <c r="H740">
        <f>LEN(Tabla_Consulta_desde_proyectos[[#This Row],[PRYApath]])/5-1</f>
        <v>1</v>
      </c>
    </row>
    <row r="741" spans="1:8" hidden="1" x14ac:dyDescent="0.3">
      <c r="A741" t="s">
        <v>4650</v>
      </c>
      <c r="B741" t="s">
        <v>5006</v>
      </c>
      <c r="C741" t="s">
        <v>3905</v>
      </c>
      <c r="D741" t="s">
        <v>7137</v>
      </c>
      <c r="F7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1">
        <f>Tabla_Consulta_desde_proyectos[[#This Row],[PRYRAhoras]]-Tabla_Consulta_desde_proyectos[[#This Row],[Actuales]]</f>
        <v>0</v>
      </c>
      <c r="H741">
        <f>LEN(Tabla_Consulta_desde_proyectos[[#This Row],[PRYApath]])/5-1</f>
        <v>1</v>
      </c>
    </row>
    <row r="742" spans="1:8" hidden="1" x14ac:dyDescent="0.3">
      <c r="A742" t="s">
        <v>4156</v>
      </c>
      <c r="B742" t="s">
        <v>1085</v>
      </c>
      <c r="C742" t="s">
        <v>7142</v>
      </c>
      <c r="D742" t="s">
        <v>7143</v>
      </c>
      <c r="F7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2">
        <f>Tabla_Consulta_desde_proyectos[[#This Row],[PRYRAhoras]]-Tabla_Consulta_desde_proyectos[[#This Row],[Actuales]]</f>
        <v>0</v>
      </c>
      <c r="H742">
        <f>LEN(Tabla_Consulta_desde_proyectos[[#This Row],[PRYApath]])/5-1</f>
        <v>0</v>
      </c>
    </row>
    <row r="743" spans="1:8" hidden="1" x14ac:dyDescent="0.3">
      <c r="A743" t="s">
        <v>4156</v>
      </c>
      <c r="B743" t="s">
        <v>1086</v>
      </c>
      <c r="C743" t="s">
        <v>326</v>
      </c>
      <c r="D743" t="s">
        <v>7088</v>
      </c>
      <c r="F7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3">
        <f>Tabla_Consulta_desde_proyectos[[#This Row],[PRYRAhoras]]-Tabla_Consulta_desde_proyectos[[#This Row],[Actuales]]</f>
        <v>0</v>
      </c>
      <c r="H743">
        <f>LEN(Tabla_Consulta_desde_proyectos[[#This Row],[PRYApath]])/5-1</f>
        <v>1</v>
      </c>
    </row>
    <row r="744" spans="1:8" hidden="1" x14ac:dyDescent="0.3">
      <c r="A744" t="s">
        <v>4156</v>
      </c>
      <c r="B744" t="s">
        <v>1097</v>
      </c>
      <c r="C744" t="s">
        <v>1087</v>
      </c>
      <c r="D744" t="s">
        <v>7089</v>
      </c>
      <c r="F7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4">
        <f>Tabla_Consulta_desde_proyectos[[#This Row],[PRYRAhoras]]-Tabla_Consulta_desde_proyectos[[#This Row],[Actuales]]</f>
        <v>0</v>
      </c>
      <c r="H744">
        <f>LEN(Tabla_Consulta_desde_proyectos[[#This Row],[PRYApath]])/5-1</f>
        <v>1</v>
      </c>
    </row>
    <row r="745" spans="1:8" hidden="1" x14ac:dyDescent="0.3">
      <c r="A745" t="s">
        <v>4156</v>
      </c>
      <c r="B745" t="s">
        <v>1098</v>
      </c>
      <c r="C745" t="s">
        <v>1088</v>
      </c>
      <c r="D745" t="s">
        <v>7090</v>
      </c>
      <c r="F7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5">
        <f>Tabla_Consulta_desde_proyectos[[#This Row],[PRYRAhoras]]-Tabla_Consulta_desde_proyectos[[#This Row],[Actuales]]</f>
        <v>0</v>
      </c>
      <c r="H745">
        <f>LEN(Tabla_Consulta_desde_proyectos[[#This Row],[PRYApath]])/5-1</f>
        <v>1</v>
      </c>
    </row>
    <row r="746" spans="1:8" hidden="1" x14ac:dyDescent="0.3">
      <c r="A746" t="s">
        <v>4156</v>
      </c>
      <c r="B746" t="s">
        <v>1099</v>
      </c>
      <c r="C746" t="s">
        <v>1092</v>
      </c>
      <c r="D746" t="s">
        <v>7091</v>
      </c>
      <c r="F7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6">
        <f>Tabla_Consulta_desde_proyectos[[#This Row],[PRYRAhoras]]-Tabla_Consulta_desde_proyectos[[#This Row],[Actuales]]</f>
        <v>0</v>
      </c>
      <c r="H746">
        <f>LEN(Tabla_Consulta_desde_proyectos[[#This Row],[PRYApath]])/5-1</f>
        <v>1</v>
      </c>
    </row>
    <row r="747" spans="1:8" hidden="1" x14ac:dyDescent="0.3">
      <c r="A747" t="s">
        <v>4156</v>
      </c>
      <c r="B747" t="s">
        <v>1100</v>
      </c>
      <c r="C747" t="s">
        <v>1093</v>
      </c>
      <c r="D747" t="s">
        <v>7092</v>
      </c>
      <c r="F7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7">
        <f>Tabla_Consulta_desde_proyectos[[#This Row],[PRYRAhoras]]-Tabla_Consulta_desde_proyectos[[#This Row],[Actuales]]</f>
        <v>0</v>
      </c>
      <c r="H747">
        <f>LEN(Tabla_Consulta_desde_proyectos[[#This Row],[PRYApath]])/5-1</f>
        <v>1</v>
      </c>
    </row>
    <row r="748" spans="1:8" hidden="1" x14ac:dyDescent="0.3">
      <c r="A748" t="s">
        <v>4156</v>
      </c>
      <c r="B748" t="s">
        <v>3576</v>
      </c>
      <c r="C748" t="s">
        <v>1094</v>
      </c>
      <c r="D748" t="s">
        <v>7093</v>
      </c>
      <c r="F7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8">
        <f>Tabla_Consulta_desde_proyectos[[#This Row],[PRYRAhoras]]-Tabla_Consulta_desde_proyectos[[#This Row],[Actuales]]</f>
        <v>0</v>
      </c>
      <c r="H748">
        <f>LEN(Tabla_Consulta_desde_proyectos[[#This Row],[PRYApath]])/5-1</f>
        <v>1</v>
      </c>
    </row>
    <row r="749" spans="1:8" hidden="1" x14ac:dyDescent="0.3">
      <c r="A749" t="s">
        <v>4156</v>
      </c>
      <c r="B749" t="s">
        <v>3846</v>
      </c>
      <c r="C749" t="s">
        <v>3904</v>
      </c>
      <c r="D749" t="s">
        <v>7094</v>
      </c>
      <c r="F7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49">
        <f>Tabla_Consulta_desde_proyectos[[#This Row],[PRYRAhoras]]-Tabla_Consulta_desde_proyectos[[#This Row],[Actuales]]</f>
        <v>0</v>
      </c>
      <c r="H749">
        <f>LEN(Tabla_Consulta_desde_proyectos[[#This Row],[PRYApath]])/5-1</f>
        <v>1</v>
      </c>
    </row>
    <row r="750" spans="1:8" hidden="1" x14ac:dyDescent="0.3">
      <c r="A750" t="s">
        <v>4156</v>
      </c>
      <c r="B750" t="s">
        <v>3577</v>
      </c>
      <c r="C750" t="s">
        <v>3905</v>
      </c>
      <c r="D750" t="s">
        <v>7095</v>
      </c>
      <c r="F7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0">
        <f>Tabla_Consulta_desde_proyectos[[#This Row],[PRYRAhoras]]-Tabla_Consulta_desde_proyectos[[#This Row],[Actuales]]</f>
        <v>0</v>
      </c>
      <c r="H750">
        <f>LEN(Tabla_Consulta_desde_proyectos[[#This Row],[PRYApath]])/5-1</f>
        <v>1</v>
      </c>
    </row>
    <row r="751" spans="1:8" hidden="1" x14ac:dyDescent="0.3">
      <c r="A751" t="s">
        <v>4156</v>
      </c>
      <c r="B751" t="s">
        <v>4538</v>
      </c>
      <c r="C751" t="s">
        <v>4336</v>
      </c>
      <c r="D751" t="s">
        <v>7096</v>
      </c>
      <c r="F7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1">
        <f>Tabla_Consulta_desde_proyectos[[#This Row],[PRYRAhoras]]-Tabla_Consulta_desde_proyectos[[#This Row],[Actuales]]</f>
        <v>0</v>
      </c>
      <c r="H751">
        <f>LEN(Tabla_Consulta_desde_proyectos[[#This Row],[PRYApath]])/5-1</f>
        <v>1</v>
      </c>
    </row>
    <row r="752" spans="1:8" hidden="1" x14ac:dyDescent="0.3">
      <c r="A752" t="s">
        <v>4156</v>
      </c>
      <c r="B752" t="s">
        <v>7144</v>
      </c>
      <c r="C752" t="s">
        <v>4337</v>
      </c>
      <c r="D752" t="s">
        <v>7097</v>
      </c>
      <c r="F7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2">
        <f>Tabla_Consulta_desde_proyectos[[#This Row],[PRYRAhoras]]-Tabla_Consulta_desde_proyectos[[#This Row],[Actuales]]</f>
        <v>0</v>
      </c>
      <c r="H752">
        <f>LEN(Tabla_Consulta_desde_proyectos[[#This Row],[PRYApath]])/5-1</f>
        <v>1</v>
      </c>
    </row>
    <row r="753" spans="1:8" hidden="1" x14ac:dyDescent="0.3">
      <c r="A753" t="s">
        <v>4156</v>
      </c>
      <c r="B753" t="s">
        <v>5799</v>
      </c>
      <c r="C753" t="s">
        <v>4338</v>
      </c>
      <c r="D753" t="s">
        <v>7100</v>
      </c>
      <c r="F7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3">
        <f>Tabla_Consulta_desde_proyectos[[#This Row],[PRYRAhoras]]-Tabla_Consulta_desde_proyectos[[#This Row],[Actuales]]</f>
        <v>0</v>
      </c>
      <c r="H753">
        <f>LEN(Tabla_Consulta_desde_proyectos[[#This Row],[PRYApath]])/5-1</f>
        <v>1</v>
      </c>
    </row>
    <row r="754" spans="1:8" hidden="1" x14ac:dyDescent="0.3">
      <c r="A754" t="s">
        <v>4156</v>
      </c>
      <c r="B754" t="s">
        <v>1089</v>
      </c>
      <c r="C754" t="s">
        <v>7128</v>
      </c>
      <c r="D754" t="s">
        <v>7129</v>
      </c>
      <c r="E754">
        <v>13</v>
      </c>
      <c r="F7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754">
        <f>Tabla_Consulta_desde_proyectos[[#This Row],[PRYRAhoras]]-Tabla_Consulta_desde_proyectos[[#This Row],[Actuales]]</f>
        <v>0</v>
      </c>
      <c r="H754">
        <f>LEN(Tabla_Consulta_desde_proyectos[[#This Row],[PRYApath]])/5-1</f>
        <v>0</v>
      </c>
    </row>
    <row r="755" spans="1:8" hidden="1" x14ac:dyDescent="0.3">
      <c r="A755" t="s">
        <v>4156</v>
      </c>
      <c r="B755" t="s">
        <v>1090</v>
      </c>
      <c r="C755" t="s">
        <v>326</v>
      </c>
      <c r="D755" t="s">
        <v>7130</v>
      </c>
      <c r="F7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5">
        <f>Tabla_Consulta_desde_proyectos[[#This Row],[PRYRAhoras]]-Tabla_Consulta_desde_proyectos[[#This Row],[Actuales]]</f>
        <v>0</v>
      </c>
      <c r="H755">
        <f>LEN(Tabla_Consulta_desde_proyectos[[#This Row],[PRYApath]])/5-1</f>
        <v>1</v>
      </c>
    </row>
    <row r="756" spans="1:8" hidden="1" x14ac:dyDescent="0.3">
      <c r="A756" t="s">
        <v>4156</v>
      </c>
      <c r="B756" t="s">
        <v>1091</v>
      </c>
      <c r="C756" t="s">
        <v>1087</v>
      </c>
      <c r="D756" t="s">
        <v>7131</v>
      </c>
      <c r="F7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6">
        <f>Tabla_Consulta_desde_proyectos[[#This Row],[PRYRAhoras]]-Tabla_Consulta_desde_proyectos[[#This Row],[Actuales]]</f>
        <v>0</v>
      </c>
      <c r="H756">
        <f>LEN(Tabla_Consulta_desde_proyectos[[#This Row],[PRYApath]])/5-1</f>
        <v>1</v>
      </c>
    </row>
    <row r="757" spans="1:8" hidden="1" x14ac:dyDescent="0.3">
      <c r="A757" t="s">
        <v>4156</v>
      </c>
      <c r="B757" t="s">
        <v>4539</v>
      </c>
      <c r="C757" t="s">
        <v>1088</v>
      </c>
      <c r="D757" t="s">
        <v>7132</v>
      </c>
      <c r="F7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7">
        <f>Tabla_Consulta_desde_proyectos[[#This Row],[PRYRAhoras]]-Tabla_Consulta_desde_proyectos[[#This Row],[Actuales]]</f>
        <v>0</v>
      </c>
      <c r="H757">
        <f>LEN(Tabla_Consulta_desde_proyectos[[#This Row],[PRYApath]])/5-1</f>
        <v>1</v>
      </c>
    </row>
    <row r="758" spans="1:8" hidden="1" x14ac:dyDescent="0.3">
      <c r="A758" t="s">
        <v>4156</v>
      </c>
      <c r="B758" t="s">
        <v>4542</v>
      </c>
      <c r="C758" t="s">
        <v>1092</v>
      </c>
      <c r="D758" t="s">
        <v>7133</v>
      </c>
      <c r="F7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8">
        <f>Tabla_Consulta_desde_proyectos[[#This Row],[PRYRAhoras]]-Tabla_Consulta_desde_proyectos[[#This Row],[Actuales]]</f>
        <v>0</v>
      </c>
      <c r="H758">
        <f>LEN(Tabla_Consulta_desde_proyectos[[#This Row],[PRYApath]])/5-1</f>
        <v>1</v>
      </c>
    </row>
    <row r="759" spans="1:8" hidden="1" x14ac:dyDescent="0.3">
      <c r="A759" t="s">
        <v>4156</v>
      </c>
      <c r="B759" t="s">
        <v>5386</v>
      </c>
      <c r="C759" t="s">
        <v>1093</v>
      </c>
      <c r="D759" t="s">
        <v>7134</v>
      </c>
      <c r="F7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59">
        <f>Tabla_Consulta_desde_proyectos[[#This Row],[PRYRAhoras]]-Tabla_Consulta_desde_proyectos[[#This Row],[Actuales]]</f>
        <v>0</v>
      </c>
      <c r="H759">
        <f>LEN(Tabla_Consulta_desde_proyectos[[#This Row],[PRYApath]])/5-1</f>
        <v>1</v>
      </c>
    </row>
    <row r="760" spans="1:8" hidden="1" x14ac:dyDescent="0.3">
      <c r="A760" t="s">
        <v>4156</v>
      </c>
      <c r="B760" t="s">
        <v>4965</v>
      </c>
      <c r="C760" t="s">
        <v>1094</v>
      </c>
      <c r="D760" t="s">
        <v>7135</v>
      </c>
      <c r="E760">
        <v>1.25</v>
      </c>
      <c r="F7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1.25</v>
      </c>
      <c r="G760">
        <f>Tabla_Consulta_desde_proyectos[[#This Row],[PRYRAhoras]]-Tabla_Consulta_desde_proyectos[[#This Row],[Actuales]]</f>
        <v>0</v>
      </c>
      <c r="H760">
        <f>LEN(Tabla_Consulta_desde_proyectos[[#This Row],[PRYApath]])/5-1</f>
        <v>1</v>
      </c>
    </row>
    <row r="761" spans="1:8" hidden="1" x14ac:dyDescent="0.3">
      <c r="A761" t="s">
        <v>4156</v>
      </c>
      <c r="B761" t="s">
        <v>4966</v>
      </c>
      <c r="C761" t="s">
        <v>3904</v>
      </c>
      <c r="D761" t="s">
        <v>7136</v>
      </c>
      <c r="E761">
        <v>10.25</v>
      </c>
      <c r="F7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10.25</v>
      </c>
      <c r="G761">
        <f>Tabla_Consulta_desde_proyectos[[#This Row],[PRYRAhoras]]-Tabla_Consulta_desde_proyectos[[#This Row],[Actuales]]</f>
        <v>0</v>
      </c>
      <c r="H761">
        <f>LEN(Tabla_Consulta_desde_proyectos[[#This Row],[PRYApath]])/5-1</f>
        <v>1</v>
      </c>
    </row>
    <row r="762" spans="1:8" hidden="1" x14ac:dyDescent="0.3">
      <c r="A762" t="s">
        <v>4156</v>
      </c>
      <c r="B762" t="s">
        <v>4969</v>
      </c>
      <c r="C762" t="s">
        <v>3905</v>
      </c>
      <c r="D762" t="s">
        <v>7137</v>
      </c>
      <c r="E762">
        <v>1.5</v>
      </c>
      <c r="F7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762">
        <f>Tabla_Consulta_desde_proyectos[[#This Row],[PRYRAhoras]]-Tabla_Consulta_desde_proyectos[[#This Row],[Actuales]]</f>
        <v>0</v>
      </c>
      <c r="H762">
        <f>LEN(Tabla_Consulta_desde_proyectos[[#This Row],[PRYApath]])/5-1</f>
        <v>1</v>
      </c>
    </row>
    <row r="763" spans="1:8" hidden="1" x14ac:dyDescent="0.3">
      <c r="A763" t="s">
        <v>4971</v>
      </c>
      <c r="B763" t="s">
        <v>1085</v>
      </c>
      <c r="C763" t="s">
        <v>7145</v>
      </c>
      <c r="D763" t="s">
        <v>7146</v>
      </c>
      <c r="F7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3">
        <f>Tabla_Consulta_desde_proyectos[[#This Row],[PRYRAhoras]]-Tabla_Consulta_desde_proyectos[[#This Row],[Actuales]]</f>
        <v>0</v>
      </c>
      <c r="H763">
        <f>LEN(Tabla_Consulta_desde_proyectos[[#This Row],[PRYApath]])/5-1</f>
        <v>0</v>
      </c>
    </row>
    <row r="764" spans="1:8" hidden="1" x14ac:dyDescent="0.3">
      <c r="A764" t="s">
        <v>4971</v>
      </c>
      <c r="B764" t="s">
        <v>1086</v>
      </c>
      <c r="C764" t="s">
        <v>6387</v>
      </c>
      <c r="D764" t="s">
        <v>6388</v>
      </c>
      <c r="F7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4">
        <f>Tabla_Consulta_desde_proyectos[[#This Row],[PRYRAhoras]]-Tabla_Consulta_desde_proyectos[[#This Row],[Actuales]]</f>
        <v>0</v>
      </c>
      <c r="H764">
        <f>LEN(Tabla_Consulta_desde_proyectos[[#This Row],[PRYApath]])/5-1</f>
        <v>1</v>
      </c>
    </row>
    <row r="765" spans="1:8" hidden="1" x14ac:dyDescent="0.3">
      <c r="A765" t="s">
        <v>4971</v>
      </c>
      <c r="B765" t="s">
        <v>4925</v>
      </c>
      <c r="C765" t="s">
        <v>326</v>
      </c>
      <c r="D765" t="s">
        <v>6389</v>
      </c>
      <c r="F7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5">
        <f>Tabla_Consulta_desde_proyectos[[#This Row],[PRYRAhoras]]-Tabla_Consulta_desde_proyectos[[#This Row],[Actuales]]</f>
        <v>0</v>
      </c>
      <c r="H765">
        <f>LEN(Tabla_Consulta_desde_proyectos[[#This Row],[PRYApath]])/5-1</f>
        <v>2</v>
      </c>
    </row>
    <row r="766" spans="1:8" hidden="1" x14ac:dyDescent="0.3">
      <c r="A766" t="s">
        <v>4971</v>
      </c>
      <c r="B766" t="s">
        <v>4926</v>
      </c>
      <c r="C766" t="s">
        <v>1087</v>
      </c>
      <c r="D766" t="s">
        <v>6390</v>
      </c>
      <c r="F7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6">
        <f>Tabla_Consulta_desde_proyectos[[#This Row],[PRYRAhoras]]-Tabla_Consulta_desde_proyectos[[#This Row],[Actuales]]</f>
        <v>0</v>
      </c>
      <c r="H766">
        <f>LEN(Tabla_Consulta_desde_proyectos[[#This Row],[PRYApath]])/5-1</f>
        <v>2</v>
      </c>
    </row>
    <row r="767" spans="1:8" hidden="1" x14ac:dyDescent="0.3">
      <c r="A767" t="s">
        <v>4971</v>
      </c>
      <c r="B767" t="s">
        <v>4927</v>
      </c>
      <c r="C767" t="s">
        <v>1088</v>
      </c>
      <c r="D767" t="s">
        <v>6391</v>
      </c>
      <c r="F7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7">
        <f>Tabla_Consulta_desde_proyectos[[#This Row],[PRYRAhoras]]-Tabla_Consulta_desde_proyectos[[#This Row],[Actuales]]</f>
        <v>0</v>
      </c>
      <c r="H767">
        <f>LEN(Tabla_Consulta_desde_proyectos[[#This Row],[PRYApath]])/5-1</f>
        <v>2</v>
      </c>
    </row>
    <row r="768" spans="1:8" hidden="1" x14ac:dyDescent="0.3">
      <c r="A768" t="s">
        <v>4971</v>
      </c>
      <c r="B768" t="s">
        <v>4708</v>
      </c>
      <c r="C768" t="s">
        <v>1092</v>
      </c>
      <c r="D768" t="s">
        <v>7147</v>
      </c>
      <c r="F7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8">
        <f>Tabla_Consulta_desde_proyectos[[#This Row],[PRYRAhoras]]-Tabla_Consulta_desde_proyectos[[#This Row],[Actuales]]</f>
        <v>0</v>
      </c>
      <c r="H768">
        <f>LEN(Tabla_Consulta_desde_proyectos[[#This Row],[PRYApath]])/5-1</f>
        <v>2</v>
      </c>
    </row>
    <row r="769" spans="1:8" hidden="1" x14ac:dyDescent="0.3">
      <c r="A769" t="s">
        <v>4971</v>
      </c>
      <c r="B769" t="s">
        <v>6393</v>
      </c>
      <c r="C769" t="s">
        <v>1093</v>
      </c>
      <c r="D769" t="s">
        <v>4537</v>
      </c>
      <c r="F7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69">
        <f>Tabla_Consulta_desde_proyectos[[#This Row],[PRYRAhoras]]-Tabla_Consulta_desde_proyectos[[#This Row],[Actuales]]</f>
        <v>0</v>
      </c>
      <c r="H769">
        <f>LEN(Tabla_Consulta_desde_proyectos[[#This Row],[PRYApath]])/5-1</f>
        <v>2</v>
      </c>
    </row>
    <row r="770" spans="1:8" hidden="1" x14ac:dyDescent="0.3">
      <c r="A770" t="s">
        <v>4971</v>
      </c>
      <c r="B770" t="s">
        <v>1089</v>
      </c>
      <c r="C770" t="s">
        <v>7148</v>
      </c>
      <c r="D770" t="s">
        <v>7149</v>
      </c>
      <c r="F7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0">
        <f>Tabla_Consulta_desde_proyectos[[#This Row],[PRYRAhoras]]-Tabla_Consulta_desde_proyectos[[#This Row],[Actuales]]</f>
        <v>0</v>
      </c>
      <c r="H770">
        <f>LEN(Tabla_Consulta_desde_proyectos[[#This Row],[PRYApath]])/5-1</f>
        <v>0</v>
      </c>
    </row>
    <row r="771" spans="1:8" hidden="1" x14ac:dyDescent="0.3">
      <c r="A771" t="s">
        <v>4971</v>
      </c>
      <c r="B771" t="s">
        <v>1090</v>
      </c>
      <c r="C771" t="s">
        <v>326</v>
      </c>
      <c r="D771" t="s">
        <v>6396</v>
      </c>
      <c r="F7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1">
        <f>Tabla_Consulta_desde_proyectos[[#This Row],[PRYRAhoras]]-Tabla_Consulta_desde_proyectos[[#This Row],[Actuales]]</f>
        <v>0</v>
      </c>
      <c r="H771">
        <f>LEN(Tabla_Consulta_desde_proyectos[[#This Row],[PRYApath]])/5-1</f>
        <v>1</v>
      </c>
    </row>
    <row r="772" spans="1:8" hidden="1" x14ac:dyDescent="0.3">
      <c r="A772" t="s">
        <v>4971</v>
      </c>
      <c r="B772" t="s">
        <v>1091</v>
      </c>
      <c r="C772" t="s">
        <v>1087</v>
      </c>
      <c r="D772" t="s">
        <v>6397</v>
      </c>
      <c r="F7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2">
        <f>Tabla_Consulta_desde_proyectos[[#This Row],[PRYRAhoras]]-Tabla_Consulta_desde_proyectos[[#This Row],[Actuales]]</f>
        <v>0</v>
      </c>
      <c r="H772">
        <f>LEN(Tabla_Consulta_desde_proyectos[[#This Row],[PRYApath]])/5-1</f>
        <v>1</v>
      </c>
    </row>
    <row r="773" spans="1:8" hidden="1" x14ac:dyDescent="0.3">
      <c r="A773" t="s">
        <v>4971</v>
      </c>
      <c r="B773" t="s">
        <v>4539</v>
      </c>
      <c r="C773" t="s">
        <v>1088</v>
      </c>
      <c r="D773" t="s">
        <v>6398</v>
      </c>
      <c r="F7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3">
        <f>Tabla_Consulta_desde_proyectos[[#This Row],[PRYRAhoras]]-Tabla_Consulta_desde_proyectos[[#This Row],[Actuales]]</f>
        <v>0</v>
      </c>
      <c r="H773">
        <f>LEN(Tabla_Consulta_desde_proyectos[[#This Row],[PRYApath]])/5-1</f>
        <v>1</v>
      </c>
    </row>
    <row r="774" spans="1:8" hidden="1" x14ac:dyDescent="0.3">
      <c r="A774" t="s">
        <v>4971</v>
      </c>
      <c r="B774" t="s">
        <v>4542</v>
      </c>
      <c r="C774" t="s">
        <v>1092</v>
      </c>
      <c r="D774" t="s">
        <v>6399</v>
      </c>
      <c r="F7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4">
        <f>Tabla_Consulta_desde_proyectos[[#This Row],[PRYRAhoras]]-Tabla_Consulta_desde_proyectos[[#This Row],[Actuales]]</f>
        <v>0</v>
      </c>
      <c r="H774">
        <f>LEN(Tabla_Consulta_desde_proyectos[[#This Row],[PRYApath]])/5-1</f>
        <v>1</v>
      </c>
    </row>
    <row r="775" spans="1:8" hidden="1" x14ac:dyDescent="0.3">
      <c r="A775" t="s">
        <v>4971</v>
      </c>
      <c r="B775" t="s">
        <v>5386</v>
      </c>
      <c r="C775" t="s">
        <v>1093</v>
      </c>
      <c r="D775" t="s">
        <v>6400</v>
      </c>
      <c r="F7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5">
        <f>Tabla_Consulta_desde_proyectos[[#This Row],[PRYRAhoras]]-Tabla_Consulta_desde_proyectos[[#This Row],[Actuales]]</f>
        <v>0</v>
      </c>
      <c r="H775">
        <f>LEN(Tabla_Consulta_desde_proyectos[[#This Row],[PRYApath]])/5-1</f>
        <v>1</v>
      </c>
    </row>
    <row r="776" spans="1:8" hidden="1" x14ac:dyDescent="0.3">
      <c r="A776" t="s">
        <v>4971</v>
      </c>
      <c r="B776" t="s">
        <v>4965</v>
      </c>
      <c r="C776" t="s">
        <v>1094</v>
      </c>
      <c r="D776" t="s">
        <v>6401</v>
      </c>
      <c r="F7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6">
        <f>Tabla_Consulta_desde_proyectos[[#This Row],[PRYRAhoras]]-Tabla_Consulta_desde_proyectos[[#This Row],[Actuales]]</f>
        <v>0</v>
      </c>
      <c r="H776">
        <f>LEN(Tabla_Consulta_desde_proyectos[[#This Row],[PRYApath]])/5-1</f>
        <v>1</v>
      </c>
    </row>
    <row r="777" spans="1:8" hidden="1" x14ac:dyDescent="0.3">
      <c r="A777" t="s">
        <v>4971</v>
      </c>
      <c r="B777" t="s">
        <v>4966</v>
      </c>
      <c r="C777" t="s">
        <v>3904</v>
      </c>
      <c r="D777" t="s">
        <v>6402</v>
      </c>
      <c r="F7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7">
        <f>Tabla_Consulta_desde_proyectos[[#This Row],[PRYRAhoras]]-Tabla_Consulta_desde_proyectos[[#This Row],[Actuales]]</f>
        <v>0</v>
      </c>
      <c r="H777">
        <f>LEN(Tabla_Consulta_desde_proyectos[[#This Row],[PRYApath]])/5-1</f>
        <v>1</v>
      </c>
    </row>
    <row r="778" spans="1:8" hidden="1" x14ac:dyDescent="0.3">
      <c r="A778" t="s">
        <v>4971</v>
      </c>
      <c r="B778" t="s">
        <v>4969</v>
      </c>
      <c r="C778" t="s">
        <v>3905</v>
      </c>
      <c r="D778" t="s">
        <v>6403</v>
      </c>
      <c r="F7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8">
        <f>Tabla_Consulta_desde_proyectos[[#This Row],[PRYRAhoras]]-Tabla_Consulta_desde_proyectos[[#This Row],[Actuales]]</f>
        <v>0</v>
      </c>
      <c r="H778">
        <f>LEN(Tabla_Consulta_desde_proyectos[[#This Row],[PRYApath]])/5-1</f>
        <v>1</v>
      </c>
    </row>
    <row r="779" spans="1:8" hidden="1" x14ac:dyDescent="0.3">
      <c r="A779" t="s">
        <v>4971</v>
      </c>
      <c r="B779" t="s">
        <v>6404</v>
      </c>
      <c r="C779" t="s">
        <v>4336</v>
      </c>
      <c r="D779" t="s">
        <v>6405</v>
      </c>
      <c r="F7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79">
        <f>Tabla_Consulta_desde_proyectos[[#This Row],[PRYRAhoras]]-Tabla_Consulta_desde_proyectos[[#This Row],[Actuales]]</f>
        <v>0</v>
      </c>
      <c r="H779">
        <f>LEN(Tabla_Consulta_desde_proyectos[[#This Row],[PRYApath]])/5-1</f>
        <v>1</v>
      </c>
    </row>
    <row r="780" spans="1:8" hidden="1" x14ac:dyDescent="0.3">
      <c r="A780" t="s">
        <v>4971</v>
      </c>
      <c r="B780" t="s">
        <v>6406</v>
      </c>
      <c r="C780" t="s">
        <v>4337</v>
      </c>
      <c r="D780" t="s">
        <v>6407</v>
      </c>
      <c r="F7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0">
        <f>Tabla_Consulta_desde_proyectos[[#This Row],[PRYRAhoras]]-Tabla_Consulta_desde_proyectos[[#This Row],[Actuales]]</f>
        <v>0</v>
      </c>
      <c r="H780">
        <f>LEN(Tabla_Consulta_desde_proyectos[[#This Row],[PRYApath]])/5-1</f>
        <v>1</v>
      </c>
    </row>
    <row r="781" spans="1:8" hidden="1" x14ac:dyDescent="0.3">
      <c r="A781" t="s">
        <v>4971</v>
      </c>
      <c r="B781" t="s">
        <v>1095</v>
      </c>
      <c r="C781" t="s">
        <v>7150</v>
      </c>
      <c r="D781" t="s">
        <v>7151</v>
      </c>
      <c r="E781">
        <v>153.5</v>
      </c>
      <c r="F7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153.5</v>
      </c>
      <c r="G781">
        <f>Tabla_Consulta_desde_proyectos[[#This Row],[PRYRAhoras]]-Tabla_Consulta_desde_proyectos[[#This Row],[Actuales]]</f>
        <v>0</v>
      </c>
      <c r="H781">
        <f>LEN(Tabla_Consulta_desde_proyectos[[#This Row],[PRYApath]])/5-1</f>
        <v>0</v>
      </c>
    </row>
    <row r="782" spans="1:8" hidden="1" x14ac:dyDescent="0.3">
      <c r="A782" t="s">
        <v>4971</v>
      </c>
      <c r="B782" t="s">
        <v>1096</v>
      </c>
      <c r="C782" t="s">
        <v>326</v>
      </c>
      <c r="D782" t="s">
        <v>6958</v>
      </c>
      <c r="F7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2">
        <f>Tabla_Consulta_desde_proyectos[[#This Row],[PRYRAhoras]]-Tabla_Consulta_desde_proyectos[[#This Row],[Actuales]]</f>
        <v>0</v>
      </c>
      <c r="H782">
        <f>LEN(Tabla_Consulta_desde_proyectos[[#This Row],[PRYApath]])/5-1</f>
        <v>1</v>
      </c>
    </row>
    <row r="783" spans="1:8" hidden="1" x14ac:dyDescent="0.3">
      <c r="A783" t="s">
        <v>4971</v>
      </c>
      <c r="B783" t="s">
        <v>3515</v>
      </c>
      <c r="C783" t="s">
        <v>1087</v>
      </c>
      <c r="D783" t="s">
        <v>6960</v>
      </c>
      <c r="F7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3">
        <f>Tabla_Consulta_desde_proyectos[[#This Row],[PRYRAhoras]]-Tabla_Consulta_desde_proyectos[[#This Row],[Actuales]]</f>
        <v>0</v>
      </c>
      <c r="H783">
        <f>LEN(Tabla_Consulta_desde_proyectos[[#This Row],[PRYApath]])/5-1</f>
        <v>1</v>
      </c>
    </row>
    <row r="784" spans="1:8" hidden="1" x14ac:dyDescent="0.3">
      <c r="A784" t="s">
        <v>4971</v>
      </c>
      <c r="B784" t="s">
        <v>3516</v>
      </c>
      <c r="C784" t="s">
        <v>1088</v>
      </c>
      <c r="D784" t="s">
        <v>6931</v>
      </c>
      <c r="F7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4">
        <f>Tabla_Consulta_desde_proyectos[[#This Row],[PRYRAhoras]]-Tabla_Consulta_desde_proyectos[[#This Row],[Actuales]]</f>
        <v>0</v>
      </c>
      <c r="H784">
        <f>LEN(Tabla_Consulta_desde_proyectos[[#This Row],[PRYApath]])/5-1</f>
        <v>1</v>
      </c>
    </row>
    <row r="785" spans="1:8" hidden="1" x14ac:dyDescent="0.3">
      <c r="A785" t="s">
        <v>4971</v>
      </c>
      <c r="B785" t="s">
        <v>4545</v>
      </c>
      <c r="C785" t="s">
        <v>326</v>
      </c>
      <c r="D785" t="s">
        <v>6933</v>
      </c>
      <c r="F7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5">
        <f>Tabla_Consulta_desde_proyectos[[#This Row],[PRYRAhoras]]-Tabla_Consulta_desde_proyectos[[#This Row],[Actuales]]</f>
        <v>0</v>
      </c>
      <c r="H785">
        <f>LEN(Tabla_Consulta_desde_proyectos[[#This Row],[PRYApath]])/5-1</f>
        <v>2</v>
      </c>
    </row>
    <row r="786" spans="1:8" hidden="1" x14ac:dyDescent="0.3">
      <c r="A786" t="s">
        <v>4971</v>
      </c>
      <c r="B786" t="s">
        <v>4546</v>
      </c>
      <c r="C786" t="s">
        <v>1087</v>
      </c>
      <c r="D786" t="s">
        <v>6963</v>
      </c>
      <c r="F7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6">
        <f>Tabla_Consulta_desde_proyectos[[#This Row],[PRYRAhoras]]-Tabla_Consulta_desde_proyectos[[#This Row],[Actuales]]</f>
        <v>0</v>
      </c>
      <c r="H786">
        <f>LEN(Tabla_Consulta_desde_proyectos[[#This Row],[PRYApath]])/5-1</f>
        <v>2</v>
      </c>
    </row>
    <row r="787" spans="1:8" hidden="1" x14ac:dyDescent="0.3">
      <c r="A787" t="s">
        <v>4971</v>
      </c>
      <c r="B787" t="s">
        <v>3517</v>
      </c>
      <c r="C787" t="s">
        <v>1092</v>
      </c>
      <c r="D787" t="s">
        <v>6965</v>
      </c>
      <c r="E787">
        <v>153.5</v>
      </c>
      <c r="F7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153.5</v>
      </c>
      <c r="G787">
        <f>Tabla_Consulta_desde_proyectos[[#This Row],[PRYRAhoras]]-Tabla_Consulta_desde_proyectos[[#This Row],[Actuales]]</f>
        <v>0</v>
      </c>
      <c r="H787">
        <f>LEN(Tabla_Consulta_desde_proyectos[[#This Row],[PRYApath]])/5-1</f>
        <v>1</v>
      </c>
    </row>
    <row r="788" spans="1:8" hidden="1" x14ac:dyDescent="0.3">
      <c r="A788" t="s">
        <v>4971</v>
      </c>
      <c r="B788" t="s">
        <v>4547</v>
      </c>
      <c r="C788" t="s">
        <v>326</v>
      </c>
      <c r="D788" t="s">
        <v>6965</v>
      </c>
      <c r="E788">
        <v>146.5</v>
      </c>
      <c r="F7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146.5</v>
      </c>
      <c r="G788">
        <f>Tabla_Consulta_desde_proyectos[[#This Row],[PRYRAhoras]]-Tabla_Consulta_desde_proyectos[[#This Row],[Actuales]]</f>
        <v>0</v>
      </c>
      <c r="H788">
        <f>LEN(Tabla_Consulta_desde_proyectos[[#This Row],[PRYApath]])/5-1</f>
        <v>2</v>
      </c>
    </row>
    <row r="789" spans="1:8" hidden="1" x14ac:dyDescent="0.3">
      <c r="A789" t="s">
        <v>4971</v>
      </c>
      <c r="B789" t="s">
        <v>4548</v>
      </c>
      <c r="C789" t="s">
        <v>1087</v>
      </c>
      <c r="D789" t="s">
        <v>6966</v>
      </c>
      <c r="F7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89">
        <f>Tabla_Consulta_desde_proyectos[[#This Row],[PRYRAhoras]]-Tabla_Consulta_desde_proyectos[[#This Row],[Actuales]]</f>
        <v>0</v>
      </c>
      <c r="H789">
        <f>LEN(Tabla_Consulta_desde_proyectos[[#This Row],[PRYApath]])/5-1</f>
        <v>2</v>
      </c>
    </row>
    <row r="790" spans="1:8" hidden="1" x14ac:dyDescent="0.3">
      <c r="A790" t="s">
        <v>4971</v>
      </c>
      <c r="B790" t="s">
        <v>4549</v>
      </c>
      <c r="C790" t="s">
        <v>1088</v>
      </c>
      <c r="D790" t="s">
        <v>6968</v>
      </c>
      <c r="F7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0">
        <f>Tabla_Consulta_desde_proyectos[[#This Row],[PRYRAhoras]]-Tabla_Consulta_desde_proyectos[[#This Row],[Actuales]]</f>
        <v>0</v>
      </c>
      <c r="H790">
        <f>LEN(Tabla_Consulta_desde_proyectos[[#This Row],[PRYApath]])/5-1</f>
        <v>2</v>
      </c>
    </row>
    <row r="791" spans="1:8" hidden="1" x14ac:dyDescent="0.3">
      <c r="A791" t="s">
        <v>4971</v>
      </c>
      <c r="B791" t="s">
        <v>4553</v>
      </c>
      <c r="C791" t="s">
        <v>1092</v>
      </c>
      <c r="D791" t="s">
        <v>6939</v>
      </c>
      <c r="E791">
        <v>1</v>
      </c>
      <c r="F7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791">
        <f>Tabla_Consulta_desde_proyectos[[#This Row],[PRYRAhoras]]-Tabla_Consulta_desde_proyectos[[#This Row],[Actuales]]</f>
        <v>0</v>
      </c>
      <c r="H791">
        <f>LEN(Tabla_Consulta_desde_proyectos[[#This Row],[PRYApath]])/5-1</f>
        <v>2</v>
      </c>
    </row>
    <row r="792" spans="1:8" hidden="1" x14ac:dyDescent="0.3">
      <c r="A792" t="s">
        <v>4971</v>
      </c>
      <c r="B792" t="s">
        <v>4972</v>
      </c>
      <c r="C792" t="s">
        <v>1093</v>
      </c>
      <c r="D792" t="s">
        <v>6971</v>
      </c>
      <c r="E792">
        <v>6</v>
      </c>
      <c r="F7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792">
        <f>Tabla_Consulta_desde_proyectos[[#This Row],[PRYRAhoras]]-Tabla_Consulta_desde_proyectos[[#This Row],[Actuales]]</f>
        <v>0</v>
      </c>
      <c r="H792">
        <f>LEN(Tabla_Consulta_desde_proyectos[[#This Row],[PRYApath]])/5-1</f>
        <v>2</v>
      </c>
    </row>
    <row r="793" spans="1:8" hidden="1" x14ac:dyDescent="0.3">
      <c r="A793" t="s">
        <v>4971</v>
      </c>
      <c r="B793" t="s">
        <v>5507</v>
      </c>
      <c r="C793" t="s">
        <v>1093</v>
      </c>
      <c r="D793" t="s">
        <v>6972</v>
      </c>
      <c r="F7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3">
        <f>Tabla_Consulta_desde_proyectos[[#This Row],[PRYRAhoras]]-Tabla_Consulta_desde_proyectos[[#This Row],[Actuales]]</f>
        <v>0</v>
      </c>
      <c r="H793">
        <f>LEN(Tabla_Consulta_desde_proyectos[[#This Row],[PRYApath]])/5-1</f>
        <v>1</v>
      </c>
    </row>
    <row r="794" spans="1:8" hidden="1" x14ac:dyDescent="0.3">
      <c r="A794" t="s">
        <v>4971</v>
      </c>
      <c r="B794" t="s">
        <v>5003</v>
      </c>
      <c r="C794" t="s">
        <v>1094</v>
      </c>
      <c r="D794" t="s">
        <v>6974</v>
      </c>
      <c r="F7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4">
        <f>Tabla_Consulta_desde_proyectos[[#This Row],[PRYRAhoras]]-Tabla_Consulta_desde_proyectos[[#This Row],[Actuales]]</f>
        <v>0</v>
      </c>
      <c r="H794">
        <f>LEN(Tabla_Consulta_desde_proyectos[[#This Row],[PRYApath]])/5-1</f>
        <v>1</v>
      </c>
    </row>
    <row r="795" spans="1:8" hidden="1" x14ac:dyDescent="0.3">
      <c r="A795" t="s">
        <v>4971</v>
      </c>
      <c r="B795" t="s">
        <v>5005</v>
      </c>
      <c r="C795" t="s">
        <v>3904</v>
      </c>
      <c r="D795" t="s">
        <v>6975</v>
      </c>
      <c r="F7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5">
        <f>Tabla_Consulta_desde_proyectos[[#This Row],[PRYRAhoras]]-Tabla_Consulta_desde_proyectos[[#This Row],[Actuales]]</f>
        <v>0</v>
      </c>
      <c r="H795">
        <f>LEN(Tabla_Consulta_desde_proyectos[[#This Row],[PRYApath]])/5-1</f>
        <v>1</v>
      </c>
    </row>
    <row r="796" spans="1:8" hidden="1" x14ac:dyDescent="0.3">
      <c r="A796" t="s">
        <v>4971</v>
      </c>
      <c r="B796" t="s">
        <v>5006</v>
      </c>
      <c r="C796" t="s">
        <v>3905</v>
      </c>
      <c r="D796" t="s">
        <v>6977</v>
      </c>
      <c r="F7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6">
        <f>Tabla_Consulta_desde_proyectos[[#This Row],[PRYRAhoras]]-Tabla_Consulta_desde_proyectos[[#This Row],[Actuales]]</f>
        <v>0</v>
      </c>
      <c r="H796">
        <f>LEN(Tabla_Consulta_desde_proyectos[[#This Row],[PRYApath]])/5-1</f>
        <v>1</v>
      </c>
    </row>
    <row r="797" spans="1:8" hidden="1" x14ac:dyDescent="0.3">
      <c r="A797" t="s">
        <v>4971</v>
      </c>
      <c r="B797" t="s">
        <v>6410</v>
      </c>
      <c r="C797" t="s">
        <v>4336</v>
      </c>
      <c r="D797" t="s">
        <v>6979</v>
      </c>
      <c r="F7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7">
        <f>Tabla_Consulta_desde_proyectos[[#This Row],[PRYRAhoras]]-Tabla_Consulta_desde_proyectos[[#This Row],[Actuales]]</f>
        <v>0</v>
      </c>
      <c r="H797">
        <f>LEN(Tabla_Consulta_desde_proyectos[[#This Row],[PRYApath]])/5-1</f>
        <v>1</v>
      </c>
    </row>
    <row r="798" spans="1:8" hidden="1" x14ac:dyDescent="0.3">
      <c r="A798" t="s">
        <v>4971</v>
      </c>
      <c r="B798" t="s">
        <v>6411</v>
      </c>
      <c r="C798" t="s">
        <v>4337</v>
      </c>
      <c r="D798" t="s">
        <v>6981</v>
      </c>
      <c r="F7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8">
        <f>Tabla_Consulta_desde_proyectos[[#This Row],[PRYRAhoras]]-Tabla_Consulta_desde_proyectos[[#This Row],[Actuales]]</f>
        <v>0</v>
      </c>
      <c r="H798">
        <f>LEN(Tabla_Consulta_desde_proyectos[[#This Row],[PRYApath]])/5-1</f>
        <v>1</v>
      </c>
    </row>
    <row r="799" spans="1:8" hidden="1" x14ac:dyDescent="0.3">
      <c r="A799" t="s">
        <v>4971</v>
      </c>
      <c r="B799" t="s">
        <v>7099</v>
      </c>
      <c r="C799" t="s">
        <v>4338</v>
      </c>
      <c r="D799" t="s">
        <v>6983</v>
      </c>
      <c r="F7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799">
        <f>Tabla_Consulta_desde_proyectos[[#This Row],[PRYRAhoras]]-Tabla_Consulta_desde_proyectos[[#This Row],[Actuales]]</f>
        <v>0</v>
      </c>
      <c r="H799">
        <f>LEN(Tabla_Consulta_desde_proyectos[[#This Row],[PRYApath]])/5-1</f>
        <v>1</v>
      </c>
    </row>
    <row r="800" spans="1:8" hidden="1" x14ac:dyDescent="0.3">
      <c r="A800" t="s">
        <v>4971</v>
      </c>
      <c r="B800" t="s">
        <v>7152</v>
      </c>
      <c r="C800" t="s">
        <v>326</v>
      </c>
      <c r="D800" t="s">
        <v>6985</v>
      </c>
      <c r="F8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0">
        <f>Tabla_Consulta_desde_proyectos[[#This Row],[PRYRAhoras]]-Tabla_Consulta_desde_proyectos[[#This Row],[Actuales]]</f>
        <v>0</v>
      </c>
      <c r="H800">
        <f>LEN(Tabla_Consulta_desde_proyectos[[#This Row],[PRYApath]])/5-1</f>
        <v>2</v>
      </c>
    </row>
    <row r="801" spans="1:8" hidden="1" x14ac:dyDescent="0.3">
      <c r="A801" t="s">
        <v>4971</v>
      </c>
      <c r="B801" t="s">
        <v>7153</v>
      </c>
      <c r="C801" t="s">
        <v>1087</v>
      </c>
      <c r="D801" t="s">
        <v>6986</v>
      </c>
      <c r="F8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1">
        <f>Tabla_Consulta_desde_proyectos[[#This Row],[PRYRAhoras]]-Tabla_Consulta_desde_proyectos[[#This Row],[Actuales]]</f>
        <v>0</v>
      </c>
      <c r="H801">
        <f>LEN(Tabla_Consulta_desde_proyectos[[#This Row],[PRYApath]])/5-1</f>
        <v>2</v>
      </c>
    </row>
    <row r="802" spans="1:8" hidden="1" x14ac:dyDescent="0.3">
      <c r="A802" t="s">
        <v>4971</v>
      </c>
      <c r="B802" t="s">
        <v>7154</v>
      </c>
      <c r="C802" t="s">
        <v>1088</v>
      </c>
      <c r="D802" t="s">
        <v>6988</v>
      </c>
      <c r="F8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2">
        <f>Tabla_Consulta_desde_proyectos[[#This Row],[PRYRAhoras]]-Tabla_Consulta_desde_proyectos[[#This Row],[Actuales]]</f>
        <v>0</v>
      </c>
      <c r="H802">
        <f>LEN(Tabla_Consulta_desde_proyectos[[#This Row],[PRYApath]])/5-1</f>
        <v>2</v>
      </c>
    </row>
    <row r="803" spans="1:8" hidden="1" x14ac:dyDescent="0.3">
      <c r="A803" t="s">
        <v>4971</v>
      </c>
      <c r="B803" t="s">
        <v>7155</v>
      </c>
      <c r="C803" t="s">
        <v>4339</v>
      </c>
      <c r="D803" t="s">
        <v>6990</v>
      </c>
      <c r="F8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3">
        <f>Tabla_Consulta_desde_proyectos[[#This Row],[PRYRAhoras]]-Tabla_Consulta_desde_proyectos[[#This Row],[Actuales]]</f>
        <v>0</v>
      </c>
      <c r="H803">
        <f>LEN(Tabla_Consulta_desde_proyectos[[#This Row],[PRYApath]])/5-1</f>
        <v>1</v>
      </c>
    </row>
    <row r="804" spans="1:8" hidden="1" x14ac:dyDescent="0.3">
      <c r="A804" t="s">
        <v>4971</v>
      </c>
      <c r="B804" t="s">
        <v>3877</v>
      </c>
      <c r="C804" t="s">
        <v>7156</v>
      </c>
      <c r="D804" t="s">
        <v>7157</v>
      </c>
      <c r="F8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4">
        <f>Tabla_Consulta_desde_proyectos[[#This Row],[PRYRAhoras]]-Tabla_Consulta_desde_proyectos[[#This Row],[Actuales]]</f>
        <v>0</v>
      </c>
      <c r="H804">
        <f>LEN(Tabla_Consulta_desde_proyectos[[#This Row],[PRYApath]])/5-1</f>
        <v>0</v>
      </c>
    </row>
    <row r="805" spans="1:8" hidden="1" x14ac:dyDescent="0.3">
      <c r="A805" t="s">
        <v>4971</v>
      </c>
      <c r="B805" t="s">
        <v>3874</v>
      </c>
      <c r="C805" t="s">
        <v>326</v>
      </c>
      <c r="D805" t="s">
        <v>6396</v>
      </c>
      <c r="F8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5">
        <f>Tabla_Consulta_desde_proyectos[[#This Row],[PRYRAhoras]]-Tabla_Consulta_desde_proyectos[[#This Row],[Actuales]]</f>
        <v>0</v>
      </c>
      <c r="H805">
        <f>LEN(Tabla_Consulta_desde_proyectos[[#This Row],[PRYApath]])/5-1</f>
        <v>1</v>
      </c>
    </row>
    <row r="806" spans="1:8" hidden="1" x14ac:dyDescent="0.3">
      <c r="A806" t="s">
        <v>4971</v>
      </c>
      <c r="B806" t="s">
        <v>4460</v>
      </c>
      <c r="C806" t="s">
        <v>1087</v>
      </c>
      <c r="D806" t="s">
        <v>6397</v>
      </c>
      <c r="F8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6">
        <f>Tabla_Consulta_desde_proyectos[[#This Row],[PRYRAhoras]]-Tabla_Consulta_desde_proyectos[[#This Row],[Actuales]]</f>
        <v>0</v>
      </c>
      <c r="H806">
        <f>LEN(Tabla_Consulta_desde_proyectos[[#This Row],[PRYApath]])/5-1</f>
        <v>1</v>
      </c>
    </row>
    <row r="807" spans="1:8" hidden="1" x14ac:dyDescent="0.3">
      <c r="A807" t="s">
        <v>4971</v>
      </c>
      <c r="B807" t="s">
        <v>4470</v>
      </c>
      <c r="C807" t="s">
        <v>1088</v>
      </c>
      <c r="D807" t="s">
        <v>6398</v>
      </c>
      <c r="F8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7">
        <f>Tabla_Consulta_desde_proyectos[[#This Row],[PRYRAhoras]]-Tabla_Consulta_desde_proyectos[[#This Row],[Actuales]]</f>
        <v>0</v>
      </c>
      <c r="H807">
        <f>LEN(Tabla_Consulta_desde_proyectos[[#This Row],[PRYApath]])/5-1</f>
        <v>1</v>
      </c>
    </row>
    <row r="808" spans="1:8" hidden="1" x14ac:dyDescent="0.3">
      <c r="A808" t="s">
        <v>4971</v>
      </c>
      <c r="B808" t="s">
        <v>4481</v>
      </c>
      <c r="C808" t="s">
        <v>1092</v>
      </c>
      <c r="D808" t="s">
        <v>6399</v>
      </c>
      <c r="F8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8">
        <f>Tabla_Consulta_desde_proyectos[[#This Row],[PRYRAhoras]]-Tabla_Consulta_desde_proyectos[[#This Row],[Actuales]]</f>
        <v>0</v>
      </c>
      <c r="H808">
        <f>LEN(Tabla_Consulta_desde_proyectos[[#This Row],[PRYApath]])/5-1</f>
        <v>1</v>
      </c>
    </row>
    <row r="809" spans="1:8" hidden="1" x14ac:dyDescent="0.3">
      <c r="A809" t="s">
        <v>4971</v>
      </c>
      <c r="B809" t="s">
        <v>4489</v>
      </c>
      <c r="C809" t="s">
        <v>1093</v>
      </c>
      <c r="D809" t="s">
        <v>6400</v>
      </c>
      <c r="F8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09">
        <f>Tabla_Consulta_desde_proyectos[[#This Row],[PRYRAhoras]]-Tabla_Consulta_desde_proyectos[[#This Row],[Actuales]]</f>
        <v>0</v>
      </c>
      <c r="H809">
        <f>LEN(Tabla_Consulta_desde_proyectos[[#This Row],[PRYApath]])/5-1</f>
        <v>1</v>
      </c>
    </row>
    <row r="810" spans="1:8" hidden="1" x14ac:dyDescent="0.3">
      <c r="A810" t="s">
        <v>4971</v>
      </c>
      <c r="B810" t="s">
        <v>5636</v>
      </c>
      <c r="C810" t="s">
        <v>1094</v>
      </c>
      <c r="D810" t="s">
        <v>6401</v>
      </c>
      <c r="F8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0">
        <f>Tabla_Consulta_desde_proyectos[[#This Row],[PRYRAhoras]]-Tabla_Consulta_desde_proyectos[[#This Row],[Actuales]]</f>
        <v>0</v>
      </c>
      <c r="H810">
        <f>LEN(Tabla_Consulta_desde_proyectos[[#This Row],[PRYApath]])/5-1</f>
        <v>1</v>
      </c>
    </row>
    <row r="811" spans="1:8" hidden="1" x14ac:dyDescent="0.3">
      <c r="A811" t="s">
        <v>4971</v>
      </c>
      <c r="B811" t="s">
        <v>5637</v>
      </c>
      <c r="C811" t="s">
        <v>3904</v>
      </c>
      <c r="D811" t="s">
        <v>6950</v>
      </c>
      <c r="F8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1">
        <f>Tabla_Consulta_desde_proyectos[[#This Row],[PRYRAhoras]]-Tabla_Consulta_desde_proyectos[[#This Row],[Actuales]]</f>
        <v>0</v>
      </c>
      <c r="H811">
        <f>LEN(Tabla_Consulta_desde_proyectos[[#This Row],[PRYApath]])/5-1</f>
        <v>1</v>
      </c>
    </row>
    <row r="812" spans="1:8" hidden="1" x14ac:dyDescent="0.3">
      <c r="A812" t="s">
        <v>4971</v>
      </c>
      <c r="B812" t="s">
        <v>5638</v>
      </c>
      <c r="C812" t="s">
        <v>3905</v>
      </c>
      <c r="D812" t="s">
        <v>6952</v>
      </c>
      <c r="F8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2">
        <f>Tabla_Consulta_desde_proyectos[[#This Row],[PRYRAhoras]]-Tabla_Consulta_desde_proyectos[[#This Row],[Actuales]]</f>
        <v>0</v>
      </c>
      <c r="H812">
        <f>LEN(Tabla_Consulta_desde_proyectos[[#This Row],[PRYApath]])/5-1</f>
        <v>1</v>
      </c>
    </row>
    <row r="813" spans="1:8" hidden="1" x14ac:dyDescent="0.3">
      <c r="A813" t="s">
        <v>4971</v>
      </c>
      <c r="B813" t="s">
        <v>5690</v>
      </c>
      <c r="C813" t="s">
        <v>4336</v>
      </c>
      <c r="D813" t="s">
        <v>6405</v>
      </c>
      <c r="F8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3">
        <f>Tabla_Consulta_desde_proyectos[[#This Row],[PRYRAhoras]]-Tabla_Consulta_desde_proyectos[[#This Row],[Actuales]]</f>
        <v>0</v>
      </c>
      <c r="H813">
        <f>LEN(Tabla_Consulta_desde_proyectos[[#This Row],[PRYApath]])/5-1</f>
        <v>1</v>
      </c>
    </row>
    <row r="814" spans="1:8" hidden="1" x14ac:dyDescent="0.3">
      <c r="A814" t="s">
        <v>4971</v>
      </c>
      <c r="B814" t="s">
        <v>4956</v>
      </c>
      <c r="C814" t="s">
        <v>4337</v>
      </c>
      <c r="D814" t="s">
        <v>6954</v>
      </c>
      <c r="F8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4">
        <f>Tabla_Consulta_desde_proyectos[[#This Row],[PRYRAhoras]]-Tabla_Consulta_desde_proyectos[[#This Row],[Actuales]]</f>
        <v>0</v>
      </c>
      <c r="H814">
        <f>LEN(Tabla_Consulta_desde_proyectos[[#This Row],[PRYApath]])/5-1</f>
        <v>1</v>
      </c>
    </row>
    <row r="815" spans="1:8" hidden="1" x14ac:dyDescent="0.3">
      <c r="A815" t="s">
        <v>4651</v>
      </c>
      <c r="B815" t="s">
        <v>1085</v>
      </c>
      <c r="C815" t="s">
        <v>7158</v>
      </c>
      <c r="D815" t="s">
        <v>7159</v>
      </c>
      <c r="E815">
        <v>117.75</v>
      </c>
      <c r="F8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117.75</v>
      </c>
      <c r="G815">
        <f>Tabla_Consulta_desde_proyectos[[#This Row],[PRYRAhoras]]-Tabla_Consulta_desde_proyectos[[#This Row],[Actuales]]</f>
        <v>0</v>
      </c>
      <c r="H815">
        <f>LEN(Tabla_Consulta_desde_proyectos[[#This Row],[PRYApath]])/5-1</f>
        <v>0</v>
      </c>
    </row>
    <row r="816" spans="1:8" hidden="1" x14ac:dyDescent="0.3">
      <c r="A816" t="s">
        <v>4651</v>
      </c>
      <c r="B816" t="s">
        <v>1086</v>
      </c>
      <c r="C816" t="s">
        <v>326</v>
      </c>
      <c r="D816" t="s">
        <v>7019</v>
      </c>
      <c r="E816">
        <v>117.75</v>
      </c>
      <c r="F8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117.75</v>
      </c>
      <c r="G816">
        <f>Tabla_Consulta_desde_proyectos[[#This Row],[PRYRAhoras]]-Tabla_Consulta_desde_proyectos[[#This Row],[Actuales]]</f>
        <v>0</v>
      </c>
      <c r="H816">
        <f>LEN(Tabla_Consulta_desde_proyectos[[#This Row],[PRYApath]])/5-1</f>
        <v>1</v>
      </c>
    </row>
    <row r="817" spans="1:8" hidden="1" x14ac:dyDescent="0.3">
      <c r="A817" t="s">
        <v>4651</v>
      </c>
      <c r="B817" t="s">
        <v>1098</v>
      </c>
      <c r="C817" t="s">
        <v>1087</v>
      </c>
      <c r="D817" t="s">
        <v>7020</v>
      </c>
      <c r="F8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7">
        <f>Tabla_Consulta_desde_proyectos[[#This Row],[PRYRAhoras]]-Tabla_Consulta_desde_proyectos[[#This Row],[Actuales]]</f>
        <v>0</v>
      </c>
      <c r="H817">
        <f>LEN(Tabla_Consulta_desde_proyectos[[#This Row],[PRYApath]])/5-1</f>
        <v>1</v>
      </c>
    </row>
    <row r="818" spans="1:8" hidden="1" x14ac:dyDescent="0.3">
      <c r="A818" t="s">
        <v>4651</v>
      </c>
      <c r="B818" t="s">
        <v>1099</v>
      </c>
      <c r="C818" t="s">
        <v>1088</v>
      </c>
      <c r="D818" t="s">
        <v>7021</v>
      </c>
      <c r="F8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8">
        <f>Tabla_Consulta_desde_proyectos[[#This Row],[PRYRAhoras]]-Tabla_Consulta_desde_proyectos[[#This Row],[Actuales]]</f>
        <v>0</v>
      </c>
      <c r="H818">
        <f>LEN(Tabla_Consulta_desde_proyectos[[#This Row],[PRYApath]])/5-1</f>
        <v>1</v>
      </c>
    </row>
    <row r="819" spans="1:8" hidden="1" x14ac:dyDescent="0.3">
      <c r="A819" t="s">
        <v>4651</v>
      </c>
      <c r="B819" t="s">
        <v>1100</v>
      </c>
      <c r="C819" t="s">
        <v>1092</v>
      </c>
      <c r="D819" t="s">
        <v>7022</v>
      </c>
      <c r="F8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19">
        <f>Tabla_Consulta_desde_proyectos[[#This Row],[PRYRAhoras]]-Tabla_Consulta_desde_proyectos[[#This Row],[Actuales]]</f>
        <v>0</v>
      </c>
      <c r="H819">
        <f>LEN(Tabla_Consulta_desde_proyectos[[#This Row],[PRYApath]])/5-1</f>
        <v>1</v>
      </c>
    </row>
    <row r="820" spans="1:8" hidden="1" x14ac:dyDescent="0.3">
      <c r="A820" t="s">
        <v>4651</v>
      </c>
      <c r="B820" t="s">
        <v>3576</v>
      </c>
      <c r="C820" t="s">
        <v>1093</v>
      </c>
      <c r="D820" t="s">
        <v>7023</v>
      </c>
      <c r="F8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0">
        <f>Tabla_Consulta_desde_proyectos[[#This Row],[PRYRAhoras]]-Tabla_Consulta_desde_proyectos[[#This Row],[Actuales]]</f>
        <v>0</v>
      </c>
      <c r="H820">
        <f>LEN(Tabla_Consulta_desde_proyectos[[#This Row],[PRYApath]])/5-1</f>
        <v>1</v>
      </c>
    </row>
    <row r="821" spans="1:8" hidden="1" x14ac:dyDescent="0.3">
      <c r="A821" t="s">
        <v>4651</v>
      </c>
      <c r="B821" t="s">
        <v>4538</v>
      </c>
      <c r="C821" t="s">
        <v>1094</v>
      </c>
      <c r="D821" t="s">
        <v>7024</v>
      </c>
      <c r="F8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1">
        <f>Tabla_Consulta_desde_proyectos[[#This Row],[PRYRAhoras]]-Tabla_Consulta_desde_proyectos[[#This Row],[Actuales]]</f>
        <v>0</v>
      </c>
      <c r="H821">
        <f>LEN(Tabla_Consulta_desde_proyectos[[#This Row],[PRYApath]])/5-1</f>
        <v>1</v>
      </c>
    </row>
    <row r="822" spans="1:8" hidden="1" x14ac:dyDescent="0.3">
      <c r="A822" t="s">
        <v>4651</v>
      </c>
      <c r="B822" t="s">
        <v>4919</v>
      </c>
      <c r="C822" t="s">
        <v>3904</v>
      </c>
      <c r="D822" t="s">
        <v>7025</v>
      </c>
      <c r="F8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2">
        <f>Tabla_Consulta_desde_proyectos[[#This Row],[PRYRAhoras]]-Tabla_Consulta_desde_proyectos[[#This Row],[Actuales]]</f>
        <v>0</v>
      </c>
      <c r="H822">
        <f>LEN(Tabla_Consulta_desde_proyectos[[#This Row],[PRYApath]])/5-1</f>
        <v>1</v>
      </c>
    </row>
    <row r="823" spans="1:8" hidden="1" x14ac:dyDescent="0.3">
      <c r="A823" t="s">
        <v>4651</v>
      </c>
      <c r="B823" t="s">
        <v>1089</v>
      </c>
      <c r="C823" t="s">
        <v>7160</v>
      </c>
      <c r="D823" t="s">
        <v>7026</v>
      </c>
      <c r="F8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3">
        <f>Tabla_Consulta_desde_proyectos[[#This Row],[PRYRAhoras]]-Tabla_Consulta_desde_proyectos[[#This Row],[Actuales]]</f>
        <v>0</v>
      </c>
      <c r="H823">
        <f>LEN(Tabla_Consulta_desde_proyectos[[#This Row],[PRYApath]])/5-1</f>
        <v>0</v>
      </c>
    </row>
    <row r="824" spans="1:8" hidden="1" x14ac:dyDescent="0.3">
      <c r="A824" t="s">
        <v>4651</v>
      </c>
      <c r="B824" t="s">
        <v>1090</v>
      </c>
      <c r="C824" t="s">
        <v>326</v>
      </c>
      <c r="D824" t="s">
        <v>7027</v>
      </c>
      <c r="F8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4">
        <f>Tabla_Consulta_desde_proyectos[[#This Row],[PRYRAhoras]]-Tabla_Consulta_desde_proyectos[[#This Row],[Actuales]]</f>
        <v>0</v>
      </c>
      <c r="H824">
        <f>LEN(Tabla_Consulta_desde_proyectos[[#This Row],[PRYApath]])/5-1</f>
        <v>1</v>
      </c>
    </row>
    <row r="825" spans="1:8" hidden="1" x14ac:dyDescent="0.3">
      <c r="A825" t="s">
        <v>4651</v>
      </c>
      <c r="B825" t="s">
        <v>1091</v>
      </c>
      <c r="C825" t="s">
        <v>1087</v>
      </c>
      <c r="D825" t="s">
        <v>7028</v>
      </c>
      <c r="F8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5">
        <f>Tabla_Consulta_desde_proyectos[[#This Row],[PRYRAhoras]]-Tabla_Consulta_desde_proyectos[[#This Row],[Actuales]]</f>
        <v>0</v>
      </c>
      <c r="H825">
        <f>LEN(Tabla_Consulta_desde_proyectos[[#This Row],[PRYApath]])/5-1</f>
        <v>1</v>
      </c>
    </row>
    <row r="826" spans="1:8" hidden="1" x14ac:dyDescent="0.3">
      <c r="A826" t="s">
        <v>4651</v>
      </c>
      <c r="B826" t="s">
        <v>4539</v>
      </c>
      <c r="C826" t="s">
        <v>1088</v>
      </c>
      <c r="D826" t="s">
        <v>7029</v>
      </c>
      <c r="F8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6">
        <f>Tabla_Consulta_desde_proyectos[[#This Row],[PRYRAhoras]]-Tabla_Consulta_desde_proyectos[[#This Row],[Actuales]]</f>
        <v>0</v>
      </c>
      <c r="H826">
        <f>LEN(Tabla_Consulta_desde_proyectos[[#This Row],[PRYApath]])/5-1</f>
        <v>1</v>
      </c>
    </row>
    <row r="827" spans="1:8" hidden="1" x14ac:dyDescent="0.3">
      <c r="A827" t="s">
        <v>4651</v>
      </c>
      <c r="B827" t="s">
        <v>4542</v>
      </c>
      <c r="C827" t="s">
        <v>1092</v>
      </c>
      <c r="D827" t="s">
        <v>7030</v>
      </c>
      <c r="F8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7">
        <f>Tabla_Consulta_desde_proyectos[[#This Row],[PRYRAhoras]]-Tabla_Consulta_desde_proyectos[[#This Row],[Actuales]]</f>
        <v>0</v>
      </c>
      <c r="H827">
        <f>LEN(Tabla_Consulta_desde_proyectos[[#This Row],[PRYApath]])/5-1</f>
        <v>1</v>
      </c>
    </row>
    <row r="828" spans="1:8" hidden="1" x14ac:dyDescent="0.3">
      <c r="A828" t="s">
        <v>4651</v>
      </c>
      <c r="B828" t="s">
        <v>5386</v>
      </c>
      <c r="C828" t="s">
        <v>1093</v>
      </c>
      <c r="D828" t="s">
        <v>7031</v>
      </c>
      <c r="F8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8">
        <f>Tabla_Consulta_desde_proyectos[[#This Row],[PRYRAhoras]]-Tabla_Consulta_desde_proyectos[[#This Row],[Actuales]]</f>
        <v>0</v>
      </c>
      <c r="H828">
        <f>LEN(Tabla_Consulta_desde_proyectos[[#This Row],[PRYApath]])/5-1</f>
        <v>1</v>
      </c>
    </row>
    <row r="829" spans="1:8" hidden="1" x14ac:dyDescent="0.3">
      <c r="A829" t="s">
        <v>4651</v>
      </c>
      <c r="B829" t="s">
        <v>4965</v>
      </c>
      <c r="C829" t="s">
        <v>1094</v>
      </c>
      <c r="D829" t="s">
        <v>7032</v>
      </c>
      <c r="F8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29">
        <f>Tabla_Consulta_desde_proyectos[[#This Row],[PRYRAhoras]]-Tabla_Consulta_desde_proyectos[[#This Row],[Actuales]]</f>
        <v>0</v>
      </c>
      <c r="H829">
        <f>LEN(Tabla_Consulta_desde_proyectos[[#This Row],[PRYApath]])/5-1</f>
        <v>1</v>
      </c>
    </row>
    <row r="830" spans="1:8" hidden="1" x14ac:dyDescent="0.3">
      <c r="A830" t="s">
        <v>4651</v>
      </c>
      <c r="B830" t="s">
        <v>4966</v>
      </c>
      <c r="C830" t="s">
        <v>3904</v>
      </c>
      <c r="D830" t="s">
        <v>7033</v>
      </c>
      <c r="F8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0">
        <f>Tabla_Consulta_desde_proyectos[[#This Row],[PRYRAhoras]]-Tabla_Consulta_desde_proyectos[[#This Row],[Actuales]]</f>
        <v>0</v>
      </c>
      <c r="H830">
        <f>LEN(Tabla_Consulta_desde_proyectos[[#This Row],[PRYApath]])/5-1</f>
        <v>1</v>
      </c>
    </row>
    <row r="831" spans="1:8" hidden="1" x14ac:dyDescent="0.3">
      <c r="A831" t="s">
        <v>4651</v>
      </c>
      <c r="B831" t="s">
        <v>4969</v>
      </c>
      <c r="C831" t="s">
        <v>3905</v>
      </c>
      <c r="D831" t="s">
        <v>7034</v>
      </c>
      <c r="F8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1">
        <f>Tabla_Consulta_desde_proyectos[[#This Row],[PRYRAhoras]]-Tabla_Consulta_desde_proyectos[[#This Row],[Actuales]]</f>
        <v>0</v>
      </c>
      <c r="H831">
        <f>LEN(Tabla_Consulta_desde_proyectos[[#This Row],[PRYApath]])/5-1</f>
        <v>1</v>
      </c>
    </row>
    <row r="832" spans="1:8" hidden="1" x14ac:dyDescent="0.3">
      <c r="A832" t="s">
        <v>346</v>
      </c>
      <c r="B832" t="s">
        <v>1085</v>
      </c>
      <c r="C832" t="s">
        <v>7161</v>
      </c>
      <c r="D832" t="s">
        <v>7162</v>
      </c>
      <c r="F8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2">
        <f>Tabla_Consulta_desde_proyectos[[#This Row],[PRYRAhoras]]-Tabla_Consulta_desde_proyectos[[#This Row],[Actuales]]</f>
        <v>0</v>
      </c>
      <c r="H832">
        <f>LEN(Tabla_Consulta_desde_proyectos[[#This Row],[PRYApath]])/5-1</f>
        <v>0</v>
      </c>
    </row>
    <row r="833" spans="1:8" hidden="1" x14ac:dyDescent="0.3">
      <c r="A833" t="s">
        <v>346</v>
      </c>
      <c r="B833" t="s">
        <v>1086</v>
      </c>
      <c r="C833" t="s">
        <v>326</v>
      </c>
      <c r="D833" t="s">
        <v>7088</v>
      </c>
      <c r="F8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3">
        <f>Tabla_Consulta_desde_proyectos[[#This Row],[PRYRAhoras]]-Tabla_Consulta_desde_proyectos[[#This Row],[Actuales]]</f>
        <v>0</v>
      </c>
      <c r="H833">
        <f>LEN(Tabla_Consulta_desde_proyectos[[#This Row],[PRYApath]])/5-1</f>
        <v>1</v>
      </c>
    </row>
    <row r="834" spans="1:8" hidden="1" x14ac:dyDescent="0.3">
      <c r="A834" t="s">
        <v>346</v>
      </c>
      <c r="B834" t="s">
        <v>1097</v>
      </c>
      <c r="C834" t="s">
        <v>1087</v>
      </c>
      <c r="D834" t="s">
        <v>7089</v>
      </c>
      <c r="F8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4">
        <f>Tabla_Consulta_desde_proyectos[[#This Row],[PRYRAhoras]]-Tabla_Consulta_desde_proyectos[[#This Row],[Actuales]]</f>
        <v>0</v>
      </c>
      <c r="H834">
        <f>LEN(Tabla_Consulta_desde_proyectos[[#This Row],[PRYApath]])/5-1</f>
        <v>1</v>
      </c>
    </row>
    <row r="835" spans="1:8" hidden="1" x14ac:dyDescent="0.3">
      <c r="A835" t="s">
        <v>346</v>
      </c>
      <c r="B835" t="s">
        <v>1098</v>
      </c>
      <c r="C835" t="s">
        <v>1088</v>
      </c>
      <c r="D835" t="s">
        <v>7090</v>
      </c>
      <c r="F8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5">
        <f>Tabla_Consulta_desde_proyectos[[#This Row],[PRYRAhoras]]-Tabla_Consulta_desde_proyectos[[#This Row],[Actuales]]</f>
        <v>0</v>
      </c>
      <c r="H835">
        <f>LEN(Tabla_Consulta_desde_proyectos[[#This Row],[PRYApath]])/5-1</f>
        <v>1</v>
      </c>
    </row>
    <row r="836" spans="1:8" hidden="1" x14ac:dyDescent="0.3">
      <c r="A836" t="s">
        <v>346</v>
      </c>
      <c r="B836" t="s">
        <v>1099</v>
      </c>
      <c r="C836" t="s">
        <v>1092</v>
      </c>
      <c r="D836" t="s">
        <v>7091</v>
      </c>
      <c r="F8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6">
        <f>Tabla_Consulta_desde_proyectos[[#This Row],[PRYRAhoras]]-Tabla_Consulta_desde_proyectos[[#This Row],[Actuales]]</f>
        <v>0</v>
      </c>
      <c r="H836">
        <f>LEN(Tabla_Consulta_desde_proyectos[[#This Row],[PRYApath]])/5-1</f>
        <v>1</v>
      </c>
    </row>
    <row r="837" spans="1:8" hidden="1" x14ac:dyDescent="0.3">
      <c r="A837" t="s">
        <v>346</v>
      </c>
      <c r="B837" t="s">
        <v>1100</v>
      </c>
      <c r="C837" t="s">
        <v>1093</v>
      </c>
      <c r="D837" t="s">
        <v>7092</v>
      </c>
      <c r="F8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7">
        <f>Tabla_Consulta_desde_proyectos[[#This Row],[PRYRAhoras]]-Tabla_Consulta_desde_proyectos[[#This Row],[Actuales]]</f>
        <v>0</v>
      </c>
      <c r="H837">
        <f>LEN(Tabla_Consulta_desde_proyectos[[#This Row],[PRYApath]])/5-1</f>
        <v>1</v>
      </c>
    </row>
    <row r="838" spans="1:8" hidden="1" x14ac:dyDescent="0.3">
      <c r="A838" t="s">
        <v>346</v>
      </c>
      <c r="B838" t="s">
        <v>3576</v>
      </c>
      <c r="C838" t="s">
        <v>1094</v>
      </c>
      <c r="D838" t="s">
        <v>7093</v>
      </c>
      <c r="F8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8">
        <f>Tabla_Consulta_desde_proyectos[[#This Row],[PRYRAhoras]]-Tabla_Consulta_desde_proyectos[[#This Row],[Actuales]]</f>
        <v>0</v>
      </c>
      <c r="H838">
        <f>LEN(Tabla_Consulta_desde_proyectos[[#This Row],[PRYApath]])/5-1</f>
        <v>1</v>
      </c>
    </row>
    <row r="839" spans="1:8" hidden="1" x14ac:dyDescent="0.3">
      <c r="A839" t="s">
        <v>346</v>
      </c>
      <c r="B839" t="s">
        <v>3846</v>
      </c>
      <c r="C839" t="s">
        <v>3904</v>
      </c>
      <c r="D839" t="s">
        <v>7094</v>
      </c>
      <c r="F8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39">
        <f>Tabla_Consulta_desde_proyectos[[#This Row],[PRYRAhoras]]-Tabla_Consulta_desde_proyectos[[#This Row],[Actuales]]</f>
        <v>0</v>
      </c>
      <c r="H839">
        <f>LEN(Tabla_Consulta_desde_proyectos[[#This Row],[PRYApath]])/5-1</f>
        <v>1</v>
      </c>
    </row>
    <row r="840" spans="1:8" hidden="1" x14ac:dyDescent="0.3">
      <c r="A840" t="s">
        <v>346</v>
      </c>
      <c r="B840" t="s">
        <v>3577</v>
      </c>
      <c r="C840" t="s">
        <v>3905</v>
      </c>
      <c r="D840" t="s">
        <v>7095</v>
      </c>
      <c r="F8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0">
        <f>Tabla_Consulta_desde_proyectos[[#This Row],[PRYRAhoras]]-Tabla_Consulta_desde_proyectos[[#This Row],[Actuales]]</f>
        <v>0</v>
      </c>
      <c r="H840">
        <f>LEN(Tabla_Consulta_desde_proyectos[[#This Row],[PRYApath]])/5-1</f>
        <v>1</v>
      </c>
    </row>
    <row r="841" spans="1:8" hidden="1" x14ac:dyDescent="0.3">
      <c r="A841" t="s">
        <v>346</v>
      </c>
      <c r="B841" t="s">
        <v>4538</v>
      </c>
      <c r="C841" t="s">
        <v>4336</v>
      </c>
      <c r="D841" t="s">
        <v>7096</v>
      </c>
      <c r="F8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1">
        <f>Tabla_Consulta_desde_proyectos[[#This Row],[PRYRAhoras]]-Tabla_Consulta_desde_proyectos[[#This Row],[Actuales]]</f>
        <v>0</v>
      </c>
      <c r="H841">
        <f>LEN(Tabla_Consulta_desde_proyectos[[#This Row],[PRYApath]])/5-1</f>
        <v>1</v>
      </c>
    </row>
    <row r="842" spans="1:8" hidden="1" x14ac:dyDescent="0.3">
      <c r="A842" t="s">
        <v>346</v>
      </c>
      <c r="B842" t="s">
        <v>7144</v>
      </c>
      <c r="C842" t="s">
        <v>4337</v>
      </c>
      <c r="D842" t="s">
        <v>7097</v>
      </c>
      <c r="F8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2">
        <f>Tabla_Consulta_desde_proyectos[[#This Row],[PRYRAhoras]]-Tabla_Consulta_desde_proyectos[[#This Row],[Actuales]]</f>
        <v>0</v>
      </c>
      <c r="H842">
        <f>LEN(Tabla_Consulta_desde_proyectos[[#This Row],[PRYApath]])/5-1</f>
        <v>1</v>
      </c>
    </row>
    <row r="843" spans="1:8" hidden="1" x14ac:dyDescent="0.3">
      <c r="A843" t="s">
        <v>346</v>
      </c>
      <c r="B843" t="s">
        <v>1089</v>
      </c>
      <c r="C843" t="s">
        <v>7163</v>
      </c>
      <c r="D843" t="s">
        <v>7162</v>
      </c>
      <c r="F8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3">
        <f>Tabla_Consulta_desde_proyectos[[#This Row],[PRYRAhoras]]-Tabla_Consulta_desde_proyectos[[#This Row],[Actuales]]</f>
        <v>0</v>
      </c>
      <c r="H843">
        <f>LEN(Tabla_Consulta_desde_proyectos[[#This Row],[PRYApath]])/5-1</f>
        <v>0</v>
      </c>
    </row>
    <row r="844" spans="1:8" hidden="1" x14ac:dyDescent="0.3">
      <c r="A844" t="s">
        <v>346</v>
      </c>
      <c r="B844" t="s">
        <v>1090</v>
      </c>
      <c r="C844" t="s">
        <v>326</v>
      </c>
      <c r="D844" t="s">
        <v>7088</v>
      </c>
      <c r="F8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4">
        <f>Tabla_Consulta_desde_proyectos[[#This Row],[PRYRAhoras]]-Tabla_Consulta_desde_proyectos[[#This Row],[Actuales]]</f>
        <v>0</v>
      </c>
      <c r="H844">
        <f>LEN(Tabla_Consulta_desde_proyectos[[#This Row],[PRYApath]])/5-1</f>
        <v>1</v>
      </c>
    </row>
    <row r="845" spans="1:8" hidden="1" x14ac:dyDescent="0.3">
      <c r="A845" t="s">
        <v>346</v>
      </c>
      <c r="B845" t="s">
        <v>1091</v>
      </c>
      <c r="C845" t="s">
        <v>1087</v>
      </c>
      <c r="D845" t="s">
        <v>7089</v>
      </c>
      <c r="F8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5">
        <f>Tabla_Consulta_desde_proyectos[[#This Row],[PRYRAhoras]]-Tabla_Consulta_desde_proyectos[[#This Row],[Actuales]]</f>
        <v>0</v>
      </c>
      <c r="H845">
        <f>LEN(Tabla_Consulta_desde_proyectos[[#This Row],[PRYApath]])/5-1</f>
        <v>1</v>
      </c>
    </row>
    <row r="846" spans="1:8" hidden="1" x14ac:dyDescent="0.3">
      <c r="A846" t="s">
        <v>346</v>
      </c>
      <c r="B846" t="s">
        <v>4539</v>
      </c>
      <c r="C846" t="s">
        <v>1088</v>
      </c>
      <c r="D846" t="s">
        <v>7090</v>
      </c>
      <c r="F8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6">
        <f>Tabla_Consulta_desde_proyectos[[#This Row],[PRYRAhoras]]-Tabla_Consulta_desde_proyectos[[#This Row],[Actuales]]</f>
        <v>0</v>
      </c>
      <c r="H846">
        <f>LEN(Tabla_Consulta_desde_proyectos[[#This Row],[PRYApath]])/5-1</f>
        <v>1</v>
      </c>
    </row>
    <row r="847" spans="1:8" hidden="1" x14ac:dyDescent="0.3">
      <c r="A847" t="s">
        <v>346</v>
      </c>
      <c r="B847" t="s">
        <v>4542</v>
      </c>
      <c r="C847" t="s">
        <v>1092</v>
      </c>
      <c r="D847" t="s">
        <v>7091</v>
      </c>
      <c r="F8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7">
        <f>Tabla_Consulta_desde_proyectos[[#This Row],[PRYRAhoras]]-Tabla_Consulta_desde_proyectos[[#This Row],[Actuales]]</f>
        <v>0</v>
      </c>
      <c r="H847">
        <f>LEN(Tabla_Consulta_desde_proyectos[[#This Row],[PRYApath]])/5-1</f>
        <v>1</v>
      </c>
    </row>
    <row r="848" spans="1:8" hidden="1" x14ac:dyDescent="0.3">
      <c r="A848" t="s">
        <v>346</v>
      </c>
      <c r="B848" t="s">
        <v>5386</v>
      </c>
      <c r="C848" t="s">
        <v>1093</v>
      </c>
      <c r="D848" t="s">
        <v>7092</v>
      </c>
      <c r="F8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8">
        <f>Tabla_Consulta_desde_proyectos[[#This Row],[PRYRAhoras]]-Tabla_Consulta_desde_proyectos[[#This Row],[Actuales]]</f>
        <v>0</v>
      </c>
      <c r="H848">
        <f>LEN(Tabla_Consulta_desde_proyectos[[#This Row],[PRYApath]])/5-1</f>
        <v>1</v>
      </c>
    </row>
    <row r="849" spans="1:8" hidden="1" x14ac:dyDescent="0.3">
      <c r="A849" t="s">
        <v>346</v>
      </c>
      <c r="B849" t="s">
        <v>4965</v>
      </c>
      <c r="C849" t="s">
        <v>1094</v>
      </c>
      <c r="D849" t="s">
        <v>7093</v>
      </c>
      <c r="F8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49">
        <f>Tabla_Consulta_desde_proyectos[[#This Row],[PRYRAhoras]]-Tabla_Consulta_desde_proyectos[[#This Row],[Actuales]]</f>
        <v>0</v>
      </c>
      <c r="H849">
        <f>LEN(Tabla_Consulta_desde_proyectos[[#This Row],[PRYApath]])/5-1</f>
        <v>1</v>
      </c>
    </row>
    <row r="850" spans="1:8" hidden="1" x14ac:dyDescent="0.3">
      <c r="A850" t="s">
        <v>346</v>
      </c>
      <c r="B850" t="s">
        <v>4966</v>
      </c>
      <c r="C850" t="s">
        <v>3904</v>
      </c>
      <c r="D850" t="s">
        <v>7094</v>
      </c>
      <c r="F8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0">
        <f>Tabla_Consulta_desde_proyectos[[#This Row],[PRYRAhoras]]-Tabla_Consulta_desde_proyectos[[#This Row],[Actuales]]</f>
        <v>0</v>
      </c>
      <c r="H850">
        <f>LEN(Tabla_Consulta_desde_proyectos[[#This Row],[PRYApath]])/5-1</f>
        <v>1</v>
      </c>
    </row>
    <row r="851" spans="1:8" hidden="1" x14ac:dyDescent="0.3">
      <c r="A851" t="s">
        <v>346</v>
      </c>
      <c r="B851" t="s">
        <v>4969</v>
      </c>
      <c r="C851" t="s">
        <v>3905</v>
      </c>
      <c r="D851" t="s">
        <v>7095</v>
      </c>
      <c r="F8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1">
        <f>Tabla_Consulta_desde_proyectos[[#This Row],[PRYRAhoras]]-Tabla_Consulta_desde_proyectos[[#This Row],[Actuales]]</f>
        <v>0</v>
      </c>
      <c r="H851">
        <f>LEN(Tabla_Consulta_desde_proyectos[[#This Row],[PRYApath]])/5-1</f>
        <v>1</v>
      </c>
    </row>
    <row r="852" spans="1:8" hidden="1" x14ac:dyDescent="0.3">
      <c r="A852" t="s">
        <v>346</v>
      </c>
      <c r="B852" t="s">
        <v>6404</v>
      </c>
      <c r="C852" t="s">
        <v>4336</v>
      </c>
      <c r="D852" t="s">
        <v>7096</v>
      </c>
      <c r="F8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2">
        <f>Tabla_Consulta_desde_proyectos[[#This Row],[PRYRAhoras]]-Tabla_Consulta_desde_proyectos[[#This Row],[Actuales]]</f>
        <v>0</v>
      </c>
      <c r="H852">
        <f>LEN(Tabla_Consulta_desde_proyectos[[#This Row],[PRYApath]])/5-1</f>
        <v>1</v>
      </c>
    </row>
    <row r="853" spans="1:8" hidden="1" x14ac:dyDescent="0.3">
      <c r="A853" t="s">
        <v>346</v>
      </c>
      <c r="B853" t="s">
        <v>6406</v>
      </c>
      <c r="C853" t="s">
        <v>4337</v>
      </c>
      <c r="D853" t="s">
        <v>7097</v>
      </c>
      <c r="F8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3">
        <f>Tabla_Consulta_desde_proyectos[[#This Row],[PRYRAhoras]]-Tabla_Consulta_desde_proyectos[[#This Row],[Actuales]]</f>
        <v>0</v>
      </c>
      <c r="H853">
        <f>LEN(Tabla_Consulta_desde_proyectos[[#This Row],[PRYApath]])/5-1</f>
        <v>1</v>
      </c>
    </row>
    <row r="854" spans="1:8" hidden="1" x14ac:dyDescent="0.3">
      <c r="A854" t="s">
        <v>346</v>
      </c>
      <c r="B854" t="s">
        <v>7164</v>
      </c>
      <c r="C854" t="s">
        <v>4338</v>
      </c>
      <c r="D854" t="s">
        <v>7100</v>
      </c>
      <c r="F8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4">
        <f>Tabla_Consulta_desde_proyectos[[#This Row],[PRYRAhoras]]-Tabla_Consulta_desde_proyectos[[#This Row],[Actuales]]</f>
        <v>0</v>
      </c>
      <c r="H854">
        <f>LEN(Tabla_Consulta_desde_proyectos[[#This Row],[PRYApath]])/5-1</f>
        <v>1</v>
      </c>
    </row>
    <row r="855" spans="1:8" hidden="1" x14ac:dyDescent="0.3">
      <c r="A855" t="s">
        <v>346</v>
      </c>
      <c r="B855" t="s">
        <v>1095</v>
      </c>
      <c r="C855" t="s">
        <v>7128</v>
      </c>
      <c r="D855" t="s">
        <v>7129</v>
      </c>
      <c r="E855">
        <v>113.86</v>
      </c>
      <c r="F8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113.86</v>
      </c>
      <c r="G855">
        <f>Tabla_Consulta_desde_proyectos[[#This Row],[PRYRAhoras]]-Tabla_Consulta_desde_proyectos[[#This Row],[Actuales]]</f>
        <v>0</v>
      </c>
      <c r="H855">
        <f>LEN(Tabla_Consulta_desde_proyectos[[#This Row],[PRYApath]])/5-1</f>
        <v>0</v>
      </c>
    </row>
    <row r="856" spans="1:8" hidden="1" x14ac:dyDescent="0.3">
      <c r="A856" t="s">
        <v>346</v>
      </c>
      <c r="B856" t="s">
        <v>1096</v>
      </c>
      <c r="C856" t="s">
        <v>326</v>
      </c>
      <c r="D856" t="s">
        <v>7130</v>
      </c>
      <c r="E856">
        <v>7</v>
      </c>
      <c r="F8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</v>
      </c>
      <c r="G856">
        <f>Tabla_Consulta_desde_proyectos[[#This Row],[PRYRAhoras]]-Tabla_Consulta_desde_proyectos[[#This Row],[Actuales]]</f>
        <v>0</v>
      </c>
      <c r="H856">
        <f>LEN(Tabla_Consulta_desde_proyectos[[#This Row],[PRYApath]])/5-1</f>
        <v>1</v>
      </c>
    </row>
    <row r="857" spans="1:8" hidden="1" x14ac:dyDescent="0.3">
      <c r="A857" t="s">
        <v>346</v>
      </c>
      <c r="B857" t="s">
        <v>3515</v>
      </c>
      <c r="C857" t="s">
        <v>1087</v>
      </c>
      <c r="D857" t="s">
        <v>7131</v>
      </c>
      <c r="E857">
        <v>56.53</v>
      </c>
      <c r="F8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56.53</v>
      </c>
      <c r="G857">
        <f>Tabla_Consulta_desde_proyectos[[#This Row],[PRYRAhoras]]-Tabla_Consulta_desde_proyectos[[#This Row],[Actuales]]</f>
        <v>0</v>
      </c>
      <c r="H857">
        <f>LEN(Tabla_Consulta_desde_proyectos[[#This Row],[PRYApath]])/5-1</f>
        <v>1</v>
      </c>
    </row>
    <row r="858" spans="1:8" hidden="1" x14ac:dyDescent="0.3">
      <c r="A858" t="s">
        <v>346</v>
      </c>
      <c r="B858" t="s">
        <v>3516</v>
      </c>
      <c r="C858" t="s">
        <v>1088</v>
      </c>
      <c r="D858" t="s">
        <v>7132</v>
      </c>
      <c r="E858">
        <v>19.579999999999998</v>
      </c>
      <c r="F8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19.579999999999998</v>
      </c>
      <c r="G858">
        <f>Tabla_Consulta_desde_proyectos[[#This Row],[PRYRAhoras]]-Tabla_Consulta_desde_proyectos[[#This Row],[Actuales]]</f>
        <v>0</v>
      </c>
      <c r="H858">
        <f>LEN(Tabla_Consulta_desde_proyectos[[#This Row],[PRYApath]])/5-1</f>
        <v>1</v>
      </c>
    </row>
    <row r="859" spans="1:8" hidden="1" x14ac:dyDescent="0.3">
      <c r="A859" t="s">
        <v>346</v>
      </c>
      <c r="B859" t="s">
        <v>3517</v>
      </c>
      <c r="C859" t="s">
        <v>1092</v>
      </c>
      <c r="D859" t="s">
        <v>7133</v>
      </c>
      <c r="F8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59">
        <f>Tabla_Consulta_desde_proyectos[[#This Row],[PRYRAhoras]]-Tabla_Consulta_desde_proyectos[[#This Row],[Actuales]]</f>
        <v>0</v>
      </c>
      <c r="H859">
        <f>LEN(Tabla_Consulta_desde_proyectos[[#This Row],[PRYApath]])/5-1</f>
        <v>1</v>
      </c>
    </row>
    <row r="860" spans="1:8" hidden="1" x14ac:dyDescent="0.3">
      <c r="A860" t="s">
        <v>346</v>
      </c>
      <c r="B860" t="s">
        <v>5507</v>
      </c>
      <c r="C860" t="s">
        <v>1093</v>
      </c>
      <c r="D860" t="s">
        <v>7134</v>
      </c>
      <c r="F8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0">
        <f>Tabla_Consulta_desde_proyectos[[#This Row],[PRYRAhoras]]-Tabla_Consulta_desde_proyectos[[#This Row],[Actuales]]</f>
        <v>0</v>
      </c>
      <c r="H860">
        <f>LEN(Tabla_Consulta_desde_proyectos[[#This Row],[PRYApath]])/5-1</f>
        <v>1</v>
      </c>
    </row>
    <row r="861" spans="1:8" hidden="1" x14ac:dyDescent="0.3">
      <c r="A861" t="s">
        <v>346</v>
      </c>
      <c r="B861" t="s">
        <v>5003</v>
      </c>
      <c r="C861" t="s">
        <v>1094</v>
      </c>
      <c r="D861" t="s">
        <v>7135</v>
      </c>
      <c r="E861">
        <v>1</v>
      </c>
      <c r="F8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861">
        <f>Tabla_Consulta_desde_proyectos[[#This Row],[PRYRAhoras]]-Tabla_Consulta_desde_proyectos[[#This Row],[Actuales]]</f>
        <v>0</v>
      </c>
      <c r="H861">
        <f>LEN(Tabla_Consulta_desde_proyectos[[#This Row],[PRYApath]])/5-1</f>
        <v>1</v>
      </c>
    </row>
    <row r="862" spans="1:8" hidden="1" x14ac:dyDescent="0.3">
      <c r="A862" t="s">
        <v>346</v>
      </c>
      <c r="B862" t="s">
        <v>5005</v>
      </c>
      <c r="C862" t="s">
        <v>3904</v>
      </c>
      <c r="D862" t="s">
        <v>7136</v>
      </c>
      <c r="E862">
        <v>28.25</v>
      </c>
      <c r="F8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28.25</v>
      </c>
      <c r="G862">
        <f>Tabla_Consulta_desde_proyectos[[#This Row],[PRYRAhoras]]-Tabla_Consulta_desde_proyectos[[#This Row],[Actuales]]</f>
        <v>0</v>
      </c>
      <c r="H862">
        <f>LEN(Tabla_Consulta_desde_proyectos[[#This Row],[PRYApath]])/5-1</f>
        <v>1</v>
      </c>
    </row>
    <row r="863" spans="1:8" hidden="1" x14ac:dyDescent="0.3">
      <c r="A863" t="s">
        <v>346</v>
      </c>
      <c r="B863" t="s">
        <v>5006</v>
      </c>
      <c r="C863" t="s">
        <v>3905</v>
      </c>
      <c r="D863" t="s">
        <v>7137</v>
      </c>
      <c r="E863">
        <v>1.5</v>
      </c>
      <c r="F8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863">
        <f>Tabla_Consulta_desde_proyectos[[#This Row],[PRYRAhoras]]-Tabla_Consulta_desde_proyectos[[#This Row],[Actuales]]</f>
        <v>0</v>
      </c>
      <c r="H863">
        <f>LEN(Tabla_Consulta_desde_proyectos[[#This Row],[PRYApath]])/5-1</f>
        <v>1</v>
      </c>
    </row>
    <row r="864" spans="1:8" hidden="1" x14ac:dyDescent="0.3">
      <c r="A864" t="s">
        <v>72</v>
      </c>
      <c r="B864" t="s">
        <v>1085</v>
      </c>
      <c r="C864" t="s">
        <v>7165</v>
      </c>
      <c r="D864" t="s">
        <v>6388</v>
      </c>
      <c r="E864">
        <v>98.55</v>
      </c>
      <c r="F8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98.55</v>
      </c>
      <c r="G864">
        <f>Tabla_Consulta_desde_proyectos[[#This Row],[PRYRAhoras]]-Tabla_Consulta_desde_proyectos[[#This Row],[Actuales]]</f>
        <v>0</v>
      </c>
      <c r="H864">
        <f>LEN(Tabla_Consulta_desde_proyectos[[#This Row],[PRYApath]])/5-1</f>
        <v>0</v>
      </c>
    </row>
    <row r="865" spans="1:8" hidden="1" x14ac:dyDescent="0.3">
      <c r="A865" t="s">
        <v>72</v>
      </c>
      <c r="B865" t="s">
        <v>1086</v>
      </c>
      <c r="C865" t="s">
        <v>6387</v>
      </c>
      <c r="D865" t="s">
        <v>7166</v>
      </c>
      <c r="F8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5">
        <f>Tabla_Consulta_desde_proyectos[[#This Row],[PRYRAhoras]]-Tabla_Consulta_desde_proyectos[[#This Row],[Actuales]]</f>
        <v>0</v>
      </c>
      <c r="H865">
        <f>LEN(Tabla_Consulta_desde_proyectos[[#This Row],[PRYApath]])/5-1</f>
        <v>1</v>
      </c>
    </row>
    <row r="866" spans="1:8" hidden="1" x14ac:dyDescent="0.3">
      <c r="A866" t="s">
        <v>72</v>
      </c>
      <c r="B866" t="s">
        <v>4925</v>
      </c>
      <c r="C866" t="s">
        <v>326</v>
      </c>
      <c r="D866" t="s">
        <v>6389</v>
      </c>
      <c r="F8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6">
        <f>Tabla_Consulta_desde_proyectos[[#This Row],[PRYRAhoras]]-Tabla_Consulta_desde_proyectos[[#This Row],[Actuales]]</f>
        <v>0</v>
      </c>
      <c r="H866">
        <f>LEN(Tabla_Consulta_desde_proyectos[[#This Row],[PRYApath]])/5-1</f>
        <v>2</v>
      </c>
    </row>
    <row r="867" spans="1:8" hidden="1" x14ac:dyDescent="0.3">
      <c r="A867" t="s">
        <v>72</v>
      </c>
      <c r="B867" t="s">
        <v>4926</v>
      </c>
      <c r="C867" t="s">
        <v>1087</v>
      </c>
      <c r="D867" t="s">
        <v>6390</v>
      </c>
      <c r="F8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7">
        <f>Tabla_Consulta_desde_proyectos[[#This Row],[PRYRAhoras]]-Tabla_Consulta_desde_proyectos[[#This Row],[Actuales]]</f>
        <v>0</v>
      </c>
      <c r="H867">
        <f>LEN(Tabla_Consulta_desde_proyectos[[#This Row],[PRYApath]])/5-1</f>
        <v>2</v>
      </c>
    </row>
    <row r="868" spans="1:8" hidden="1" x14ac:dyDescent="0.3">
      <c r="A868" t="s">
        <v>72</v>
      </c>
      <c r="B868" t="s">
        <v>4927</v>
      </c>
      <c r="C868" t="s">
        <v>1088</v>
      </c>
      <c r="D868" t="s">
        <v>6391</v>
      </c>
      <c r="F8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68">
        <f>Tabla_Consulta_desde_proyectos[[#This Row],[PRYRAhoras]]-Tabla_Consulta_desde_proyectos[[#This Row],[Actuales]]</f>
        <v>0</v>
      </c>
      <c r="H868">
        <f>LEN(Tabla_Consulta_desde_proyectos[[#This Row],[PRYApath]])/5-1</f>
        <v>2</v>
      </c>
    </row>
    <row r="869" spans="1:8" hidden="1" x14ac:dyDescent="0.3">
      <c r="A869" t="s">
        <v>72</v>
      </c>
      <c r="B869" t="s">
        <v>1097</v>
      </c>
      <c r="C869" t="s">
        <v>7167</v>
      </c>
      <c r="D869" t="s">
        <v>5007</v>
      </c>
      <c r="E869">
        <v>98.55</v>
      </c>
      <c r="F8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98.55</v>
      </c>
      <c r="G869">
        <f>Tabla_Consulta_desde_proyectos[[#This Row],[PRYRAhoras]]-Tabla_Consulta_desde_proyectos[[#This Row],[Actuales]]</f>
        <v>0</v>
      </c>
      <c r="H869">
        <f>LEN(Tabla_Consulta_desde_proyectos[[#This Row],[PRYApath]])/5-1</f>
        <v>1</v>
      </c>
    </row>
    <row r="870" spans="1:8" hidden="1" x14ac:dyDescent="0.3">
      <c r="A870" t="s">
        <v>72</v>
      </c>
      <c r="B870" t="s">
        <v>4928</v>
      </c>
      <c r="C870" t="s">
        <v>326</v>
      </c>
      <c r="D870" t="s">
        <v>6396</v>
      </c>
      <c r="E870">
        <v>51.3</v>
      </c>
      <c r="F8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51.3</v>
      </c>
      <c r="G870">
        <f>Tabla_Consulta_desde_proyectos[[#This Row],[PRYRAhoras]]-Tabla_Consulta_desde_proyectos[[#This Row],[Actuales]]</f>
        <v>0</v>
      </c>
      <c r="H870">
        <f>LEN(Tabla_Consulta_desde_proyectos[[#This Row],[PRYApath]])/5-1</f>
        <v>2</v>
      </c>
    </row>
    <row r="871" spans="1:8" hidden="1" x14ac:dyDescent="0.3">
      <c r="A871" t="s">
        <v>72</v>
      </c>
      <c r="B871" t="s">
        <v>4929</v>
      </c>
      <c r="C871" t="s">
        <v>1087</v>
      </c>
      <c r="D871" t="s">
        <v>6397</v>
      </c>
      <c r="F8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71">
        <f>Tabla_Consulta_desde_proyectos[[#This Row],[PRYRAhoras]]-Tabla_Consulta_desde_proyectos[[#This Row],[Actuales]]</f>
        <v>0</v>
      </c>
      <c r="H871">
        <f>LEN(Tabla_Consulta_desde_proyectos[[#This Row],[PRYApath]])/5-1</f>
        <v>2</v>
      </c>
    </row>
    <row r="872" spans="1:8" hidden="1" x14ac:dyDescent="0.3">
      <c r="A872" t="s">
        <v>72</v>
      </c>
      <c r="B872" t="s">
        <v>5008</v>
      </c>
      <c r="C872" t="s">
        <v>1088</v>
      </c>
      <c r="D872" t="s">
        <v>6398</v>
      </c>
      <c r="E872">
        <v>19</v>
      </c>
      <c r="F8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872">
        <f>Tabla_Consulta_desde_proyectos[[#This Row],[PRYRAhoras]]-Tabla_Consulta_desde_proyectos[[#This Row],[Actuales]]</f>
        <v>0</v>
      </c>
      <c r="H872">
        <f>LEN(Tabla_Consulta_desde_proyectos[[#This Row],[PRYApath]])/5-1</f>
        <v>2</v>
      </c>
    </row>
    <row r="873" spans="1:8" hidden="1" x14ac:dyDescent="0.3">
      <c r="A873" t="s">
        <v>72</v>
      </c>
      <c r="B873" t="s">
        <v>5009</v>
      </c>
      <c r="C873" t="s">
        <v>1092</v>
      </c>
      <c r="D873" t="s">
        <v>6399</v>
      </c>
      <c r="E873">
        <v>5</v>
      </c>
      <c r="F8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873">
        <f>Tabla_Consulta_desde_proyectos[[#This Row],[PRYRAhoras]]-Tabla_Consulta_desde_proyectos[[#This Row],[Actuales]]</f>
        <v>0</v>
      </c>
      <c r="H873">
        <f>LEN(Tabla_Consulta_desde_proyectos[[#This Row],[PRYApath]])/5-1</f>
        <v>2</v>
      </c>
    </row>
    <row r="874" spans="1:8" hidden="1" x14ac:dyDescent="0.3">
      <c r="A874" t="s">
        <v>72</v>
      </c>
      <c r="B874" t="s">
        <v>5010</v>
      </c>
      <c r="C874" t="s">
        <v>1093</v>
      </c>
      <c r="D874" t="s">
        <v>6400</v>
      </c>
      <c r="E874">
        <v>5</v>
      </c>
      <c r="F8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874">
        <f>Tabla_Consulta_desde_proyectos[[#This Row],[PRYRAhoras]]-Tabla_Consulta_desde_proyectos[[#This Row],[Actuales]]</f>
        <v>0</v>
      </c>
      <c r="H874">
        <f>LEN(Tabla_Consulta_desde_proyectos[[#This Row],[PRYApath]])/5-1</f>
        <v>2</v>
      </c>
    </row>
    <row r="875" spans="1:8" hidden="1" x14ac:dyDescent="0.3">
      <c r="A875" t="s">
        <v>72</v>
      </c>
      <c r="B875" t="s">
        <v>6351</v>
      </c>
      <c r="C875" t="s">
        <v>1094</v>
      </c>
      <c r="D875" t="s">
        <v>6401</v>
      </c>
      <c r="F8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75">
        <f>Tabla_Consulta_desde_proyectos[[#This Row],[PRYRAhoras]]-Tabla_Consulta_desde_proyectos[[#This Row],[Actuales]]</f>
        <v>0</v>
      </c>
      <c r="H875">
        <f>LEN(Tabla_Consulta_desde_proyectos[[#This Row],[PRYApath]])/5-1</f>
        <v>2</v>
      </c>
    </row>
    <row r="876" spans="1:8" hidden="1" x14ac:dyDescent="0.3">
      <c r="A876" t="s">
        <v>72</v>
      </c>
      <c r="B876" t="s">
        <v>7168</v>
      </c>
      <c r="C876" t="s">
        <v>3904</v>
      </c>
      <c r="D876" t="s">
        <v>6402</v>
      </c>
      <c r="F8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76">
        <f>Tabla_Consulta_desde_proyectos[[#This Row],[PRYRAhoras]]-Tabla_Consulta_desde_proyectos[[#This Row],[Actuales]]</f>
        <v>0</v>
      </c>
      <c r="H876">
        <f>LEN(Tabla_Consulta_desde_proyectos[[#This Row],[PRYApath]])/5-1</f>
        <v>2</v>
      </c>
    </row>
    <row r="877" spans="1:8" hidden="1" x14ac:dyDescent="0.3">
      <c r="A877" t="s">
        <v>72</v>
      </c>
      <c r="B877" t="s">
        <v>6352</v>
      </c>
      <c r="C877" t="s">
        <v>3905</v>
      </c>
      <c r="D877" t="s">
        <v>6403</v>
      </c>
      <c r="F8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77">
        <f>Tabla_Consulta_desde_proyectos[[#This Row],[PRYRAhoras]]-Tabla_Consulta_desde_proyectos[[#This Row],[Actuales]]</f>
        <v>0</v>
      </c>
      <c r="H877">
        <f>LEN(Tabla_Consulta_desde_proyectos[[#This Row],[PRYApath]])/5-1</f>
        <v>2</v>
      </c>
    </row>
    <row r="878" spans="1:8" hidden="1" x14ac:dyDescent="0.3">
      <c r="A878" t="s">
        <v>72</v>
      </c>
      <c r="B878" t="s">
        <v>5011</v>
      </c>
      <c r="C878" t="s">
        <v>4336</v>
      </c>
      <c r="D878" t="s">
        <v>6405</v>
      </c>
      <c r="E878">
        <v>16.25</v>
      </c>
      <c r="F8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16.25</v>
      </c>
      <c r="G878">
        <f>Tabla_Consulta_desde_proyectos[[#This Row],[PRYRAhoras]]-Tabla_Consulta_desde_proyectos[[#This Row],[Actuales]]</f>
        <v>0</v>
      </c>
      <c r="H878">
        <f>LEN(Tabla_Consulta_desde_proyectos[[#This Row],[PRYApath]])/5-1</f>
        <v>2</v>
      </c>
    </row>
    <row r="879" spans="1:8" hidden="1" x14ac:dyDescent="0.3">
      <c r="A879" t="s">
        <v>72</v>
      </c>
      <c r="B879" t="s">
        <v>5012</v>
      </c>
      <c r="C879" t="s">
        <v>4337</v>
      </c>
      <c r="D879" t="s">
        <v>6407</v>
      </c>
      <c r="E879">
        <v>2</v>
      </c>
      <c r="F8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879">
        <f>Tabla_Consulta_desde_proyectos[[#This Row],[PRYRAhoras]]-Tabla_Consulta_desde_proyectos[[#This Row],[Actuales]]</f>
        <v>0</v>
      </c>
      <c r="H879">
        <f>LEN(Tabla_Consulta_desde_proyectos[[#This Row],[PRYApath]])/5-1</f>
        <v>2</v>
      </c>
    </row>
    <row r="880" spans="1:8" hidden="1" x14ac:dyDescent="0.3">
      <c r="A880" t="s">
        <v>72</v>
      </c>
      <c r="B880" t="s">
        <v>1089</v>
      </c>
      <c r="C880" t="s">
        <v>7169</v>
      </c>
      <c r="D880" t="s">
        <v>7170</v>
      </c>
      <c r="F8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0">
        <f>Tabla_Consulta_desde_proyectos[[#This Row],[PRYRAhoras]]-Tabla_Consulta_desde_proyectos[[#This Row],[Actuales]]</f>
        <v>0</v>
      </c>
      <c r="H880">
        <f>LEN(Tabla_Consulta_desde_proyectos[[#This Row],[PRYApath]])/5-1</f>
        <v>0</v>
      </c>
    </row>
    <row r="881" spans="1:8" hidden="1" x14ac:dyDescent="0.3">
      <c r="A881" t="s">
        <v>72</v>
      </c>
      <c r="B881" t="s">
        <v>1090</v>
      </c>
      <c r="C881" t="s">
        <v>326</v>
      </c>
      <c r="D881" t="s">
        <v>6396</v>
      </c>
      <c r="F8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1">
        <f>Tabla_Consulta_desde_proyectos[[#This Row],[PRYRAhoras]]-Tabla_Consulta_desde_proyectos[[#This Row],[Actuales]]</f>
        <v>0</v>
      </c>
      <c r="H881">
        <f>LEN(Tabla_Consulta_desde_proyectos[[#This Row],[PRYApath]])/5-1</f>
        <v>1</v>
      </c>
    </row>
    <row r="882" spans="1:8" hidden="1" x14ac:dyDescent="0.3">
      <c r="A882" t="s">
        <v>72</v>
      </c>
      <c r="B882" t="s">
        <v>1091</v>
      </c>
      <c r="C882" t="s">
        <v>1087</v>
      </c>
      <c r="D882" t="s">
        <v>6397</v>
      </c>
      <c r="F8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2">
        <f>Tabla_Consulta_desde_proyectos[[#This Row],[PRYRAhoras]]-Tabla_Consulta_desde_proyectos[[#This Row],[Actuales]]</f>
        <v>0</v>
      </c>
      <c r="H882">
        <f>LEN(Tabla_Consulta_desde_proyectos[[#This Row],[PRYApath]])/5-1</f>
        <v>1</v>
      </c>
    </row>
    <row r="883" spans="1:8" hidden="1" x14ac:dyDescent="0.3">
      <c r="A883" t="s">
        <v>72</v>
      </c>
      <c r="B883" t="s">
        <v>4539</v>
      </c>
      <c r="C883" t="s">
        <v>1088</v>
      </c>
      <c r="D883" t="s">
        <v>6398</v>
      </c>
      <c r="F8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3">
        <f>Tabla_Consulta_desde_proyectos[[#This Row],[PRYRAhoras]]-Tabla_Consulta_desde_proyectos[[#This Row],[Actuales]]</f>
        <v>0</v>
      </c>
      <c r="H883">
        <f>LEN(Tabla_Consulta_desde_proyectos[[#This Row],[PRYApath]])/5-1</f>
        <v>1</v>
      </c>
    </row>
    <row r="884" spans="1:8" hidden="1" x14ac:dyDescent="0.3">
      <c r="A884" t="s">
        <v>72</v>
      </c>
      <c r="B884" t="s">
        <v>4542</v>
      </c>
      <c r="C884" t="s">
        <v>1092</v>
      </c>
      <c r="D884" t="s">
        <v>6399</v>
      </c>
      <c r="F8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4">
        <f>Tabla_Consulta_desde_proyectos[[#This Row],[PRYRAhoras]]-Tabla_Consulta_desde_proyectos[[#This Row],[Actuales]]</f>
        <v>0</v>
      </c>
      <c r="H884">
        <f>LEN(Tabla_Consulta_desde_proyectos[[#This Row],[PRYApath]])/5-1</f>
        <v>1</v>
      </c>
    </row>
    <row r="885" spans="1:8" hidden="1" x14ac:dyDescent="0.3">
      <c r="A885" t="s">
        <v>72</v>
      </c>
      <c r="B885" t="s">
        <v>5386</v>
      </c>
      <c r="C885" t="s">
        <v>1093</v>
      </c>
      <c r="D885" t="s">
        <v>6400</v>
      </c>
      <c r="F8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5">
        <f>Tabla_Consulta_desde_proyectos[[#This Row],[PRYRAhoras]]-Tabla_Consulta_desde_proyectos[[#This Row],[Actuales]]</f>
        <v>0</v>
      </c>
      <c r="H885">
        <f>LEN(Tabla_Consulta_desde_proyectos[[#This Row],[PRYApath]])/5-1</f>
        <v>1</v>
      </c>
    </row>
    <row r="886" spans="1:8" hidden="1" x14ac:dyDescent="0.3">
      <c r="A886" t="s">
        <v>72</v>
      </c>
      <c r="B886" t="s">
        <v>4965</v>
      </c>
      <c r="C886" t="s">
        <v>1094</v>
      </c>
      <c r="D886" t="s">
        <v>6401</v>
      </c>
      <c r="F8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6">
        <f>Tabla_Consulta_desde_proyectos[[#This Row],[PRYRAhoras]]-Tabla_Consulta_desde_proyectos[[#This Row],[Actuales]]</f>
        <v>0</v>
      </c>
      <c r="H886">
        <f>LEN(Tabla_Consulta_desde_proyectos[[#This Row],[PRYApath]])/5-1</f>
        <v>1</v>
      </c>
    </row>
    <row r="887" spans="1:8" hidden="1" x14ac:dyDescent="0.3">
      <c r="A887" t="s">
        <v>72</v>
      </c>
      <c r="B887" t="s">
        <v>4966</v>
      </c>
      <c r="C887" t="s">
        <v>3904</v>
      </c>
      <c r="D887" t="s">
        <v>6402</v>
      </c>
      <c r="F8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7">
        <f>Tabla_Consulta_desde_proyectos[[#This Row],[PRYRAhoras]]-Tabla_Consulta_desde_proyectos[[#This Row],[Actuales]]</f>
        <v>0</v>
      </c>
      <c r="H887">
        <f>LEN(Tabla_Consulta_desde_proyectos[[#This Row],[PRYApath]])/5-1</f>
        <v>1</v>
      </c>
    </row>
    <row r="888" spans="1:8" hidden="1" x14ac:dyDescent="0.3">
      <c r="A888" t="s">
        <v>72</v>
      </c>
      <c r="B888" t="s">
        <v>4969</v>
      </c>
      <c r="C888" t="s">
        <v>3905</v>
      </c>
      <c r="D888" t="s">
        <v>6403</v>
      </c>
      <c r="F8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8">
        <f>Tabla_Consulta_desde_proyectos[[#This Row],[PRYRAhoras]]-Tabla_Consulta_desde_proyectos[[#This Row],[Actuales]]</f>
        <v>0</v>
      </c>
      <c r="H888">
        <f>LEN(Tabla_Consulta_desde_proyectos[[#This Row],[PRYApath]])/5-1</f>
        <v>1</v>
      </c>
    </row>
    <row r="889" spans="1:8" hidden="1" x14ac:dyDescent="0.3">
      <c r="A889" t="s">
        <v>72</v>
      </c>
      <c r="B889" t="s">
        <v>6404</v>
      </c>
      <c r="C889" t="s">
        <v>4336</v>
      </c>
      <c r="D889" t="s">
        <v>6405</v>
      </c>
      <c r="F8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89">
        <f>Tabla_Consulta_desde_proyectos[[#This Row],[PRYRAhoras]]-Tabla_Consulta_desde_proyectos[[#This Row],[Actuales]]</f>
        <v>0</v>
      </c>
      <c r="H889">
        <f>LEN(Tabla_Consulta_desde_proyectos[[#This Row],[PRYApath]])/5-1</f>
        <v>1</v>
      </c>
    </row>
    <row r="890" spans="1:8" hidden="1" x14ac:dyDescent="0.3">
      <c r="A890" t="s">
        <v>72</v>
      </c>
      <c r="B890" t="s">
        <v>6406</v>
      </c>
      <c r="C890" t="s">
        <v>4337</v>
      </c>
      <c r="D890" t="s">
        <v>6407</v>
      </c>
      <c r="F8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0">
        <f>Tabla_Consulta_desde_proyectos[[#This Row],[PRYRAhoras]]-Tabla_Consulta_desde_proyectos[[#This Row],[Actuales]]</f>
        <v>0</v>
      </c>
      <c r="H890">
        <f>LEN(Tabla_Consulta_desde_proyectos[[#This Row],[PRYApath]])/5-1</f>
        <v>1</v>
      </c>
    </row>
    <row r="891" spans="1:8" hidden="1" x14ac:dyDescent="0.3">
      <c r="A891" t="s">
        <v>72</v>
      </c>
      <c r="B891" t="s">
        <v>7164</v>
      </c>
      <c r="C891" t="s">
        <v>7171</v>
      </c>
      <c r="D891" t="s">
        <v>7172</v>
      </c>
      <c r="F8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1">
        <f>Tabla_Consulta_desde_proyectos[[#This Row],[PRYRAhoras]]-Tabla_Consulta_desde_proyectos[[#This Row],[Actuales]]</f>
        <v>0</v>
      </c>
      <c r="H891">
        <f>LEN(Tabla_Consulta_desde_proyectos[[#This Row],[PRYApath]])/5-1</f>
        <v>1</v>
      </c>
    </row>
    <row r="892" spans="1:8" hidden="1" x14ac:dyDescent="0.3">
      <c r="A892" t="s">
        <v>72</v>
      </c>
      <c r="B892" t="s">
        <v>5517</v>
      </c>
      <c r="C892" t="s">
        <v>326</v>
      </c>
      <c r="D892" t="s">
        <v>7173</v>
      </c>
      <c r="F8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2">
        <f>Tabla_Consulta_desde_proyectos[[#This Row],[PRYRAhoras]]-Tabla_Consulta_desde_proyectos[[#This Row],[Actuales]]</f>
        <v>0</v>
      </c>
      <c r="H892">
        <f>LEN(Tabla_Consulta_desde_proyectos[[#This Row],[PRYApath]])/5-1</f>
        <v>2</v>
      </c>
    </row>
    <row r="893" spans="1:8" hidden="1" x14ac:dyDescent="0.3">
      <c r="A893" t="s">
        <v>72</v>
      </c>
      <c r="B893" t="s">
        <v>7174</v>
      </c>
      <c r="C893" t="s">
        <v>1087</v>
      </c>
      <c r="D893" t="s">
        <v>7175</v>
      </c>
      <c r="F8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3">
        <f>Tabla_Consulta_desde_proyectos[[#This Row],[PRYRAhoras]]-Tabla_Consulta_desde_proyectos[[#This Row],[Actuales]]</f>
        <v>0</v>
      </c>
      <c r="H893">
        <f>LEN(Tabla_Consulta_desde_proyectos[[#This Row],[PRYApath]])/5-1</f>
        <v>2</v>
      </c>
    </row>
    <row r="894" spans="1:8" hidden="1" x14ac:dyDescent="0.3">
      <c r="A894" t="s">
        <v>72</v>
      </c>
      <c r="B894" t="s">
        <v>7176</v>
      </c>
      <c r="C894" t="s">
        <v>1088</v>
      </c>
      <c r="D894" t="s">
        <v>7177</v>
      </c>
      <c r="F8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4">
        <f>Tabla_Consulta_desde_proyectos[[#This Row],[PRYRAhoras]]-Tabla_Consulta_desde_proyectos[[#This Row],[Actuales]]</f>
        <v>0</v>
      </c>
      <c r="H894">
        <f>LEN(Tabla_Consulta_desde_proyectos[[#This Row],[PRYApath]])/5-1</f>
        <v>2</v>
      </c>
    </row>
    <row r="895" spans="1:8" hidden="1" x14ac:dyDescent="0.3">
      <c r="A895" t="s">
        <v>72</v>
      </c>
      <c r="B895" t="s">
        <v>7178</v>
      </c>
      <c r="C895" t="s">
        <v>1092</v>
      </c>
      <c r="D895" t="s">
        <v>7179</v>
      </c>
      <c r="F8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5">
        <f>Tabla_Consulta_desde_proyectos[[#This Row],[PRYRAhoras]]-Tabla_Consulta_desde_proyectos[[#This Row],[Actuales]]</f>
        <v>0</v>
      </c>
      <c r="H895">
        <f>LEN(Tabla_Consulta_desde_proyectos[[#This Row],[PRYApath]])/5-1</f>
        <v>2</v>
      </c>
    </row>
    <row r="896" spans="1:8" hidden="1" x14ac:dyDescent="0.3">
      <c r="A896" t="s">
        <v>72</v>
      </c>
      <c r="B896" t="s">
        <v>7180</v>
      </c>
      <c r="C896" t="s">
        <v>1093</v>
      </c>
      <c r="D896" t="s">
        <v>7181</v>
      </c>
      <c r="F8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6">
        <f>Tabla_Consulta_desde_proyectos[[#This Row],[PRYRAhoras]]-Tabla_Consulta_desde_proyectos[[#This Row],[Actuales]]</f>
        <v>0</v>
      </c>
      <c r="H896">
        <f>LEN(Tabla_Consulta_desde_proyectos[[#This Row],[PRYApath]])/5-1</f>
        <v>2</v>
      </c>
    </row>
    <row r="897" spans="1:8" hidden="1" x14ac:dyDescent="0.3">
      <c r="A897" t="s">
        <v>72</v>
      </c>
      <c r="B897" t="s">
        <v>7182</v>
      </c>
      <c r="C897" t="s">
        <v>1094</v>
      </c>
      <c r="D897" t="s">
        <v>7183</v>
      </c>
      <c r="F8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7">
        <f>Tabla_Consulta_desde_proyectos[[#This Row],[PRYRAhoras]]-Tabla_Consulta_desde_proyectos[[#This Row],[Actuales]]</f>
        <v>0</v>
      </c>
      <c r="H897">
        <f>LEN(Tabla_Consulta_desde_proyectos[[#This Row],[PRYApath]])/5-1</f>
        <v>2</v>
      </c>
    </row>
    <row r="898" spans="1:8" hidden="1" x14ac:dyDescent="0.3">
      <c r="A898" t="s">
        <v>72</v>
      </c>
      <c r="B898" t="s">
        <v>7184</v>
      </c>
      <c r="C898" t="s">
        <v>7185</v>
      </c>
      <c r="D898" t="s">
        <v>7186</v>
      </c>
      <c r="F8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8">
        <f>Tabla_Consulta_desde_proyectos[[#This Row],[PRYRAhoras]]-Tabla_Consulta_desde_proyectos[[#This Row],[Actuales]]</f>
        <v>0</v>
      </c>
      <c r="H898">
        <f>LEN(Tabla_Consulta_desde_proyectos[[#This Row],[PRYApath]])/5-1</f>
        <v>2</v>
      </c>
    </row>
    <row r="899" spans="1:8" hidden="1" x14ac:dyDescent="0.3">
      <c r="A899" t="s">
        <v>72</v>
      </c>
      <c r="B899" t="s">
        <v>7187</v>
      </c>
      <c r="C899" t="s">
        <v>7188</v>
      </c>
      <c r="D899" t="s">
        <v>7189</v>
      </c>
      <c r="F8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899">
        <f>Tabla_Consulta_desde_proyectos[[#This Row],[PRYRAhoras]]-Tabla_Consulta_desde_proyectos[[#This Row],[Actuales]]</f>
        <v>0</v>
      </c>
      <c r="H899">
        <f>LEN(Tabla_Consulta_desde_proyectos[[#This Row],[PRYApath]])/5-1</f>
        <v>2</v>
      </c>
    </row>
    <row r="900" spans="1:8" hidden="1" x14ac:dyDescent="0.3">
      <c r="A900" t="s">
        <v>72</v>
      </c>
      <c r="B900" t="s">
        <v>7190</v>
      </c>
      <c r="C900" t="s">
        <v>4336</v>
      </c>
      <c r="D900" t="s">
        <v>7027</v>
      </c>
      <c r="F9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0">
        <f>Tabla_Consulta_desde_proyectos[[#This Row],[PRYRAhoras]]-Tabla_Consulta_desde_proyectos[[#This Row],[Actuales]]</f>
        <v>0</v>
      </c>
      <c r="H900">
        <f>LEN(Tabla_Consulta_desde_proyectos[[#This Row],[PRYApath]])/5-1</f>
        <v>2</v>
      </c>
    </row>
    <row r="901" spans="1:8" hidden="1" x14ac:dyDescent="0.3">
      <c r="A901" t="s">
        <v>72</v>
      </c>
      <c r="B901" t="s">
        <v>1095</v>
      </c>
      <c r="C901" t="s">
        <v>7191</v>
      </c>
      <c r="D901" t="s">
        <v>7192</v>
      </c>
      <c r="F9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1">
        <f>Tabla_Consulta_desde_proyectos[[#This Row],[PRYRAhoras]]-Tabla_Consulta_desde_proyectos[[#This Row],[Actuales]]</f>
        <v>0</v>
      </c>
      <c r="H901">
        <f>LEN(Tabla_Consulta_desde_proyectos[[#This Row],[PRYApath]])/5-1</f>
        <v>0</v>
      </c>
    </row>
    <row r="902" spans="1:8" hidden="1" x14ac:dyDescent="0.3">
      <c r="A902" t="s">
        <v>72</v>
      </c>
      <c r="B902" t="s">
        <v>1096</v>
      </c>
      <c r="C902" t="s">
        <v>326</v>
      </c>
      <c r="D902" t="s">
        <v>6396</v>
      </c>
      <c r="F9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2">
        <f>Tabla_Consulta_desde_proyectos[[#This Row],[PRYRAhoras]]-Tabla_Consulta_desde_proyectos[[#This Row],[Actuales]]</f>
        <v>0</v>
      </c>
      <c r="H902">
        <f>LEN(Tabla_Consulta_desde_proyectos[[#This Row],[PRYApath]])/5-1</f>
        <v>1</v>
      </c>
    </row>
    <row r="903" spans="1:8" hidden="1" x14ac:dyDescent="0.3">
      <c r="A903" t="s">
        <v>72</v>
      </c>
      <c r="B903" t="s">
        <v>3515</v>
      </c>
      <c r="C903" t="s">
        <v>1087</v>
      </c>
      <c r="D903" t="s">
        <v>6397</v>
      </c>
      <c r="F9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3">
        <f>Tabla_Consulta_desde_proyectos[[#This Row],[PRYRAhoras]]-Tabla_Consulta_desde_proyectos[[#This Row],[Actuales]]</f>
        <v>0</v>
      </c>
      <c r="H903">
        <f>LEN(Tabla_Consulta_desde_proyectos[[#This Row],[PRYApath]])/5-1</f>
        <v>1</v>
      </c>
    </row>
    <row r="904" spans="1:8" hidden="1" x14ac:dyDescent="0.3">
      <c r="A904" t="s">
        <v>72</v>
      </c>
      <c r="B904" t="s">
        <v>3516</v>
      </c>
      <c r="C904" t="s">
        <v>1088</v>
      </c>
      <c r="D904" t="s">
        <v>6398</v>
      </c>
      <c r="F9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4">
        <f>Tabla_Consulta_desde_proyectos[[#This Row],[PRYRAhoras]]-Tabla_Consulta_desde_proyectos[[#This Row],[Actuales]]</f>
        <v>0</v>
      </c>
      <c r="H904">
        <f>LEN(Tabla_Consulta_desde_proyectos[[#This Row],[PRYApath]])/5-1</f>
        <v>1</v>
      </c>
    </row>
    <row r="905" spans="1:8" hidden="1" x14ac:dyDescent="0.3">
      <c r="A905" t="s">
        <v>72</v>
      </c>
      <c r="B905" t="s">
        <v>3517</v>
      </c>
      <c r="C905" t="s">
        <v>1092</v>
      </c>
      <c r="D905" t="s">
        <v>6399</v>
      </c>
      <c r="F9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5">
        <f>Tabla_Consulta_desde_proyectos[[#This Row],[PRYRAhoras]]-Tabla_Consulta_desde_proyectos[[#This Row],[Actuales]]</f>
        <v>0</v>
      </c>
      <c r="H905">
        <f>LEN(Tabla_Consulta_desde_proyectos[[#This Row],[PRYApath]])/5-1</f>
        <v>1</v>
      </c>
    </row>
    <row r="906" spans="1:8" hidden="1" x14ac:dyDescent="0.3">
      <c r="A906" t="s">
        <v>72</v>
      </c>
      <c r="B906" t="s">
        <v>5507</v>
      </c>
      <c r="C906" t="s">
        <v>1093</v>
      </c>
      <c r="D906" t="s">
        <v>6400</v>
      </c>
      <c r="F9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6">
        <f>Tabla_Consulta_desde_proyectos[[#This Row],[PRYRAhoras]]-Tabla_Consulta_desde_proyectos[[#This Row],[Actuales]]</f>
        <v>0</v>
      </c>
      <c r="H906">
        <f>LEN(Tabla_Consulta_desde_proyectos[[#This Row],[PRYApath]])/5-1</f>
        <v>1</v>
      </c>
    </row>
    <row r="907" spans="1:8" hidden="1" x14ac:dyDescent="0.3">
      <c r="A907" t="s">
        <v>72</v>
      </c>
      <c r="B907" t="s">
        <v>5003</v>
      </c>
      <c r="C907" t="s">
        <v>1094</v>
      </c>
      <c r="D907" t="s">
        <v>6401</v>
      </c>
      <c r="F9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7">
        <f>Tabla_Consulta_desde_proyectos[[#This Row],[PRYRAhoras]]-Tabla_Consulta_desde_proyectos[[#This Row],[Actuales]]</f>
        <v>0</v>
      </c>
      <c r="H907">
        <f>LEN(Tabla_Consulta_desde_proyectos[[#This Row],[PRYApath]])/5-1</f>
        <v>1</v>
      </c>
    </row>
    <row r="908" spans="1:8" hidden="1" x14ac:dyDescent="0.3">
      <c r="A908" t="s">
        <v>72</v>
      </c>
      <c r="B908" t="s">
        <v>5005</v>
      </c>
      <c r="C908" t="s">
        <v>3904</v>
      </c>
      <c r="D908" t="s">
        <v>6402</v>
      </c>
      <c r="F9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8">
        <f>Tabla_Consulta_desde_proyectos[[#This Row],[PRYRAhoras]]-Tabla_Consulta_desde_proyectos[[#This Row],[Actuales]]</f>
        <v>0</v>
      </c>
      <c r="H908">
        <f>LEN(Tabla_Consulta_desde_proyectos[[#This Row],[PRYApath]])/5-1</f>
        <v>1</v>
      </c>
    </row>
    <row r="909" spans="1:8" hidden="1" x14ac:dyDescent="0.3">
      <c r="A909" t="s">
        <v>72</v>
      </c>
      <c r="B909" t="s">
        <v>5006</v>
      </c>
      <c r="C909" t="s">
        <v>3905</v>
      </c>
      <c r="D909" t="s">
        <v>6403</v>
      </c>
      <c r="F9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09">
        <f>Tabla_Consulta_desde_proyectos[[#This Row],[PRYRAhoras]]-Tabla_Consulta_desde_proyectos[[#This Row],[Actuales]]</f>
        <v>0</v>
      </c>
      <c r="H909">
        <f>LEN(Tabla_Consulta_desde_proyectos[[#This Row],[PRYApath]])/5-1</f>
        <v>1</v>
      </c>
    </row>
    <row r="910" spans="1:8" hidden="1" x14ac:dyDescent="0.3">
      <c r="A910" t="s">
        <v>72</v>
      </c>
      <c r="B910" t="s">
        <v>6410</v>
      </c>
      <c r="C910" t="s">
        <v>4336</v>
      </c>
      <c r="D910" t="s">
        <v>6405</v>
      </c>
      <c r="F9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0">
        <f>Tabla_Consulta_desde_proyectos[[#This Row],[PRYRAhoras]]-Tabla_Consulta_desde_proyectos[[#This Row],[Actuales]]</f>
        <v>0</v>
      </c>
      <c r="H910">
        <f>LEN(Tabla_Consulta_desde_proyectos[[#This Row],[PRYApath]])/5-1</f>
        <v>1</v>
      </c>
    </row>
    <row r="911" spans="1:8" hidden="1" x14ac:dyDescent="0.3">
      <c r="A911" t="s">
        <v>72</v>
      </c>
      <c r="B911" t="s">
        <v>6411</v>
      </c>
      <c r="C911" t="s">
        <v>4337</v>
      </c>
      <c r="D911" t="s">
        <v>6407</v>
      </c>
      <c r="F9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1">
        <f>Tabla_Consulta_desde_proyectos[[#This Row],[PRYRAhoras]]-Tabla_Consulta_desde_proyectos[[#This Row],[Actuales]]</f>
        <v>0</v>
      </c>
      <c r="H911">
        <f>LEN(Tabla_Consulta_desde_proyectos[[#This Row],[PRYApath]])/5-1</f>
        <v>1</v>
      </c>
    </row>
    <row r="912" spans="1:8" hidden="1" x14ac:dyDescent="0.3">
      <c r="A912" t="s">
        <v>72</v>
      </c>
      <c r="B912" t="s">
        <v>3877</v>
      </c>
      <c r="C912" t="s">
        <v>7193</v>
      </c>
      <c r="D912" t="s">
        <v>7194</v>
      </c>
      <c r="F9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2">
        <f>Tabla_Consulta_desde_proyectos[[#This Row],[PRYRAhoras]]-Tabla_Consulta_desde_proyectos[[#This Row],[Actuales]]</f>
        <v>0</v>
      </c>
      <c r="H912">
        <f>LEN(Tabla_Consulta_desde_proyectos[[#This Row],[PRYApath]])/5-1</f>
        <v>0</v>
      </c>
    </row>
    <row r="913" spans="1:8" hidden="1" x14ac:dyDescent="0.3">
      <c r="A913" t="s">
        <v>72</v>
      </c>
      <c r="B913" t="s">
        <v>3874</v>
      </c>
      <c r="C913" t="s">
        <v>326</v>
      </c>
      <c r="D913" t="s">
        <v>6396</v>
      </c>
      <c r="F9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3">
        <f>Tabla_Consulta_desde_proyectos[[#This Row],[PRYRAhoras]]-Tabla_Consulta_desde_proyectos[[#This Row],[Actuales]]</f>
        <v>0</v>
      </c>
      <c r="H913">
        <f>LEN(Tabla_Consulta_desde_proyectos[[#This Row],[PRYApath]])/5-1</f>
        <v>1</v>
      </c>
    </row>
    <row r="914" spans="1:8" hidden="1" x14ac:dyDescent="0.3">
      <c r="A914" t="s">
        <v>72</v>
      </c>
      <c r="B914" t="s">
        <v>4460</v>
      </c>
      <c r="C914" t="s">
        <v>1087</v>
      </c>
      <c r="D914" t="s">
        <v>6397</v>
      </c>
      <c r="F9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4">
        <f>Tabla_Consulta_desde_proyectos[[#This Row],[PRYRAhoras]]-Tabla_Consulta_desde_proyectos[[#This Row],[Actuales]]</f>
        <v>0</v>
      </c>
      <c r="H914">
        <f>LEN(Tabla_Consulta_desde_proyectos[[#This Row],[PRYApath]])/5-1</f>
        <v>1</v>
      </c>
    </row>
    <row r="915" spans="1:8" hidden="1" x14ac:dyDescent="0.3">
      <c r="A915" t="s">
        <v>72</v>
      </c>
      <c r="B915" t="s">
        <v>4470</v>
      </c>
      <c r="C915" t="s">
        <v>1088</v>
      </c>
      <c r="D915" t="s">
        <v>6398</v>
      </c>
      <c r="F9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5">
        <f>Tabla_Consulta_desde_proyectos[[#This Row],[PRYRAhoras]]-Tabla_Consulta_desde_proyectos[[#This Row],[Actuales]]</f>
        <v>0</v>
      </c>
      <c r="H915">
        <f>LEN(Tabla_Consulta_desde_proyectos[[#This Row],[PRYApath]])/5-1</f>
        <v>1</v>
      </c>
    </row>
    <row r="916" spans="1:8" hidden="1" x14ac:dyDescent="0.3">
      <c r="A916" t="s">
        <v>72</v>
      </c>
      <c r="B916" t="s">
        <v>4481</v>
      </c>
      <c r="C916" t="s">
        <v>1092</v>
      </c>
      <c r="D916" t="s">
        <v>6399</v>
      </c>
      <c r="F9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6">
        <f>Tabla_Consulta_desde_proyectos[[#This Row],[PRYRAhoras]]-Tabla_Consulta_desde_proyectos[[#This Row],[Actuales]]</f>
        <v>0</v>
      </c>
      <c r="H916">
        <f>LEN(Tabla_Consulta_desde_proyectos[[#This Row],[PRYApath]])/5-1</f>
        <v>1</v>
      </c>
    </row>
    <row r="917" spans="1:8" hidden="1" x14ac:dyDescent="0.3">
      <c r="A917" t="s">
        <v>72</v>
      </c>
      <c r="B917" t="s">
        <v>4489</v>
      </c>
      <c r="C917" t="s">
        <v>1093</v>
      </c>
      <c r="D917" t="s">
        <v>6400</v>
      </c>
      <c r="F9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7">
        <f>Tabla_Consulta_desde_proyectos[[#This Row],[PRYRAhoras]]-Tabla_Consulta_desde_proyectos[[#This Row],[Actuales]]</f>
        <v>0</v>
      </c>
      <c r="H917">
        <f>LEN(Tabla_Consulta_desde_proyectos[[#This Row],[PRYApath]])/5-1</f>
        <v>1</v>
      </c>
    </row>
    <row r="918" spans="1:8" hidden="1" x14ac:dyDescent="0.3">
      <c r="A918" t="s">
        <v>72</v>
      </c>
      <c r="B918" t="s">
        <v>5636</v>
      </c>
      <c r="C918" t="s">
        <v>1094</v>
      </c>
      <c r="D918" t="s">
        <v>6401</v>
      </c>
      <c r="F9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8">
        <f>Tabla_Consulta_desde_proyectos[[#This Row],[PRYRAhoras]]-Tabla_Consulta_desde_proyectos[[#This Row],[Actuales]]</f>
        <v>0</v>
      </c>
      <c r="H918">
        <f>LEN(Tabla_Consulta_desde_proyectos[[#This Row],[PRYApath]])/5-1</f>
        <v>1</v>
      </c>
    </row>
    <row r="919" spans="1:8" hidden="1" x14ac:dyDescent="0.3">
      <c r="A919" t="s">
        <v>72</v>
      </c>
      <c r="B919" t="s">
        <v>5637</v>
      </c>
      <c r="C919" t="s">
        <v>3904</v>
      </c>
      <c r="D919" t="s">
        <v>6402</v>
      </c>
      <c r="F9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19">
        <f>Tabla_Consulta_desde_proyectos[[#This Row],[PRYRAhoras]]-Tabla_Consulta_desde_proyectos[[#This Row],[Actuales]]</f>
        <v>0</v>
      </c>
      <c r="H919">
        <f>LEN(Tabla_Consulta_desde_proyectos[[#This Row],[PRYApath]])/5-1</f>
        <v>1</v>
      </c>
    </row>
    <row r="920" spans="1:8" hidden="1" x14ac:dyDescent="0.3">
      <c r="A920" t="s">
        <v>72</v>
      </c>
      <c r="B920" t="s">
        <v>5638</v>
      </c>
      <c r="C920" t="s">
        <v>3905</v>
      </c>
      <c r="D920" t="s">
        <v>6403</v>
      </c>
      <c r="F9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0">
        <f>Tabla_Consulta_desde_proyectos[[#This Row],[PRYRAhoras]]-Tabla_Consulta_desde_proyectos[[#This Row],[Actuales]]</f>
        <v>0</v>
      </c>
      <c r="H920">
        <f>LEN(Tabla_Consulta_desde_proyectos[[#This Row],[PRYApath]])/5-1</f>
        <v>1</v>
      </c>
    </row>
    <row r="921" spans="1:8" hidden="1" x14ac:dyDescent="0.3">
      <c r="A921" t="s">
        <v>72</v>
      </c>
      <c r="B921" t="s">
        <v>5690</v>
      </c>
      <c r="C921" t="s">
        <v>4336</v>
      </c>
      <c r="D921" t="s">
        <v>6405</v>
      </c>
      <c r="F9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1">
        <f>Tabla_Consulta_desde_proyectos[[#This Row],[PRYRAhoras]]-Tabla_Consulta_desde_proyectos[[#This Row],[Actuales]]</f>
        <v>0</v>
      </c>
      <c r="H921">
        <f>LEN(Tabla_Consulta_desde_proyectos[[#This Row],[PRYApath]])/5-1</f>
        <v>1</v>
      </c>
    </row>
    <row r="922" spans="1:8" hidden="1" x14ac:dyDescent="0.3">
      <c r="A922" t="s">
        <v>72</v>
      </c>
      <c r="B922" t="s">
        <v>4956</v>
      </c>
      <c r="C922" t="s">
        <v>4337</v>
      </c>
      <c r="D922" t="s">
        <v>6407</v>
      </c>
      <c r="F9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2">
        <f>Tabla_Consulta_desde_proyectos[[#This Row],[PRYRAhoras]]-Tabla_Consulta_desde_proyectos[[#This Row],[Actuales]]</f>
        <v>0</v>
      </c>
      <c r="H922">
        <f>LEN(Tabla_Consulta_desde_proyectos[[#This Row],[PRYApath]])/5-1</f>
        <v>1</v>
      </c>
    </row>
    <row r="923" spans="1:8" hidden="1" x14ac:dyDescent="0.3">
      <c r="A923" t="s">
        <v>72</v>
      </c>
      <c r="B923" t="s">
        <v>4550</v>
      </c>
      <c r="C923" t="s">
        <v>7195</v>
      </c>
      <c r="D923" t="s">
        <v>7196</v>
      </c>
      <c r="F9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3">
        <f>Tabla_Consulta_desde_proyectos[[#This Row],[PRYRAhoras]]-Tabla_Consulta_desde_proyectos[[#This Row],[Actuales]]</f>
        <v>0</v>
      </c>
      <c r="H923">
        <f>LEN(Tabla_Consulta_desde_proyectos[[#This Row],[PRYApath]])/5-1</f>
        <v>0</v>
      </c>
    </row>
    <row r="924" spans="1:8" hidden="1" x14ac:dyDescent="0.3">
      <c r="A924" t="s">
        <v>72</v>
      </c>
      <c r="B924" t="s">
        <v>4551</v>
      </c>
      <c r="C924" t="s">
        <v>326</v>
      </c>
      <c r="D924" t="s">
        <v>6396</v>
      </c>
      <c r="F9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4">
        <f>Tabla_Consulta_desde_proyectos[[#This Row],[PRYRAhoras]]-Tabla_Consulta_desde_proyectos[[#This Row],[Actuales]]</f>
        <v>0</v>
      </c>
      <c r="H924">
        <f>LEN(Tabla_Consulta_desde_proyectos[[#This Row],[PRYApath]])/5-1</f>
        <v>1</v>
      </c>
    </row>
    <row r="925" spans="1:8" hidden="1" x14ac:dyDescent="0.3">
      <c r="A925" t="s">
        <v>72</v>
      </c>
      <c r="B925" t="s">
        <v>5195</v>
      </c>
      <c r="C925" t="s">
        <v>1087</v>
      </c>
      <c r="D925" t="s">
        <v>6397</v>
      </c>
      <c r="F9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5">
        <f>Tabla_Consulta_desde_proyectos[[#This Row],[PRYRAhoras]]-Tabla_Consulta_desde_proyectos[[#This Row],[Actuales]]</f>
        <v>0</v>
      </c>
      <c r="H925">
        <f>LEN(Tabla_Consulta_desde_proyectos[[#This Row],[PRYApath]])/5-1</f>
        <v>1</v>
      </c>
    </row>
    <row r="926" spans="1:8" hidden="1" x14ac:dyDescent="0.3">
      <c r="A926" t="s">
        <v>72</v>
      </c>
      <c r="B926" t="s">
        <v>4959</v>
      </c>
      <c r="C926" t="s">
        <v>1088</v>
      </c>
      <c r="D926" t="s">
        <v>6398</v>
      </c>
      <c r="F9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6">
        <f>Tabla_Consulta_desde_proyectos[[#This Row],[PRYRAhoras]]-Tabla_Consulta_desde_proyectos[[#This Row],[Actuales]]</f>
        <v>0</v>
      </c>
      <c r="H926">
        <f>LEN(Tabla_Consulta_desde_proyectos[[#This Row],[PRYApath]])/5-1</f>
        <v>1</v>
      </c>
    </row>
    <row r="927" spans="1:8" hidden="1" x14ac:dyDescent="0.3">
      <c r="A927" t="s">
        <v>72</v>
      </c>
      <c r="B927" t="s">
        <v>5510</v>
      </c>
      <c r="C927" t="s">
        <v>1092</v>
      </c>
      <c r="D927" t="s">
        <v>6399</v>
      </c>
      <c r="F9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7">
        <f>Tabla_Consulta_desde_proyectos[[#This Row],[PRYRAhoras]]-Tabla_Consulta_desde_proyectos[[#This Row],[Actuales]]</f>
        <v>0</v>
      </c>
      <c r="H927">
        <f>LEN(Tabla_Consulta_desde_proyectos[[#This Row],[PRYApath]])/5-1</f>
        <v>1</v>
      </c>
    </row>
    <row r="928" spans="1:8" hidden="1" x14ac:dyDescent="0.3">
      <c r="A928" t="s">
        <v>72</v>
      </c>
      <c r="B928" t="s">
        <v>5512</v>
      </c>
      <c r="C928" t="s">
        <v>1093</v>
      </c>
      <c r="D928" t="s">
        <v>6400</v>
      </c>
      <c r="F9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8">
        <f>Tabla_Consulta_desde_proyectos[[#This Row],[PRYRAhoras]]-Tabla_Consulta_desde_proyectos[[#This Row],[Actuales]]</f>
        <v>0</v>
      </c>
      <c r="H928">
        <f>LEN(Tabla_Consulta_desde_proyectos[[#This Row],[PRYApath]])/5-1</f>
        <v>1</v>
      </c>
    </row>
    <row r="929" spans="1:8" hidden="1" x14ac:dyDescent="0.3">
      <c r="A929" t="s">
        <v>72</v>
      </c>
      <c r="B929" t="s">
        <v>5198</v>
      </c>
      <c r="C929" t="s">
        <v>1094</v>
      </c>
      <c r="D929" t="s">
        <v>6401</v>
      </c>
      <c r="F9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29">
        <f>Tabla_Consulta_desde_proyectos[[#This Row],[PRYRAhoras]]-Tabla_Consulta_desde_proyectos[[#This Row],[Actuales]]</f>
        <v>0</v>
      </c>
      <c r="H929">
        <f>LEN(Tabla_Consulta_desde_proyectos[[#This Row],[PRYApath]])/5-1</f>
        <v>1</v>
      </c>
    </row>
    <row r="930" spans="1:8" hidden="1" x14ac:dyDescent="0.3">
      <c r="A930" t="s">
        <v>72</v>
      </c>
      <c r="B930" t="s">
        <v>4962</v>
      </c>
      <c r="C930" t="s">
        <v>3904</v>
      </c>
      <c r="D930" t="s">
        <v>6402</v>
      </c>
      <c r="F9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0">
        <f>Tabla_Consulta_desde_proyectos[[#This Row],[PRYRAhoras]]-Tabla_Consulta_desde_proyectos[[#This Row],[Actuales]]</f>
        <v>0</v>
      </c>
      <c r="H930">
        <f>LEN(Tabla_Consulta_desde_proyectos[[#This Row],[PRYApath]])/5-1</f>
        <v>1</v>
      </c>
    </row>
    <row r="931" spans="1:8" hidden="1" x14ac:dyDescent="0.3">
      <c r="A931" t="s">
        <v>72</v>
      </c>
      <c r="B931" t="s">
        <v>5199</v>
      </c>
      <c r="C931" t="s">
        <v>3905</v>
      </c>
      <c r="D931" t="s">
        <v>6403</v>
      </c>
      <c r="F9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1">
        <f>Tabla_Consulta_desde_proyectos[[#This Row],[PRYRAhoras]]-Tabla_Consulta_desde_proyectos[[#This Row],[Actuales]]</f>
        <v>0</v>
      </c>
      <c r="H931">
        <f>LEN(Tabla_Consulta_desde_proyectos[[#This Row],[PRYApath]])/5-1</f>
        <v>1</v>
      </c>
    </row>
    <row r="932" spans="1:8" hidden="1" x14ac:dyDescent="0.3">
      <c r="A932" t="s">
        <v>72</v>
      </c>
      <c r="B932" t="s">
        <v>6322</v>
      </c>
      <c r="C932" t="s">
        <v>4336</v>
      </c>
      <c r="D932" t="s">
        <v>6405</v>
      </c>
      <c r="F9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2">
        <f>Tabla_Consulta_desde_proyectos[[#This Row],[PRYRAhoras]]-Tabla_Consulta_desde_proyectos[[#This Row],[Actuales]]</f>
        <v>0</v>
      </c>
      <c r="H932">
        <f>LEN(Tabla_Consulta_desde_proyectos[[#This Row],[PRYApath]])/5-1</f>
        <v>1</v>
      </c>
    </row>
    <row r="933" spans="1:8" hidden="1" x14ac:dyDescent="0.3">
      <c r="A933" t="s">
        <v>72</v>
      </c>
      <c r="B933" t="s">
        <v>6323</v>
      </c>
      <c r="C933" t="s">
        <v>4337</v>
      </c>
      <c r="D933" t="s">
        <v>6407</v>
      </c>
      <c r="F9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3">
        <f>Tabla_Consulta_desde_proyectos[[#This Row],[PRYRAhoras]]-Tabla_Consulta_desde_proyectos[[#This Row],[Actuales]]</f>
        <v>0</v>
      </c>
      <c r="H933">
        <f>LEN(Tabla_Consulta_desde_proyectos[[#This Row],[PRYApath]])/5-1</f>
        <v>1</v>
      </c>
    </row>
    <row r="934" spans="1:8" hidden="1" x14ac:dyDescent="0.3">
      <c r="A934" t="s">
        <v>72</v>
      </c>
      <c r="B934" t="s">
        <v>4552</v>
      </c>
      <c r="C934" t="s">
        <v>7197</v>
      </c>
      <c r="D934" t="s">
        <v>7198</v>
      </c>
      <c r="F9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4">
        <f>Tabla_Consulta_desde_proyectos[[#This Row],[PRYRAhoras]]-Tabla_Consulta_desde_proyectos[[#This Row],[Actuales]]</f>
        <v>0</v>
      </c>
      <c r="H934">
        <f>LEN(Tabla_Consulta_desde_proyectos[[#This Row],[PRYApath]])/5-1</f>
        <v>0</v>
      </c>
    </row>
    <row r="935" spans="1:8" hidden="1" x14ac:dyDescent="0.3">
      <c r="A935" t="s">
        <v>72</v>
      </c>
      <c r="B935" t="s">
        <v>4527</v>
      </c>
      <c r="C935" t="s">
        <v>326</v>
      </c>
      <c r="D935" t="s">
        <v>6396</v>
      </c>
      <c r="F9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5">
        <f>Tabla_Consulta_desde_proyectos[[#This Row],[PRYRAhoras]]-Tabla_Consulta_desde_proyectos[[#This Row],[Actuales]]</f>
        <v>0</v>
      </c>
      <c r="H935">
        <f>LEN(Tabla_Consulta_desde_proyectos[[#This Row],[PRYApath]])/5-1</f>
        <v>1</v>
      </c>
    </row>
    <row r="936" spans="1:8" hidden="1" x14ac:dyDescent="0.3">
      <c r="A936" t="s">
        <v>72</v>
      </c>
      <c r="B936" t="s">
        <v>4528</v>
      </c>
      <c r="C936" t="s">
        <v>1087</v>
      </c>
      <c r="D936" t="s">
        <v>6397</v>
      </c>
      <c r="F9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6">
        <f>Tabla_Consulta_desde_proyectos[[#This Row],[PRYRAhoras]]-Tabla_Consulta_desde_proyectos[[#This Row],[Actuales]]</f>
        <v>0</v>
      </c>
      <c r="H936">
        <f>LEN(Tabla_Consulta_desde_proyectos[[#This Row],[PRYApath]])/5-1</f>
        <v>1</v>
      </c>
    </row>
    <row r="937" spans="1:8" hidden="1" x14ac:dyDescent="0.3">
      <c r="A937" t="s">
        <v>72</v>
      </c>
      <c r="B937" t="s">
        <v>4529</v>
      </c>
      <c r="C937" t="s">
        <v>1088</v>
      </c>
      <c r="D937" t="s">
        <v>6398</v>
      </c>
      <c r="F9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7">
        <f>Tabla_Consulta_desde_proyectos[[#This Row],[PRYRAhoras]]-Tabla_Consulta_desde_proyectos[[#This Row],[Actuales]]</f>
        <v>0</v>
      </c>
      <c r="H937">
        <f>LEN(Tabla_Consulta_desde_proyectos[[#This Row],[PRYApath]])/5-1</f>
        <v>1</v>
      </c>
    </row>
    <row r="938" spans="1:8" hidden="1" x14ac:dyDescent="0.3">
      <c r="A938" t="s">
        <v>72</v>
      </c>
      <c r="B938" t="s">
        <v>4530</v>
      </c>
      <c r="C938" t="s">
        <v>1092</v>
      </c>
      <c r="D938" t="s">
        <v>6399</v>
      </c>
      <c r="F9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8">
        <f>Tabla_Consulta_desde_proyectos[[#This Row],[PRYRAhoras]]-Tabla_Consulta_desde_proyectos[[#This Row],[Actuales]]</f>
        <v>0</v>
      </c>
      <c r="H938">
        <f>LEN(Tabla_Consulta_desde_proyectos[[#This Row],[PRYApath]])/5-1</f>
        <v>1</v>
      </c>
    </row>
    <row r="939" spans="1:8" hidden="1" x14ac:dyDescent="0.3">
      <c r="A939" t="s">
        <v>72</v>
      </c>
      <c r="B939" t="s">
        <v>4531</v>
      </c>
      <c r="C939" t="s">
        <v>1093</v>
      </c>
      <c r="D939" t="s">
        <v>6400</v>
      </c>
      <c r="F9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39">
        <f>Tabla_Consulta_desde_proyectos[[#This Row],[PRYRAhoras]]-Tabla_Consulta_desde_proyectos[[#This Row],[Actuales]]</f>
        <v>0</v>
      </c>
      <c r="H939">
        <f>LEN(Tabla_Consulta_desde_proyectos[[#This Row],[PRYApath]])/5-1</f>
        <v>1</v>
      </c>
    </row>
    <row r="940" spans="1:8" hidden="1" x14ac:dyDescent="0.3">
      <c r="A940" t="s">
        <v>72</v>
      </c>
      <c r="B940" t="s">
        <v>4532</v>
      </c>
      <c r="C940" t="s">
        <v>1094</v>
      </c>
      <c r="D940" t="s">
        <v>6401</v>
      </c>
      <c r="F9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0">
        <f>Tabla_Consulta_desde_proyectos[[#This Row],[PRYRAhoras]]-Tabla_Consulta_desde_proyectos[[#This Row],[Actuales]]</f>
        <v>0</v>
      </c>
      <c r="H940">
        <f>LEN(Tabla_Consulta_desde_proyectos[[#This Row],[PRYApath]])/5-1</f>
        <v>1</v>
      </c>
    </row>
    <row r="941" spans="1:8" hidden="1" x14ac:dyDescent="0.3">
      <c r="A941" t="s">
        <v>72</v>
      </c>
      <c r="B941" t="s">
        <v>4533</v>
      </c>
      <c r="C941" t="s">
        <v>3904</v>
      </c>
      <c r="D941" t="s">
        <v>6402</v>
      </c>
      <c r="F9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1">
        <f>Tabla_Consulta_desde_proyectos[[#This Row],[PRYRAhoras]]-Tabla_Consulta_desde_proyectos[[#This Row],[Actuales]]</f>
        <v>0</v>
      </c>
      <c r="H941">
        <f>LEN(Tabla_Consulta_desde_proyectos[[#This Row],[PRYApath]])/5-1</f>
        <v>1</v>
      </c>
    </row>
    <row r="942" spans="1:8" hidden="1" x14ac:dyDescent="0.3">
      <c r="A942" t="s">
        <v>72</v>
      </c>
      <c r="B942" t="s">
        <v>4534</v>
      </c>
      <c r="C942" t="s">
        <v>3905</v>
      </c>
      <c r="D942" t="s">
        <v>6403</v>
      </c>
      <c r="F9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2">
        <f>Tabla_Consulta_desde_proyectos[[#This Row],[PRYRAhoras]]-Tabla_Consulta_desde_proyectos[[#This Row],[Actuales]]</f>
        <v>0</v>
      </c>
      <c r="H942">
        <f>LEN(Tabla_Consulta_desde_proyectos[[#This Row],[PRYApath]])/5-1</f>
        <v>1</v>
      </c>
    </row>
    <row r="943" spans="1:8" hidden="1" x14ac:dyDescent="0.3">
      <c r="A943" t="s">
        <v>72</v>
      </c>
      <c r="B943" t="s">
        <v>4535</v>
      </c>
      <c r="C943" t="s">
        <v>4336</v>
      </c>
      <c r="D943" t="s">
        <v>6405</v>
      </c>
      <c r="F9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3">
        <f>Tabla_Consulta_desde_proyectos[[#This Row],[PRYRAhoras]]-Tabla_Consulta_desde_proyectos[[#This Row],[Actuales]]</f>
        <v>0</v>
      </c>
      <c r="H943">
        <f>LEN(Tabla_Consulta_desde_proyectos[[#This Row],[PRYApath]])/5-1</f>
        <v>1</v>
      </c>
    </row>
    <row r="944" spans="1:8" hidden="1" x14ac:dyDescent="0.3">
      <c r="A944" t="s">
        <v>72</v>
      </c>
      <c r="B944" t="s">
        <v>4536</v>
      </c>
      <c r="C944" t="s">
        <v>4337</v>
      </c>
      <c r="D944" t="s">
        <v>6407</v>
      </c>
      <c r="F9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4">
        <f>Tabla_Consulta_desde_proyectos[[#This Row],[PRYRAhoras]]-Tabla_Consulta_desde_proyectos[[#This Row],[Actuales]]</f>
        <v>0</v>
      </c>
      <c r="H944">
        <f>LEN(Tabla_Consulta_desde_proyectos[[#This Row],[PRYApath]])/5-1</f>
        <v>1</v>
      </c>
    </row>
    <row r="945" spans="1:8" hidden="1" x14ac:dyDescent="0.3">
      <c r="A945" t="s">
        <v>72</v>
      </c>
      <c r="B945" t="s">
        <v>6418</v>
      </c>
      <c r="C945" t="s">
        <v>7199</v>
      </c>
      <c r="D945" t="s">
        <v>7200</v>
      </c>
      <c r="F9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5">
        <f>Tabla_Consulta_desde_proyectos[[#This Row],[PRYRAhoras]]-Tabla_Consulta_desde_proyectos[[#This Row],[Actuales]]</f>
        <v>0</v>
      </c>
      <c r="H945">
        <f>LEN(Tabla_Consulta_desde_proyectos[[#This Row],[PRYApath]])/5-1</f>
        <v>0</v>
      </c>
    </row>
    <row r="946" spans="1:8" hidden="1" x14ac:dyDescent="0.3">
      <c r="A946" t="s">
        <v>72</v>
      </c>
      <c r="B946" t="s">
        <v>5029</v>
      </c>
      <c r="C946" t="s">
        <v>326</v>
      </c>
      <c r="D946" t="s">
        <v>6396</v>
      </c>
      <c r="F9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6">
        <f>Tabla_Consulta_desde_proyectos[[#This Row],[PRYRAhoras]]-Tabla_Consulta_desde_proyectos[[#This Row],[Actuales]]</f>
        <v>0</v>
      </c>
      <c r="H946">
        <f>LEN(Tabla_Consulta_desde_proyectos[[#This Row],[PRYApath]])/5-1</f>
        <v>1</v>
      </c>
    </row>
    <row r="947" spans="1:8" hidden="1" x14ac:dyDescent="0.3">
      <c r="A947" t="s">
        <v>72</v>
      </c>
      <c r="B947" t="s">
        <v>5394</v>
      </c>
      <c r="C947" t="s">
        <v>1087</v>
      </c>
      <c r="D947" t="s">
        <v>6397</v>
      </c>
      <c r="F9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7">
        <f>Tabla_Consulta_desde_proyectos[[#This Row],[PRYRAhoras]]-Tabla_Consulta_desde_proyectos[[#This Row],[Actuales]]</f>
        <v>0</v>
      </c>
      <c r="H947">
        <f>LEN(Tabla_Consulta_desde_proyectos[[#This Row],[PRYApath]])/5-1</f>
        <v>1</v>
      </c>
    </row>
    <row r="948" spans="1:8" hidden="1" x14ac:dyDescent="0.3">
      <c r="A948" t="s">
        <v>72</v>
      </c>
      <c r="B948" t="s">
        <v>5030</v>
      </c>
      <c r="C948" t="s">
        <v>1088</v>
      </c>
      <c r="D948" t="s">
        <v>6398</v>
      </c>
      <c r="F9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8">
        <f>Tabla_Consulta_desde_proyectos[[#This Row],[PRYRAhoras]]-Tabla_Consulta_desde_proyectos[[#This Row],[Actuales]]</f>
        <v>0</v>
      </c>
      <c r="H948">
        <f>LEN(Tabla_Consulta_desde_proyectos[[#This Row],[PRYApath]])/5-1</f>
        <v>1</v>
      </c>
    </row>
    <row r="949" spans="1:8" hidden="1" x14ac:dyDescent="0.3">
      <c r="A949" t="s">
        <v>72</v>
      </c>
      <c r="B949" t="s">
        <v>5031</v>
      </c>
      <c r="C949" t="s">
        <v>1092</v>
      </c>
      <c r="D949" t="s">
        <v>6399</v>
      </c>
      <c r="F9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49">
        <f>Tabla_Consulta_desde_proyectos[[#This Row],[PRYRAhoras]]-Tabla_Consulta_desde_proyectos[[#This Row],[Actuales]]</f>
        <v>0</v>
      </c>
      <c r="H949">
        <f>LEN(Tabla_Consulta_desde_proyectos[[#This Row],[PRYApath]])/5-1</f>
        <v>1</v>
      </c>
    </row>
    <row r="950" spans="1:8" hidden="1" x14ac:dyDescent="0.3">
      <c r="A950" t="s">
        <v>72</v>
      </c>
      <c r="B950" t="s">
        <v>5397</v>
      </c>
      <c r="C950" t="s">
        <v>1093</v>
      </c>
      <c r="D950" t="s">
        <v>6400</v>
      </c>
      <c r="F9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0">
        <f>Tabla_Consulta_desde_proyectos[[#This Row],[PRYRAhoras]]-Tabla_Consulta_desde_proyectos[[#This Row],[Actuales]]</f>
        <v>0</v>
      </c>
      <c r="H950">
        <f>LEN(Tabla_Consulta_desde_proyectos[[#This Row],[PRYApath]])/5-1</f>
        <v>1</v>
      </c>
    </row>
    <row r="951" spans="1:8" hidden="1" x14ac:dyDescent="0.3">
      <c r="A951" t="s">
        <v>72</v>
      </c>
      <c r="B951" t="s">
        <v>5398</v>
      </c>
      <c r="C951" t="s">
        <v>1094</v>
      </c>
      <c r="D951" t="s">
        <v>6401</v>
      </c>
      <c r="F9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1">
        <f>Tabla_Consulta_desde_proyectos[[#This Row],[PRYRAhoras]]-Tabla_Consulta_desde_proyectos[[#This Row],[Actuales]]</f>
        <v>0</v>
      </c>
      <c r="H951">
        <f>LEN(Tabla_Consulta_desde_proyectos[[#This Row],[PRYApath]])/5-1</f>
        <v>1</v>
      </c>
    </row>
    <row r="952" spans="1:8" hidden="1" x14ac:dyDescent="0.3">
      <c r="A952" t="s">
        <v>72</v>
      </c>
      <c r="B952" t="s">
        <v>5032</v>
      </c>
      <c r="C952" t="s">
        <v>3904</v>
      </c>
      <c r="D952" t="s">
        <v>6402</v>
      </c>
      <c r="F9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2">
        <f>Tabla_Consulta_desde_proyectos[[#This Row],[PRYRAhoras]]-Tabla_Consulta_desde_proyectos[[#This Row],[Actuales]]</f>
        <v>0</v>
      </c>
      <c r="H952">
        <f>LEN(Tabla_Consulta_desde_proyectos[[#This Row],[PRYApath]])/5-1</f>
        <v>1</v>
      </c>
    </row>
    <row r="953" spans="1:8" hidden="1" x14ac:dyDescent="0.3">
      <c r="A953" t="s">
        <v>72</v>
      </c>
      <c r="B953" t="s">
        <v>5400</v>
      </c>
      <c r="C953" t="s">
        <v>3905</v>
      </c>
      <c r="D953" t="s">
        <v>6403</v>
      </c>
      <c r="F9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3">
        <f>Tabla_Consulta_desde_proyectos[[#This Row],[PRYRAhoras]]-Tabla_Consulta_desde_proyectos[[#This Row],[Actuales]]</f>
        <v>0</v>
      </c>
      <c r="H953">
        <f>LEN(Tabla_Consulta_desde_proyectos[[#This Row],[PRYApath]])/5-1</f>
        <v>1</v>
      </c>
    </row>
    <row r="954" spans="1:8" hidden="1" x14ac:dyDescent="0.3">
      <c r="A954" t="s">
        <v>72</v>
      </c>
      <c r="B954" t="s">
        <v>5033</v>
      </c>
      <c r="C954" t="s">
        <v>4336</v>
      </c>
      <c r="D954" t="s">
        <v>6405</v>
      </c>
      <c r="F9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4">
        <f>Tabla_Consulta_desde_proyectos[[#This Row],[PRYRAhoras]]-Tabla_Consulta_desde_proyectos[[#This Row],[Actuales]]</f>
        <v>0</v>
      </c>
      <c r="H954">
        <f>LEN(Tabla_Consulta_desde_proyectos[[#This Row],[PRYApath]])/5-1</f>
        <v>1</v>
      </c>
    </row>
    <row r="955" spans="1:8" hidden="1" x14ac:dyDescent="0.3">
      <c r="A955" t="s">
        <v>72</v>
      </c>
      <c r="B955" t="s">
        <v>6421</v>
      </c>
      <c r="C955" t="s">
        <v>4337</v>
      </c>
      <c r="D955" t="s">
        <v>6407</v>
      </c>
      <c r="F9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5">
        <f>Tabla_Consulta_desde_proyectos[[#This Row],[PRYRAhoras]]-Tabla_Consulta_desde_proyectos[[#This Row],[Actuales]]</f>
        <v>0</v>
      </c>
      <c r="H955">
        <f>LEN(Tabla_Consulta_desde_proyectos[[#This Row],[PRYApath]])/5-1</f>
        <v>1</v>
      </c>
    </row>
    <row r="956" spans="1:8" hidden="1" x14ac:dyDescent="0.3">
      <c r="A956" t="s">
        <v>72</v>
      </c>
      <c r="B956" t="s">
        <v>6422</v>
      </c>
      <c r="C956" t="s">
        <v>7201</v>
      </c>
      <c r="D956" t="s">
        <v>7202</v>
      </c>
      <c r="F9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6">
        <f>Tabla_Consulta_desde_proyectos[[#This Row],[PRYRAhoras]]-Tabla_Consulta_desde_proyectos[[#This Row],[Actuales]]</f>
        <v>0</v>
      </c>
      <c r="H956">
        <f>LEN(Tabla_Consulta_desde_proyectos[[#This Row],[PRYApath]])/5-1</f>
        <v>0</v>
      </c>
    </row>
    <row r="957" spans="1:8" hidden="1" x14ac:dyDescent="0.3">
      <c r="A957" t="s">
        <v>72</v>
      </c>
      <c r="B957" t="s">
        <v>5951</v>
      </c>
      <c r="C957" t="s">
        <v>326</v>
      </c>
      <c r="D957" t="s">
        <v>6396</v>
      </c>
      <c r="F9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7">
        <f>Tabla_Consulta_desde_proyectos[[#This Row],[PRYRAhoras]]-Tabla_Consulta_desde_proyectos[[#This Row],[Actuales]]</f>
        <v>0</v>
      </c>
      <c r="H957">
        <f>LEN(Tabla_Consulta_desde_proyectos[[#This Row],[PRYApath]])/5-1</f>
        <v>1</v>
      </c>
    </row>
    <row r="958" spans="1:8" hidden="1" x14ac:dyDescent="0.3">
      <c r="A958" t="s">
        <v>72</v>
      </c>
      <c r="B958" t="s">
        <v>5952</v>
      </c>
      <c r="C958" t="s">
        <v>1087</v>
      </c>
      <c r="D958" t="s">
        <v>6397</v>
      </c>
      <c r="F9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8">
        <f>Tabla_Consulta_desde_proyectos[[#This Row],[PRYRAhoras]]-Tabla_Consulta_desde_proyectos[[#This Row],[Actuales]]</f>
        <v>0</v>
      </c>
      <c r="H958">
        <f>LEN(Tabla_Consulta_desde_proyectos[[#This Row],[PRYApath]])/5-1</f>
        <v>1</v>
      </c>
    </row>
    <row r="959" spans="1:8" hidden="1" x14ac:dyDescent="0.3">
      <c r="A959" t="s">
        <v>72</v>
      </c>
      <c r="B959" t="s">
        <v>5953</v>
      </c>
      <c r="C959" t="s">
        <v>1088</v>
      </c>
      <c r="D959" t="s">
        <v>6398</v>
      </c>
      <c r="F9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59">
        <f>Tabla_Consulta_desde_proyectos[[#This Row],[PRYRAhoras]]-Tabla_Consulta_desde_proyectos[[#This Row],[Actuales]]</f>
        <v>0</v>
      </c>
      <c r="H959">
        <f>LEN(Tabla_Consulta_desde_proyectos[[#This Row],[PRYApath]])/5-1</f>
        <v>1</v>
      </c>
    </row>
    <row r="960" spans="1:8" hidden="1" x14ac:dyDescent="0.3">
      <c r="A960" t="s">
        <v>72</v>
      </c>
      <c r="B960" t="s">
        <v>5954</v>
      </c>
      <c r="C960" t="s">
        <v>1092</v>
      </c>
      <c r="D960" t="s">
        <v>6399</v>
      </c>
      <c r="F9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0">
        <f>Tabla_Consulta_desde_proyectos[[#This Row],[PRYRAhoras]]-Tabla_Consulta_desde_proyectos[[#This Row],[Actuales]]</f>
        <v>0</v>
      </c>
      <c r="H960">
        <f>LEN(Tabla_Consulta_desde_proyectos[[#This Row],[PRYApath]])/5-1</f>
        <v>1</v>
      </c>
    </row>
    <row r="961" spans="1:8" hidden="1" x14ac:dyDescent="0.3">
      <c r="A961" t="s">
        <v>72</v>
      </c>
      <c r="B961" t="s">
        <v>5955</v>
      </c>
      <c r="C961" t="s">
        <v>1093</v>
      </c>
      <c r="D961" t="s">
        <v>6400</v>
      </c>
      <c r="F9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1">
        <f>Tabla_Consulta_desde_proyectos[[#This Row],[PRYRAhoras]]-Tabla_Consulta_desde_proyectos[[#This Row],[Actuales]]</f>
        <v>0</v>
      </c>
      <c r="H961">
        <f>LEN(Tabla_Consulta_desde_proyectos[[#This Row],[PRYApath]])/5-1</f>
        <v>1</v>
      </c>
    </row>
    <row r="962" spans="1:8" hidden="1" x14ac:dyDescent="0.3">
      <c r="A962" t="s">
        <v>72</v>
      </c>
      <c r="B962" t="s">
        <v>5956</v>
      </c>
      <c r="C962" t="s">
        <v>1094</v>
      </c>
      <c r="D962" t="s">
        <v>6401</v>
      </c>
      <c r="F9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2">
        <f>Tabla_Consulta_desde_proyectos[[#This Row],[PRYRAhoras]]-Tabla_Consulta_desde_proyectos[[#This Row],[Actuales]]</f>
        <v>0</v>
      </c>
      <c r="H962">
        <f>LEN(Tabla_Consulta_desde_proyectos[[#This Row],[PRYApath]])/5-1</f>
        <v>1</v>
      </c>
    </row>
    <row r="963" spans="1:8" hidden="1" x14ac:dyDescent="0.3">
      <c r="A963" t="s">
        <v>72</v>
      </c>
      <c r="B963" t="s">
        <v>5957</v>
      </c>
      <c r="C963" t="s">
        <v>3904</v>
      </c>
      <c r="D963" t="s">
        <v>6402</v>
      </c>
      <c r="F9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3">
        <f>Tabla_Consulta_desde_proyectos[[#This Row],[PRYRAhoras]]-Tabla_Consulta_desde_proyectos[[#This Row],[Actuales]]</f>
        <v>0</v>
      </c>
      <c r="H963">
        <f>LEN(Tabla_Consulta_desde_proyectos[[#This Row],[PRYApath]])/5-1</f>
        <v>1</v>
      </c>
    </row>
    <row r="964" spans="1:8" hidden="1" x14ac:dyDescent="0.3">
      <c r="A964" t="s">
        <v>72</v>
      </c>
      <c r="B964" t="s">
        <v>5958</v>
      </c>
      <c r="C964" t="s">
        <v>3905</v>
      </c>
      <c r="D964" t="s">
        <v>6403</v>
      </c>
      <c r="F9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4">
        <f>Tabla_Consulta_desde_proyectos[[#This Row],[PRYRAhoras]]-Tabla_Consulta_desde_proyectos[[#This Row],[Actuales]]</f>
        <v>0</v>
      </c>
      <c r="H964">
        <f>LEN(Tabla_Consulta_desde_proyectos[[#This Row],[PRYApath]])/5-1</f>
        <v>1</v>
      </c>
    </row>
    <row r="965" spans="1:8" hidden="1" x14ac:dyDescent="0.3">
      <c r="A965" t="s">
        <v>72</v>
      </c>
      <c r="B965" t="s">
        <v>6425</v>
      </c>
      <c r="C965" t="s">
        <v>4336</v>
      </c>
      <c r="D965" t="s">
        <v>6405</v>
      </c>
      <c r="F9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5">
        <f>Tabla_Consulta_desde_proyectos[[#This Row],[PRYRAhoras]]-Tabla_Consulta_desde_proyectos[[#This Row],[Actuales]]</f>
        <v>0</v>
      </c>
      <c r="H965">
        <f>LEN(Tabla_Consulta_desde_proyectos[[#This Row],[PRYApath]])/5-1</f>
        <v>1</v>
      </c>
    </row>
    <row r="966" spans="1:8" hidden="1" x14ac:dyDescent="0.3">
      <c r="A966" t="s">
        <v>72</v>
      </c>
      <c r="B966" t="s">
        <v>6426</v>
      </c>
      <c r="C966" t="s">
        <v>4337</v>
      </c>
      <c r="D966" t="s">
        <v>6407</v>
      </c>
      <c r="F9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6">
        <f>Tabla_Consulta_desde_proyectos[[#This Row],[PRYRAhoras]]-Tabla_Consulta_desde_proyectos[[#This Row],[Actuales]]</f>
        <v>0</v>
      </c>
      <c r="H966">
        <f>LEN(Tabla_Consulta_desde_proyectos[[#This Row],[PRYApath]])/5-1</f>
        <v>1</v>
      </c>
    </row>
    <row r="967" spans="1:8" hidden="1" x14ac:dyDescent="0.3">
      <c r="A967" t="s">
        <v>72</v>
      </c>
      <c r="B967" t="s">
        <v>6427</v>
      </c>
      <c r="C967" t="s">
        <v>7203</v>
      </c>
      <c r="D967" t="s">
        <v>7204</v>
      </c>
      <c r="F9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7">
        <f>Tabla_Consulta_desde_proyectos[[#This Row],[PRYRAhoras]]-Tabla_Consulta_desde_proyectos[[#This Row],[Actuales]]</f>
        <v>0</v>
      </c>
      <c r="H967">
        <f>LEN(Tabla_Consulta_desde_proyectos[[#This Row],[PRYApath]])/5-1</f>
        <v>0</v>
      </c>
    </row>
    <row r="968" spans="1:8" hidden="1" x14ac:dyDescent="0.3">
      <c r="A968" t="s">
        <v>72</v>
      </c>
      <c r="B968" t="s">
        <v>6430</v>
      </c>
      <c r="C968" t="s">
        <v>326</v>
      </c>
      <c r="D968" t="s">
        <v>6396</v>
      </c>
      <c r="F9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8">
        <f>Tabla_Consulta_desde_proyectos[[#This Row],[PRYRAhoras]]-Tabla_Consulta_desde_proyectos[[#This Row],[Actuales]]</f>
        <v>0</v>
      </c>
      <c r="H968">
        <f>LEN(Tabla_Consulta_desde_proyectos[[#This Row],[PRYApath]])/5-1</f>
        <v>1</v>
      </c>
    </row>
    <row r="969" spans="1:8" hidden="1" x14ac:dyDescent="0.3">
      <c r="A969" t="s">
        <v>72</v>
      </c>
      <c r="B969" t="s">
        <v>6431</v>
      </c>
      <c r="C969" t="s">
        <v>1087</v>
      </c>
      <c r="D969" t="s">
        <v>6397</v>
      </c>
      <c r="F9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69">
        <f>Tabla_Consulta_desde_proyectos[[#This Row],[PRYRAhoras]]-Tabla_Consulta_desde_proyectos[[#This Row],[Actuales]]</f>
        <v>0</v>
      </c>
      <c r="H969">
        <f>LEN(Tabla_Consulta_desde_proyectos[[#This Row],[PRYApath]])/5-1</f>
        <v>1</v>
      </c>
    </row>
    <row r="970" spans="1:8" hidden="1" x14ac:dyDescent="0.3">
      <c r="A970" t="s">
        <v>72</v>
      </c>
      <c r="B970" t="s">
        <v>6136</v>
      </c>
      <c r="C970" t="s">
        <v>1088</v>
      </c>
      <c r="D970" t="s">
        <v>6398</v>
      </c>
      <c r="F9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0">
        <f>Tabla_Consulta_desde_proyectos[[#This Row],[PRYRAhoras]]-Tabla_Consulta_desde_proyectos[[#This Row],[Actuales]]</f>
        <v>0</v>
      </c>
      <c r="H970">
        <f>LEN(Tabla_Consulta_desde_proyectos[[#This Row],[PRYApath]])/5-1</f>
        <v>1</v>
      </c>
    </row>
    <row r="971" spans="1:8" hidden="1" x14ac:dyDescent="0.3">
      <c r="A971" t="s">
        <v>72</v>
      </c>
      <c r="B971" t="s">
        <v>6137</v>
      </c>
      <c r="C971" t="s">
        <v>1092</v>
      </c>
      <c r="D971" t="s">
        <v>6399</v>
      </c>
      <c r="F9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1">
        <f>Tabla_Consulta_desde_proyectos[[#This Row],[PRYRAhoras]]-Tabla_Consulta_desde_proyectos[[#This Row],[Actuales]]</f>
        <v>0</v>
      </c>
      <c r="H971">
        <f>LEN(Tabla_Consulta_desde_proyectos[[#This Row],[PRYApath]])/5-1</f>
        <v>1</v>
      </c>
    </row>
    <row r="972" spans="1:8" hidden="1" x14ac:dyDescent="0.3">
      <c r="A972" t="s">
        <v>72</v>
      </c>
      <c r="B972" t="s">
        <v>6432</v>
      </c>
      <c r="C972" t="s">
        <v>1093</v>
      </c>
      <c r="D972" t="s">
        <v>6400</v>
      </c>
      <c r="F9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2">
        <f>Tabla_Consulta_desde_proyectos[[#This Row],[PRYRAhoras]]-Tabla_Consulta_desde_proyectos[[#This Row],[Actuales]]</f>
        <v>0</v>
      </c>
      <c r="H972">
        <f>LEN(Tabla_Consulta_desde_proyectos[[#This Row],[PRYApath]])/5-1</f>
        <v>1</v>
      </c>
    </row>
    <row r="973" spans="1:8" hidden="1" x14ac:dyDescent="0.3">
      <c r="A973" t="s">
        <v>72</v>
      </c>
      <c r="B973" t="s">
        <v>6433</v>
      </c>
      <c r="C973" t="s">
        <v>1094</v>
      </c>
      <c r="D973" t="s">
        <v>6401</v>
      </c>
      <c r="F9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3">
        <f>Tabla_Consulta_desde_proyectos[[#This Row],[PRYRAhoras]]-Tabla_Consulta_desde_proyectos[[#This Row],[Actuales]]</f>
        <v>0</v>
      </c>
      <c r="H973">
        <f>LEN(Tabla_Consulta_desde_proyectos[[#This Row],[PRYApath]])/5-1</f>
        <v>1</v>
      </c>
    </row>
    <row r="974" spans="1:8" hidden="1" x14ac:dyDescent="0.3">
      <c r="A974" t="s">
        <v>72</v>
      </c>
      <c r="B974" t="s">
        <v>6434</v>
      </c>
      <c r="C974" t="s">
        <v>3904</v>
      </c>
      <c r="D974" t="s">
        <v>6402</v>
      </c>
      <c r="F9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4">
        <f>Tabla_Consulta_desde_proyectos[[#This Row],[PRYRAhoras]]-Tabla_Consulta_desde_proyectos[[#This Row],[Actuales]]</f>
        <v>0</v>
      </c>
      <c r="H974">
        <f>LEN(Tabla_Consulta_desde_proyectos[[#This Row],[PRYApath]])/5-1</f>
        <v>1</v>
      </c>
    </row>
    <row r="975" spans="1:8" hidden="1" x14ac:dyDescent="0.3">
      <c r="A975" t="s">
        <v>72</v>
      </c>
      <c r="B975" t="s">
        <v>6435</v>
      </c>
      <c r="C975" t="s">
        <v>3905</v>
      </c>
      <c r="D975" t="s">
        <v>6403</v>
      </c>
      <c r="F9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5">
        <f>Tabla_Consulta_desde_proyectos[[#This Row],[PRYRAhoras]]-Tabla_Consulta_desde_proyectos[[#This Row],[Actuales]]</f>
        <v>0</v>
      </c>
      <c r="H975">
        <f>LEN(Tabla_Consulta_desde_proyectos[[#This Row],[PRYApath]])/5-1</f>
        <v>1</v>
      </c>
    </row>
    <row r="976" spans="1:8" hidden="1" x14ac:dyDescent="0.3">
      <c r="A976" t="s">
        <v>72</v>
      </c>
      <c r="B976" t="s">
        <v>6436</v>
      </c>
      <c r="C976" t="s">
        <v>4336</v>
      </c>
      <c r="D976" t="s">
        <v>6405</v>
      </c>
      <c r="F9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6">
        <f>Tabla_Consulta_desde_proyectos[[#This Row],[PRYRAhoras]]-Tabla_Consulta_desde_proyectos[[#This Row],[Actuales]]</f>
        <v>0</v>
      </c>
      <c r="H976">
        <f>LEN(Tabla_Consulta_desde_proyectos[[#This Row],[PRYApath]])/5-1</f>
        <v>1</v>
      </c>
    </row>
    <row r="977" spans="1:8" hidden="1" x14ac:dyDescent="0.3">
      <c r="A977" t="s">
        <v>72</v>
      </c>
      <c r="B977" t="s">
        <v>6437</v>
      </c>
      <c r="C977" t="s">
        <v>4337</v>
      </c>
      <c r="D977" t="s">
        <v>6407</v>
      </c>
      <c r="F9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7">
        <f>Tabla_Consulta_desde_proyectos[[#This Row],[PRYRAhoras]]-Tabla_Consulta_desde_proyectos[[#This Row],[Actuales]]</f>
        <v>0</v>
      </c>
      <c r="H977">
        <f>LEN(Tabla_Consulta_desde_proyectos[[#This Row],[PRYApath]])/5-1</f>
        <v>1</v>
      </c>
    </row>
    <row r="978" spans="1:8" hidden="1" x14ac:dyDescent="0.3">
      <c r="A978" t="s">
        <v>72</v>
      </c>
      <c r="B978" t="s">
        <v>6438</v>
      </c>
      <c r="C978" t="s">
        <v>7205</v>
      </c>
      <c r="D978" t="s">
        <v>7206</v>
      </c>
      <c r="F9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8">
        <f>Tabla_Consulta_desde_proyectos[[#This Row],[PRYRAhoras]]-Tabla_Consulta_desde_proyectos[[#This Row],[Actuales]]</f>
        <v>0</v>
      </c>
      <c r="H978">
        <f>LEN(Tabla_Consulta_desde_proyectos[[#This Row],[PRYApath]])/5-1</f>
        <v>0</v>
      </c>
    </row>
    <row r="979" spans="1:8" hidden="1" x14ac:dyDescent="0.3">
      <c r="A979" t="s">
        <v>72</v>
      </c>
      <c r="B979" t="s">
        <v>6441</v>
      </c>
      <c r="C979" t="s">
        <v>326</v>
      </c>
      <c r="D979" t="s">
        <v>6396</v>
      </c>
      <c r="F9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79">
        <f>Tabla_Consulta_desde_proyectos[[#This Row],[PRYRAhoras]]-Tabla_Consulta_desde_proyectos[[#This Row],[Actuales]]</f>
        <v>0</v>
      </c>
      <c r="H979">
        <f>LEN(Tabla_Consulta_desde_proyectos[[#This Row],[PRYApath]])/5-1</f>
        <v>1</v>
      </c>
    </row>
    <row r="980" spans="1:8" hidden="1" x14ac:dyDescent="0.3">
      <c r="A980" t="s">
        <v>72</v>
      </c>
      <c r="B980" t="s">
        <v>6442</v>
      </c>
      <c r="C980" t="s">
        <v>1087</v>
      </c>
      <c r="D980" t="s">
        <v>6397</v>
      </c>
      <c r="F9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0">
        <f>Tabla_Consulta_desde_proyectos[[#This Row],[PRYRAhoras]]-Tabla_Consulta_desde_proyectos[[#This Row],[Actuales]]</f>
        <v>0</v>
      </c>
      <c r="H980">
        <f>LEN(Tabla_Consulta_desde_proyectos[[#This Row],[PRYApath]])/5-1</f>
        <v>1</v>
      </c>
    </row>
    <row r="981" spans="1:8" hidden="1" x14ac:dyDescent="0.3">
      <c r="A981" t="s">
        <v>72</v>
      </c>
      <c r="B981" t="s">
        <v>6443</v>
      </c>
      <c r="C981" t="s">
        <v>1088</v>
      </c>
      <c r="D981" t="s">
        <v>6398</v>
      </c>
      <c r="F9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1">
        <f>Tabla_Consulta_desde_proyectos[[#This Row],[PRYRAhoras]]-Tabla_Consulta_desde_proyectos[[#This Row],[Actuales]]</f>
        <v>0</v>
      </c>
      <c r="H981">
        <f>LEN(Tabla_Consulta_desde_proyectos[[#This Row],[PRYApath]])/5-1</f>
        <v>1</v>
      </c>
    </row>
    <row r="982" spans="1:8" hidden="1" x14ac:dyDescent="0.3">
      <c r="A982" t="s">
        <v>72</v>
      </c>
      <c r="B982" t="s">
        <v>6444</v>
      </c>
      <c r="C982" t="s">
        <v>1092</v>
      </c>
      <c r="D982" t="s">
        <v>6399</v>
      </c>
      <c r="F9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2">
        <f>Tabla_Consulta_desde_proyectos[[#This Row],[PRYRAhoras]]-Tabla_Consulta_desde_proyectos[[#This Row],[Actuales]]</f>
        <v>0</v>
      </c>
      <c r="H982">
        <f>LEN(Tabla_Consulta_desde_proyectos[[#This Row],[PRYApath]])/5-1</f>
        <v>1</v>
      </c>
    </row>
    <row r="983" spans="1:8" hidden="1" x14ac:dyDescent="0.3">
      <c r="A983" t="s">
        <v>72</v>
      </c>
      <c r="B983" t="s">
        <v>6445</v>
      </c>
      <c r="C983" t="s">
        <v>1093</v>
      </c>
      <c r="D983" t="s">
        <v>6400</v>
      </c>
      <c r="F9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3">
        <f>Tabla_Consulta_desde_proyectos[[#This Row],[PRYRAhoras]]-Tabla_Consulta_desde_proyectos[[#This Row],[Actuales]]</f>
        <v>0</v>
      </c>
      <c r="H983">
        <f>LEN(Tabla_Consulta_desde_proyectos[[#This Row],[PRYApath]])/5-1</f>
        <v>1</v>
      </c>
    </row>
    <row r="984" spans="1:8" hidden="1" x14ac:dyDescent="0.3">
      <c r="A984" t="s">
        <v>72</v>
      </c>
      <c r="B984" t="s">
        <v>6446</v>
      </c>
      <c r="C984" t="s">
        <v>1094</v>
      </c>
      <c r="D984" t="s">
        <v>6401</v>
      </c>
      <c r="F9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4">
        <f>Tabla_Consulta_desde_proyectos[[#This Row],[PRYRAhoras]]-Tabla_Consulta_desde_proyectos[[#This Row],[Actuales]]</f>
        <v>0</v>
      </c>
      <c r="H984">
        <f>LEN(Tabla_Consulta_desde_proyectos[[#This Row],[PRYApath]])/5-1</f>
        <v>1</v>
      </c>
    </row>
    <row r="985" spans="1:8" hidden="1" x14ac:dyDescent="0.3">
      <c r="A985" t="s">
        <v>72</v>
      </c>
      <c r="B985" t="s">
        <v>6447</v>
      </c>
      <c r="C985" t="s">
        <v>3904</v>
      </c>
      <c r="D985" t="s">
        <v>6402</v>
      </c>
      <c r="F9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5">
        <f>Tabla_Consulta_desde_proyectos[[#This Row],[PRYRAhoras]]-Tabla_Consulta_desde_proyectos[[#This Row],[Actuales]]</f>
        <v>0</v>
      </c>
      <c r="H985">
        <f>LEN(Tabla_Consulta_desde_proyectos[[#This Row],[PRYApath]])/5-1</f>
        <v>1</v>
      </c>
    </row>
    <row r="986" spans="1:8" hidden="1" x14ac:dyDescent="0.3">
      <c r="A986" t="s">
        <v>72</v>
      </c>
      <c r="B986" t="s">
        <v>6448</v>
      </c>
      <c r="C986" t="s">
        <v>3905</v>
      </c>
      <c r="D986" t="s">
        <v>6403</v>
      </c>
      <c r="F9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6">
        <f>Tabla_Consulta_desde_proyectos[[#This Row],[PRYRAhoras]]-Tabla_Consulta_desde_proyectos[[#This Row],[Actuales]]</f>
        <v>0</v>
      </c>
      <c r="H986">
        <f>LEN(Tabla_Consulta_desde_proyectos[[#This Row],[PRYApath]])/5-1</f>
        <v>1</v>
      </c>
    </row>
    <row r="987" spans="1:8" hidden="1" x14ac:dyDescent="0.3">
      <c r="A987" t="s">
        <v>72</v>
      </c>
      <c r="B987" t="s">
        <v>6449</v>
      </c>
      <c r="C987" t="s">
        <v>4336</v>
      </c>
      <c r="D987" t="s">
        <v>6405</v>
      </c>
      <c r="F9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7">
        <f>Tabla_Consulta_desde_proyectos[[#This Row],[PRYRAhoras]]-Tabla_Consulta_desde_proyectos[[#This Row],[Actuales]]</f>
        <v>0</v>
      </c>
      <c r="H987">
        <f>LEN(Tabla_Consulta_desde_proyectos[[#This Row],[PRYApath]])/5-1</f>
        <v>1</v>
      </c>
    </row>
    <row r="988" spans="1:8" hidden="1" x14ac:dyDescent="0.3">
      <c r="A988" t="s">
        <v>72</v>
      </c>
      <c r="B988" t="s">
        <v>6450</v>
      </c>
      <c r="C988" t="s">
        <v>4337</v>
      </c>
      <c r="D988" t="s">
        <v>6407</v>
      </c>
      <c r="F9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8">
        <f>Tabla_Consulta_desde_proyectos[[#This Row],[PRYRAhoras]]-Tabla_Consulta_desde_proyectos[[#This Row],[Actuales]]</f>
        <v>0</v>
      </c>
      <c r="H988">
        <f>LEN(Tabla_Consulta_desde_proyectos[[#This Row],[PRYApath]])/5-1</f>
        <v>1</v>
      </c>
    </row>
    <row r="989" spans="1:8" hidden="1" x14ac:dyDescent="0.3">
      <c r="A989" t="s">
        <v>72</v>
      </c>
      <c r="B989" t="s">
        <v>6451</v>
      </c>
      <c r="C989" t="s">
        <v>7207</v>
      </c>
      <c r="D989" t="s">
        <v>7208</v>
      </c>
      <c r="F9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89">
        <f>Tabla_Consulta_desde_proyectos[[#This Row],[PRYRAhoras]]-Tabla_Consulta_desde_proyectos[[#This Row],[Actuales]]</f>
        <v>0</v>
      </c>
      <c r="H989">
        <f>LEN(Tabla_Consulta_desde_proyectos[[#This Row],[PRYApath]])/5-1</f>
        <v>0</v>
      </c>
    </row>
    <row r="990" spans="1:8" hidden="1" x14ac:dyDescent="0.3">
      <c r="A990" t="s">
        <v>72</v>
      </c>
      <c r="B990" t="s">
        <v>6462</v>
      </c>
      <c r="C990" t="s">
        <v>7209</v>
      </c>
      <c r="D990" t="s">
        <v>7210</v>
      </c>
      <c r="F9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0">
        <f>Tabla_Consulta_desde_proyectos[[#This Row],[PRYRAhoras]]-Tabla_Consulta_desde_proyectos[[#This Row],[Actuales]]</f>
        <v>0</v>
      </c>
      <c r="H990">
        <f>LEN(Tabla_Consulta_desde_proyectos[[#This Row],[PRYApath]])/5-1</f>
        <v>0</v>
      </c>
    </row>
    <row r="991" spans="1:8" hidden="1" x14ac:dyDescent="0.3">
      <c r="A991" t="s">
        <v>72</v>
      </c>
      <c r="B991" t="s">
        <v>6465</v>
      </c>
      <c r="C991" t="s">
        <v>326</v>
      </c>
      <c r="D991" t="s">
        <v>6396</v>
      </c>
      <c r="F9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1">
        <f>Tabla_Consulta_desde_proyectos[[#This Row],[PRYRAhoras]]-Tabla_Consulta_desde_proyectos[[#This Row],[Actuales]]</f>
        <v>0</v>
      </c>
      <c r="H991">
        <f>LEN(Tabla_Consulta_desde_proyectos[[#This Row],[PRYApath]])/5-1</f>
        <v>1</v>
      </c>
    </row>
    <row r="992" spans="1:8" hidden="1" x14ac:dyDescent="0.3">
      <c r="A992" t="s">
        <v>72</v>
      </c>
      <c r="B992" t="s">
        <v>6466</v>
      </c>
      <c r="C992" t="s">
        <v>1087</v>
      </c>
      <c r="D992" t="s">
        <v>6397</v>
      </c>
      <c r="F9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2">
        <f>Tabla_Consulta_desde_proyectos[[#This Row],[PRYRAhoras]]-Tabla_Consulta_desde_proyectos[[#This Row],[Actuales]]</f>
        <v>0</v>
      </c>
      <c r="H992">
        <f>LEN(Tabla_Consulta_desde_proyectos[[#This Row],[PRYApath]])/5-1</f>
        <v>1</v>
      </c>
    </row>
    <row r="993" spans="1:8" hidden="1" x14ac:dyDescent="0.3">
      <c r="A993" t="s">
        <v>72</v>
      </c>
      <c r="B993" t="s">
        <v>6467</v>
      </c>
      <c r="C993" t="s">
        <v>1088</v>
      </c>
      <c r="D993" t="s">
        <v>6398</v>
      </c>
      <c r="F9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3">
        <f>Tabla_Consulta_desde_proyectos[[#This Row],[PRYRAhoras]]-Tabla_Consulta_desde_proyectos[[#This Row],[Actuales]]</f>
        <v>0</v>
      </c>
      <c r="H993">
        <f>LEN(Tabla_Consulta_desde_proyectos[[#This Row],[PRYApath]])/5-1</f>
        <v>1</v>
      </c>
    </row>
    <row r="994" spans="1:8" hidden="1" x14ac:dyDescent="0.3">
      <c r="A994" t="s">
        <v>72</v>
      </c>
      <c r="B994" t="s">
        <v>5514</v>
      </c>
      <c r="C994" t="s">
        <v>1092</v>
      </c>
      <c r="D994" t="s">
        <v>6399</v>
      </c>
      <c r="F9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4">
        <f>Tabla_Consulta_desde_proyectos[[#This Row],[PRYRAhoras]]-Tabla_Consulta_desde_proyectos[[#This Row],[Actuales]]</f>
        <v>0</v>
      </c>
      <c r="H994">
        <f>LEN(Tabla_Consulta_desde_proyectos[[#This Row],[PRYApath]])/5-1</f>
        <v>1</v>
      </c>
    </row>
    <row r="995" spans="1:8" hidden="1" x14ac:dyDescent="0.3">
      <c r="A995" t="s">
        <v>72</v>
      </c>
      <c r="B995" t="s">
        <v>5515</v>
      </c>
      <c r="C995" t="s">
        <v>1093</v>
      </c>
      <c r="D995" t="s">
        <v>6400</v>
      </c>
      <c r="F9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5">
        <f>Tabla_Consulta_desde_proyectos[[#This Row],[PRYRAhoras]]-Tabla_Consulta_desde_proyectos[[#This Row],[Actuales]]</f>
        <v>0</v>
      </c>
      <c r="H995">
        <f>LEN(Tabla_Consulta_desde_proyectos[[#This Row],[PRYApath]])/5-1</f>
        <v>1</v>
      </c>
    </row>
    <row r="996" spans="1:8" hidden="1" x14ac:dyDescent="0.3">
      <c r="A996" t="s">
        <v>72</v>
      </c>
      <c r="B996" t="s">
        <v>6468</v>
      </c>
      <c r="C996" t="s">
        <v>1094</v>
      </c>
      <c r="D996" t="s">
        <v>6401</v>
      </c>
      <c r="F9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6">
        <f>Tabla_Consulta_desde_proyectos[[#This Row],[PRYRAhoras]]-Tabla_Consulta_desde_proyectos[[#This Row],[Actuales]]</f>
        <v>0</v>
      </c>
      <c r="H996">
        <f>LEN(Tabla_Consulta_desde_proyectos[[#This Row],[PRYApath]])/5-1</f>
        <v>1</v>
      </c>
    </row>
    <row r="997" spans="1:8" hidden="1" x14ac:dyDescent="0.3">
      <c r="A997" t="s">
        <v>72</v>
      </c>
      <c r="B997" t="s">
        <v>6469</v>
      </c>
      <c r="C997" t="s">
        <v>3904</v>
      </c>
      <c r="D997" t="s">
        <v>6402</v>
      </c>
      <c r="F9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7">
        <f>Tabla_Consulta_desde_proyectos[[#This Row],[PRYRAhoras]]-Tabla_Consulta_desde_proyectos[[#This Row],[Actuales]]</f>
        <v>0</v>
      </c>
      <c r="H997">
        <f>LEN(Tabla_Consulta_desde_proyectos[[#This Row],[PRYApath]])/5-1</f>
        <v>1</v>
      </c>
    </row>
    <row r="998" spans="1:8" hidden="1" x14ac:dyDescent="0.3">
      <c r="A998" t="s">
        <v>72</v>
      </c>
      <c r="B998" t="s">
        <v>6470</v>
      </c>
      <c r="C998" t="s">
        <v>3905</v>
      </c>
      <c r="D998" t="s">
        <v>6403</v>
      </c>
      <c r="F9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8">
        <f>Tabla_Consulta_desde_proyectos[[#This Row],[PRYRAhoras]]-Tabla_Consulta_desde_proyectos[[#This Row],[Actuales]]</f>
        <v>0</v>
      </c>
      <c r="H998">
        <f>LEN(Tabla_Consulta_desde_proyectos[[#This Row],[PRYApath]])/5-1</f>
        <v>1</v>
      </c>
    </row>
    <row r="999" spans="1:8" hidden="1" x14ac:dyDescent="0.3">
      <c r="A999" t="s">
        <v>72</v>
      </c>
      <c r="B999" t="s">
        <v>6471</v>
      </c>
      <c r="C999" t="s">
        <v>4336</v>
      </c>
      <c r="D999" t="s">
        <v>6405</v>
      </c>
      <c r="F9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999">
        <f>Tabla_Consulta_desde_proyectos[[#This Row],[PRYRAhoras]]-Tabla_Consulta_desde_proyectos[[#This Row],[Actuales]]</f>
        <v>0</v>
      </c>
      <c r="H999">
        <f>LEN(Tabla_Consulta_desde_proyectos[[#This Row],[PRYApath]])/5-1</f>
        <v>1</v>
      </c>
    </row>
    <row r="1000" spans="1:8" hidden="1" x14ac:dyDescent="0.3">
      <c r="A1000" t="s">
        <v>72</v>
      </c>
      <c r="B1000" t="s">
        <v>6472</v>
      </c>
      <c r="C1000" t="s">
        <v>4337</v>
      </c>
      <c r="D1000" t="s">
        <v>6407</v>
      </c>
      <c r="F10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0">
        <f>Tabla_Consulta_desde_proyectos[[#This Row],[PRYRAhoras]]-Tabla_Consulta_desde_proyectos[[#This Row],[Actuales]]</f>
        <v>0</v>
      </c>
      <c r="H1000">
        <f>LEN(Tabla_Consulta_desde_proyectos[[#This Row],[PRYApath]])/5-1</f>
        <v>1</v>
      </c>
    </row>
    <row r="1001" spans="1:8" hidden="1" x14ac:dyDescent="0.3">
      <c r="A1001" t="s">
        <v>72</v>
      </c>
      <c r="B1001" t="s">
        <v>6473</v>
      </c>
      <c r="C1001" t="s">
        <v>7211</v>
      </c>
      <c r="D1001" t="s">
        <v>7212</v>
      </c>
      <c r="E1001">
        <v>3.5</v>
      </c>
      <c r="F10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1001">
        <f>Tabla_Consulta_desde_proyectos[[#This Row],[PRYRAhoras]]-Tabla_Consulta_desde_proyectos[[#This Row],[Actuales]]</f>
        <v>0</v>
      </c>
      <c r="H1001">
        <f>LEN(Tabla_Consulta_desde_proyectos[[#This Row],[PRYApath]])/5-1</f>
        <v>0</v>
      </c>
    </row>
    <row r="1002" spans="1:8" hidden="1" x14ac:dyDescent="0.3">
      <c r="A1002" t="s">
        <v>72</v>
      </c>
      <c r="B1002" t="s">
        <v>5014</v>
      </c>
      <c r="C1002" t="s">
        <v>326</v>
      </c>
      <c r="D1002" t="s">
        <v>6929</v>
      </c>
      <c r="E1002">
        <v>3.5</v>
      </c>
      <c r="F10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1002">
        <f>Tabla_Consulta_desde_proyectos[[#This Row],[PRYRAhoras]]-Tabla_Consulta_desde_proyectos[[#This Row],[Actuales]]</f>
        <v>0</v>
      </c>
      <c r="H1002">
        <f>LEN(Tabla_Consulta_desde_proyectos[[#This Row],[PRYApath]])/5-1</f>
        <v>1</v>
      </c>
    </row>
    <row r="1003" spans="1:8" hidden="1" x14ac:dyDescent="0.3">
      <c r="A1003" t="s">
        <v>72</v>
      </c>
      <c r="B1003" t="s">
        <v>6476</v>
      </c>
      <c r="C1003" t="s">
        <v>1087</v>
      </c>
      <c r="D1003" t="s">
        <v>6931</v>
      </c>
      <c r="F10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3">
        <f>Tabla_Consulta_desde_proyectos[[#This Row],[PRYRAhoras]]-Tabla_Consulta_desde_proyectos[[#This Row],[Actuales]]</f>
        <v>0</v>
      </c>
      <c r="H1003">
        <f>LEN(Tabla_Consulta_desde_proyectos[[#This Row],[PRYApath]])/5-1</f>
        <v>1</v>
      </c>
    </row>
    <row r="1004" spans="1:8" hidden="1" x14ac:dyDescent="0.3">
      <c r="A1004" t="s">
        <v>72</v>
      </c>
      <c r="B1004" t="s">
        <v>7213</v>
      </c>
      <c r="C1004" t="s">
        <v>326</v>
      </c>
      <c r="D1004" t="s">
        <v>6933</v>
      </c>
      <c r="F10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4">
        <f>Tabla_Consulta_desde_proyectos[[#This Row],[PRYRAhoras]]-Tabla_Consulta_desde_proyectos[[#This Row],[Actuales]]</f>
        <v>0</v>
      </c>
      <c r="H1004">
        <f>LEN(Tabla_Consulta_desde_proyectos[[#This Row],[PRYApath]])/5-1</f>
        <v>2</v>
      </c>
    </row>
    <row r="1005" spans="1:8" hidden="1" x14ac:dyDescent="0.3">
      <c r="A1005" t="s">
        <v>72</v>
      </c>
      <c r="B1005" t="s">
        <v>7214</v>
      </c>
      <c r="C1005" t="s">
        <v>1087</v>
      </c>
      <c r="D1005" t="s">
        <v>6935</v>
      </c>
      <c r="F10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5">
        <f>Tabla_Consulta_desde_proyectos[[#This Row],[PRYRAhoras]]-Tabla_Consulta_desde_proyectos[[#This Row],[Actuales]]</f>
        <v>0</v>
      </c>
      <c r="H1005">
        <f>LEN(Tabla_Consulta_desde_proyectos[[#This Row],[PRYApath]])/5-1</f>
        <v>2</v>
      </c>
    </row>
    <row r="1006" spans="1:8" hidden="1" x14ac:dyDescent="0.3">
      <c r="A1006" t="s">
        <v>72</v>
      </c>
      <c r="B1006" t="s">
        <v>6477</v>
      </c>
      <c r="C1006" t="s">
        <v>1088</v>
      </c>
      <c r="D1006" t="s">
        <v>6937</v>
      </c>
      <c r="F10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6">
        <f>Tabla_Consulta_desde_proyectos[[#This Row],[PRYRAhoras]]-Tabla_Consulta_desde_proyectos[[#This Row],[Actuales]]</f>
        <v>0</v>
      </c>
      <c r="H1006">
        <f>LEN(Tabla_Consulta_desde_proyectos[[#This Row],[PRYApath]])/5-1</f>
        <v>1</v>
      </c>
    </row>
    <row r="1007" spans="1:8" hidden="1" x14ac:dyDescent="0.3">
      <c r="A1007" t="s">
        <v>72</v>
      </c>
      <c r="B1007" t="s">
        <v>6478</v>
      </c>
      <c r="C1007" t="s">
        <v>1092</v>
      </c>
      <c r="D1007" t="s">
        <v>6939</v>
      </c>
      <c r="F10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7">
        <f>Tabla_Consulta_desde_proyectos[[#This Row],[PRYRAhoras]]-Tabla_Consulta_desde_proyectos[[#This Row],[Actuales]]</f>
        <v>0</v>
      </c>
      <c r="H1007">
        <f>LEN(Tabla_Consulta_desde_proyectos[[#This Row],[PRYApath]])/5-1</f>
        <v>1</v>
      </c>
    </row>
    <row r="1008" spans="1:8" hidden="1" x14ac:dyDescent="0.3">
      <c r="A1008" t="s">
        <v>72</v>
      </c>
      <c r="B1008" t="s">
        <v>6479</v>
      </c>
      <c r="C1008" t="s">
        <v>1093</v>
      </c>
      <c r="D1008" t="s">
        <v>6941</v>
      </c>
      <c r="F10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8">
        <f>Tabla_Consulta_desde_proyectos[[#This Row],[PRYRAhoras]]-Tabla_Consulta_desde_proyectos[[#This Row],[Actuales]]</f>
        <v>0</v>
      </c>
      <c r="H1008">
        <f>LEN(Tabla_Consulta_desde_proyectos[[#This Row],[PRYApath]])/5-1</f>
        <v>1</v>
      </c>
    </row>
    <row r="1009" spans="1:8" hidden="1" x14ac:dyDescent="0.3">
      <c r="A1009" t="s">
        <v>72</v>
      </c>
      <c r="B1009" t="s">
        <v>6480</v>
      </c>
      <c r="C1009" t="s">
        <v>1094</v>
      </c>
      <c r="D1009" t="s">
        <v>6943</v>
      </c>
      <c r="F10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09">
        <f>Tabla_Consulta_desde_proyectos[[#This Row],[PRYRAhoras]]-Tabla_Consulta_desde_proyectos[[#This Row],[Actuales]]</f>
        <v>0</v>
      </c>
      <c r="H1009">
        <f>LEN(Tabla_Consulta_desde_proyectos[[#This Row],[PRYApath]])/5-1</f>
        <v>1</v>
      </c>
    </row>
    <row r="1010" spans="1:8" hidden="1" x14ac:dyDescent="0.3">
      <c r="A1010" t="s">
        <v>72</v>
      </c>
      <c r="B1010" t="s">
        <v>6485</v>
      </c>
      <c r="C1010" t="s">
        <v>7215</v>
      </c>
      <c r="D1010" t="s">
        <v>7216</v>
      </c>
      <c r="E1010">
        <v>163</v>
      </c>
      <c r="F10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163</v>
      </c>
      <c r="G1010">
        <f>Tabla_Consulta_desde_proyectos[[#This Row],[PRYRAhoras]]-Tabla_Consulta_desde_proyectos[[#This Row],[Actuales]]</f>
        <v>0</v>
      </c>
      <c r="H1010">
        <f>LEN(Tabla_Consulta_desde_proyectos[[#This Row],[PRYApath]])/5-1</f>
        <v>0</v>
      </c>
    </row>
    <row r="1011" spans="1:8" hidden="1" x14ac:dyDescent="0.3">
      <c r="A1011" t="s">
        <v>72</v>
      </c>
      <c r="B1011" t="s">
        <v>5015</v>
      </c>
      <c r="C1011" t="s">
        <v>326</v>
      </c>
      <c r="D1011" t="s">
        <v>6958</v>
      </c>
      <c r="E1011">
        <v>2.75</v>
      </c>
      <c r="F10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2.75</v>
      </c>
      <c r="G1011">
        <f>Tabla_Consulta_desde_proyectos[[#This Row],[PRYRAhoras]]-Tabla_Consulta_desde_proyectos[[#This Row],[Actuales]]</f>
        <v>0</v>
      </c>
      <c r="H1011">
        <f>LEN(Tabla_Consulta_desde_proyectos[[#This Row],[PRYApath]])/5-1</f>
        <v>1</v>
      </c>
    </row>
    <row r="1012" spans="1:8" hidden="1" x14ac:dyDescent="0.3">
      <c r="A1012" t="s">
        <v>72</v>
      </c>
      <c r="B1012" t="s">
        <v>6488</v>
      </c>
      <c r="C1012" t="s">
        <v>1087</v>
      </c>
      <c r="D1012" t="s">
        <v>6960</v>
      </c>
      <c r="F10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12">
        <f>Tabla_Consulta_desde_proyectos[[#This Row],[PRYRAhoras]]-Tabla_Consulta_desde_proyectos[[#This Row],[Actuales]]</f>
        <v>0</v>
      </c>
      <c r="H1012">
        <f>LEN(Tabla_Consulta_desde_proyectos[[#This Row],[PRYApath]])/5-1</f>
        <v>1</v>
      </c>
    </row>
    <row r="1013" spans="1:8" hidden="1" x14ac:dyDescent="0.3">
      <c r="A1013" t="s">
        <v>72</v>
      </c>
      <c r="B1013" t="s">
        <v>6489</v>
      </c>
      <c r="C1013" t="s">
        <v>1088</v>
      </c>
      <c r="D1013" t="s">
        <v>6931</v>
      </c>
      <c r="E1013">
        <v>2</v>
      </c>
      <c r="F10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1013">
        <f>Tabla_Consulta_desde_proyectos[[#This Row],[PRYRAhoras]]-Tabla_Consulta_desde_proyectos[[#This Row],[Actuales]]</f>
        <v>0</v>
      </c>
      <c r="H1013">
        <f>LEN(Tabla_Consulta_desde_proyectos[[#This Row],[PRYApath]])/5-1</f>
        <v>1</v>
      </c>
    </row>
    <row r="1014" spans="1:8" hidden="1" x14ac:dyDescent="0.3">
      <c r="A1014" t="s">
        <v>72</v>
      </c>
      <c r="B1014" t="s">
        <v>5017</v>
      </c>
      <c r="C1014" t="s">
        <v>326</v>
      </c>
      <c r="D1014" t="s">
        <v>6933</v>
      </c>
      <c r="E1014">
        <v>2</v>
      </c>
      <c r="F10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1014">
        <f>Tabla_Consulta_desde_proyectos[[#This Row],[PRYRAhoras]]-Tabla_Consulta_desde_proyectos[[#This Row],[Actuales]]</f>
        <v>0</v>
      </c>
      <c r="H1014">
        <f>LEN(Tabla_Consulta_desde_proyectos[[#This Row],[PRYApath]])/5-1</f>
        <v>2</v>
      </c>
    </row>
    <row r="1015" spans="1:8" hidden="1" x14ac:dyDescent="0.3">
      <c r="A1015" t="s">
        <v>72</v>
      </c>
      <c r="B1015" t="s">
        <v>7217</v>
      </c>
      <c r="C1015" t="s">
        <v>1087</v>
      </c>
      <c r="D1015" t="s">
        <v>6963</v>
      </c>
      <c r="F10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15">
        <f>Tabla_Consulta_desde_proyectos[[#This Row],[PRYRAhoras]]-Tabla_Consulta_desde_proyectos[[#This Row],[Actuales]]</f>
        <v>0</v>
      </c>
      <c r="H1015">
        <f>LEN(Tabla_Consulta_desde_proyectos[[#This Row],[PRYApath]])/5-1</f>
        <v>2</v>
      </c>
    </row>
    <row r="1016" spans="1:8" hidden="1" x14ac:dyDescent="0.3">
      <c r="A1016" t="s">
        <v>72</v>
      </c>
      <c r="B1016" t="s">
        <v>6490</v>
      </c>
      <c r="C1016" t="s">
        <v>1092</v>
      </c>
      <c r="D1016" t="s">
        <v>6965</v>
      </c>
      <c r="E1016">
        <v>147.75</v>
      </c>
      <c r="F10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147.75</v>
      </c>
      <c r="G1016">
        <f>Tabla_Consulta_desde_proyectos[[#This Row],[PRYRAhoras]]-Tabla_Consulta_desde_proyectos[[#This Row],[Actuales]]</f>
        <v>0</v>
      </c>
      <c r="H1016">
        <f>LEN(Tabla_Consulta_desde_proyectos[[#This Row],[PRYApath]])/5-1</f>
        <v>1</v>
      </c>
    </row>
    <row r="1017" spans="1:8" hidden="1" x14ac:dyDescent="0.3">
      <c r="A1017" t="s">
        <v>72</v>
      </c>
      <c r="B1017" t="s">
        <v>5019</v>
      </c>
      <c r="C1017" t="s">
        <v>326</v>
      </c>
      <c r="D1017" t="s">
        <v>6965</v>
      </c>
      <c r="E1017">
        <v>114.25</v>
      </c>
      <c r="F10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114.25</v>
      </c>
      <c r="G1017">
        <f>Tabla_Consulta_desde_proyectos[[#This Row],[PRYRAhoras]]-Tabla_Consulta_desde_proyectos[[#This Row],[Actuales]]</f>
        <v>0</v>
      </c>
      <c r="H1017">
        <f>LEN(Tabla_Consulta_desde_proyectos[[#This Row],[PRYApath]])/5-1</f>
        <v>2</v>
      </c>
    </row>
    <row r="1018" spans="1:8" hidden="1" x14ac:dyDescent="0.3">
      <c r="A1018" t="s">
        <v>72</v>
      </c>
      <c r="B1018" t="s">
        <v>5022</v>
      </c>
      <c r="C1018" t="s">
        <v>1087</v>
      </c>
      <c r="D1018" t="s">
        <v>6966</v>
      </c>
      <c r="E1018">
        <v>33.5</v>
      </c>
      <c r="F10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33.5</v>
      </c>
      <c r="G1018">
        <f>Tabla_Consulta_desde_proyectos[[#This Row],[PRYRAhoras]]-Tabla_Consulta_desde_proyectos[[#This Row],[Actuales]]</f>
        <v>0</v>
      </c>
      <c r="H1018">
        <f>LEN(Tabla_Consulta_desde_proyectos[[#This Row],[PRYApath]])/5-1</f>
        <v>2</v>
      </c>
    </row>
    <row r="1019" spans="1:8" hidden="1" x14ac:dyDescent="0.3">
      <c r="A1019" t="s">
        <v>72</v>
      </c>
      <c r="B1019" t="s">
        <v>7218</v>
      </c>
      <c r="C1019" t="s">
        <v>1088</v>
      </c>
      <c r="D1019" t="s">
        <v>6968</v>
      </c>
      <c r="F10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19">
        <f>Tabla_Consulta_desde_proyectos[[#This Row],[PRYRAhoras]]-Tabla_Consulta_desde_proyectos[[#This Row],[Actuales]]</f>
        <v>0</v>
      </c>
      <c r="H1019">
        <f>LEN(Tabla_Consulta_desde_proyectos[[#This Row],[PRYApath]])/5-1</f>
        <v>2</v>
      </c>
    </row>
    <row r="1020" spans="1:8" hidden="1" x14ac:dyDescent="0.3">
      <c r="A1020" t="s">
        <v>72</v>
      </c>
      <c r="B1020" t="s">
        <v>7219</v>
      </c>
      <c r="C1020" t="s">
        <v>1092</v>
      </c>
      <c r="D1020" t="s">
        <v>6939</v>
      </c>
      <c r="F10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0">
        <f>Tabla_Consulta_desde_proyectos[[#This Row],[PRYRAhoras]]-Tabla_Consulta_desde_proyectos[[#This Row],[Actuales]]</f>
        <v>0</v>
      </c>
      <c r="H1020">
        <f>LEN(Tabla_Consulta_desde_proyectos[[#This Row],[PRYApath]])/5-1</f>
        <v>2</v>
      </c>
    </row>
    <row r="1021" spans="1:8" hidden="1" x14ac:dyDescent="0.3">
      <c r="A1021" t="s">
        <v>72</v>
      </c>
      <c r="B1021" t="s">
        <v>7220</v>
      </c>
      <c r="C1021" t="s">
        <v>1093</v>
      </c>
      <c r="D1021" t="s">
        <v>6971</v>
      </c>
      <c r="F10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1">
        <f>Tabla_Consulta_desde_proyectos[[#This Row],[PRYRAhoras]]-Tabla_Consulta_desde_proyectos[[#This Row],[Actuales]]</f>
        <v>0</v>
      </c>
      <c r="H1021">
        <f>LEN(Tabla_Consulta_desde_proyectos[[#This Row],[PRYApath]])/5-1</f>
        <v>2</v>
      </c>
    </row>
    <row r="1022" spans="1:8" hidden="1" x14ac:dyDescent="0.3">
      <c r="A1022" t="s">
        <v>72</v>
      </c>
      <c r="B1022" t="s">
        <v>6491</v>
      </c>
      <c r="C1022" t="s">
        <v>1093</v>
      </c>
      <c r="D1022" t="s">
        <v>6972</v>
      </c>
      <c r="F10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2">
        <f>Tabla_Consulta_desde_proyectos[[#This Row],[PRYRAhoras]]-Tabla_Consulta_desde_proyectos[[#This Row],[Actuales]]</f>
        <v>0</v>
      </c>
      <c r="H1022">
        <f>LEN(Tabla_Consulta_desde_proyectos[[#This Row],[PRYApath]])/5-1</f>
        <v>1</v>
      </c>
    </row>
    <row r="1023" spans="1:8" hidden="1" x14ac:dyDescent="0.3">
      <c r="A1023" t="s">
        <v>72</v>
      </c>
      <c r="B1023" t="s">
        <v>6492</v>
      </c>
      <c r="C1023" t="s">
        <v>1094</v>
      </c>
      <c r="D1023" t="s">
        <v>6974</v>
      </c>
      <c r="F10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3">
        <f>Tabla_Consulta_desde_proyectos[[#This Row],[PRYRAhoras]]-Tabla_Consulta_desde_proyectos[[#This Row],[Actuales]]</f>
        <v>0</v>
      </c>
      <c r="H1023">
        <f>LEN(Tabla_Consulta_desde_proyectos[[#This Row],[PRYApath]])/5-1</f>
        <v>1</v>
      </c>
    </row>
    <row r="1024" spans="1:8" hidden="1" x14ac:dyDescent="0.3">
      <c r="A1024" t="s">
        <v>72</v>
      </c>
      <c r="B1024" t="s">
        <v>5024</v>
      </c>
      <c r="C1024" t="s">
        <v>3904</v>
      </c>
      <c r="D1024" t="s">
        <v>6975</v>
      </c>
      <c r="E1024">
        <v>0.5</v>
      </c>
      <c r="F10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1024">
        <f>Tabla_Consulta_desde_proyectos[[#This Row],[PRYRAhoras]]-Tabla_Consulta_desde_proyectos[[#This Row],[Actuales]]</f>
        <v>0</v>
      </c>
      <c r="H1024">
        <f>LEN(Tabla_Consulta_desde_proyectos[[#This Row],[PRYApath]])/5-1</f>
        <v>1</v>
      </c>
    </row>
    <row r="1025" spans="1:8" hidden="1" x14ac:dyDescent="0.3">
      <c r="A1025" t="s">
        <v>72</v>
      </c>
      <c r="B1025" t="s">
        <v>6493</v>
      </c>
      <c r="C1025" t="s">
        <v>3905</v>
      </c>
      <c r="D1025" t="s">
        <v>6977</v>
      </c>
      <c r="F10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5">
        <f>Tabla_Consulta_desde_proyectos[[#This Row],[PRYRAhoras]]-Tabla_Consulta_desde_proyectos[[#This Row],[Actuales]]</f>
        <v>0</v>
      </c>
      <c r="H1025">
        <f>LEN(Tabla_Consulta_desde_proyectos[[#This Row],[PRYApath]])/5-1</f>
        <v>1</v>
      </c>
    </row>
    <row r="1026" spans="1:8" hidden="1" x14ac:dyDescent="0.3">
      <c r="A1026" t="s">
        <v>72</v>
      </c>
      <c r="B1026" t="s">
        <v>6494</v>
      </c>
      <c r="C1026" t="s">
        <v>4336</v>
      </c>
      <c r="D1026" t="s">
        <v>6979</v>
      </c>
      <c r="F10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6">
        <f>Tabla_Consulta_desde_proyectos[[#This Row],[PRYRAhoras]]-Tabla_Consulta_desde_proyectos[[#This Row],[Actuales]]</f>
        <v>0</v>
      </c>
      <c r="H1026">
        <f>LEN(Tabla_Consulta_desde_proyectos[[#This Row],[PRYApath]])/5-1</f>
        <v>1</v>
      </c>
    </row>
    <row r="1027" spans="1:8" hidden="1" x14ac:dyDescent="0.3">
      <c r="A1027" t="s">
        <v>72</v>
      </c>
      <c r="B1027" t="s">
        <v>6495</v>
      </c>
      <c r="C1027" t="s">
        <v>4337</v>
      </c>
      <c r="D1027" t="s">
        <v>6981</v>
      </c>
      <c r="F10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7">
        <f>Tabla_Consulta_desde_proyectos[[#This Row],[PRYRAhoras]]-Tabla_Consulta_desde_proyectos[[#This Row],[Actuales]]</f>
        <v>0</v>
      </c>
      <c r="H1027">
        <f>LEN(Tabla_Consulta_desde_proyectos[[#This Row],[PRYApath]])/5-1</f>
        <v>1</v>
      </c>
    </row>
    <row r="1028" spans="1:8" hidden="1" x14ac:dyDescent="0.3">
      <c r="A1028" t="s">
        <v>72</v>
      </c>
      <c r="B1028" t="s">
        <v>7221</v>
      </c>
      <c r="C1028" t="s">
        <v>4338</v>
      </c>
      <c r="D1028" t="s">
        <v>6983</v>
      </c>
      <c r="E1028">
        <v>10</v>
      </c>
      <c r="F10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1028">
        <f>Tabla_Consulta_desde_proyectos[[#This Row],[PRYRAhoras]]-Tabla_Consulta_desde_proyectos[[#This Row],[Actuales]]</f>
        <v>0</v>
      </c>
      <c r="H1028">
        <f>LEN(Tabla_Consulta_desde_proyectos[[#This Row],[PRYApath]])/5-1</f>
        <v>1</v>
      </c>
    </row>
    <row r="1029" spans="1:8" hidden="1" x14ac:dyDescent="0.3">
      <c r="A1029" t="s">
        <v>72</v>
      </c>
      <c r="B1029" t="s">
        <v>7222</v>
      </c>
      <c r="C1029" t="s">
        <v>326</v>
      </c>
      <c r="D1029" t="s">
        <v>6985</v>
      </c>
      <c r="F10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29">
        <f>Tabla_Consulta_desde_proyectos[[#This Row],[PRYRAhoras]]-Tabla_Consulta_desde_proyectos[[#This Row],[Actuales]]</f>
        <v>0</v>
      </c>
      <c r="H1029">
        <f>LEN(Tabla_Consulta_desde_proyectos[[#This Row],[PRYApath]])/5-1</f>
        <v>2</v>
      </c>
    </row>
    <row r="1030" spans="1:8" hidden="1" x14ac:dyDescent="0.3">
      <c r="A1030" t="s">
        <v>72</v>
      </c>
      <c r="B1030" t="s">
        <v>5026</v>
      </c>
      <c r="C1030" t="s">
        <v>1087</v>
      </c>
      <c r="D1030" t="s">
        <v>6986</v>
      </c>
      <c r="E1030">
        <v>1</v>
      </c>
      <c r="F10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1030">
        <f>Tabla_Consulta_desde_proyectos[[#This Row],[PRYRAhoras]]-Tabla_Consulta_desde_proyectos[[#This Row],[Actuales]]</f>
        <v>0</v>
      </c>
      <c r="H1030">
        <f>LEN(Tabla_Consulta_desde_proyectos[[#This Row],[PRYApath]])/5-1</f>
        <v>2</v>
      </c>
    </row>
    <row r="1031" spans="1:8" hidden="1" x14ac:dyDescent="0.3">
      <c r="A1031" t="s">
        <v>72</v>
      </c>
      <c r="B1031" t="s">
        <v>5027</v>
      </c>
      <c r="C1031" t="s">
        <v>1088</v>
      </c>
      <c r="D1031" t="s">
        <v>6988</v>
      </c>
      <c r="E1031">
        <v>9</v>
      </c>
      <c r="F10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1031">
        <f>Tabla_Consulta_desde_proyectos[[#This Row],[PRYRAhoras]]-Tabla_Consulta_desde_proyectos[[#This Row],[Actuales]]</f>
        <v>0</v>
      </c>
      <c r="H1031">
        <f>LEN(Tabla_Consulta_desde_proyectos[[#This Row],[PRYApath]])/5-1</f>
        <v>2</v>
      </c>
    </row>
    <row r="1032" spans="1:8" hidden="1" x14ac:dyDescent="0.3">
      <c r="A1032" t="s">
        <v>72</v>
      </c>
      <c r="B1032" t="s">
        <v>7223</v>
      </c>
      <c r="C1032" t="s">
        <v>4339</v>
      </c>
      <c r="D1032" t="s">
        <v>6990</v>
      </c>
      <c r="F10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2">
        <f>Tabla_Consulta_desde_proyectos[[#This Row],[PRYRAhoras]]-Tabla_Consulta_desde_proyectos[[#This Row],[Actuales]]</f>
        <v>0</v>
      </c>
      <c r="H1032">
        <f>LEN(Tabla_Consulta_desde_proyectos[[#This Row],[PRYApath]])/5-1</f>
        <v>1</v>
      </c>
    </row>
    <row r="1033" spans="1:8" hidden="1" x14ac:dyDescent="0.3">
      <c r="A1033" t="s">
        <v>72</v>
      </c>
      <c r="B1033" t="s">
        <v>6496</v>
      </c>
      <c r="C1033" t="s">
        <v>7224</v>
      </c>
      <c r="D1033" t="s">
        <v>7225</v>
      </c>
      <c r="F10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3">
        <f>Tabla_Consulta_desde_proyectos[[#This Row],[PRYRAhoras]]-Tabla_Consulta_desde_proyectos[[#This Row],[Actuales]]</f>
        <v>0</v>
      </c>
      <c r="H1033">
        <f>LEN(Tabla_Consulta_desde_proyectos[[#This Row],[PRYApath]])/5-1</f>
        <v>0</v>
      </c>
    </row>
    <row r="1034" spans="1:8" hidden="1" x14ac:dyDescent="0.3">
      <c r="A1034" t="s">
        <v>72</v>
      </c>
      <c r="B1034" t="s">
        <v>6499</v>
      </c>
      <c r="C1034" t="s">
        <v>326</v>
      </c>
      <c r="D1034" t="s">
        <v>7173</v>
      </c>
      <c r="F10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4">
        <f>Tabla_Consulta_desde_proyectos[[#This Row],[PRYRAhoras]]-Tabla_Consulta_desde_proyectos[[#This Row],[Actuales]]</f>
        <v>0</v>
      </c>
      <c r="H1034">
        <f>LEN(Tabla_Consulta_desde_proyectos[[#This Row],[PRYApath]])/5-1</f>
        <v>1</v>
      </c>
    </row>
    <row r="1035" spans="1:8" hidden="1" x14ac:dyDescent="0.3">
      <c r="A1035" t="s">
        <v>72</v>
      </c>
      <c r="B1035" t="s">
        <v>6500</v>
      </c>
      <c r="C1035" t="s">
        <v>1087</v>
      </c>
      <c r="D1035" t="s">
        <v>7175</v>
      </c>
      <c r="F10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5">
        <f>Tabla_Consulta_desde_proyectos[[#This Row],[PRYRAhoras]]-Tabla_Consulta_desde_proyectos[[#This Row],[Actuales]]</f>
        <v>0</v>
      </c>
      <c r="H1035">
        <f>LEN(Tabla_Consulta_desde_proyectos[[#This Row],[PRYApath]])/5-1</f>
        <v>1</v>
      </c>
    </row>
    <row r="1036" spans="1:8" hidden="1" x14ac:dyDescent="0.3">
      <c r="A1036" t="s">
        <v>72</v>
      </c>
      <c r="B1036" t="s">
        <v>6501</v>
      </c>
      <c r="C1036" t="s">
        <v>1088</v>
      </c>
      <c r="D1036" t="s">
        <v>7177</v>
      </c>
      <c r="F10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6">
        <f>Tabla_Consulta_desde_proyectos[[#This Row],[PRYRAhoras]]-Tabla_Consulta_desde_proyectos[[#This Row],[Actuales]]</f>
        <v>0</v>
      </c>
      <c r="H1036">
        <f>LEN(Tabla_Consulta_desde_proyectos[[#This Row],[PRYApath]])/5-1</f>
        <v>1</v>
      </c>
    </row>
    <row r="1037" spans="1:8" hidden="1" x14ac:dyDescent="0.3">
      <c r="A1037" t="s">
        <v>72</v>
      </c>
      <c r="B1037" t="s">
        <v>6502</v>
      </c>
      <c r="C1037" t="s">
        <v>1092</v>
      </c>
      <c r="D1037" t="s">
        <v>7179</v>
      </c>
      <c r="F10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7">
        <f>Tabla_Consulta_desde_proyectos[[#This Row],[PRYRAhoras]]-Tabla_Consulta_desde_proyectos[[#This Row],[Actuales]]</f>
        <v>0</v>
      </c>
      <c r="H1037">
        <f>LEN(Tabla_Consulta_desde_proyectos[[#This Row],[PRYApath]])/5-1</f>
        <v>1</v>
      </c>
    </row>
    <row r="1038" spans="1:8" hidden="1" x14ac:dyDescent="0.3">
      <c r="A1038" t="s">
        <v>72</v>
      </c>
      <c r="B1038" t="s">
        <v>6503</v>
      </c>
      <c r="C1038" t="s">
        <v>1093</v>
      </c>
      <c r="D1038" t="s">
        <v>7181</v>
      </c>
      <c r="F10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8">
        <f>Tabla_Consulta_desde_proyectos[[#This Row],[PRYRAhoras]]-Tabla_Consulta_desde_proyectos[[#This Row],[Actuales]]</f>
        <v>0</v>
      </c>
      <c r="H1038">
        <f>LEN(Tabla_Consulta_desde_proyectos[[#This Row],[PRYApath]])/5-1</f>
        <v>1</v>
      </c>
    </row>
    <row r="1039" spans="1:8" hidden="1" x14ac:dyDescent="0.3">
      <c r="A1039" t="s">
        <v>72</v>
      </c>
      <c r="B1039" t="s">
        <v>6504</v>
      </c>
      <c r="C1039" t="s">
        <v>1094</v>
      </c>
      <c r="D1039" t="s">
        <v>7183</v>
      </c>
      <c r="F10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39">
        <f>Tabla_Consulta_desde_proyectos[[#This Row],[PRYRAhoras]]-Tabla_Consulta_desde_proyectos[[#This Row],[Actuales]]</f>
        <v>0</v>
      </c>
      <c r="H1039">
        <f>LEN(Tabla_Consulta_desde_proyectos[[#This Row],[PRYApath]])/5-1</f>
        <v>1</v>
      </c>
    </row>
    <row r="1040" spans="1:8" hidden="1" x14ac:dyDescent="0.3">
      <c r="A1040" t="s">
        <v>72</v>
      </c>
      <c r="B1040" t="s">
        <v>6505</v>
      </c>
      <c r="C1040" t="s">
        <v>7185</v>
      </c>
      <c r="D1040" t="s">
        <v>7186</v>
      </c>
      <c r="F10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0">
        <f>Tabla_Consulta_desde_proyectos[[#This Row],[PRYRAhoras]]-Tabla_Consulta_desde_proyectos[[#This Row],[Actuales]]</f>
        <v>0</v>
      </c>
      <c r="H1040">
        <f>LEN(Tabla_Consulta_desde_proyectos[[#This Row],[PRYApath]])/5-1</f>
        <v>1</v>
      </c>
    </row>
    <row r="1041" spans="1:8" hidden="1" x14ac:dyDescent="0.3">
      <c r="A1041" t="s">
        <v>72</v>
      </c>
      <c r="B1041" t="s">
        <v>6506</v>
      </c>
      <c r="C1041" t="s">
        <v>7188</v>
      </c>
      <c r="D1041" t="s">
        <v>7189</v>
      </c>
      <c r="F10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1">
        <f>Tabla_Consulta_desde_proyectos[[#This Row],[PRYRAhoras]]-Tabla_Consulta_desde_proyectos[[#This Row],[Actuales]]</f>
        <v>0</v>
      </c>
      <c r="H1041">
        <f>LEN(Tabla_Consulta_desde_proyectos[[#This Row],[PRYApath]])/5-1</f>
        <v>1</v>
      </c>
    </row>
    <row r="1042" spans="1:8" hidden="1" x14ac:dyDescent="0.3">
      <c r="A1042" t="s">
        <v>72</v>
      </c>
      <c r="B1042" t="s">
        <v>6507</v>
      </c>
      <c r="C1042" t="s">
        <v>4336</v>
      </c>
      <c r="D1042" t="s">
        <v>7027</v>
      </c>
      <c r="F10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2">
        <f>Tabla_Consulta_desde_proyectos[[#This Row],[PRYRAhoras]]-Tabla_Consulta_desde_proyectos[[#This Row],[Actuales]]</f>
        <v>0</v>
      </c>
      <c r="H1042">
        <f>LEN(Tabla_Consulta_desde_proyectos[[#This Row],[PRYApath]])/5-1</f>
        <v>1</v>
      </c>
    </row>
    <row r="1043" spans="1:8" hidden="1" x14ac:dyDescent="0.3">
      <c r="A1043" t="s">
        <v>73</v>
      </c>
      <c r="B1043" t="s">
        <v>1085</v>
      </c>
      <c r="C1043" t="s">
        <v>7165</v>
      </c>
      <c r="D1043" t="s">
        <v>6388</v>
      </c>
      <c r="F10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3">
        <f>Tabla_Consulta_desde_proyectos[[#This Row],[PRYRAhoras]]-Tabla_Consulta_desde_proyectos[[#This Row],[Actuales]]</f>
        <v>0</v>
      </c>
      <c r="H1043">
        <f>LEN(Tabla_Consulta_desde_proyectos[[#This Row],[PRYApath]])/5-1</f>
        <v>0</v>
      </c>
    </row>
    <row r="1044" spans="1:8" hidden="1" x14ac:dyDescent="0.3">
      <c r="A1044" t="s">
        <v>73</v>
      </c>
      <c r="B1044" t="s">
        <v>1086</v>
      </c>
      <c r="C1044" t="s">
        <v>6387</v>
      </c>
      <c r="D1044" t="s">
        <v>7166</v>
      </c>
      <c r="F10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4">
        <f>Tabla_Consulta_desde_proyectos[[#This Row],[PRYRAhoras]]-Tabla_Consulta_desde_proyectos[[#This Row],[Actuales]]</f>
        <v>0</v>
      </c>
      <c r="H1044">
        <f>LEN(Tabla_Consulta_desde_proyectos[[#This Row],[PRYApath]])/5-1</f>
        <v>1</v>
      </c>
    </row>
    <row r="1045" spans="1:8" hidden="1" x14ac:dyDescent="0.3">
      <c r="A1045" t="s">
        <v>73</v>
      </c>
      <c r="B1045" t="s">
        <v>4925</v>
      </c>
      <c r="C1045" t="s">
        <v>326</v>
      </c>
      <c r="D1045" t="s">
        <v>6389</v>
      </c>
      <c r="F10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5">
        <f>Tabla_Consulta_desde_proyectos[[#This Row],[PRYRAhoras]]-Tabla_Consulta_desde_proyectos[[#This Row],[Actuales]]</f>
        <v>0</v>
      </c>
      <c r="H1045">
        <f>LEN(Tabla_Consulta_desde_proyectos[[#This Row],[PRYApath]])/5-1</f>
        <v>2</v>
      </c>
    </row>
    <row r="1046" spans="1:8" hidden="1" x14ac:dyDescent="0.3">
      <c r="A1046" t="s">
        <v>73</v>
      </c>
      <c r="B1046" t="s">
        <v>4926</v>
      </c>
      <c r="C1046" t="s">
        <v>1087</v>
      </c>
      <c r="D1046" t="s">
        <v>6390</v>
      </c>
      <c r="F10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6">
        <f>Tabla_Consulta_desde_proyectos[[#This Row],[PRYRAhoras]]-Tabla_Consulta_desde_proyectos[[#This Row],[Actuales]]</f>
        <v>0</v>
      </c>
      <c r="H1046">
        <f>LEN(Tabla_Consulta_desde_proyectos[[#This Row],[PRYApath]])/5-1</f>
        <v>2</v>
      </c>
    </row>
    <row r="1047" spans="1:8" hidden="1" x14ac:dyDescent="0.3">
      <c r="A1047" t="s">
        <v>73</v>
      </c>
      <c r="B1047" t="s">
        <v>4927</v>
      </c>
      <c r="C1047" t="s">
        <v>1088</v>
      </c>
      <c r="D1047" t="s">
        <v>6391</v>
      </c>
      <c r="F10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7">
        <f>Tabla_Consulta_desde_proyectos[[#This Row],[PRYRAhoras]]-Tabla_Consulta_desde_proyectos[[#This Row],[Actuales]]</f>
        <v>0</v>
      </c>
      <c r="H1047">
        <f>LEN(Tabla_Consulta_desde_proyectos[[#This Row],[PRYApath]])/5-1</f>
        <v>2</v>
      </c>
    </row>
    <row r="1048" spans="1:8" hidden="1" x14ac:dyDescent="0.3">
      <c r="A1048" t="s">
        <v>73</v>
      </c>
      <c r="B1048" t="s">
        <v>1089</v>
      </c>
      <c r="C1048" t="s">
        <v>7226</v>
      </c>
      <c r="D1048" t="s">
        <v>7227</v>
      </c>
      <c r="F10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8">
        <f>Tabla_Consulta_desde_proyectos[[#This Row],[PRYRAhoras]]-Tabla_Consulta_desde_proyectos[[#This Row],[Actuales]]</f>
        <v>0</v>
      </c>
      <c r="H1048">
        <f>LEN(Tabla_Consulta_desde_proyectos[[#This Row],[PRYApath]])/5-1</f>
        <v>0</v>
      </c>
    </row>
    <row r="1049" spans="1:8" hidden="1" x14ac:dyDescent="0.3">
      <c r="A1049" t="s">
        <v>73</v>
      </c>
      <c r="B1049" t="s">
        <v>1090</v>
      </c>
      <c r="C1049" t="s">
        <v>326</v>
      </c>
      <c r="D1049" t="s">
        <v>6396</v>
      </c>
      <c r="F10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49">
        <f>Tabla_Consulta_desde_proyectos[[#This Row],[PRYRAhoras]]-Tabla_Consulta_desde_proyectos[[#This Row],[Actuales]]</f>
        <v>0</v>
      </c>
      <c r="H1049">
        <f>LEN(Tabla_Consulta_desde_proyectos[[#This Row],[PRYApath]])/5-1</f>
        <v>1</v>
      </c>
    </row>
    <row r="1050" spans="1:8" hidden="1" x14ac:dyDescent="0.3">
      <c r="A1050" t="s">
        <v>73</v>
      </c>
      <c r="B1050" t="s">
        <v>1091</v>
      </c>
      <c r="C1050" t="s">
        <v>1087</v>
      </c>
      <c r="D1050" t="s">
        <v>6397</v>
      </c>
      <c r="F10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0">
        <f>Tabla_Consulta_desde_proyectos[[#This Row],[PRYRAhoras]]-Tabla_Consulta_desde_proyectos[[#This Row],[Actuales]]</f>
        <v>0</v>
      </c>
      <c r="H1050">
        <f>LEN(Tabla_Consulta_desde_proyectos[[#This Row],[PRYApath]])/5-1</f>
        <v>1</v>
      </c>
    </row>
    <row r="1051" spans="1:8" hidden="1" x14ac:dyDescent="0.3">
      <c r="A1051" t="s">
        <v>73</v>
      </c>
      <c r="B1051" t="s">
        <v>4539</v>
      </c>
      <c r="C1051" t="s">
        <v>1088</v>
      </c>
      <c r="D1051" t="s">
        <v>6398</v>
      </c>
      <c r="F10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1">
        <f>Tabla_Consulta_desde_proyectos[[#This Row],[PRYRAhoras]]-Tabla_Consulta_desde_proyectos[[#This Row],[Actuales]]</f>
        <v>0</v>
      </c>
      <c r="H1051">
        <f>LEN(Tabla_Consulta_desde_proyectos[[#This Row],[PRYApath]])/5-1</f>
        <v>1</v>
      </c>
    </row>
    <row r="1052" spans="1:8" hidden="1" x14ac:dyDescent="0.3">
      <c r="A1052" t="s">
        <v>73</v>
      </c>
      <c r="B1052" t="s">
        <v>4542</v>
      </c>
      <c r="C1052" t="s">
        <v>1092</v>
      </c>
      <c r="D1052" t="s">
        <v>6399</v>
      </c>
      <c r="F10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2">
        <f>Tabla_Consulta_desde_proyectos[[#This Row],[PRYRAhoras]]-Tabla_Consulta_desde_proyectos[[#This Row],[Actuales]]</f>
        <v>0</v>
      </c>
      <c r="H1052">
        <f>LEN(Tabla_Consulta_desde_proyectos[[#This Row],[PRYApath]])/5-1</f>
        <v>1</v>
      </c>
    </row>
    <row r="1053" spans="1:8" hidden="1" x14ac:dyDescent="0.3">
      <c r="A1053" t="s">
        <v>73</v>
      </c>
      <c r="B1053" t="s">
        <v>5386</v>
      </c>
      <c r="C1053" t="s">
        <v>1093</v>
      </c>
      <c r="D1053" t="s">
        <v>6400</v>
      </c>
      <c r="F10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3">
        <f>Tabla_Consulta_desde_proyectos[[#This Row],[PRYRAhoras]]-Tabla_Consulta_desde_proyectos[[#This Row],[Actuales]]</f>
        <v>0</v>
      </c>
      <c r="H1053">
        <f>LEN(Tabla_Consulta_desde_proyectos[[#This Row],[PRYApath]])/5-1</f>
        <v>1</v>
      </c>
    </row>
    <row r="1054" spans="1:8" hidden="1" x14ac:dyDescent="0.3">
      <c r="A1054" t="s">
        <v>73</v>
      </c>
      <c r="B1054" t="s">
        <v>4965</v>
      </c>
      <c r="C1054" t="s">
        <v>1094</v>
      </c>
      <c r="D1054" t="s">
        <v>6401</v>
      </c>
      <c r="F10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4">
        <f>Tabla_Consulta_desde_proyectos[[#This Row],[PRYRAhoras]]-Tabla_Consulta_desde_proyectos[[#This Row],[Actuales]]</f>
        <v>0</v>
      </c>
      <c r="H1054">
        <f>LEN(Tabla_Consulta_desde_proyectos[[#This Row],[PRYApath]])/5-1</f>
        <v>1</v>
      </c>
    </row>
    <row r="1055" spans="1:8" hidden="1" x14ac:dyDescent="0.3">
      <c r="A1055" t="s">
        <v>73</v>
      </c>
      <c r="B1055" t="s">
        <v>4966</v>
      </c>
      <c r="C1055" t="s">
        <v>3904</v>
      </c>
      <c r="D1055" t="s">
        <v>6402</v>
      </c>
      <c r="F10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5">
        <f>Tabla_Consulta_desde_proyectos[[#This Row],[PRYRAhoras]]-Tabla_Consulta_desde_proyectos[[#This Row],[Actuales]]</f>
        <v>0</v>
      </c>
      <c r="H1055">
        <f>LEN(Tabla_Consulta_desde_proyectos[[#This Row],[PRYApath]])/5-1</f>
        <v>1</v>
      </c>
    </row>
    <row r="1056" spans="1:8" hidden="1" x14ac:dyDescent="0.3">
      <c r="A1056" t="s">
        <v>73</v>
      </c>
      <c r="B1056" t="s">
        <v>4969</v>
      </c>
      <c r="C1056" t="s">
        <v>3905</v>
      </c>
      <c r="D1056" t="s">
        <v>7228</v>
      </c>
      <c r="F10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6">
        <f>Tabla_Consulta_desde_proyectos[[#This Row],[PRYRAhoras]]-Tabla_Consulta_desde_proyectos[[#This Row],[Actuales]]</f>
        <v>0</v>
      </c>
      <c r="H1056">
        <f>LEN(Tabla_Consulta_desde_proyectos[[#This Row],[PRYApath]])/5-1</f>
        <v>1</v>
      </c>
    </row>
    <row r="1057" spans="1:8" hidden="1" x14ac:dyDescent="0.3">
      <c r="A1057" t="s">
        <v>73</v>
      </c>
      <c r="B1057" t="s">
        <v>6404</v>
      </c>
      <c r="C1057" t="s">
        <v>4336</v>
      </c>
      <c r="D1057" t="s">
        <v>6405</v>
      </c>
      <c r="F10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7">
        <f>Tabla_Consulta_desde_proyectos[[#This Row],[PRYRAhoras]]-Tabla_Consulta_desde_proyectos[[#This Row],[Actuales]]</f>
        <v>0</v>
      </c>
      <c r="H1057">
        <f>LEN(Tabla_Consulta_desde_proyectos[[#This Row],[PRYApath]])/5-1</f>
        <v>1</v>
      </c>
    </row>
    <row r="1058" spans="1:8" hidden="1" x14ac:dyDescent="0.3">
      <c r="A1058" t="s">
        <v>73</v>
      </c>
      <c r="B1058" t="s">
        <v>6406</v>
      </c>
      <c r="C1058" t="s">
        <v>4337</v>
      </c>
      <c r="D1058" t="s">
        <v>6954</v>
      </c>
      <c r="F10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8">
        <f>Tabla_Consulta_desde_proyectos[[#This Row],[PRYRAhoras]]-Tabla_Consulta_desde_proyectos[[#This Row],[Actuales]]</f>
        <v>0</v>
      </c>
      <c r="H1058">
        <f>LEN(Tabla_Consulta_desde_proyectos[[#This Row],[PRYApath]])/5-1</f>
        <v>1</v>
      </c>
    </row>
    <row r="1059" spans="1:8" hidden="1" x14ac:dyDescent="0.3">
      <c r="A1059" t="s">
        <v>73</v>
      </c>
      <c r="B1059" t="s">
        <v>1095</v>
      </c>
      <c r="C1059" t="s">
        <v>7229</v>
      </c>
      <c r="D1059" t="s">
        <v>7230</v>
      </c>
      <c r="F10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59">
        <f>Tabla_Consulta_desde_proyectos[[#This Row],[PRYRAhoras]]-Tabla_Consulta_desde_proyectos[[#This Row],[Actuales]]</f>
        <v>0</v>
      </c>
      <c r="H1059">
        <f>LEN(Tabla_Consulta_desde_proyectos[[#This Row],[PRYApath]])/5-1</f>
        <v>0</v>
      </c>
    </row>
    <row r="1060" spans="1:8" hidden="1" x14ac:dyDescent="0.3">
      <c r="A1060" t="s">
        <v>73</v>
      </c>
      <c r="B1060" t="s">
        <v>1096</v>
      </c>
      <c r="C1060" t="s">
        <v>326</v>
      </c>
      <c r="D1060" t="s">
        <v>6396</v>
      </c>
      <c r="F10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0">
        <f>Tabla_Consulta_desde_proyectos[[#This Row],[PRYRAhoras]]-Tabla_Consulta_desde_proyectos[[#This Row],[Actuales]]</f>
        <v>0</v>
      </c>
      <c r="H1060">
        <f>LEN(Tabla_Consulta_desde_proyectos[[#This Row],[PRYApath]])/5-1</f>
        <v>1</v>
      </c>
    </row>
    <row r="1061" spans="1:8" hidden="1" x14ac:dyDescent="0.3">
      <c r="A1061" t="s">
        <v>73</v>
      </c>
      <c r="B1061" t="s">
        <v>3515</v>
      </c>
      <c r="C1061" t="s">
        <v>1087</v>
      </c>
      <c r="D1061" t="s">
        <v>6397</v>
      </c>
      <c r="F10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1">
        <f>Tabla_Consulta_desde_proyectos[[#This Row],[PRYRAhoras]]-Tabla_Consulta_desde_proyectos[[#This Row],[Actuales]]</f>
        <v>0</v>
      </c>
      <c r="H1061">
        <f>LEN(Tabla_Consulta_desde_proyectos[[#This Row],[PRYApath]])/5-1</f>
        <v>1</v>
      </c>
    </row>
    <row r="1062" spans="1:8" hidden="1" x14ac:dyDescent="0.3">
      <c r="A1062" t="s">
        <v>73</v>
      </c>
      <c r="B1062" t="s">
        <v>3516</v>
      </c>
      <c r="C1062" t="s">
        <v>1088</v>
      </c>
      <c r="D1062" t="s">
        <v>6398</v>
      </c>
      <c r="F10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2">
        <f>Tabla_Consulta_desde_proyectos[[#This Row],[PRYRAhoras]]-Tabla_Consulta_desde_proyectos[[#This Row],[Actuales]]</f>
        <v>0</v>
      </c>
      <c r="H1062">
        <f>LEN(Tabla_Consulta_desde_proyectos[[#This Row],[PRYApath]])/5-1</f>
        <v>1</v>
      </c>
    </row>
    <row r="1063" spans="1:8" hidden="1" x14ac:dyDescent="0.3">
      <c r="A1063" t="s">
        <v>73</v>
      </c>
      <c r="B1063" t="s">
        <v>3517</v>
      </c>
      <c r="C1063" t="s">
        <v>1092</v>
      </c>
      <c r="D1063" t="s">
        <v>6399</v>
      </c>
      <c r="F10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3">
        <f>Tabla_Consulta_desde_proyectos[[#This Row],[PRYRAhoras]]-Tabla_Consulta_desde_proyectos[[#This Row],[Actuales]]</f>
        <v>0</v>
      </c>
      <c r="H1063">
        <f>LEN(Tabla_Consulta_desde_proyectos[[#This Row],[PRYApath]])/5-1</f>
        <v>1</v>
      </c>
    </row>
    <row r="1064" spans="1:8" hidden="1" x14ac:dyDescent="0.3">
      <c r="A1064" t="s">
        <v>73</v>
      </c>
      <c r="B1064" t="s">
        <v>5507</v>
      </c>
      <c r="C1064" t="s">
        <v>1093</v>
      </c>
      <c r="D1064" t="s">
        <v>6400</v>
      </c>
      <c r="F10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4">
        <f>Tabla_Consulta_desde_proyectos[[#This Row],[PRYRAhoras]]-Tabla_Consulta_desde_proyectos[[#This Row],[Actuales]]</f>
        <v>0</v>
      </c>
      <c r="H1064">
        <f>LEN(Tabla_Consulta_desde_proyectos[[#This Row],[PRYApath]])/5-1</f>
        <v>1</v>
      </c>
    </row>
    <row r="1065" spans="1:8" hidden="1" x14ac:dyDescent="0.3">
      <c r="A1065" t="s">
        <v>73</v>
      </c>
      <c r="B1065" t="s">
        <v>5003</v>
      </c>
      <c r="C1065" t="s">
        <v>1094</v>
      </c>
      <c r="D1065" t="s">
        <v>6401</v>
      </c>
      <c r="F10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5">
        <f>Tabla_Consulta_desde_proyectos[[#This Row],[PRYRAhoras]]-Tabla_Consulta_desde_proyectos[[#This Row],[Actuales]]</f>
        <v>0</v>
      </c>
      <c r="H1065">
        <f>LEN(Tabla_Consulta_desde_proyectos[[#This Row],[PRYApath]])/5-1</f>
        <v>1</v>
      </c>
    </row>
    <row r="1066" spans="1:8" hidden="1" x14ac:dyDescent="0.3">
      <c r="A1066" t="s">
        <v>73</v>
      </c>
      <c r="B1066" t="s">
        <v>5005</v>
      </c>
      <c r="C1066" t="s">
        <v>3904</v>
      </c>
      <c r="D1066" t="s">
        <v>6402</v>
      </c>
      <c r="F10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6">
        <f>Tabla_Consulta_desde_proyectos[[#This Row],[PRYRAhoras]]-Tabla_Consulta_desde_proyectos[[#This Row],[Actuales]]</f>
        <v>0</v>
      </c>
      <c r="H1066">
        <f>LEN(Tabla_Consulta_desde_proyectos[[#This Row],[PRYApath]])/5-1</f>
        <v>1</v>
      </c>
    </row>
    <row r="1067" spans="1:8" hidden="1" x14ac:dyDescent="0.3">
      <c r="A1067" t="s">
        <v>73</v>
      </c>
      <c r="B1067" t="s">
        <v>5006</v>
      </c>
      <c r="C1067" t="s">
        <v>3905</v>
      </c>
      <c r="D1067" t="s">
        <v>7228</v>
      </c>
      <c r="F10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7">
        <f>Tabla_Consulta_desde_proyectos[[#This Row],[PRYRAhoras]]-Tabla_Consulta_desde_proyectos[[#This Row],[Actuales]]</f>
        <v>0</v>
      </c>
      <c r="H1067">
        <f>LEN(Tabla_Consulta_desde_proyectos[[#This Row],[PRYApath]])/5-1</f>
        <v>1</v>
      </c>
    </row>
    <row r="1068" spans="1:8" hidden="1" x14ac:dyDescent="0.3">
      <c r="A1068" t="s">
        <v>73</v>
      </c>
      <c r="B1068" t="s">
        <v>6410</v>
      </c>
      <c r="C1068" t="s">
        <v>4336</v>
      </c>
      <c r="D1068" t="s">
        <v>6405</v>
      </c>
      <c r="F10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8">
        <f>Tabla_Consulta_desde_proyectos[[#This Row],[PRYRAhoras]]-Tabla_Consulta_desde_proyectos[[#This Row],[Actuales]]</f>
        <v>0</v>
      </c>
      <c r="H1068">
        <f>LEN(Tabla_Consulta_desde_proyectos[[#This Row],[PRYApath]])/5-1</f>
        <v>1</v>
      </c>
    </row>
    <row r="1069" spans="1:8" hidden="1" x14ac:dyDescent="0.3">
      <c r="A1069" t="s">
        <v>73</v>
      </c>
      <c r="B1069" t="s">
        <v>6411</v>
      </c>
      <c r="C1069" t="s">
        <v>4337</v>
      </c>
      <c r="D1069" t="s">
        <v>6954</v>
      </c>
      <c r="F10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69">
        <f>Tabla_Consulta_desde_proyectos[[#This Row],[PRYRAhoras]]-Tabla_Consulta_desde_proyectos[[#This Row],[Actuales]]</f>
        <v>0</v>
      </c>
      <c r="H1069">
        <f>LEN(Tabla_Consulta_desde_proyectos[[#This Row],[PRYApath]])/5-1</f>
        <v>1</v>
      </c>
    </row>
    <row r="1070" spans="1:8" hidden="1" x14ac:dyDescent="0.3">
      <c r="A1070" t="s">
        <v>73</v>
      </c>
      <c r="B1070" t="s">
        <v>3877</v>
      </c>
      <c r="C1070" t="s">
        <v>7231</v>
      </c>
      <c r="D1070" t="s">
        <v>7232</v>
      </c>
      <c r="F10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0">
        <f>Tabla_Consulta_desde_proyectos[[#This Row],[PRYRAhoras]]-Tabla_Consulta_desde_proyectos[[#This Row],[Actuales]]</f>
        <v>0</v>
      </c>
      <c r="H1070">
        <f>LEN(Tabla_Consulta_desde_proyectos[[#This Row],[PRYApath]])/5-1</f>
        <v>0</v>
      </c>
    </row>
    <row r="1071" spans="1:8" hidden="1" x14ac:dyDescent="0.3">
      <c r="A1071" t="s">
        <v>73</v>
      </c>
      <c r="B1071" t="s">
        <v>3874</v>
      </c>
      <c r="C1071" t="s">
        <v>326</v>
      </c>
      <c r="D1071" t="s">
        <v>6396</v>
      </c>
      <c r="F10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1">
        <f>Tabla_Consulta_desde_proyectos[[#This Row],[PRYRAhoras]]-Tabla_Consulta_desde_proyectos[[#This Row],[Actuales]]</f>
        <v>0</v>
      </c>
      <c r="H1071">
        <f>LEN(Tabla_Consulta_desde_proyectos[[#This Row],[PRYApath]])/5-1</f>
        <v>1</v>
      </c>
    </row>
    <row r="1072" spans="1:8" hidden="1" x14ac:dyDescent="0.3">
      <c r="A1072" t="s">
        <v>73</v>
      </c>
      <c r="B1072" t="s">
        <v>4460</v>
      </c>
      <c r="C1072" t="s">
        <v>1087</v>
      </c>
      <c r="D1072" t="s">
        <v>6397</v>
      </c>
      <c r="F10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2">
        <f>Tabla_Consulta_desde_proyectos[[#This Row],[PRYRAhoras]]-Tabla_Consulta_desde_proyectos[[#This Row],[Actuales]]</f>
        <v>0</v>
      </c>
      <c r="H1072">
        <f>LEN(Tabla_Consulta_desde_proyectos[[#This Row],[PRYApath]])/5-1</f>
        <v>1</v>
      </c>
    </row>
    <row r="1073" spans="1:8" hidden="1" x14ac:dyDescent="0.3">
      <c r="A1073" t="s">
        <v>73</v>
      </c>
      <c r="B1073" t="s">
        <v>4470</v>
      </c>
      <c r="C1073" t="s">
        <v>1088</v>
      </c>
      <c r="D1073" t="s">
        <v>6398</v>
      </c>
      <c r="F10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3">
        <f>Tabla_Consulta_desde_proyectos[[#This Row],[PRYRAhoras]]-Tabla_Consulta_desde_proyectos[[#This Row],[Actuales]]</f>
        <v>0</v>
      </c>
      <c r="H1073">
        <f>LEN(Tabla_Consulta_desde_proyectos[[#This Row],[PRYApath]])/5-1</f>
        <v>1</v>
      </c>
    </row>
    <row r="1074" spans="1:8" hidden="1" x14ac:dyDescent="0.3">
      <c r="A1074" t="s">
        <v>73</v>
      </c>
      <c r="B1074" t="s">
        <v>4481</v>
      </c>
      <c r="C1074" t="s">
        <v>1092</v>
      </c>
      <c r="D1074" t="s">
        <v>6399</v>
      </c>
      <c r="F10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4">
        <f>Tabla_Consulta_desde_proyectos[[#This Row],[PRYRAhoras]]-Tabla_Consulta_desde_proyectos[[#This Row],[Actuales]]</f>
        <v>0</v>
      </c>
      <c r="H1074">
        <f>LEN(Tabla_Consulta_desde_proyectos[[#This Row],[PRYApath]])/5-1</f>
        <v>1</v>
      </c>
    </row>
    <row r="1075" spans="1:8" hidden="1" x14ac:dyDescent="0.3">
      <c r="A1075" t="s">
        <v>73</v>
      </c>
      <c r="B1075" t="s">
        <v>4489</v>
      </c>
      <c r="C1075" t="s">
        <v>1093</v>
      </c>
      <c r="D1075" t="s">
        <v>6400</v>
      </c>
      <c r="F10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5">
        <f>Tabla_Consulta_desde_proyectos[[#This Row],[PRYRAhoras]]-Tabla_Consulta_desde_proyectos[[#This Row],[Actuales]]</f>
        <v>0</v>
      </c>
      <c r="H1075">
        <f>LEN(Tabla_Consulta_desde_proyectos[[#This Row],[PRYApath]])/5-1</f>
        <v>1</v>
      </c>
    </row>
    <row r="1076" spans="1:8" hidden="1" x14ac:dyDescent="0.3">
      <c r="A1076" t="s">
        <v>73</v>
      </c>
      <c r="B1076" t="s">
        <v>5636</v>
      </c>
      <c r="C1076" t="s">
        <v>1094</v>
      </c>
      <c r="D1076" t="s">
        <v>6401</v>
      </c>
      <c r="F10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6">
        <f>Tabla_Consulta_desde_proyectos[[#This Row],[PRYRAhoras]]-Tabla_Consulta_desde_proyectos[[#This Row],[Actuales]]</f>
        <v>0</v>
      </c>
      <c r="H1076">
        <f>LEN(Tabla_Consulta_desde_proyectos[[#This Row],[PRYApath]])/5-1</f>
        <v>1</v>
      </c>
    </row>
    <row r="1077" spans="1:8" hidden="1" x14ac:dyDescent="0.3">
      <c r="A1077" t="s">
        <v>73</v>
      </c>
      <c r="B1077" t="s">
        <v>5637</v>
      </c>
      <c r="C1077" t="s">
        <v>3904</v>
      </c>
      <c r="D1077" t="s">
        <v>6402</v>
      </c>
      <c r="F10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7">
        <f>Tabla_Consulta_desde_proyectos[[#This Row],[PRYRAhoras]]-Tabla_Consulta_desde_proyectos[[#This Row],[Actuales]]</f>
        <v>0</v>
      </c>
      <c r="H1077">
        <f>LEN(Tabla_Consulta_desde_proyectos[[#This Row],[PRYApath]])/5-1</f>
        <v>1</v>
      </c>
    </row>
    <row r="1078" spans="1:8" hidden="1" x14ac:dyDescent="0.3">
      <c r="A1078" t="s">
        <v>73</v>
      </c>
      <c r="B1078" t="s">
        <v>5638</v>
      </c>
      <c r="C1078" t="s">
        <v>3905</v>
      </c>
      <c r="D1078" t="s">
        <v>7228</v>
      </c>
      <c r="F10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8">
        <f>Tabla_Consulta_desde_proyectos[[#This Row],[PRYRAhoras]]-Tabla_Consulta_desde_proyectos[[#This Row],[Actuales]]</f>
        <v>0</v>
      </c>
      <c r="H1078">
        <f>LEN(Tabla_Consulta_desde_proyectos[[#This Row],[PRYApath]])/5-1</f>
        <v>1</v>
      </c>
    </row>
    <row r="1079" spans="1:8" hidden="1" x14ac:dyDescent="0.3">
      <c r="A1079" t="s">
        <v>73</v>
      </c>
      <c r="B1079" t="s">
        <v>5690</v>
      </c>
      <c r="C1079" t="s">
        <v>4336</v>
      </c>
      <c r="D1079" t="s">
        <v>6405</v>
      </c>
      <c r="F10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79">
        <f>Tabla_Consulta_desde_proyectos[[#This Row],[PRYRAhoras]]-Tabla_Consulta_desde_proyectos[[#This Row],[Actuales]]</f>
        <v>0</v>
      </c>
      <c r="H1079">
        <f>LEN(Tabla_Consulta_desde_proyectos[[#This Row],[PRYApath]])/5-1</f>
        <v>1</v>
      </c>
    </row>
    <row r="1080" spans="1:8" hidden="1" x14ac:dyDescent="0.3">
      <c r="A1080" t="s">
        <v>73</v>
      </c>
      <c r="B1080" t="s">
        <v>4956</v>
      </c>
      <c r="C1080" t="s">
        <v>4337</v>
      </c>
      <c r="D1080" t="s">
        <v>6954</v>
      </c>
      <c r="F10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0">
        <f>Tabla_Consulta_desde_proyectos[[#This Row],[PRYRAhoras]]-Tabla_Consulta_desde_proyectos[[#This Row],[Actuales]]</f>
        <v>0</v>
      </c>
      <c r="H1080">
        <f>LEN(Tabla_Consulta_desde_proyectos[[#This Row],[PRYApath]])/5-1</f>
        <v>1</v>
      </c>
    </row>
    <row r="1081" spans="1:8" hidden="1" x14ac:dyDescent="0.3">
      <c r="A1081" t="s">
        <v>73</v>
      </c>
      <c r="B1081" t="s">
        <v>4550</v>
      </c>
      <c r="C1081" t="s">
        <v>7233</v>
      </c>
      <c r="D1081" t="s">
        <v>7234</v>
      </c>
      <c r="F10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1">
        <f>Tabla_Consulta_desde_proyectos[[#This Row],[PRYRAhoras]]-Tabla_Consulta_desde_proyectos[[#This Row],[Actuales]]</f>
        <v>0</v>
      </c>
      <c r="H1081">
        <f>LEN(Tabla_Consulta_desde_proyectos[[#This Row],[PRYApath]])/5-1</f>
        <v>0</v>
      </c>
    </row>
    <row r="1082" spans="1:8" hidden="1" x14ac:dyDescent="0.3">
      <c r="A1082" t="s">
        <v>73</v>
      </c>
      <c r="B1082" t="s">
        <v>4551</v>
      </c>
      <c r="C1082" t="s">
        <v>326</v>
      </c>
      <c r="D1082" t="s">
        <v>6396</v>
      </c>
      <c r="F10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2">
        <f>Tabla_Consulta_desde_proyectos[[#This Row],[PRYRAhoras]]-Tabla_Consulta_desde_proyectos[[#This Row],[Actuales]]</f>
        <v>0</v>
      </c>
      <c r="H1082">
        <f>LEN(Tabla_Consulta_desde_proyectos[[#This Row],[PRYApath]])/5-1</f>
        <v>1</v>
      </c>
    </row>
    <row r="1083" spans="1:8" hidden="1" x14ac:dyDescent="0.3">
      <c r="A1083" t="s">
        <v>73</v>
      </c>
      <c r="B1083" t="s">
        <v>5195</v>
      </c>
      <c r="C1083" t="s">
        <v>1087</v>
      </c>
      <c r="D1083" t="s">
        <v>6397</v>
      </c>
      <c r="F10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3">
        <f>Tabla_Consulta_desde_proyectos[[#This Row],[PRYRAhoras]]-Tabla_Consulta_desde_proyectos[[#This Row],[Actuales]]</f>
        <v>0</v>
      </c>
      <c r="H1083">
        <f>LEN(Tabla_Consulta_desde_proyectos[[#This Row],[PRYApath]])/5-1</f>
        <v>1</v>
      </c>
    </row>
    <row r="1084" spans="1:8" hidden="1" x14ac:dyDescent="0.3">
      <c r="A1084" t="s">
        <v>73</v>
      </c>
      <c r="B1084" t="s">
        <v>4959</v>
      </c>
      <c r="C1084" t="s">
        <v>1088</v>
      </c>
      <c r="D1084" t="s">
        <v>6398</v>
      </c>
      <c r="F10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4">
        <f>Tabla_Consulta_desde_proyectos[[#This Row],[PRYRAhoras]]-Tabla_Consulta_desde_proyectos[[#This Row],[Actuales]]</f>
        <v>0</v>
      </c>
      <c r="H1084">
        <f>LEN(Tabla_Consulta_desde_proyectos[[#This Row],[PRYApath]])/5-1</f>
        <v>1</v>
      </c>
    </row>
    <row r="1085" spans="1:8" hidden="1" x14ac:dyDescent="0.3">
      <c r="A1085" t="s">
        <v>73</v>
      </c>
      <c r="B1085" t="s">
        <v>5510</v>
      </c>
      <c r="C1085" t="s">
        <v>1092</v>
      </c>
      <c r="D1085" t="s">
        <v>6399</v>
      </c>
      <c r="F10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5">
        <f>Tabla_Consulta_desde_proyectos[[#This Row],[PRYRAhoras]]-Tabla_Consulta_desde_proyectos[[#This Row],[Actuales]]</f>
        <v>0</v>
      </c>
      <c r="H1085">
        <f>LEN(Tabla_Consulta_desde_proyectos[[#This Row],[PRYApath]])/5-1</f>
        <v>1</v>
      </c>
    </row>
    <row r="1086" spans="1:8" hidden="1" x14ac:dyDescent="0.3">
      <c r="A1086" t="s">
        <v>73</v>
      </c>
      <c r="B1086" t="s">
        <v>5512</v>
      </c>
      <c r="C1086" t="s">
        <v>1093</v>
      </c>
      <c r="D1086" t="s">
        <v>6400</v>
      </c>
      <c r="F10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6">
        <f>Tabla_Consulta_desde_proyectos[[#This Row],[PRYRAhoras]]-Tabla_Consulta_desde_proyectos[[#This Row],[Actuales]]</f>
        <v>0</v>
      </c>
      <c r="H1086">
        <f>LEN(Tabla_Consulta_desde_proyectos[[#This Row],[PRYApath]])/5-1</f>
        <v>1</v>
      </c>
    </row>
    <row r="1087" spans="1:8" hidden="1" x14ac:dyDescent="0.3">
      <c r="A1087" t="s">
        <v>73</v>
      </c>
      <c r="B1087" t="s">
        <v>5198</v>
      </c>
      <c r="C1087" t="s">
        <v>1094</v>
      </c>
      <c r="D1087" t="s">
        <v>6401</v>
      </c>
      <c r="F10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7">
        <f>Tabla_Consulta_desde_proyectos[[#This Row],[PRYRAhoras]]-Tabla_Consulta_desde_proyectos[[#This Row],[Actuales]]</f>
        <v>0</v>
      </c>
      <c r="H1087">
        <f>LEN(Tabla_Consulta_desde_proyectos[[#This Row],[PRYApath]])/5-1</f>
        <v>1</v>
      </c>
    </row>
    <row r="1088" spans="1:8" hidden="1" x14ac:dyDescent="0.3">
      <c r="A1088" t="s">
        <v>73</v>
      </c>
      <c r="B1088" t="s">
        <v>4962</v>
      </c>
      <c r="C1088" t="s">
        <v>3904</v>
      </c>
      <c r="D1088" t="s">
        <v>6402</v>
      </c>
      <c r="F10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8">
        <f>Tabla_Consulta_desde_proyectos[[#This Row],[PRYRAhoras]]-Tabla_Consulta_desde_proyectos[[#This Row],[Actuales]]</f>
        <v>0</v>
      </c>
      <c r="H1088">
        <f>LEN(Tabla_Consulta_desde_proyectos[[#This Row],[PRYApath]])/5-1</f>
        <v>1</v>
      </c>
    </row>
    <row r="1089" spans="1:8" hidden="1" x14ac:dyDescent="0.3">
      <c r="A1089" t="s">
        <v>73</v>
      </c>
      <c r="B1089" t="s">
        <v>5199</v>
      </c>
      <c r="C1089" t="s">
        <v>3905</v>
      </c>
      <c r="D1089" t="s">
        <v>7228</v>
      </c>
      <c r="F10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89">
        <f>Tabla_Consulta_desde_proyectos[[#This Row],[PRYRAhoras]]-Tabla_Consulta_desde_proyectos[[#This Row],[Actuales]]</f>
        <v>0</v>
      </c>
      <c r="H1089">
        <f>LEN(Tabla_Consulta_desde_proyectos[[#This Row],[PRYApath]])/5-1</f>
        <v>1</v>
      </c>
    </row>
    <row r="1090" spans="1:8" hidden="1" x14ac:dyDescent="0.3">
      <c r="A1090" t="s">
        <v>73</v>
      </c>
      <c r="B1090" t="s">
        <v>6322</v>
      </c>
      <c r="C1090" t="s">
        <v>4336</v>
      </c>
      <c r="D1090" t="s">
        <v>6405</v>
      </c>
      <c r="F10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0">
        <f>Tabla_Consulta_desde_proyectos[[#This Row],[PRYRAhoras]]-Tabla_Consulta_desde_proyectos[[#This Row],[Actuales]]</f>
        <v>0</v>
      </c>
      <c r="H1090">
        <f>LEN(Tabla_Consulta_desde_proyectos[[#This Row],[PRYApath]])/5-1</f>
        <v>1</v>
      </c>
    </row>
    <row r="1091" spans="1:8" hidden="1" x14ac:dyDescent="0.3">
      <c r="A1091" t="s">
        <v>73</v>
      </c>
      <c r="B1091" t="s">
        <v>6323</v>
      </c>
      <c r="C1091" t="s">
        <v>4337</v>
      </c>
      <c r="D1091" t="s">
        <v>6954</v>
      </c>
      <c r="F10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1">
        <f>Tabla_Consulta_desde_proyectos[[#This Row],[PRYRAhoras]]-Tabla_Consulta_desde_proyectos[[#This Row],[Actuales]]</f>
        <v>0</v>
      </c>
      <c r="H1091">
        <f>LEN(Tabla_Consulta_desde_proyectos[[#This Row],[PRYApath]])/5-1</f>
        <v>1</v>
      </c>
    </row>
    <row r="1092" spans="1:8" hidden="1" x14ac:dyDescent="0.3">
      <c r="A1092" t="s">
        <v>73</v>
      </c>
      <c r="B1092" t="s">
        <v>4552</v>
      </c>
      <c r="C1092" t="s">
        <v>7235</v>
      </c>
      <c r="D1092" t="s">
        <v>7236</v>
      </c>
      <c r="F10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2">
        <f>Tabla_Consulta_desde_proyectos[[#This Row],[PRYRAhoras]]-Tabla_Consulta_desde_proyectos[[#This Row],[Actuales]]</f>
        <v>0</v>
      </c>
      <c r="H1092">
        <f>LEN(Tabla_Consulta_desde_proyectos[[#This Row],[PRYApath]])/5-1</f>
        <v>0</v>
      </c>
    </row>
    <row r="1093" spans="1:8" hidden="1" x14ac:dyDescent="0.3">
      <c r="A1093" t="s">
        <v>73</v>
      </c>
      <c r="B1093" t="s">
        <v>4527</v>
      </c>
      <c r="C1093" t="s">
        <v>326</v>
      </c>
      <c r="D1093" t="s">
        <v>6396</v>
      </c>
      <c r="F10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3">
        <f>Tabla_Consulta_desde_proyectos[[#This Row],[PRYRAhoras]]-Tabla_Consulta_desde_proyectos[[#This Row],[Actuales]]</f>
        <v>0</v>
      </c>
      <c r="H1093">
        <f>LEN(Tabla_Consulta_desde_proyectos[[#This Row],[PRYApath]])/5-1</f>
        <v>1</v>
      </c>
    </row>
    <row r="1094" spans="1:8" hidden="1" x14ac:dyDescent="0.3">
      <c r="A1094" t="s">
        <v>73</v>
      </c>
      <c r="B1094" t="s">
        <v>4528</v>
      </c>
      <c r="C1094" t="s">
        <v>1087</v>
      </c>
      <c r="D1094" t="s">
        <v>6397</v>
      </c>
      <c r="F10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4">
        <f>Tabla_Consulta_desde_proyectos[[#This Row],[PRYRAhoras]]-Tabla_Consulta_desde_proyectos[[#This Row],[Actuales]]</f>
        <v>0</v>
      </c>
      <c r="H1094">
        <f>LEN(Tabla_Consulta_desde_proyectos[[#This Row],[PRYApath]])/5-1</f>
        <v>1</v>
      </c>
    </row>
    <row r="1095" spans="1:8" hidden="1" x14ac:dyDescent="0.3">
      <c r="A1095" t="s">
        <v>73</v>
      </c>
      <c r="B1095" t="s">
        <v>4529</v>
      </c>
      <c r="C1095" t="s">
        <v>1088</v>
      </c>
      <c r="D1095" t="s">
        <v>6398</v>
      </c>
      <c r="F10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5">
        <f>Tabla_Consulta_desde_proyectos[[#This Row],[PRYRAhoras]]-Tabla_Consulta_desde_proyectos[[#This Row],[Actuales]]</f>
        <v>0</v>
      </c>
      <c r="H1095">
        <f>LEN(Tabla_Consulta_desde_proyectos[[#This Row],[PRYApath]])/5-1</f>
        <v>1</v>
      </c>
    </row>
    <row r="1096" spans="1:8" hidden="1" x14ac:dyDescent="0.3">
      <c r="A1096" t="s">
        <v>73</v>
      </c>
      <c r="B1096" t="s">
        <v>4530</v>
      </c>
      <c r="C1096" t="s">
        <v>1092</v>
      </c>
      <c r="D1096" t="s">
        <v>6399</v>
      </c>
      <c r="F10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6">
        <f>Tabla_Consulta_desde_proyectos[[#This Row],[PRYRAhoras]]-Tabla_Consulta_desde_proyectos[[#This Row],[Actuales]]</f>
        <v>0</v>
      </c>
      <c r="H1096">
        <f>LEN(Tabla_Consulta_desde_proyectos[[#This Row],[PRYApath]])/5-1</f>
        <v>1</v>
      </c>
    </row>
    <row r="1097" spans="1:8" hidden="1" x14ac:dyDescent="0.3">
      <c r="A1097" t="s">
        <v>73</v>
      </c>
      <c r="B1097" t="s">
        <v>4531</v>
      </c>
      <c r="C1097" t="s">
        <v>1093</v>
      </c>
      <c r="D1097" t="s">
        <v>6400</v>
      </c>
      <c r="F10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7">
        <f>Tabla_Consulta_desde_proyectos[[#This Row],[PRYRAhoras]]-Tabla_Consulta_desde_proyectos[[#This Row],[Actuales]]</f>
        <v>0</v>
      </c>
      <c r="H1097">
        <f>LEN(Tabla_Consulta_desde_proyectos[[#This Row],[PRYApath]])/5-1</f>
        <v>1</v>
      </c>
    </row>
    <row r="1098" spans="1:8" hidden="1" x14ac:dyDescent="0.3">
      <c r="A1098" t="s">
        <v>73</v>
      </c>
      <c r="B1098" t="s">
        <v>4532</v>
      </c>
      <c r="C1098" t="s">
        <v>1094</v>
      </c>
      <c r="D1098" t="s">
        <v>6401</v>
      </c>
      <c r="F10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8">
        <f>Tabla_Consulta_desde_proyectos[[#This Row],[PRYRAhoras]]-Tabla_Consulta_desde_proyectos[[#This Row],[Actuales]]</f>
        <v>0</v>
      </c>
      <c r="H1098">
        <f>LEN(Tabla_Consulta_desde_proyectos[[#This Row],[PRYApath]])/5-1</f>
        <v>1</v>
      </c>
    </row>
    <row r="1099" spans="1:8" hidden="1" x14ac:dyDescent="0.3">
      <c r="A1099" t="s">
        <v>73</v>
      </c>
      <c r="B1099" t="s">
        <v>4533</v>
      </c>
      <c r="C1099" t="s">
        <v>3904</v>
      </c>
      <c r="D1099" t="s">
        <v>6402</v>
      </c>
      <c r="F10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099">
        <f>Tabla_Consulta_desde_proyectos[[#This Row],[PRYRAhoras]]-Tabla_Consulta_desde_proyectos[[#This Row],[Actuales]]</f>
        <v>0</v>
      </c>
      <c r="H1099">
        <f>LEN(Tabla_Consulta_desde_proyectos[[#This Row],[PRYApath]])/5-1</f>
        <v>1</v>
      </c>
    </row>
    <row r="1100" spans="1:8" hidden="1" x14ac:dyDescent="0.3">
      <c r="A1100" t="s">
        <v>73</v>
      </c>
      <c r="B1100" t="s">
        <v>4534</v>
      </c>
      <c r="C1100" t="s">
        <v>3905</v>
      </c>
      <c r="D1100" t="s">
        <v>6403</v>
      </c>
      <c r="F1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0">
        <f>Tabla_Consulta_desde_proyectos[[#This Row],[PRYRAhoras]]-Tabla_Consulta_desde_proyectos[[#This Row],[Actuales]]</f>
        <v>0</v>
      </c>
      <c r="H1100">
        <f>LEN(Tabla_Consulta_desde_proyectos[[#This Row],[PRYApath]])/5-1</f>
        <v>1</v>
      </c>
    </row>
    <row r="1101" spans="1:8" hidden="1" x14ac:dyDescent="0.3">
      <c r="A1101" t="s">
        <v>73</v>
      </c>
      <c r="B1101" t="s">
        <v>4535</v>
      </c>
      <c r="C1101" t="s">
        <v>4336</v>
      </c>
      <c r="D1101" t="s">
        <v>6405</v>
      </c>
      <c r="F1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1">
        <f>Tabla_Consulta_desde_proyectos[[#This Row],[PRYRAhoras]]-Tabla_Consulta_desde_proyectos[[#This Row],[Actuales]]</f>
        <v>0</v>
      </c>
      <c r="H1101">
        <f>LEN(Tabla_Consulta_desde_proyectos[[#This Row],[PRYApath]])/5-1</f>
        <v>1</v>
      </c>
    </row>
    <row r="1102" spans="1:8" hidden="1" x14ac:dyDescent="0.3">
      <c r="A1102" t="s">
        <v>73</v>
      </c>
      <c r="B1102" t="s">
        <v>4536</v>
      </c>
      <c r="C1102" t="s">
        <v>4337</v>
      </c>
      <c r="D1102" t="s">
        <v>6407</v>
      </c>
      <c r="F1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2">
        <f>Tabla_Consulta_desde_proyectos[[#This Row],[PRYRAhoras]]-Tabla_Consulta_desde_proyectos[[#This Row],[Actuales]]</f>
        <v>0</v>
      </c>
      <c r="H1102">
        <f>LEN(Tabla_Consulta_desde_proyectos[[#This Row],[PRYApath]])/5-1</f>
        <v>1</v>
      </c>
    </row>
    <row r="1103" spans="1:8" hidden="1" x14ac:dyDescent="0.3">
      <c r="A1103" t="s">
        <v>73</v>
      </c>
      <c r="B1103" t="s">
        <v>6418</v>
      </c>
      <c r="C1103" t="s">
        <v>7237</v>
      </c>
      <c r="D1103" t="s">
        <v>7238</v>
      </c>
      <c r="E1103">
        <v>44</v>
      </c>
      <c r="F1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44</v>
      </c>
      <c r="G1103">
        <f>Tabla_Consulta_desde_proyectos[[#This Row],[PRYRAhoras]]-Tabla_Consulta_desde_proyectos[[#This Row],[Actuales]]</f>
        <v>0</v>
      </c>
      <c r="H1103">
        <f>LEN(Tabla_Consulta_desde_proyectos[[#This Row],[PRYApath]])/5-1</f>
        <v>0</v>
      </c>
    </row>
    <row r="1104" spans="1:8" hidden="1" x14ac:dyDescent="0.3">
      <c r="A1104" t="s">
        <v>73</v>
      </c>
      <c r="B1104" t="s">
        <v>5029</v>
      </c>
      <c r="C1104" t="s">
        <v>326</v>
      </c>
      <c r="D1104" t="s">
        <v>6396</v>
      </c>
      <c r="E1104">
        <v>23.5</v>
      </c>
      <c r="F1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1104">
        <f>Tabla_Consulta_desde_proyectos[[#This Row],[PRYRAhoras]]-Tabla_Consulta_desde_proyectos[[#This Row],[Actuales]]</f>
        <v>0</v>
      </c>
      <c r="H1104">
        <f>LEN(Tabla_Consulta_desde_proyectos[[#This Row],[PRYApath]])/5-1</f>
        <v>1</v>
      </c>
    </row>
    <row r="1105" spans="1:8" hidden="1" x14ac:dyDescent="0.3">
      <c r="A1105" t="s">
        <v>73</v>
      </c>
      <c r="B1105" t="s">
        <v>5394</v>
      </c>
      <c r="C1105" t="s">
        <v>1087</v>
      </c>
      <c r="D1105" t="s">
        <v>6397</v>
      </c>
      <c r="F1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5">
        <f>Tabla_Consulta_desde_proyectos[[#This Row],[PRYRAhoras]]-Tabla_Consulta_desde_proyectos[[#This Row],[Actuales]]</f>
        <v>0</v>
      </c>
      <c r="H1105">
        <f>LEN(Tabla_Consulta_desde_proyectos[[#This Row],[PRYApath]])/5-1</f>
        <v>1</v>
      </c>
    </row>
    <row r="1106" spans="1:8" hidden="1" x14ac:dyDescent="0.3">
      <c r="A1106" t="s">
        <v>73</v>
      </c>
      <c r="B1106" t="s">
        <v>5030</v>
      </c>
      <c r="C1106" t="s">
        <v>1088</v>
      </c>
      <c r="D1106" t="s">
        <v>6398</v>
      </c>
      <c r="E1106">
        <v>15</v>
      </c>
      <c r="F1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</v>
      </c>
      <c r="G1106">
        <f>Tabla_Consulta_desde_proyectos[[#This Row],[PRYRAhoras]]-Tabla_Consulta_desde_proyectos[[#This Row],[Actuales]]</f>
        <v>0</v>
      </c>
      <c r="H1106">
        <f>LEN(Tabla_Consulta_desde_proyectos[[#This Row],[PRYApath]])/5-1</f>
        <v>1</v>
      </c>
    </row>
    <row r="1107" spans="1:8" hidden="1" x14ac:dyDescent="0.3">
      <c r="A1107" t="s">
        <v>73</v>
      </c>
      <c r="B1107" t="s">
        <v>5031</v>
      </c>
      <c r="C1107" t="s">
        <v>1092</v>
      </c>
      <c r="D1107" t="s">
        <v>6399</v>
      </c>
      <c r="E1107">
        <v>2</v>
      </c>
      <c r="F1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1107">
        <f>Tabla_Consulta_desde_proyectos[[#This Row],[PRYRAhoras]]-Tabla_Consulta_desde_proyectos[[#This Row],[Actuales]]</f>
        <v>0</v>
      </c>
      <c r="H1107">
        <f>LEN(Tabla_Consulta_desde_proyectos[[#This Row],[PRYApath]])/5-1</f>
        <v>1</v>
      </c>
    </row>
    <row r="1108" spans="1:8" hidden="1" x14ac:dyDescent="0.3">
      <c r="A1108" t="s">
        <v>73</v>
      </c>
      <c r="B1108" t="s">
        <v>5397</v>
      </c>
      <c r="C1108" t="s">
        <v>1093</v>
      </c>
      <c r="D1108" t="s">
        <v>6400</v>
      </c>
      <c r="F1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8">
        <f>Tabla_Consulta_desde_proyectos[[#This Row],[PRYRAhoras]]-Tabla_Consulta_desde_proyectos[[#This Row],[Actuales]]</f>
        <v>0</v>
      </c>
      <c r="H1108">
        <f>LEN(Tabla_Consulta_desde_proyectos[[#This Row],[PRYApath]])/5-1</f>
        <v>1</v>
      </c>
    </row>
    <row r="1109" spans="1:8" hidden="1" x14ac:dyDescent="0.3">
      <c r="A1109" t="s">
        <v>73</v>
      </c>
      <c r="B1109" t="s">
        <v>5398</v>
      </c>
      <c r="C1109" t="s">
        <v>1094</v>
      </c>
      <c r="D1109" t="s">
        <v>6401</v>
      </c>
      <c r="F1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09">
        <f>Tabla_Consulta_desde_proyectos[[#This Row],[PRYRAhoras]]-Tabla_Consulta_desde_proyectos[[#This Row],[Actuales]]</f>
        <v>0</v>
      </c>
      <c r="H1109">
        <f>LEN(Tabla_Consulta_desde_proyectos[[#This Row],[PRYApath]])/5-1</f>
        <v>1</v>
      </c>
    </row>
    <row r="1110" spans="1:8" hidden="1" x14ac:dyDescent="0.3">
      <c r="A1110" t="s">
        <v>73</v>
      </c>
      <c r="B1110" t="s">
        <v>5032</v>
      </c>
      <c r="C1110" t="s">
        <v>3904</v>
      </c>
      <c r="D1110" t="s">
        <v>6402</v>
      </c>
      <c r="E1110">
        <v>3</v>
      </c>
      <c r="F1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1110">
        <f>Tabla_Consulta_desde_proyectos[[#This Row],[PRYRAhoras]]-Tabla_Consulta_desde_proyectos[[#This Row],[Actuales]]</f>
        <v>0</v>
      </c>
      <c r="H1110">
        <f>LEN(Tabla_Consulta_desde_proyectos[[#This Row],[PRYApath]])/5-1</f>
        <v>1</v>
      </c>
    </row>
    <row r="1111" spans="1:8" hidden="1" x14ac:dyDescent="0.3">
      <c r="A1111" t="s">
        <v>73</v>
      </c>
      <c r="B1111" t="s">
        <v>5400</v>
      </c>
      <c r="C1111" t="s">
        <v>3905</v>
      </c>
      <c r="D1111" t="s">
        <v>6403</v>
      </c>
      <c r="F1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1">
        <f>Tabla_Consulta_desde_proyectos[[#This Row],[PRYRAhoras]]-Tabla_Consulta_desde_proyectos[[#This Row],[Actuales]]</f>
        <v>0</v>
      </c>
      <c r="H1111">
        <f>LEN(Tabla_Consulta_desde_proyectos[[#This Row],[PRYApath]])/5-1</f>
        <v>1</v>
      </c>
    </row>
    <row r="1112" spans="1:8" hidden="1" x14ac:dyDescent="0.3">
      <c r="A1112" t="s">
        <v>73</v>
      </c>
      <c r="B1112" t="s">
        <v>5033</v>
      </c>
      <c r="C1112" t="s">
        <v>4336</v>
      </c>
      <c r="D1112" t="s">
        <v>6405</v>
      </c>
      <c r="E1112">
        <v>0.5</v>
      </c>
      <c r="F1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1112">
        <f>Tabla_Consulta_desde_proyectos[[#This Row],[PRYRAhoras]]-Tabla_Consulta_desde_proyectos[[#This Row],[Actuales]]</f>
        <v>0</v>
      </c>
      <c r="H1112">
        <f>LEN(Tabla_Consulta_desde_proyectos[[#This Row],[PRYApath]])/5-1</f>
        <v>1</v>
      </c>
    </row>
    <row r="1113" spans="1:8" hidden="1" x14ac:dyDescent="0.3">
      <c r="A1113" t="s">
        <v>73</v>
      </c>
      <c r="B1113" t="s">
        <v>6421</v>
      </c>
      <c r="C1113" t="s">
        <v>4337</v>
      </c>
      <c r="D1113" t="s">
        <v>6407</v>
      </c>
      <c r="F1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3">
        <f>Tabla_Consulta_desde_proyectos[[#This Row],[PRYRAhoras]]-Tabla_Consulta_desde_proyectos[[#This Row],[Actuales]]</f>
        <v>0</v>
      </c>
      <c r="H1113">
        <f>LEN(Tabla_Consulta_desde_proyectos[[#This Row],[PRYApath]])/5-1</f>
        <v>1</v>
      </c>
    </row>
    <row r="1114" spans="1:8" hidden="1" x14ac:dyDescent="0.3">
      <c r="A1114" t="s">
        <v>73</v>
      </c>
      <c r="B1114" t="s">
        <v>7239</v>
      </c>
      <c r="C1114" t="s">
        <v>7171</v>
      </c>
      <c r="D1114" t="s">
        <v>7240</v>
      </c>
      <c r="F1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4">
        <f>Tabla_Consulta_desde_proyectos[[#This Row],[PRYRAhoras]]-Tabla_Consulta_desde_proyectos[[#This Row],[Actuales]]</f>
        <v>0</v>
      </c>
      <c r="H1114">
        <f>LEN(Tabla_Consulta_desde_proyectos[[#This Row],[PRYApath]])/5-1</f>
        <v>1</v>
      </c>
    </row>
    <row r="1115" spans="1:8" hidden="1" x14ac:dyDescent="0.3">
      <c r="A1115" t="s">
        <v>73</v>
      </c>
      <c r="B1115" t="s">
        <v>7241</v>
      </c>
      <c r="C1115" t="s">
        <v>326</v>
      </c>
      <c r="D1115" t="s">
        <v>7173</v>
      </c>
      <c r="F1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5">
        <f>Tabla_Consulta_desde_proyectos[[#This Row],[PRYRAhoras]]-Tabla_Consulta_desde_proyectos[[#This Row],[Actuales]]</f>
        <v>0</v>
      </c>
      <c r="H1115">
        <f>LEN(Tabla_Consulta_desde_proyectos[[#This Row],[PRYApath]])/5-1</f>
        <v>2</v>
      </c>
    </row>
    <row r="1116" spans="1:8" hidden="1" x14ac:dyDescent="0.3">
      <c r="A1116" t="s">
        <v>73</v>
      </c>
      <c r="B1116" t="s">
        <v>7242</v>
      </c>
      <c r="C1116" t="s">
        <v>1087</v>
      </c>
      <c r="D1116" t="s">
        <v>7175</v>
      </c>
      <c r="F1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6">
        <f>Tabla_Consulta_desde_proyectos[[#This Row],[PRYRAhoras]]-Tabla_Consulta_desde_proyectos[[#This Row],[Actuales]]</f>
        <v>0</v>
      </c>
      <c r="H1116">
        <f>LEN(Tabla_Consulta_desde_proyectos[[#This Row],[PRYApath]])/5-1</f>
        <v>2</v>
      </c>
    </row>
    <row r="1117" spans="1:8" hidden="1" x14ac:dyDescent="0.3">
      <c r="A1117" t="s">
        <v>73</v>
      </c>
      <c r="B1117" t="s">
        <v>7243</v>
      </c>
      <c r="C1117" t="s">
        <v>1088</v>
      </c>
      <c r="D1117" t="s">
        <v>7177</v>
      </c>
      <c r="F1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7">
        <f>Tabla_Consulta_desde_proyectos[[#This Row],[PRYRAhoras]]-Tabla_Consulta_desde_proyectos[[#This Row],[Actuales]]</f>
        <v>0</v>
      </c>
      <c r="H1117">
        <f>LEN(Tabla_Consulta_desde_proyectos[[#This Row],[PRYApath]])/5-1</f>
        <v>2</v>
      </c>
    </row>
    <row r="1118" spans="1:8" hidden="1" x14ac:dyDescent="0.3">
      <c r="A1118" t="s">
        <v>73</v>
      </c>
      <c r="B1118" t="s">
        <v>7244</v>
      </c>
      <c r="C1118" t="s">
        <v>1092</v>
      </c>
      <c r="D1118" t="s">
        <v>7179</v>
      </c>
      <c r="F1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8">
        <f>Tabla_Consulta_desde_proyectos[[#This Row],[PRYRAhoras]]-Tabla_Consulta_desde_proyectos[[#This Row],[Actuales]]</f>
        <v>0</v>
      </c>
      <c r="H1118">
        <f>LEN(Tabla_Consulta_desde_proyectos[[#This Row],[PRYApath]])/5-1</f>
        <v>2</v>
      </c>
    </row>
    <row r="1119" spans="1:8" hidden="1" x14ac:dyDescent="0.3">
      <c r="A1119" t="s">
        <v>73</v>
      </c>
      <c r="B1119" t="s">
        <v>7245</v>
      </c>
      <c r="C1119" t="s">
        <v>1093</v>
      </c>
      <c r="D1119" t="s">
        <v>7181</v>
      </c>
      <c r="F1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19">
        <f>Tabla_Consulta_desde_proyectos[[#This Row],[PRYRAhoras]]-Tabla_Consulta_desde_proyectos[[#This Row],[Actuales]]</f>
        <v>0</v>
      </c>
      <c r="H1119">
        <f>LEN(Tabla_Consulta_desde_proyectos[[#This Row],[PRYApath]])/5-1</f>
        <v>2</v>
      </c>
    </row>
    <row r="1120" spans="1:8" hidden="1" x14ac:dyDescent="0.3">
      <c r="A1120" t="s">
        <v>73</v>
      </c>
      <c r="B1120" t="s">
        <v>7246</v>
      </c>
      <c r="C1120" t="s">
        <v>1094</v>
      </c>
      <c r="D1120" t="s">
        <v>7183</v>
      </c>
      <c r="F1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0">
        <f>Tabla_Consulta_desde_proyectos[[#This Row],[PRYRAhoras]]-Tabla_Consulta_desde_proyectos[[#This Row],[Actuales]]</f>
        <v>0</v>
      </c>
      <c r="H1120">
        <f>LEN(Tabla_Consulta_desde_proyectos[[#This Row],[PRYApath]])/5-1</f>
        <v>2</v>
      </c>
    </row>
    <row r="1121" spans="1:8" hidden="1" x14ac:dyDescent="0.3">
      <c r="A1121" t="s">
        <v>73</v>
      </c>
      <c r="B1121" t="s">
        <v>7247</v>
      </c>
      <c r="C1121" t="s">
        <v>7185</v>
      </c>
      <c r="D1121" t="s">
        <v>7186</v>
      </c>
      <c r="F1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1">
        <f>Tabla_Consulta_desde_proyectos[[#This Row],[PRYRAhoras]]-Tabla_Consulta_desde_proyectos[[#This Row],[Actuales]]</f>
        <v>0</v>
      </c>
      <c r="H1121">
        <f>LEN(Tabla_Consulta_desde_proyectos[[#This Row],[PRYApath]])/5-1</f>
        <v>2</v>
      </c>
    </row>
    <row r="1122" spans="1:8" hidden="1" x14ac:dyDescent="0.3">
      <c r="A1122" t="s">
        <v>73</v>
      </c>
      <c r="B1122" t="s">
        <v>7248</v>
      </c>
      <c r="C1122" t="s">
        <v>7188</v>
      </c>
      <c r="D1122" t="s">
        <v>7189</v>
      </c>
      <c r="F1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2">
        <f>Tabla_Consulta_desde_proyectos[[#This Row],[PRYRAhoras]]-Tabla_Consulta_desde_proyectos[[#This Row],[Actuales]]</f>
        <v>0</v>
      </c>
      <c r="H1122">
        <f>LEN(Tabla_Consulta_desde_proyectos[[#This Row],[PRYApath]])/5-1</f>
        <v>2</v>
      </c>
    </row>
    <row r="1123" spans="1:8" hidden="1" x14ac:dyDescent="0.3">
      <c r="A1123" t="s">
        <v>73</v>
      </c>
      <c r="B1123" t="s">
        <v>6422</v>
      </c>
      <c r="C1123" t="s">
        <v>7249</v>
      </c>
      <c r="D1123" t="s">
        <v>7250</v>
      </c>
      <c r="F1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3">
        <f>Tabla_Consulta_desde_proyectos[[#This Row],[PRYRAhoras]]-Tabla_Consulta_desde_proyectos[[#This Row],[Actuales]]</f>
        <v>0</v>
      </c>
      <c r="H1123">
        <f>LEN(Tabla_Consulta_desde_proyectos[[#This Row],[PRYApath]])/5-1</f>
        <v>0</v>
      </c>
    </row>
    <row r="1124" spans="1:8" hidden="1" x14ac:dyDescent="0.3">
      <c r="A1124" t="s">
        <v>73</v>
      </c>
      <c r="B1124" t="s">
        <v>5951</v>
      </c>
      <c r="C1124" t="s">
        <v>326</v>
      </c>
      <c r="D1124" t="s">
        <v>6396</v>
      </c>
      <c r="F1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4">
        <f>Tabla_Consulta_desde_proyectos[[#This Row],[PRYRAhoras]]-Tabla_Consulta_desde_proyectos[[#This Row],[Actuales]]</f>
        <v>0</v>
      </c>
      <c r="H1124">
        <f>LEN(Tabla_Consulta_desde_proyectos[[#This Row],[PRYApath]])/5-1</f>
        <v>1</v>
      </c>
    </row>
    <row r="1125" spans="1:8" hidden="1" x14ac:dyDescent="0.3">
      <c r="A1125" t="s">
        <v>73</v>
      </c>
      <c r="B1125" t="s">
        <v>5952</v>
      </c>
      <c r="C1125" t="s">
        <v>1087</v>
      </c>
      <c r="D1125" t="s">
        <v>6397</v>
      </c>
      <c r="F1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5">
        <f>Tabla_Consulta_desde_proyectos[[#This Row],[PRYRAhoras]]-Tabla_Consulta_desde_proyectos[[#This Row],[Actuales]]</f>
        <v>0</v>
      </c>
      <c r="H1125">
        <f>LEN(Tabla_Consulta_desde_proyectos[[#This Row],[PRYApath]])/5-1</f>
        <v>1</v>
      </c>
    </row>
    <row r="1126" spans="1:8" hidden="1" x14ac:dyDescent="0.3">
      <c r="A1126" t="s">
        <v>73</v>
      </c>
      <c r="B1126" t="s">
        <v>5953</v>
      </c>
      <c r="C1126" t="s">
        <v>1088</v>
      </c>
      <c r="D1126" t="s">
        <v>6398</v>
      </c>
      <c r="F1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6">
        <f>Tabla_Consulta_desde_proyectos[[#This Row],[PRYRAhoras]]-Tabla_Consulta_desde_proyectos[[#This Row],[Actuales]]</f>
        <v>0</v>
      </c>
      <c r="H1126">
        <f>LEN(Tabla_Consulta_desde_proyectos[[#This Row],[PRYApath]])/5-1</f>
        <v>1</v>
      </c>
    </row>
    <row r="1127" spans="1:8" hidden="1" x14ac:dyDescent="0.3">
      <c r="A1127" t="s">
        <v>73</v>
      </c>
      <c r="B1127" t="s">
        <v>5954</v>
      </c>
      <c r="C1127" t="s">
        <v>1092</v>
      </c>
      <c r="D1127" t="s">
        <v>6399</v>
      </c>
      <c r="F1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7">
        <f>Tabla_Consulta_desde_proyectos[[#This Row],[PRYRAhoras]]-Tabla_Consulta_desde_proyectos[[#This Row],[Actuales]]</f>
        <v>0</v>
      </c>
      <c r="H1127">
        <f>LEN(Tabla_Consulta_desde_proyectos[[#This Row],[PRYApath]])/5-1</f>
        <v>1</v>
      </c>
    </row>
    <row r="1128" spans="1:8" hidden="1" x14ac:dyDescent="0.3">
      <c r="A1128" t="s">
        <v>73</v>
      </c>
      <c r="B1128" t="s">
        <v>5955</v>
      </c>
      <c r="C1128" t="s">
        <v>1093</v>
      </c>
      <c r="D1128" t="s">
        <v>6400</v>
      </c>
      <c r="F1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8">
        <f>Tabla_Consulta_desde_proyectos[[#This Row],[PRYRAhoras]]-Tabla_Consulta_desde_proyectos[[#This Row],[Actuales]]</f>
        <v>0</v>
      </c>
      <c r="H1128">
        <f>LEN(Tabla_Consulta_desde_proyectos[[#This Row],[PRYApath]])/5-1</f>
        <v>1</v>
      </c>
    </row>
    <row r="1129" spans="1:8" hidden="1" x14ac:dyDescent="0.3">
      <c r="A1129" t="s">
        <v>73</v>
      </c>
      <c r="B1129" t="s">
        <v>5956</v>
      </c>
      <c r="C1129" t="s">
        <v>1094</v>
      </c>
      <c r="D1129" t="s">
        <v>6401</v>
      </c>
      <c r="F1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29">
        <f>Tabla_Consulta_desde_proyectos[[#This Row],[PRYRAhoras]]-Tabla_Consulta_desde_proyectos[[#This Row],[Actuales]]</f>
        <v>0</v>
      </c>
      <c r="H1129">
        <f>LEN(Tabla_Consulta_desde_proyectos[[#This Row],[PRYApath]])/5-1</f>
        <v>1</v>
      </c>
    </row>
    <row r="1130" spans="1:8" hidden="1" x14ac:dyDescent="0.3">
      <c r="A1130" t="s">
        <v>73</v>
      </c>
      <c r="B1130" t="s">
        <v>5957</v>
      </c>
      <c r="C1130" t="s">
        <v>3904</v>
      </c>
      <c r="D1130" t="s">
        <v>6402</v>
      </c>
      <c r="F1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0">
        <f>Tabla_Consulta_desde_proyectos[[#This Row],[PRYRAhoras]]-Tabla_Consulta_desde_proyectos[[#This Row],[Actuales]]</f>
        <v>0</v>
      </c>
      <c r="H1130">
        <f>LEN(Tabla_Consulta_desde_proyectos[[#This Row],[PRYApath]])/5-1</f>
        <v>1</v>
      </c>
    </row>
    <row r="1131" spans="1:8" hidden="1" x14ac:dyDescent="0.3">
      <c r="A1131" t="s">
        <v>73</v>
      </c>
      <c r="B1131" t="s">
        <v>5958</v>
      </c>
      <c r="C1131" t="s">
        <v>3905</v>
      </c>
      <c r="D1131" t="s">
        <v>6403</v>
      </c>
      <c r="F1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1">
        <f>Tabla_Consulta_desde_proyectos[[#This Row],[PRYRAhoras]]-Tabla_Consulta_desde_proyectos[[#This Row],[Actuales]]</f>
        <v>0</v>
      </c>
      <c r="H1131">
        <f>LEN(Tabla_Consulta_desde_proyectos[[#This Row],[PRYApath]])/5-1</f>
        <v>1</v>
      </c>
    </row>
    <row r="1132" spans="1:8" hidden="1" x14ac:dyDescent="0.3">
      <c r="A1132" t="s">
        <v>73</v>
      </c>
      <c r="B1132" t="s">
        <v>6425</v>
      </c>
      <c r="C1132" t="s">
        <v>4336</v>
      </c>
      <c r="D1132" t="s">
        <v>6405</v>
      </c>
      <c r="F1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2">
        <f>Tabla_Consulta_desde_proyectos[[#This Row],[PRYRAhoras]]-Tabla_Consulta_desde_proyectos[[#This Row],[Actuales]]</f>
        <v>0</v>
      </c>
      <c r="H1132">
        <f>LEN(Tabla_Consulta_desde_proyectos[[#This Row],[PRYApath]])/5-1</f>
        <v>1</v>
      </c>
    </row>
    <row r="1133" spans="1:8" hidden="1" x14ac:dyDescent="0.3">
      <c r="A1133" t="s">
        <v>73</v>
      </c>
      <c r="B1133" t="s">
        <v>6426</v>
      </c>
      <c r="C1133" t="s">
        <v>4337</v>
      </c>
      <c r="D1133" t="s">
        <v>6407</v>
      </c>
      <c r="F1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3">
        <f>Tabla_Consulta_desde_proyectos[[#This Row],[PRYRAhoras]]-Tabla_Consulta_desde_proyectos[[#This Row],[Actuales]]</f>
        <v>0</v>
      </c>
      <c r="H1133">
        <f>LEN(Tabla_Consulta_desde_proyectos[[#This Row],[PRYApath]])/5-1</f>
        <v>1</v>
      </c>
    </row>
    <row r="1134" spans="1:8" hidden="1" x14ac:dyDescent="0.3">
      <c r="A1134" t="s">
        <v>73</v>
      </c>
      <c r="B1134" t="s">
        <v>6427</v>
      </c>
      <c r="C1134" t="s">
        <v>7251</v>
      </c>
      <c r="D1134" t="s">
        <v>7252</v>
      </c>
      <c r="F1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4">
        <f>Tabla_Consulta_desde_proyectos[[#This Row],[PRYRAhoras]]-Tabla_Consulta_desde_proyectos[[#This Row],[Actuales]]</f>
        <v>0</v>
      </c>
      <c r="H1134">
        <f>LEN(Tabla_Consulta_desde_proyectos[[#This Row],[PRYApath]])/5-1</f>
        <v>0</v>
      </c>
    </row>
    <row r="1135" spans="1:8" hidden="1" x14ac:dyDescent="0.3">
      <c r="A1135" t="s">
        <v>73</v>
      </c>
      <c r="B1135" t="s">
        <v>6430</v>
      </c>
      <c r="C1135" t="s">
        <v>326</v>
      </c>
      <c r="D1135" t="s">
        <v>6396</v>
      </c>
      <c r="F1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5">
        <f>Tabla_Consulta_desde_proyectos[[#This Row],[PRYRAhoras]]-Tabla_Consulta_desde_proyectos[[#This Row],[Actuales]]</f>
        <v>0</v>
      </c>
      <c r="H1135">
        <f>LEN(Tabla_Consulta_desde_proyectos[[#This Row],[PRYApath]])/5-1</f>
        <v>1</v>
      </c>
    </row>
    <row r="1136" spans="1:8" hidden="1" x14ac:dyDescent="0.3">
      <c r="A1136" t="s">
        <v>73</v>
      </c>
      <c r="B1136" t="s">
        <v>6431</v>
      </c>
      <c r="C1136" t="s">
        <v>1087</v>
      </c>
      <c r="D1136" t="s">
        <v>6397</v>
      </c>
      <c r="F1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6">
        <f>Tabla_Consulta_desde_proyectos[[#This Row],[PRYRAhoras]]-Tabla_Consulta_desde_proyectos[[#This Row],[Actuales]]</f>
        <v>0</v>
      </c>
      <c r="H1136">
        <f>LEN(Tabla_Consulta_desde_proyectos[[#This Row],[PRYApath]])/5-1</f>
        <v>1</v>
      </c>
    </row>
    <row r="1137" spans="1:8" hidden="1" x14ac:dyDescent="0.3">
      <c r="A1137" t="s">
        <v>73</v>
      </c>
      <c r="B1137" t="s">
        <v>6136</v>
      </c>
      <c r="C1137" t="s">
        <v>1088</v>
      </c>
      <c r="D1137" t="s">
        <v>6398</v>
      </c>
      <c r="F1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7">
        <f>Tabla_Consulta_desde_proyectos[[#This Row],[PRYRAhoras]]-Tabla_Consulta_desde_proyectos[[#This Row],[Actuales]]</f>
        <v>0</v>
      </c>
      <c r="H1137">
        <f>LEN(Tabla_Consulta_desde_proyectos[[#This Row],[PRYApath]])/5-1</f>
        <v>1</v>
      </c>
    </row>
    <row r="1138" spans="1:8" hidden="1" x14ac:dyDescent="0.3">
      <c r="A1138" t="s">
        <v>73</v>
      </c>
      <c r="B1138" t="s">
        <v>6137</v>
      </c>
      <c r="C1138" t="s">
        <v>1092</v>
      </c>
      <c r="D1138" t="s">
        <v>6399</v>
      </c>
      <c r="F1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8">
        <f>Tabla_Consulta_desde_proyectos[[#This Row],[PRYRAhoras]]-Tabla_Consulta_desde_proyectos[[#This Row],[Actuales]]</f>
        <v>0</v>
      </c>
      <c r="H1138">
        <f>LEN(Tabla_Consulta_desde_proyectos[[#This Row],[PRYApath]])/5-1</f>
        <v>1</v>
      </c>
    </row>
    <row r="1139" spans="1:8" hidden="1" x14ac:dyDescent="0.3">
      <c r="A1139" t="s">
        <v>73</v>
      </c>
      <c r="B1139" t="s">
        <v>6432</v>
      </c>
      <c r="C1139" t="s">
        <v>1093</v>
      </c>
      <c r="D1139" t="s">
        <v>6400</v>
      </c>
      <c r="F1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39">
        <f>Tabla_Consulta_desde_proyectos[[#This Row],[PRYRAhoras]]-Tabla_Consulta_desde_proyectos[[#This Row],[Actuales]]</f>
        <v>0</v>
      </c>
      <c r="H1139">
        <f>LEN(Tabla_Consulta_desde_proyectos[[#This Row],[PRYApath]])/5-1</f>
        <v>1</v>
      </c>
    </row>
    <row r="1140" spans="1:8" hidden="1" x14ac:dyDescent="0.3">
      <c r="A1140" t="s">
        <v>73</v>
      </c>
      <c r="B1140" t="s">
        <v>6433</v>
      </c>
      <c r="C1140" t="s">
        <v>1094</v>
      </c>
      <c r="D1140" t="s">
        <v>6401</v>
      </c>
      <c r="F1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0">
        <f>Tabla_Consulta_desde_proyectos[[#This Row],[PRYRAhoras]]-Tabla_Consulta_desde_proyectos[[#This Row],[Actuales]]</f>
        <v>0</v>
      </c>
      <c r="H1140">
        <f>LEN(Tabla_Consulta_desde_proyectos[[#This Row],[PRYApath]])/5-1</f>
        <v>1</v>
      </c>
    </row>
    <row r="1141" spans="1:8" hidden="1" x14ac:dyDescent="0.3">
      <c r="A1141" t="s">
        <v>73</v>
      </c>
      <c r="B1141" t="s">
        <v>6434</v>
      </c>
      <c r="C1141" t="s">
        <v>3904</v>
      </c>
      <c r="D1141" t="s">
        <v>6402</v>
      </c>
      <c r="F1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1">
        <f>Tabla_Consulta_desde_proyectos[[#This Row],[PRYRAhoras]]-Tabla_Consulta_desde_proyectos[[#This Row],[Actuales]]</f>
        <v>0</v>
      </c>
      <c r="H1141">
        <f>LEN(Tabla_Consulta_desde_proyectos[[#This Row],[PRYApath]])/5-1</f>
        <v>1</v>
      </c>
    </row>
    <row r="1142" spans="1:8" hidden="1" x14ac:dyDescent="0.3">
      <c r="A1142" t="s">
        <v>73</v>
      </c>
      <c r="B1142" t="s">
        <v>6435</v>
      </c>
      <c r="C1142" t="s">
        <v>3905</v>
      </c>
      <c r="D1142" t="s">
        <v>6403</v>
      </c>
      <c r="F1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2">
        <f>Tabla_Consulta_desde_proyectos[[#This Row],[PRYRAhoras]]-Tabla_Consulta_desde_proyectos[[#This Row],[Actuales]]</f>
        <v>0</v>
      </c>
      <c r="H1142">
        <f>LEN(Tabla_Consulta_desde_proyectos[[#This Row],[PRYApath]])/5-1</f>
        <v>1</v>
      </c>
    </row>
    <row r="1143" spans="1:8" hidden="1" x14ac:dyDescent="0.3">
      <c r="A1143" t="s">
        <v>73</v>
      </c>
      <c r="B1143" t="s">
        <v>6436</v>
      </c>
      <c r="C1143" t="s">
        <v>4336</v>
      </c>
      <c r="D1143" t="s">
        <v>6405</v>
      </c>
      <c r="F1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3">
        <f>Tabla_Consulta_desde_proyectos[[#This Row],[PRYRAhoras]]-Tabla_Consulta_desde_proyectos[[#This Row],[Actuales]]</f>
        <v>0</v>
      </c>
      <c r="H1143">
        <f>LEN(Tabla_Consulta_desde_proyectos[[#This Row],[PRYApath]])/5-1</f>
        <v>1</v>
      </c>
    </row>
    <row r="1144" spans="1:8" hidden="1" x14ac:dyDescent="0.3">
      <c r="A1144" t="s">
        <v>73</v>
      </c>
      <c r="B1144" t="s">
        <v>6437</v>
      </c>
      <c r="C1144" t="s">
        <v>4337</v>
      </c>
      <c r="D1144" t="s">
        <v>6407</v>
      </c>
      <c r="F1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4">
        <f>Tabla_Consulta_desde_proyectos[[#This Row],[PRYRAhoras]]-Tabla_Consulta_desde_proyectos[[#This Row],[Actuales]]</f>
        <v>0</v>
      </c>
      <c r="H1144">
        <f>LEN(Tabla_Consulta_desde_proyectos[[#This Row],[PRYApath]])/5-1</f>
        <v>1</v>
      </c>
    </row>
    <row r="1145" spans="1:8" hidden="1" x14ac:dyDescent="0.3">
      <c r="A1145" t="s">
        <v>73</v>
      </c>
      <c r="B1145" t="s">
        <v>6438</v>
      </c>
      <c r="C1145" t="s">
        <v>7253</v>
      </c>
      <c r="D1145" t="s">
        <v>7254</v>
      </c>
      <c r="F1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5">
        <f>Tabla_Consulta_desde_proyectos[[#This Row],[PRYRAhoras]]-Tabla_Consulta_desde_proyectos[[#This Row],[Actuales]]</f>
        <v>0</v>
      </c>
      <c r="H1145">
        <f>LEN(Tabla_Consulta_desde_proyectos[[#This Row],[PRYApath]])/5-1</f>
        <v>0</v>
      </c>
    </row>
    <row r="1146" spans="1:8" hidden="1" x14ac:dyDescent="0.3">
      <c r="A1146" t="s">
        <v>73</v>
      </c>
      <c r="B1146" t="s">
        <v>6441</v>
      </c>
      <c r="C1146" t="s">
        <v>326</v>
      </c>
      <c r="D1146" t="s">
        <v>6396</v>
      </c>
      <c r="F1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6">
        <f>Tabla_Consulta_desde_proyectos[[#This Row],[PRYRAhoras]]-Tabla_Consulta_desde_proyectos[[#This Row],[Actuales]]</f>
        <v>0</v>
      </c>
      <c r="H1146">
        <f>LEN(Tabla_Consulta_desde_proyectos[[#This Row],[PRYApath]])/5-1</f>
        <v>1</v>
      </c>
    </row>
    <row r="1147" spans="1:8" hidden="1" x14ac:dyDescent="0.3">
      <c r="A1147" t="s">
        <v>73</v>
      </c>
      <c r="B1147" t="s">
        <v>6442</v>
      </c>
      <c r="C1147" t="s">
        <v>1087</v>
      </c>
      <c r="D1147" t="s">
        <v>6397</v>
      </c>
      <c r="F1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7">
        <f>Tabla_Consulta_desde_proyectos[[#This Row],[PRYRAhoras]]-Tabla_Consulta_desde_proyectos[[#This Row],[Actuales]]</f>
        <v>0</v>
      </c>
      <c r="H1147">
        <f>LEN(Tabla_Consulta_desde_proyectos[[#This Row],[PRYApath]])/5-1</f>
        <v>1</v>
      </c>
    </row>
    <row r="1148" spans="1:8" hidden="1" x14ac:dyDescent="0.3">
      <c r="A1148" t="s">
        <v>73</v>
      </c>
      <c r="B1148" t="s">
        <v>6443</v>
      </c>
      <c r="C1148" t="s">
        <v>1088</v>
      </c>
      <c r="D1148" t="s">
        <v>6398</v>
      </c>
      <c r="F1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8">
        <f>Tabla_Consulta_desde_proyectos[[#This Row],[PRYRAhoras]]-Tabla_Consulta_desde_proyectos[[#This Row],[Actuales]]</f>
        <v>0</v>
      </c>
      <c r="H1148">
        <f>LEN(Tabla_Consulta_desde_proyectos[[#This Row],[PRYApath]])/5-1</f>
        <v>1</v>
      </c>
    </row>
    <row r="1149" spans="1:8" hidden="1" x14ac:dyDescent="0.3">
      <c r="A1149" t="s">
        <v>73</v>
      </c>
      <c r="B1149" t="s">
        <v>6444</v>
      </c>
      <c r="C1149" t="s">
        <v>1092</v>
      </c>
      <c r="D1149" t="s">
        <v>6399</v>
      </c>
      <c r="F1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49">
        <f>Tabla_Consulta_desde_proyectos[[#This Row],[PRYRAhoras]]-Tabla_Consulta_desde_proyectos[[#This Row],[Actuales]]</f>
        <v>0</v>
      </c>
      <c r="H1149">
        <f>LEN(Tabla_Consulta_desde_proyectos[[#This Row],[PRYApath]])/5-1</f>
        <v>1</v>
      </c>
    </row>
    <row r="1150" spans="1:8" hidden="1" x14ac:dyDescent="0.3">
      <c r="A1150" t="s">
        <v>73</v>
      </c>
      <c r="B1150" t="s">
        <v>6445</v>
      </c>
      <c r="C1150" t="s">
        <v>1093</v>
      </c>
      <c r="D1150" t="s">
        <v>6400</v>
      </c>
      <c r="F1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0">
        <f>Tabla_Consulta_desde_proyectos[[#This Row],[PRYRAhoras]]-Tabla_Consulta_desde_proyectos[[#This Row],[Actuales]]</f>
        <v>0</v>
      </c>
      <c r="H1150">
        <f>LEN(Tabla_Consulta_desde_proyectos[[#This Row],[PRYApath]])/5-1</f>
        <v>1</v>
      </c>
    </row>
    <row r="1151" spans="1:8" hidden="1" x14ac:dyDescent="0.3">
      <c r="A1151" t="s">
        <v>73</v>
      </c>
      <c r="B1151" t="s">
        <v>6446</v>
      </c>
      <c r="C1151" t="s">
        <v>1094</v>
      </c>
      <c r="D1151" t="s">
        <v>6401</v>
      </c>
      <c r="F1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1">
        <f>Tabla_Consulta_desde_proyectos[[#This Row],[PRYRAhoras]]-Tabla_Consulta_desde_proyectos[[#This Row],[Actuales]]</f>
        <v>0</v>
      </c>
      <c r="H1151">
        <f>LEN(Tabla_Consulta_desde_proyectos[[#This Row],[PRYApath]])/5-1</f>
        <v>1</v>
      </c>
    </row>
    <row r="1152" spans="1:8" hidden="1" x14ac:dyDescent="0.3">
      <c r="A1152" t="s">
        <v>73</v>
      </c>
      <c r="B1152" t="s">
        <v>6447</v>
      </c>
      <c r="C1152" t="s">
        <v>3904</v>
      </c>
      <c r="D1152" t="s">
        <v>6402</v>
      </c>
      <c r="F1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2">
        <f>Tabla_Consulta_desde_proyectos[[#This Row],[PRYRAhoras]]-Tabla_Consulta_desde_proyectos[[#This Row],[Actuales]]</f>
        <v>0</v>
      </c>
      <c r="H1152">
        <f>LEN(Tabla_Consulta_desde_proyectos[[#This Row],[PRYApath]])/5-1</f>
        <v>1</v>
      </c>
    </row>
    <row r="1153" spans="1:8" hidden="1" x14ac:dyDescent="0.3">
      <c r="A1153" t="s">
        <v>73</v>
      </c>
      <c r="B1153" t="s">
        <v>6448</v>
      </c>
      <c r="C1153" t="s">
        <v>3905</v>
      </c>
      <c r="D1153" t="s">
        <v>6403</v>
      </c>
      <c r="F1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3">
        <f>Tabla_Consulta_desde_proyectos[[#This Row],[PRYRAhoras]]-Tabla_Consulta_desde_proyectos[[#This Row],[Actuales]]</f>
        <v>0</v>
      </c>
      <c r="H1153">
        <f>LEN(Tabla_Consulta_desde_proyectos[[#This Row],[PRYApath]])/5-1</f>
        <v>1</v>
      </c>
    </row>
    <row r="1154" spans="1:8" hidden="1" x14ac:dyDescent="0.3">
      <c r="A1154" t="s">
        <v>73</v>
      </c>
      <c r="B1154" t="s">
        <v>6449</v>
      </c>
      <c r="C1154" t="s">
        <v>4336</v>
      </c>
      <c r="D1154" t="s">
        <v>6405</v>
      </c>
      <c r="F1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4">
        <f>Tabla_Consulta_desde_proyectos[[#This Row],[PRYRAhoras]]-Tabla_Consulta_desde_proyectos[[#This Row],[Actuales]]</f>
        <v>0</v>
      </c>
      <c r="H1154">
        <f>LEN(Tabla_Consulta_desde_proyectos[[#This Row],[PRYApath]])/5-1</f>
        <v>1</v>
      </c>
    </row>
    <row r="1155" spans="1:8" hidden="1" x14ac:dyDescent="0.3">
      <c r="A1155" t="s">
        <v>73</v>
      </c>
      <c r="B1155" t="s">
        <v>6450</v>
      </c>
      <c r="C1155" t="s">
        <v>4337</v>
      </c>
      <c r="D1155" t="s">
        <v>6407</v>
      </c>
      <c r="F1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5">
        <f>Tabla_Consulta_desde_proyectos[[#This Row],[PRYRAhoras]]-Tabla_Consulta_desde_proyectos[[#This Row],[Actuales]]</f>
        <v>0</v>
      </c>
      <c r="H1155">
        <f>LEN(Tabla_Consulta_desde_proyectos[[#This Row],[PRYApath]])/5-1</f>
        <v>1</v>
      </c>
    </row>
    <row r="1156" spans="1:8" hidden="1" x14ac:dyDescent="0.3">
      <c r="A1156" t="s">
        <v>73</v>
      </c>
      <c r="B1156" t="s">
        <v>6451</v>
      </c>
      <c r="C1156" t="s">
        <v>7255</v>
      </c>
      <c r="D1156" t="s">
        <v>7256</v>
      </c>
      <c r="F1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6">
        <f>Tabla_Consulta_desde_proyectos[[#This Row],[PRYRAhoras]]-Tabla_Consulta_desde_proyectos[[#This Row],[Actuales]]</f>
        <v>0</v>
      </c>
      <c r="H1156">
        <f>LEN(Tabla_Consulta_desde_proyectos[[#This Row],[PRYApath]])/5-1</f>
        <v>0</v>
      </c>
    </row>
    <row r="1157" spans="1:8" hidden="1" x14ac:dyDescent="0.3">
      <c r="A1157" t="s">
        <v>73</v>
      </c>
      <c r="B1157" t="s">
        <v>6454</v>
      </c>
      <c r="C1157" t="s">
        <v>326</v>
      </c>
      <c r="D1157" t="s">
        <v>6396</v>
      </c>
      <c r="F1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7">
        <f>Tabla_Consulta_desde_proyectos[[#This Row],[PRYRAhoras]]-Tabla_Consulta_desde_proyectos[[#This Row],[Actuales]]</f>
        <v>0</v>
      </c>
      <c r="H1157">
        <f>LEN(Tabla_Consulta_desde_proyectos[[#This Row],[PRYApath]])/5-1</f>
        <v>1</v>
      </c>
    </row>
    <row r="1158" spans="1:8" hidden="1" x14ac:dyDescent="0.3">
      <c r="A1158" t="s">
        <v>73</v>
      </c>
      <c r="B1158" t="s">
        <v>6455</v>
      </c>
      <c r="C1158" t="s">
        <v>1087</v>
      </c>
      <c r="D1158" t="s">
        <v>6397</v>
      </c>
      <c r="F1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8">
        <f>Tabla_Consulta_desde_proyectos[[#This Row],[PRYRAhoras]]-Tabla_Consulta_desde_proyectos[[#This Row],[Actuales]]</f>
        <v>0</v>
      </c>
      <c r="H1158">
        <f>LEN(Tabla_Consulta_desde_proyectos[[#This Row],[PRYApath]])/5-1</f>
        <v>1</v>
      </c>
    </row>
    <row r="1159" spans="1:8" hidden="1" x14ac:dyDescent="0.3">
      <c r="A1159" t="s">
        <v>73</v>
      </c>
      <c r="B1159" t="s">
        <v>6138</v>
      </c>
      <c r="C1159" t="s">
        <v>1088</v>
      </c>
      <c r="D1159" t="s">
        <v>6398</v>
      </c>
      <c r="F1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59">
        <f>Tabla_Consulta_desde_proyectos[[#This Row],[PRYRAhoras]]-Tabla_Consulta_desde_proyectos[[#This Row],[Actuales]]</f>
        <v>0</v>
      </c>
      <c r="H1159">
        <f>LEN(Tabla_Consulta_desde_proyectos[[#This Row],[PRYApath]])/5-1</f>
        <v>1</v>
      </c>
    </row>
    <row r="1160" spans="1:8" hidden="1" x14ac:dyDescent="0.3">
      <c r="A1160" t="s">
        <v>73</v>
      </c>
      <c r="B1160" t="s">
        <v>6456</v>
      </c>
      <c r="C1160" t="s">
        <v>1092</v>
      </c>
      <c r="D1160" t="s">
        <v>6399</v>
      </c>
      <c r="F1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0">
        <f>Tabla_Consulta_desde_proyectos[[#This Row],[PRYRAhoras]]-Tabla_Consulta_desde_proyectos[[#This Row],[Actuales]]</f>
        <v>0</v>
      </c>
      <c r="H1160">
        <f>LEN(Tabla_Consulta_desde_proyectos[[#This Row],[PRYApath]])/5-1</f>
        <v>1</v>
      </c>
    </row>
    <row r="1161" spans="1:8" hidden="1" x14ac:dyDescent="0.3">
      <c r="A1161" t="s">
        <v>73</v>
      </c>
      <c r="B1161" t="s">
        <v>6457</v>
      </c>
      <c r="C1161" t="s">
        <v>1093</v>
      </c>
      <c r="D1161" t="s">
        <v>6400</v>
      </c>
      <c r="F1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1">
        <f>Tabla_Consulta_desde_proyectos[[#This Row],[PRYRAhoras]]-Tabla_Consulta_desde_proyectos[[#This Row],[Actuales]]</f>
        <v>0</v>
      </c>
      <c r="H1161">
        <f>LEN(Tabla_Consulta_desde_proyectos[[#This Row],[PRYApath]])/5-1</f>
        <v>1</v>
      </c>
    </row>
    <row r="1162" spans="1:8" hidden="1" x14ac:dyDescent="0.3">
      <c r="A1162" t="s">
        <v>73</v>
      </c>
      <c r="B1162" t="s">
        <v>6458</v>
      </c>
      <c r="C1162" t="s">
        <v>1094</v>
      </c>
      <c r="D1162" t="s">
        <v>6401</v>
      </c>
      <c r="F1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2">
        <f>Tabla_Consulta_desde_proyectos[[#This Row],[PRYRAhoras]]-Tabla_Consulta_desde_proyectos[[#This Row],[Actuales]]</f>
        <v>0</v>
      </c>
      <c r="H1162">
        <f>LEN(Tabla_Consulta_desde_proyectos[[#This Row],[PRYApath]])/5-1</f>
        <v>1</v>
      </c>
    </row>
    <row r="1163" spans="1:8" hidden="1" x14ac:dyDescent="0.3">
      <c r="A1163" t="s">
        <v>73</v>
      </c>
      <c r="B1163" t="s">
        <v>6459</v>
      </c>
      <c r="C1163" t="s">
        <v>3904</v>
      </c>
      <c r="D1163" t="s">
        <v>6402</v>
      </c>
      <c r="F1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3">
        <f>Tabla_Consulta_desde_proyectos[[#This Row],[PRYRAhoras]]-Tabla_Consulta_desde_proyectos[[#This Row],[Actuales]]</f>
        <v>0</v>
      </c>
      <c r="H1163">
        <f>LEN(Tabla_Consulta_desde_proyectos[[#This Row],[PRYApath]])/5-1</f>
        <v>1</v>
      </c>
    </row>
    <row r="1164" spans="1:8" hidden="1" x14ac:dyDescent="0.3">
      <c r="A1164" t="s">
        <v>73</v>
      </c>
      <c r="B1164" t="s">
        <v>6139</v>
      </c>
      <c r="C1164" t="s">
        <v>3905</v>
      </c>
      <c r="D1164" t="s">
        <v>6403</v>
      </c>
      <c r="F1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4">
        <f>Tabla_Consulta_desde_proyectos[[#This Row],[PRYRAhoras]]-Tabla_Consulta_desde_proyectos[[#This Row],[Actuales]]</f>
        <v>0</v>
      </c>
      <c r="H1164">
        <f>LEN(Tabla_Consulta_desde_proyectos[[#This Row],[PRYApath]])/5-1</f>
        <v>1</v>
      </c>
    </row>
    <row r="1165" spans="1:8" hidden="1" x14ac:dyDescent="0.3">
      <c r="A1165" t="s">
        <v>73</v>
      </c>
      <c r="B1165" t="s">
        <v>6460</v>
      </c>
      <c r="C1165" t="s">
        <v>4336</v>
      </c>
      <c r="D1165" t="s">
        <v>6405</v>
      </c>
      <c r="F1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5">
        <f>Tabla_Consulta_desde_proyectos[[#This Row],[PRYRAhoras]]-Tabla_Consulta_desde_proyectos[[#This Row],[Actuales]]</f>
        <v>0</v>
      </c>
      <c r="H1165">
        <f>LEN(Tabla_Consulta_desde_proyectos[[#This Row],[PRYApath]])/5-1</f>
        <v>1</v>
      </c>
    </row>
    <row r="1166" spans="1:8" hidden="1" x14ac:dyDescent="0.3">
      <c r="A1166" t="s">
        <v>73</v>
      </c>
      <c r="B1166" t="s">
        <v>6461</v>
      </c>
      <c r="C1166" t="s">
        <v>4337</v>
      </c>
      <c r="D1166" t="s">
        <v>6407</v>
      </c>
      <c r="F1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6">
        <f>Tabla_Consulta_desde_proyectos[[#This Row],[PRYRAhoras]]-Tabla_Consulta_desde_proyectos[[#This Row],[Actuales]]</f>
        <v>0</v>
      </c>
      <c r="H1166">
        <f>LEN(Tabla_Consulta_desde_proyectos[[#This Row],[PRYApath]])/5-1</f>
        <v>1</v>
      </c>
    </row>
    <row r="1167" spans="1:8" hidden="1" x14ac:dyDescent="0.3">
      <c r="A1167" t="s">
        <v>73</v>
      </c>
      <c r="B1167" t="s">
        <v>6462</v>
      </c>
      <c r="C1167" t="s">
        <v>7257</v>
      </c>
      <c r="D1167" t="s">
        <v>7258</v>
      </c>
      <c r="F1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7">
        <f>Tabla_Consulta_desde_proyectos[[#This Row],[PRYRAhoras]]-Tabla_Consulta_desde_proyectos[[#This Row],[Actuales]]</f>
        <v>0</v>
      </c>
      <c r="H1167">
        <f>LEN(Tabla_Consulta_desde_proyectos[[#This Row],[PRYApath]])/5-1</f>
        <v>0</v>
      </c>
    </row>
    <row r="1168" spans="1:8" hidden="1" x14ac:dyDescent="0.3">
      <c r="A1168" t="s">
        <v>73</v>
      </c>
      <c r="B1168" t="s">
        <v>6465</v>
      </c>
      <c r="C1168" t="s">
        <v>326</v>
      </c>
      <c r="D1168" t="s">
        <v>6396</v>
      </c>
      <c r="F1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8">
        <f>Tabla_Consulta_desde_proyectos[[#This Row],[PRYRAhoras]]-Tabla_Consulta_desde_proyectos[[#This Row],[Actuales]]</f>
        <v>0</v>
      </c>
      <c r="H1168">
        <f>LEN(Tabla_Consulta_desde_proyectos[[#This Row],[PRYApath]])/5-1</f>
        <v>1</v>
      </c>
    </row>
    <row r="1169" spans="1:8" hidden="1" x14ac:dyDescent="0.3">
      <c r="A1169" t="s">
        <v>73</v>
      </c>
      <c r="B1169" t="s">
        <v>6466</v>
      </c>
      <c r="C1169" t="s">
        <v>1087</v>
      </c>
      <c r="D1169" t="s">
        <v>6397</v>
      </c>
      <c r="F1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69">
        <f>Tabla_Consulta_desde_proyectos[[#This Row],[PRYRAhoras]]-Tabla_Consulta_desde_proyectos[[#This Row],[Actuales]]</f>
        <v>0</v>
      </c>
      <c r="H1169">
        <f>LEN(Tabla_Consulta_desde_proyectos[[#This Row],[PRYApath]])/5-1</f>
        <v>1</v>
      </c>
    </row>
    <row r="1170" spans="1:8" hidden="1" x14ac:dyDescent="0.3">
      <c r="A1170" t="s">
        <v>73</v>
      </c>
      <c r="B1170" t="s">
        <v>6467</v>
      </c>
      <c r="C1170" t="s">
        <v>1088</v>
      </c>
      <c r="D1170" t="s">
        <v>6398</v>
      </c>
      <c r="F1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0">
        <f>Tabla_Consulta_desde_proyectos[[#This Row],[PRYRAhoras]]-Tabla_Consulta_desde_proyectos[[#This Row],[Actuales]]</f>
        <v>0</v>
      </c>
      <c r="H1170">
        <f>LEN(Tabla_Consulta_desde_proyectos[[#This Row],[PRYApath]])/5-1</f>
        <v>1</v>
      </c>
    </row>
    <row r="1171" spans="1:8" hidden="1" x14ac:dyDescent="0.3">
      <c r="A1171" t="s">
        <v>73</v>
      </c>
      <c r="B1171" t="s">
        <v>5514</v>
      </c>
      <c r="C1171" t="s">
        <v>1092</v>
      </c>
      <c r="D1171" t="s">
        <v>6399</v>
      </c>
      <c r="F1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1">
        <f>Tabla_Consulta_desde_proyectos[[#This Row],[PRYRAhoras]]-Tabla_Consulta_desde_proyectos[[#This Row],[Actuales]]</f>
        <v>0</v>
      </c>
      <c r="H1171">
        <f>LEN(Tabla_Consulta_desde_proyectos[[#This Row],[PRYApath]])/5-1</f>
        <v>1</v>
      </c>
    </row>
    <row r="1172" spans="1:8" hidden="1" x14ac:dyDescent="0.3">
      <c r="A1172" t="s">
        <v>73</v>
      </c>
      <c r="B1172" t="s">
        <v>5515</v>
      </c>
      <c r="C1172" t="s">
        <v>1093</v>
      </c>
      <c r="D1172" t="s">
        <v>6400</v>
      </c>
      <c r="F1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2">
        <f>Tabla_Consulta_desde_proyectos[[#This Row],[PRYRAhoras]]-Tabla_Consulta_desde_proyectos[[#This Row],[Actuales]]</f>
        <v>0</v>
      </c>
      <c r="H1172">
        <f>LEN(Tabla_Consulta_desde_proyectos[[#This Row],[PRYApath]])/5-1</f>
        <v>1</v>
      </c>
    </row>
    <row r="1173" spans="1:8" hidden="1" x14ac:dyDescent="0.3">
      <c r="A1173" t="s">
        <v>73</v>
      </c>
      <c r="B1173" t="s">
        <v>6468</v>
      </c>
      <c r="C1173" t="s">
        <v>1094</v>
      </c>
      <c r="D1173" t="s">
        <v>6401</v>
      </c>
      <c r="F1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3">
        <f>Tabla_Consulta_desde_proyectos[[#This Row],[PRYRAhoras]]-Tabla_Consulta_desde_proyectos[[#This Row],[Actuales]]</f>
        <v>0</v>
      </c>
      <c r="H1173">
        <f>LEN(Tabla_Consulta_desde_proyectos[[#This Row],[PRYApath]])/5-1</f>
        <v>1</v>
      </c>
    </row>
    <row r="1174" spans="1:8" hidden="1" x14ac:dyDescent="0.3">
      <c r="A1174" t="s">
        <v>73</v>
      </c>
      <c r="B1174" t="s">
        <v>6469</v>
      </c>
      <c r="C1174" t="s">
        <v>3904</v>
      </c>
      <c r="D1174" t="s">
        <v>6402</v>
      </c>
      <c r="F1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4">
        <f>Tabla_Consulta_desde_proyectos[[#This Row],[PRYRAhoras]]-Tabla_Consulta_desde_proyectos[[#This Row],[Actuales]]</f>
        <v>0</v>
      </c>
      <c r="H1174">
        <f>LEN(Tabla_Consulta_desde_proyectos[[#This Row],[PRYApath]])/5-1</f>
        <v>1</v>
      </c>
    </row>
    <row r="1175" spans="1:8" hidden="1" x14ac:dyDescent="0.3">
      <c r="A1175" t="s">
        <v>73</v>
      </c>
      <c r="B1175" t="s">
        <v>6470</v>
      </c>
      <c r="C1175" t="s">
        <v>3905</v>
      </c>
      <c r="D1175" t="s">
        <v>6403</v>
      </c>
      <c r="F1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5">
        <f>Tabla_Consulta_desde_proyectos[[#This Row],[PRYRAhoras]]-Tabla_Consulta_desde_proyectos[[#This Row],[Actuales]]</f>
        <v>0</v>
      </c>
      <c r="H1175">
        <f>LEN(Tabla_Consulta_desde_proyectos[[#This Row],[PRYApath]])/5-1</f>
        <v>1</v>
      </c>
    </row>
    <row r="1176" spans="1:8" hidden="1" x14ac:dyDescent="0.3">
      <c r="A1176" t="s">
        <v>73</v>
      </c>
      <c r="B1176" t="s">
        <v>6471</v>
      </c>
      <c r="C1176" t="s">
        <v>4336</v>
      </c>
      <c r="D1176" t="s">
        <v>6405</v>
      </c>
      <c r="F1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6">
        <f>Tabla_Consulta_desde_proyectos[[#This Row],[PRYRAhoras]]-Tabla_Consulta_desde_proyectos[[#This Row],[Actuales]]</f>
        <v>0</v>
      </c>
      <c r="H1176">
        <f>LEN(Tabla_Consulta_desde_proyectos[[#This Row],[PRYApath]])/5-1</f>
        <v>1</v>
      </c>
    </row>
    <row r="1177" spans="1:8" hidden="1" x14ac:dyDescent="0.3">
      <c r="A1177" t="s">
        <v>73</v>
      </c>
      <c r="B1177" t="s">
        <v>6472</v>
      </c>
      <c r="C1177" t="s">
        <v>4337</v>
      </c>
      <c r="D1177" t="s">
        <v>6407</v>
      </c>
      <c r="F1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7">
        <f>Tabla_Consulta_desde_proyectos[[#This Row],[PRYRAhoras]]-Tabla_Consulta_desde_proyectos[[#This Row],[Actuales]]</f>
        <v>0</v>
      </c>
      <c r="H1177">
        <f>LEN(Tabla_Consulta_desde_proyectos[[#This Row],[PRYApath]])/5-1</f>
        <v>1</v>
      </c>
    </row>
    <row r="1178" spans="1:8" hidden="1" x14ac:dyDescent="0.3">
      <c r="A1178" t="s">
        <v>73</v>
      </c>
      <c r="B1178" t="s">
        <v>6473</v>
      </c>
      <c r="C1178" t="s">
        <v>7259</v>
      </c>
      <c r="D1178" t="s">
        <v>7260</v>
      </c>
      <c r="F1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8">
        <f>Tabla_Consulta_desde_proyectos[[#This Row],[PRYRAhoras]]-Tabla_Consulta_desde_proyectos[[#This Row],[Actuales]]</f>
        <v>0</v>
      </c>
      <c r="H1178">
        <f>LEN(Tabla_Consulta_desde_proyectos[[#This Row],[PRYApath]])/5-1</f>
        <v>0</v>
      </c>
    </row>
    <row r="1179" spans="1:8" hidden="1" x14ac:dyDescent="0.3">
      <c r="A1179" t="s">
        <v>73</v>
      </c>
      <c r="B1179" t="s">
        <v>5014</v>
      </c>
      <c r="C1179" t="s">
        <v>326</v>
      </c>
      <c r="D1179" t="s">
        <v>6396</v>
      </c>
      <c r="F1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79">
        <f>Tabla_Consulta_desde_proyectos[[#This Row],[PRYRAhoras]]-Tabla_Consulta_desde_proyectos[[#This Row],[Actuales]]</f>
        <v>0</v>
      </c>
      <c r="H1179">
        <f>LEN(Tabla_Consulta_desde_proyectos[[#This Row],[PRYApath]])/5-1</f>
        <v>1</v>
      </c>
    </row>
    <row r="1180" spans="1:8" hidden="1" x14ac:dyDescent="0.3">
      <c r="A1180" t="s">
        <v>73</v>
      </c>
      <c r="B1180" t="s">
        <v>6476</v>
      </c>
      <c r="C1180" t="s">
        <v>1087</v>
      </c>
      <c r="D1180" t="s">
        <v>6397</v>
      </c>
      <c r="F1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0">
        <f>Tabla_Consulta_desde_proyectos[[#This Row],[PRYRAhoras]]-Tabla_Consulta_desde_proyectos[[#This Row],[Actuales]]</f>
        <v>0</v>
      </c>
      <c r="H1180">
        <f>LEN(Tabla_Consulta_desde_proyectos[[#This Row],[PRYApath]])/5-1</f>
        <v>1</v>
      </c>
    </row>
    <row r="1181" spans="1:8" hidden="1" x14ac:dyDescent="0.3">
      <c r="A1181" t="s">
        <v>73</v>
      </c>
      <c r="B1181" t="s">
        <v>6477</v>
      </c>
      <c r="C1181" t="s">
        <v>1088</v>
      </c>
      <c r="D1181" t="s">
        <v>6398</v>
      </c>
      <c r="F1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1">
        <f>Tabla_Consulta_desde_proyectos[[#This Row],[PRYRAhoras]]-Tabla_Consulta_desde_proyectos[[#This Row],[Actuales]]</f>
        <v>0</v>
      </c>
      <c r="H1181">
        <f>LEN(Tabla_Consulta_desde_proyectos[[#This Row],[PRYApath]])/5-1</f>
        <v>1</v>
      </c>
    </row>
    <row r="1182" spans="1:8" hidden="1" x14ac:dyDescent="0.3">
      <c r="A1182" t="s">
        <v>73</v>
      </c>
      <c r="B1182" t="s">
        <v>6478</v>
      </c>
      <c r="C1182" t="s">
        <v>1092</v>
      </c>
      <c r="D1182" t="s">
        <v>6399</v>
      </c>
      <c r="F1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2">
        <f>Tabla_Consulta_desde_proyectos[[#This Row],[PRYRAhoras]]-Tabla_Consulta_desde_proyectos[[#This Row],[Actuales]]</f>
        <v>0</v>
      </c>
      <c r="H1182">
        <f>LEN(Tabla_Consulta_desde_proyectos[[#This Row],[PRYApath]])/5-1</f>
        <v>1</v>
      </c>
    </row>
    <row r="1183" spans="1:8" hidden="1" x14ac:dyDescent="0.3">
      <c r="A1183" t="s">
        <v>73</v>
      </c>
      <c r="B1183" t="s">
        <v>6479</v>
      </c>
      <c r="C1183" t="s">
        <v>1093</v>
      </c>
      <c r="D1183" t="s">
        <v>6400</v>
      </c>
      <c r="F1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3">
        <f>Tabla_Consulta_desde_proyectos[[#This Row],[PRYRAhoras]]-Tabla_Consulta_desde_proyectos[[#This Row],[Actuales]]</f>
        <v>0</v>
      </c>
      <c r="H1183">
        <f>LEN(Tabla_Consulta_desde_proyectos[[#This Row],[PRYApath]])/5-1</f>
        <v>1</v>
      </c>
    </row>
    <row r="1184" spans="1:8" hidden="1" x14ac:dyDescent="0.3">
      <c r="A1184" t="s">
        <v>73</v>
      </c>
      <c r="B1184" t="s">
        <v>6480</v>
      </c>
      <c r="C1184" t="s">
        <v>1094</v>
      </c>
      <c r="D1184" t="s">
        <v>6401</v>
      </c>
      <c r="F1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4">
        <f>Tabla_Consulta_desde_proyectos[[#This Row],[PRYRAhoras]]-Tabla_Consulta_desde_proyectos[[#This Row],[Actuales]]</f>
        <v>0</v>
      </c>
      <c r="H1184">
        <f>LEN(Tabla_Consulta_desde_proyectos[[#This Row],[PRYApath]])/5-1</f>
        <v>1</v>
      </c>
    </row>
    <row r="1185" spans="1:8" hidden="1" x14ac:dyDescent="0.3">
      <c r="A1185" t="s">
        <v>73</v>
      </c>
      <c r="B1185" t="s">
        <v>6481</v>
      </c>
      <c r="C1185" t="s">
        <v>3904</v>
      </c>
      <c r="D1185" t="s">
        <v>6402</v>
      </c>
      <c r="F1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5">
        <f>Tabla_Consulta_desde_proyectos[[#This Row],[PRYRAhoras]]-Tabla_Consulta_desde_proyectos[[#This Row],[Actuales]]</f>
        <v>0</v>
      </c>
      <c r="H1185">
        <f>LEN(Tabla_Consulta_desde_proyectos[[#This Row],[PRYApath]])/5-1</f>
        <v>1</v>
      </c>
    </row>
    <row r="1186" spans="1:8" hidden="1" x14ac:dyDescent="0.3">
      <c r="A1186" t="s">
        <v>73</v>
      </c>
      <c r="B1186" t="s">
        <v>6482</v>
      </c>
      <c r="C1186" t="s">
        <v>3905</v>
      </c>
      <c r="D1186" t="s">
        <v>6403</v>
      </c>
      <c r="F1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6">
        <f>Tabla_Consulta_desde_proyectos[[#This Row],[PRYRAhoras]]-Tabla_Consulta_desde_proyectos[[#This Row],[Actuales]]</f>
        <v>0</v>
      </c>
      <c r="H1186">
        <f>LEN(Tabla_Consulta_desde_proyectos[[#This Row],[PRYApath]])/5-1</f>
        <v>1</v>
      </c>
    </row>
    <row r="1187" spans="1:8" hidden="1" x14ac:dyDescent="0.3">
      <c r="A1187" t="s">
        <v>73</v>
      </c>
      <c r="B1187" t="s">
        <v>6483</v>
      </c>
      <c r="C1187" t="s">
        <v>4336</v>
      </c>
      <c r="D1187" t="s">
        <v>6405</v>
      </c>
      <c r="F1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7">
        <f>Tabla_Consulta_desde_proyectos[[#This Row],[PRYRAhoras]]-Tabla_Consulta_desde_proyectos[[#This Row],[Actuales]]</f>
        <v>0</v>
      </c>
      <c r="H1187">
        <f>LEN(Tabla_Consulta_desde_proyectos[[#This Row],[PRYApath]])/5-1</f>
        <v>1</v>
      </c>
    </row>
    <row r="1188" spans="1:8" hidden="1" x14ac:dyDescent="0.3">
      <c r="A1188" t="s">
        <v>73</v>
      </c>
      <c r="B1188" t="s">
        <v>6484</v>
      </c>
      <c r="C1188" t="s">
        <v>4337</v>
      </c>
      <c r="D1188" t="s">
        <v>6407</v>
      </c>
      <c r="F1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8">
        <f>Tabla_Consulta_desde_proyectos[[#This Row],[PRYRAhoras]]-Tabla_Consulta_desde_proyectos[[#This Row],[Actuales]]</f>
        <v>0</v>
      </c>
      <c r="H1188">
        <f>LEN(Tabla_Consulta_desde_proyectos[[#This Row],[PRYApath]])/5-1</f>
        <v>1</v>
      </c>
    </row>
    <row r="1189" spans="1:8" hidden="1" x14ac:dyDescent="0.3">
      <c r="A1189" t="s">
        <v>73</v>
      </c>
      <c r="B1189" t="s">
        <v>6485</v>
      </c>
      <c r="C1189" t="s">
        <v>7261</v>
      </c>
      <c r="D1189" t="s">
        <v>7262</v>
      </c>
      <c r="F1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89">
        <f>Tabla_Consulta_desde_proyectos[[#This Row],[PRYRAhoras]]-Tabla_Consulta_desde_proyectos[[#This Row],[Actuales]]</f>
        <v>0</v>
      </c>
      <c r="H1189">
        <f>LEN(Tabla_Consulta_desde_proyectos[[#This Row],[PRYApath]])/5-1</f>
        <v>0</v>
      </c>
    </row>
    <row r="1190" spans="1:8" hidden="1" x14ac:dyDescent="0.3">
      <c r="A1190" t="s">
        <v>73</v>
      </c>
      <c r="B1190" t="s">
        <v>5015</v>
      </c>
      <c r="C1190" t="s">
        <v>326</v>
      </c>
      <c r="D1190" t="s">
        <v>6396</v>
      </c>
      <c r="F1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0">
        <f>Tabla_Consulta_desde_proyectos[[#This Row],[PRYRAhoras]]-Tabla_Consulta_desde_proyectos[[#This Row],[Actuales]]</f>
        <v>0</v>
      </c>
      <c r="H1190">
        <f>LEN(Tabla_Consulta_desde_proyectos[[#This Row],[PRYApath]])/5-1</f>
        <v>1</v>
      </c>
    </row>
    <row r="1191" spans="1:8" hidden="1" x14ac:dyDescent="0.3">
      <c r="A1191" t="s">
        <v>73</v>
      </c>
      <c r="B1191" t="s">
        <v>6488</v>
      </c>
      <c r="C1191" t="s">
        <v>1087</v>
      </c>
      <c r="D1191" t="s">
        <v>6397</v>
      </c>
      <c r="F1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1">
        <f>Tabla_Consulta_desde_proyectos[[#This Row],[PRYRAhoras]]-Tabla_Consulta_desde_proyectos[[#This Row],[Actuales]]</f>
        <v>0</v>
      </c>
      <c r="H1191">
        <f>LEN(Tabla_Consulta_desde_proyectos[[#This Row],[PRYApath]])/5-1</f>
        <v>1</v>
      </c>
    </row>
    <row r="1192" spans="1:8" hidden="1" x14ac:dyDescent="0.3">
      <c r="A1192" t="s">
        <v>73</v>
      </c>
      <c r="B1192" t="s">
        <v>6489</v>
      </c>
      <c r="C1192" t="s">
        <v>1088</v>
      </c>
      <c r="D1192" t="s">
        <v>6398</v>
      </c>
      <c r="F1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2">
        <f>Tabla_Consulta_desde_proyectos[[#This Row],[PRYRAhoras]]-Tabla_Consulta_desde_proyectos[[#This Row],[Actuales]]</f>
        <v>0</v>
      </c>
      <c r="H1192">
        <f>LEN(Tabla_Consulta_desde_proyectos[[#This Row],[PRYApath]])/5-1</f>
        <v>1</v>
      </c>
    </row>
    <row r="1193" spans="1:8" hidden="1" x14ac:dyDescent="0.3">
      <c r="A1193" t="s">
        <v>73</v>
      </c>
      <c r="B1193" t="s">
        <v>6490</v>
      </c>
      <c r="C1193" t="s">
        <v>1092</v>
      </c>
      <c r="D1193" t="s">
        <v>6399</v>
      </c>
      <c r="F1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3">
        <f>Tabla_Consulta_desde_proyectos[[#This Row],[PRYRAhoras]]-Tabla_Consulta_desde_proyectos[[#This Row],[Actuales]]</f>
        <v>0</v>
      </c>
      <c r="H1193">
        <f>LEN(Tabla_Consulta_desde_proyectos[[#This Row],[PRYApath]])/5-1</f>
        <v>1</v>
      </c>
    </row>
    <row r="1194" spans="1:8" hidden="1" x14ac:dyDescent="0.3">
      <c r="A1194" t="s">
        <v>73</v>
      </c>
      <c r="B1194" t="s">
        <v>6491</v>
      </c>
      <c r="C1194" t="s">
        <v>1093</v>
      </c>
      <c r="D1194" t="s">
        <v>6400</v>
      </c>
      <c r="F1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4">
        <f>Tabla_Consulta_desde_proyectos[[#This Row],[PRYRAhoras]]-Tabla_Consulta_desde_proyectos[[#This Row],[Actuales]]</f>
        <v>0</v>
      </c>
      <c r="H1194">
        <f>LEN(Tabla_Consulta_desde_proyectos[[#This Row],[PRYApath]])/5-1</f>
        <v>1</v>
      </c>
    </row>
    <row r="1195" spans="1:8" hidden="1" x14ac:dyDescent="0.3">
      <c r="A1195" t="s">
        <v>73</v>
      </c>
      <c r="B1195" t="s">
        <v>6492</v>
      </c>
      <c r="C1195" t="s">
        <v>1094</v>
      </c>
      <c r="D1195" t="s">
        <v>6401</v>
      </c>
      <c r="F1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5">
        <f>Tabla_Consulta_desde_proyectos[[#This Row],[PRYRAhoras]]-Tabla_Consulta_desde_proyectos[[#This Row],[Actuales]]</f>
        <v>0</v>
      </c>
      <c r="H1195">
        <f>LEN(Tabla_Consulta_desde_proyectos[[#This Row],[PRYApath]])/5-1</f>
        <v>1</v>
      </c>
    </row>
    <row r="1196" spans="1:8" hidden="1" x14ac:dyDescent="0.3">
      <c r="A1196" t="s">
        <v>73</v>
      </c>
      <c r="B1196" t="s">
        <v>5024</v>
      </c>
      <c r="C1196" t="s">
        <v>3904</v>
      </c>
      <c r="D1196" t="s">
        <v>6402</v>
      </c>
      <c r="F1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6">
        <f>Tabla_Consulta_desde_proyectos[[#This Row],[PRYRAhoras]]-Tabla_Consulta_desde_proyectos[[#This Row],[Actuales]]</f>
        <v>0</v>
      </c>
      <c r="H1196">
        <f>LEN(Tabla_Consulta_desde_proyectos[[#This Row],[PRYApath]])/5-1</f>
        <v>1</v>
      </c>
    </row>
    <row r="1197" spans="1:8" hidden="1" x14ac:dyDescent="0.3">
      <c r="A1197" t="s">
        <v>73</v>
      </c>
      <c r="B1197" t="s">
        <v>6493</v>
      </c>
      <c r="C1197" t="s">
        <v>3905</v>
      </c>
      <c r="D1197" t="s">
        <v>6403</v>
      </c>
      <c r="F1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7">
        <f>Tabla_Consulta_desde_proyectos[[#This Row],[PRYRAhoras]]-Tabla_Consulta_desde_proyectos[[#This Row],[Actuales]]</f>
        <v>0</v>
      </c>
      <c r="H1197">
        <f>LEN(Tabla_Consulta_desde_proyectos[[#This Row],[PRYApath]])/5-1</f>
        <v>1</v>
      </c>
    </row>
    <row r="1198" spans="1:8" hidden="1" x14ac:dyDescent="0.3">
      <c r="A1198" t="s">
        <v>73</v>
      </c>
      <c r="B1198" t="s">
        <v>6494</v>
      </c>
      <c r="C1198" t="s">
        <v>4336</v>
      </c>
      <c r="D1198" t="s">
        <v>6405</v>
      </c>
      <c r="F1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8">
        <f>Tabla_Consulta_desde_proyectos[[#This Row],[PRYRAhoras]]-Tabla_Consulta_desde_proyectos[[#This Row],[Actuales]]</f>
        <v>0</v>
      </c>
      <c r="H1198">
        <f>LEN(Tabla_Consulta_desde_proyectos[[#This Row],[PRYApath]])/5-1</f>
        <v>1</v>
      </c>
    </row>
    <row r="1199" spans="1:8" hidden="1" x14ac:dyDescent="0.3">
      <c r="A1199" t="s">
        <v>73</v>
      </c>
      <c r="B1199" t="s">
        <v>6495</v>
      </c>
      <c r="C1199" t="s">
        <v>4337</v>
      </c>
      <c r="D1199" t="s">
        <v>6407</v>
      </c>
      <c r="F1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199">
        <f>Tabla_Consulta_desde_proyectos[[#This Row],[PRYRAhoras]]-Tabla_Consulta_desde_proyectos[[#This Row],[Actuales]]</f>
        <v>0</v>
      </c>
      <c r="H1199">
        <f>LEN(Tabla_Consulta_desde_proyectos[[#This Row],[PRYApath]])/5-1</f>
        <v>1</v>
      </c>
    </row>
    <row r="1200" spans="1:8" hidden="1" x14ac:dyDescent="0.3">
      <c r="A1200" t="s">
        <v>73</v>
      </c>
      <c r="B1200" t="s">
        <v>6496</v>
      </c>
      <c r="C1200" t="s">
        <v>7263</v>
      </c>
      <c r="D1200" t="s">
        <v>7264</v>
      </c>
      <c r="F1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0">
        <f>Tabla_Consulta_desde_proyectos[[#This Row],[PRYRAhoras]]-Tabla_Consulta_desde_proyectos[[#This Row],[Actuales]]</f>
        <v>0</v>
      </c>
      <c r="H1200">
        <f>LEN(Tabla_Consulta_desde_proyectos[[#This Row],[PRYApath]])/5-1</f>
        <v>0</v>
      </c>
    </row>
    <row r="1201" spans="1:8" hidden="1" x14ac:dyDescent="0.3">
      <c r="A1201" t="s">
        <v>73</v>
      </c>
      <c r="B1201" t="s">
        <v>6499</v>
      </c>
      <c r="C1201" t="s">
        <v>326</v>
      </c>
      <c r="D1201" t="s">
        <v>6396</v>
      </c>
      <c r="F1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1">
        <f>Tabla_Consulta_desde_proyectos[[#This Row],[PRYRAhoras]]-Tabla_Consulta_desde_proyectos[[#This Row],[Actuales]]</f>
        <v>0</v>
      </c>
      <c r="H1201">
        <f>LEN(Tabla_Consulta_desde_proyectos[[#This Row],[PRYApath]])/5-1</f>
        <v>1</v>
      </c>
    </row>
    <row r="1202" spans="1:8" hidden="1" x14ac:dyDescent="0.3">
      <c r="A1202" t="s">
        <v>73</v>
      </c>
      <c r="B1202" t="s">
        <v>6500</v>
      </c>
      <c r="C1202" t="s">
        <v>1087</v>
      </c>
      <c r="D1202" t="s">
        <v>6397</v>
      </c>
      <c r="F1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2">
        <f>Tabla_Consulta_desde_proyectos[[#This Row],[PRYRAhoras]]-Tabla_Consulta_desde_proyectos[[#This Row],[Actuales]]</f>
        <v>0</v>
      </c>
      <c r="H1202">
        <f>LEN(Tabla_Consulta_desde_proyectos[[#This Row],[PRYApath]])/5-1</f>
        <v>1</v>
      </c>
    </row>
    <row r="1203" spans="1:8" hidden="1" x14ac:dyDescent="0.3">
      <c r="A1203" t="s">
        <v>73</v>
      </c>
      <c r="B1203" t="s">
        <v>6501</v>
      </c>
      <c r="C1203" t="s">
        <v>1088</v>
      </c>
      <c r="D1203" t="s">
        <v>6398</v>
      </c>
      <c r="F1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3">
        <f>Tabla_Consulta_desde_proyectos[[#This Row],[PRYRAhoras]]-Tabla_Consulta_desde_proyectos[[#This Row],[Actuales]]</f>
        <v>0</v>
      </c>
      <c r="H1203">
        <f>LEN(Tabla_Consulta_desde_proyectos[[#This Row],[PRYApath]])/5-1</f>
        <v>1</v>
      </c>
    </row>
    <row r="1204" spans="1:8" hidden="1" x14ac:dyDescent="0.3">
      <c r="A1204" t="s">
        <v>73</v>
      </c>
      <c r="B1204" t="s">
        <v>6502</v>
      </c>
      <c r="C1204" t="s">
        <v>1092</v>
      </c>
      <c r="D1204" t="s">
        <v>6399</v>
      </c>
      <c r="F1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4">
        <f>Tabla_Consulta_desde_proyectos[[#This Row],[PRYRAhoras]]-Tabla_Consulta_desde_proyectos[[#This Row],[Actuales]]</f>
        <v>0</v>
      </c>
      <c r="H1204">
        <f>LEN(Tabla_Consulta_desde_proyectos[[#This Row],[PRYApath]])/5-1</f>
        <v>1</v>
      </c>
    </row>
    <row r="1205" spans="1:8" hidden="1" x14ac:dyDescent="0.3">
      <c r="A1205" t="s">
        <v>73</v>
      </c>
      <c r="B1205" t="s">
        <v>6503</v>
      </c>
      <c r="C1205" t="s">
        <v>1093</v>
      </c>
      <c r="D1205" t="s">
        <v>6400</v>
      </c>
      <c r="F1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5">
        <f>Tabla_Consulta_desde_proyectos[[#This Row],[PRYRAhoras]]-Tabla_Consulta_desde_proyectos[[#This Row],[Actuales]]</f>
        <v>0</v>
      </c>
      <c r="H1205">
        <f>LEN(Tabla_Consulta_desde_proyectos[[#This Row],[PRYApath]])/5-1</f>
        <v>1</v>
      </c>
    </row>
    <row r="1206" spans="1:8" hidden="1" x14ac:dyDescent="0.3">
      <c r="A1206" t="s">
        <v>73</v>
      </c>
      <c r="B1206" t="s">
        <v>6504</v>
      </c>
      <c r="C1206" t="s">
        <v>1094</v>
      </c>
      <c r="D1206" t="s">
        <v>6401</v>
      </c>
      <c r="F1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6">
        <f>Tabla_Consulta_desde_proyectos[[#This Row],[PRYRAhoras]]-Tabla_Consulta_desde_proyectos[[#This Row],[Actuales]]</f>
        <v>0</v>
      </c>
      <c r="H1206">
        <f>LEN(Tabla_Consulta_desde_proyectos[[#This Row],[PRYApath]])/5-1</f>
        <v>1</v>
      </c>
    </row>
    <row r="1207" spans="1:8" hidden="1" x14ac:dyDescent="0.3">
      <c r="A1207" t="s">
        <v>73</v>
      </c>
      <c r="B1207" t="s">
        <v>6505</v>
      </c>
      <c r="C1207" t="s">
        <v>3904</v>
      </c>
      <c r="D1207" t="s">
        <v>6402</v>
      </c>
      <c r="F1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7">
        <f>Tabla_Consulta_desde_proyectos[[#This Row],[PRYRAhoras]]-Tabla_Consulta_desde_proyectos[[#This Row],[Actuales]]</f>
        <v>0</v>
      </c>
      <c r="H1207">
        <f>LEN(Tabla_Consulta_desde_proyectos[[#This Row],[PRYApath]])/5-1</f>
        <v>1</v>
      </c>
    </row>
    <row r="1208" spans="1:8" hidden="1" x14ac:dyDescent="0.3">
      <c r="A1208" t="s">
        <v>73</v>
      </c>
      <c r="B1208" t="s">
        <v>6506</v>
      </c>
      <c r="C1208" t="s">
        <v>3905</v>
      </c>
      <c r="D1208" t="s">
        <v>6403</v>
      </c>
      <c r="F1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8">
        <f>Tabla_Consulta_desde_proyectos[[#This Row],[PRYRAhoras]]-Tabla_Consulta_desde_proyectos[[#This Row],[Actuales]]</f>
        <v>0</v>
      </c>
      <c r="H1208">
        <f>LEN(Tabla_Consulta_desde_proyectos[[#This Row],[PRYApath]])/5-1</f>
        <v>1</v>
      </c>
    </row>
    <row r="1209" spans="1:8" hidden="1" x14ac:dyDescent="0.3">
      <c r="A1209" t="s">
        <v>73</v>
      </c>
      <c r="B1209" t="s">
        <v>6507</v>
      </c>
      <c r="C1209" t="s">
        <v>4336</v>
      </c>
      <c r="D1209" t="s">
        <v>6405</v>
      </c>
      <c r="F1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09">
        <f>Tabla_Consulta_desde_proyectos[[#This Row],[PRYRAhoras]]-Tabla_Consulta_desde_proyectos[[#This Row],[Actuales]]</f>
        <v>0</v>
      </c>
      <c r="H1209">
        <f>LEN(Tabla_Consulta_desde_proyectos[[#This Row],[PRYApath]])/5-1</f>
        <v>1</v>
      </c>
    </row>
    <row r="1210" spans="1:8" hidden="1" x14ac:dyDescent="0.3">
      <c r="A1210" t="s">
        <v>73</v>
      </c>
      <c r="B1210" t="s">
        <v>6508</v>
      </c>
      <c r="C1210" t="s">
        <v>4337</v>
      </c>
      <c r="D1210" t="s">
        <v>6407</v>
      </c>
      <c r="F1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0">
        <f>Tabla_Consulta_desde_proyectos[[#This Row],[PRYRAhoras]]-Tabla_Consulta_desde_proyectos[[#This Row],[Actuales]]</f>
        <v>0</v>
      </c>
      <c r="H1210">
        <f>LEN(Tabla_Consulta_desde_proyectos[[#This Row],[PRYApath]])/5-1</f>
        <v>1</v>
      </c>
    </row>
    <row r="1211" spans="1:8" hidden="1" x14ac:dyDescent="0.3">
      <c r="A1211" t="s">
        <v>73</v>
      </c>
      <c r="B1211" t="s">
        <v>6509</v>
      </c>
      <c r="C1211" t="s">
        <v>7265</v>
      </c>
      <c r="D1211" t="s">
        <v>7266</v>
      </c>
      <c r="F1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1">
        <f>Tabla_Consulta_desde_proyectos[[#This Row],[PRYRAhoras]]-Tabla_Consulta_desde_proyectos[[#This Row],[Actuales]]</f>
        <v>0</v>
      </c>
      <c r="H1211">
        <f>LEN(Tabla_Consulta_desde_proyectos[[#This Row],[PRYApath]])/5-1</f>
        <v>0</v>
      </c>
    </row>
    <row r="1212" spans="1:8" hidden="1" x14ac:dyDescent="0.3">
      <c r="A1212" t="s">
        <v>73</v>
      </c>
      <c r="B1212" t="s">
        <v>6512</v>
      </c>
      <c r="C1212" t="s">
        <v>326</v>
      </c>
      <c r="D1212" t="s">
        <v>6396</v>
      </c>
      <c r="F1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2">
        <f>Tabla_Consulta_desde_proyectos[[#This Row],[PRYRAhoras]]-Tabla_Consulta_desde_proyectos[[#This Row],[Actuales]]</f>
        <v>0</v>
      </c>
      <c r="H1212">
        <f>LEN(Tabla_Consulta_desde_proyectos[[#This Row],[PRYApath]])/5-1</f>
        <v>1</v>
      </c>
    </row>
    <row r="1213" spans="1:8" hidden="1" x14ac:dyDescent="0.3">
      <c r="A1213" t="s">
        <v>73</v>
      </c>
      <c r="B1213" t="s">
        <v>6513</v>
      </c>
      <c r="C1213" t="s">
        <v>1087</v>
      </c>
      <c r="D1213" t="s">
        <v>6397</v>
      </c>
      <c r="F1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3">
        <f>Tabla_Consulta_desde_proyectos[[#This Row],[PRYRAhoras]]-Tabla_Consulta_desde_proyectos[[#This Row],[Actuales]]</f>
        <v>0</v>
      </c>
      <c r="H1213">
        <f>LEN(Tabla_Consulta_desde_proyectos[[#This Row],[PRYApath]])/5-1</f>
        <v>1</v>
      </c>
    </row>
    <row r="1214" spans="1:8" hidden="1" x14ac:dyDescent="0.3">
      <c r="A1214" t="s">
        <v>73</v>
      </c>
      <c r="B1214" t="s">
        <v>6514</v>
      </c>
      <c r="C1214" t="s">
        <v>1088</v>
      </c>
      <c r="D1214" t="s">
        <v>6398</v>
      </c>
      <c r="F1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4">
        <f>Tabla_Consulta_desde_proyectos[[#This Row],[PRYRAhoras]]-Tabla_Consulta_desde_proyectos[[#This Row],[Actuales]]</f>
        <v>0</v>
      </c>
      <c r="H1214">
        <f>LEN(Tabla_Consulta_desde_proyectos[[#This Row],[PRYApath]])/5-1</f>
        <v>1</v>
      </c>
    </row>
    <row r="1215" spans="1:8" hidden="1" x14ac:dyDescent="0.3">
      <c r="A1215" t="s">
        <v>73</v>
      </c>
      <c r="B1215" t="s">
        <v>6515</v>
      </c>
      <c r="C1215" t="s">
        <v>1092</v>
      </c>
      <c r="D1215" t="s">
        <v>6399</v>
      </c>
      <c r="F1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5">
        <f>Tabla_Consulta_desde_proyectos[[#This Row],[PRYRAhoras]]-Tabla_Consulta_desde_proyectos[[#This Row],[Actuales]]</f>
        <v>0</v>
      </c>
      <c r="H1215">
        <f>LEN(Tabla_Consulta_desde_proyectos[[#This Row],[PRYApath]])/5-1</f>
        <v>1</v>
      </c>
    </row>
    <row r="1216" spans="1:8" hidden="1" x14ac:dyDescent="0.3">
      <c r="A1216" t="s">
        <v>73</v>
      </c>
      <c r="B1216" t="s">
        <v>6516</v>
      </c>
      <c r="C1216" t="s">
        <v>1093</v>
      </c>
      <c r="D1216" t="s">
        <v>6400</v>
      </c>
      <c r="F1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6">
        <f>Tabla_Consulta_desde_proyectos[[#This Row],[PRYRAhoras]]-Tabla_Consulta_desde_proyectos[[#This Row],[Actuales]]</f>
        <v>0</v>
      </c>
      <c r="H1216">
        <f>LEN(Tabla_Consulta_desde_proyectos[[#This Row],[PRYApath]])/5-1</f>
        <v>1</v>
      </c>
    </row>
    <row r="1217" spans="1:8" hidden="1" x14ac:dyDescent="0.3">
      <c r="A1217" t="s">
        <v>73</v>
      </c>
      <c r="B1217" t="s">
        <v>6517</v>
      </c>
      <c r="C1217" t="s">
        <v>1094</v>
      </c>
      <c r="D1217" t="s">
        <v>6401</v>
      </c>
      <c r="F1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7">
        <f>Tabla_Consulta_desde_proyectos[[#This Row],[PRYRAhoras]]-Tabla_Consulta_desde_proyectos[[#This Row],[Actuales]]</f>
        <v>0</v>
      </c>
      <c r="H1217">
        <f>LEN(Tabla_Consulta_desde_proyectos[[#This Row],[PRYApath]])/5-1</f>
        <v>1</v>
      </c>
    </row>
    <row r="1218" spans="1:8" hidden="1" x14ac:dyDescent="0.3">
      <c r="A1218" t="s">
        <v>73</v>
      </c>
      <c r="B1218" t="s">
        <v>6518</v>
      </c>
      <c r="C1218" t="s">
        <v>3904</v>
      </c>
      <c r="D1218" t="s">
        <v>6402</v>
      </c>
      <c r="F1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8">
        <f>Tabla_Consulta_desde_proyectos[[#This Row],[PRYRAhoras]]-Tabla_Consulta_desde_proyectos[[#This Row],[Actuales]]</f>
        <v>0</v>
      </c>
      <c r="H1218">
        <f>LEN(Tabla_Consulta_desde_proyectos[[#This Row],[PRYApath]])/5-1</f>
        <v>1</v>
      </c>
    </row>
    <row r="1219" spans="1:8" hidden="1" x14ac:dyDescent="0.3">
      <c r="A1219" t="s">
        <v>73</v>
      </c>
      <c r="B1219" t="s">
        <v>6519</v>
      </c>
      <c r="C1219" t="s">
        <v>3905</v>
      </c>
      <c r="D1219" t="s">
        <v>6403</v>
      </c>
      <c r="F1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19">
        <f>Tabla_Consulta_desde_proyectos[[#This Row],[PRYRAhoras]]-Tabla_Consulta_desde_proyectos[[#This Row],[Actuales]]</f>
        <v>0</v>
      </c>
      <c r="H1219">
        <f>LEN(Tabla_Consulta_desde_proyectos[[#This Row],[PRYApath]])/5-1</f>
        <v>1</v>
      </c>
    </row>
    <row r="1220" spans="1:8" hidden="1" x14ac:dyDescent="0.3">
      <c r="A1220" t="s">
        <v>73</v>
      </c>
      <c r="B1220" t="s">
        <v>6520</v>
      </c>
      <c r="C1220" t="s">
        <v>4336</v>
      </c>
      <c r="D1220" t="s">
        <v>6405</v>
      </c>
      <c r="F1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0">
        <f>Tabla_Consulta_desde_proyectos[[#This Row],[PRYRAhoras]]-Tabla_Consulta_desde_proyectos[[#This Row],[Actuales]]</f>
        <v>0</v>
      </c>
      <c r="H1220">
        <f>LEN(Tabla_Consulta_desde_proyectos[[#This Row],[PRYApath]])/5-1</f>
        <v>1</v>
      </c>
    </row>
    <row r="1221" spans="1:8" hidden="1" x14ac:dyDescent="0.3">
      <c r="A1221" t="s">
        <v>73</v>
      </c>
      <c r="B1221" t="s">
        <v>6521</v>
      </c>
      <c r="C1221" t="s">
        <v>4337</v>
      </c>
      <c r="D1221" t="s">
        <v>6407</v>
      </c>
      <c r="F1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1">
        <f>Tabla_Consulta_desde_proyectos[[#This Row],[PRYRAhoras]]-Tabla_Consulta_desde_proyectos[[#This Row],[Actuales]]</f>
        <v>0</v>
      </c>
      <c r="H1221">
        <f>LEN(Tabla_Consulta_desde_proyectos[[#This Row],[PRYApath]])/5-1</f>
        <v>1</v>
      </c>
    </row>
    <row r="1222" spans="1:8" hidden="1" x14ac:dyDescent="0.3">
      <c r="A1222" t="s">
        <v>73</v>
      </c>
      <c r="B1222" t="s">
        <v>6522</v>
      </c>
      <c r="C1222" t="s">
        <v>7267</v>
      </c>
      <c r="D1222" t="s">
        <v>7268</v>
      </c>
      <c r="F1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2">
        <f>Tabla_Consulta_desde_proyectos[[#This Row],[PRYRAhoras]]-Tabla_Consulta_desde_proyectos[[#This Row],[Actuales]]</f>
        <v>0</v>
      </c>
      <c r="H1222">
        <f>LEN(Tabla_Consulta_desde_proyectos[[#This Row],[PRYApath]])/5-1</f>
        <v>0</v>
      </c>
    </row>
    <row r="1223" spans="1:8" hidden="1" x14ac:dyDescent="0.3">
      <c r="A1223" t="s">
        <v>73</v>
      </c>
      <c r="B1223" t="s">
        <v>6525</v>
      </c>
      <c r="C1223" t="s">
        <v>326</v>
      </c>
      <c r="D1223" t="s">
        <v>6396</v>
      </c>
      <c r="F1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3">
        <f>Tabla_Consulta_desde_proyectos[[#This Row],[PRYRAhoras]]-Tabla_Consulta_desde_proyectos[[#This Row],[Actuales]]</f>
        <v>0</v>
      </c>
      <c r="H1223">
        <f>LEN(Tabla_Consulta_desde_proyectos[[#This Row],[PRYApath]])/5-1</f>
        <v>1</v>
      </c>
    </row>
    <row r="1224" spans="1:8" hidden="1" x14ac:dyDescent="0.3">
      <c r="A1224" t="s">
        <v>73</v>
      </c>
      <c r="B1224" t="s">
        <v>6526</v>
      </c>
      <c r="C1224" t="s">
        <v>1087</v>
      </c>
      <c r="D1224" t="s">
        <v>6397</v>
      </c>
      <c r="F1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4">
        <f>Tabla_Consulta_desde_proyectos[[#This Row],[PRYRAhoras]]-Tabla_Consulta_desde_proyectos[[#This Row],[Actuales]]</f>
        <v>0</v>
      </c>
      <c r="H1224">
        <f>LEN(Tabla_Consulta_desde_proyectos[[#This Row],[PRYApath]])/5-1</f>
        <v>1</v>
      </c>
    </row>
    <row r="1225" spans="1:8" hidden="1" x14ac:dyDescent="0.3">
      <c r="A1225" t="s">
        <v>73</v>
      </c>
      <c r="B1225" t="s">
        <v>6527</v>
      </c>
      <c r="C1225" t="s">
        <v>1088</v>
      </c>
      <c r="D1225" t="s">
        <v>6398</v>
      </c>
      <c r="F1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5">
        <f>Tabla_Consulta_desde_proyectos[[#This Row],[PRYRAhoras]]-Tabla_Consulta_desde_proyectos[[#This Row],[Actuales]]</f>
        <v>0</v>
      </c>
      <c r="H1225">
        <f>LEN(Tabla_Consulta_desde_proyectos[[#This Row],[PRYApath]])/5-1</f>
        <v>1</v>
      </c>
    </row>
    <row r="1226" spans="1:8" hidden="1" x14ac:dyDescent="0.3">
      <c r="A1226" t="s">
        <v>73</v>
      </c>
      <c r="B1226" t="s">
        <v>6528</v>
      </c>
      <c r="C1226" t="s">
        <v>1092</v>
      </c>
      <c r="D1226" t="s">
        <v>6399</v>
      </c>
      <c r="F1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6">
        <f>Tabla_Consulta_desde_proyectos[[#This Row],[PRYRAhoras]]-Tabla_Consulta_desde_proyectos[[#This Row],[Actuales]]</f>
        <v>0</v>
      </c>
      <c r="H1226">
        <f>LEN(Tabla_Consulta_desde_proyectos[[#This Row],[PRYApath]])/5-1</f>
        <v>1</v>
      </c>
    </row>
    <row r="1227" spans="1:8" hidden="1" x14ac:dyDescent="0.3">
      <c r="A1227" t="s">
        <v>73</v>
      </c>
      <c r="B1227" t="s">
        <v>6529</v>
      </c>
      <c r="C1227" t="s">
        <v>1093</v>
      </c>
      <c r="D1227" t="s">
        <v>6400</v>
      </c>
      <c r="F1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7">
        <f>Tabla_Consulta_desde_proyectos[[#This Row],[PRYRAhoras]]-Tabla_Consulta_desde_proyectos[[#This Row],[Actuales]]</f>
        <v>0</v>
      </c>
      <c r="H1227">
        <f>LEN(Tabla_Consulta_desde_proyectos[[#This Row],[PRYApath]])/5-1</f>
        <v>1</v>
      </c>
    </row>
    <row r="1228" spans="1:8" hidden="1" x14ac:dyDescent="0.3">
      <c r="A1228" t="s">
        <v>73</v>
      </c>
      <c r="B1228" t="s">
        <v>6530</v>
      </c>
      <c r="C1228" t="s">
        <v>1094</v>
      </c>
      <c r="D1228" t="s">
        <v>6401</v>
      </c>
      <c r="F1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8">
        <f>Tabla_Consulta_desde_proyectos[[#This Row],[PRYRAhoras]]-Tabla_Consulta_desde_proyectos[[#This Row],[Actuales]]</f>
        <v>0</v>
      </c>
      <c r="H1228">
        <f>LEN(Tabla_Consulta_desde_proyectos[[#This Row],[PRYApath]])/5-1</f>
        <v>1</v>
      </c>
    </row>
    <row r="1229" spans="1:8" hidden="1" x14ac:dyDescent="0.3">
      <c r="A1229" t="s">
        <v>73</v>
      </c>
      <c r="B1229" t="s">
        <v>6531</v>
      </c>
      <c r="C1229" t="s">
        <v>3904</v>
      </c>
      <c r="D1229" t="s">
        <v>6402</v>
      </c>
      <c r="F1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29">
        <f>Tabla_Consulta_desde_proyectos[[#This Row],[PRYRAhoras]]-Tabla_Consulta_desde_proyectos[[#This Row],[Actuales]]</f>
        <v>0</v>
      </c>
      <c r="H1229">
        <f>LEN(Tabla_Consulta_desde_proyectos[[#This Row],[PRYApath]])/5-1</f>
        <v>1</v>
      </c>
    </row>
    <row r="1230" spans="1:8" hidden="1" x14ac:dyDescent="0.3">
      <c r="A1230" t="s">
        <v>73</v>
      </c>
      <c r="B1230" t="s">
        <v>6532</v>
      </c>
      <c r="C1230" t="s">
        <v>3905</v>
      </c>
      <c r="D1230" t="s">
        <v>6403</v>
      </c>
      <c r="F1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0">
        <f>Tabla_Consulta_desde_proyectos[[#This Row],[PRYRAhoras]]-Tabla_Consulta_desde_proyectos[[#This Row],[Actuales]]</f>
        <v>0</v>
      </c>
      <c r="H1230">
        <f>LEN(Tabla_Consulta_desde_proyectos[[#This Row],[PRYApath]])/5-1</f>
        <v>1</v>
      </c>
    </row>
    <row r="1231" spans="1:8" hidden="1" x14ac:dyDescent="0.3">
      <c r="A1231" t="s">
        <v>73</v>
      </c>
      <c r="B1231" t="s">
        <v>6533</v>
      </c>
      <c r="C1231" t="s">
        <v>4336</v>
      </c>
      <c r="D1231" t="s">
        <v>6405</v>
      </c>
      <c r="F1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1">
        <f>Tabla_Consulta_desde_proyectos[[#This Row],[PRYRAhoras]]-Tabla_Consulta_desde_proyectos[[#This Row],[Actuales]]</f>
        <v>0</v>
      </c>
      <c r="H1231">
        <f>LEN(Tabla_Consulta_desde_proyectos[[#This Row],[PRYApath]])/5-1</f>
        <v>1</v>
      </c>
    </row>
    <row r="1232" spans="1:8" hidden="1" x14ac:dyDescent="0.3">
      <c r="A1232" t="s">
        <v>73</v>
      </c>
      <c r="B1232" t="s">
        <v>6534</v>
      </c>
      <c r="C1232" t="s">
        <v>4337</v>
      </c>
      <c r="D1232" t="s">
        <v>6407</v>
      </c>
      <c r="F1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2">
        <f>Tabla_Consulta_desde_proyectos[[#This Row],[PRYRAhoras]]-Tabla_Consulta_desde_proyectos[[#This Row],[Actuales]]</f>
        <v>0</v>
      </c>
      <c r="H1232">
        <f>LEN(Tabla_Consulta_desde_proyectos[[#This Row],[PRYApath]])/5-1</f>
        <v>1</v>
      </c>
    </row>
    <row r="1233" spans="1:8" hidden="1" x14ac:dyDescent="0.3">
      <c r="A1233" t="s">
        <v>73</v>
      </c>
      <c r="B1233" t="s">
        <v>6535</v>
      </c>
      <c r="C1233" t="s">
        <v>7269</v>
      </c>
      <c r="D1233" t="s">
        <v>7270</v>
      </c>
      <c r="F1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3">
        <f>Tabla_Consulta_desde_proyectos[[#This Row],[PRYRAhoras]]-Tabla_Consulta_desde_proyectos[[#This Row],[Actuales]]</f>
        <v>0</v>
      </c>
      <c r="H1233">
        <f>LEN(Tabla_Consulta_desde_proyectos[[#This Row],[PRYApath]])/5-1</f>
        <v>0</v>
      </c>
    </row>
    <row r="1234" spans="1:8" hidden="1" x14ac:dyDescent="0.3">
      <c r="A1234" t="s">
        <v>73</v>
      </c>
      <c r="B1234" t="s">
        <v>6538</v>
      </c>
      <c r="C1234" t="s">
        <v>326</v>
      </c>
      <c r="D1234" t="s">
        <v>6396</v>
      </c>
      <c r="F1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4">
        <f>Tabla_Consulta_desde_proyectos[[#This Row],[PRYRAhoras]]-Tabla_Consulta_desde_proyectos[[#This Row],[Actuales]]</f>
        <v>0</v>
      </c>
      <c r="H1234">
        <f>LEN(Tabla_Consulta_desde_proyectos[[#This Row],[PRYApath]])/5-1</f>
        <v>1</v>
      </c>
    </row>
    <row r="1235" spans="1:8" hidden="1" x14ac:dyDescent="0.3">
      <c r="A1235" t="s">
        <v>73</v>
      </c>
      <c r="B1235" t="s">
        <v>6539</v>
      </c>
      <c r="C1235" t="s">
        <v>1087</v>
      </c>
      <c r="D1235" t="s">
        <v>6397</v>
      </c>
      <c r="F1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5">
        <f>Tabla_Consulta_desde_proyectos[[#This Row],[PRYRAhoras]]-Tabla_Consulta_desde_proyectos[[#This Row],[Actuales]]</f>
        <v>0</v>
      </c>
      <c r="H1235">
        <f>LEN(Tabla_Consulta_desde_proyectos[[#This Row],[PRYApath]])/5-1</f>
        <v>1</v>
      </c>
    </row>
    <row r="1236" spans="1:8" hidden="1" x14ac:dyDescent="0.3">
      <c r="A1236" t="s">
        <v>73</v>
      </c>
      <c r="B1236" t="s">
        <v>6540</v>
      </c>
      <c r="C1236" t="s">
        <v>1088</v>
      </c>
      <c r="D1236" t="s">
        <v>6398</v>
      </c>
      <c r="F1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6">
        <f>Tabla_Consulta_desde_proyectos[[#This Row],[PRYRAhoras]]-Tabla_Consulta_desde_proyectos[[#This Row],[Actuales]]</f>
        <v>0</v>
      </c>
      <c r="H1236">
        <f>LEN(Tabla_Consulta_desde_proyectos[[#This Row],[PRYApath]])/5-1</f>
        <v>1</v>
      </c>
    </row>
    <row r="1237" spans="1:8" hidden="1" x14ac:dyDescent="0.3">
      <c r="A1237" t="s">
        <v>73</v>
      </c>
      <c r="B1237" t="s">
        <v>6541</v>
      </c>
      <c r="C1237" t="s">
        <v>1092</v>
      </c>
      <c r="D1237" t="s">
        <v>6399</v>
      </c>
      <c r="F1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7">
        <f>Tabla_Consulta_desde_proyectos[[#This Row],[PRYRAhoras]]-Tabla_Consulta_desde_proyectos[[#This Row],[Actuales]]</f>
        <v>0</v>
      </c>
      <c r="H1237">
        <f>LEN(Tabla_Consulta_desde_proyectos[[#This Row],[PRYApath]])/5-1</f>
        <v>1</v>
      </c>
    </row>
    <row r="1238" spans="1:8" hidden="1" x14ac:dyDescent="0.3">
      <c r="A1238" t="s">
        <v>73</v>
      </c>
      <c r="B1238" t="s">
        <v>6542</v>
      </c>
      <c r="C1238" t="s">
        <v>1093</v>
      </c>
      <c r="D1238" t="s">
        <v>6400</v>
      </c>
      <c r="F1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8">
        <f>Tabla_Consulta_desde_proyectos[[#This Row],[PRYRAhoras]]-Tabla_Consulta_desde_proyectos[[#This Row],[Actuales]]</f>
        <v>0</v>
      </c>
      <c r="H1238">
        <f>LEN(Tabla_Consulta_desde_proyectos[[#This Row],[PRYApath]])/5-1</f>
        <v>1</v>
      </c>
    </row>
    <row r="1239" spans="1:8" hidden="1" x14ac:dyDescent="0.3">
      <c r="A1239" t="s">
        <v>73</v>
      </c>
      <c r="B1239" t="s">
        <v>6543</v>
      </c>
      <c r="C1239" t="s">
        <v>1094</v>
      </c>
      <c r="D1239" t="s">
        <v>6401</v>
      </c>
      <c r="F1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39">
        <f>Tabla_Consulta_desde_proyectos[[#This Row],[PRYRAhoras]]-Tabla_Consulta_desde_proyectos[[#This Row],[Actuales]]</f>
        <v>0</v>
      </c>
      <c r="H1239">
        <f>LEN(Tabla_Consulta_desde_proyectos[[#This Row],[PRYApath]])/5-1</f>
        <v>1</v>
      </c>
    </row>
    <row r="1240" spans="1:8" hidden="1" x14ac:dyDescent="0.3">
      <c r="A1240" t="s">
        <v>73</v>
      </c>
      <c r="B1240" t="s">
        <v>6544</v>
      </c>
      <c r="C1240" t="s">
        <v>3904</v>
      </c>
      <c r="D1240" t="s">
        <v>6402</v>
      </c>
      <c r="F1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0">
        <f>Tabla_Consulta_desde_proyectos[[#This Row],[PRYRAhoras]]-Tabla_Consulta_desde_proyectos[[#This Row],[Actuales]]</f>
        <v>0</v>
      </c>
      <c r="H1240">
        <f>LEN(Tabla_Consulta_desde_proyectos[[#This Row],[PRYApath]])/5-1</f>
        <v>1</v>
      </c>
    </row>
    <row r="1241" spans="1:8" hidden="1" x14ac:dyDescent="0.3">
      <c r="A1241" t="s">
        <v>73</v>
      </c>
      <c r="B1241" t="s">
        <v>6545</v>
      </c>
      <c r="C1241" t="s">
        <v>3905</v>
      </c>
      <c r="D1241" t="s">
        <v>6403</v>
      </c>
      <c r="F1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1">
        <f>Tabla_Consulta_desde_proyectos[[#This Row],[PRYRAhoras]]-Tabla_Consulta_desde_proyectos[[#This Row],[Actuales]]</f>
        <v>0</v>
      </c>
      <c r="H1241">
        <f>LEN(Tabla_Consulta_desde_proyectos[[#This Row],[PRYApath]])/5-1</f>
        <v>1</v>
      </c>
    </row>
    <row r="1242" spans="1:8" hidden="1" x14ac:dyDescent="0.3">
      <c r="A1242" t="s">
        <v>73</v>
      </c>
      <c r="B1242" t="s">
        <v>6546</v>
      </c>
      <c r="C1242" t="s">
        <v>4336</v>
      </c>
      <c r="D1242" t="s">
        <v>6405</v>
      </c>
      <c r="F1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2">
        <f>Tabla_Consulta_desde_proyectos[[#This Row],[PRYRAhoras]]-Tabla_Consulta_desde_proyectos[[#This Row],[Actuales]]</f>
        <v>0</v>
      </c>
      <c r="H1242">
        <f>LEN(Tabla_Consulta_desde_proyectos[[#This Row],[PRYApath]])/5-1</f>
        <v>1</v>
      </c>
    </row>
    <row r="1243" spans="1:8" hidden="1" x14ac:dyDescent="0.3">
      <c r="A1243" t="s">
        <v>73</v>
      </c>
      <c r="B1243" t="s">
        <v>6547</v>
      </c>
      <c r="C1243" t="s">
        <v>4337</v>
      </c>
      <c r="D1243" t="s">
        <v>6407</v>
      </c>
      <c r="F1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3">
        <f>Tabla_Consulta_desde_proyectos[[#This Row],[PRYRAhoras]]-Tabla_Consulta_desde_proyectos[[#This Row],[Actuales]]</f>
        <v>0</v>
      </c>
      <c r="H1243">
        <f>LEN(Tabla_Consulta_desde_proyectos[[#This Row],[PRYApath]])/5-1</f>
        <v>1</v>
      </c>
    </row>
    <row r="1244" spans="1:8" hidden="1" x14ac:dyDescent="0.3">
      <c r="A1244" t="s">
        <v>73</v>
      </c>
      <c r="B1244" t="s">
        <v>6548</v>
      </c>
      <c r="C1244" t="s">
        <v>7271</v>
      </c>
      <c r="D1244" t="s">
        <v>7272</v>
      </c>
      <c r="F1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4">
        <f>Tabla_Consulta_desde_proyectos[[#This Row],[PRYRAhoras]]-Tabla_Consulta_desde_proyectos[[#This Row],[Actuales]]</f>
        <v>0</v>
      </c>
      <c r="H1244">
        <f>LEN(Tabla_Consulta_desde_proyectos[[#This Row],[PRYApath]])/5-1</f>
        <v>0</v>
      </c>
    </row>
    <row r="1245" spans="1:8" hidden="1" x14ac:dyDescent="0.3">
      <c r="A1245" t="s">
        <v>73</v>
      </c>
      <c r="B1245" t="s">
        <v>6551</v>
      </c>
      <c r="C1245" t="s">
        <v>326</v>
      </c>
      <c r="D1245" t="s">
        <v>6396</v>
      </c>
      <c r="F1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5">
        <f>Tabla_Consulta_desde_proyectos[[#This Row],[PRYRAhoras]]-Tabla_Consulta_desde_proyectos[[#This Row],[Actuales]]</f>
        <v>0</v>
      </c>
      <c r="H1245">
        <f>LEN(Tabla_Consulta_desde_proyectos[[#This Row],[PRYApath]])/5-1</f>
        <v>1</v>
      </c>
    </row>
    <row r="1246" spans="1:8" hidden="1" x14ac:dyDescent="0.3">
      <c r="A1246" t="s">
        <v>73</v>
      </c>
      <c r="B1246" t="s">
        <v>6552</v>
      </c>
      <c r="C1246" t="s">
        <v>1087</v>
      </c>
      <c r="D1246" t="s">
        <v>6397</v>
      </c>
      <c r="F1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6">
        <f>Tabla_Consulta_desde_proyectos[[#This Row],[PRYRAhoras]]-Tabla_Consulta_desde_proyectos[[#This Row],[Actuales]]</f>
        <v>0</v>
      </c>
      <c r="H1246">
        <f>LEN(Tabla_Consulta_desde_proyectos[[#This Row],[PRYApath]])/5-1</f>
        <v>1</v>
      </c>
    </row>
    <row r="1247" spans="1:8" hidden="1" x14ac:dyDescent="0.3">
      <c r="A1247" t="s">
        <v>73</v>
      </c>
      <c r="B1247" t="s">
        <v>6553</v>
      </c>
      <c r="C1247" t="s">
        <v>1088</v>
      </c>
      <c r="D1247" t="s">
        <v>6398</v>
      </c>
      <c r="F1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7">
        <f>Tabla_Consulta_desde_proyectos[[#This Row],[PRYRAhoras]]-Tabla_Consulta_desde_proyectos[[#This Row],[Actuales]]</f>
        <v>0</v>
      </c>
      <c r="H1247">
        <f>LEN(Tabla_Consulta_desde_proyectos[[#This Row],[PRYApath]])/5-1</f>
        <v>1</v>
      </c>
    </row>
    <row r="1248" spans="1:8" hidden="1" x14ac:dyDescent="0.3">
      <c r="A1248" t="s">
        <v>73</v>
      </c>
      <c r="B1248" t="s">
        <v>6554</v>
      </c>
      <c r="C1248" t="s">
        <v>1092</v>
      </c>
      <c r="D1248" t="s">
        <v>6399</v>
      </c>
      <c r="F1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8">
        <f>Tabla_Consulta_desde_proyectos[[#This Row],[PRYRAhoras]]-Tabla_Consulta_desde_proyectos[[#This Row],[Actuales]]</f>
        <v>0</v>
      </c>
      <c r="H1248">
        <f>LEN(Tabla_Consulta_desde_proyectos[[#This Row],[PRYApath]])/5-1</f>
        <v>1</v>
      </c>
    </row>
    <row r="1249" spans="1:8" hidden="1" x14ac:dyDescent="0.3">
      <c r="A1249" t="s">
        <v>73</v>
      </c>
      <c r="B1249" t="s">
        <v>6555</v>
      </c>
      <c r="C1249" t="s">
        <v>1093</v>
      </c>
      <c r="D1249" t="s">
        <v>6400</v>
      </c>
      <c r="F1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49">
        <f>Tabla_Consulta_desde_proyectos[[#This Row],[PRYRAhoras]]-Tabla_Consulta_desde_proyectos[[#This Row],[Actuales]]</f>
        <v>0</v>
      </c>
      <c r="H1249">
        <f>LEN(Tabla_Consulta_desde_proyectos[[#This Row],[PRYApath]])/5-1</f>
        <v>1</v>
      </c>
    </row>
    <row r="1250" spans="1:8" hidden="1" x14ac:dyDescent="0.3">
      <c r="A1250" t="s">
        <v>73</v>
      </c>
      <c r="B1250" t="s">
        <v>6556</v>
      </c>
      <c r="C1250" t="s">
        <v>1094</v>
      </c>
      <c r="D1250" t="s">
        <v>6401</v>
      </c>
      <c r="F1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0">
        <f>Tabla_Consulta_desde_proyectos[[#This Row],[PRYRAhoras]]-Tabla_Consulta_desde_proyectos[[#This Row],[Actuales]]</f>
        <v>0</v>
      </c>
      <c r="H1250">
        <f>LEN(Tabla_Consulta_desde_proyectos[[#This Row],[PRYApath]])/5-1</f>
        <v>1</v>
      </c>
    </row>
    <row r="1251" spans="1:8" hidden="1" x14ac:dyDescent="0.3">
      <c r="A1251" t="s">
        <v>73</v>
      </c>
      <c r="B1251" t="s">
        <v>6557</v>
      </c>
      <c r="C1251" t="s">
        <v>3904</v>
      </c>
      <c r="D1251" t="s">
        <v>6402</v>
      </c>
      <c r="F1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1">
        <f>Tabla_Consulta_desde_proyectos[[#This Row],[PRYRAhoras]]-Tabla_Consulta_desde_proyectos[[#This Row],[Actuales]]</f>
        <v>0</v>
      </c>
      <c r="H1251">
        <f>LEN(Tabla_Consulta_desde_proyectos[[#This Row],[PRYApath]])/5-1</f>
        <v>1</v>
      </c>
    </row>
    <row r="1252" spans="1:8" hidden="1" x14ac:dyDescent="0.3">
      <c r="A1252" t="s">
        <v>73</v>
      </c>
      <c r="B1252" t="s">
        <v>6558</v>
      </c>
      <c r="C1252" t="s">
        <v>3905</v>
      </c>
      <c r="D1252" t="s">
        <v>6403</v>
      </c>
      <c r="F1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2">
        <f>Tabla_Consulta_desde_proyectos[[#This Row],[PRYRAhoras]]-Tabla_Consulta_desde_proyectos[[#This Row],[Actuales]]</f>
        <v>0</v>
      </c>
      <c r="H1252">
        <f>LEN(Tabla_Consulta_desde_proyectos[[#This Row],[PRYApath]])/5-1</f>
        <v>1</v>
      </c>
    </row>
    <row r="1253" spans="1:8" hidden="1" x14ac:dyDescent="0.3">
      <c r="A1253" t="s">
        <v>73</v>
      </c>
      <c r="B1253" t="s">
        <v>6559</v>
      </c>
      <c r="C1253" t="s">
        <v>4336</v>
      </c>
      <c r="D1253" t="s">
        <v>6405</v>
      </c>
      <c r="F1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3">
        <f>Tabla_Consulta_desde_proyectos[[#This Row],[PRYRAhoras]]-Tabla_Consulta_desde_proyectos[[#This Row],[Actuales]]</f>
        <v>0</v>
      </c>
      <c r="H1253">
        <f>LEN(Tabla_Consulta_desde_proyectos[[#This Row],[PRYApath]])/5-1</f>
        <v>1</v>
      </c>
    </row>
    <row r="1254" spans="1:8" hidden="1" x14ac:dyDescent="0.3">
      <c r="A1254" t="s">
        <v>73</v>
      </c>
      <c r="B1254" t="s">
        <v>6560</v>
      </c>
      <c r="C1254" t="s">
        <v>4337</v>
      </c>
      <c r="D1254" t="s">
        <v>6407</v>
      </c>
      <c r="F1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4">
        <f>Tabla_Consulta_desde_proyectos[[#This Row],[PRYRAhoras]]-Tabla_Consulta_desde_proyectos[[#This Row],[Actuales]]</f>
        <v>0</v>
      </c>
      <c r="H1254">
        <f>LEN(Tabla_Consulta_desde_proyectos[[#This Row],[PRYApath]])/5-1</f>
        <v>1</v>
      </c>
    </row>
    <row r="1255" spans="1:8" hidden="1" x14ac:dyDescent="0.3">
      <c r="A1255" t="s">
        <v>73</v>
      </c>
      <c r="B1255" t="s">
        <v>6561</v>
      </c>
      <c r="C1255" t="s">
        <v>7273</v>
      </c>
      <c r="D1255" t="s">
        <v>7274</v>
      </c>
      <c r="F1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5">
        <f>Tabla_Consulta_desde_proyectos[[#This Row],[PRYRAhoras]]-Tabla_Consulta_desde_proyectos[[#This Row],[Actuales]]</f>
        <v>0</v>
      </c>
      <c r="H1255">
        <f>LEN(Tabla_Consulta_desde_proyectos[[#This Row],[PRYApath]])/5-1</f>
        <v>0</v>
      </c>
    </row>
    <row r="1256" spans="1:8" hidden="1" x14ac:dyDescent="0.3">
      <c r="A1256" t="s">
        <v>73</v>
      </c>
      <c r="B1256" t="s">
        <v>6564</v>
      </c>
      <c r="C1256" t="s">
        <v>326</v>
      </c>
      <c r="D1256" t="s">
        <v>6396</v>
      </c>
      <c r="F1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6">
        <f>Tabla_Consulta_desde_proyectos[[#This Row],[PRYRAhoras]]-Tabla_Consulta_desde_proyectos[[#This Row],[Actuales]]</f>
        <v>0</v>
      </c>
      <c r="H1256">
        <f>LEN(Tabla_Consulta_desde_proyectos[[#This Row],[PRYApath]])/5-1</f>
        <v>1</v>
      </c>
    </row>
    <row r="1257" spans="1:8" hidden="1" x14ac:dyDescent="0.3">
      <c r="A1257" t="s">
        <v>73</v>
      </c>
      <c r="B1257" t="s">
        <v>6565</v>
      </c>
      <c r="C1257" t="s">
        <v>1087</v>
      </c>
      <c r="D1257" t="s">
        <v>6397</v>
      </c>
      <c r="F1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7">
        <f>Tabla_Consulta_desde_proyectos[[#This Row],[PRYRAhoras]]-Tabla_Consulta_desde_proyectos[[#This Row],[Actuales]]</f>
        <v>0</v>
      </c>
      <c r="H1257">
        <f>LEN(Tabla_Consulta_desde_proyectos[[#This Row],[PRYApath]])/5-1</f>
        <v>1</v>
      </c>
    </row>
    <row r="1258" spans="1:8" hidden="1" x14ac:dyDescent="0.3">
      <c r="A1258" t="s">
        <v>73</v>
      </c>
      <c r="B1258" t="s">
        <v>6566</v>
      </c>
      <c r="C1258" t="s">
        <v>1088</v>
      </c>
      <c r="D1258" t="s">
        <v>6398</v>
      </c>
      <c r="F1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8">
        <f>Tabla_Consulta_desde_proyectos[[#This Row],[PRYRAhoras]]-Tabla_Consulta_desde_proyectos[[#This Row],[Actuales]]</f>
        <v>0</v>
      </c>
      <c r="H1258">
        <f>LEN(Tabla_Consulta_desde_proyectos[[#This Row],[PRYApath]])/5-1</f>
        <v>1</v>
      </c>
    </row>
    <row r="1259" spans="1:8" hidden="1" x14ac:dyDescent="0.3">
      <c r="A1259" t="s">
        <v>73</v>
      </c>
      <c r="B1259" t="s">
        <v>6567</v>
      </c>
      <c r="C1259" t="s">
        <v>1092</v>
      </c>
      <c r="D1259" t="s">
        <v>6399</v>
      </c>
      <c r="F1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59">
        <f>Tabla_Consulta_desde_proyectos[[#This Row],[PRYRAhoras]]-Tabla_Consulta_desde_proyectos[[#This Row],[Actuales]]</f>
        <v>0</v>
      </c>
      <c r="H1259">
        <f>LEN(Tabla_Consulta_desde_proyectos[[#This Row],[PRYApath]])/5-1</f>
        <v>1</v>
      </c>
    </row>
    <row r="1260" spans="1:8" hidden="1" x14ac:dyDescent="0.3">
      <c r="A1260" t="s">
        <v>73</v>
      </c>
      <c r="B1260" t="s">
        <v>6568</v>
      </c>
      <c r="C1260" t="s">
        <v>1093</v>
      </c>
      <c r="D1260" t="s">
        <v>6400</v>
      </c>
      <c r="F1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0">
        <f>Tabla_Consulta_desde_proyectos[[#This Row],[PRYRAhoras]]-Tabla_Consulta_desde_proyectos[[#This Row],[Actuales]]</f>
        <v>0</v>
      </c>
      <c r="H1260">
        <f>LEN(Tabla_Consulta_desde_proyectos[[#This Row],[PRYApath]])/5-1</f>
        <v>1</v>
      </c>
    </row>
    <row r="1261" spans="1:8" hidden="1" x14ac:dyDescent="0.3">
      <c r="A1261" t="s">
        <v>73</v>
      </c>
      <c r="B1261" t="s">
        <v>6569</v>
      </c>
      <c r="C1261" t="s">
        <v>1094</v>
      </c>
      <c r="D1261" t="s">
        <v>6401</v>
      </c>
      <c r="F1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1">
        <f>Tabla_Consulta_desde_proyectos[[#This Row],[PRYRAhoras]]-Tabla_Consulta_desde_proyectos[[#This Row],[Actuales]]</f>
        <v>0</v>
      </c>
      <c r="H1261">
        <f>LEN(Tabla_Consulta_desde_proyectos[[#This Row],[PRYApath]])/5-1</f>
        <v>1</v>
      </c>
    </row>
    <row r="1262" spans="1:8" hidden="1" x14ac:dyDescent="0.3">
      <c r="A1262" t="s">
        <v>73</v>
      </c>
      <c r="B1262" t="s">
        <v>6570</v>
      </c>
      <c r="C1262" t="s">
        <v>3904</v>
      </c>
      <c r="D1262" t="s">
        <v>6402</v>
      </c>
      <c r="F1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2">
        <f>Tabla_Consulta_desde_proyectos[[#This Row],[PRYRAhoras]]-Tabla_Consulta_desde_proyectos[[#This Row],[Actuales]]</f>
        <v>0</v>
      </c>
      <c r="H1262">
        <f>LEN(Tabla_Consulta_desde_proyectos[[#This Row],[PRYApath]])/5-1</f>
        <v>1</v>
      </c>
    </row>
    <row r="1263" spans="1:8" hidden="1" x14ac:dyDescent="0.3">
      <c r="A1263" t="s">
        <v>73</v>
      </c>
      <c r="B1263" t="s">
        <v>6571</v>
      </c>
      <c r="C1263" t="s">
        <v>3905</v>
      </c>
      <c r="D1263" t="s">
        <v>6403</v>
      </c>
      <c r="F1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3">
        <f>Tabla_Consulta_desde_proyectos[[#This Row],[PRYRAhoras]]-Tabla_Consulta_desde_proyectos[[#This Row],[Actuales]]</f>
        <v>0</v>
      </c>
      <c r="H1263">
        <f>LEN(Tabla_Consulta_desde_proyectos[[#This Row],[PRYApath]])/5-1</f>
        <v>1</v>
      </c>
    </row>
    <row r="1264" spans="1:8" hidden="1" x14ac:dyDescent="0.3">
      <c r="A1264" t="s">
        <v>73</v>
      </c>
      <c r="B1264" t="s">
        <v>6572</v>
      </c>
      <c r="C1264" t="s">
        <v>4336</v>
      </c>
      <c r="D1264" t="s">
        <v>6405</v>
      </c>
      <c r="F1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4">
        <f>Tabla_Consulta_desde_proyectos[[#This Row],[PRYRAhoras]]-Tabla_Consulta_desde_proyectos[[#This Row],[Actuales]]</f>
        <v>0</v>
      </c>
      <c r="H1264">
        <f>LEN(Tabla_Consulta_desde_proyectos[[#This Row],[PRYApath]])/5-1</f>
        <v>1</v>
      </c>
    </row>
    <row r="1265" spans="1:8" hidden="1" x14ac:dyDescent="0.3">
      <c r="A1265" t="s">
        <v>73</v>
      </c>
      <c r="B1265" t="s">
        <v>6573</v>
      </c>
      <c r="C1265" t="s">
        <v>4337</v>
      </c>
      <c r="D1265" t="s">
        <v>6407</v>
      </c>
      <c r="F1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5">
        <f>Tabla_Consulta_desde_proyectos[[#This Row],[PRYRAhoras]]-Tabla_Consulta_desde_proyectos[[#This Row],[Actuales]]</f>
        <v>0</v>
      </c>
      <c r="H1265">
        <f>LEN(Tabla_Consulta_desde_proyectos[[#This Row],[PRYApath]])/5-1</f>
        <v>1</v>
      </c>
    </row>
    <row r="1266" spans="1:8" hidden="1" x14ac:dyDescent="0.3">
      <c r="A1266" t="s">
        <v>73</v>
      </c>
      <c r="B1266" t="s">
        <v>6574</v>
      </c>
      <c r="C1266" t="s">
        <v>7275</v>
      </c>
      <c r="D1266" t="s">
        <v>7276</v>
      </c>
      <c r="F1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6">
        <f>Tabla_Consulta_desde_proyectos[[#This Row],[PRYRAhoras]]-Tabla_Consulta_desde_proyectos[[#This Row],[Actuales]]</f>
        <v>0</v>
      </c>
      <c r="H1266">
        <f>LEN(Tabla_Consulta_desde_proyectos[[#This Row],[PRYApath]])/5-1</f>
        <v>0</v>
      </c>
    </row>
    <row r="1267" spans="1:8" hidden="1" x14ac:dyDescent="0.3">
      <c r="A1267" t="s">
        <v>73</v>
      </c>
      <c r="B1267" t="s">
        <v>6577</v>
      </c>
      <c r="C1267" t="s">
        <v>326</v>
      </c>
      <c r="D1267" t="s">
        <v>6396</v>
      </c>
      <c r="F1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7">
        <f>Tabla_Consulta_desde_proyectos[[#This Row],[PRYRAhoras]]-Tabla_Consulta_desde_proyectos[[#This Row],[Actuales]]</f>
        <v>0</v>
      </c>
      <c r="H1267">
        <f>LEN(Tabla_Consulta_desde_proyectos[[#This Row],[PRYApath]])/5-1</f>
        <v>1</v>
      </c>
    </row>
    <row r="1268" spans="1:8" hidden="1" x14ac:dyDescent="0.3">
      <c r="A1268" t="s">
        <v>73</v>
      </c>
      <c r="B1268" t="s">
        <v>6578</v>
      </c>
      <c r="C1268" t="s">
        <v>1087</v>
      </c>
      <c r="D1268" t="s">
        <v>6397</v>
      </c>
      <c r="F1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8">
        <f>Tabla_Consulta_desde_proyectos[[#This Row],[PRYRAhoras]]-Tabla_Consulta_desde_proyectos[[#This Row],[Actuales]]</f>
        <v>0</v>
      </c>
      <c r="H1268">
        <f>LEN(Tabla_Consulta_desde_proyectos[[#This Row],[PRYApath]])/5-1</f>
        <v>1</v>
      </c>
    </row>
    <row r="1269" spans="1:8" hidden="1" x14ac:dyDescent="0.3">
      <c r="A1269" t="s">
        <v>73</v>
      </c>
      <c r="B1269" t="s">
        <v>6579</v>
      </c>
      <c r="C1269" t="s">
        <v>1088</v>
      </c>
      <c r="D1269" t="s">
        <v>6398</v>
      </c>
      <c r="F1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69">
        <f>Tabla_Consulta_desde_proyectos[[#This Row],[PRYRAhoras]]-Tabla_Consulta_desde_proyectos[[#This Row],[Actuales]]</f>
        <v>0</v>
      </c>
      <c r="H1269">
        <f>LEN(Tabla_Consulta_desde_proyectos[[#This Row],[PRYApath]])/5-1</f>
        <v>1</v>
      </c>
    </row>
    <row r="1270" spans="1:8" hidden="1" x14ac:dyDescent="0.3">
      <c r="A1270" t="s">
        <v>73</v>
      </c>
      <c r="B1270" t="s">
        <v>6580</v>
      </c>
      <c r="C1270" t="s">
        <v>1092</v>
      </c>
      <c r="D1270" t="s">
        <v>6399</v>
      </c>
      <c r="F1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0">
        <f>Tabla_Consulta_desde_proyectos[[#This Row],[PRYRAhoras]]-Tabla_Consulta_desde_proyectos[[#This Row],[Actuales]]</f>
        <v>0</v>
      </c>
      <c r="H1270">
        <f>LEN(Tabla_Consulta_desde_proyectos[[#This Row],[PRYApath]])/5-1</f>
        <v>1</v>
      </c>
    </row>
    <row r="1271" spans="1:8" hidden="1" x14ac:dyDescent="0.3">
      <c r="A1271" t="s">
        <v>73</v>
      </c>
      <c r="B1271" t="s">
        <v>6581</v>
      </c>
      <c r="C1271" t="s">
        <v>1093</v>
      </c>
      <c r="D1271" t="s">
        <v>6400</v>
      </c>
      <c r="F1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1">
        <f>Tabla_Consulta_desde_proyectos[[#This Row],[PRYRAhoras]]-Tabla_Consulta_desde_proyectos[[#This Row],[Actuales]]</f>
        <v>0</v>
      </c>
      <c r="H1271">
        <f>LEN(Tabla_Consulta_desde_proyectos[[#This Row],[PRYApath]])/5-1</f>
        <v>1</v>
      </c>
    </row>
    <row r="1272" spans="1:8" hidden="1" x14ac:dyDescent="0.3">
      <c r="A1272" t="s">
        <v>73</v>
      </c>
      <c r="B1272" t="s">
        <v>6582</v>
      </c>
      <c r="C1272" t="s">
        <v>1094</v>
      </c>
      <c r="D1272" t="s">
        <v>6401</v>
      </c>
      <c r="F1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2">
        <f>Tabla_Consulta_desde_proyectos[[#This Row],[PRYRAhoras]]-Tabla_Consulta_desde_proyectos[[#This Row],[Actuales]]</f>
        <v>0</v>
      </c>
      <c r="H1272">
        <f>LEN(Tabla_Consulta_desde_proyectos[[#This Row],[PRYApath]])/5-1</f>
        <v>1</v>
      </c>
    </row>
    <row r="1273" spans="1:8" hidden="1" x14ac:dyDescent="0.3">
      <c r="A1273" t="s">
        <v>73</v>
      </c>
      <c r="B1273" t="s">
        <v>6583</v>
      </c>
      <c r="C1273" t="s">
        <v>3904</v>
      </c>
      <c r="D1273" t="s">
        <v>6402</v>
      </c>
      <c r="F1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3">
        <f>Tabla_Consulta_desde_proyectos[[#This Row],[PRYRAhoras]]-Tabla_Consulta_desde_proyectos[[#This Row],[Actuales]]</f>
        <v>0</v>
      </c>
      <c r="H1273">
        <f>LEN(Tabla_Consulta_desde_proyectos[[#This Row],[PRYApath]])/5-1</f>
        <v>1</v>
      </c>
    </row>
    <row r="1274" spans="1:8" hidden="1" x14ac:dyDescent="0.3">
      <c r="A1274" t="s">
        <v>73</v>
      </c>
      <c r="B1274" t="s">
        <v>6584</v>
      </c>
      <c r="C1274" t="s">
        <v>3905</v>
      </c>
      <c r="D1274" t="s">
        <v>6403</v>
      </c>
      <c r="F1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4">
        <f>Tabla_Consulta_desde_proyectos[[#This Row],[PRYRAhoras]]-Tabla_Consulta_desde_proyectos[[#This Row],[Actuales]]</f>
        <v>0</v>
      </c>
      <c r="H1274">
        <f>LEN(Tabla_Consulta_desde_proyectos[[#This Row],[PRYApath]])/5-1</f>
        <v>1</v>
      </c>
    </row>
    <row r="1275" spans="1:8" hidden="1" x14ac:dyDescent="0.3">
      <c r="A1275" t="s">
        <v>73</v>
      </c>
      <c r="B1275" t="s">
        <v>6585</v>
      </c>
      <c r="C1275" t="s">
        <v>4336</v>
      </c>
      <c r="D1275" t="s">
        <v>6405</v>
      </c>
      <c r="F1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5">
        <f>Tabla_Consulta_desde_proyectos[[#This Row],[PRYRAhoras]]-Tabla_Consulta_desde_proyectos[[#This Row],[Actuales]]</f>
        <v>0</v>
      </c>
      <c r="H1275">
        <f>LEN(Tabla_Consulta_desde_proyectos[[#This Row],[PRYApath]])/5-1</f>
        <v>1</v>
      </c>
    </row>
    <row r="1276" spans="1:8" hidden="1" x14ac:dyDescent="0.3">
      <c r="A1276" t="s">
        <v>73</v>
      </c>
      <c r="B1276" t="s">
        <v>6586</v>
      </c>
      <c r="C1276" t="s">
        <v>4337</v>
      </c>
      <c r="D1276" t="s">
        <v>6407</v>
      </c>
      <c r="F1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6">
        <f>Tabla_Consulta_desde_proyectos[[#This Row],[PRYRAhoras]]-Tabla_Consulta_desde_proyectos[[#This Row],[Actuales]]</f>
        <v>0</v>
      </c>
      <c r="H1276">
        <f>LEN(Tabla_Consulta_desde_proyectos[[#This Row],[PRYApath]])/5-1</f>
        <v>1</v>
      </c>
    </row>
    <row r="1277" spans="1:8" hidden="1" x14ac:dyDescent="0.3">
      <c r="A1277" t="s">
        <v>73</v>
      </c>
      <c r="B1277" t="s">
        <v>6587</v>
      </c>
      <c r="C1277" t="s">
        <v>7277</v>
      </c>
      <c r="D1277" t="s">
        <v>7278</v>
      </c>
      <c r="F1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7">
        <f>Tabla_Consulta_desde_proyectos[[#This Row],[PRYRAhoras]]-Tabla_Consulta_desde_proyectos[[#This Row],[Actuales]]</f>
        <v>0</v>
      </c>
      <c r="H1277">
        <f>LEN(Tabla_Consulta_desde_proyectos[[#This Row],[PRYApath]])/5-1</f>
        <v>0</v>
      </c>
    </row>
    <row r="1278" spans="1:8" hidden="1" x14ac:dyDescent="0.3">
      <c r="A1278" t="s">
        <v>73</v>
      </c>
      <c r="B1278" t="s">
        <v>6590</v>
      </c>
      <c r="C1278" t="s">
        <v>326</v>
      </c>
      <c r="D1278" t="s">
        <v>6396</v>
      </c>
      <c r="F1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8">
        <f>Tabla_Consulta_desde_proyectos[[#This Row],[PRYRAhoras]]-Tabla_Consulta_desde_proyectos[[#This Row],[Actuales]]</f>
        <v>0</v>
      </c>
      <c r="H1278">
        <f>LEN(Tabla_Consulta_desde_proyectos[[#This Row],[PRYApath]])/5-1</f>
        <v>1</v>
      </c>
    </row>
    <row r="1279" spans="1:8" hidden="1" x14ac:dyDescent="0.3">
      <c r="A1279" t="s">
        <v>73</v>
      </c>
      <c r="B1279" t="s">
        <v>6591</v>
      </c>
      <c r="C1279" t="s">
        <v>1087</v>
      </c>
      <c r="D1279" t="s">
        <v>6397</v>
      </c>
      <c r="F1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79">
        <f>Tabla_Consulta_desde_proyectos[[#This Row],[PRYRAhoras]]-Tabla_Consulta_desde_proyectos[[#This Row],[Actuales]]</f>
        <v>0</v>
      </c>
      <c r="H1279">
        <f>LEN(Tabla_Consulta_desde_proyectos[[#This Row],[PRYApath]])/5-1</f>
        <v>1</v>
      </c>
    </row>
    <row r="1280" spans="1:8" hidden="1" x14ac:dyDescent="0.3">
      <c r="A1280" t="s">
        <v>73</v>
      </c>
      <c r="B1280" t="s">
        <v>6592</v>
      </c>
      <c r="C1280" t="s">
        <v>1088</v>
      </c>
      <c r="D1280" t="s">
        <v>6398</v>
      </c>
      <c r="F1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0">
        <f>Tabla_Consulta_desde_proyectos[[#This Row],[PRYRAhoras]]-Tabla_Consulta_desde_proyectos[[#This Row],[Actuales]]</f>
        <v>0</v>
      </c>
      <c r="H1280">
        <f>LEN(Tabla_Consulta_desde_proyectos[[#This Row],[PRYApath]])/5-1</f>
        <v>1</v>
      </c>
    </row>
    <row r="1281" spans="1:8" hidden="1" x14ac:dyDescent="0.3">
      <c r="A1281" t="s">
        <v>73</v>
      </c>
      <c r="B1281" t="s">
        <v>6593</v>
      </c>
      <c r="C1281" t="s">
        <v>1092</v>
      </c>
      <c r="D1281" t="s">
        <v>6399</v>
      </c>
      <c r="F1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1">
        <f>Tabla_Consulta_desde_proyectos[[#This Row],[PRYRAhoras]]-Tabla_Consulta_desde_proyectos[[#This Row],[Actuales]]</f>
        <v>0</v>
      </c>
      <c r="H1281">
        <f>LEN(Tabla_Consulta_desde_proyectos[[#This Row],[PRYApath]])/5-1</f>
        <v>1</v>
      </c>
    </row>
    <row r="1282" spans="1:8" hidden="1" x14ac:dyDescent="0.3">
      <c r="A1282" t="s">
        <v>73</v>
      </c>
      <c r="B1282" t="s">
        <v>6594</v>
      </c>
      <c r="C1282" t="s">
        <v>1093</v>
      </c>
      <c r="D1282" t="s">
        <v>6400</v>
      </c>
      <c r="F1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2">
        <f>Tabla_Consulta_desde_proyectos[[#This Row],[PRYRAhoras]]-Tabla_Consulta_desde_proyectos[[#This Row],[Actuales]]</f>
        <v>0</v>
      </c>
      <c r="H1282">
        <f>LEN(Tabla_Consulta_desde_proyectos[[#This Row],[PRYApath]])/5-1</f>
        <v>1</v>
      </c>
    </row>
    <row r="1283" spans="1:8" hidden="1" x14ac:dyDescent="0.3">
      <c r="A1283" t="s">
        <v>73</v>
      </c>
      <c r="B1283" t="s">
        <v>6595</v>
      </c>
      <c r="C1283" t="s">
        <v>1094</v>
      </c>
      <c r="D1283" t="s">
        <v>6401</v>
      </c>
      <c r="F1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3">
        <f>Tabla_Consulta_desde_proyectos[[#This Row],[PRYRAhoras]]-Tabla_Consulta_desde_proyectos[[#This Row],[Actuales]]</f>
        <v>0</v>
      </c>
      <c r="H1283">
        <f>LEN(Tabla_Consulta_desde_proyectos[[#This Row],[PRYApath]])/5-1</f>
        <v>1</v>
      </c>
    </row>
    <row r="1284" spans="1:8" hidden="1" x14ac:dyDescent="0.3">
      <c r="A1284" t="s">
        <v>73</v>
      </c>
      <c r="B1284" t="s">
        <v>6596</v>
      </c>
      <c r="C1284" t="s">
        <v>3904</v>
      </c>
      <c r="D1284" t="s">
        <v>6402</v>
      </c>
      <c r="F1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4">
        <f>Tabla_Consulta_desde_proyectos[[#This Row],[PRYRAhoras]]-Tabla_Consulta_desde_proyectos[[#This Row],[Actuales]]</f>
        <v>0</v>
      </c>
      <c r="H1284">
        <f>LEN(Tabla_Consulta_desde_proyectos[[#This Row],[PRYApath]])/5-1</f>
        <v>1</v>
      </c>
    </row>
    <row r="1285" spans="1:8" hidden="1" x14ac:dyDescent="0.3">
      <c r="A1285" t="s">
        <v>73</v>
      </c>
      <c r="B1285" t="s">
        <v>6597</v>
      </c>
      <c r="C1285" t="s">
        <v>3905</v>
      </c>
      <c r="D1285" t="s">
        <v>6403</v>
      </c>
      <c r="F1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5">
        <f>Tabla_Consulta_desde_proyectos[[#This Row],[PRYRAhoras]]-Tabla_Consulta_desde_proyectos[[#This Row],[Actuales]]</f>
        <v>0</v>
      </c>
      <c r="H1285">
        <f>LEN(Tabla_Consulta_desde_proyectos[[#This Row],[PRYApath]])/5-1</f>
        <v>1</v>
      </c>
    </row>
    <row r="1286" spans="1:8" hidden="1" x14ac:dyDescent="0.3">
      <c r="A1286" t="s">
        <v>73</v>
      </c>
      <c r="B1286" t="s">
        <v>6598</v>
      </c>
      <c r="C1286" t="s">
        <v>4336</v>
      </c>
      <c r="D1286" t="s">
        <v>6405</v>
      </c>
      <c r="F1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6">
        <f>Tabla_Consulta_desde_proyectos[[#This Row],[PRYRAhoras]]-Tabla_Consulta_desde_proyectos[[#This Row],[Actuales]]</f>
        <v>0</v>
      </c>
      <c r="H1286">
        <f>LEN(Tabla_Consulta_desde_proyectos[[#This Row],[PRYApath]])/5-1</f>
        <v>1</v>
      </c>
    </row>
    <row r="1287" spans="1:8" hidden="1" x14ac:dyDescent="0.3">
      <c r="A1287" t="s">
        <v>73</v>
      </c>
      <c r="B1287" t="s">
        <v>6599</v>
      </c>
      <c r="C1287" t="s">
        <v>4337</v>
      </c>
      <c r="D1287" t="s">
        <v>6407</v>
      </c>
      <c r="F1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7">
        <f>Tabla_Consulta_desde_proyectos[[#This Row],[PRYRAhoras]]-Tabla_Consulta_desde_proyectos[[#This Row],[Actuales]]</f>
        <v>0</v>
      </c>
      <c r="H1287">
        <f>LEN(Tabla_Consulta_desde_proyectos[[#This Row],[PRYApath]])/5-1</f>
        <v>1</v>
      </c>
    </row>
    <row r="1288" spans="1:8" hidden="1" x14ac:dyDescent="0.3">
      <c r="A1288" t="s">
        <v>73</v>
      </c>
      <c r="B1288" t="s">
        <v>6600</v>
      </c>
      <c r="C1288" t="s">
        <v>7279</v>
      </c>
      <c r="D1288" t="s">
        <v>7280</v>
      </c>
      <c r="F1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8">
        <f>Tabla_Consulta_desde_proyectos[[#This Row],[PRYRAhoras]]-Tabla_Consulta_desde_proyectos[[#This Row],[Actuales]]</f>
        <v>0</v>
      </c>
      <c r="H1288">
        <f>LEN(Tabla_Consulta_desde_proyectos[[#This Row],[PRYApath]])/5-1</f>
        <v>0</v>
      </c>
    </row>
    <row r="1289" spans="1:8" hidden="1" x14ac:dyDescent="0.3">
      <c r="A1289" t="s">
        <v>73</v>
      </c>
      <c r="B1289" t="s">
        <v>5049</v>
      </c>
      <c r="C1289" t="s">
        <v>326</v>
      </c>
      <c r="D1289" t="s">
        <v>6396</v>
      </c>
      <c r="F1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89">
        <f>Tabla_Consulta_desde_proyectos[[#This Row],[PRYRAhoras]]-Tabla_Consulta_desde_proyectos[[#This Row],[Actuales]]</f>
        <v>0</v>
      </c>
      <c r="H1289">
        <f>LEN(Tabla_Consulta_desde_proyectos[[#This Row],[PRYApath]])/5-1</f>
        <v>1</v>
      </c>
    </row>
    <row r="1290" spans="1:8" hidden="1" x14ac:dyDescent="0.3">
      <c r="A1290" t="s">
        <v>73</v>
      </c>
      <c r="B1290" t="s">
        <v>6603</v>
      </c>
      <c r="C1290" t="s">
        <v>1087</v>
      </c>
      <c r="D1290" t="s">
        <v>6397</v>
      </c>
      <c r="F1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0">
        <f>Tabla_Consulta_desde_proyectos[[#This Row],[PRYRAhoras]]-Tabla_Consulta_desde_proyectos[[#This Row],[Actuales]]</f>
        <v>0</v>
      </c>
      <c r="H1290">
        <f>LEN(Tabla_Consulta_desde_proyectos[[#This Row],[PRYApath]])/5-1</f>
        <v>1</v>
      </c>
    </row>
    <row r="1291" spans="1:8" hidden="1" x14ac:dyDescent="0.3">
      <c r="A1291" t="s">
        <v>73</v>
      </c>
      <c r="B1291" t="s">
        <v>5050</v>
      </c>
      <c r="C1291" t="s">
        <v>1088</v>
      </c>
      <c r="D1291" t="s">
        <v>6398</v>
      </c>
      <c r="F1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1">
        <f>Tabla_Consulta_desde_proyectos[[#This Row],[PRYRAhoras]]-Tabla_Consulta_desde_proyectos[[#This Row],[Actuales]]</f>
        <v>0</v>
      </c>
      <c r="H1291">
        <f>LEN(Tabla_Consulta_desde_proyectos[[#This Row],[PRYApath]])/5-1</f>
        <v>1</v>
      </c>
    </row>
    <row r="1292" spans="1:8" hidden="1" x14ac:dyDescent="0.3">
      <c r="A1292" t="s">
        <v>73</v>
      </c>
      <c r="B1292" t="s">
        <v>5051</v>
      </c>
      <c r="C1292" t="s">
        <v>1092</v>
      </c>
      <c r="D1292" t="s">
        <v>6399</v>
      </c>
      <c r="F1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2">
        <f>Tabla_Consulta_desde_proyectos[[#This Row],[PRYRAhoras]]-Tabla_Consulta_desde_proyectos[[#This Row],[Actuales]]</f>
        <v>0</v>
      </c>
      <c r="H1292">
        <f>LEN(Tabla_Consulta_desde_proyectos[[#This Row],[PRYApath]])/5-1</f>
        <v>1</v>
      </c>
    </row>
    <row r="1293" spans="1:8" hidden="1" x14ac:dyDescent="0.3">
      <c r="A1293" t="s">
        <v>73</v>
      </c>
      <c r="B1293" t="s">
        <v>6604</v>
      </c>
      <c r="C1293" t="s">
        <v>1093</v>
      </c>
      <c r="D1293" t="s">
        <v>6400</v>
      </c>
      <c r="F1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3">
        <f>Tabla_Consulta_desde_proyectos[[#This Row],[PRYRAhoras]]-Tabla_Consulta_desde_proyectos[[#This Row],[Actuales]]</f>
        <v>0</v>
      </c>
      <c r="H1293">
        <f>LEN(Tabla_Consulta_desde_proyectos[[#This Row],[PRYApath]])/5-1</f>
        <v>1</v>
      </c>
    </row>
    <row r="1294" spans="1:8" hidden="1" x14ac:dyDescent="0.3">
      <c r="A1294" t="s">
        <v>73</v>
      </c>
      <c r="B1294" t="s">
        <v>6605</v>
      </c>
      <c r="C1294" t="s">
        <v>1094</v>
      </c>
      <c r="D1294" t="s">
        <v>6401</v>
      </c>
      <c r="F1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4">
        <f>Tabla_Consulta_desde_proyectos[[#This Row],[PRYRAhoras]]-Tabla_Consulta_desde_proyectos[[#This Row],[Actuales]]</f>
        <v>0</v>
      </c>
      <c r="H1294">
        <f>LEN(Tabla_Consulta_desde_proyectos[[#This Row],[PRYApath]])/5-1</f>
        <v>1</v>
      </c>
    </row>
    <row r="1295" spans="1:8" hidden="1" x14ac:dyDescent="0.3">
      <c r="A1295" t="s">
        <v>73</v>
      </c>
      <c r="B1295" t="s">
        <v>5064</v>
      </c>
      <c r="C1295" t="s">
        <v>3904</v>
      </c>
      <c r="D1295" t="s">
        <v>6402</v>
      </c>
      <c r="F1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5">
        <f>Tabla_Consulta_desde_proyectos[[#This Row],[PRYRAhoras]]-Tabla_Consulta_desde_proyectos[[#This Row],[Actuales]]</f>
        <v>0</v>
      </c>
      <c r="H1295">
        <f>LEN(Tabla_Consulta_desde_proyectos[[#This Row],[PRYApath]])/5-1</f>
        <v>1</v>
      </c>
    </row>
    <row r="1296" spans="1:8" hidden="1" x14ac:dyDescent="0.3">
      <c r="A1296" t="s">
        <v>73</v>
      </c>
      <c r="B1296" t="s">
        <v>5065</v>
      </c>
      <c r="C1296" t="s">
        <v>3905</v>
      </c>
      <c r="D1296" t="s">
        <v>6403</v>
      </c>
      <c r="F1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6">
        <f>Tabla_Consulta_desde_proyectos[[#This Row],[PRYRAhoras]]-Tabla_Consulta_desde_proyectos[[#This Row],[Actuales]]</f>
        <v>0</v>
      </c>
      <c r="H1296">
        <f>LEN(Tabla_Consulta_desde_proyectos[[#This Row],[PRYApath]])/5-1</f>
        <v>1</v>
      </c>
    </row>
    <row r="1297" spans="1:8" hidden="1" x14ac:dyDescent="0.3">
      <c r="A1297" t="s">
        <v>73</v>
      </c>
      <c r="B1297" t="s">
        <v>5052</v>
      </c>
      <c r="C1297" t="s">
        <v>4336</v>
      </c>
      <c r="D1297" t="s">
        <v>6405</v>
      </c>
      <c r="F1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7">
        <f>Tabla_Consulta_desde_proyectos[[#This Row],[PRYRAhoras]]-Tabla_Consulta_desde_proyectos[[#This Row],[Actuales]]</f>
        <v>0</v>
      </c>
      <c r="H1297">
        <f>LEN(Tabla_Consulta_desde_proyectos[[#This Row],[PRYApath]])/5-1</f>
        <v>1</v>
      </c>
    </row>
    <row r="1298" spans="1:8" hidden="1" x14ac:dyDescent="0.3">
      <c r="A1298" t="s">
        <v>73</v>
      </c>
      <c r="B1298" t="s">
        <v>6606</v>
      </c>
      <c r="C1298" t="s">
        <v>4337</v>
      </c>
      <c r="D1298" t="s">
        <v>6407</v>
      </c>
      <c r="F1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8">
        <f>Tabla_Consulta_desde_proyectos[[#This Row],[PRYRAhoras]]-Tabla_Consulta_desde_proyectos[[#This Row],[Actuales]]</f>
        <v>0</v>
      </c>
      <c r="H1298">
        <f>LEN(Tabla_Consulta_desde_proyectos[[#This Row],[PRYApath]])/5-1</f>
        <v>1</v>
      </c>
    </row>
    <row r="1299" spans="1:8" hidden="1" x14ac:dyDescent="0.3">
      <c r="A1299" t="s">
        <v>73</v>
      </c>
      <c r="B1299" t="s">
        <v>6607</v>
      </c>
      <c r="C1299" t="s">
        <v>7281</v>
      </c>
      <c r="D1299" t="s">
        <v>7282</v>
      </c>
      <c r="F1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299">
        <f>Tabla_Consulta_desde_proyectos[[#This Row],[PRYRAhoras]]-Tabla_Consulta_desde_proyectos[[#This Row],[Actuales]]</f>
        <v>0</v>
      </c>
      <c r="H1299">
        <f>LEN(Tabla_Consulta_desde_proyectos[[#This Row],[PRYApath]])/5-1</f>
        <v>0</v>
      </c>
    </row>
    <row r="1300" spans="1:8" hidden="1" x14ac:dyDescent="0.3">
      <c r="A1300" t="s">
        <v>73</v>
      </c>
      <c r="B1300" t="s">
        <v>6610</v>
      </c>
      <c r="C1300" t="s">
        <v>326</v>
      </c>
      <c r="D1300" t="s">
        <v>6929</v>
      </c>
      <c r="F1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0">
        <f>Tabla_Consulta_desde_proyectos[[#This Row],[PRYRAhoras]]-Tabla_Consulta_desde_proyectos[[#This Row],[Actuales]]</f>
        <v>0</v>
      </c>
      <c r="H1300">
        <f>LEN(Tabla_Consulta_desde_proyectos[[#This Row],[PRYApath]])/5-1</f>
        <v>1</v>
      </c>
    </row>
    <row r="1301" spans="1:8" hidden="1" x14ac:dyDescent="0.3">
      <c r="A1301" t="s">
        <v>73</v>
      </c>
      <c r="B1301" t="s">
        <v>6611</v>
      </c>
      <c r="C1301" t="s">
        <v>1087</v>
      </c>
      <c r="D1301" t="s">
        <v>6931</v>
      </c>
      <c r="F1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1">
        <f>Tabla_Consulta_desde_proyectos[[#This Row],[PRYRAhoras]]-Tabla_Consulta_desde_proyectos[[#This Row],[Actuales]]</f>
        <v>0</v>
      </c>
      <c r="H1301">
        <f>LEN(Tabla_Consulta_desde_proyectos[[#This Row],[PRYApath]])/5-1</f>
        <v>1</v>
      </c>
    </row>
    <row r="1302" spans="1:8" hidden="1" x14ac:dyDescent="0.3">
      <c r="A1302" t="s">
        <v>73</v>
      </c>
      <c r="B1302" t="s">
        <v>7283</v>
      </c>
      <c r="C1302" t="s">
        <v>326</v>
      </c>
      <c r="D1302" t="s">
        <v>6933</v>
      </c>
      <c r="F1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2">
        <f>Tabla_Consulta_desde_proyectos[[#This Row],[PRYRAhoras]]-Tabla_Consulta_desde_proyectos[[#This Row],[Actuales]]</f>
        <v>0</v>
      </c>
      <c r="H1302">
        <f>LEN(Tabla_Consulta_desde_proyectos[[#This Row],[PRYApath]])/5-1</f>
        <v>2</v>
      </c>
    </row>
    <row r="1303" spans="1:8" hidden="1" x14ac:dyDescent="0.3">
      <c r="A1303" t="s">
        <v>73</v>
      </c>
      <c r="B1303" t="s">
        <v>7284</v>
      </c>
      <c r="C1303" t="s">
        <v>1087</v>
      </c>
      <c r="D1303" t="s">
        <v>6935</v>
      </c>
      <c r="F1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3">
        <f>Tabla_Consulta_desde_proyectos[[#This Row],[PRYRAhoras]]-Tabla_Consulta_desde_proyectos[[#This Row],[Actuales]]</f>
        <v>0</v>
      </c>
      <c r="H1303">
        <f>LEN(Tabla_Consulta_desde_proyectos[[#This Row],[PRYApath]])/5-1</f>
        <v>2</v>
      </c>
    </row>
    <row r="1304" spans="1:8" hidden="1" x14ac:dyDescent="0.3">
      <c r="A1304" t="s">
        <v>73</v>
      </c>
      <c r="B1304" t="s">
        <v>6612</v>
      </c>
      <c r="C1304" t="s">
        <v>1088</v>
      </c>
      <c r="D1304" t="s">
        <v>6937</v>
      </c>
      <c r="F1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4">
        <f>Tabla_Consulta_desde_proyectos[[#This Row],[PRYRAhoras]]-Tabla_Consulta_desde_proyectos[[#This Row],[Actuales]]</f>
        <v>0</v>
      </c>
      <c r="H1304">
        <f>LEN(Tabla_Consulta_desde_proyectos[[#This Row],[PRYApath]])/5-1</f>
        <v>1</v>
      </c>
    </row>
    <row r="1305" spans="1:8" hidden="1" x14ac:dyDescent="0.3">
      <c r="A1305" t="s">
        <v>73</v>
      </c>
      <c r="B1305" t="s">
        <v>6613</v>
      </c>
      <c r="C1305" t="s">
        <v>1092</v>
      </c>
      <c r="D1305" t="s">
        <v>6939</v>
      </c>
      <c r="F1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5">
        <f>Tabla_Consulta_desde_proyectos[[#This Row],[PRYRAhoras]]-Tabla_Consulta_desde_proyectos[[#This Row],[Actuales]]</f>
        <v>0</v>
      </c>
      <c r="H1305">
        <f>LEN(Tabla_Consulta_desde_proyectos[[#This Row],[PRYApath]])/5-1</f>
        <v>1</v>
      </c>
    </row>
    <row r="1306" spans="1:8" hidden="1" x14ac:dyDescent="0.3">
      <c r="A1306" t="s">
        <v>73</v>
      </c>
      <c r="B1306" t="s">
        <v>6614</v>
      </c>
      <c r="C1306" t="s">
        <v>1093</v>
      </c>
      <c r="D1306" t="s">
        <v>6941</v>
      </c>
      <c r="F1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6">
        <f>Tabla_Consulta_desde_proyectos[[#This Row],[PRYRAhoras]]-Tabla_Consulta_desde_proyectos[[#This Row],[Actuales]]</f>
        <v>0</v>
      </c>
      <c r="H1306">
        <f>LEN(Tabla_Consulta_desde_proyectos[[#This Row],[PRYApath]])/5-1</f>
        <v>1</v>
      </c>
    </row>
    <row r="1307" spans="1:8" hidden="1" x14ac:dyDescent="0.3">
      <c r="A1307" t="s">
        <v>73</v>
      </c>
      <c r="B1307" t="s">
        <v>6615</v>
      </c>
      <c r="C1307" t="s">
        <v>1094</v>
      </c>
      <c r="D1307" t="s">
        <v>6943</v>
      </c>
      <c r="F1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07">
        <f>Tabla_Consulta_desde_proyectos[[#This Row],[PRYRAhoras]]-Tabla_Consulta_desde_proyectos[[#This Row],[Actuales]]</f>
        <v>0</v>
      </c>
      <c r="H1307">
        <f>LEN(Tabla_Consulta_desde_proyectos[[#This Row],[PRYApath]])/5-1</f>
        <v>1</v>
      </c>
    </row>
    <row r="1308" spans="1:8" hidden="1" x14ac:dyDescent="0.3">
      <c r="A1308" t="s">
        <v>73</v>
      </c>
      <c r="B1308" t="s">
        <v>6620</v>
      </c>
      <c r="C1308" t="s">
        <v>7285</v>
      </c>
      <c r="D1308" t="s">
        <v>7286</v>
      </c>
      <c r="E1308">
        <v>417</v>
      </c>
      <c r="F1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417</v>
      </c>
      <c r="G1308">
        <f>Tabla_Consulta_desde_proyectos[[#This Row],[PRYRAhoras]]-Tabla_Consulta_desde_proyectos[[#This Row],[Actuales]]</f>
        <v>0</v>
      </c>
      <c r="H1308">
        <f>LEN(Tabla_Consulta_desde_proyectos[[#This Row],[PRYApath]])/5-1</f>
        <v>0</v>
      </c>
    </row>
    <row r="1309" spans="1:8" hidden="1" x14ac:dyDescent="0.3">
      <c r="A1309" t="s">
        <v>73</v>
      </c>
      <c r="B1309" t="s">
        <v>5035</v>
      </c>
      <c r="C1309" t="s">
        <v>326</v>
      </c>
      <c r="D1309" t="s">
        <v>6958</v>
      </c>
      <c r="E1309">
        <v>2.9</v>
      </c>
      <c r="F1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2.9</v>
      </c>
      <c r="G1309">
        <f>Tabla_Consulta_desde_proyectos[[#This Row],[PRYRAhoras]]-Tabla_Consulta_desde_proyectos[[#This Row],[Actuales]]</f>
        <v>0</v>
      </c>
      <c r="H1309">
        <f>LEN(Tabla_Consulta_desde_proyectos[[#This Row],[PRYApath]])/5-1</f>
        <v>1</v>
      </c>
    </row>
    <row r="1310" spans="1:8" hidden="1" x14ac:dyDescent="0.3">
      <c r="A1310" t="s">
        <v>73</v>
      </c>
      <c r="B1310" t="s">
        <v>6623</v>
      </c>
      <c r="C1310" t="s">
        <v>1087</v>
      </c>
      <c r="D1310" t="s">
        <v>6960</v>
      </c>
      <c r="F1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0">
        <f>Tabla_Consulta_desde_proyectos[[#This Row],[PRYRAhoras]]-Tabla_Consulta_desde_proyectos[[#This Row],[Actuales]]</f>
        <v>0</v>
      </c>
      <c r="H1310">
        <f>LEN(Tabla_Consulta_desde_proyectos[[#This Row],[PRYApath]])/5-1</f>
        <v>1</v>
      </c>
    </row>
    <row r="1311" spans="1:8" hidden="1" x14ac:dyDescent="0.3">
      <c r="A1311" t="s">
        <v>73</v>
      </c>
      <c r="B1311" t="s">
        <v>6624</v>
      </c>
      <c r="C1311" t="s">
        <v>1088</v>
      </c>
      <c r="D1311" t="s">
        <v>6931</v>
      </c>
      <c r="E1311">
        <v>7.75</v>
      </c>
      <c r="F1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7.75</v>
      </c>
      <c r="G1311">
        <f>Tabla_Consulta_desde_proyectos[[#This Row],[PRYRAhoras]]-Tabla_Consulta_desde_proyectos[[#This Row],[Actuales]]</f>
        <v>0</v>
      </c>
      <c r="H1311">
        <f>LEN(Tabla_Consulta_desde_proyectos[[#This Row],[PRYApath]])/5-1</f>
        <v>1</v>
      </c>
    </row>
    <row r="1312" spans="1:8" hidden="1" x14ac:dyDescent="0.3">
      <c r="A1312" t="s">
        <v>73</v>
      </c>
      <c r="B1312" t="s">
        <v>5038</v>
      </c>
      <c r="C1312" t="s">
        <v>326</v>
      </c>
      <c r="D1312" t="s">
        <v>6933</v>
      </c>
      <c r="E1312">
        <v>7.75</v>
      </c>
      <c r="F1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7.75</v>
      </c>
      <c r="G1312">
        <f>Tabla_Consulta_desde_proyectos[[#This Row],[PRYRAhoras]]-Tabla_Consulta_desde_proyectos[[#This Row],[Actuales]]</f>
        <v>0</v>
      </c>
      <c r="H1312">
        <f>LEN(Tabla_Consulta_desde_proyectos[[#This Row],[PRYApath]])/5-1</f>
        <v>2</v>
      </c>
    </row>
    <row r="1313" spans="1:8" hidden="1" x14ac:dyDescent="0.3">
      <c r="A1313" t="s">
        <v>73</v>
      </c>
      <c r="B1313" t="s">
        <v>7287</v>
      </c>
      <c r="C1313" t="s">
        <v>1087</v>
      </c>
      <c r="D1313" t="s">
        <v>6963</v>
      </c>
      <c r="F1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3">
        <f>Tabla_Consulta_desde_proyectos[[#This Row],[PRYRAhoras]]-Tabla_Consulta_desde_proyectos[[#This Row],[Actuales]]</f>
        <v>0</v>
      </c>
      <c r="H1313">
        <f>LEN(Tabla_Consulta_desde_proyectos[[#This Row],[PRYApath]])/5-1</f>
        <v>2</v>
      </c>
    </row>
    <row r="1314" spans="1:8" hidden="1" x14ac:dyDescent="0.3">
      <c r="A1314" t="s">
        <v>73</v>
      </c>
      <c r="B1314" t="s">
        <v>6625</v>
      </c>
      <c r="C1314" t="s">
        <v>1092</v>
      </c>
      <c r="D1314" t="s">
        <v>6965</v>
      </c>
      <c r="E1314">
        <v>400.35</v>
      </c>
      <c r="F1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400.35</v>
      </c>
      <c r="G1314">
        <f>Tabla_Consulta_desde_proyectos[[#This Row],[PRYRAhoras]]-Tabla_Consulta_desde_proyectos[[#This Row],[Actuales]]</f>
        <v>0</v>
      </c>
      <c r="H1314">
        <f>LEN(Tabla_Consulta_desde_proyectos[[#This Row],[PRYApath]])/5-1</f>
        <v>1</v>
      </c>
    </row>
    <row r="1315" spans="1:8" hidden="1" x14ac:dyDescent="0.3">
      <c r="A1315" t="s">
        <v>73</v>
      </c>
      <c r="B1315" t="s">
        <v>5039</v>
      </c>
      <c r="C1315" t="s">
        <v>326</v>
      </c>
      <c r="D1315" t="s">
        <v>6965</v>
      </c>
      <c r="E1315">
        <v>361.85</v>
      </c>
      <c r="F1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361.85</v>
      </c>
      <c r="G1315">
        <f>Tabla_Consulta_desde_proyectos[[#This Row],[PRYRAhoras]]-Tabla_Consulta_desde_proyectos[[#This Row],[Actuales]]</f>
        <v>0</v>
      </c>
      <c r="H1315">
        <f>LEN(Tabla_Consulta_desde_proyectos[[#This Row],[PRYApath]])/5-1</f>
        <v>2</v>
      </c>
    </row>
    <row r="1316" spans="1:8" hidden="1" x14ac:dyDescent="0.3">
      <c r="A1316" t="s">
        <v>73</v>
      </c>
      <c r="B1316" t="s">
        <v>5045</v>
      </c>
      <c r="C1316" t="s">
        <v>1087</v>
      </c>
      <c r="D1316" t="s">
        <v>6966</v>
      </c>
      <c r="E1316">
        <v>38.5</v>
      </c>
      <c r="F1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38.5</v>
      </c>
      <c r="G1316">
        <f>Tabla_Consulta_desde_proyectos[[#This Row],[PRYRAhoras]]-Tabla_Consulta_desde_proyectos[[#This Row],[Actuales]]</f>
        <v>0</v>
      </c>
      <c r="H1316">
        <f>LEN(Tabla_Consulta_desde_proyectos[[#This Row],[PRYApath]])/5-1</f>
        <v>2</v>
      </c>
    </row>
    <row r="1317" spans="1:8" hidden="1" x14ac:dyDescent="0.3">
      <c r="A1317" t="s">
        <v>73</v>
      </c>
      <c r="B1317" t="s">
        <v>7288</v>
      </c>
      <c r="C1317" t="s">
        <v>1088</v>
      </c>
      <c r="D1317" t="s">
        <v>6968</v>
      </c>
      <c r="F1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7">
        <f>Tabla_Consulta_desde_proyectos[[#This Row],[PRYRAhoras]]-Tabla_Consulta_desde_proyectos[[#This Row],[Actuales]]</f>
        <v>0</v>
      </c>
      <c r="H1317">
        <f>LEN(Tabla_Consulta_desde_proyectos[[#This Row],[PRYApath]])/5-1</f>
        <v>2</v>
      </c>
    </row>
    <row r="1318" spans="1:8" hidden="1" x14ac:dyDescent="0.3">
      <c r="A1318" t="s">
        <v>73</v>
      </c>
      <c r="B1318" t="s">
        <v>7289</v>
      </c>
      <c r="C1318" t="s">
        <v>1092</v>
      </c>
      <c r="D1318" t="s">
        <v>6939</v>
      </c>
      <c r="F1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8">
        <f>Tabla_Consulta_desde_proyectos[[#This Row],[PRYRAhoras]]-Tabla_Consulta_desde_proyectos[[#This Row],[Actuales]]</f>
        <v>0</v>
      </c>
      <c r="H1318">
        <f>LEN(Tabla_Consulta_desde_proyectos[[#This Row],[PRYApath]])/5-1</f>
        <v>2</v>
      </c>
    </row>
    <row r="1319" spans="1:8" hidden="1" x14ac:dyDescent="0.3">
      <c r="A1319" t="s">
        <v>73</v>
      </c>
      <c r="B1319" t="s">
        <v>7290</v>
      </c>
      <c r="C1319" t="s">
        <v>1093</v>
      </c>
      <c r="D1319" t="s">
        <v>6971</v>
      </c>
      <c r="F1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19">
        <f>Tabla_Consulta_desde_proyectos[[#This Row],[PRYRAhoras]]-Tabla_Consulta_desde_proyectos[[#This Row],[Actuales]]</f>
        <v>0</v>
      </c>
      <c r="H1319">
        <f>LEN(Tabla_Consulta_desde_proyectos[[#This Row],[PRYApath]])/5-1</f>
        <v>2</v>
      </c>
    </row>
    <row r="1320" spans="1:8" hidden="1" x14ac:dyDescent="0.3">
      <c r="A1320" t="s">
        <v>73</v>
      </c>
      <c r="B1320" t="s">
        <v>6626</v>
      </c>
      <c r="C1320" t="s">
        <v>1093</v>
      </c>
      <c r="D1320" t="s">
        <v>6972</v>
      </c>
      <c r="F1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0">
        <f>Tabla_Consulta_desde_proyectos[[#This Row],[PRYRAhoras]]-Tabla_Consulta_desde_proyectos[[#This Row],[Actuales]]</f>
        <v>0</v>
      </c>
      <c r="H1320">
        <f>LEN(Tabla_Consulta_desde_proyectos[[#This Row],[PRYApath]])/5-1</f>
        <v>1</v>
      </c>
    </row>
    <row r="1321" spans="1:8" hidden="1" x14ac:dyDescent="0.3">
      <c r="A1321" t="s">
        <v>73</v>
      </c>
      <c r="B1321" t="s">
        <v>6627</v>
      </c>
      <c r="C1321" t="s">
        <v>1094</v>
      </c>
      <c r="D1321" t="s">
        <v>6974</v>
      </c>
      <c r="F1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1">
        <f>Tabla_Consulta_desde_proyectos[[#This Row],[PRYRAhoras]]-Tabla_Consulta_desde_proyectos[[#This Row],[Actuales]]</f>
        <v>0</v>
      </c>
      <c r="H1321">
        <f>LEN(Tabla_Consulta_desde_proyectos[[#This Row],[PRYApath]])/5-1</f>
        <v>1</v>
      </c>
    </row>
    <row r="1322" spans="1:8" hidden="1" x14ac:dyDescent="0.3">
      <c r="A1322" t="s">
        <v>73</v>
      </c>
      <c r="B1322" t="s">
        <v>5046</v>
      </c>
      <c r="C1322" t="s">
        <v>3904</v>
      </c>
      <c r="D1322" t="s">
        <v>6975</v>
      </c>
      <c r="E1322">
        <v>6</v>
      </c>
      <c r="F1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1322">
        <f>Tabla_Consulta_desde_proyectos[[#This Row],[PRYRAhoras]]-Tabla_Consulta_desde_proyectos[[#This Row],[Actuales]]</f>
        <v>0</v>
      </c>
      <c r="H1322">
        <f>LEN(Tabla_Consulta_desde_proyectos[[#This Row],[PRYApath]])/5-1</f>
        <v>1</v>
      </c>
    </row>
    <row r="1323" spans="1:8" hidden="1" x14ac:dyDescent="0.3">
      <c r="A1323" t="s">
        <v>73</v>
      </c>
      <c r="B1323" t="s">
        <v>6628</v>
      </c>
      <c r="C1323" t="s">
        <v>3905</v>
      </c>
      <c r="D1323" t="s">
        <v>6977</v>
      </c>
      <c r="F1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3">
        <f>Tabla_Consulta_desde_proyectos[[#This Row],[PRYRAhoras]]-Tabla_Consulta_desde_proyectos[[#This Row],[Actuales]]</f>
        <v>0</v>
      </c>
      <c r="H1323">
        <f>LEN(Tabla_Consulta_desde_proyectos[[#This Row],[PRYApath]])/5-1</f>
        <v>1</v>
      </c>
    </row>
    <row r="1324" spans="1:8" hidden="1" x14ac:dyDescent="0.3">
      <c r="A1324" t="s">
        <v>73</v>
      </c>
      <c r="B1324" t="s">
        <v>6629</v>
      </c>
      <c r="C1324" t="s">
        <v>4336</v>
      </c>
      <c r="D1324" t="s">
        <v>6979</v>
      </c>
      <c r="F1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4">
        <f>Tabla_Consulta_desde_proyectos[[#This Row],[PRYRAhoras]]-Tabla_Consulta_desde_proyectos[[#This Row],[Actuales]]</f>
        <v>0</v>
      </c>
      <c r="H1324">
        <f>LEN(Tabla_Consulta_desde_proyectos[[#This Row],[PRYApath]])/5-1</f>
        <v>1</v>
      </c>
    </row>
    <row r="1325" spans="1:8" hidden="1" x14ac:dyDescent="0.3">
      <c r="A1325" t="s">
        <v>73</v>
      </c>
      <c r="B1325" t="s">
        <v>6630</v>
      </c>
      <c r="C1325" t="s">
        <v>4337</v>
      </c>
      <c r="D1325" t="s">
        <v>6981</v>
      </c>
      <c r="F1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5">
        <f>Tabla_Consulta_desde_proyectos[[#This Row],[PRYRAhoras]]-Tabla_Consulta_desde_proyectos[[#This Row],[Actuales]]</f>
        <v>0</v>
      </c>
      <c r="H1325">
        <f>LEN(Tabla_Consulta_desde_proyectos[[#This Row],[PRYApath]])/5-1</f>
        <v>1</v>
      </c>
    </row>
    <row r="1326" spans="1:8" hidden="1" x14ac:dyDescent="0.3">
      <c r="A1326" t="s">
        <v>73</v>
      </c>
      <c r="B1326" t="s">
        <v>7291</v>
      </c>
      <c r="C1326" t="s">
        <v>4338</v>
      </c>
      <c r="D1326" t="s">
        <v>6983</v>
      </c>
      <c r="F1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6">
        <f>Tabla_Consulta_desde_proyectos[[#This Row],[PRYRAhoras]]-Tabla_Consulta_desde_proyectos[[#This Row],[Actuales]]</f>
        <v>0</v>
      </c>
      <c r="H1326">
        <f>LEN(Tabla_Consulta_desde_proyectos[[#This Row],[PRYApath]])/5-1</f>
        <v>1</v>
      </c>
    </row>
    <row r="1327" spans="1:8" hidden="1" x14ac:dyDescent="0.3">
      <c r="A1327" t="s">
        <v>73</v>
      </c>
      <c r="B1327" t="s">
        <v>7292</v>
      </c>
      <c r="C1327" t="s">
        <v>326</v>
      </c>
      <c r="D1327" t="s">
        <v>6985</v>
      </c>
      <c r="F1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7">
        <f>Tabla_Consulta_desde_proyectos[[#This Row],[PRYRAhoras]]-Tabla_Consulta_desde_proyectos[[#This Row],[Actuales]]</f>
        <v>0</v>
      </c>
      <c r="H1327">
        <f>LEN(Tabla_Consulta_desde_proyectos[[#This Row],[PRYApath]])/5-1</f>
        <v>2</v>
      </c>
    </row>
    <row r="1328" spans="1:8" hidden="1" x14ac:dyDescent="0.3">
      <c r="A1328" t="s">
        <v>73</v>
      </c>
      <c r="B1328" t="s">
        <v>7293</v>
      </c>
      <c r="C1328" t="s">
        <v>1087</v>
      </c>
      <c r="D1328" t="s">
        <v>6986</v>
      </c>
      <c r="F1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8">
        <f>Tabla_Consulta_desde_proyectos[[#This Row],[PRYRAhoras]]-Tabla_Consulta_desde_proyectos[[#This Row],[Actuales]]</f>
        <v>0</v>
      </c>
      <c r="H1328">
        <f>LEN(Tabla_Consulta_desde_proyectos[[#This Row],[PRYApath]])/5-1</f>
        <v>2</v>
      </c>
    </row>
    <row r="1329" spans="1:8" hidden="1" x14ac:dyDescent="0.3">
      <c r="A1329" t="s">
        <v>73</v>
      </c>
      <c r="B1329" t="s">
        <v>7294</v>
      </c>
      <c r="C1329" t="s">
        <v>1088</v>
      </c>
      <c r="D1329" t="s">
        <v>6988</v>
      </c>
      <c r="F1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29">
        <f>Tabla_Consulta_desde_proyectos[[#This Row],[PRYRAhoras]]-Tabla_Consulta_desde_proyectos[[#This Row],[Actuales]]</f>
        <v>0</v>
      </c>
      <c r="H1329">
        <f>LEN(Tabla_Consulta_desde_proyectos[[#This Row],[PRYApath]])/5-1</f>
        <v>2</v>
      </c>
    </row>
    <row r="1330" spans="1:8" hidden="1" x14ac:dyDescent="0.3">
      <c r="A1330" t="s">
        <v>73</v>
      </c>
      <c r="B1330" t="s">
        <v>7295</v>
      </c>
      <c r="C1330" t="s">
        <v>4339</v>
      </c>
      <c r="D1330" t="s">
        <v>6990</v>
      </c>
      <c r="F1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0">
        <f>Tabla_Consulta_desde_proyectos[[#This Row],[PRYRAhoras]]-Tabla_Consulta_desde_proyectos[[#This Row],[Actuales]]</f>
        <v>0</v>
      </c>
      <c r="H1330">
        <f>LEN(Tabla_Consulta_desde_proyectos[[#This Row],[PRYApath]])/5-1</f>
        <v>1</v>
      </c>
    </row>
    <row r="1331" spans="1:8" hidden="1" x14ac:dyDescent="0.3">
      <c r="A1331" t="s">
        <v>73</v>
      </c>
      <c r="B1331" t="s">
        <v>6631</v>
      </c>
      <c r="C1331" t="s">
        <v>7296</v>
      </c>
      <c r="D1331" t="s">
        <v>7297</v>
      </c>
      <c r="F1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1">
        <f>Tabla_Consulta_desde_proyectos[[#This Row],[PRYRAhoras]]-Tabla_Consulta_desde_proyectos[[#This Row],[Actuales]]</f>
        <v>0</v>
      </c>
      <c r="H1331">
        <f>LEN(Tabla_Consulta_desde_proyectos[[#This Row],[PRYApath]])/5-1</f>
        <v>0</v>
      </c>
    </row>
    <row r="1332" spans="1:8" hidden="1" x14ac:dyDescent="0.3">
      <c r="A1332" t="s">
        <v>73</v>
      </c>
      <c r="B1332" t="s">
        <v>6634</v>
      </c>
      <c r="C1332" t="s">
        <v>326</v>
      </c>
      <c r="D1332" t="s">
        <v>7173</v>
      </c>
      <c r="F1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2">
        <f>Tabla_Consulta_desde_proyectos[[#This Row],[PRYRAhoras]]-Tabla_Consulta_desde_proyectos[[#This Row],[Actuales]]</f>
        <v>0</v>
      </c>
      <c r="H1332">
        <f>LEN(Tabla_Consulta_desde_proyectos[[#This Row],[PRYApath]])/5-1</f>
        <v>1</v>
      </c>
    </row>
    <row r="1333" spans="1:8" hidden="1" x14ac:dyDescent="0.3">
      <c r="A1333" t="s">
        <v>73</v>
      </c>
      <c r="B1333" t="s">
        <v>6635</v>
      </c>
      <c r="C1333" t="s">
        <v>1087</v>
      </c>
      <c r="D1333" t="s">
        <v>7175</v>
      </c>
      <c r="F1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3">
        <f>Tabla_Consulta_desde_proyectos[[#This Row],[PRYRAhoras]]-Tabla_Consulta_desde_proyectos[[#This Row],[Actuales]]</f>
        <v>0</v>
      </c>
      <c r="H1333">
        <f>LEN(Tabla_Consulta_desde_proyectos[[#This Row],[PRYApath]])/5-1</f>
        <v>1</v>
      </c>
    </row>
    <row r="1334" spans="1:8" hidden="1" x14ac:dyDescent="0.3">
      <c r="A1334" t="s">
        <v>73</v>
      </c>
      <c r="B1334" t="s">
        <v>6636</v>
      </c>
      <c r="C1334" t="s">
        <v>1088</v>
      </c>
      <c r="D1334" t="s">
        <v>7177</v>
      </c>
      <c r="F1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4">
        <f>Tabla_Consulta_desde_proyectos[[#This Row],[PRYRAhoras]]-Tabla_Consulta_desde_proyectos[[#This Row],[Actuales]]</f>
        <v>0</v>
      </c>
      <c r="H1334">
        <f>LEN(Tabla_Consulta_desde_proyectos[[#This Row],[PRYApath]])/5-1</f>
        <v>1</v>
      </c>
    </row>
    <row r="1335" spans="1:8" hidden="1" x14ac:dyDescent="0.3">
      <c r="A1335" t="s">
        <v>73</v>
      </c>
      <c r="B1335" t="s">
        <v>6637</v>
      </c>
      <c r="C1335" t="s">
        <v>1092</v>
      </c>
      <c r="D1335" t="s">
        <v>7179</v>
      </c>
      <c r="F1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5">
        <f>Tabla_Consulta_desde_proyectos[[#This Row],[PRYRAhoras]]-Tabla_Consulta_desde_proyectos[[#This Row],[Actuales]]</f>
        <v>0</v>
      </c>
      <c r="H1335">
        <f>LEN(Tabla_Consulta_desde_proyectos[[#This Row],[PRYApath]])/5-1</f>
        <v>1</v>
      </c>
    </row>
    <row r="1336" spans="1:8" hidden="1" x14ac:dyDescent="0.3">
      <c r="A1336" t="s">
        <v>73</v>
      </c>
      <c r="B1336" t="s">
        <v>6638</v>
      </c>
      <c r="C1336" t="s">
        <v>1093</v>
      </c>
      <c r="D1336" t="s">
        <v>7181</v>
      </c>
      <c r="F1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6">
        <f>Tabla_Consulta_desde_proyectos[[#This Row],[PRYRAhoras]]-Tabla_Consulta_desde_proyectos[[#This Row],[Actuales]]</f>
        <v>0</v>
      </c>
      <c r="H1336">
        <f>LEN(Tabla_Consulta_desde_proyectos[[#This Row],[PRYApath]])/5-1</f>
        <v>1</v>
      </c>
    </row>
    <row r="1337" spans="1:8" hidden="1" x14ac:dyDescent="0.3">
      <c r="A1337" t="s">
        <v>73</v>
      </c>
      <c r="B1337" t="s">
        <v>6639</v>
      </c>
      <c r="C1337" t="s">
        <v>1094</v>
      </c>
      <c r="D1337" t="s">
        <v>7183</v>
      </c>
      <c r="F1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7">
        <f>Tabla_Consulta_desde_proyectos[[#This Row],[PRYRAhoras]]-Tabla_Consulta_desde_proyectos[[#This Row],[Actuales]]</f>
        <v>0</v>
      </c>
      <c r="H1337">
        <f>LEN(Tabla_Consulta_desde_proyectos[[#This Row],[PRYApath]])/5-1</f>
        <v>1</v>
      </c>
    </row>
    <row r="1338" spans="1:8" hidden="1" x14ac:dyDescent="0.3">
      <c r="A1338" t="s">
        <v>73</v>
      </c>
      <c r="B1338" t="s">
        <v>6640</v>
      </c>
      <c r="C1338" t="s">
        <v>7185</v>
      </c>
      <c r="D1338" t="s">
        <v>7186</v>
      </c>
      <c r="F1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8">
        <f>Tabla_Consulta_desde_proyectos[[#This Row],[PRYRAhoras]]-Tabla_Consulta_desde_proyectos[[#This Row],[Actuales]]</f>
        <v>0</v>
      </c>
      <c r="H1338">
        <f>LEN(Tabla_Consulta_desde_proyectos[[#This Row],[PRYApath]])/5-1</f>
        <v>1</v>
      </c>
    </row>
    <row r="1339" spans="1:8" hidden="1" x14ac:dyDescent="0.3">
      <c r="A1339" t="s">
        <v>73</v>
      </c>
      <c r="B1339" t="s">
        <v>6641</v>
      </c>
      <c r="C1339" t="s">
        <v>7188</v>
      </c>
      <c r="D1339" t="s">
        <v>7189</v>
      </c>
      <c r="F1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39">
        <f>Tabla_Consulta_desde_proyectos[[#This Row],[PRYRAhoras]]-Tabla_Consulta_desde_proyectos[[#This Row],[Actuales]]</f>
        <v>0</v>
      </c>
      <c r="H1339">
        <f>LEN(Tabla_Consulta_desde_proyectos[[#This Row],[PRYApath]])/5-1</f>
        <v>1</v>
      </c>
    </row>
    <row r="1340" spans="1:8" hidden="1" x14ac:dyDescent="0.3">
      <c r="A1340" t="s">
        <v>73</v>
      </c>
      <c r="B1340" t="s">
        <v>6642</v>
      </c>
      <c r="C1340" t="s">
        <v>4336</v>
      </c>
      <c r="D1340" t="s">
        <v>7027</v>
      </c>
      <c r="F1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0">
        <f>Tabla_Consulta_desde_proyectos[[#This Row],[PRYRAhoras]]-Tabla_Consulta_desde_proyectos[[#This Row],[Actuales]]</f>
        <v>0</v>
      </c>
      <c r="H1340">
        <f>LEN(Tabla_Consulta_desde_proyectos[[#This Row],[PRYApath]])/5-1</f>
        <v>1</v>
      </c>
    </row>
    <row r="1341" spans="1:8" hidden="1" x14ac:dyDescent="0.3">
      <c r="A1341" t="s">
        <v>73</v>
      </c>
      <c r="B1341" t="s">
        <v>6644</v>
      </c>
      <c r="C1341" t="s">
        <v>7298</v>
      </c>
      <c r="D1341" t="s">
        <v>7299</v>
      </c>
      <c r="F1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1">
        <f>Tabla_Consulta_desde_proyectos[[#This Row],[PRYRAhoras]]-Tabla_Consulta_desde_proyectos[[#This Row],[Actuales]]</f>
        <v>0</v>
      </c>
      <c r="H1341">
        <f>LEN(Tabla_Consulta_desde_proyectos[[#This Row],[PRYApath]])/5-1</f>
        <v>0</v>
      </c>
    </row>
    <row r="1342" spans="1:8" hidden="1" x14ac:dyDescent="0.3">
      <c r="A1342" t="s">
        <v>73</v>
      </c>
      <c r="B1342" t="s">
        <v>6647</v>
      </c>
      <c r="C1342" t="s">
        <v>326</v>
      </c>
      <c r="D1342" t="s">
        <v>6396</v>
      </c>
      <c r="F1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2">
        <f>Tabla_Consulta_desde_proyectos[[#This Row],[PRYRAhoras]]-Tabla_Consulta_desde_proyectos[[#This Row],[Actuales]]</f>
        <v>0</v>
      </c>
      <c r="H1342">
        <f>LEN(Tabla_Consulta_desde_proyectos[[#This Row],[PRYApath]])/5-1</f>
        <v>1</v>
      </c>
    </row>
    <row r="1343" spans="1:8" hidden="1" x14ac:dyDescent="0.3">
      <c r="A1343" t="s">
        <v>73</v>
      </c>
      <c r="B1343" t="s">
        <v>6648</v>
      </c>
      <c r="C1343" t="s">
        <v>1087</v>
      </c>
      <c r="D1343" t="s">
        <v>6397</v>
      </c>
      <c r="F1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3">
        <f>Tabla_Consulta_desde_proyectos[[#This Row],[PRYRAhoras]]-Tabla_Consulta_desde_proyectos[[#This Row],[Actuales]]</f>
        <v>0</v>
      </c>
      <c r="H1343">
        <f>LEN(Tabla_Consulta_desde_proyectos[[#This Row],[PRYApath]])/5-1</f>
        <v>1</v>
      </c>
    </row>
    <row r="1344" spans="1:8" hidden="1" x14ac:dyDescent="0.3">
      <c r="A1344" t="s">
        <v>73</v>
      </c>
      <c r="B1344" t="s">
        <v>6649</v>
      </c>
      <c r="C1344" t="s">
        <v>1088</v>
      </c>
      <c r="D1344" t="s">
        <v>6398</v>
      </c>
      <c r="F1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4">
        <f>Tabla_Consulta_desde_proyectos[[#This Row],[PRYRAhoras]]-Tabla_Consulta_desde_proyectos[[#This Row],[Actuales]]</f>
        <v>0</v>
      </c>
      <c r="H1344">
        <f>LEN(Tabla_Consulta_desde_proyectos[[#This Row],[PRYApath]])/5-1</f>
        <v>1</v>
      </c>
    </row>
    <row r="1345" spans="1:8" hidden="1" x14ac:dyDescent="0.3">
      <c r="A1345" t="s">
        <v>73</v>
      </c>
      <c r="B1345" t="s">
        <v>6650</v>
      </c>
      <c r="C1345" t="s">
        <v>1092</v>
      </c>
      <c r="D1345" t="s">
        <v>6399</v>
      </c>
      <c r="F1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5">
        <f>Tabla_Consulta_desde_proyectos[[#This Row],[PRYRAhoras]]-Tabla_Consulta_desde_proyectos[[#This Row],[Actuales]]</f>
        <v>0</v>
      </c>
      <c r="H1345">
        <f>LEN(Tabla_Consulta_desde_proyectos[[#This Row],[PRYApath]])/5-1</f>
        <v>1</v>
      </c>
    </row>
    <row r="1346" spans="1:8" hidden="1" x14ac:dyDescent="0.3">
      <c r="A1346" t="s">
        <v>73</v>
      </c>
      <c r="B1346" t="s">
        <v>6651</v>
      </c>
      <c r="C1346" t="s">
        <v>1093</v>
      </c>
      <c r="D1346" t="s">
        <v>6400</v>
      </c>
      <c r="F1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6">
        <f>Tabla_Consulta_desde_proyectos[[#This Row],[PRYRAhoras]]-Tabla_Consulta_desde_proyectos[[#This Row],[Actuales]]</f>
        <v>0</v>
      </c>
      <c r="H1346">
        <f>LEN(Tabla_Consulta_desde_proyectos[[#This Row],[PRYApath]])/5-1</f>
        <v>1</v>
      </c>
    </row>
    <row r="1347" spans="1:8" hidden="1" x14ac:dyDescent="0.3">
      <c r="A1347" t="s">
        <v>73</v>
      </c>
      <c r="B1347" t="s">
        <v>6652</v>
      </c>
      <c r="C1347" t="s">
        <v>1094</v>
      </c>
      <c r="D1347" t="s">
        <v>6401</v>
      </c>
      <c r="F1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7">
        <f>Tabla_Consulta_desde_proyectos[[#This Row],[PRYRAhoras]]-Tabla_Consulta_desde_proyectos[[#This Row],[Actuales]]</f>
        <v>0</v>
      </c>
      <c r="H1347">
        <f>LEN(Tabla_Consulta_desde_proyectos[[#This Row],[PRYApath]])/5-1</f>
        <v>1</v>
      </c>
    </row>
    <row r="1348" spans="1:8" hidden="1" x14ac:dyDescent="0.3">
      <c r="A1348" t="s">
        <v>73</v>
      </c>
      <c r="B1348" t="s">
        <v>6653</v>
      </c>
      <c r="C1348" t="s">
        <v>3904</v>
      </c>
      <c r="D1348" t="s">
        <v>6950</v>
      </c>
      <c r="F1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8">
        <f>Tabla_Consulta_desde_proyectos[[#This Row],[PRYRAhoras]]-Tabla_Consulta_desde_proyectos[[#This Row],[Actuales]]</f>
        <v>0</v>
      </c>
      <c r="H1348">
        <f>LEN(Tabla_Consulta_desde_proyectos[[#This Row],[PRYApath]])/5-1</f>
        <v>1</v>
      </c>
    </row>
    <row r="1349" spans="1:8" hidden="1" x14ac:dyDescent="0.3">
      <c r="A1349" t="s">
        <v>73</v>
      </c>
      <c r="B1349" t="s">
        <v>6654</v>
      </c>
      <c r="C1349" t="s">
        <v>3905</v>
      </c>
      <c r="D1349" t="s">
        <v>6952</v>
      </c>
      <c r="F1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49">
        <f>Tabla_Consulta_desde_proyectos[[#This Row],[PRYRAhoras]]-Tabla_Consulta_desde_proyectos[[#This Row],[Actuales]]</f>
        <v>0</v>
      </c>
      <c r="H1349">
        <f>LEN(Tabla_Consulta_desde_proyectos[[#This Row],[PRYApath]])/5-1</f>
        <v>1</v>
      </c>
    </row>
    <row r="1350" spans="1:8" hidden="1" x14ac:dyDescent="0.3">
      <c r="A1350" t="s">
        <v>73</v>
      </c>
      <c r="B1350" t="s">
        <v>6655</v>
      </c>
      <c r="C1350" t="s">
        <v>4336</v>
      </c>
      <c r="D1350" t="s">
        <v>6405</v>
      </c>
      <c r="F1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0">
        <f>Tabla_Consulta_desde_proyectos[[#This Row],[PRYRAhoras]]-Tabla_Consulta_desde_proyectos[[#This Row],[Actuales]]</f>
        <v>0</v>
      </c>
      <c r="H1350">
        <f>LEN(Tabla_Consulta_desde_proyectos[[#This Row],[PRYApath]])/5-1</f>
        <v>1</v>
      </c>
    </row>
    <row r="1351" spans="1:8" hidden="1" x14ac:dyDescent="0.3">
      <c r="A1351" t="s">
        <v>73</v>
      </c>
      <c r="B1351" t="s">
        <v>6656</v>
      </c>
      <c r="C1351" t="s">
        <v>4337</v>
      </c>
      <c r="D1351" t="s">
        <v>6954</v>
      </c>
      <c r="F1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1">
        <f>Tabla_Consulta_desde_proyectos[[#This Row],[PRYRAhoras]]-Tabla_Consulta_desde_proyectos[[#This Row],[Actuales]]</f>
        <v>0</v>
      </c>
      <c r="H1351">
        <f>LEN(Tabla_Consulta_desde_proyectos[[#This Row],[PRYApath]])/5-1</f>
        <v>1</v>
      </c>
    </row>
    <row r="1352" spans="1:8" hidden="1" x14ac:dyDescent="0.3">
      <c r="A1352" t="s">
        <v>4652</v>
      </c>
      <c r="B1352" t="s">
        <v>1085</v>
      </c>
      <c r="C1352" t="s">
        <v>7300</v>
      </c>
      <c r="D1352" t="s">
        <v>7301</v>
      </c>
      <c r="F1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2">
        <f>Tabla_Consulta_desde_proyectos[[#This Row],[PRYRAhoras]]-Tabla_Consulta_desde_proyectos[[#This Row],[Actuales]]</f>
        <v>0</v>
      </c>
      <c r="H1352">
        <f>LEN(Tabla_Consulta_desde_proyectos[[#This Row],[PRYApath]])/5-1</f>
        <v>0</v>
      </c>
    </row>
    <row r="1353" spans="1:8" hidden="1" x14ac:dyDescent="0.3">
      <c r="A1353" t="s">
        <v>4652</v>
      </c>
      <c r="B1353" t="s">
        <v>1086</v>
      </c>
      <c r="C1353" t="s">
        <v>6387</v>
      </c>
      <c r="D1353" t="s">
        <v>7302</v>
      </c>
      <c r="F1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3">
        <f>Tabla_Consulta_desde_proyectos[[#This Row],[PRYRAhoras]]-Tabla_Consulta_desde_proyectos[[#This Row],[Actuales]]</f>
        <v>0</v>
      </c>
      <c r="H1353">
        <f>LEN(Tabla_Consulta_desde_proyectos[[#This Row],[PRYApath]])/5-1</f>
        <v>1</v>
      </c>
    </row>
    <row r="1354" spans="1:8" hidden="1" x14ac:dyDescent="0.3">
      <c r="A1354" t="s">
        <v>4652</v>
      </c>
      <c r="B1354" t="s">
        <v>4925</v>
      </c>
      <c r="C1354" t="s">
        <v>326</v>
      </c>
      <c r="D1354" t="s">
        <v>6389</v>
      </c>
      <c r="F1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4">
        <f>Tabla_Consulta_desde_proyectos[[#This Row],[PRYRAhoras]]-Tabla_Consulta_desde_proyectos[[#This Row],[Actuales]]</f>
        <v>0</v>
      </c>
      <c r="H1354">
        <f>LEN(Tabla_Consulta_desde_proyectos[[#This Row],[PRYApath]])/5-1</f>
        <v>2</v>
      </c>
    </row>
    <row r="1355" spans="1:8" hidden="1" x14ac:dyDescent="0.3">
      <c r="A1355" t="s">
        <v>4652</v>
      </c>
      <c r="B1355" t="s">
        <v>4926</v>
      </c>
      <c r="C1355" t="s">
        <v>1087</v>
      </c>
      <c r="D1355" t="s">
        <v>6390</v>
      </c>
      <c r="F1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5">
        <f>Tabla_Consulta_desde_proyectos[[#This Row],[PRYRAhoras]]-Tabla_Consulta_desde_proyectos[[#This Row],[Actuales]]</f>
        <v>0</v>
      </c>
      <c r="H1355">
        <f>LEN(Tabla_Consulta_desde_proyectos[[#This Row],[PRYApath]])/5-1</f>
        <v>2</v>
      </c>
    </row>
    <row r="1356" spans="1:8" hidden="1" x14ac:dyDescent="0.3">
      <c r="A1356" t="s">
        <v>4652</v>
      </c>
      <c r="B1356" t="s">
        <v>4927</v>
      </c>
      <c r="C1356" t="s">
        <v>1088</v>
      </c>
      <c r="D1356" t="s">
        <v>6391</v>
      </c>
      <c r="F1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6">
        <f>Tabla_Consulta_desde_proyectos[[#This Row],[PRYRAhoras]]-Tabla_Consulta_desde_proyectos[[#This Row],[Actuales]]</f>
        <v>0</v>
      </c>
      <c r="H1356">
        <f>LEN(Tabla_Consulta_desde_proyectos[[#This Row],[PRYApath]])/5-1</f>
        <v>2</v>
      </c>
    </row>
    <row r="1357" spans="1:8" hidden="1" x14ac:dyDescent="0.3">
      <c r="A1357" t="s">
        <v>4652</v>
      </c>
      <c r="B1357" t="s">
        <v>4708</v>
      </c>
      <c r="C1357" t="s">
        <v>1092</v>
      </c>
      <c r="D1357" t="s">
        <v>7147</v>
      </c>
      <c r="F1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7">
        <f>Tabla_Consulta_desde_proyectos[[#This Row],[PRYRAhoras]]-Tabla_Consulta_desde_proyectos[[#This Row],[Actuales]]</f>
        <v>0</v>
      </c>
      <c r="H1357">
        <f>LEN(Tabla_Consulta_desde_proyectos[[#This Row],[PRYApath]])/5-1</f>
        <v>2</v>
      </c>
    </row>
    <row r="1358" spans="1:8" hidden="1" x14ac:dyDescent="0.3">
      <c r="A1358" t="s">
        <v>4652</v>
      </c>
      <c r="B1358" t="s">
        <v>6393</v>
      </c>
      <c r="C1358" t="s">
        <v>1093</v>
      </c>
      <c r="D1358" t="s">
        <v>4537</v>
      </c>
      <c r="F1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58">
        <f>Tabla_Consulta_desde_proyectos[[#This Row],[PRYRAhoras]]-Tabla_Consulta_desde_proyectos[[#This Row],[Actuales]]</f>
        <v>0</v>
      </c>
      <c r="H1358">
        <f>LEN(Tabla_Consulta_desde_proyectos[[#This Row],[PRYApath]])/5-1</f>
        <v>2</v>
      </c>
    </row>
    <row r="1359" spans="1:8" hidden="1" x14ac:dyDescent="0.3">
      <c r="A1359" t="s">
        <v>4652</v>
      </c>
      <c r="B1359" t="s">
        <v>1095</v>
      </c>
      <c r="C1359" t="s">
        <v>7303</v>
      </c>
      <c r="D1359" t="s">
        <v>7304</v>
      </c>
      <c r="E1359">
        <v>79</v>
      </c>
      <c r="F1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79</v>
      </c>
      <c r="G1359">
        <f>Tabla_Consulta_desde_proyectos[[#This Row],[PRYRAhoras]]-Tabla_Consulta_desde_proyectos[[#This Row],[Actuales]]</f>
        <v>0</v>
      </c>
      <c r="H1359">
        <f>LEN(Tabla_Consulta_desde_proyectos[[#This Row],[PRYApath]])/5-1</f>
        <v>0</v>
      </c>
    </row>
    <row r="1360" spans="1:8" hidden="1" x14ac:dyDescent="0.3">
      <c r="A1360" t="s">
        <v>4652</v>
      </c>
      <c r="B1360" t="s">
        <v>1096</v>
      </c>
      <c r="C1360" t="s">
        <v>326</v>
      </c>
      <c r="D1360" t="s">
        <v>6396</v>
      </c>
      <c r="E1360">
        <v>9</v>
      </c>
      <c r="F1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1360">
        <f>Tabla_Consulta_desde_proyectos[[#This Row],[PRYRAhoras]]-Tabla_Consulta_desde_proyectos[[#This Row],[Actuales]]</f>
        <v>0</v>
      </c>
      <c r="H1360">
        <f>LEN(Tabla_Consulta_desde_proyectos[[#This Row],[PRYApath]])/5-1</f>
        <v>1</v>
      </c>
    </row>
    <row r="1361" spans="1:8" hidden="1" x14ac:dyDescent="0.3">
      <c r="A1361" t="s">
        <v>4652</v>
      </c>
      <c r="B1361" t="s">
        <v>3515</v>
      </c>
      <c r="C1361" t="s">
        <v>1087</v>
      </c>
      <c r="D1361" t="s">
        <v>6397</v>
      </c>
      <c r="F1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1">
        <f>Tabla_Consulta_desde_proyectos[[#This Row],[PRYRAhoras]]-Tabla_Consulta_desde_proyectos[[#This Row],[Actuales]]</f>
        <v>0</v>
      </c>
      <c r="H1361">
        <f>LEN(Tabla_Consulta_desde_proyectos[[#This Row],[PRYApath]])/5-1</f>
        <v>1</v>
      </c>
    </row>
    <row r="1362" spans="1:8" hidden="1" x14ac:dyDescent="0.3">
      <c r="A1362" t="s">
        <v>4652</v>
      </c>
      <c r="B1362" t="s">
        <v>3516</v>
      </c>
      <c r="C1362" t="s">
        <v>1088</v>
      </c>
      <c r="D1362" t="s">
        <v>6398</v>
      </c>
      <c r="E1362">
        <v>65</v>
      </c>
      <c r="F1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</v>
      </c>
      <c r="G1362">
        <f>Tabla_Consulta_desde_proyectos[[#This Row],[PRYRAhoras]]-Tabla_Consulta_desde_proyectos[[#This Row],[Actuales]]</f>
        <v>0</v>
      </c>
      <c r="H1362">
        <f>LEN(Tabla_Consulta_desde_proyectos[[#This Row],[PRYApath]])/5-1</f>
        <v>1</v>
      </c>
    </row>
    <row r="1363" spans="1:8" hidden="1" x14ac:dyDescent="0.3">
      <c r="A1363" t="s">
        <v>4652</v>
      </c>
      <c r="B1363" t="s">
        <v>3517</v>
      </c>
      <c r="C1363" t="s">
        <v>1092</v>
      </c>
      <c r="D1363" t="s">
        <v>6399</v>
      </c>
      <c r="E1363">
        <v>3</v>
      </c>
      <c r="F1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1363">
        <f>Tabla_Consulta_desde_proyectos[[#This Row],[PRYRAhoras]]-Tabla_Consulta_desde_proyectos[[#This Row],[Actuales]]</f>
        <v>0</v>
      </c>
      <c r="H1363">
        <f>LEN(Tabla_Consulta_desde_proyectos[[#This Row],[PRYApath]])/5-1</f>
        <v>1</v>
      </c>
    </row>
    <row r="1364" spans="1:8" hidden="1" x14ac:dyDescent="0.3">
      <c r="A1364" t="s">
        <v>4652</v>
      </c>
      <c r="B1364" t="s">
        <v>5507</v>
      </c>
      <c r="C1364" t="s">
        <v>1093</v>
      </c>
      <c r="D1364" t="s">
        <v>6400</v>
      </c>
      <c r="E1364">
        <v>2</v>
      </c>
      <c r="F1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1364">
        <f>Tabla_Consulta_desde_proyectos[[#This Row],[PRYRAhoras]]-Tabla_Consulta_desde_proyectos[[#This Row],[Actuales]]</f>
        <v>0</v>
      </c>
      <c r="H1364">
        <f>LEN(Tabla_Consulta_desde_proyectos[[#This Row],[PRYApath]])/5-1</f>
        <v>1</v>
      </c>
    </row>
    <row r="1365" spans="1:8" hidden="1" x14ac:dyDescent="0.3">
      <c r="A1365" t="s">
        <v>4652</v>
      </c>
      <c r="B1365" t="s">
        <v>5003</v>
      </c>
      <c r="C1365" t="s">
        <v>1094</v>
      </c>
      <c r="D1365" t="s">
        <v>6401</v>
      </c>
      <c r="F1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5">
        <f>Tabla_Consulta_desde_proyectos[[#This Row],[PRYRAhoras]]-Tabla_Consulta_desde_proyectos[[#This Row],[Actuales]]</f>
        <v>0</v>
      </c>
      <c r="H1365">
        <f>LEN(Tabla_Consulta_desde_proyectos[[#This Row],[PRYApath]])/5-1</f>
        <v>1</v>
      </c>
    </row>
    <row r="1366" spans="1:8" hidden="1" x14ac:dyDescent="0.3">
      <c r="A1366" t="s">
        <v>4652</v>
      </c>
      <c r="B1366" t="s">
        <v>5005</v>
      </c>
      <c r="C1366" t="s">
        <v>3904</v>
      </c>
      <c r="D1366" t="s">
        <v>6950</v>
      </c>
      <c r="F1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6">
        <f>Tabla_Consulta_desde_proyectos[[#This Row],[PRYRAhoras]]-Tabla_Consulta_desde_proyectos[[#This Row],[Actuales]]</f>
        <v>0</v>
      </c>
      <c r="H1366">
        <f>LEN(Tabla_Consulta_desde_proyectos[[#This Row],[PRYApath]])/5-1</f>
        <v>1</v>
      </c>
    </row>
    <row r="1367" spans="1:8" hidden="1" x14ac:dyDescent="0.3">
      <c r="A1367" t="s">
        <v>4652</v>
      </c>
      <c r="B1367" t="s">
        <v>5006</v>
      </c>
      <c r="C1367" t="s">
        <v>3905</v>
      </c>
      <c r="D1367" t="s">
        <v>6952</v>
      </c>
      <c r="F1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7">
        <f>Tabla_Consulta_desde_proyectos[[#This Row],[PRYRAhoras]]-Tabla_Consulta_desde_proyectos[[#This Row],[Actuales]]</f>
        <v>0</v>
      </c>
      <c r="H1367">
        <f>LEN(Tabla_Consulta_desde_proyectos[[#This Row],[PRYApath]])/5-1</f>
        <v>1</v>
      </c>
    </row>
    <row r="1368" spans="1:8" hidden="1" x14ac:dyDescent="0.3">
      <c r="A1368" t="s">
        <v>4652</v>
      </c>
      <c r="B1368" t="s">
        <v>6410</v>
      </c>
      <c r="C1368" t="s">
        <v>4336</v>
      </c>
      <c r="D1368" t="s">
        <v>6405</v>
      </c>
      <c r="F1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8">
        <f>Tabla_Consulta_desde_proyectos[[#This Row],[PRYRAhoras]]-Tabla_Consulta_desde_proyectos[[#This Row],[Actuales]]</f>
        <v>0</v>
      </c>
      <c r="H1368">
        <f>LEN(Tabla_Consulta_desde_proyectos[[#This Row],[PRYApath]])/5-1</f>
        <v>1</v>
      </c>
    </row>
    <row r="1369" spans="1:8" hidden="1" x14ac:dyDescent="0.3">
      <c r="A1369" t="s">
        <v>4652</v>
      </c>
      <c r="B1369" t="s">
        <v>6411</v>
      </c>
      <c r="C1369" t="s">
        <v>4337</v>
      </c>
      <c r="D1369" t="s">
        <v>6954</v>
      </c>
      <c r="F1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69">
        <f>Tabla_Consulta_desde_proyectos[[#This Row],[PRYRAhoras]]-Tabla_Consulta_desde_proyectos[[#This Row],[Actuales]]</f>
        <v>0</v>
      </c>
      <c r="H1369">
        <f>LEN(Tabla_Consulta_desde_proyectos[[#This Row],[PRYApath]])/5-1</f>
        <v>1</v>
      </c>
    </row>
    <row r="1370" spans="1:8" hidden="1" x14ac:dyDescent="0.3">
      <c r="A1370" t="s">
        <v>74</v>
      </c>
      <c r="B1370" t="s">
        <v>1085</v>
      </c>
      <c r="C1370" t="s">
        <v>7165</v>
      </c>
      <c r="D1370" t="s">
        <v>6388</v>
      </c>
      <c r="F1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0">
        <f>Tabla_Consulta_desde_proyectos[[#This Row],[PRYRAhoras]]-Tabla_Consulta_desde_proyectos[[#This Row],[Actuales]]</f>
        <v>0</v>
      </c>
      <c r="H1370">
        <f>LEN(Tabla_Consulta_desde_proyectos[[#This Row],[PRYApath]])/5-1</f>
        <v>0</v>
      </c>
    </row>
    <row r="1371" spans="1:8" hidden="1" x14ac:dyDescent="0.3">
      <c r="A1371" t="s">
        <v>74</v>
      </c>
      <c r="B1371" t="s">
        <v>1086</v>
      </c>
      <c r="C1371" t="s">
        <v>6387</v>
      </c>
      <c r="D1371" t="s">
        <v>7166</v>
      </c>
      <c r="F1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1">
        <f>Tabla_Consulta_desde_proyectos[[#This Row],[PRYRAhoras]]-Tabla_Consulta_desde_proyectos[[#This Row],[Actuales]]</f>
        <v>0</v>
      </c>
      <c r="H1371">
        <f>LEN(Tabla_Consulta_desde_proyectos[[#This Row],[PRYApath]])/5-1</f>
        <v>1</v>
      </c>
    </row>
    <row r="1372" spans="1:8" hidden="1" x14ac:dyDescent="0.3">
      <c r="A1372" t="s">
        <v>74</v>
      </c>
      <c r="B1372" t="s">
        <v>4925</v>
      </c>
      <c r="C1372" t="s">
        <v>326</v>
      </c>
      <c r="D1372" t="s">
        <v>6389</v>
      </c>
      <c r="F1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2">
        <f>Tabla_Consulta_desde_proyectos[[#This Row],[PRYRAhoras]]-Tabla_Consulta_desde_proyectos[[#This Row],[Actuales]]</f>
        <v>0</v>
      </c>
      <c r="H1372">
        <f>LEN(Tabla_Consulta_desde_proyectos[[#This Row],[PRYApath]])/5-1</f>
        <v>2</v>
      </c>
    </row>
    <row r="1373" spans="1:8" hidden="1" x14ac:dyDescent="0.3">
      <c r="A1373" t="s">
        <v>74</v>
      </c>
      <c r="B1373" t="s">
        <v>4926</v>
      </c>
      <c r="C1373" t="s">
        <v>1087</v>
      </c>
      <c r="D1373" t="s">
        <v>6390</v>
      </c>
      <c r="F1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3">
        <f>Tabla_Consulta_desde_proyectos[[#This Row],[PRYRAhoras]]-Tabla_Consulta_desde_proyectos[[#This Row],[Actuales]]</f>
        <v>0</v>
      </c>
      <c r="H1373">
        <f>LEN(Tabla_Consulta_desde_proyectos[[#This Row],[PRYApath]])/5-1</f>
        <v>2</v>
      </c>
    </row>
    <row r="1374" spans="1:8" hidden="1" x14ac:dyDescent="0.3">
      <c r="A1374" t="s">
        <v>74</v>
      </c>
      <c r="B1374" t="s">
        <v>4927</v>
      </c>
      <c r="C1374" t="s">
        <v>1088</v>
      </c>
      <c r="D1374" t="s">
        <v>6391</v>
      </c>
      <c r="F1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4">
        <f>Tabla_Consulta_desde_proyectos[[#This Row],[PRYRAhoras]]-Tabla_Consulta_desde_proyectos[[#This Row],[Actuales]]</f>
        <v>0</v>
      </c>
      <c r="H1374">
        <f>LEN(Tabla_Consulta_desde_proyectos[[#This Row],[PRYApath]])/5-1</f>
        <v>2</v>
      </c>
    </row>
    <row r="1375" spans="1:8" hidden="1" x14ac:dyDescent="0.3">
      <c r="A1375" t="s">
        <v>74</v>
      </c>
      <c r="B1375" t="s">
        <v>1089</v>
      </c>
      <c r="C1375" t="s">
        <v>7305</v>
      </c>
      <c r="D1375" t="s">
        <v>7306</v>
      </c>
      <c r="F1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5">
        <f>Tabla_Consulta_desde_proyectos[[#This Row],[PRYRAhoras]]-Tabla_Consulta_desde_proyectos[[#This Row],[Actuales]]</f>
        <v>0</v>
      </c>
      <c r="H1375">
        <f>LEN(Tabla_Consulta_desde_proyectos[[#This Row],[PRYApath]])/5-1</f>
        <v>0</v>
      </c>
    </row>
    <row r="1376" spans="1:8" hidden="1" x14ac:dyDescent="0.3">
      <c r="A1376" t="s">
        <v>74</v>
      </c>
      <c r="B1376" t="s">
        <v>1090</v>
      </c>
      <c r="C1376" t="s">
        <v>326</v>
      </c>
      <c r="D1376" t="s">
        <v>6396</v>
      </c>
      <c r="F1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6">
        <f>Tabla_Consulta_desde_proyectos[[#This Row],[PRYRAhoras]]-Tabla_Consulta_desde_proyectos[[#This Row],[Actuales]]</f>
        <v>0</v>
      </c>
      <c r="H1376">
        <f>LEN(Tabla_Consulta_desde_proyectos[[#This Row],[PRYApath]])/5-1</f>
        <v>1</v>
      </c>
    </row>
    <row r="1377" spans="1:8" hidden="1" x14ac:dyDescent="0.3">
      <c r="A1377" t="s">
        <v>74</v>
      </c>
      <c r="B1377" t="s">
        <v>1091</v>
      </c>
      <c r="C1377" t="s">
        <v>1087</v>
      </c>
      <c r="D1377" t="s">
        <v>6397</v>
      </c>
      <c r="F1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7">
        <f>Tabla_Consulta_desde_proyectos[[#This Row],[PRYRAhoras]]-Tabla_Consulta_desde_proyectos[[#This Row],[Actuales]]</f>
        <v>0</v>
      </c>
      <c r="H1377">
        <f>LEN(Tabla_Consulta_desde_proyectos[[#This Row],[PRYApath]])/5-1</f>
        <v>1</v>
      </c>
    </row>
    <row r="1378" spans="1:8" hidden="1" x14ac:dyDescent="0.3">
      <c r="A1378" t="s">
        <v>74</v>
      </c>
      <c r="B1378" t="s">
        <v>4539</v>
      </c>
      <c r="C1378" t="s">
        <v>1088</v>
      </c>
      <c r="D1378" t="s">
        <v>6398</v>
      </c>
      <c r="F1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8">
        <f>Tabla_Consulta_desde_proyectos[[#This Row],[PRYRAhoras]]-Tabla_Consulta_desde_proyectos[[#This Row],[Actuales]]</f>
        <v>0</v>
      </c>
      <c r="H1378">
        <f>LEN(Tabla_Consulta_desde_proyectos[[#This Row],[PRYApath]])/5-1</f>
        <v>1</v>
      </c>
    </row>
    <row r="1379" spans="1:8" hidden="1" x14ac:dyDescent="0.3">
      <c r="A1379" t="s">
        <v>74</v>
      </c>
      <c r="B1379" t="s">
        <v>4542</v>
      </c>
      <c r="C1379" t="s">
        <v>1092</v>
      </c>
      <c r="D1379" t="s">
        <v>6399</v>
      </c>
      <c r="F1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79">
        <f>Tabla_Consulta_desde_proyectos[[#This Row],[PRYRAhoras]]-Tabla_Consulta_desde_proyectos[[#This Row],[Actuales]]</f>
        <v>0</v>
      </c>
      <c r="H1379">
        <f>LEN(Tabla_Consulta_desde_proyectos[[#This Row],[PRYApath]])/5-1</f>
        <v>1</v>
      </c>
    </row>
    <row r="1380" spans="1:8" hidden="1" x14ac:dyDescent="0.3">
      <c r="A1380" t="s">
        <v>74</v>
      </c>
      <c r="B1380" t="s">
        <v>5386</v>
      </c>
      <c r="C1380" t="s">
        <v>1093</v>
      </c>
      <c r="D1380" t="s">
        <v>6400</v>
      </c>
      <c r="F1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0">
        <f>Tabla_Consulta_desde_proyectos[[#This Row],[PRYRAhoras]]-Tabla_Consulta_desde_proyectos[[#This Row],[Actuales]]</f>
        <v>0</v>
      </c>
      <c r="H1380">
        <f>LEN(Tabla_Consulta_desde_proyectos[[#This Row],[PRYApath]])/5-1</f>
        <v>1</v>
      </c>
    </row>
    <row r="1381" spans="1:8" hidden="1" x14ac:dyDescent="0.3">
      <c r="A1381" t="s">
        <v>74</v>
      </c>
      <c r="B1381" t="s">
        <v>4965</v>
      </c>
      <c r="C1381" t="s">
        <v>1094</v>
      </c>
      <c r="D1381" t="s">
        <v>6401</v>
      </c>
      <c r="F1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1">
        <f>Tabla_Consulta_desde_proyectos[[#This Row],[PRYRAhoras]]-Tabla_Consulta_desde_proyectos[[#This Row],[Actuales]]</f>
        <v>0</v>
      </c>
      <c r="H1381">
        <f>LEN(Tabla_Consulta_desde_proyectos[[#This Row],[PRYApath]])/5-1</f>
        <v>1</v>
      </c>
    </row>
    <row r="1382" spans="1:8" hidden="1" x14ac:dyDescent="0.3">
      <c r="A1382" t="s">
        <v>74</v>
      </c>
      <c r="B1382" t="s">
        <v>4966</v>
      </c>
      <c r="C1382" t="s">
        <v>3904</v>
      </c>
      <c r="D1382" t="s">
        <v>6402</v>
      </c>
      <c r="F1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2">
        <f>Tabla_Consulta_desde_proyectos[[#This Row],[PRYRAhoras]]-Tabla_Consulta_desde_proyectos[[#This Row],[Actuales]]</f>
        <v>0</v>
      </c>
      <c r="H1382">
        <f>LEN(Tabla_Consulta_desde_proyectos[[#This Row],[PRYApath]])/5-1</f>
        <v>1</v>
      </c>
    </row>
    <row r="1383" spans="1:8" hidden="1" x14ac:dyDescent="0.3">
      <c r="A1383" t="s">
        <v>74</v>
      </c>
      <c r="B1383" t="s">
        <v>4969</v>
      </c>
      <c r="C1383" t="s">
        <v>3905</v>
      </c>
      <c r="D1383" t="s">
        <v>6403</v>
      </c>
      <c r="F13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3">
        <f>Tabla_Consulta_desde_proyectos[[#This Row],[PRYRAhoras]]-Tabla_Consulta_desde_proyectos[[#This Row],[Actuales]]</f>
        <v>0</v>
      </c>
      <c r="H1383">
        <f>LEN(Tabla_Consulta_desde_proyectos[[#This Row],[PRYApath]])/5-1</f>
        <v>1</v>
      </c>
    </row>
    <row r="1384" spans="1:8" hidden="1" x14ac:dyDescent="0.3">
      <c r="A1384" t="s">
        <v>74</v>
      </c>
      <c r="B1384" t="s">
        <v>6404</v>
      </c>
      <c r="C1384" t="s">
        <v>4336</v>
      </c>
      <c r="D1384" t="s">
        <v>6405</v>
      </c>
      <c r="F13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4">
        <f>Tabla_Consulta_desde_proyectos[[#This Row],[PRYRAhoras]]-Tabla_Consulta_desde_proyectos[[#This Row],[Actuales]]</f>
        <v>0</v>
      </c>
      <c r="H1384">
        <f>LEN(Tabla_Consulta_desde_proyectos[[#This Row],[PRYApath]])/5-1</f>
        <v>1</v>
      </c>
    </row>
    <row r="1385" spans="1:8" hidden="1" x14ac:dyDescent="0.3">
      <c r="A1385" t="s">
        <v>74</v>
      </c>
      <c r="B1385" t="s">
        <v>6406</v>
      </c>
      <c r="C1385" t="s">
        <v>4337</v>
      </c>
      <c r="D1385" t="s">
        <v>6407</v>
      </c>
      <c r="F13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5">
        <f>Tabla_Consulta_desde_proyectos[[#This Row],[PRYRAhoras]]-Tabla_Consulta_desde_proyectos[[#This Row],[Actuales]]</f>
        <v>0</v>
      </c>
      <c r="H1385">
        <f>LEN(Tabla_Consulta_desde_proyectos[[#This Row],[PRYApath]])/5-1</f>
        <v>1</v>
      </c>
    </row>
    <row r="1386" spans="1:8" hidden="1" x14ac:dyDescent="0.3">
      <c r="A1386" t="s">
        <v>74</v>
      </c>
      <c r="B1386" t="s">
        <v>1095</v>
      </c>
      <c r="C1386" t="s">
        <v>7307</v>
      </c>
      <c r="D1386" t="s">
        <v>7308</v>
      </c>
      <c r="F13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6">
        <f>Tabla_Consulta_desde_proyectos[[#This Row],[PRYRAhoras]]-Tabla_Consulta_desde_proyectos[[#This Row],[Actuales]]</f>
        <v>0</v>
      </c>
      <c r="H1386">
        <f>LEN(Tabla_Consulta_desde_proyectos[[#This Row],[PRYApath]])/5-1</f>
        <v>0</v>
      </c>
    </row>
    <row r="1387" spans="1:8" hidden="1" x14ac:dyDescent="0.3">
      <c r="A1387" t="s">
        <v>74</v>
      </c>
      <c r="B1387" t="s">
        <v>1096</v>
      </c>
      <c r="C1387" t="s">
        <v>326</v>
      </c>
      <c r="D1387" t="s">
        <v>6396</v>
      </c>
      <c r="F13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7">
        <f>Tabla_Consulta_desde_proyectos[[#This Row],[PRYRAhoras]]-Tabla_Consulta_desde_proyectos[[#This Row],[Actuales]]</f>
        <v>0</v>
      </c>
      <c r="H1387">
        <f>LEN(Tabla_Consulta_desde_proyectos[[#This Row],[PRYApath]])/5-1</f>
        <v>1</v>
      </c>
    </row>
    <row r="1388" spans="1:8" hidden="1" x14ac:dyDescent="0.3">
      <c r="A1388" t="s">
        <v>74</v>
      </c>
      <c r="B1388" t="s">
        <v>3515</v>
      </c>
      <c r="C1388" t="s">
        <v>1087</v>
      </c>
      <c r="D1388" t="s">
        <v>6397</v>
      </c>
      <c r="F13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8">
        <f>Tabla_Consulta_desde_proyectos[[#This Row],[PRYRAhoras]]-Tabla_Consulta_desde_proyectos[[#This Row],[Actuales]]</f>
        <v>0</v>
      </c>
      <c r="H1388">
        <f>LEN(Tabla_Consulta_desde_proyectos[[#This Row],[PRYApath]])/5-1</f>
        <v>1</v>
      </c>
    </row>
    <row r="1389" spans="1:8" hidden="1" x14ac:dyDescent="0.3">
      <c r="A1389" t="s">
        <v>74</v>
      </c>
      <c r="B1389" t="s">
        <v>3516</v>
      </c>
      <c r="C1389" t="s">
        <v>1088</v>
      </c>
      <c r="D1389" t="s">
        <v>6398</v>
      </c>
      <c r="F13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89">
        <f>Tabla_Consulta_desde_proyectos[[#This Row],[PRYRAhoras]]-Tabla_Consulta_desde_proyectos[[#This Row],[Actuales]]</f>
        <v>0</v>
      </c>
      <c r="H1389">
        <f>LEN(Tabla_Consulta_desde_proyectos[[#This Row],[PRYApath]])/5-1</f>
        <v>1</v>
      </c>
    </row>
    <row r="1390" spans="1:8" hidden="1" x14ac:dyDescent="0.3">
      <c r="A1390" t="s">
        <v>74</v>
      </c>
      <c r="B1390" t="s">
        <v>3517</v>
      </c>
      <c r="C1390" t="s">
        <v>1092</v>
      </c>
      <c r="D1390" t="s">
        <v>6399</v>
      </c>
      <c r="F13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0">
        <f>Tabla_Consulta_desde_proyectos[[#This Row],[PRYRAhoras]]-Tabla_Consulta_desde_proyectos[[#This Row],[Actuales]]</f>
        <v>0</v>
      </c>
      <c r="H1390">
        <f>LEN(Tabla_Consulta_desde_proyectos[[#This Row],[PRYApath]])/5-1</f>
        <v>1</v>
      </c>
    </row>
    <row r="1391" spans="1:8" hidden="1" x14ac:dyDescent="0.3">
      <c r="A1391" t="s">
        <v>74</v>
      </c>
      <c r="B1391" t="s">
        <v>5507</v>
      </c>
      <c r="C1391" t="s">
        <v>1093</v>
      </c>
      <c r="D1391" t="s">
        <v>6400</v>
      </c>
      <c r="F13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1">
        <f>Tabla_Consulta_desde_proyectos[[#This Row],[PRYRAhoras]]-Tabla_Consulta_desde_proyectos[[#This Row],[Actuales]]</f>
        <v>0</v>
      </c>
      <c r="H1391">
        <f>LEN(Tabla_Consulta_desde_proyectos[[#This Row],[PRYApath]])/5-1</f>
        <v>1</v>
      </c>
    </row>
    <row r="1392" spans="1:8" hidden="1" x14ac:dyDescent="0.3">
      <c r="A1392" t="s">
        <v>74</v>
      </c>
      <c r="B1392" t="s">
        <v>5003</v>
      </c>
      <c r="C1392" t="s">
        <v>1094</v>
      </c>
      <c r="D1392" t="s">
        <v>6401</v>
      </c>
      <c r="F13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2">
        <f>Tabla_Consulta_desde_proyectos[[#This Row],[PRYRAhoras]]-Tabla_Consulta_desde_proyectos[[#This Row],[Actuales]]</f>
        <v>0</v>
      </c>
      <c r="H1392">
        <f>LEN(Tabla_Consulta_desde_proyectos[[#This Row],[PRYApath]])/5-1</f>
        <v>1</v>
      </c>
    </row>
    <row r="1393" spans="1:8" hidden="1" x14ac:dyDescent="0.3">
      <c r="A1393" t="s">
        <v>74</v>
      </c>
      <c r="B1393" t="s">
        <v>5005</v>
      </c>
      <c r="C1393" t="s">
        <v>3904</v>
      </c>
      <c r="D1393" t="s">
        <v>6402</v>
      </c>
      <c r="F13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3">
        <f>Tabla_Consulta_desde_proyectos[[#This Row],[PRYRAhoras]]-Tabla_Consulta_desde_proyectos[[#This Row],[Actuales]]</f>
        <v>0</v>
      </c>
      <c r="H1393">
        <f>LEN(Tabla_Consulta_desde_proyectos[[#This Row],[PRYApath]])/5-1</f>
        <v>1</v>
      </c>
    </row>
    <row r="1394" spans="1:8" hidden="1" x14ac:dyDescent="0.3">
      <c r="A1394" t="s">
        <v>74</v>
      </c>
      <c r="B1394" t="s">
        <v>5006</v>
      </c>
      <c r="C1394" t="s">
        <v>3905</v>
      </c>
      <c r="D1394" t="s">
        <v>6403</v>
      </c>
      <c r="F13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4">
        <f>Tabla_Consulta_desde_proyectos[[#This Row],[PRYRAhoras]]-Tabla_Consulta_desde_proyectos[[#This Row],[Actuales]]</f>
        <v>0</v>
      </c>
      <c r="H1394">
        <f>LEN(Tabla_Consulta_desde_proyectos[[#This Row],[PRYApath]])/5-1</f>
        <v>1</v>
      </c>
    </row>
    <row r="1395" spans="1:8" hidden="1" x14ac:dyDescent="0.3">
      <c r="A1395" t="s">
        <v>74</v>
      </c>
      <c r="B1395" t="s">
        <v>6410</v>
      </c>
      <c r="C1395" t="s">
        <v>4336</v>
      </c>
      <c r="D1395" t="s">
        <v>6405</v>
      </c>
      <c r="F13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5">
        <f>Tabla_Consulta_desde_proyectos[[#This Row],[PRYRAhoras]]-Tabla_Consulta_desde_proyectos[[#This Row],[Actuales]]</f>
        <v>0</v>
      </c>
      <c r="H1395">
        <f>LEN(Tabla_Consulta_desde_proyectos[[#This Row],[PRYApath]])/5-1</f>
        <v>1</v>
      </c>
    </row>
    <row r="1396" spans="1:8" hidden="1" x14ac:dyDescent="0.3">
      <c r="A1396" t="s">
        <v>74</v>
      </c>
      <c r="B1396" t="s">
        <v>6411</v>
      </c>
      <c r="C1396" t="s">
        <v>4337</v>
      </c>
      <c r="D1396" t="s">
        <v>6407</v>
      </c>
      <c r="F13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6">
        <f>Tabla_Consulta_desde_proyectos[[#This Row],[PRYRAhoras]]-Tabla_Consulta_desde_proyectos[[#This Row],[Actuales]]</f>
        <v>0</v>
      </c>
      <c r="H1396">
        <f>LEN(Tabla_Consulta_desde_proyectos[[#This Row],[PRYApath]])/5-1</f>
        <v>1</v>
      </c>
    </row>
    <row r="1397" spans="1:8" hidden="1" x14ac:dyDescent="0.3">
      <c r="A1397" t="s">
        <v>74</v>
      </c>
      <c r="B1397" t="s">
        <v>3877</v>
      </c>
      <c r="C1397" t="s">
        <v>7309</v>
      </c>
      <c r="D1397" t="s">
        <v>7310</v>
      </c>
      <c r="F13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7">
        <f>Tabla_Consulta_desde_proyectos[[#This Row],[PRYRAhoras]]-Tabla_Consulta_desde_proyectos[[#This Row],[Actuales]]</f>
        <v>0</v>
      </c>
      <c r="H1397">
        <f>LEN(Tabla_Consulta_desde_proyectos[[#This Row],[PRYApath]])/5-1</f>
        <v>0</v>
      </c>
    </row>
    <row r="1398" spans="1:8" hidden="1" x14ac:dyDescent="0.3">
      <c r="A1398" t="s">
        <v>74</v>
      </c>
      <c r="B1398" t="s">
        <v>3874</v>
      </c>
      <c r="C1398" t="s">
        <v>326</v>
      </c>
      <c r="D1398" t="s">
        <v>6396</v>
      </c>
      <c r="F13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8">
        <f>Tabla_Consulta_desde_proyectos[[#This Row],[PRYRAhoras]]-Tabla_Consulta_desde_proyectos[[#This Row],[Actuales]]</f>
        <v>0</v>
      </c>
      <c r="H1398">
        <f>LEN(Tabla_Consulta_desde_proyectos[[#This Row],[PRYApath]])/5-1</f>
        <v>1</v>
      </c>
    </row>
    <row r="1399" spans="1:8" hidden="1" x14ac:dyDescent="0.3">
      <c r="A1399" t="s">
        <v>74</v>
      </c>
      <c r="B1399" t="s">
        <v>4460</v>
      </c>
      <c r="C1399" t="s">
        <v>1087</v>
      </c>
      <c r="D1399" t="s">
        <v>6397</v>
      </c>
      <c r="F13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399">
        <f>Tabla_Consulta_desde_proyectos[[#This Row],[PRYRAhoras]]-Tabla_Consulta_desde_proyectos[[#This Row],[Actuales]]</f>
        <v>0</v>
      </c>
      <c r="H1399">
        <f>LEN(Tabla_Consulta_desde_proyectos[[#This Row],[PRYApath]])/5-1</f>
        <v>1</v>
      </c>
    </row>
    <row r="1400" spans="1:8" hidden="1" x14ac:dyDescent="0.3">
      <c r="A1400" t="s">
        <v>74</v>
      </c>
      <c r="B1400" t="s">
        <v>4470</v>
      </c>
      <c r="C1400" t="s">
        <v>1088</v>
      </c>
      <c r="D1400" t="s">
        <v>6398</v>
      </c>
      <c r="F14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0">
        <f>Tabla_Consulta_desde_proyectos[[#This Row],[PRYRAhoras]]-Tabla_Consulta_desde_proyectos[[#This Row],[Actuales]]</f>
        <v>0</v>
      </c>
      <c r="H1400">
        <f>LEN(Tabla_Consulta_desde_proyectos[[#This Row],[PRYApath]])/5-1</f>
        <v>1</v>
      </c>
    </row>
    <row r="1401" spans="1:8" hidden="1" x14ac:dyDescent="0.3">
      <c r="A1401" t="s">
        <v>74</v>
      </c>
      <c r="B1401" t="s">
        <v>4481</v>
      </c>
      <c r="C1401" t="s">
        <v>1092</v>
      </c>
      <c r="D1401" t="s">
        <v>6399</v>
      </c>
      <c r="F14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1">
        <f>Tabla_Consulta_desde_proyectos[[#This Row],[PRYRAhoras]]-Tabla_Consulta_desde_proyectos[[#This Row],[Actuales]]</f>
        <v>0</v>
      </c>
      <c r="H1401">
        <f>LEN(Tabla_Consulta_desde_proyectos[[#This Row],[PRYApath]])/5-1</f>
        <v>1</v>
      </c>
    </row>
    <row r="1402" spans="1:8" hidden="1" x14ac:dyDescent="0.3">
      <c r="A1402" t="s">
        <v>74</v>
      </c>
      <c r="B1402" t="s">
        <v>4489</v>
      </c>
      <c r="C1402" t="s">
        <v>1093</v>
      </c>
      <c r="D1402" t="s">
        <v>6400</v>
      </c>
      <c r="F14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2">
        <f>Tabla_Consulta_desde_proyectos[[#This Row],[PRYRAhoras]]-Tabla_Consulta_desde_proyectos[[#This Row],[Actuales]]</f>
        <v>0</v>
      </c>
      <c r="H1402">
        <f>LEN(Tabla_Consulta_desde_proyectos[[#This Row],[PRYApath]])/5-1</f>
        <v>1</v>
      </c>
    </row>
    <row r="1403" spans="1:8" hidden="1" x14ac:dyDescent="0.3">
      <c r="A1403" t="s">
        <v>74</v>
      </c>
      <c r="B1403" t="s">
        <v>5636</v>
      </c>
      <c r="C1403" t="s">
        <v>1094</v>
      </c>
      <c r="D1403" t="s">
        <v>6401</v>
      </c>
      <c r="F14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3">
        <f>Tabla_Consulta_desde_proyectos[[#This Row],[PRYRAhoras]]-Tabla_Consulta_desde_proyectos[[#This Row],[Actuales]]</f>
        <v>0</v>
      </c>
      <c r="H1403">
        <f>LEN(Tabla_Consulta_desde_proyectos[[#This Row],[PRYApath]])/5-1</f>
        <v>1</v>
      </c>
    </row>
    <row r="1404" spans="1:8" hidden="1" x14ac:dyDescent="0.3">
      <c r="A1404" t="s">
        <v>74</v>
      </c>
      <c r="B1404" t="s">
        <v>5637</v>
      </c>
      <c r="C1404" t="s">
        <v>3904</v>
      </c>
      <c r="D1404" t="s">
        <v>6402</v>
      </c>
      <c r="F14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4">
        <f>Tabla_Consulta_desde_proyectos[[#This Row],[PRYRAhoras]]-Tabla_Consulta_desde_proyectos[[#This Row],[Actuales]]</f>
        <v>0</v>
      </c>
      <c r="H1404">
        <f>LEN(Tabla_Consulta_desde_proyectos[[#This Row],[PRYApath]])/5-1</f>
        <v>1</v>
      </c>
    </row>
    <row r="1405" spans="1:8" hidden="1" x14ac:dyDescent="0.3">
      <c r="A1405" t="s">
        <v>74</v>
      </c>
      <c r="B1405" t="s">
        <v>5638</v>
      </c>
      <c r="C1405" t="s">
        <v>3905</v>
      </c>
      <c r="D1405" t="s">
        <v>6403</v>
      </c>
      <c r="F14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5">
        <f>Tabla_Consulta_desde_proyectos[[#This Row],[PRYRAhoras]]-Tabla_Consulta_desde_proyectos[[#This Row],[Actuales]]</f>
        <v>0</v>
      </c>
      <c r="H1405">
        <f>LEN(Tabla_Consulta_desde_proyectos[[#This Row],[PRYApath]])/5-1</f>
        <v>1</v>
      </c>
    </row>
    <row r="1406" spans="1:8" hidden="1" x14ac:dyDescent="0.3">
      <c r="A1406" t="s">
        <v>74</v>
      </c>
      <c r="B1406" t="s">
        <v>5690</v>
      </c>
      <c r="C1406" t="s">
        <v>4336</v>
      </c>
      <c r="D1406" t="s">
        <v>6405</v>
      </c>
      <c r="F14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6">
        <f>Tabla_Consulta_desde_proyectos[[#This Row],[PRYRAhoras]]-Tabla_Consulta_desde_proyectos[[#This Row],[Actuales]]</f>
        <v>0</v>
      </c>
      <c r="H1406">
        <f>LEN(Tabla_Consulta_desde_proyectos[[#This Row],[PRYApath]])/5-1</f>
        <v>1</v>
      </c>
    </row>
    <row r="1407" spans="1:8" hidden="1" x14ac:dyDescent="0.3">
      <c r="A1407" t="s">
        <v>74</v>
      </c>
      <c r="B1407" t="s">
        <v>4956</v>
      </c>
      <c r="C1407" t="s">
        <v>4337</v>
      </c>
      <c r="D1407" t="s">
        <v>6407</v>
      </c>
      <c r="F14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7">
        <f>Tabla_Consulta_desde_proyectos[[#This Row],[PRYRAhoras]]-Tabla_Consulta_desde_proyectos[[#This Row],[Actuales]]</f>
        <v>0</v>
      </c>
      <c r="H1407">
        <f>LEN(Tabla_Consulta_desde_proyectos[[#This Row],[PRYApath]])/5-1</f>
        <v>1</v>
      </c>
    </row>
    <row r="1408" spans="1:8" hidden="1" x14ac:dyDescent="0.3">
      <c r="A1408" t="s">
        <v>74</v>
      </c>
      <c r="B1408" t="s">
        <v>4550</v>
      </c>
      <c r="C1408" t="s">
        <v>7311</v>
      </c>
      <c r="D1408" t="s">
        <v>7312</v>
      </c>
      <c r="F14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8">
        <f>Tabla_Consulta_desde_proyectos[[#This Row],[PRYRAhoras]]-Tabla_Consulta_desde_proyectos[[#This Row],[Actuales]]</f>
        <v>0</v>
      </c>
      <c r="H1408">
        <f>LEN(Tabla_Consulta_desde_proyectos[[#This Row],[PRYApath]])/5-1</f>
        <v>0</v>
      </c>
    </row>
    <row r="1409" spans="1:8" hidden="1" x14ac:dyDescent="0.3">
      <c r="A1409" t="s">
        <v>74</v>
      </c>
      <c r="B1409" t="s">
        <v>4551</v>
      </c>
      <c r="C1409" t="s">
        <v>326</v>
      </c>
      <c r="D1409" t="s">
        <v>6396</v>
      </c>
      <c r="F14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09">
        <f>Tabla_Consulta_desde_proyectos[[#This Row],[PRYRAhoras]]-Tabla_Consulta_desde_proyectos[[#This Row],[Actuales]]</f>
        <v>0</v>
      </c>
      <c r="H1409">
        <f>LEN(Tabla_Consulta_desde_proyectos[[#This Row],[PRYApath]])/5-1</f>
        <v>1</v>
      </c>
    </row>
    <row r="1410" spans="1:8" hidden="1" x14ac:dyDescent="0.3">
      <c r="A1410" t="s">
        <v>74</v>
      </c>
      <c r="B1410" t="s">
        <v>5195</v>
      </c>
      <c r="C1410" t="s">
        <v>1087</v>
      </c>
      <c r="D1410" t="s">
        <v>6397</v>
      </c>
      <c r="F14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0">
        <f>Tabla_Consulta_desde_proyectos[[#This Row],[PRYRAhoras]]-Tabla_Consulta_desde_proyectos[[#This Row],[Actuales]]</f>
        <v>0</v>
      </c>
      <c r="H1410">
        <f>LEN(Tabla_Consulta_desde_proyectos[[#This Row],[PRYApath]])/5-1</f>
        <v>1</v>
      </c>
    </row>
    <row r="1411" spans="1:8" hidden="1" x14ac:dyDescent="0.3">
      <c r="A1411" t="s">
        <v>74</v>
      </c>
      <c r="B1411" t="s">
        <v>4959</v>
      </c>
      <c r="C1411" t="s">
        <v>1088</v>
      </c>
      <c r="D1411" t="s">
        <v>6398</v>
      </c>
      <c r="F14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1">
        <f>Tabla_Consulta_desde_proyectos[[#This Row],[PRYRAhoras]]-Tabla_Consulta_desde_proyectos[[#This Row],[Actuales]]</f>
        <v>0</v>
      </c>
      <c r="H1411">
        <f>LEN(Tabla_Consulta_desde_proyectos[[#This Row],[PRYApath]])/5-1</f>
        <v>1</v>
      </c>
    </row>
    <row r="1412" spans="1:8" hidden="1" x14ac:dyDescent="0.3">
      <c r="A1412" t="s">
        <v>74</v>
      </c>
      <c r="B1412" t="s">
        <v>5510</v>
      </c>
      <c r="C1412" t="s">
        <v>1092</v>
      </c>
      <c r="D1412" t="s">
        <v>6399</v>
      </c>
      <c r="F14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2">
        <f>Tabla_Consulta_desde_proyectos[[#This Row],[PRYRAhoras]]-Tabla_Consulta_desde_proyectos[[#This Row],[Actuales]]</f>
        <v>0</v>
      </c>
      <c r="H1412">
        <f>LEN(Tabla_Consulta_desde_proyectos[[#This Row],[PRYApath]])/5-1</f>
        <v>1</v>
      </c>
    </row>
    <row r="1413" spans="1:8" hidden="1" x14ac:dyDescent="0.3">
      <c r="A1413" t="s">
        <v>74</v>
      </c>
      <c r="B1413" t="s">
        <v>5512</v>
      </c>
      <c r="C1413" t="s">
        <v>1093</v>
      </c>
      <c r="D1413" t="s">
        <v>6400</v>
      </c>
      <c r="F14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3">
        <f>Tabla_Consulta_desde_proyectos[[#This Row],[PRYRAhoras]]-Tabla_Consulta_desde_proyectos[[#This Row],[Actuales]]</f>
        <v>0</v>
      </c>
      <c r="H1413">
        <f>LEN(Tabla_Consulta_desde_proyectos[[#This Row],[PRYApath]])/5-1</f>
        <v>1</v>
      </c>
    </row>
    <row r="1414" spans="1:8" hidden="1" x14ac:dyDescent="0.3">
      <c r="A1414" t="s">
        <v>74</v>
      </c>
      <c r="B1414" t="s">
        <v>5198</v>
      </c>
      <c r="C1414" t="s">
        <v>1094</v>
      </c>
      <c r="D1414" t="s">
        <v>6401</v>
      </c>
      <c r="F14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4">
        <f>Tabla_Consulta_desde_proyectos[[#This Row],[PRYRAhoras]]-Tabla_Consulta_desde_proyectos[[#This Row],[Actuales]]</f>
        <v>0</v>
      </c>
      <c r="H1414">
        <f>LEN(Tabla_Consulta_desde_proyectos[[#This Row],[PRYApath]])/5-1</f>
        <v>1</v>
      </c>
    </row>
    <row r="1415" spans="1:8" hidden="1" x14ac:dyDescent="0.3">
      <c r="A1415" t="s">
        <v>74</v>
      </c>
      <c r="B1415" t="s">
        <v>4962</v>
      </c>
      <c r="C1415" t="s">
        <v>3904</v>
      </c>
      <c r="D1415" t="s">
        <v>6402</v>
      </c>
      <c r="F14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5">
        <f>Tabla_Consulta_desde_proyectos[[#This Row],[PRYRAhoras]]-Tabla_Consulta_desde_proyectos[[#This Row],[Actuales]]</f>
        <v>0</v>
      </c>
      <c r="H1415">
        <f>LEN(Tabla_Consulta_desde_proyectos[[#This Row],[PRYApath]])/5-1</f>
        <v>1</v>
      </c>
    </row>
    <row r="1416" spans="1:8" hidden="1" x14ac:dyDescent="0.3">
      <c r="A1416" t="s">
        <v>74</v>
      </c>
      <c r="B1416" t="s">
        <v>5199</v>
      </c>
      <c r="C1416" t="s">
        <v>3905</v>
      </c>
      <c r="D1416" t="s">
        <v>6403</v>
      </c>
      <c r="F14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6">
        <f>Tabla_Consulta_desde_proyectos[[#This Row],[PRYRAhoras]]-Tabla_Consulta_desde_proyectos[[#This Row],[Actuales]]</f>
        <v>0</v>
      </c>
      <c r="H1416">
        <f>LEN(Tabla_Consulta_desde_proyectos[[#This Row],[PRYApath]])/5-1</f>
        <v>1</v>
      </c>
    </row>
    <row r="1417" spans="1:8" hidden="1" x14ac:dyDescent="0.3">
      <c r="A1417" t="s">
        <v>74</v>
      </c>
      <c r="B1417" t="s">
        <v>6322</v>
      </c>
      <c r="C1417" t="s">
        <v>4336</v>
      </c>
      <c r="D1417" t="s">
        <v>6405</v>
      </c>
      <c r="F14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7">
        <f>Tabla_Consulta_desde_proyectos[[#This Row],[PRYRAhoras]]-Tabla_Consulta_desde_proyectos[[#This Row],[Actuales]]</f>
        <v>0</v>
      </c>
      <c r="H1417">
        <f>LEN(Tabla_Consulta_desde_proyectos[[#This Row],[PRYApath]])/5-1</f>
        <v>1</v>
      </c>
    </row>
    <row r="1418" spans="1:8" hidden="1" x14ac:dyDescent="0.3">
      <c r="A1418" t="s">
        <v>74</v>
      </c>
      <c r="B1418" t="s">
        <v>6323</v>
      </c>
      <c r="C1418" t="s">
        <v>4337</v>
      </c>
      <c r="D1418" t="s">
        <v>6407</v>
      </c>
      <c r="F14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8">
        <f>Tabla_Consulta_desde_proyectos[[#This Row],[PRYRAhoras]]-Tabla_Consulta_desde_proyectos[[#This Row],[Actuales]]</f>
        <v>0</v>
      </c>
      <c r="H1418">
        <f>LEN(Tabla_Consulta_desde_proyectos[[#This Row],[PRYApath]])/5-1</f>
        <v>1</v>
      </c>
    </row>
    <row r="1419" spans="1:8" hidden="1" x14ac:dyDescent="0.3">
      <c r="A1419" t="s">
        <v>74</v>
      </c>
      <c r="B1419" t="s">
        <v>4552</v>
      </c>
      <c r="C1419" t="s">
        <v>7313</v>
      </c>
      <c r="D1419" t="s">
        <v>7314</v>
      </c>
      <c r="F14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19">
        <f>Tabla_Consulta_desde_proyectos[[#This Row],[PRYRAhoras]]-Tabla_Consulta_desde_proyectos[[#This Row],[Actuales]]</f>
        <v>0</v>
      </c>
      <c r="H1419">
        <f>LEN(Tabla_Consulta_desde_proyectos[[#This Row],[PRYApath]])/5-1</f>
        <v>0</v>
      </c>
    </row>
    <row r="1420" spans="1:8" hidden="1" x14ac:dyDescent="0.3">
      <c r="A1420" t="s">
        <v>74</v>
      </c>
      <c r="B1420" t="s">
        <v>4527</v>
      </c>
      <c r="C1420" t="s">
        <v>326</v>
      </c>
      <c r="D1420" t="s">
        <v>6396</v>
      </c>
      <c r="F14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0">
        <f>Tabla_Consulta_desde_proyectos[[#This Row],[PRYRAhoras]]-Tabla_Consulta_desde_proyectos[[#This Row],[Actuales]]</f>
        <v>0</v>
      </c>
      <c r="H1420">
        <f>LEN(Tabla_Consulta_desde_proyectos[[#This Row],[PRYApath]])/5-1</f>
        <v>1</v>
      </c>
    </row>
    <row r="1421" spans="1:8" hidden="1" x14ac:dyDescent="0.3">
      <c r="A1421" t="s">
        <v>74</v>
      </c>
      <c r="B1421" t="s">
        <v>4528</v>
      </c>
      <c r="C1421" t="s">
        <v>1087</v>
      </c>
      <c r="D1421" t="s">
        <v>6397</v>
      </c>
      <c r="F14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1">
        <f>Tabla_Consulta_desde_proyectos[[#This Row],[PRYRAhoras]]-Tabla_Consulta_desde_proyectos[[#This Row],[Actuales]]</f>
        <v>0</v>
      </c>
      <c r="H1421">
        <f>LEN(Tabla_Consulta_desde_proyectos[[#This Row],[PRYApath]])/5-1</f>
        <v>1</v>
      </c>
    </row>
    <row r="1422" spans="1:8" hidden="1" x14ac:dyDescent="0.3">
      <c r="A1422" t="s">
        <v>74</v>
      </c>
      <c r="B1422" t="s">
        <v>4529</v>
      </c>
      <c r="C1422" t="s">
        <v>1088</v>
      </c>
      <c r="D1422" t="s">
        <v>6398</v>
      </c>
      <c r="F14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2">
        <f>Tabla_Consulta_desde_proyectos[[#This Row],[PRYRAhoras]]-Tabla_Consulta_desde_proyectos[[#This Row],[Actuales]]</f>
        <v>0</v>
      </c>
      <c r="H1422">
        <f>LEN(Tabla_Consulta_desde_proyectos[[#This Row],[PRYApath]])/5-1</f>
        <v>1</v>
      </c>
    </row>
    <row r="1423" spans="1:8" hidden="1" x14ac:dyDescent="0.3">
      <c r="A1423" t="s">
        <v>74</v>
      </c>
      <c r="B1423" t="s">
        <v>4530</v>
      </c>
      <c r="C1423" t="s">
        <v>1092</v>
      </c>
      <c r="D1423" t="s">
        <v>6399</v>
      </c>
      <c r="F14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3">
        <f>Tabla_Consulta_desde_proyectos[[#This Row],[PRYRAhoras]]-Tabla_Consulta_desde_proyectos[[#This Row],[Actuales]]</f>
        <v>0</v>
      </c>
      <c r="H1423">
        <f>LEN(Tabla_Consulta_desde_proyectos[[#This Row],[PRYApath]])/5-1</f>
        <v>1</v>
      </c>
    </row>
    <row r="1424" spans="1:8" hidden="1" x14ac:dyDescent="0.3">
      <c r="A1424" t="s">
        <v>74</v>
      </c>
      <c r="B1424" t="s">
        <v>4531</v>
      </c>
      <c r="C1424" t="s">
        <v>1093</v>
      </c>
      <c r="D1424" t="s">
        <v>6400</v>
      </c>
      <c r="F14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4">
        <f>Tabla_Consulta_desde_proyectos[[#This Row],[PRYRAhoras]]-Tabla_Consulta_desde_proyectos[[#This Row],[Actuales]]</f>
        <v>0</v>
      </c>
      <c r="H1424">
        <f>LEN(Tabla_Consulta_desde_proyectos[[#This Row],[PRYApath]])/5-1</f>
        <v>1</v>
      </c>
    </row>
    <row r="1425" spans="1:8" hidden="1" x14ac:dyDescent="0.3">
      <c r="A1425" t="s">
        <v>74</v>
      </c>
      <c r="B1425" t="s">
        <v>4532</v>
      </c>
      <c r="C1425" t="s">
        <v>1094</v>
      </c>
      <c r="D1425" t="s">
        <v>6401</v>
      </c>
      <c r="F14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5">
        <f>Tabla_Consulta_desde_proyectos[[#This Row],[PRYRAhoras]]-Tabla_Consulta_desde_proyectos[[#This Row],[Actuales]]</f>
        <v>0</v>
      </c>
      <c r="H1425">
        <f>LEN(Tabla_Consulta_desde_proyectos[[#This Row],[PRYApath]])/5-1</f>
        <v>1</v>
      </c>
    </row>
    <row r="1426" spans="1:8" hidden="1" x14ac:dyDescent="0.3">
      <c r="A1426" t="s">
        <v>74</v>
      </c>
      <c r="B1426" t="s">
        <v>4533</v>
      </c>
      <c r="C1426" t="s">
        <v>3904</v>
      </c>
      <c r="D1426" t="s">
        <v>6402</v>
      </c>
      <c r="F14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6">
        <f>Tabla_Consulta_desde_proyectos[[#This Row],[PRYRAhoras]]-Tabla_Consulta_desde_proyectos[[#This Row],[Actuales]]</f>
        <v>0</v>
      </c>
      <c r="H1426">
        <f>LEN(Tabla_Consulta_desde_proyectos[[#This Row],[PRYApath]])/5-1</f>
        <v>1</v>
      </c>
    </row>
    <row r="1427" spans="1:8" hidden="1" x14ac:dyDescent="0.3">
      <c r="A1427" t="s">
        <v>74</v>
      </c>
      <c r="B1427" t="s">
        <v>4534</v>
      </c>
      <c r="C1427" t="s">
        <v>3905</v>
      </c>
      <c r="D1427" t="s">
        <v>6403</v>
      </c>
      <c r="F14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7">
        <f>Tabla_Consulta_desde_proyectos[[#This Row],[PRYRAhoras]]-Tabla_Consulta_desde_proyectos[[#This Row],[Actuales]]</f>
        <v>0</v>
      </c>
      <c r="H1427">
        <f>LEN(Tabla_Consulta_desde_proyectos[[#This Row],[PRYApath]])/5-1</f>
        <v>1</v>
      </c>
    </row>
    <row r="1428" spans="1:8" hidden="1" x14ac:dyDescent="0.3">
      <c r="A1428" t="s">
        <v>74</v>
      </c>
      <c r="B1428" t="s">
        <v>4535</v>
      </c>
      <c r="C1428" t="s">
        <v>4336</v>
      </c>
      <c r="D1428" t="s">
        <v>6405</v>
      </c>
      <c r="F14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8">
        <f>Tabla_Consulta_desde_proyectos[[#This Row],[PRYRAhoras]]-Tabla_Consulta_desde_proyectos[[#This Row],[Actuales]]</f>
        <v>0</v>
      </c>
      <c r="H1428">
        <f>LEN(Tabla_Consulta_desde_proyectos[[#This Row],[PRYApath]])/5-1</f>
        <v>1</v>
      </c>
    </row>
    <row r="1429" spans="1:8" hidden="1" x14ac:dyDescent="0.3">
      <c r="A1429" t="s">
        <v>74</v>
      </c>
      <c r="B1429" t="s">
        <v>4536</v>
      </c>
      <c r="C1429" t="s">
        <v>4337</v>
      </c>
      <c r="D1429" t="s">
        <v>6407</v>
      </c>
      <c r="F14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29">
        <f>Tabla_Consulta_desde_proyectos[[#This Row],[PRYRAhoras]]-Tabla_Consulta_desde_proyectos[[#This Row],[Actuales]]</f>
        <v>0</v>
      </c>
      <c r="H1429">
        <f>LEN(Tabla_Consulta_desde_proyectos[[#This Row],[PRYApath]])/5-1</f>
        <v>1</v>
      </c>
    </row>
    <row r="1430" spans="1:8" hidden="1" x14ac:dyDescent="0.3">
      <c r="A1430" t="s">
        <v>74</v>
      </c>
      <c r="B1430" t="s">
        <v>6418</v>
      </c>
      <c r="C1430" t="s">
        <v>7315</v>
      </c>
      <c r="D1430" t="s">
        <v>7316</v>
      </c>
      <c r="F14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0">
        <f>Tabla_Consulta_desde_proyectos[[#This Row],[PRYRAhoras]]-Tabla_Consulta_desde_proyectos[[#This Row],[Actuales]]</f>
        <v>0</v>
      </c>
      <c r="H1430">
        <f>LEN(Tabla_Consulta_desde_proyectos[[#This Row],[PRYApath]])/5-1</f>
        <v>0</v>
      </c>
    </row>
    <row r="1431" spans="1:8" hidden="1" x14ac:dyDescent="0.3">
      <c r="A1431" t="s">
        <v>74</v>
      </c>
      <c r="B1431" t="s">
        <v>5029</v>
      </c>
      <c r="C1431" t="s">
        <v>326</v>
      </c>
      <c r="D1431" t="s">
        <v>6396</v>
      </c>
      <c r="F14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1">
        <f>Tabla_Consulta_desde_proyectos[[#This Row],[PRYRAhoras]]-Tabla_Consulta_desde_proyectos[[#This Row],[Actuales]]</f>
        <v>0</v>
      </c>
      <c r="H1431">
        <f>LEN(Tabla_Consulta_desde_proyectos[[#This Row],[PRYApath]])/5-1</f>
        <v>1</v>
      </c>
    </row>
    <row r="1432" spans="1:8" hidden="1" x14ac:dyDescent="0.3">
      <c r="A1432" t="s">
        <v>74</v>
      </c>
      <c r="B1432" t="s">
        <v>5394</v>
      </c>
      <c r="C1432" t="s">
        <v>1087</v>
      </c>
      <c r="D1432" t="s">
        <v>6397</v>
      </c>
      <c r="F14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2">
        <f>Tabla_Consulta_desde_proyectos[[#This Row],[PRYRAhoras]]-Tabla_Consulta_desde_proyectos[[#This Row],[Actuales]]</f>
        <v>0</v>
      </c>
      <c r="H1432">
        <f>LEN(Tabla_Consulta_desde_proyectos[[#This Row],[PRYApath]])/5-1</f>
        <v>1</v>
      </c>
    </row>
    <row r="1433" spans="1:8" hidden="1" x14ac:dyDescent="0.3">
      <c r="A1433" t="s">
        <v>74</v>
      </c>
      <c r="B1433" t="s">
        <v>5030</v>
      </c>
      <c r="C1433" t="s">
        <v>1088</v>
      </c>
      <c r="D1433" t="s">
        <v>6398</v>
      </c>
      <c r="F14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3">
        <f>Tabla_Consulta_desde_proyectos[[#This Row],[PRYRAhoras]]-Tabla_Consulta_desde_proyectos[[#This Row],[Actuales]]</f>
        <v>0</v>
      </c>
      <c r="H1433">
        <f>LEN(Tabla_Consulta_desde_proyectos[[#This Row],[PRYApath]])/5-1</f>
        <v>1</v>
      </c>
    </row>
    <row r="1434" spans="1:8" hidden="1" x14ac:dyDescent="0.3">
      <c r="A1434" t="s">
        <v>74</v>
      </c>
      <c r="B1434" t="s">
        <v>5031</v>
      </c>
      <c r="C1434" t="s">
        <v>1092</v>
      </c>
      <c r="D1434" t="s">
        <v>6399</v>
      </c>
      <c r="F14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4">
        <f>Tabla_Consulta_desde_proyectos[[#This Row],[PRYRAhoras]]-Tabla_Consulta_desde_proyectos[[#This Row],[Actuales]]</f>
        <v>0</v>
      </c>
      <c r="H1434">
        <f>LEN(Tabla_Consulta_desde_proyectos[[#This Row],[PRYApath]])/5-1</f>
        <v>1</v>
      </c>
    </row>
    <row r="1435" spans="1:8" hidden="1" x14ac:dyDescent="0.3">
      <c r="A1435" t="s">
        <v>74</v>
      </c>
      <c r="B1435" t="s">
        <v>5397</v>
      </c>
      <c r="C1435" t="s">
        <v>1093</v>
      </c>
      <c r="D1435" t="s">
        <v>6400</v>
      </c>
      <c r="F14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5">
        <f>Tabla_Consulta_desde_proyectos[[#This Row],[PRYRAhoras]]-Tabla_Consulta_desde_proyectos[[#This Row],[Actuales]]</f>
        <v>0</v>
      </c>
      <c r="H1435">
        <f>LEN(Tabla_Consulta_desde_proyectos[[#This Row],[PRYApath]])/5-1</f>
        <v>1</v>
      </c>
    </row>
    <row r="1436" spans="1:8" hidden="1" x14ac:dyDescent="0.3">
      <c r="A1436" t="s">
        <v>74</v>
      </c>
      <c r="B1436" t="s">
        <v>5398</v>
      </c>
      <c r="C1436" t="s">
        <v>1094</v>
      </c>
      <c r="D1436" t="s">
        <v>6401</v>
      </c>
      <c r="F14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6">
        <f>Tabla_Consulta_desde_proyectos[[#This Row],[PRYRAhoras]]-Tabla_Consulta_desde_proyectos[[#This Row],[Actuales]]</f>
        <v>0</v>
      </c>
      <c r="H1436">
        <f>LEN(Tabla_Consulta_desde_proyectos[[#This Row],[PRYApath]])/5-1</f>
        <v>1</v>
      </c>
    </row>
    <row r="1437" spans="1:8" hidden="1" x14ac:dyDescent="0.3">
      <c r="A1437" t="s">
        <v>74</v>
      </c>
      <c r="B1437" t="s">
        <v>5032</v>
      </c>
      <c r="C1437" t="s">
        <v>3904</v>
      </c>
      <c r="D1437" t="s">
        <v>6402</v>
      </c>
      <c r="F14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7">
        <f>Tabla_Consulta_desde_proyectos[[#This Row],[PRYRAhoras]]-Tabla_Consulta_desde_proyectos[[#This Row],[Actuales]]</f>
        <v>0</v>
      </c>
      <c r="H1437">
        <f>LEN(Tabla_Consulta_desde_proyectos[[#This Row],[PRYApath]])/5-1</f>
        <v>1</v>
      </c>
    </row>
    <row r="1438" spans="1:8" hidden="1" x14ac:dyDescent="0.3">
      <c r="A1438" t="s">
        <v>74</v>
      </c>
      <c r="B1438" t="s">
        <v>5400</v>
      </c>
      <c r="C1438" t="s">
        <v>3905</v>
      </c>
      <c r="D1438" t="s">
        <v>6403</v>
      </c>
      <c r="F14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8">
        <f>Tabla_Consulta_desde_proyectos[[#This Row],[PRYRAhoras]]-Tabla_Consulta_desde_proyectos[[#This Row],[Actuales]]</f>
        <v>0</v>
      </c>
      <c r="H1438">
        <f>LEN(Tabla_Consulta_desde_proyectos[[#This Row],[PRYApath]])/5-1</f>
        <v>1</v>
      </c>
    </row>
    <row r="1439" spans="1:8" hidden="1" x14ac:dyDescent="0.3">
      <c r="A1439" t="s">
        <v>74</v>
      </c>
      <c r="B1439" t="s">
        <v>5033</v>
      </c>
      <c r="C1439" t="s">
        <v>4336</v>
      </c>
      <c r="D1439" t="s">
        <v>6405</v>
      </c>
      <c r="F14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39">
        <f>Tabla_Consulta_desde_proyectos[[#This Row],[PRYRAhoras]]-Tabla_Consulta_desde_proyectos[[#This Row],[Actuales]]</f>
        <v>0</v>
      </c>
      <c r="H1439">
        <f>LEN(Tabla_Consulta_desde_proyectos[[#This Row],[PRYApath]])/5-1</f>
        <v>1</v>
      </c>
    </row>
    <row r="1440" spans="1:8" hidden="1" x14ac:dyDescent="0.3">
      <c r="A1440" t="s">
        <v>74</v>
      </c>
      <c r="B1440" t="s">
        <v>6421</v>
      </c>
      <c r="C1440" t="s">
        <v>4337</v>
      </c>
      <c r="D1440" t="s">
        <v>6407</v>
      </c>
      <c r="F14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0">
        <f>Tabla_Consulta_desde_proyectos[[#This Row],[PRYRAhoras]]-Tabla_Consulta_desde_proyectos[[#This Row],[Actuales]]</f>
        <v>0</v>
      </c>
      <c r="H1440">
        <f>LEN(Tabla_Consulta_desde_proyectos[[#This Row],[PRYApath]])/5-1</f>
        <v>1</v>
      </c>
    </row>
    <row r="1441" spans="1:8" hidden="1" x14ac:dyDescent="0.3">
      <c r="A1441" t="s">
        <v>74</v>
      </c>
      <c r="B1441" t="s">
        <v>6422</v>
      </c>
      <c r="C1441" t="s">
        <v>7317</v>
      </c>
      <c r="D1441" t="s">
        <v>7318</v>
      </c>
      <c r="F14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1">
        <f>Tabla_Consulta_desde_proyectos[[#This Row],[PRYRAhoras]]-Tabla_Consulta_desde_proyectos[[#This Row],[Actuales]]</f>
        <v>0</v>
      </c>
      <c r="H1441">
        <f>LEN(Tabla_Consulta_desde_proyectos[[#This Row],[PRYApath]])/5-1</f>
        <v>0</v>
      </c>
    </row>
    <row r="1442" spans="1:8" hidden="1" x14ac:dyDescent="0.3">
      <c r="A1442" t="s">
        <v>74</v>
      </c>
      <c r="B1442" t="s">
        <v>5951</v>
      </c>
      <c r="C1442" t="s">
        <v>326</v>
      </c>
      <c r="D1442" t="s">
        <v>6396</v>
      </c>
      <c r="F14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2">
        <f>Tabla_Consulta_desde_proyectos[[#This Row],[PRYRAhoras]]-Tabla_Consulta_desde_proyectos[[#This Row],[Actuales]]</f>
        <v>0</v>
      </c>
      <c r="H1442">
        <f>LEN(Tabla_Consulta_desde_proyectos[[#This Row],[PRYApath]])/5-1</f>
        <v>1</v>
      </c>
    </row>
    <row r="1443" spans="1:8" hidden="1" x14ac:dyDescent="0.3">
      <c r="A1443" t="s">
        <v>74</v>
      </c>
      <c r="B1443" t="s">
        <v>5952</v>
      </c>
      <c r="C1443" t="s">
        <v>1087</v>
      </c>
      <c r="D1443" t="s">
        <v>6397</v>
      </c>
      <c r="F14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3">
        <f>Tabla_Consulta_desde_proyectos[[#This Row],[PRYRAhoras]]-Tabla_Consulta_desde_proyectos[[#This Row],[Actuales]]</f>
        <v>0</v>
      </c>
      <c r="H1443">
        <f>LEN(Tabla_Consulta_desde_proyectos[[#This Row],[PRYApath]])/5-1</f>
        <v>1</v>
      </c>
    </row>
    <row r="1444" spans="1:8" hidden="1" x14ac:dyDescent="0.3">
      <c r="A1444" t="s">
        <v>74</v>
      </c>
      <c r="B1444" t="s">
        <v>5953</v>
      </c>
      <c r="C1444" t="s">
        <v>1088</v>
      </c>
      <c r="D1444" t="s">
        <v>6398</v>
      </c>
      <c r="F14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4">
        <f>Tabla_Consulta_desde_proyectos[[#This Row],[PRYRAhoras]]-Tabla_Consulta_desde_proyectos[[#This Row],[Actuales]]</f>
        <v>0</v>
      </c>
      <c r="H1444">
        <f>LEN(Tabla_Consulta_desde_proyectos[[#This Row],[PRYApath]])/5-1</f>
        <v>1</v>
      </c>
    </row>
    <row r="1445" spans="1:8" hidden="1" x14ac:dyDescent="0.3">
      <c r="A1445" t="s">
        <v>74</v>
      </c>
      <c r="B1445" t="s">
        <v>5954</v>
      </c>
      <c r="C1445" t="s">
        <v>1092</v>
      </c>
      <c r="D1445" t="s">
        <v>6399</v>
      </c>
      <c r="F14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5">
        <f>Tabla_Consulta_desde_proyectos[[#This Row],[PRYRAhoras]]-Tabla_Consulta_desde_proyectos[[#This Row],[Actuales]]</f>
        <v>0</v>
      </c>
      <c r="H1445">
        <f>LEN(Tabla_Consulta_desde_proyectos[[#This Row],[PRYApath]])/5-1</f>
        <v>1</v>
      </c>
    </row>
    <row r="1446" spans="1:8" hidden="1" x14ac:dyDescent="0.3">
      <c r="A1446" t="s">
        <v>74</v>
      </c>
      <c r="B1446" t="s">
        <v>5955</v>
      </c>
      <c r="C1446" t="s">
        <v>1093</v>
      </c>
      <c r="D1446" t="s">
        <v>6400</v>
      </c>
      <c r="F14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6">
        <f>Tabla_Consulta_desde_proyectos[[#This Row],[PRYRAhoras]]-Tabla_Consulta_desde_proyectos[[#This Row],[Actuales]]</f>
        <v>0</v>
      </c>
      <c r="H1446">
        <f>LEN(Tabla_Consulta_desde_proyectos[[#This Row],[PRYApath]])/5-1</f>
        <v>1</v>
      </c>
    </row>
    <row r="1447" spans="1:8" hidden="1" x14ac:dyDescent="0.3">
      <c r="A1447" t="s">
        <v>74</v>
      </c>
      <c r="B1447" t="s">
        <v>5956</v>
      </c>
      <c r="C1447" t="s">
        <v>1094</v>
      </c>
      <c r="D1447" t="s">
        <v>6401</v>
      </c>
      <c r="F14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7">
        <f>Tabla_Consulta_desde_proyectos[[#This Row],[PRYRAhoras]]-Tabla_Consulta_desde_proyectos[[#This Row],[Actuales]]</f>
        <v>0</v>
      </c>
      <c r="H1447">
        <f>LEN(Tabla_Consulta_desde_proyectos[[#This Row],[PRYApath]])/5-1</f>
        <v>1</v>
      </c>
    </row>
    <row r="1448" spans="1:8" hidden="1" x14ac:dyDescent="0.3">
      <c r="A1448" t="s">
        <v>74</v>
      </c>
      <c r="B1448" t="s">
        <v>5957</v>
      </c>
      <c r="C1448" t="s">
        <v>3904</v>
      </c>
      <c r="D1448" t="s">
        <v>6402</v>
      </c>
      <c r="F14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8">
        <f>Tabla_Consulta_desde_proyectos[[#This Row],[PRYRAhoras]]-Tabla_Consulta_desde_proyectos[[#This Row],[Actuales]]</f>
        <v>0</v>
      </c>
      <c r="H1448">
        <f>LEN(Tabla_Consulta_desde_proyectos[[#This Row],[PRYApath]])/5-1</f>
        <v>1</v>
      </c>
    </row>
    <row r="1449" spans="1:8" hidden="1" x14ac:dyDescent="0.3">
      <c r="A1449" t="s">
        <v>74</v>
      </c>
      <c r="B1449" t="s">
        <v>5958</v>
      </c>
      <c r="C1449" t="s">
        <v>3905</v>
      </c>
      <c r="D1449" t="s">
        <v>6403</v>
      </c>
      <c r="F14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49">
        <f>Tabla_Consulta_desde_proyectos[[#This Row],[PRYRAhoras]]-Tabla_Consulta_desde_proyectos[[#This Row],[Actuales]]</f>
        <v>0</v>
      </c>
      <c r="H1449">
        <f>LEN(Tabla_Consulta_desde_proyectos[[#This Row],[PRYApath]])/5-1</f>
        <v>1</v>
      </c>
    </row>
    <row r="1450" spans="1:8" hidden="1" x14ac:dyDescent="0.3">
      <c r="A1450" t="s">
        <v>74</v>
      </c>
      <c r="B1450" t="s">
        <v>6425</v>
      </c>
      <c r="C1450" t="s">
        <v>4336</v>
      </c>
      <c r="D1450" t="s">
        <v>6405</v>
      </c>
      <c r="F14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0">
        <f>Tabla_Consulta_desde_proyectos[[#This Row],[PRYRAhoras]]-Tabla_Consulta_desde_proyectos[[#This Row],[Actuales]]</f>
        <v>0</v>
      </c>
      <c r="H1450">
        <f>LEN(Tabla_Consulta_desde_proyectos[[#This Row],[PRYApath]])/5-1</f>
        <v>1</v>
      </c>
    </row>
    <row r="1451" spans="1:8" hidden="1" x14ac:dyDescent="0.3">
      <c r="A1451" t="s">
        <v>74</v>
      </c>
      <c r="B1451" t="s">
        <v>6426</v>
      </c>
      <c r="C1451" t="s">
        <v>4337</v>
      </c>
      <c r="D1451" t="s">
        <v>6407</v>
      </c>
      <c r="F14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1">
        <f>Tabla_Consulta_desde_proyectos[[#This Row],[PRYRAhoras]]-Tabla_Consulta_desde_proyectos[[#This Row],[Actuales]]</f>
        <v>0</v>
      </c>
      <c r="H1451">
        <f>LEN(Tabla_Consulta_desde_proyectos[[#This Row],[PRYApath]])/5-1</f>
        <v>1</v>
      </c>
    </row>
    <row r="1452" spans="1:8" hidden="1" x14ac:dyDescent="0.3">
      <c r="A1452" t="s">
        <v>74</v>
      </c>
      <c r="B1452" t="s">
        <v>6427</v>
      </c>
      <c r="C1452" t="s">
        <v>7319</v>
      </c>
      <c r="D1452" t="s">
        <v>7320</v>
      </c>
      <c r="F14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2">
        <f>Tabla_Consulta_desde_proyectos[[#This Row],[PRYRAhoras]]-Tabla_Consulta_desde_proyectos[[#This Row],[Actuales]]</f>
        <v>0</v>
      </c>
      <c r="H1452">
        <f>LEN(Tabla_Consulta_desde_proyectos[[#This Row],[PRYApath]])/5-1</f>
        <v>0</v>
      </c>
    </row>
    <row r="1453" spans="1:8" hidden="1" x14ac:dyDescent="0.3">
      <c r="A1453" t="s">
        <v>74</v>
      </c>
      <c r="B1453" t="s">
        <v>6430</v>
      </c>
      <c r="C1453" t="s">
        <v>326</v>
      </c>
      <c r="D1453" t="s">
        <v>6396</v>
      </c>
      <c r="F14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3">
        <f>Tabla_Consulta_desde_proyectos[[#This Row],[PRYRAhoras]]-Tabla_Consulta_desde_proyectos[[#This Row],[Actuales]]</f>
        <v>0</v>
      </c>
      <c r="H1453">
        <f>LEN(Tabla_Consulta_desde_proyectos[[#This Row],[PRYApath]])/5-1</f>
        <v>1</v>
      </c>
    </row>
    <row r="1454" spans="1:8" hidden="1" x14ac:dyDescent="0.3">
      <c r="A1454" t="s">
        <v>74</v>
      </c>
      <c r="B1454" t="s">
        <v>6431</v>
      </c>
      <c r="C1454" t="s">
        <v>1087</v>
      </c>
      <c r="D1454" t="s">
        <v>6397</v>
      </c>
      <c r="F14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4">
        <f>Tabla_Consulta_desde_proyectos[[#This Row],[PRYRAhoras]]-Tabla_Consulta_desde_proyectos[[#This Row],[Actuales]]</f>
        <v>0</v>
      </c>
      <c r="H1454">
        <f>LEN(Tabla_Consulta_desde_proyectos[[#This Row],[PRYApath]])/5-1</f>
        <v>1</v>
      </c>
    </row>
    <row r="1455" spans="1:8" hidden="1" x14ac:dyDescent="0.3">
      <c r="A1455" t="s">
        <v>74</v>
      </c>
      <c r="B1455" t="s">
        <v>6136</v>
      </c>
      <c r="C1455" t="s">
        <v>1088</v>
      </c>
      <c r="D1455" t="s">
        <v>6398</v>
      </c>
      <c r="F14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5">
        <f>Tabla_Consulta_desde_proyectos[[#This Row],[PRYRAhoras]]-Tabla_Consulta_desde_proyectos[[#This Row],[Actuales]]</f>
        <v>0</v>
      </c>
      <c r="H1455">
        <f>LEN(Tabla_Consulta_desde_proyectos[[#This Row],[PRYApath]])/5-1</f>
        <v>1</v>
      </c>
    </row>
    <row r="1456" spans="1:8" hidden="1" x14ac:dyDescent="0.3">
      <c r="A1456" t="s">
        <v>74</v>
      </c>
      <c r="B1456" t="s">
        <v>6137</v>
      </c>
      <c r="C1456" t="s">
        <v>1092</v>
      </c>
      <c r="D1456" t="s">
        <v>6399</v>
      </c>
      <c r="F14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6">
        <f>Tabla_Consulta_desde_proyectos[[#This Row],[PRYRAhoras]]-Tabla_Consulta_desde_proyectos[[#This Row],[Actuales]]</f>
        <v>0</v>
      </c>
      <c r="H1456">
        <f>LEN(Tabla_Consulta_desde_proyectos[[#This Row],[PRYApath]])/5-1</f>
        <v>1</v>
      </c>
    </row>
    <row r="1457" spans="1:8" hidden="1" x14ac:dyDescent="0.3">
      <c r="A1457" t="s">
        <v>74</v>
      </c>
      <c r="B1457" t="s">
        <v>6432</v>
      </c>
      <c r="C1457" t="s">
        <v>1093</v>
      </c>
      <c r="D1457" t="s">
        <v>6400</v>
      </c>
      <c r="F14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7">
        <f>Tabla_Consulta_desde_proyectos[[#This Row],[PRYRAhoras]]-Tabla_Consulta_desde_proyectos[[#This Row],[Actuales]]</f>
        <v>0</v>
      </c>
      <c r="H1457">
        <f>LEN(Tabla_Consulta_desde_proyectos[[#This Row],[PRYApath]])/5-1</f>
        <v>1</v>
      </c>
    </row>
    <row r="1458" spans="1:8" hidden="1" x14ac:dyDescent="0.3">
      <c r="A1458" t="s">
        <v>74</v>
      </c>
      <c r="B1458" t="s">
        <v>6433</v>
      </c>
      <c r="C1458" t="s">
        <v>1094</v>
      </c>
      <c r="D1458" t="s">
        <v>6401</v>
      </c>
      <c r="F14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8">
        <f>Tabla_Consulta_desde_proyectos[[#This Row],[PRYRAhoras]]-Tabla_Consulta_desde_proyectos[[#This Row],[Actuales]]</f>
        <v>0</v>
      </c>
      <c r="H1458">
        <f>LEN(Tabla_Consulta_desde_proyectos[[#This Row],[PRYApath]])/5-1</f>
        <v>1</v>
      </c>
    </row>
    <row r="1459" spans="1:8" hidden="1" x14ac:dyDescent="0.3">
      <c r="A1459" t="s">
        <v>74</v>
      </c>
      <c r="B1459" t="s">
        <v>6434</v>
      </c>
      <c r="C1459" t="s">
        <v>3904</v>
      </c>
      <c r="D1459" t="s">
        <v>6402</v>
      </c>
      <c r="F14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59">
        <f>Tabla_Consulta_desde_proyectos[[#This Row],[PRYRAhoras]]-Tabla_Consulta_desde_proyectos[[#This Row],[Actuales]]</f>
        <v>0</v>
      </c>
      <c r="H1459">
        <f>LEN(Tabla_Consulta_desde_proyectos[[#This Row],[PRYApath]])/5-1</f>
        <v>1</v>
      </c>
    </row>
    <row r="1460" spans="1:8" hidden="1" x14ac:dyDescent="0.3">
      <c r="A1460" t="s">
        <v>74</v>
      </c>
      <c r="B1460" t="s">
        <v>6435</v>
      </c>
      <c r="C1460" t="s">
        <v>3905</v>
      </c>
      <c r="D1460" t="s">
        <v>6403</v>
      </c>
      <c r="F14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0">
        <f>Tabla_Consulta_desde_proyectos[[#This Row],[PRYRAhoras]]-Tabla_Consulta_desde_proyectos[[#This Row],[Actuales]]</f>
        <v>0</v>
      </c>
      <c r="H1460">
        <f>LEN(Tabla_Consulta_desde_proyectos[[#This Row],[PRYApath]])/5-1</f>
        <v>1</v>
      </c>
    </row>
    <row r="1461" spans="1:8" hidden="1" x14ac:dyDescent="0.3">
      <c r="A1461" t="s">
        <v>74</v>
      </c>
      <c r="B1461" t="s">
        <v>6436</v>
      </c>
      <c r="C1461" t="s">
        <v>4336</v>
      </c>
      <c r="D1461" t="s">
        <v>6405</v>
      </c>
      <c r="F14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1">
        <f>Tabla_Consulta_desde_proyectos[[#This Row],[PRYRAhoras]]-Tabla_Consulta_desde_proyectos[[#This Row],[Actuales]]</f>
        <v>0</v>
      </c>
      <c r="H1461">
        <f>LEN(Tabla_Consulta_desde_proyectos[[#This Row],[PRYApath]])/5-1</f>
        <v>1</v>
      </c>
    </row>
    <row r="1462" spans="1:8" hidden="1" x14ac:dyDescent="0.3">
      <c r="A1462" t="s">
        <v>74</v>
      </c>
      <c r="B1462" t="s">
        <v>6437</v>
      </c>
      <c r="C1462" t="s">
        <v>4337</v>
      </c>
      <c r="D1462" t="s">
        <v>6407</v>
      </c>
      <c r="F14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2">
        <f>Tabla_Consulta_desde_proyectos[[#This Row],[PRYRAhoras]]-Tabla_Consulta_desde_proyectos[[#This Row],[Actuales]]</f>
        <v>0</v>
      </c>
      <c r="H1462">
        <f>LEN(Tabla_Consulta_desde_proyectos[[#This Row],[PRYApath]])/5-1</f>
        <v>1</v>
      </c>
    </row>
    <row r="1463" spans="1:8" hidden="1" x14ac:dyDescent="0.3">
      <c r="A1463" t="s">
        <v>74</v>
      </c>
      <c r="B1463" t="s">
        <v>6438</v>
      </c>
      <c r="C1463" t="s">
        <v>7321</v>
      </c>
      <c r="D1463" t="s">
        <v>7322</v>
      </c>
      <c r="F14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3">
        <f>Tabla_Consulta_desde_proyectos[[#This Row],[PRYRAhoras]]-Tabla_Consulta_desde_proyectos[[#This Row],[Actuales]]</f>
        <v>0</v>
      </c>
      <c r="H1463">
        <f>LEN(Tabla_Consulta_desde_proyectos[[#This Row],[PRYApath]])/5-1</f>
        <v>0</v>
      </c>
    </row>
    <row r="1464" spans="1:8" hidden="1" x14ac:dyDescent="0.3">
      <c r="A1464" t="s">
        <v>74</v>
      </c>
      <c r="B1464" t="s">
        <v>6441</v>
      </c>
      <c r="C1464" t="s">
        <v>326</v>
      </c>
      <c r="D1464" t="s">
        <v>6396</v>
      </c>
      <c r="F14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4">
        <f>Tabla_Consulta_desde_proyectos[[#This Row],[PRYRAhoras]]-Tabla_Consulta_desde_proyectos[[#This Row],[Actuales]]</f>
        <v>0</v>
      </c>
      <c r="H1464">
        <f>LEN(Tabla_Consulta_desde_proyectos[[#This Row],[PRYApath]])/5-1</f>
        <v>1</v>
      </c>
    </row>
    <row r="1465" spans="1:8" hidden="1" x14ac:dyDescent="0.3">
      <c r="A1465" t="s">
        <v>74</v>
      </c>
      <c r="B1465" t="s">
        <v>6442</v>
      </c>
      <c r="C1465" t="s">
        <v>1087</v>
      </c>
      <c r="D1465" t="s">
        <v>6397</v>
      </c>
      <c r="F14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5">
        <f>Tabla_Consulta_desde_proyectos[[#This Row],[PRYRAhoras]]-Tabla_Consulta_desde_proyectos[[#This Row],[Actuales]]</f>
        <v>0</v>
      </c>
      <c r="H1465">
        <f>LEN(Tabla_Consulta_desde_proyectos[[#This Row],[PRYApath]])/5-1</f>
        <v>1</v>
      </c>
    </row>
    <row r="1466" spans="1:8" hidden="1" x14ac:dyDescent="0.3">
      <c r="A1466" t="s">
        <v>74</v>
      </c>
      <c r="B1466" t="s">
        <v>6443</v>
      </c>
      <c r="C1466" t="s">
        <v>1088</v>
      </c>
      <c r="D1466" t="s">
        <v>6398</v>
      </c>
      <c r="F14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6">
        <f>Tabla_Consulta_desde_proyectos[[#This Row],[PRYRAhoras]]-Tabla_Consulta_desde_proyectos[[#This Row],[Actuales]]</f>
        <v>0</v>
      </c>
      <c r="H1466">
        <f>LEN(Tabla_Consulta_desde_proyectos[[#This Row],[PRYApath]])/5-1</f>
        <v>1</v>
      </c>
    </row>
    <row r="1467" spans="1:8" hidden="1" x14ac:dyDescent="0.3">
      <c r="A1467" t="s">
        <v>74</v>
      </c>
      <c r="B1467" t="s">
        <v>6444</v>
      </c>
      <c r="C1467" t="s">
        <v>1092</v>
      </c>
      <c r="D1467" t="s">
        <v>6399</v>
      </c>
      <c r="F14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7">
        <f>Tabla_Consulta_desde_proyectos[[#This Row],[PRYRAhoras]]-Tabla_Consulta_desde_proyectos[[#This Row],[Actuales]]</f>
        <v>0</v>
      </c>
      <c r="H1467">
        <f>LEN(Tabla_Consulta_desde_proyectos[[#This Row],[PRYApath]])/5-1</f>
        <v>1</v>
      </c>
    </row>
    <row r="1468" spans="1:8" hidden="1" x14ac:dyDescent="0.3">
      <c r="A1468" t="s">
        <v>74</v>
      </c>
      <c r="B1468" t="s">
        <v>6445</v>
      </c>
      <c r="C1468" t="s">
        <v>1093</v>
      </c>
      <c r="D1468" t="s">
        <v>6400</v>
      </c>
      <c r="F14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8">
        <f>Tabla_Consulta_desde_proyectos[[#This Row],[PRYRAhoras]]-Tabla_Consulta_desde_proyectos[[#This Row],[Actuales]]</f>
        <v>0</v>
      </c>
      <c r="H1468">
        <f>LEN(Tabla_Consulta_desde_proyectos[[#This Row],[PRYApath]])/5-1</f>
        <v>1</v>
      </c>
    </row>
    <row r="1469" spans="1:8" hidden="1" x14ac:dyDescent="0.3">
      <c r="A1469" t="s">
        <v>74</v>
      </c>
      <c r="B1469" t="s">
        <v>6446</v>
      </c>
      <c r="C1469" t="s">
        <v>1094</v>
      </c>
      <c r="D1469" t="s">
        <v>6401</v>
      </c>
      <c r="F14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69">
        <f>Tabla_Consulta_desde_proyectos[[#This Row],[PRYRAhoras]]-Tabla_Consulta_desde_proyectos[[#This Row],[Actuales]]</f>
        <v>0</v>
      </c>
      <c r="H1469">
        <f>LEN(Tabla_Consulta_desde_proyectos[[#This Row],[PRYApath]])/5-1</f>
        <v>1</v>
      </c>
    </row>
    <row r="1470" spans="1:8" hidden="1" x14ac:dyDescent="0.3">
      <c r="A1470" t="s">
        <v>74</v>
      </c>
      <c r="B1470" t="s">
        <v>6447</v>
      </c>
      <c r="C1470" t="s">
        <v>3904</v>
      </c>
      <c r="D1470" t="s">
        <v>6402</v>
      </c>
      <c r="F14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0">
        <f>Tabla_Consulta_desde_proyectos[[#This Row],[PRYRAhoras]]-Tabla_Consulta_desde_proyectos[[#This Row],[Actuales]]</f>
        <v>0</v>
      </c>
      <c r="H1470">
        <f>LEN(Tabla_Consulta_desde_proyectos[[#This Row],[PRYApath]])/5-1</f>
        <v>1</v>
      </c>
    </row>
    <row r="1471" spans="1:8" hidden="1" x14ac:dyDescent="0.3">
      <c r="A1471" t="s">
        <v>74</v>
      </c>
      <c r="B1471" t="s">
        <v>6448</v>
      </c>
      <c r="C1471" t="s">
        <v>3905</v>
      </c>
      <c r="D1471" t="s">
        <v>6403</v>
      </c>
      <c r="F14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1">
        <f>Tabla_Consulta_desde_proyectos[[#This Row],[PRYRAhoras]]-Tabla_Consulta_desde_proyectos[[#This Row],[Actuales]]</f>
        <v>0</v>
      </c>
      <c r="H1471">
        <f>LEN(Tabla_Consulta_desde_proyectos[[#This Row],[PRYApath]])/5-1</f>
        <v>1</v>
      </c>
    </row>
    <row r="1472" spans="1:8" hidden="1" x14ac:dyDescent="0.3">
      <c r="A1472" t="s">
        <v>74</v>
      </c>
      <c r="B1472" t="s">
        <v>6449</v>
      </c>
      <c r="C1472" t="s">
        <v>4336</v>
      </c>
      <c r="D1472" t="s">
        <v>6405</v>
      </c>
      <c r="F14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2">
        <f>Tabla_Consulta_desde_proyectos[[#This Row],[PRYRAhoras]]-Tabla_Consulta_desde_proyectos[[#This Row],[Actuales]]</f>
        <v>0</v>
      </c>
      <c r="H1472">
        <f>LEN(Tabla_Consulta_desde_proyectos[[#This Row],[PRYApath]])/5-1</f>
        <v>1</v>
      </c>
    </row>
    <row r="1473" spans="1:8" hidden="1" x14ac:dyDescent="0.3">
      <c r="A1473" t="s">
        <v>74</v>
      </c>
      <c r="B1473" t="s">
        <v>6450</v>
      </c>
      <c r="C1473" t="s">
        <v>4337</v>
      </c>
      <c r="D1473" t="s">
        <v>6407</v>
      </c>
      <c r="F14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3">
        <f>Tabla_Consulta_desde_proyectos[[#This Row],[PRYRAhoras]]-Tabla_Consulta_desde_proyectos[[#This Row],[Actuales]]</f>
        <v>0</v>
      </c>
      <c r="H1473">
        <f>LEN(Tabla_Consulta_desde_proyectos[[#This Row],[PRYApath]])/5-1</f>
        <v>1</v>
      </c>
    </row>
    <row r="1474" spans="1:8" hidden="1" x14ac:dyDescent="0.3">
      <c r="A1474" t="s">
        <v>74</v>
      </c>
      <c r="B1474" t="s">
        <v>6451</v>
      </c>
      <c r="C1474" t="s">
        <v>7323</v>
      </c>
      <c r="D1474" t="s">
        <v>7324</v>
      </c>
      <c r="F14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4">
        <f>Tabla_Consulta_desde_proyectos[[#This Row],[PRYRAhoras]]-Tabla_Consulta_desde_proyectos[[#This Row],[Actuales]]</f>
        <v>0</v>
      </c>
      <c r="H1474">
        <f>LEN(Tabla_Consulta_desde_proyectos[[#This Row],[PRYApath]])/5-1</f>
        <v>0</v>
      </c>
    </row>
    <row r="1475" spans="1:8" hidden="1" x14ac:dyDescent="0.3">
      <c r="A1475" t="s">
        <v>74</v>
      </c>
      <c r="B1475" t="s">
        <v>6454</v>
      </c>
      <c r="C1475" t="s">
        <v>326</v>
      </c>
      <c r="D1475" t="s">
        <v>6396</v>
      </c>
      <c r="F14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5">
        <f>Tabla_Consulta_desde_proyectos[[#This Row],[PRYRAhoras]]-Tabla_Consulta_desde_proyectos[[#This Row],[Actuales]]</f>
        <v>0</v>
      </c>
      <c r="H1475">
        <f>LEN(Tabla_Consulta_desde_proyectos[[#This Row],[PRYApath]])/5-1</f>
        <v>1</v>
      </c>
    </row>
    <row r="1476" spans="1:8" hidden="1" x14ac:dyDescent="0.3">
      <c r="A1476" t="s">
        <v>74</v>
      </c>
      <c r="B1476" t="s">
        <v>6455</v>
      </c>
      <c r="C1476" t="s">
        <v>1087</v>
      </c>
      <c r="D1476" t="s">
        <v>6397</v>
      </c>
      <c r="F14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6">
        <f>Tabla_Consulta_desde_proyectos[[#This Row],[PRYRAhoras]]-Tabla_Consulta_desde_proyectos[[#This Row],[Actuales]]</f>
        <v>0</v>
      </c>
      <c r="H1476">
        <f>LEN(Tabla_Consulta_desde_proyectos[[#This Row],[PRYApath]])/5-1</f>
        <v>1</v>
      </c>
    </row>
    <row r="1477" spans="1:8" hidden="1" x14ac:dyDescent="0.3">
      <c r="A1477" t="s">
        <v>74</v>
      </c>
      <c r="B1477" t="s">
        <v>6138</v>
      </c>
      <c r="C1477" t="s">
        <v>1088</v>
      </c>
      <c r="D1477" t="s">
        <v>6398</v>
      </c>
      <c r="F14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7">
        <f>Tabla_Consulta_desde_proyectos[[#This Row],[PRYRAhoras]]-Tabla_Consulta_desde_proyectos[[#This Row],[Actuales]]</f>
        <v>0</v>
      </c>
      <c r="H1477">
        <f>LEN(Tabla_Consulta_desde_proyectos[[#This Row],[PRYApath]])/5-1</f>
        <v>1</v>
      </c>
    </row>
    <row r="1478" spans="1:8" hidden="1" x14ac:dyDescent="0.3">
      <c r="A1478" t="s">
        <v>74</v>
      </c>
      <c r="B1478" t="s">
        <v>6456</v>
      </c>
      <c r="C1478" t="s">
        <v>1092</v>
      </c>
      <c r="D1478" t="s">
        <v>6399</v>
      </c>
      <c r="F14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8">
        <f>Tabla_Consulta_desde_proyectos[[#This Row],[PRYRAhoras]]-Tabla_Consulta_desde_proyectos[[#This Row],[Actuales]]</f>
        <v>0</v>
      </c>
      <c r="H1478">
        <f>LEN(Tabla_Consulta_desde_proyectos[[#This Row],[PRYApath]])/5-1</f>
        <v>1</v>
      </c>
    </row>
    <row r="1479" spans="1:8" hidden="1" x14ac:dyDescent="0.3">
      <c r="A1479" t="s">
        <v>74</v>
      </c>
      <c r="B1479" t="s">
        <v>6457</v>
      </c>
      <c r="C1479" t="s">
        <v>1093</v>
      </c>
      <c r="D1479" t="s">
        <v>6400</v>
      </c>
      <c r="F14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79">
        <f>Tabla_Consulta_desde_proyectos[[#This Row],[PRYRAhoras]]-Tabla_Consulta_desde_proyectos[[#This Row],[Actuales]]</f>
        <v>0</v>
      </c>
      <c r="H1479">
        <f>LEN(Tabla_Consulta_desde_proyectos[[#This Row],[PRYApath]])/5-1</f>
        <v>1</v>
      </c>
    </row>
    <row r="1480" spans="1:8" hidden="1" x14ac:dyDescent="0.3">
      <c r="A1480" t="s">
        <v>74</v>
      </c>
      <c r="B1480" t="s">
        <v>6458</v>
      </c>
      <c r="C1480" t="s">
        <v>1094</v>
      </c>
      <c r="D1480" t="s">
        <v>6401</v>
      </c>
      <c r="F14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0">
        <f>Tabla_Consulta_desde_proyectos[[#This Row],[PRYRAhoras]]-Tabla_Consulta_desde_proyectos[[#This Row],[Actuales]]</f>
        <v>0</v>
      </c>
      <c r="H1480">
        <f>LEN(Tabla_Consulta_desde_proyectos[[#This Row],[PRYApath]])/5-1</f>
        <v>1</v>
      </c>
    </row>
    <row r="1481" spans="1:8" hidden="1" x14ac:dyDescent="0.3">
      <c r="A1481" t="s">
        <v>74</v>
      </c>
      <c r="B1481" t="s">
        <v>6459</v>
      </c>
      <c r="C1481" t="s">
        <v>3904</v>
      </c>
      <c r="D1481" t="s">
        <v>6402</v>
      </c>
      <c r="F14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1">
        <f>Tabla_Consulta_desde_proyectos[[#This Row],[PRYRAhoras]]-Tabla_Consulta_desde_proyectos[[#This Row],[Actuales]]</f>
        <v>0</v>
      </c>
      <c r="H1481">
        <f>LEN(Tabla_Consulta_desde_proyectos[[#This Row],[PRYApath]])/5-1</f>
        <v>1</v>
      </c>
    </row>
    <row r="1482" spans="1:8" hidden="1" x14ac:dyDescent="0.3">
      <c r="A1482" t="s">
        <v>74</v>
      </c>
      <c r="B1482" t="s">
        <v>6139</v>
      </c>
      <c r="C1482" t="s">
        <v>3905</v>
      </c>
      <c r="D1482" t="s">
        <v>6403</v>
      </c>
      <c r="F14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2">
        <f>Tabla_Consulta_desde_proyectos[[#This Row],[PRYRAhoras]]-Tabla_Consulta_desde_proyectos[[#This Row],[Actuales]]</f>
        <v>0</v>
      </c>
      <c r="H1482">
        <f>LEN(Tabla_Consulta_desde_proyectos[[#This Row],[PRYApath]])/5-1</f>
        <v>1</v>
      </c>
    </row>
    <row r="1483" spans="1:8" hidden="1" x14ac:dyDescent="0.3">
      <c r="A1483" t="s">
        <v>74</v>
      </c>
      <c r="B1483" t="s">
        <v>6460</v>
      </c>
      <c r="C1483" t="s">
        <v>4336</v>
      </c>
      <c r="D1483" t="s">
        <v>6405</v>
      </c>
      <c r="F14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3">
        <f>Tabla_Consulta_desde_proyectos[[#This Row],[PRYRAhoras]]-Tabla_Consulta_desde_proyectos[[#This Row],[Actuales]]</f>
        <v>0</v>
      </c>
      <c r="H1483">
        <f>LEN(Tabla_Consulta_desde_proyectos[[#This Row],[PRYApath]])/5-1</f>
        <v>1</v>
      </c>
    </row>
    <row r="1484" spans="1:8" hidden="1" x14ac:dyDescent="0.3">
      <c r="A1484" t="s">
        <v>74</v>
      </c>
      <c r="B1484" t="s">
        <v>6461</v>
      </c>
      <c r="C1484" t="s">
        <v>4337</v>
      </c>
      <c r="D1484" t="s">
        <v>6407</v>
      </c>
      <c r="F14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4">
        <f>Tabla_Consulta_desde_proyectos[[#This Row],[PRYRAhoras]]-Tabla_Consulta_desde_proyectos[[#This Row],[Actuales]]</f>
        <v>0</v>
      </c>
      <c r="H1484">
        <f>LEN(Tabla_Consulta_desde_proyectos[[#This Row],[PRYApath]])/5-1</f>
        <v>1</v>
      </c>
    </row>
    <row r="1485" spans="1:8" hidden="1" x14ac:dyDescent="0.3">
      <c r="A1485" t="s">
        <v>74</v>
      </c>
      <c r="B1485" t="s">
        <v>7325</v>
      </c>
      <c r="C1485" t="s">
        <v>7326</v>
      </c>
      <c r="D1485" t="s">
        <v>7327</v>
      </c>
      <c r="F14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5">
        <f>Tabla_Consulta_desde_proyectos[[#This Row],[PRYRAhoras]]-Tabla_Consulta_desde_proyectos[[#This Row],[Actuales]]</f>
        <v>0</v>
      </c>
      <c r="H1485">
        <f>LEN(Tabla_Consulta_desde_proyectos[[#This Row],[PRYApath]])/5-1</f>
        <v>1</v>
      </c>
    </row>
    <row r="1486" spans="1:8" hidden="1" x14ac:dyDescent="0.3">
      <c r="A1486" t="s">
        <v>74</v>
      </c>
      <c r="B1486" t="s">
        <v>7328</v>
      </c>
      <c r="C1486" t="s">
        <v>326</v>
      </c>
      <c r="D1486" t="s">
        <v>7173</v>
      </c>
      <c r="F14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6">
        <f>Tabla_Consulta_desde_proyectos[[#This Row],[PRYRAhoras]]-Tabla_Consulta_desde_proyectos[[#This Row],[Actuales]]</f>
        <v>0</v>
      </c>
      <c r="H1486">
        <f>LEN(Tabla_Consulta_desde_proyectos[[#This Row],[PRYApath]])/5-1</f>
        <v>2</v>
      </c>
    </row>
    <row r="1487" spans="1:8" hidden="1" x14ac:dyDescent="0.3">
      <c r="A1487" t="s">
        <v>74</v>
      </c>
      <c r="B1487" t="s">
        <v>7329</v>
      </c>
      <c r="C1487" t="s">
        <v>1087</v>
      </c>
      <c r="D1487" t="s">
        <v>7175</v>
      </c>
      <c r="F14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7">
        <f>Tabla_Consulta_desde_proyectos[[#This Row],[PRYRAhoras]]-Tabla_Consulta_desde_proyectos[[#This Row],[Actuales]]</f>
        <v>0</v>
      </c>
      <c r="H1487">
        <f>LEN(Tabla_Consulta_desde_proyectos[[#This Row],[PRYApath]])/5-1</f>
        <v>2</v>
      </c>
    </row>
    <row r="1488" spans="1:8" hidden="1" x14ac:dyDescent="0.3">
      <c r="A1488" t="s">
        <v>74</v>
      </c>
      <c r="B1488" t="s">
        <v>7330</v>
      </c>
      <c r="C1488" t="s">
        <v>1088</v>
      </c>
      <c r="D1488" t="s">
        <v>7177</v>
      </c>
      <c r="F14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8">
        <f>Tabla_Consulta_desde_proyectos[[#This Row],[PRYRAhoras]]-Tabla_Consulta_desde_proyectos[[#This Row],[Actuales]]</f>
        <v>0</v>
      </c>
      <c r="H1488">
        <f>LEN(Tabla_Consulta_desde_proyectos[[#This Row],[PRYApath]])/5-1</f>
        <v>2</v>
      </c>
    </row>
    <row r="1489" spans="1:8" hidden="1" x14ac:dyDescent="0.3">
      <c r="A1489" t="s">
        <v>74</v>
      </c>
      <c r="B1489" t="s">
        <v>7331</v>
      </c>
      <c r="C1489" t="s">
        <v>1092</v>
      </c>
      <c r="D1489" t="s">
        <v>7179</v>
      </c>
      <c r="F14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89">
        <f>Tabla_Consulta_desde_proyectos[[#This Row],[PRYRAhoras]]-Tabla_Consulta_desde_proyectos[[#This Row],[Actuales]]</f>
        <v>0</v>
      </c>
      <c r="H1489">
        <f>LEN(Tabla_Consulta_desde_proyectos[[#This Row],[PRYApath]])/5-1</f>
        <v>2</v>
      </c>
    </row>
    <row r="1490" spans="1:8" hidden="1" x14ac:dyDescent="0.3">
      <c r="A1490" t="s">
        <v>74</v>
      </c>
      <c r="B1490" t="s">
        <v>7332</v>
      </c>
      <c r="C1490" t="s">
        <v>1093</v>
      </c>
      <c r="D1490" t="s">
        <v>7181</v>
      </c>
      <c r="F14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0">
        <f>Tabla_Consulta_desde_proyectos[[#This Row],[PRYRAhoras]]-Tabla_Consulta_desde_proyectos[[#This Row],[Actuales]]</f>
        <v>0</v>
      </c>
      <c r="H1490">
        <f>LEN(Tabla_Consulta_desde_proyectos[[#This Row],[PRYApath]])/5-1</f>
        <v>2</v>
      </c>
    </row>
    <row r="1491" spans="1:8" hidden="1" x14ac:dyDescent="0.3">
      <c r="A1491" t="s">
        <v>74</v>
      </c>
      <c r="B1491" t="s">
        <v>7333</v>
      </c>
      <c r="C1491" t="s">
        <v>1094</v>
      </c>
      <c r="D1491" t="s">
        <v>7183</v>
      </c>
      <c r="F14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1">
        <f>Tabla_Consulta_desde_proyectos[[#This Row],[PRYRAhoras]]-Tabla_Consulta_desde_proyectos[[#This Row],[Actuales]]</f>
        <v>0</v>
      </c>
      <c r="H1491">
        <f>LEN(Tabla_Consulta_desde_proyectos[[#This Row],[PRYApath]])/5-1</f>
        <v>2</v>
      </c>
    </row>
    <row r="1492" spans="1:8" hidden="1" x14ac:dyDescent="0.3">
      <c r="A1492" t="s">
        <v>74</v>
      </c>
      <c r="B1492" t="s">
        <v>7334</v>
      </c>
      <c r="C1492" t="s">
        <v>7185</v>
      </c>
      <c r="D1492" t="s">
        <v>7186</v>
      </c>
      <c r="F14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2">
        <f>Tabla_Consulta_desde_proyectos[[#This Row],[PRYRAhoras]]-Tabla_Consulta_desde_proyectos[[#This Row],[Actuales]]</f>
        <v>0</v>
      </c>
      <c r="H1492">
        <f>LEN(Tabla_Consulta_desde_proyectos[[#This Row],[PRYApath]])/5-1</f>
        <v>2</v>
      </c>
    </row>
    <row r="1493" spans="1:8" hidden="1" x14ac:dyDescent="0.3">
      <c r="A1493" t="s">
        <v>74</v>
      </c>
      <c r="B1493" t="s">
        <v>7335</v>
      </c>
      <c r="C1493" t="s">
        <v>7188</v>
      </c>
      <c r="D1493" t="s">
        <v>7189</v>
      </c>
      <c r="F14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3">
        <f>Tabla_Consulta_desde_proyectos[[#This Row],[PRYRAhoras]]-Tabla_Consulta_desde_proyectos[[#This Row],[Actuales]]</f>
        <v>0</v>
      </c>
      <c r="H1493">
        <f>LEN(Tabla_Consulta_desde_proyectos[[#This Row],[PRYApath]])/5-1</f>
        <v>2</v>
      </c>
    </row>
    <row r="1494" spans="1:8" hidden="1" x14ac:dyDescent="0.3">
      <c r="A1494" t="s">
        <v>74</v>
      </c>
      <c r="B1494" t="s">
        <v>7336</v>
      </c>
      <c r="C1494" t="s">
        <v>4336</v>
      </c>
      <c r="D1494" t="s">
        <v>7027</v>
      </c>
      <c r="F14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4">
        <f>Tabla_Consulta_desde_proyectos[[#This Row],[PRYRAhoras]]-Tabla_Consulta_desde_proyectos[[#This Row],[Actuales]]</f>
        <v>0</v>
      </c>
      <c r="H1494">
        <f>LEN(Tabla_Consulta_desde_proyectos[[#This Row],[PRYApath]])/5-1</f>
        <v>2</v>
      </c>
    </row>
    <row r="1495" spans="1:8" hidden="1" x14ac:dyDescent="0.3">
      <c r="A1495" t="s">
        <v>74</v>
      </c>
      <c r="B1495" t="s">
        <v>6462</v>
      </c>
      <c r="C1495" t="s">
        <v>7337</v>
      </c>
      <c r="D1495" t="s">
        <v>7338</v>
      </c>
      <c r="F14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5">
        <f>Tabla_Consulta_desde_proyectos[[#This Row],[PRYRAhoras]]-Tabla_Consulta_desde_proyectos[[#This Row],[Actuales]]</f>
        <v>0</v>
      </c>
      <c r="H1495">
        <f>LEN(Tabla_Consulta_desde_proyectos[[#This Row],[PRYApath]])/5-1</f>
        <v>0</v>
      </c>
    </row>
    <row r="1496" spans="1:8" hidden="1" x14ac:dyDescent="0.3">
      <c r="A1496" t="s">
        <v>74</v>
      </c>
      <c r="B1496" t="s">
        <v>6465</v>
      </c>
      <c r="C1496" t="s">
        <v>326</v>
      </c>
      <c r="D1496" t="s">
        <v>6396</v>
      </c>
      <c r="F14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6">
        <f>Tabla_Consulta_desde_proyectos[[#This Row],[PRYRAhoras]]-Tabla_Consulta_desde_proyectos[[#This Row],[Actuales]]</f>
        <v>0</v>
      </c>
      <c r="H1496">
        <f>LEN(Tabla_Consulta_desde_proyectos[[#This Row],[PRYApath]])/5-1</f>
        <v>1</v>
      </c>
    </row>
    <row r="1497" spans="1:8" hidden="1" x14ac:dyDescent="0.3">
      <c r="A1497" t="s">
        <v>74</v>
      </c>
      <c r="B1497" t="s">
        <v>6466</v>
      </c>
      <c r="C1497" t="s">
        <v>1087</v>
      </c>
      <c r="D1497" t="s">
        <v>6397</v>
      </c>
      <c r="F14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7">
        <f>Tabla_Consulta_desde_proyectos[[#This Row],[PRYRAhoras]]-Tabla_Consulta_desde_proyectos[[#This Row],[Actuales]]</f>
        <v>0</v>
      </c>
      <c r="H1497">
        <f>LEN(Tabla_Consulta_desde_proyectos[[#This Row],[PRYApath]])/5-1</f>
        <v>1</v>
      </c>
    </row>
    <row r="1498" spans="1:8" hidden="1" x14ac:dyDescent="0.3">
      <c r="A1498" t="s">
        <v>74</v>
      </c>
      <c r="B1498" t="s">
        <v>6467</v>
      </c>
      <c r="C1498" t="s">
        <v>1088</v>
      </c>
      <c r="D1498" t="s">
        <v>6398</v>
      </c>
      <c r="F14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8">
        <f>Tabla_Consulta_desde_proyectos[[#This Row],[PRYRAhoras]]-Tabla_Consulta_desde_proyectos[[#This Row],[Actuales]]</f>
        <v>0</v>
      </c>
      <c r="H1498">
        <f>LEN(Tabla_Consulta_desde_proyectos[[#This Row],[PRYApath]])/5-1</f>
        <v>1</v>
      </c>
    </row>
    <row r="1499" spans="1:8" hidden="1" x14ac:dyDescent="0.3">
      <c r="A1499" t="s">
        <v>74</v>
      </c>
      <c r="B1499" t="s">
        <v>5514</v>
      </c>
      <c r="C1499" t="s">
        <v>1092</v>
      </c>
      <c r="D1499" t="s">
        <v>6399</v>
      </c>
      <c r="F14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499">
        <f>Tabla_Consulta_desde_proyectos[[#This Row],[PRYRAhoras]]-Tabla_Consulta_desde_proyectos[[#This Row],[Actuales]]</f>
        <v>0</v>
      </c>
      <c r="H1499">
        <f>LEN(Tabla_Consulta_desde_proyectos[[#This Row],[PRYApath]])/5-1</f>
        <v>1</v>
      </c>
    </row>
    <row r="1500" spans="1:8" hidden="1" x14ac:dyDescent="0.3">
      <c r="A1500" t="s">
        <v>74</v>
      </c>
      <c r="B1500" t="s">
        <v>5515</v>
      </c>
      <c r="C1500" t="s">
        <v>1093</v>
      </c>
      <c r="D1500" t="s">
        <v>6400</v>
      </c>
      <c r="F15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0">
        <f>Tabla_Consulta_desde_proyectos[[#This Row],[PRYRAhoras]]-Tabla_Consulta_desde_proyectos[[#This Row],[Actuales]]</f>
        <v>0</v>
      </c>
      <c r="H1500">
        <f>LEN(Tabla_Consulta_desde_proyectos[[#This Row],[PRYApath]])/5-1</f>
        <v>1</v>
      </c>
    </row>
    <row r="1501" spans="1:8" hidden="1" x14ac:dyDescent="0.3">
      <c r="A1501" t="s">
        <v>74</v>
      </c>
      <c r="B1501" t="s">
        <v>6468</v>
      </c>
      <c r="C1501" t="s">
        <v>1094</v>
      </c>
      <c r="D1501" t="s">
        <v>6401</v>
      </c>
      <c r="F15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1">
        <f>Tabla_Consulta_desde_proyectos[[#This Row],[PRYRAhoras]]-Tabla_Consulta_desde_proyectos[[#This Row],[Actuales]]</f>
        <v>0</v>
      </c>
      <c r="H1501">
        <f>LEN(Tabla_Consulta_desde_proyectos[[#This Row],[PRYApath]])/5-1</f>
        <v>1</v>
      </c>
    </row>
    <row r="1502" spans="1:8" hidden="1" x14ac:dyDescent="0.3">
      <c r="A1502" t="s">
        <v>74</v>
      </c>
      <c r="B1502" t="s">
        <v>6469</v>
      </c>
      <c r="C1502" t="s">
        <v>3904</v>
      </c>
      <c r="D1502" t="s">
        <v>6402</v>
      </c>
      <c r="F15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2">
        <f>Tabla_Consulta_desde_proyectos[[#This Row],[PRYRAhoras]]-Tabla_Consulta_desde_proyectos[[#This Row],[Actuales]]</f>
        <v>0</v>
      </c>
      <c r="H1502">
        <f>LEN(Tabla_Consulta_desde_proyectos[[#This Row],[PRYApath]])/5-1</f>
        <v>1</v>
      </c>
    </row>
    <row r="1503" spans="1:8" hidden="1" x14ac:dyDescent="0.3">
      <c r="A1503" t="s">
        <v>74</v>
      </c>
      <c r="B1503" t="s">
        <v>6470</v>
      </c>
      <c r="C1503" t="s">
        <v>3905</v>
      </c>
      <c r="D1503" t="s">
        <v>6403</v>
      </c>
      <c r="F15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3">
        <f>Tabla_Consulta_desde_proyectos[[#This Row],[PRYRAhoras]]-Tabla_Consulta_desde_proyectos[[#This Row],[Actuales]]</f>
        <v>0</v>
      </c>
      <c r="H1503">
        <f>LEN(Tabla_Consulta_desde_proyectos[[#This Row],[PRYApath]])/5-1</f>
        <v>1</v>
      </c>
    </row>
    <row r="1504" spans="1:8" hidden="1" x14ac:dyDescent="0.3">
      <c r="A1504" t="s">
        <v>74</v>
      </c>
      <c r="B1504" t="s">
        <v>6471</v>
      </c>
      <c r="C1504" t="s">
        <v>4336</v>
      </c>
      <c r="D1504" t="s">
        <v>6405</v>
      </c>
      <c r="F15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4">
        <f>Tabla_Consulta_desde_proyectos[[#This Row],[PRYRAhoras]]-Tabla_Consulta_desde_proyectos[[#This Row],[Actuales]]</f>
        <v>0</v>
      </c>
      <c r="H1504">
        <f>LEN(Tabla_Consulta_desde_proyectos[[#This Row],[PRYApath]])/5-1</f>
        <v>1</v>
      </c>
    </row>
    <row r="1505" spans="1:8" hidden="1" x14ac:dyDescent="0.3">
      <c r="A1505" t="s">
        <v>74</v>
      </c>
      <c r="B1505" t="s">
        <v>6472</v>
      </c>
      <c r="C1505" t="s">
        <v>4337</v>
      </c>
      <c r="D1505" t="s">
        <v>6407</v>
      </c>
      <c r="F15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5">
        <f>Tabla_Consulta_desde_proyectos[[#This Row],[PRYRAhoras]]-Tabla_Consulta_desde_proyectos[[#This Row],[Actuales]]</f>
        <v>0</v>
      </c>
      <c r="H1505">
        <f>LEN(Tabla_Consulta_desde_proyectos[[#This Row],[PRYApath]])/5-1</f>
        <v>1</v>
      </c>
    </row>
    <row r="1506" spans="1:8" hidden="1" x14ac:dyDescent="0.3">
      <c r="A1506" t="s">
        <v>74</v>
      </c>
      <c r="B1506" t="s">
        <v>6473</v>
      </c>
      <c r="C1506" t="s">
        <v>7339</v>
      </c>
      <c r="D1506" t="s">
        <v>7340</v>
      </c>
      <c r="F15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6">
        <f>Tabla_Consulta_desde_proyectos[[#This Row],[PRYRAhoras]]-Tabla_Consulta_desde_proyectos[[#This Row],[Actuales]]</f>
        <v>0</v>
      </c>
      <c r="H1506">
        <f>LEN(Tabla_Consulta_desde_proyectos[[#This Row],[PRYApath]])/5-1</f>
        <v>0</v>
      </c>
    </row>
    <row r="1507" spans="1:8" hidden="1" x14ac:dyDescent="0.3">
      <c r="A1507" t="s">
        <v>74</v>
      </c>
      <c r="B1507" t="s">
        <v>5014</v>
      </c>
      <c r="C1507" t="s">
        <v>326</v>
      </c>
      <c r="D1507" t="s">
        <v>6396</v>
      </c>
      <c r="F15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7">
        <f>Tabla_Consulta_desde_proyectos[[#This Row],[PRYRAhoras]]-Tabla_Consulta_desde_proyectos[[#This Row],[Actuales]]</f>
        <v>0</v>
      </c>
      <c r="H1507">
        <f>LEN(Tabla_Consulta_desde_proyectos[[#This Row],[PRYApath]])/5-1</f>
        <v>1</v>
      </c>
    </row>
    <row r="1508" spans="1:8" hidden="1" x14ac:dyDescent="0.3">
      <c r="A1508" t="s">
        <v>74</v>
      </c>
      <c r="B1508" t="s">
        <v>6476</v>
      </c>
      <c r="C1508" t="s">
        <v>1087</v>
      </c>
      <c r="D1508" t="s">
        <v>6397</v>
      </c>
      <c r="F15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8">
        <f>Tabla_Consulta_desde_proyectos[[#This Row],[PRYRAhoras]]-Tabla_Consulta_desde_proyectos[[#This Row],[Actuales]]</f>
        <v>0</v>
      </c>
      <c r="H1508">
        <f>LEN(Tabla_Consulta_desde_proyectos[[#This Row],[PRYApath]])/5-1</f>
        <v>1</v>
      </c>
    </row>
    <row r="1509" spans="1:8" hidden="1" x14ac:dyDescent="0.3">
      <c r="A1509" t="s">
        <v>74</v>
      </c>
      <c r="B1509" t="s">
        <v>6477</v>
      </c>
      <c r="C1509" t="s">
        <v>1088</v>
      </c>
      <c r="D1509" t="s">
        <v>6398</v>
      </c>
      <c r="F15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09">
        <f>Tabla_Consulta_desde_proyectos[[#This Row],[PRYRAhoras]]-Tabla_Consulta_desde_proyectos[[#This Row],[Actuales]]</f>
        <v>0</v>
      </c>
      <c r="H1509">
        <f>LEN(Tabla_Consulta_desde_proyectos[[#This Row],[PRYApath]])/5-1</f>
        <v>1</v>
      </c>
    </row>
    <row r="1510" spans="1:8" hidden="1" x14ac:dyDescent="0.3">
      <c r="A1510" t="s">
        <v>74</v>
      </c>
      <c r="B1510" t="s">
        <v>6478</v>
      </c>
      <c r="C1510" t="s">
        <v>1092</v>
      </c>
      <c r="D1510" t="s">
        <v>6399</v>
      </c>
      <c r="F15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0">
        <f>Tabla_Consulta_desde_proyectos[[#This Row],[PRYRAhoras]]-Tabla_Consulta_desde_proyectos[[#This Row],[Actuales]]</f>
        <v>0</v>
      </c>
      <c r="H1510">
        <f>LEN(Tabla_Consulta_desde_proyectos[[#This Row],[PRYApath]])/5-1</f>
        <v>1</v>
      </c>
    </row>
    <row r="1511" spans="1:8" hidden="1" x14ac:dyDescent="0.3">
      <c r="A1511" t="s">
        <v>74</v>
      </c>
      <c r="B1511" t="s">
        <v>6479</v>
      </c>
      <c r="C1511" t="s">
        <v>1093</v>
      </c>
      <c r="D1511" t="s">
        <v>6400</v>
      </c>
      <c r="F15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1">
        <f>Tabla_Consulta_desde_proyectos[[#This Row],[PRYRAhoras]]-Tabla_Consulta_desde_proyectos[[#This Row],[Actuales]]</f>
        <v>0</v>
      </c>
      <c r="H1511">
        <f>LEN(Tabla_Consulta_desde_proyectos[[#This Row],[PRYApath]])/5-1</f>
        <v>1</v>
      </c>
    </row>
    <row r="1512" spans="1:8" hidden="1" x14ac:dyDescent="0.3">
      <c r="A1512" t="s">
        <v>74</v>
      </c>
      <c r="B1512" t="s">
        <v>6480</v>
      </c>
      <c r="C1512" t="s">
        <v>1094</v>
      </c>
      <c r="D1512" t="s">
        <v>6401</v>
      </c>
      <c r="F15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2">
        <f>Tabla_Consulta_desde_proyectos[[#This Row],[PRYRAhoras]]-Tabla_Consulta_desde_proyectos[[#This Row],[Actuales]]</f>
        <v>0</v>
      </c>
      <c r="H1512">
        <f>LEN(Tabla_Consulta_desde_proyectos[[#This Row],[PRYApath]])/5-1</f>
        <v>1</v>
      </c>
    </row>
    <row r="1513" spans="1:8" hidden="1" x14ac:dyDescent="0.3">
      <c r="A1513" t="s">
        <v>74</v>
      </c>
      <c r="B1513" t="s">
        <v>6481</v>
      </c>
      <c r="C1513" t="s">
        <v>3904</v>
      </c>
      <c r="D1513" t="s">
        <v>6402</v>
      </c>
      <c r="F15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3">
        <f>Tabla_Consulta_desde_proyectos[[#This Row],[PRYRAhoras]]-Tabla_Consulta_desde_proyectos[[#This Row],[Actuales]]</f>
        <v>0</v>
      </c>
      <c r="H1513">
        <f>LEN(Tabla_Consulta_desde_proyectos[[#This Row],[PRYApath]])/5-1</f>
        <v>1</v>
      </c>
    </row>
    <row r="1514" spans="1:8" hidden="1" x14ac:dyDescent="0.3">
      <c r="A1514" t="s">
        <v>74</v>
      </c>
      <c r="B1514" t="s">
        <v>6482</v>
      </c>
      <c r="C1514" t="s">
        <v>3905</v>
      </c>
      <c r="D1514" t="s">
        <v>6403</v>
      </c>
      <c r="F15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4">
        <f>Tabla_Consulta_desde_proyectos[[#This Row],[PRYRAhoras]]-Tabla_Consulta_desde_proyectos[[#This Row],[Actuales]]</f>
        <v>0</v>
      </c>
      <c r="H1514">
        <f>LEN(Tabla_Consulta_desde_proyectos[[#This Row],[PRYApath]])/5-1</f>
        <v>1</v>
      </c>
    </row>
    <row r="1515" spans="1:8" hidden="1" x14ac:dyDescent="0.3">
      <c r="A1515" t="s">
        <v>74</v>
      </c>
      <c r="B1515" t="s">
        <v>6483</v>
      </c>
      <c r="C1515" t="s">
        <v>4336</v>
      </c>
      <c r="D1515" t="s">
        <v>6405</v>
      </c>
      <c r="F15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5">
        <f>Tabla_Consulta_desde_proyectos[[#This Row],[PRYRAhoras]]-Tabla_Consulta_desde_proyectos[[#This Row],[Actuales]]</f>
        <v>0</v>
      </c>
      <c r="H1515">
        <f>LEN(Tabla_Consulta_desde_proyectos[[#This Row],[PRYApath]])/5-1</f>
        <v>1</v>
      </c>
    </row>
    <row r="1516" spans="1:8" hidden="1" x14ac:dyDescent="0.3">
      <c r="A1516" t="s">
        <v>74</v>
      </c>
      <c r="B1516" t="s">
        <v>6484</v>
      </c>
      <c r="C1516" t="s">
        <v>4337</v>
      </c>
      <c r="D1516" t="s">
        <v>6407</v>
      </c>
      <c r="F15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6">
        <f>Tabla_Consulta_desde_proyectos[[#This Row],[PRYRAhoras]]-Tabla_Consulta_desde_proyectos[[#This Row],[Actuales]]</f>
        <v>0</v>
      </c>
      <c r="H1516">
        <f>LEN(Tabla_Consulta_desde_proyectos[[#This Row],[PRYApath]])/5-1</f>
        <v>1</v>
      </c>
    </row>
    <row r="1517" spans="1:8" hidden="1" x14ac:dyDescent="0.3">
      <c r="A1517" t="s">
        <v>74</v>
      </c>
      <c r="B1517" t="s">
        <v>6485</v>
      </c>
      <c r="C1517" t="s">
        <v>7341</v>
      </c>
      <c r="D1517" t="s">
        <v>7342</v>
      </c>
      <c r="F15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7">
        <f>Tabla_Consulta_desde_proyectos[[#This Row],[PRYRAhoras]]-Tabla_Consulta_desde_proyectos[[#This Row],[Actuales]]</f>
        <v>0</v>
      </c>
      <c r="H1517">
        <f>LEN(Tabla_Consulta_desde_proyectos[[#This Row],[PRYApath]])/5-1</f>
        <v>0</v>
      </c>
    </row>
    <row r="1518" spans="1:8" hidden="1" x14ac:dyDescent="0.3">
      <c r="A1518" t="s">
        <v>74</v>
      </c>
      <c r="B1518" t="s">
        <v>5015</v>
      </c>
      <c r="C1518" t="s">
        <v>326</v>
      </c>
      <c r="D1518" t="s">
        <v>6396</v>
      </c>
      <c r="F15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8">
        <f>Tabla_Consulta_desde_proyectos[[#This Row],[PRYRAhoras]]-Tabla_Consulta_desde_proyectos[[#This Row],[Actuales]]</f>
        <v>0</v>
      </c>
      <c r="H1518">
        <f>LEN(Tabla_Consulta_desde_proyectos[[#This Row],[PRYApath]])/5-1</f>
        <v>1</v>
      </c>
    </row>
    <row r="1519" spans="1:8" hidden="1" x14ac:dyDescent="0.3">
      <c r="A1519" t="s">
        <v>74</v>
      </c>
      <c r="B1519" t="s">
        <v>6488</v>
      </c>
      <c r="C1519" t="s">
        <v>1087</v>
      </c>
      <c r="D1519" t="s">
        <v>6397</v>
      </c>
      <c r="F15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19">
        <f>Tabla_Consulta_desde_proyectos[[#This Row],[PRYRAhoras]]-Tabla_Consulta_desde_proyectos[[#This Row],[Actuales]]</f>
        <v>0</v>
      </c>
      <c r="H1519">
        <f>LEN(Tabla_Consulta_desde_proyectos[[#This Row],[PRYApath]])/5-1</f>
        <v>1</v>
      </c>
    </row>
    <row r="1520" spans="1:8" hidden="1" x14ac:dyDescent="0.3">
      <c r="A1520" t="s">
        <v>74</v>
      </c>
      <c r="B1520" t="s">
        <v>6489</v>
      </c>
      <c r="C1520" t="s">
        <v>1088</v>
      </c>
      <c r="D1520" t="s">
        <v>6398</v>
      </c>
      <c r="F15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0">
        <f>Tabla_Consulta_desde_proyectos[[#This Row],[PRYRAhoras]]-Tabla_Consulta_desde_proyectos[[#This Row],[Actuales]]</f>
        <v>0</v>
      </c>
      <c r="H1520">
        <f>LEN(Tabla_Consulta_desde_proyectos[[#This Row],[PRYApath]])/5-1</f>
        <v>1</v>
      </c>
    </row>
    <row r="1521" spans="1:8" hidden="1" x14ac:dyDescent="0.3">
      <c r="A1521" t="s">
        <v>74</v>
      </c>
      <c r="B1521" t="s">
        <v>6490</v>
      </c>
      <c r="C1521" t="s">
        <v>1092</v>
      </c>
      <c r="D1521" t="s">
        <v>6399</v>
      </c>
      <c r="F15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1">
        <f>Tabla_Consulta_desde_proyectos[[#This Row],[PRYRAhoras]]-Tabla_Consulta_desde_proyectos[[#This Row],[Actuales]]</f>
        <v>0</v>
      </c>
      <c r="H1521">
        <f>LEN(Tabla_Consulta_desde_proyectos[[#This Row],[PRYApath]])/5-1</f>
        <v>1</v>
      </c>
    </row>
    <row r="1522" spans="1:8" hidden="1" x14ac:dyDescent="0.3">
      <c r="A1522" t="s">
        <v>74</v>
      </c>
      <c r="B1522" t="s">
        <v>6491</v>
      </c>
      <c r="C1522" t="s">
        <v>1093</v>
      </c>
      <c r="D1522" t="s">
        <v>6400</v>
      </c>
      <c r="F15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2">
        <f>Tabla_Consulta_desde_proyectos[[#This Row],[PRYRAhoras]]-Tabla_Consulta_desde_proyectos[[#This Row],[Actuales]]</f>
        <v>0</v>
      </c>
      <c r="H1522">
        <f>LEN(Tabla_Consulta_desde_proyectos[[#This Row],[PRYApath]])/5-1</f>
        <v>1</v>
      </c>
    </row>
    <row r="1523" spans="1:8" hidden="1" x14ac:dyDescent="0.3">
      <c r="A1523" t="s">
        <v>74</v>
      </c>
      <c r="B1523" t="s">
        <v>6492</v>
      </c>
      <c r="C1523" t="s">
        <v>1094</v>
      </c>
      <c r="D1523" t="s">
        <v>6401</v>
      </c>
      <c r="F15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3">
        <f>Tabla_Consulta_desde_proyectos[[#This Row],[PRYRAhoras]]-Tabla_Consulta_desde_proyectos[[#This Row],[Actuales]]</f>
        <v>0</v>
      </c>
      <c r="H1523">
        <f>LEN(Tabla_Consulta_desde_proyectos[[#This Row],[PRYApath]])/5-1</f>
        <v>1</v>
      </c>
    </row>
    <row r="1524" spans="1:8" hidden="1" x14ac:dyDescent="0.3">
      <c r="A1524" t="s">
        <v>74</v>
      </c>
      <c r="B1524" t="s">
        <v>5024</v>
      </c>
      <c r="C1524" t="s">
        <v>3904</v>
      </c>
      <c r="D1524" t="s">
        <v>6402</v>
      </c>
      <c r="F15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4">
        <f>Tabla_Consulta_desde_proyectos[[#This Row],[PRYRAhoras]]-Tabla_Consulta_desde_proyectos[[#This Row],[Actuales]]</f>
        <v>0</v>
      </c>
      <c r="H1524">
        <f>LEN(Tabla_Consulta_desde_proyectos[[#This Row],[PRYApath]])/5-1</f>
        <v>1</v>
      </c>
    </row>
    <row r="1525" spans="1:8" hidden="1" x14ac:dyDescent="0.3">
      <c r="A1525" t="s">
        <v>74</v>
      </c>
      <c r="B1525" t="s">
        <v>6493</v>
      </c>
      <c r="C1525" t="s">
        <v>3905</v>
      </c>
      <c r="D1525" t="s">
        <v>6403</v>
      </c>
      <c r="F15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5">
        <f>Tabla_Consulta_desde_proyectos[[#This Row],[PRYRAhoras]]-Tabla_Consulta_desde_proyectos[[#This Row],[Actuales]]</f>
        <v>0</v>
      </c>
      <c r="H1525">
        <f>LEN(Tabla_Consulta_desde_proyectos[[#This Row],[PRYApath]])/5-1</f>
        <v>1</v>
      </c>
    </row>
    <row r="1526" spans="1:8" hidden="1" x14ac:dyDescent="0.3">
      <c r="A1526" t="s">
        <v>74</v>
      </c>
      <c r="B1526" t="s">
        <v>6494</v>
      </c>
      <c r="C1526" t="s">
        <v>4336</v>
      </c>
      <c r="D1526" t="s">
        <v>6405</v>
      </c>
      <c r="F15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6">
        <f>Tabla_Consulta_desde_proyectos[[#This Row],[PRYRAhoras]]-Tabla_Consulta_desde_proyectos[[#This Row],[Actuales]]</f>
        <v>0</v>
      </c>
      <c r="H1526">
        <f>LEN(Tabla_Consulta_desde_proyectos[[#This Row],[PRYApath]])/5-1</f>
        <v>1</v>
      </c>
    </row>
    <row r="1527" spans="1:8" hidden="1" x14ac:dyDescent="0.3">
      <c r="A1527" t="s">
        <v>74</v>
      </c>
      <c r="B1527" t="s">
        <v>6495</v>
      </c>
      <c r="C1527" t="s">
        <v>4337</v>
      </c>
      <c r="D1527" t="s">
        <v>6407</v>
      </c>
      <c r="F15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7">
        <f>Tabla_Consulta_desde_proyectos[[#This Row],[PRYRAhoras]]-Tabla_Consulta_desde_proyectos[[#This Row],[Actuales]]</f>
        <v>0</v>
      </c>
      <c r="H1527">
        <f>LEN(Tabla_Consulta_desde_proyectos[[#This Row],[PRYApath]])/5-1</f>
        <v>1</v>
      </c>
    </row>
    <row r="1528" spans="1:8" hidden="1" x14ac:dyDescent="0.3">
      <c r="A1528" t="s">
        <v>74</v>
      </c>
      <c r="B1528" t="s">
        <v>6496</v>
      </c>
      <c r="C1528" t="s">
        <v>7343</v>
      </c>
      <c r="D1528" t="s">
        <v>7344</v>
      </c>
      <c r="F15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8">
        <f>Tabla_Consulta_desde_proyectos[[#This Row],[PRYRAhoras]]-Tabla_Consulta_desde_proyectos[[#This Row],[Actuales]]</f>
        <v>0</v>
      </c>
      <c r="H1528">
        <f>LEN(Tabla_Consulta_desde_proyectos[[#This Row],[PRYApath]])/5-1</f>
        <v>0</v>
      </c>
    </row>
    <row r="1529" spans="1:8" hidden="1" x14ac:dyDescent="0.3">
      <c r="A1529" t="s">
        <v>74</v>
      </c>
      <c r="B1529" t="s">
        <v>6499</v>
      </c>
      <c r="C1529" t="s">
        <v>326</v>
      </c>
      <c r="D1529" t="s">
        <v>6396</v>
      </c>
      <c r="F15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29">
        <f>Tabla_Consulta_desde_proyectos[[#This Row],[PRYRAhoras]]-Tabla_Consulta_desde_proyectos[[#This Row],[Actuales]]</f>
        <v>0</v>
      </c>
      <c r="H1529">
        <f>LEN(Tabla_Consulta_desde_proyectos[[#This Row],[PRYApath]])/5-1</f>
        <v>1</v>
      </c>
    </row>
    <row r="1530" spans="1:8" hidden="1" x14ac:dyDescent="0.3">
      <c r="A1530" t="s">
        <v>74</v>
      </c>
      <c r="B1530" t="s">
        <v>6500</v>
      </c>
      <c r="C1530" t="s">
        <v>1087</v>
      </c>
      <c r="D1530" t="s">
        <v>6397</v>
      </c>
      <c r="F15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0">
        <f>Tabla_Consulta_desde_proyectos[[#This Row],[PRYRAhoras]]-Tabla_Consulta_desde_proyectos[[#This Row],[Actuales]]</f>
        <v>0</v>
      </c>
      <c r="H1530">
        <f>LEN(Tabla_Consulta_desde_proyectos[[#This Row],[PRYApath]])/5-1</f>
        <v>1</v>
      </c>
    </row>
    <row r="1531" spans="1:8" hidden="1" x14ac:dyDescent="0.3">
      <c r="A1531" t="s">
        <v>74</v>
      </c>
      <c r="B1531" t="s">
        <v>6501</v>
      </c>
      <c r="C1531" t="s">
        <v>1088</v>
      </c>
      <c r="D1531" t="s">
        <v>6398</v>
      </c>
      <c r="F15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1">
        <f>Tabla_Consulta_desde_proyectos[[#This Row],[PRYRAhoras]]-Tabla_Consulta_desde_proyectos[[#This Row],[Actuales]]</f>
        <v>0</v>
      </c>
      <c r="H1531">
        <f>LEN(Tabla_Consulta_desde_proyectos[[#This Row],[PRYApath]])/5-1</f>
        <v>1</v>
      </c>
    </row>
    <row r="1532" spans="1:8" hidden="1" x14ac:dyDescent="0.3">
      <c r="A1532" t="s">
        <v>74</v>
      </c>
      <c r="B1532" t="s">
        <v>6502</v>
      </c>
      <c r="C1532" t="s">
        <v>1092</v>
      </c>
      <c r="D1532" t="s">
        <v>6399</v>
      </c>
      <c r="F15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2">
        <f>Tabla_Consulta_desde_proyectos[[#This Row],[PRYRAhoras]]-Tabla_Consulta_desde_proyectos[[#This Row],[Actuales]]</f>
        <v>0</v>
      </c>
      <c r="H1532">
        <f>LEN(Tabla_Consulta_desde_proyectos[[#This Row],[PRYApath]])/5-1</f>
        <v>1</v>
      </c>
    </row>
    <row r="1533" spans="1:8" hidden="1" x14ac:dyDescent="0.3">
      <c r="A1533" t="s">
        <v>74</v>
      </c>
      <c r="B1533" t="s">
        <v>6503</v>
      </c>
      <c r="C1533" t="s">
        <v>1093</v>
      </c>
      <c r="D1533" t="s">
        <v>6400</v>
      </c>
      <c r="F15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3">
        <f>Tabla_Consulta_desde_proyectos[[#This Row],[PRYRAhoras]]-Tabla_Consulta_desde_proyectos[[#This Row],[Actuales]]</f>
        <v>0</v>
      </c>
      <c r="H1533">
        <f>LEN(Tabla_Consulta_desde_proyectos[[#This Row],[PRYApath]])/5-1</f>
        <v>1</v>
      </c>
    </row>
    <row r="1534" spans="1:8" hidden="1" x14ac:dyDescent="0.3">
      <c r="A1534" t="s">
        <v>74</v>
      </c>
      <c r="B1534" t="s">
        <v>6504</v>
      </c>
      <c r="C1534" t="s">
        <v>1094</v>
      </c>
      <c r="D1534" t="s">
        <v>6401</v>
      </c>
      <c r="F15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4">
        <f>Tabla_Consulta_desde_proyectos[[#This Row],[PRYRAhoras]]-Tabla_Consulta_desde_proyectos[[#This Row],[Actuales]]</f>
        <v>0</v>
      </c>
      <c r="H1534">
        <f>LEN(Tabla_Consulta_desde_proyectos[[#This Row],[PRYApath]])/5-1</f>
        <v>1</v>
      </c>
    </row>
    <row r="1535" spans="1:8" hidden="1" x14ac:dyDescent="0.3">
      <c r="A1535" t="s">
        <v>74</v>
      </c>
      <c r="B1535" t="s">
        <v>6505</v>
      </c>
      <c r="C1535" t="s">
        <v>3904</v>
      </c>
      <c r="D1535" t="s">
        <v>6402</v>
      </c>
      <c r="F15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5">
        <f>Tabla_Consulta_desde_proyectos[[#This Row],[PRYRAhoras]]-Tabla_Consulta_desde_proyectos[[#This Row],[Actuales]]</f>
        <v>0</v>
      </c>
      <c r="H1535">
        <f>LEN(Tabla_Consulta_desde_proyectos[[#This Row],[PRYApath]])/5-1</f>
        <v>1</v>
      </c>
    </row>
    <row r="1536" spans="1:8" hidden="1" x14ac:dyDescent="0.3">
      <c r="A1536" t="s">
        <v>74</v>
      </c>
      <c r="B1536" t="s">
        <v>6506</v>
      </c>
      <c r="C1536" t="s">
        <v>3905</v>
      </c>
      <c r="D1536" t="s">
        <v>6403</v>
      </c>
      <c r="F15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6">
        <f>Tabla_Consulta_desde_proyectos[[#This Row],[PRYRAhoras]]-Tabla_Consulta_desde_proyectos[[#This Row],[Actuales]]</f>
        <v>0</v>
      </c>
      <c r="H1536">
        <f>LEN(Tabla_Consulta_desde_proyectos[[#This Row],[PRYApath]])/5-1</f>
        <v>1</v>
      </c>
    </row>
    <row r="1537" spans="1:8" hidden="1" x14ac:dyDescent="0.3">
      <c r="A1537" t="s">
        <v>74</v>
      </c>
      <c r="B1537" t="s">
        <v>6507</v>
      </c>
      <c r="C1537" t="s">
        <v>4336</v>
      </c>
      <c r="D1537" t="s">
        <v>6405</v>
      </c>
      <c r="F15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7">
        <f>Tabla_Consulta_desde_proyectos[[#This Row],[PRYRAhoras]]-Tabla_Consulta_desde_proyectos[[#This Row],[Actuales]]</f>
        <v>0</v>
      </c>
      <c r="H1537">
        <f>LEN(Tabla_Consulta_desde_proyectos[[#This Row],[PRYApath]])/5-1</f>
        <v>1</v>
      </c>
    </row>
    <row r="1538" spans="1:8" hidden="1" x14ac:dyDescent="0.3">
      <c r="A1538" t="s">
        <v>74</v>
      </c>
      <c r="B1538" t="s">
        <v>6508</v>
      </c>
      <c r="C1538" t="s">
        <v>4337</v>
      </c>
      <c r="D1538" t="s">
        <v>6407</v>
      </c>
      <c r="F15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8">
        <f>Tabla_Consulta_desde_proyectos[[#This Row],[PRYRAhoras]]-Tabla_Consulta_desde_proyectos[[#This Row],[Actuales]]</f>
        <v>0</v>
      </c>
      <c r="H1538">
        <f>LEN(Tabla_Consulta_desde_proyectos[[#This Row],[PRYApath]])/5-1</f>
        <v>1</v>
      </c>
    </row>
    <row r="1539" spans="1:8" hidden="1" x14ac:dyDescent="0.3">
      <c r="A1539" t="s">
        <v>74</v>
      </c>
      <c r="B1539" t="s">
        <v>6509</v>
      </c>
      <c r="C1539" t="s">
        <v>7345</v>
      </c>
      <c r="D1539" t="s">
        <v>7346</v>
      </c>
      <c r="F15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39">
        <f>Tabla_Consulta_desde_proyectos[[#This Row],[PRYRAhoras]]-Tabla_Consulta_desde_proyectos[[#This Row],[Actuales]]</f>
        <v>0</v>
      </c>
      <c r="H1539">
        <f>LEN(Tabla_Consulta_desde_proyectos[[#This Row],[PRYApath]])/5-1</f>
        <v>0</v>
      </c>
    </row>
    <row r="1540" spans="1:8" hidden="1" x14ac:dyDescent="0.3">
      <c r="A1540" t="s">
        <v>74</v>
      </c>
      <c r="B1540" t="s">
        <v>6512</v>
      </c>
      <c r="C1540" t="s">
        <v>326</v>
      </c>
      <c r="D1540" t="s">
        <v>6396</v>
      </c>
      <c r="F15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0">
        <f>Tabla_Consulta_desde_proyectos[[#This Row],[PRYRAhoras]]-Tabla_Consulta_desde_proyectos[[#This Row],[Actuales]]</f>
        <v>0</v>
      </c>
      <c r="H1540">
        <f>LEN(Tabla_Consulta_desde_proyectos[[#This Row],[PRYApath]])/5-1</f>
        <v>1</v>
      </c>
    </row>
    <row r="1541" spans="1:8" hidden="1" x14ac:dyDescent="0.3">
      <c r="A1541" t="s">
        <v>74</v>
      </c>
      <c r="B1541" t="s">
        <v>6513</v>
      </c>
      <c r="C1541" t="s">
        <v>1087</v>
      </c>
      <c r="D1541" t="s">
        <v>6397</v>
      </c>
      <c r="F15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1">
        <f>Tabla_Consulta_desde_proyectos[[#This Row],[PRYRAhoras]]-Tabla_Consulta_desde_proyectos[[#This Row],[Actuales]]</f>
        <v>0</v>
      </c>
      <c r="H1541">
        <f>LEN(Tabla_Consulta_desde_proyectos[[#This Row],[PRYApath]])/5-1</f>
        <v>1</v>
      </c>
    </row>
    <row r="1542" spans="1:8" hidden="1" x14ac:dyDescent="0.3">
      <c r="A1542" t="s">
        <v>74</v>
      </c>
      <c r="B1542" t="s">
        <v>6514</v>
      </c>
      <c r="C1542" t="s">
        <v>1088</v>
      </c>
      <c r="D1542" t="s">
        <v>6398</v>
      </c>
      <c r="F15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2">
        <f>Tabla_Consulta_desde_proyectos[[#This Row],[PRYRAhoras]]-Tabla_Consulta_desde_proyectos[[#This Row],[Actuales]]</f>
        <v>0</v>
      </c>
      <c r="H1542">
        <f>LEN(Tabla_Consulta_desde_proyectos[[#This Row],[PRYApath]])/5-1</f>
        <v>1</v>
      </c>
    </row>
    <row r="1543" spans="1:8" hidden="1" x14ac:dyDescent="0.3">
      <c r="A1543" t="s">
        <v>74</v>
      </c>
      <c r="B1543" t="s">
        <v>6515</v>
      </c>
      <c r="C1543" t="s">
        <v>1092</v>
      </c>
      <c r="D1543" t="s">
        <v>6399</v>
      </c>
      <c r="F15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3">
        <f>Tabla_Consulta_desde_proyectos[[#This Row],[PRYRAhoras]]-Tabla_Consulta_desde_proyectos[[#This Row],[Actuales]]</f>
        <v>0</v>
      </c>
      <c r="H1543">
        <f>LEN(Tabla_Consulta_desde_proyectos[[#This Row],[PRYApath]])/5-1</f>
        <v>1</v>
      </c>
    </row>
    <row r="1544" spans="1:8" hidden="1" x14ac:dyDescent="0.3">
      <c r="A1544" t="s">
        <v>74</v>
      </c>
      <c r="B1544" t="s">
        <v>6516</v>
      </c>
      <c r="C1544" t="s">
        <v>1093</v>
      </c>
      <c r="D1544" t="s">
        <v>6400</v>
      </c>
      <c r="F15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4">
        <f>Tabla_Consulta_desde_proyectos[[#This Row],[PRYRAhoras]]-Tabla_Consulta_desde_proyectos[[#This Row],[Actuales]]</f>
        <v>0</v>
      </c>
      <c r="H1544">
        <f>LEN(Tabla_Consulta_desde_proyectos[[#This Row],[PRYApath]])/5-1</f>
        <v>1</v>
      </c>
    </row>
    <row r="1545" spans="1:8" hidden="1" x14ac:dyDescent="0.3">
      <c r="A1545" t="s">
        <v>74</v>
      </c>
      <c r="B1545" t="s">
        <v>6517</v>
      </c>
      <c r="C1545" t="s">
        <v>1094</v>
      </c>
      <c r="D1545" t="s">
        <v>6401</v>
      </c>
      <c r="F15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5">
        <f>Tabla_Consulta_desde_proyectos[[#This Row],[PRYRAhoras]]-Tabla_Consulta_desde_proyectos[[#This Row],[Actuales]]</f>
        <v>0</v>
      </c>
      <c r="H1545">
        <f>LEN(Tabla_Consulta_desde_proyectos[[#This Row],[PRYApath]])/5-1</f>
        <v>1</v>
      </c>
    </row>
    <row r="1546" spans="1:8" hidden="1" x14ac:dyDescent="0.3">
      <c r="A1546" t="s">
        <v>74</v>
      </c>
      <c r="B1546" t="s">
        <v>6518</v>
      </c>
      <c r="C1546" t="s">
        <v>3904</v>
      </c>
      <c r="D1546" t="s">
        <v>6402</v>
      </c>
      <c r="F15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6">
        <f>Tabla_Consulta_desde_proyectos[[#This Row],[PRYRAhoras]]-Tabla_Consulta_desde_proyectos[[#This Row],[Actuales]]</f>
        <v>0</v>
      </c>
      <c r="H1546">
        <f>LEN(Tabla_Consulta_desde_proyectos[[#This Row],[PRYApath]])/5-1</f>
        <v>1</v>
      </c>
    </row>
    <row r="1547" spans="1:8" hidden="1" x14ac:dyDescent="0.3">
      <c r="A1547" t="s">
        <v>74</v>
      </c>
      <c r="B1547" t="s">
        <v>6519</v>
      </c>
      <c r="C1547" t="s">
        <v>3905</v>
      </c>
      <c r="D1547" t="s">
        <v>6403</v>
      </c>
      <c r="F15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7">
        <f>Tabla_Consulta_desde_proyectos[[#This Row],[PRYRAhoras]]-Tabla_Consulta_desde_proyectos[[#This Row],[Actuales]]</f>
        <v>0</v>
      </c>
      <c r="H1547">
        <f>LEN(Tabla_Consulta_desde_proyectos[[#This Row],[PRYApath]])/5-1</f>
        <v>1</v>
      </c>
    </row>
    <row r="1548" spans="1:8" hidden="1" x14ac:dyDescent="0.3">
      <c r="A1548" t="s">
        <v>74</v>
      </c>
      <c r="B1548" t="s">
        <v>6520</v>
      </c>
      <c r="C1548" t="s">
        <v>4336</v>
      </c>
      <c r="D1548" t="s">
        <v>6405</v>
      </c>
      <c r="F15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8">
        <f>Tabla_Consulta_desde_proyectos[[#This Row],[PRYRAhoras]]-Tabla_Consulta_desde_proyectos[[#This Row],[Actuales]]</f>
        <v>0</v>
      </c>
      <c r="H1548">
        <f>LEN(Tabla_Consulta_desde_proyectos[[#This Row],[PRYApath]])/5-1</f>
        <v>1</v>
      </c>
    </row>
    <row r="1549" spans="1:8" hidden="1" x14ac:dyDescent="0.3">
      <c r="A1549" t="s">
        <v>74</v>
      </c>
      <c r="B1549" t="s">
        <v>6521</v>
      </c>
      <c r="C1549" t="s">
        <v>4337</v>
      </c>
      <c r="D1549" t="s">
        <v>6407</v>
      </c>
      <c r="F15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49">
        <f>Tabla_Consulta_desde_proyectos[[#This Row],[PRYRAhoras]]-Tabla_Consulta_desde_proyectos[[#This Row],[Actuales]]</f>
        <v>0</v>
      </c>
      <c r="H1549">
        <f>LEN(Tabla_Consulta_desde_proyectos[[#This Row],[PRYApath]])/5-1</f>
        <v>1</v>
      </c>
    </row>
    <row r="1550" spans="1:8" hidden="1" x14ac:dyDescent="0.3">
      <c r="A1550" t="s">
        <v>74</v>
      </c>
      <c r="B1550" t="s">
        <v>6522</v>
      </c>
      <c r="C1550" t="s">
        <v>7347</v>
      </c>
      <c r="D1550" t="s">
        <v>7348</v>
      </c>
      <c r="F15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0">
        <f>Tabla_Consulta_desde_proyectos[[#This Row],[PRYRAhoras]]-Tabla_Consulta_desde_proyectos[[#This Row],[Actuales]]</f>
        <v>0</v>
      </c>
      <c r="H1550">
        <f>LEN(Tabla_Consulta_desde_proyectos[[#This Row],[PRYApath]])/5-1</f>
        <v>0</v>
      </c>
    </row>
    <row r="1551" spans="1:8" hidden="1" x14ac:dyDescent="0.3">
      <c r="A1551" t="s">
        <v>74</v>
      </c>
      <c r="B1551" t="s">
        <v>6525</v>
      </c>
      <c r="C1551" t="s">
        <v>326</v>
      </c>
      <c r="D1551" t="s">
        <v>6396</v>
      </c>
      <c r="F15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1">
        <f>Tabla_Consulta_desde_proyectos[[#This Row],[PRYRAhoras]]-Tabla_Consulta_desde_proyectos[[#This Row],[Actuales]]</f>
        <v>0</v>
      </c>
      <c r="H1551">
        <f>LEN(Tabla_Consulta_desde_proyectos[[#This Row],[PRYApath]])/5-1</f>
        <v>1</v>
      </c>
    </row>
    <row r="1552" spans="1:8" hidden="1" x14ac:dyDescent="0.3">
      <c r="A1552" t="s">
        <v>74</v>
      </c>
      <c r="B1552" t="s">
        <v>6526</v>
      </c>
      <c r="C1552" t="s">
        <v>1087</v>
      </c>
      <c r="D1552" t="s">
        <v>6397</v>
      </c>
      <c r="F15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2">
        <f>Tabla_Consulta_desde_proyectos[[#This Row],[PRYRAhoras]]-Tabla_Consulta_desde_proyectos[[#This Row],[Actuales]]</f>
        <v>0</v>
      </c>
      <c r="H1552">
        <f>LEN(Tabla_Consulta_desde_proyectos[[#This Row],[PRYApath]])/5-1</f>
        <v>1</v>
      </c>
    </row>
    <row r="1553" spans="1:8" hidden="1" x14ac:dyDescent="0.3">
      <c r="A1553" t="s">
        <v>74</v>
      </c>
      <c r="B1553" t="s">
        <v>6527</v>
      </c>
      <c r="C1553" t="s">
        <v>1088</v>
      </c>
      <c r="D1553" t="s">
        <v>6398</v>
      </c>
      <c r="F15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3">
        <f>Tabla_Consulta_desde_proyectos[[#This Row],[PRYRAhoras]]-Tabla_Consulta_desde_proyectos[[#This Row],[Actuales]]</f>
        <v>0</v>
      </c>
      <c r="H1553">
        <f>LEN(Tabla_Consulta_desde_proyectos[[#This Row],[PRYApath]])/5-1</f>
        <v>1</v>
      </c>
    </row>
    <row r="1554" spans="1:8" hidden="1" x14ac:dyDescent="0.3">
      <c r="A1554" t="s">
        <v>74</v>
      </c>
      <c r="B1554" t="s">
        <v>6528</v>
      </c>
      <c r="C1554" t="s">
        <v>1092</v>
      </c>
      <c r="D1554" t="s">
        <v>6399</v>
      </c>
      <c r="F15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4">
        <f>Tabla_Consulta_desde_proyectos[[#This Row],[PRYRAhoras]]-Tabla_Consulta_desde_proyectos[[#This Row],[Actuales]]</f>
        <v>0</v>
      </c>
      <c r="H1554">
        <f>LEN(Tabla_Consulta_desde_proyectos[[#This Row],[PRYApath]])/5-1</f>
        <v>1</v>
      </c>
    </row>
    <row r="1555" spans="1:8" hidden="1" x14ac:dyDescent="0.3">
      <c r="A1555" t="s">
        <v>74</v>
      </c>
      <c r="B1555" t="s">
        <v>6529</v>
      </c>
      <c r="C1555" t="s">
        <v>1093</v>
      </c>
      <c r="D1555" t="s">
        <v>6400</v>
      </c>
      <c r="F15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5">
        <f>Tabla_Consulta_desde_proyectos[[#This Row],[PRYRAhoras]]-Tabla_Consulta_desde_proyectos[[#This Row],[Actuales]]</f>
        <v>0</v>
      </c>
      <c r="H1555">
        <f>LEN(Tabla_Consulta_desde_proyectos[[#This Row],[PRYApath]])/5-1</f>
        <v>1</v>
      </c>
    </row>
    <row r="1556" spans="1:8" hidden="1" x14ac:dyDescent="0.3">
      <c r="A1556" t="s">
        <v>74</v>
      </c>
      <c r="B1556" t="s">
        <v>6530</v>
      </c>
      <c r="C1556" t="s">
        <v>1094</v>
      </c>
      <c r="D1556" t="s">
        <v>6401</v>
      </c>
      <c r="F15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6">
        <f>Tabla_Consulta_desde_proyectos[[#This Row],[PRYRAhoras]]-Tabla_Consulta_desde_proyectos[[#This Row],[Actuales]]</f>
        <v>0</v>
      </c>
      <c r="H1556">
        <f>LEN(Tabla_Consulta_desde_proyectos[[#This Row],[PRYApath]])/5-1</f>
        <v>1</v>
      </c>
    </row>
    <row r="1557" spans="1:8" hidden="1" x14ac:dyDescent="0.3">
      <c r="A1557" t="s">
        <v>74</v>
      </c>
      <c r="B1557" t="s">
        <v>6531</v>
      </c>
      <c r="C1557" t="s">
        <v>3904</v>
      </c>
      <c r="D1557" t="s">
        <v>6402</v>
      </c>
      <c r="F15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7">
        <f>Tabla_Consulta_desde_proyectos[[#This Row],[PRYRAhoras]]-Tabla_Consulta_desde_proyectos[[#This Row],[Actuales]]</f>
        <v>0</v>
      </c>
      <c r="H1557">
        <f>LEN(Tabla_Consulta_desde_proyectos[[#This Row],[PRYApath]])/5-1</f>
        <v>1</v>
      </c>
    </row>
    <row r="1558" spans="1:8" hidden="1" x14ac:dyDescent="0.3">
      <c r="A1558" t="s">
        <v>74</v>
      </c>
      <c r="B1558" t="s">
        <v>6532</v>
      </c>
      <c r="C1558" t="s">
        <v>3905</v>
      </c>
      <c r="D1558" t="s">
        <v>6403</v>
      </c>
      <c r="F15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8">
        <f>Tabla_Consulta_desde_proyectos[[#This Row],[PRYRAhoras]]-Tabla_Consulta_desde_proyectos[[#This Row],[Actuales]]</f>
        <v>0</v>
      </c>
      <c r="H1558">
        <f>LEN(Tabla_Consulta_desde_proyectos[[#This Row],[PRYApath]])/5-1</f>
        <v>1</v>
      </c>
    </row>
    <row r="1559" spans="1:8" hidden="1" x14ac:dyDescent="0.3">
      <c r="A1559" t="s">
        <v>74</v>
      </c>
      <c r="B1559" t="s">
        <v>6533</v>
      </c>
      <c r="C1559" t="s">
        <v>4336</v>
      </c>
      <c r="D1559" t="s">
        <v>6405</v>
      </c>
      <c r="F15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59">
        <f>Tabla_Consulta_desde_proyectos[[#This Row],[PRYRAhoras]]-Tabla_Consulta_desde_proyectos[[#This Row],[Actuales]]</f>
        <v>0</v>
      </c>
      <c r="H1559">
        <f>LEN(Tabla_Consulta_desde_proyectos[[#This Row],[PRYApath]])/5-1</f>
        <v>1</v>
      </c>
    </row>
    <row r="1560" spans="1:8" hidden="1" x14ac:dyDescent="0.3">
      <c r="A1560" t="s">
        <v>74</v>
      </c>
      <c r="B1560" t="s">
        <v>6534</v>
      </c>
      <c r="C1560" t="s">
        <v>4337</v>
      </c>
      <c r="D1560" t="s">
        <v>6407</v>
      </c>
      <c r="F15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0">
        <f>Tabla_Consulta_desde_proyectos[[#This Row],[PRYRAhoras]]-Tabla_Consulta_desde_proyectos[[#This Row],[Actuales]]</f>
        <v>0</v>
      </c>
      <c r="H1560">
        <f>LEN(Tabla_Consulta_desde_proyectos[[#This Row],[PRYApath]])/5-1</f>
        <v>1</v>
      </c>
    </row>
    <row r="1561" spans="1:8" hidden="1" x14ac:dyDescent="0.3">
      <c r="A1561" t="s">
        <v>74</v>
      </c>
      <c r="B1561" t="s">
        <v>6535</v>
      </c>
      <c r="C1561" t="s">
        <v>7349</v>
      </c>
      <c r="D1561" t="s">
        <v>7350</v>
      </c>
      <c r="F15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1">
        <f>Tabla_Consulta_desde_proyectos[[#This Row],[PRYRAhoras]]-Tabla_Consulta_desde_proyectos[[#This Row],[Actuales]]</f>
        <v>0</v>
      </c>
      <c r="H1561">
        <f>LEN(Tabla_Consulta_desde_proyectos[[#This Row],[PRYApath]])/5-1</f>
        <v>0</v>
      </c>
    </row>
    <row r="1562" spans="1:8" hidden="1" x14ac:dyDescent="0.3">
      <c r="A1562" t="s">
        <v>74</v>
      </c>
      <c r="B1562" t="s">
        <v>6538</v>
      </c>
      <c r="C1562" t="s">
        <v>326</v>
      </c>
      <c r="D1562" t="s">
        <v>6396</v>
      </c>
      <c r="F15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2">
        <f>Tabla_Consulta_desde_proyectos[[#This Row],[PRYRAhoras]]-Tabla_Consulta_desde_proyectos[[#This Row],[Actuales]]</f>
        <v>0</v>
      </c>
      <c r="H1562">
        <f>LEN(Tabla_Consulta_desde_proyectos[[#This Row],[PRYApath]])/5-1</f>
        <v>1</v>
      </c>
    </row>
    <row r="1563" spans="1:8" hidden="1" x14ac:dyDescent="0.3">
      <c r="A1563" t="s">
        <v>74</v>
      </c>
      <c r="B1563" t="s">
        <v>6539</v>
      </c>
      <c r="C1563" t="s">
        <v>1087</v>
      </c>
      <c r="D1563" t="s">
        <v>6397</v>
      </c>
      <c r="F15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3">
        <f>Tabla_Consulta_desde_proyectos[[#This Row],[PRYRAhoras]]-Tabla_Consulta_desde_proyectos[[#This Row],[Actuales]]</f>
        <v>0</v>
      </c>
      <c r="H1563">
        <f>LEN(Tabla_Consulta_desde_proyectos[[#This Row],[PRYApath]])/5-1</f>
        <v>1</v>
      </c>
    </row>
    <row r="1564" spans="1:8" hidden="1" x14ac:dyDescent="0.3">
      <c r="A1564" t="s">
        <v>74</v>
      </c>
      <c r="B1564" t="s">
        <v>6540</v>
      </c>
      <c r="C1564" t="s">
        <v>1088</v>
      </c>
      <c r="D1564" t="s">
        <v>6398</v>
      </c>
      <c r="F15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4">
        <f>Tabla_Consulta_desde_proyectos[[#This Row],[PRYRAhoras]]-Tabla_Consulta_desde_proyectos[[#This Row],[Actuales]]</f>
        <v>0</v>
      </c>
      <c r="H1564">
        <f>LEN(Tabla_Consulta_desde_proyectos[[#This Row],[PRYApath]])/5-1</f>
        <v>1</v>
      </c>
    </row>
    <row r="1565" spans="1:8" hidden="1" x14ac:dyDescent="0.3">
      <c r="A1565" t="s">
        <v>74</v>
      </c>
      <c r="B1565" t="s">
        <v>6541</v>
      </c>
      <c r="C1565" t="s">
        <v>1092</v>
      </c>
      <c r="D1565" t="s">
        <v>6399</v>
      </c>
      <c r="F15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5">
        <f>Tabla_Consulta_desde_proyectos[[#This Row],[PRYRAhoras]]-Tabla_Consulta_desde_proyectos[[#This Row],[Actuales]]</f>
        <v>0</v>
      </c>
      <c r="H1565">
        <f>LEN(Tabla_Consulta_desde_proyectos[[#This Row],[PRYApath]])/5-1</f>
        <v>1</v>
      </c>
    </row>
    <row r="1566" spans="1:8" hidden="1" x14ac:dyDescent="0.3">
      <c r="A1566" t="s">
        <v>74</v>
      </c>
      <c r="B1566" t="s">
        <v>6542</v>
      </c>
      <c r="C1566" t="s">
        <v>1093</v>
      </c>
      <c r="D1566" t="s">
        <v>6400</v>
      </c>
      <c r="F15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6">
        <f>Tabla_Consulta_desde_proyectos[[#This Row],[PRYRAhoras]]-Tabla_Consulta_desde_proyectos[[#This Row],[Actuales]]</f>
        <v>0</v>
      </c>
      <c r="H1566">
        <f>LEN(Tabla_Consulta_desde_proyectos[[#This Row],[PRYApath]])/5-1</f>
        <v>1</v>
      </c>
    </row>
    <row r="1567" spans="1:8" hidden="1" x14ac:dyDescent="0.3">
      <c r="A1567" t="s">
        <v>74</v>
      </c>
      <c r="B1567" t="s">
        <v>6543</v>
      </c>
      <c r="C1567" t="s">
        <v>1094</v>
      </c>
      <c r="D1567" t="s">
        <v>6401</v>
      </c>
      <c r="F15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7">
        <f>Tabla_Consulta_desde_proyectos[[#This Row],[PRYRAhoras]]-Tabla_Consulta_desde_proyectos[[#This Row],[Actuales]]</f>
        <v>0</v>
      </c>
      <c r="H1567">
        <f>LEN(Tabla_Consulta_desde_proyectos[[#This Row],[PRYApath]])/5-1</f>
        <v>1</v>
      </c>
    </row>
    <row r="1568" spans="1:8" hidden="1" x14ac:dyDescent="0.3">
      <c r="A1568" t="s">
        <v>74</v>
      </c>
      <c r="B1568" t="s">
        <v>6544</v>
      </c>
      <c r="C1568" t="s">
        <v>3904</v>
      </c>
      <c r="D1568" t="s">
        <v>6402</v>
      </c>
      <c r="F15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8">
        <f>Tabla_Consulta_desde_proyectos[[#This Row],[PRYRAhoras]]-Tabla_Consulta_desde_proyectos[[#This Row],[Actuales]]</f>
        <v>0</v>
      </c>
      <c r="H1568">
        <f>LEN(Tabla_Consulta_desde_proyectos[[#This Row],[PRYApath]])/5-1</f>
        <v>1</v>
      </c>
    </row>
    <row r="1569" spans="1:8" hidden="1" x14ac:dyDescent="0.3">
      <c r="A1569" t="s">
        <v>74</v>
      </c>
      <c r="B1569" t="s">
        <v>6545</v>
      </c>
      <c r="C1569" t="s">
        <v>3905</v>
      </c>
      <c r="D1569" t="s">
        <v>6403</v>
      </c>
      <c r="F15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69">
        <f>Tabla_Consulta_desde_proyectos[[#This Row],[PRYRAhoras]]-Tabla_Consulta_desde_proyectos[[#This Row],[Actuales]]</f>
        <v>0</v>
      </c>
      <c r="H1569">
        <f>LEN(Tabla_Consulta_desde_proyectos[[#This Row],[PRYApath]])/5-1</f>
        <v>1</v>
      </c>
    </row>
    <row r="1570" spans="1:8" hidden="1" x14ac:dyDescent="0.3">
      <c r="A1570" t="s">
        <v>74</v>
      </c>
      <c r="B1570" t="s">
        <v>6546</v>
      </c>
      <c r="C1570" t="s">
        <v>4336</v>
      </c>
      <c r="D1570" t="s">
        <v>6405</v>
      </c>
      <c r="F15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0">
        <f>Tabla_Consulta_desde_proyectos[[#This Row],[PRYRAhoras]]-Tabla_Consulta_desde_proyectos[[#This Row],[Actuales]]</f>
        <v>0</v>
      </c>
      <c r="H1570">
        <f>LEN(Tabla_Consulta_desde_proyectos[[#This Row],[PRYApath]])/5-1</f>
        <v>1</v>
      </c>
    </row>
    <row r="1571" spans="1:8" hidden="1" x14ac:dyDescent="0.3">
      <c r="A1571" t="s">
        <v>74</v>
      </c>
      <c r="B1571" t="s">
        <v>6547</v>
      </c>
      <c r="C1571" t="s">
        <v>4337</v>
      </c>
      <c r="D1571" t="s">
        <v>6407</v>
      </c>
      <c r="F15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1">
        <f>Tabla_Consulta_desde_proyectos[[#This Row],[PRYRAhoras]]-Tabla_Consulta_desde_proyectos[[#This Row],[Actuales]]</f>
        <v>0</v>
      </c>
      <c r="H1571">
        <f>LEN(Tabla_Consulta_desde_proyectos[[#This Row],[PRYApath]])/5-1</f>
        <v>1</v>
      </c>
    </row>
    <row r="1572" spans="1:8" hidden="1" x14ac:dyDescent="0.3">
      <c r="A1572" t="s">
        <v>74</v>
      </c>
      <c r="B1572" t="s">
        <v>6548</v>
      </c>
      <c r="C1572" t="s">
        <v>7351</v>
      </c>
      <c r="D1572" t="s">
        <v>7352</v>
      </c>
      <c r="F15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2">
        <f>Tabla_Consulta_desde_proyectos[[#This Row],[PRYRAhoras]]-Tabla_Consulta_desde_proyectos[[#This Row],[Actuales]]</f>
        <v>0</v>
      </c>
      <c r="H1572">
        <f>LEN(Tabla_Consulta_desde_proyectos[[#This Row],[PRYApath]])/5-1</f>
        <v>0</v>
      </c>
    </row>
    <row r="1573" spans="1:8" hidden="1" x14ac:dyDescent="0.3">
      <c r="A1573" t="s">
        <v>74</v>
      </c>
      <c r="B1573" t="s">
        <v>6551</v>
      </c>
      <c r="C1573" t="s">
        <v>326</v>
      </c>
      <c r="D1573" t="s">
        <v>6396</v>
      </c>
      <c r="F15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3">
        <f>Tabla_Consulta_desde_proyectos[[#This Row],[PRYRAhoras]]-Tabla_Consulta_desde_proyectos[[#This Row],[Actuales]]</f>
        <v>0</v>
      </c>
      <c r="H1573">
        <f>LEN(Tabla_Consulta_desde_proyectos[[#This Row],[PRYApath]])/5-1</f>
        <v>1</v>
      </c>
    </row>
    <row r="1574" spans="1:8" hidden="1" x14ac:dyDescent="0.3">
      <c r="A1574" t="s">
        <v>74</v>
      </c>
      <c r="B1574" t="s">
        <v>6552</v>
      </c>
      <c r="C1574" t="s">
        <v>1087</v>
      </c>
      <c r="D1574" t="s">
        <v>6397</v>
      </c>
      <c r="F15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4">
        <f>Tabla_Consulta_desde_proyectos[[#This Row],[PRYRAhoras]]-Tabla_Consulta_desde_proyectos[[#This Row],[Actuales]]</f>
        <v>0</v>
      </c>
      <c r="H1574">
        <f>LEN(Tabla_Consulta_desde_proyectos[[#This Row],[PRYApath]])/5-1</f>
        <v>1</v>
      </c>
    </row>
    <row r="1575" spans="1:8" hidden="1" x14ac:dyDescent="0.3">
      <c r="A1575" t="s">
        <v>74</v>
      </c>
      <c r="B1575" t="s">
        <v>6553</v>
      </c>
      <c r="C1575" t="s">
        <v>1088</v>
      </c>
      <c r="D1575" t="s">
        <v>6398</v>
      </c>
      <c r="F15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5">
        <f>Tabla_Consulta_desde_proyectos[[#This Row],[PRYRAhoras]]-Tabla_Consulta_desde_proyectos[[#This Row],[Actuales]]</f>
        <v>0</v>
      </c>
      <c r="H1575">
        <f>LEN(Tabla_Consulta_desde_proyectos[[#This Row],[PRYApath]])/5-1</f>
        <v>1</v>
      </c>
    </row>
    <row r="1576" spans="1:8" hidden="1" x14ac:dyDescent="0.3">
      <c r="A1576" t="s">
        <v>74</v>
      </c>
      <c r="B1576" t="s">
        <v>6554</v>
      </c>
      <c r="C1576" t="s">
        <v>1092</v>
      </c>
      <c r="D1576" t="s">
        <v>6399</v>
      </c>
      <c r="F15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6">
        <f>Tabla_Consulta_desde_proyectos[[#This Row],[PRYRAhoras]]-Tabla_Consulta_desde_proyectos[[#This Row],[Actuales]]</f>
        <v>0</v>
      </c>
      <c r="H1576">
        <f>LEN(Tabla_Consulta_desde_proyectos[[#This Row],[PRYApath]])/5-1</f>
        <v>1</v>
      </c>
    </row>
    <row r="1577" spans="1:8" hidden="1" x14ac:dyDescent="0.3">
      <c r="A1577" t="s">
        <v>74</v>
      </c>
      <c r="B1577" t="s">
        <v>6555</v>
      </c>
      <c r="C1577" t="s">
        <v>1093</v>
      </c>
      <c r="D1577" t="s">
        <v>6400</v>
      </c>
      <c r="F15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7">
        <f>Tabla_Consulta_desde_proyectos[[#This Row],[PRYRAhoras]]-Tabla_Consulta_desde_proyectos[[#This Row],[Actuales]]</f>
        <v>0</v>
      </c>
      <c r="H1577">
        <f>LEN(Tabla_Consulta_desde_proyectos[[#This Row],[PRYApath]])/5-1</f>
        <v>1</v>
      </c>
    </row>
    <row r="1578" spans="1:8" hidden="1" x14ac:dyDescent="0.3">
      <c r="A1578" t="s">
        <v>74</v>
      </c>
      <c r="B1578" t="s">
        <v>6556</v>
      </c>
      <c r="C1578" t="s">
        <v>1094</v>
      </c>
      <c r="D1578" t="s">
        <v>6401</v>
      </c>
      <c r="F15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8">
        <f>Tabla_Consulta_desde_proyectos[[#This Row],[PRYRAhoras]]-Tabla_Consulta_desde_proyectos[[#This Row],[Actuales]]</f>
        <v>0</v>
      </c>
      <c r="H1578">
        <f>LEN(Tabla_Consulta_desde_proyectos[[#This Row],[PRYApath]])/5-1</f>
        <v>1</v>
      </c>
    </row>
    <row r="1579" spans="1:8" hidden="1" x14ac:dyDescent="0.3">
      <c r="A1579" t="s">
        <v>74</v>
      </c>
      <c r="B1579" t="s">
        <v>6557</v>
      </c>
      <c r="C1579" t="s">
        <v>3904</v>
      </c>
      <c r="D1579" t="s">
        <v>6402</v>
      </c>
      <c r="F15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79">
        <f>Tabla_Consulta_desde_proyectos[[#This Row],[PRYRAhoras]]-Tabla_Consulta_desde_proyectos[[#This Row],[Actuales]]</f>
        <v>0</v>
      </c>
      <c r="H1579">
        <f>LEN(Tabla_Consulta_desde_proyectos[[#This Row],[PRYApath]])/5-1</f>
        <v>1</v>
      </c>
    </row>
    <row r="1580" spans="1:8" hidden="1" x14ac:dyDescent="0.3">
      <c r="A1580" t="s">
        <v>74</v>
      </c>
      <c r="B1580" t="s">
        <v>6558</v>
      </c>
      <c r="C1580" t="s">
        <v>3905</v>
      </c>
      <c r="D1580" t="s">
        <v>6403</v>
      </c>
      <c r="F15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0">
        <f>Tabla_Consulta_desde_proyectos[[#This Row],[PRYRAhoras]]-Tabla_Consulta_desde_proyectos[[#This Row],[Actuales]]</f>
        <v>0</v>
      </c>
      <c r="H1580">
        <f>LEN(Tabla_Consulta_desde_proyectos[[#This Row],[PRYApath]])/5-1</f>
        <v>1</v>
      </c>
    </row>
    <row r="1581" spans="1:8" hidden="1" x14ac:dyDescent="0.3">
      <c r="A1581" t="s">
        <v>74</v>
      </c>
      <c r="B1581" t="s">
        <v>6559</v>
      </c>
      <c r="C1581" t="s">
        <v>4336</v>
      </c>
      <c r="D1581" t="s">
        <v>6405</v>
      </c>
      <c r="F15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1">
        <f>Tabla_Consulta_desde_proyectos[[#This Row],[PRYRAhoras]]-Tabla_Consulta_desde_proyectos[[#This Row],[Actuales]]</f>
        <v>0</v>
      </c>
      <c r="H1581">
        <f>LEN(Tabla_Consulta_desde_proyectos[[#This Row],[PRYApath]])/5-1</f>
        <v>1</v>
      </c>
    </row>
    <row r="1582" spans="1:8" hidden="1" x14ac:dyDescent="0.3">
      <c r="A1582" t="s">
        <v>74</v>
      </c>
      <c r="B1582" t="s">
        <v>6560</v>
      </c>
      <c r="C1582" t="s">
        <v>4337</v>
      </c>
      <c r="D1582" t="s">
        <v>6407</v>
      </c>
      <c r="F15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2">
        <f>Tabla_Consulta_desde_proyectos[[#This Row],[PRYRAhoras]]-Tabla_Consulta_desde_proyectos[[#This Row],[Actuales]]</f>
        <v>0</v>
      </c>
      <c r="H1582">
        <f>LEN(Tabla_Consulta_desde_proyectos[[#This Row],[PRYApath]])/5-1</f>
        <v>1</v>
      </c>
    </row>
    <row r="1583" spans="1:8" hidden="1" x14ac:dyDescent="0.3">
      <c r="A1583" t="s">
        <v>74</v>
      </c>
      <c r="B1583" t="s">
        <v>6561</v>
      </c>
      <c r="C1583" t="s">
        <v>7353</v>
      </c>
      <c r="D1583" t="s">
        <v>7354</v>
      </c>
      <c r="F15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3">
        <f>Tabla_Consulta_desde_proyectos[[#This Row],[PRYRAhoras]]-Tabla_Consulta_desde_proyectos[[#This Row],[Actuales]]</f>
        <v>0</v>
      </c>
      <c r="H1583">
        <f>LEN(Tabla_Consulta_desde_proyectos[[#This Row],[PRYApath]])/5-1</f>
        <v>0</v>
      </c>
    </row>
    <row r="1584" spans="1:8" hidden="1" x14ac:dyDescent="0.3">
      <c r="A1584" t="s">
        <v>74</v>
      </c>
      <c r="B1584" t="s">
        <v>6564</v>
      </c>
      <c r="C1584" t="s">
        <v>326</v>
      </c>
      <c r="D1584" t="s">
        <v>6396</v>
      </c>
      <c r="F15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4">
        <f>Tabla_Consulta_desde_proyectos[[#This Row],[PRYRAhoras]]-Tabla_Consulta_desde_proyectos[[#This Row],[Actuales]]</f>
        <v>0</v>
      </c>
      <c r="H1584">
        <f>LEN(Tabla_Consulta_desde_proyectos[[#This Row],[PRYApath]])/5-1</f>
        <v>1</v>
      </c>
    </row>
    <row r="1585" spans="1:8" hidden="1" x14ac:dyDescent="0.3">
      <c r="A1585" t="s">
        <v>74</v>
      </c>
      <c r="B1585" t="s">
        <v>6565</v>
      </c>
      <c r="C1585" t="s">
        <v>1087</v>
      </c>
      <c r="D1585" t="s">
        <v>6397</v>
      </c>
      <c r="F15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5">
        <f>Tabla_Consulta_desde_proyectos[[#This Row],[PRYRAhoras]]-Tabla_Consulta_desde_proyectos[[#This Row],[Actuales]]</f>
        <v>0</v>
      </c>
      <c r="H1585">
        <f>LEN(Tabla_Consulta_desde_proyectos[[#This Row],[PRYApath]])/5-1</f>
        <v>1</v>
      </c>
    </row>
    <row r="1586" spans="1:8" hidden="1" x14ac:dyDescent="0.3">
      <c r="A1586" t="s">
        <v>74</v>
      </c>
      <c r="B1586" t="s">
        <v>6566</v>
      </c>
      <c r="C1586" t="s">
        <v>1088</v>
      </c>
      <c r="D1586" t="s">
        <v>6398</v>
      </c>
      <c r="F15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6">
        <f>Tabla_Consulta_desde_proyectos[[#This Row],[PRYRAhoras]]-Tabla_Consulta_desde_proyectos[[#This Row],[Actuales]]</f>
        <v>0</v>
      </c>
      <c r="H1586">
        <f>LEN(Tabla_Consulta_desde_proyectos[[#This Row],[PRYApath]])/5-1</f>
        <v>1</v>
      </c>
    </row>
    <row r="1587" spans="1:8" hidden="1" x14ac:dyDescent="0.3">
      <c r="A1587" t="s">
        <v>74</v>
      </c>
      <c r="B1587" t="s">
        <v>6567</v>
      </c>
      <c r="C1587" t="s">
        <v>1092</v>
      </c>
      <c r="D1587" t="s">
        <v>6399</v>
      </c>
      <c r="F15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7">
        <f>Tabla_Consulta_desde_proyectos[[#This Row],[PRYRAhoras]]-Tabla_Consulta_desde_proyectos[[#This Row],[Actuales]]</f>
        <v>0</v>
      </c>
      <c r="H1587">
        <f>LEN(Tabla_Consulta_desde_proyectos[[#This Row],[PRYApath]])/5-1</f>
        <v>1</v>
      </c>
    </row>
    <row r="1588" spans="1:8" hidden="1" x14ac:dyDescent="0.3">
      <c r="A1588" t="s">
        <v>74</v>
      </c>
      <c r="B1588" t="s">
        <v>6568</v>
      </c>
      <c r="C1588" t="s">
        <v>1093</v>
      </c>
      <c r="D1588" t="s">
        <v>6400</v>
      </c>
      <c r="F15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8">
        <f>Tabla_Consulta_desde_proyectos[[#This Row],[PRYRAhoras]]-Tabla_Consulta_desde_proyectos[[#This Row],[Actuales]]</f>
        <v>0</v>
      </c>
      <c r="H1588">
        <f>LEN(Tabla_Consulta_desde_proyectos[[#This Row],[PRYApath]])/5-1</f>
        <v>1</v>
      </c>
    </row>
    <row r="1589" spans="1:8" hidden="1" x14ac:dyDescent="0.3">
      <c r="A1589" t="s">
        <v>74</v>
      </c>
      <c r="B1589" t="s">
        <v>6569</v>
      </c>
      <c r="C1589" t="s">
        <v>1094</v>
      </c>
      <c r="D1589" t="s">
        <v>6401</v>
      </c>
      <c r="F15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89">
        <f>Tabla_Consulta_desde_proyectos[[#This Row],[PRYRAhoras]]-Tabla_Consulta_desde_proyectos[[#This Row],[Actuales]]</f>
        <v>0</v>
      </c>
      <c r="H1589">
        <f>LEN(Tabla_Consulta_desde_proyectos[[#This Row],[PRYApath]])/5-1</f>
        <v>1</v>
      </c>
    </row>
    <row r="1590" spans="1:8" hidden="1" x14ac:dyDescent="0.3">
      <c r="A1590" t="s">
        <v>74</v>
      </c>
      <c r="B1590" t="s">
        <v>6570</v>
      </c>
      <c r="C1590" t="s">
        <v>3904</v>
      </c>
      <c r="D1590" t="s">
        <v>6402</v>
      </c>
      <c r="F15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0">
        <f>Tabla_Consulta_desde_proyectos[[#This Row],[PRYRAhoras]]-Tabla_Consulta_desde_proyectos[[#This Row],[Actuales]]</f>
        <v>0</v>
      </c>
      <c r="H1590">
        <f>LEN(Tabla_Consulta_desde_proyectos[[#This Row],[PRYApath]])/5-1</f>
        <v>1</v>
      </c>
    </row>
    <row r="1591" spans="1:8" hidden="1" x14ac:dyDescent="0.3">
      <c r="A1591" t="s">
        <v>74</v>
      </c>
      <c r="B1591" t="s">
        <v>6571</v>
      </c>
      <c r="C1591" t="s">
        <v>3905</v>
      </c>
      <c r="D1591" t="s">
        <v>6403</v>
      </c>
      <c r="F15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1">
        <f>Tabla_Consulta_desde_proyectos[[#This Row],[PRYRAhoras]]-Tabla_Consulta_desde_proyectos[[#This Row],[Actuales]]</f>
        <v>0</v>
      </c>
      <c r="H1591">
        <f>LEN(Tabla_Consulta_desde_proyectos[[#This Row],[PRYApath]])/5-1</f>
        <v>1</v>
      </c>
    </row>
    <row r="1592" spans="1:8" hidden="1" x14ac:dyDescent="0.3">
      <c r="A1592" t="s">
        <v>74</v>
      </c>
      <c r="B1592" t="s">
        <v>6572</v>
      </c>
      <c r="C1592" t="s">
        <v>4336</v>
      </c>
      <c r="D1592" t="s">
        <v>6405</v>
      </c>
      <c r="F15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2">
        <f>Tabla_Consulta_desde_proyectos[[#This Row],[PRYRAhoras]]-Tabla_Consulta_desde_proyectos[[#This Row],[Actuales]]</f>
        <v>0</v>
      </c>
      <c r="H1592">
        <f>LEN(Tabla_Consulta_desde_proyectos[[#This Row],[PRYApath]])/5-1</f>
        <v>1</v>
      </c>
    </row>
    <row r="1593" spans="1:8" hidden="1" x14ac:dyDescent="0.3">
      <c r="A1593" t="s">
        <v>74</v>
      </c>
      <c r="B1593" t="s">
        <v>6573</v>
      </c>
      <c r="C1593" t="s">
        <v>4337</v>
      </c>
      <c r="D1593" t="s">
        <v>6407</v>
      </c>
      <c r="F15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3">
        <f>Tabla_Consulta_desde_proyectos[[#This Row],[PRYRAhoras]]-Tabla_Consulta_desde_proyectos[[#This Row],[Actuales]]</f>
        <v>0</v>
      </c>
      <c r="H1593">
        <f>LEN(Tabla_Consulta_desde_proyectos[[#This Row],[PRYApath]])/5-1</f>
        <v>1</v>
      </c>
    </row>
    <row r="1594" spans="1:8" hidden="1" x14ac:dyDescent="0.3">
      <c r="A1594" t="s">
        <v>74</v>
      </c>
      <c r="B1594" t="s">
        <v>6574</v>
      </c>
      <c r="C1594" t="s">
        <v>7355</v>
      </c>
      <c r="D1594" t="s">
        <v>7356</v>
      </c>
      <c r="F15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4">
        <f>Tabla_Consulta_desde_proyectos[[#This Row],[PRYRAhoras]]-Tabla_Consulta_desde_proyectos[[#This Row],[Actuales]]</f>
        <v>0</v>
      </c>
      <c r="H1594">
        <f>LEN(Tabla_Consulta_desde_proyectos[[#This Row],[PRYApath]])/5-1</f>
        <v>0</v>
      </c>
    </row>
    <row r="1595" spans="1:8" hidden="1" x14ac:dyDescent="0.3">
      <c r="A1595" t="s">
        <v>74</v>
      </c>
      <c r="B1595" t="s">
        <v>6577</v>
      </c>
      <c r="C1595" t="s">
        <v>326</v>
      </c>
      <c r="D1595" t="s">
        <v>6396</v>
      </c>
      <c r="F15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5">
        <f>Tabla_Consulta_desde_proyectos[[#This Row],[PRYRAhoras]]-Tabla_Consulta_desde_proyectos[[#This Row],[Actuales]]</f>
        <v>0</v>
      </c>
      <c r="H1595">
        <f>LEN(Tabla_Consulta_desde_proyectos[[#This Row],[PRYApath]])/5-1</f>
        <v>1</v>
      </c>
    </row>
    <row r="1596" spans="1:8" hidden="1" x14ac:dyDescent="0.3">
      <c r="A1596" t="s">
        <v>74</v>
      </c>
      <c r="B1596" t="s">
        <v>6578</v>
      </c>
      <c r="C1596" t="s">
        <v>1087</v>
      </c>
      <c r="D1596" t="s">
        <v>6397</v>
      </c>
      <c r="F15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6">
        <f>Tabla_Consulta_desde_proyectos[[#This Row],[PRYRAhoras]]-Tabla_Consulta_desde_proyectos[[#This Row],[Actuales]]</f>
        <v>0</v>
      </c>
      <c r="H1596">
        <f>LEN(Tabla_Consulta_desde_proyectos[[#This Row],[PRYApath]])/5-1</f>
        <v>1</v>
      </c>
    </row>
    <row r="1597" spans="1:8" hidden="1" x14ac:dyDescent="0.3">
      <c r="A1597" t="s">
        <v>74</v>
      </c>
      <c r="B1597" t="s">
        <v>6579</v>
      </c>
      <c r="C1597" t="s">
        <v>1088</v>
      </c>
      <c r="D1597" t="s">
        <v>6398</v>
      </c>
      <c r="F15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7">
        <f>Tabla_Consulta_desde_proyectos[[#This Row],[PRYRAhoras]]-Tabla_Consulta_desde_proyectos[[#This Row],[Actuales]]</f>
        <v>0</v>
      </c>
      <c r="H1597">
        <f>LEN(Tabla_Consulta_desde_proyectos[[#This Row],[PRYApath]])/5-1</f>
        <v>1</v>
      </c>
    </row>
    <row r="1598" spans="1:8" hidden="1" x14ac:dyDescent="0.3">
      <c r="A1598" t="s">
        <v>74</v>
      </c>
      <c r="B1598" t="s">
        <v>6580</v>
      </c>
      <c r="C1598" t="s">
        <v>1092</v>
      </c>
      <c r="D1598" t="s">
        <v>6399</v>
      </c>
      <c r="F15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8">
        <f>Tabla_Consulta_desde_proyectos[[#This Row],[PRYRAhoras]]-Tabla_Consulta_desde_proyectos[[#This Row],[Actuales]]</f>
        <v>0</v>
      </c>
      <c r="H1598">
        <f>LEN(Tabla_Consulta_desde_proyectos[[#This Row],[PRYApath]])/5-1</f>
        <v>1</v>
      </c>
    </row>
    <row r="1599" spans="1:8" hidden="1" x14ac:dyDescent="0.3">
      <c r="A1599" t="s">
        <v>74</v>
      </c>
      <c r="B1599" t="s">
        <v>6581</v>
      </c>
      <c r="C1599" t="s">
        <v>1093</v>
      </c>
      <c r="D1599" t="s">
        <v>6400</v>
      </c>
      <c r="F15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599">
        <f>Tabla_Consulta_desde_proyectos[[#This Row],[PRYRAhoras]]-Tabla_Consulta_desde_proyectos[[#This Row],[Actuales]]</f>
        <v>0</v>
      </c>
      <c r="H1599">
        <f>LEN(Tabla_Consulta_desde_proyectos[[#This Row],[PRYApath]])/5-1</f>
        <v>1</v>
      </c>
    </row>
    <row r="1600" spans="1:8" hidden="1" x14ac:dyDescent="0.3">
      <c r="A1600" t="s">
        <v>74</v>
      </c>
      <c r="B1600" t="s">
        <v>6582</v>
      </c>
      <c r="C1600" t="s">
        <v>1094</v>
      </c>
      <c r="D1600" t="s">
        <v>6401</v>
      </c>
      <c r="F16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0">
        <f>Tabla_Consulta_desde_proyectos[[#This Row],[PRYRAhoras]]-Tabla_Consulta_desde_proyectos[[#This Row],[Actuales]]</f>
        <v>0</v>
      </c>
      <c r="H1600">
        <f>LEN(Tabla_Consulta_desde_proyectos[[#This Row],[PRYApath]])/5-1</f>
        <v>1</v>
      </c>
    </row>
    <row r="1601" spans="1:8" hidden="1" x14ac:dyDescent="0.3">
      <c r="A1601" t="s">
        <v>74</v>
      </c>
      <c r="B1601" t="s">
        <v>6583</v>
      </c>
      <c r="C1601" t="s">
        <v>3904</v>
      </c>
      <c r="D1601" t="s">
        <v>6402</v>
      </c>
      <c r="F16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1">
        <f>Tabla_Consulta_desde_proyectos[[#This Row],[PRYRAhoras]]-Tabla_Consulta_desde_proyectos[[#This Row],[Actuales]]</f>
        <v>0</v>
      </c>
      <c r="H1601">
        <f>LEN(Tabla_Consulta_desde_proyectos[[#This Row],[PRYApath]])/5-1</f>
        <v>1</v>
      </c>
    </row>
    <row r="1602" spans="1:8" hidden="1" x14ac:dyDescent="0.3">
      <c r="A1602" t="s">
        <v>74</v>
      </c>
      <c r="B1602" t="s">
        <v>6584</v>
      </c>
      <c r="C1602" t="s">
        <v>3905</v>
      </c>
      <c r="D1602" t="s">
        <v>6403</v>
      </c>
      <c r="F16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2">
        <f>Tabla_Consulta_desde_proyectos[[#This Row],[PRYRAhoras]]-Tabla_Consulta_desde_proyectos[[#This Row],[Actuales]]</f>
        <v>0</v>
      </c>
      <c r="H1602">
        <f>LEN(Tabla_Consulta_desde_proyectos[[#This Row],[PRYApath]])/5-1</f>
        <v>1</v>
      </c>
    </row>
    <row r="1603" spans="1:8" hidden="1" x14ac:dyDescent="0.3">
      <c r="A1603" t="s">
        <v>74</v>
      </c>
      <c r="B1603" t="s">
        <v>6585</v>
      </c>
      <c r="C1603" t="s">
        <v>4336</v>
      </c>
      <c r="D1603" t="s">
        <v>6405</v>
      </c>
      <c r="F16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3">
        <f>Tabla_Consulta_desde_proyectos[[#This Row],[PRYRAhoras]]-Tabla_Consulta_desde_proyectos[[#This Row],[Actuales]]</f>
        <v>0</v>
      </c>
      <c r="H1603">
        <f>LEN(Tabla_Consulta_desde_proyectos[[#This Row],[PRYApath]])/5-1</f>
        <v>1</v>
      </c>
    </row>
    <row r="1604" spans="1:8" hidden="1" x14ac:dyDescent="0.3">
      <c r="A1604" t="s">
        <v>74</v>
      </c>
      <c r="B1604" t="s">
        <v>6586</v>
      </c>
      <c r="C1604" t="s">
        <v>4337</v>
      </c>
      <c r="D1604" t="s">
        <v>6407</v>
      </c>
      <c r="F16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4">
        <f>Tabla_Consulta_desde_proyectos[[#This Row],[PRYRAhoras]]-Tabla_Consulta_desde_proyectos[[#This Row],[Actuales]]</f>
        <v>0</v>
      </c>
      <c r="H1604">
        <f>LEN(Tabla_Consulta_desde_proyectos[[#This Row],[PRYApath]])/5-1</f>
        <v>1</v>
      </c>
    </row>
    <row r="1605" spans="1:8" hidden="1" x14ac:dyDescent="0.3">
      <c r="A1605" t="s">
        <v>74</v>
      </c>
      <c r="B1605" t="s">
        <v>6587</v>
      </c>
      <c r="C1605" t="s">
        <v>7357</v>
      </c>
      <c r="D1605" t="s">
        <v>7358</v>
      </c>
      <c r="F16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5">
        <f>Tabla_Consulta_desde_proyectos[[#This Row],[PRYRAhoras]]-Tabla_Consulta_desde_proyectos[[#This Row],[Actuales]]</f>
        <v>0</v>
      </c>
      <c r="H1605">
        <f>LEN(Tabla_Consulta_desde_proyectos[[#This Row],[PRYApath]])/5-1</f>
        <v>0</v>
      </c>
    </row>
    <row r="1606" spans="1:8" hidden="1" x14ac:dyDescent="0.3">
      <c r="A1606" t="s">
        <v>74</v>
      </c>
      <c r="B1606" t="s">
        <v>6590</v>
      </c>
      <c r="C1606" t="s">
        <v>326</v>
      </c>
      <c r="D1606" t="s">
        <v>6396</v>
      </c>
      <c r="F16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6">
        <f>Tabla_Consulta_desde_proyectos[[#This Row],[PRYRAhoras]]-Tabla_Consulta_desde_proyectos[[#This Row],[Actuales]]</f>
        <v>0</v>
      </c>
      <c r="H1606">
        <f>LEN(Tabla_Consulta_desde_proyectos[[#This Row],[PRYApath]])/5-1</f>
        <v>1</v>
      </c>
    </row>
    <row r="1607" spans="1:8" hidden="1" x14ac:dyDescent="0.3">
      <c r="A1607" t="s">
        <v>74</v>
      </c>
      <c r="B1607" t="s">
        <v>6591</v>
      </c>
      <c r="C1607" t="s">
        <v>1087</v>
      </c>
      <c r="D1607" t="s">
        <v>6397</v>
      </c>
      <c r="F16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7">
        <f>Tabla_Consulta_desde_proyectos[[#This Row],[PRYRAhoras]]-Tabla_Consulta_desde_proyectos[[#This Row],[Actuales]]</f>
        <v>0</v>
      </c>
      <c r="H1607">
        <f>LEN(Tabla_Consulta_desde_proyectos[[#This Row],[PRYApath]])/5-1</f>
        <v>1</v>
      </c>
    </row>
    <row r="1608" spans="1:8" hidden="1" x14ac:dyDescent="0.3">
      <c r="A1608" t="s">
        <v>74</v>
      </c>
      <c r="B1608" t="s">
        <v>6592</v>
      </c>
      <c r="C1608" t="s">
        <v>1088</v>
      </c>
      <c r="D1608" t="s">
        <v>6398</v>
      </c>
      <c r="F16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8">
        <f>Tabla_Consulta_desde_proyectos[[#This Row],[PRYRAhoras]]-Tabla_Consulta_desde_proyectos[[#This Row],[Actuales]]</f>
        <v>0</v>
      </c>
      <c r="H1608">
        <f>LEN(Tabla_Consulta_desde_proyectos[[#This Row],[PRYApath]])/5-1</f>
        <v>1</v>
      </c>
    </row>
    <row r="1609" spans="1:8" hidden="1" x14ac:dyDescent="0.3">
      <c r="A1609" t="s">
        <v>74</v>
      </c>
      <c r="B1609" t="s">
        <v>6593</v>
      </c>
      <c r="C1609" t="s">
        <v>1092</v>
      </c>
      <c r="D1609" t="s">
        <v>6399</v>
      </c>
      <c r="F16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09">
        <f>Tabla_Consulta_desde_proyectos[[#This Row],[PRYRAhoras]]-Tabla_Consulta_desde_proyectos[[#This Row],[Actuales]]</f>
        <v>0</v>
      </c>
      <c r="H1609">
        <f>LEN(Tabla_Consulta_desde_proyectos[[#This Row],[PRYApath]])/5-1</f>
        <v>1</v>
      </c>
    </row>
    <row r="1610" spans="1:8" hidden="1" x14ac:dyDescent="0.3">
      <c r="A1610" t="s">
        <v>74</v>
      </c>
      <c r="B1610" t="s">
        <v>6594</v>
      </c>
      <c r="C1610" t="s">
        <v>1093</v>
      </c>
      <c r="D1610" t="s">
        <v>6400</v>
      </c>
      <c r="F16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0">
        <f>Tabla_Consulta_desde_proyectos[[#This Row],[PRYRAhoras]]-Tabla_Consulta_desde_proyectos[[#This Row],[Actuales]]</f>
        <v>0</v>
      </c>
      <c r="H1610">
        <f>LEN(Tabla_Consulta_desde_proyectos[[#This Row],[PRYApath]])/5-1</f>
        <v>1</v>
      </c>
    </row>
    <row r="1611" spans="1:8" hidden="1" x14ac:dyDescent="0.3">
      <c r="A1611" t="s">
        <v>74</v>
      </c>
      <c r="B1611" t="s">
        <v>6595</v>
      </c>
      <c r="C1611" t="s">
        <v>1094</v>
      </c>
      <c r="D1611" t="s">
        <v>6401</v>
      </c>
      <c r="F16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1">
        <f>Tabla_Consulta_desde_proyectos[[#This Row],[PRYRAhoras]]-Tabla_Consulta_desde_proyectos[[#This Row],[Actuales]]</f>
        <v>0</v>
      </c>
      <c r="H1611">
        <f>LEN(Tabla_Consulta_desde_proyectos[[#This Row],[PRYApath]])/5-1</f>
        <v>1</v>
      </c>
    </row>
    <row r="1612" spans="1:8" hidden="1" x14ac:dyDescent="0.3">
      <c r="A1612" t="s">
        <v>74</v>
      </c>
      <c r="B1612" t="s">
        <v>6596</v>
      </c>
      <c r="C1612" t="s">
        <v>3904</v>
      </c>
      <c r="D1612" t="s">
        <v>6402</v>
      </c>
      <c r="F16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2">
        <f>Tabla_Consulta_desde_proyectos[[#This Row],[PRYRAhoras]]-Tabla_Consulta_desde_proyectos[[#This Row],[Actuales]]</f>
        <v>0</v>
      </c>
      <c r="H1612">
        <f>LEN(Tabla_Consulta_desde_proyectos[[#This Row],[PRYApath]])/5-1</f>
        <v>1</v>
      </c>
    </row>
    <row r="1613" spans="1:8" hidden="1" x14ac:dyDescent="0.3">
      <c r="A1613" t="s">
        <v>74</v>
      </c>
      <c r="B1613" t="s">
        <v>6597</v>
      </c>
      <c r="C1613" t="s">
        <v>3905</v>
      </c>
      <c r="D1613" t="s">
        <v>6403</v>
      </c>
      <c r="F16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3">
        <f>Tabla_Consulta_desde_proyectos[[#This Row],[PRYRAhoras]]-Tabla_Consulta_desde_proyectos[[#This Row],[Actuales]]</f>
        <v>0</v>
      </c>
      <c r="H1613">
        <f>LEN(Tabla_Consulta_desde_proyectos[[#This Row],[PRYApath]])/5-1</f>
        <v>1</v>
      </c>
    </row>
    <row r="1614" spans="1:8" hidden="1" x14ac:dyDescent="0.3">
      <c r="A1614" t="s">
        <v>74</v>
      </c>
      <c r="B1614" t="s">
        <v>6598</v>
      </c>
      <c r="C1614" t="s">
        <v>4336</v>
      </c>
      <c r="D1614" t="s">
        <v>6405</v>
      </c>
      <c r="F16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4">
        <f>Tabla_Consulta_desde_proyectos[[#This Row],[PRYRAhoras]]-Tabla_Consulta_desde_proyectos[[#This Row],[Actuales]]</f>
        <v>0</v>
      </c>
      <c r="H1614">
        <f>LEN(Tabla_Consulta_desde_proyectos[[#This Row],[PRYApath]])/5-1</f>
        <v>1</v>
      </c>
    </row>
    <row r="1615" spans="1:8" hidden="1" x14ac:dyDescent="0.3">
      <c r="A1615" t="s">
        <v>74</v>
      </c>
      <c r="B1615" t="s">
        <v>6599</v>
      </c>
      <c r="C1615" t="s">
        <v>4337</v>
      </c>
      <c r="D1615" t="s">
        <v>6407</v>
      </c>
      <c r="F16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5">
        <f>Tabla_Consulta_desde_proyectos[[#This Row],[PRYRAhoras]]-Tabla_Consulta_desde_proyectos[[#This Row],[Actuales]]</f>
        <v>0</v>
      </c>
      <c r="H1615">
        <f>LEN(Tabla_Consulta_desde_proyectos[[#This Row],[PRYApath]])/5-1</f>
        <v>1</v>
      </c>
    </row>
    <row r="1616" spans="1:8" hidden="1" x14ac:dyDescent="0.3">
      <c r="A1616" t="s">
        <v>74</v>
      </c>
      <c r="B1616" t="s">
        <v>6600</v>
      </c>
      <c r="C1616" t="s">
        <v>7359</v>
      </c>
      <c r="D1616" t="s">
        <v>7360</v>
      </c>
      <c r="E1616">
        <v>34.25</v>
      </c>
      <c r="F16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34.25</v>
      </c>
      <c r="G1616">
        <f>Tabla_Consulta_desde_proyectos[[#This Row],[PRYRAhoras]]-Tabla_Consulta_desde_proyectos[[#This Row],[Actuales]]</f>
        <v>0</v>
      </c>
      <c r="H1616">
        <f>LEN(Tabla_Consulta_desde_proyectos[[#This Row],[PRYApath]])/5-1</f>
        <v>0</v>
      </c>
    </row>
    <row r="1617" spans="1:8" hidden="1" x14ac:dyDescent="0.3">
      <c r="A1617" t="s">
        <v>74</v>
      </c>
      <c r="B1617" t="s">
        <v>5049</v>
      </c>
      <c r="C1617" t="s">
        <v>326</v>
      </c>
      <c r="D1617" t="s">
        <v>6396</v>
      </c>
      <c r="E1617">
        <v>3</v>
      </c>
      <c r="F16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1617">
        <f>Tabla_Consulta_desde_proyectos[[#This Row],[PRYRAhoras]]-Tabla_Consulta_desde_proyectos[[#This Row],[Actuales]]</f>
        <v>0</v>
      </c>
      <c r="H1617">
        <f>LEN(Tabla_Consulta_desde_proyectos[[#This Row],[PRYApath]])/5-1</f>
        <v>1</v>
      </c>
    </row>
    <row r="1618" spans="1:8" hidden="1" x14ac:dyDescent="0.3">
      <c r="A1618" t="s">
        <v>74</v>
      </c>
      <c r="B1618" t="s">
        <v>6603</v>
      </c>
      <c r="C1618" t="s">
        <v>1087</v>
      </c>
      <c r="D1618" t="s">
        <v>6397</v>
      </c>
      <c r="F16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18">
        <f>Tabla_Consulta_desde_proyectos[[#This Row],[PRYRAhoras]]-Tabla_Consulta_desde_proyectos[[#This Row],[Actuales]]</f>
        <v>0</v>
      </c>
      <c r="H1618">
        <f>LEN(Tabla_Consulta_desde_proyectos[[#This Row],[PRYApath]])/5-1</f>
        <v>1</v>
      </c>
    </row>
    <row r="1619" spans="1:8" hidden="1" x14ac:dyDescent="0.3">
      <c r="A1619" t="s">
        <v>74</v>
      </c>
      <c r="B1619" t="s">
        <v>5050</v>
      </c>
      <c r="C1619" t="s">
        <v>1088</v>
      </c>
      <c r="D1619" t="s">
        <v>6398</v>
      </c>
      <c r="E1619">
        <v>11</v>
      </c>
      <c r="F16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1619">
        <f>Tabla_Consulta_desde_proyectos[[#This Row],[PRYRAhoras]]-Tabla_Consulta_desde_proyectos[[#This Row],[Actuales]]</f>
        <v>0</v>
      </c>
      <c r="H1619">
        <f>LEN(Tabla_Consulta_desde_proyectos[[#This Row],[PRYApath]])/5-1</f>
        <v>1</v>
      </c>
    </row>
    <row r="1620" spans="1:8" hidden="1" x14ac:dyDescent="0.3">
      <c r="A1620" t="s">
        <v>74</v>
      </c>
      <c r="B1620" t="s">
        <v>5051</v>
      </c>
      <c r="C1620" t="s">
        <v>1092</v>
      </c>
      <c r="D1620" t="s">
        <v>6399</v>
      </c>
      <c r="E1620">
        <v>2</v>
      </c>
      <c r="F16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1620">
        <f>Tabla_Consulta_desde_proyectos[[#This Row],[PRYRAhoras]]-Tabla_Consulta_desde_proyectos[[#This Row],[Actuales]]</f>
        <v>0</v>
      </c>
      <c r="H1620">
        <f>LEN(Tabla_Consulta_desde_proyectos[[#This Row],[PRYApath]])/5-1</f>
        <v>1</v>
      </c>
    </row>
    <row r="1621" spans="1:8" hidden="1" x14ac:dyDescent="0.3">
      <c r="A1621" t="s">
        <v>74</v>
      </c>
      <c r="B1621" t="s">
        <v>6604</v>
      </c>
      <c r="C1621" t="s">
        <v>1093</v>
      </c>
      <c r="D1621" t="s">
        <v>6400</v>
      </c>
      <c r="F16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1">
        <f>Tabla_Consulta_desde_proyectos[[#This Row],[PRYRAhoras]]-Tabla_Consulta_desde_proyectos[[#This Row],[Actuales]]</f>
        <v>0</v>
      </c>
      <c r="H1621">
        <f>LEN(Tabla_Consulta_desde_proyectos[[#This Row],[PRYApath]])/5-1</f>
        <v>1</v>
      </c>
    </row>
    <row r="1622" spans="1:8" hidden="1" x14ac:dyDescent="0.3">
      <c r="A1622" t="s">
        <v>74</v>
      </c>
      <c r="B1622" t="s">
        <v>6605</v>
      </c>
      <c r="C1622" t="s">
        <v>1094</v>
      </c>
      <c r="D1622" t="s">
        <v>6401</v>
      </c>
      <c r="F16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2">
        <f>Tabla_Consulta_desde_proyectos[[#This Row],[PRYRAhoras]]-Tabla_Consulta_desde_proyectos[[#This Row],[Actuales]]</f>
        <v>0</v>
      </c>
      <c r="H1622">
        <f>LEN(Tabla_Consulta_desde_proyectos[[#This Row],[PRYApath]])/5-1</f>
        <v>1</v>
      </c>
    </row>
    <row r="1623" spans="1:8" hidden="1" x14ac:dyDescent="0.3">
      <c r="A1623" t="s">
        <v>74</v>
      </c>
      <c r="B1623" t="s">
        <v>5064</v>
      </c>
      <c r="C1623" t="s">
        <v>3904</v>
      </c>
      <c r="D1623" t="s">
        <v>6402</v>
      </c>
      <c r="F16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3">
        <f>Tabla_Consulta_desde_proyectos[[#This Row],[PRYRAhoras]]-Tabla_Consulta_desde_proyectos[[#This Row],[Actuales]]</f>
        <v>0</v>
      </c>
      <c r="H1623">
        <f>LEN(Tabla_Consulta_desde_proyectos[[#This Row],[PRYApath]])/5-1</f>
        <v>1</v>
      </c>
    </row>
    <row r="1624" spans="1:8" hidden="1" x14ac:dyDescent="0.3">
      <c r="A1624" t="s">
        <v>74</v>
      </c>
      <c r="B1624" t="s">
        <v>5065</v>
      </c>
      <c r="C1624" t="s">
        <v>3905</v>
      </c>
      <c r="D1624" t="s">
        <v>6403</v>
      </c>
      <c r="F16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4">
        <f>Tabla_Consulta_desde_proyectos[[#This Row],[PRYRAhoras]]-Tabla_Consulta_desde_proyectos[[#This Row],[Actuales]]</f>
        <v>0</v>
      </c>
      <c r="H1624">
        <f>LEN(Tabla_Consulta_desde_proyectos[[#This Row],[PRYApath]])/5-1</f>
        <v>1</v>
      </c>
    </row>
    <row r="1625" spans="1:8" hidden="1" x14ac:dyDescent="0.3">
      <c r="A1625" t="s">
        <v>74</v>
      </c>
      <c r="B1625" t="s">
        <v>5052</v>
      </c>
      <c r="C1625" t="s">
        <v>4336</v>
      </c>
      <c r="D1625" t="s">
        <v>6405</v>
      </c>
      <c r="E1625">
        <v>18.25</v>
      </c>
      <c r="F16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18.25</v>
      </c>
      <c r="G1625">
        <f>Tabla_Consulta_desde_proyectos[[#This Row],[PRYRAhoras]]-Tabla_Consulta_desde_proyectos[[#This Row],[Actuales]]</f>
        <v>0</v>
      </c>
      <c r="H1625">
        <f>LEN(Tabla_Consulta_desde_proyectos[[#This Row],[PRYApath]])/5-1</f>
        <v>1</v>
      </c>
    </row>
    <row r="1626" spans="1:8" hidden="1" x14ac:dyDescent="0.3">
      <c r="A1626" t="s">
        <v>74</v>
      </c>
      <c r="B1626" t="s">
        <v>6606</v>
      </c>
      <c r="C1626" t="s">
        <v>4337</v>
      </c>
      <c r="D1626" t="s">
        <v>6407</v>
      </c>
      <c r="F16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6">
        <f>Tabla_Consulta_desde_proyectos[[#This Row],[PRYRAhoras]]-Tabla_Consulta_desde_proyectos[[#This Row],[Actuales]]</f>
        <v>0</v>
      </c>
      <c r="H1626">
        <f>LEN(Tabla_Consulta_desde_proyectos[[#This Row],[PRYApath]])/5-1</f>
        <v>1</v>
      </c>
    </row>
    <row r="1627" spans="1:8" hidden="1" x14ac:dyDescent="0.3">
      <c r="A1627" t="s">
        <v>74</v>
      </c>
      <c r="B1627" t="s">
        <v>6607</v>
      </c>
      <c r="C1627" t="s">
        <v>7361</v>
      </c>
      <c r="D1627" t="s">
        <v>7362</v>
      </c>
      <c r="F16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7">
        <f>Tabla_Consulta_desde_proyectos[[#This Row],[PRYRAhoras]]-Tabla_Consulta_desde_proyectos[[#This Row],[Actuales]]</f>
        <v>0</v>
      </c>
      <c r="H1627">
        <f>LEN(Tabla_Consulta_desde_proyectos[[#This Row],[PRYApath]])/5-1</f>
        <v>0</v>
      </c>
    </row>
    <row r="1628" spans="1:8" hidden="1" x14ac:dyDescent="0.3">
      <c r="A1628" t="s">
        <v>74</v>
      </c>
      <c r="B1628" t="s">
        <v>6610</v>
      </c>
      <c r="C1628" t="s">
        <v>326</v>
      </c>
      <c r="D1628" t="s">
        <v>6396</v>
      </c>
      <c r="F16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8">
        <f>Tabla_Consulta_desde_proyectos[[#This Row],[PRYRAhoras]]-Tabla_Consulta_desde_proyectos[[#This Row],[Actuales]]</f>
        <v>0</v>
      </c>
      <c r="H1628">
        <f>LEN(Tabla_Consulta_desde_proyectos[[#This Row],[PRYApath]])/5-1</f>
        <v>1</v>
      </c>
    </row>
    <row r="1629" spans="1:8" hidden="1" x14ac:dyDescent="0.3">
      <c r="A1629" t="s">
        <v>74</v>
      </c>
      <c r="B1629" t="s">
        <v>6611</v>
      </c>
      <c r="C1629" t="s">
        <v>1087</v>
      </c>
      <c r="D1629" t="s">
        <v>6397</v>
      </c>
      <c r="F16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29">
        <f>Tabla_Consulta_desde_proyectos[[#This Row],[PRYRAhoras]]-Tabla_Consulta_desde_proyectos[[#This Row],[Actuales]]</f>
        <v>0</v>
      </c>
      <c r="H1629">
        <f>LEN(Tabla_Consulta_desde_proyectos[[#This Row],[PRYApath]])/5-1</f>
        <v>1</v>
      </c>
    </row>
    <row r="1630" spans="1:8" hidden="1" x14ac:dyDescent="0.3">
      <c r="A1630" t="s">
        <v>74</v>
      </c>
      <c r="B1630" t="s">
        <v>6612</v>
      </c>
      <c r="C1630" t="s">
        <v>1088</v>
      </c>
      <c r="D1630" t="s">
        <v>6398</v>
      </c>
      <c r="F16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0">
        <f>Tabla_Consulta_desde_proyectos[[#This Row],[PRYRAhoras]]-Tabla_Consulta_desde_proyectos[[#This Row],[Actuales]]</f>
        <v>0</v>
      </c>
      <c r="H1630">
        <f>LEN(Tabla_Consulta_desde_proyectos[[#This Row],[PRYApath]])/5-1</f>
        <v>1</v>
      </c>
    </row>
    <row r="1631" spans="1:8" hidden="1" x14ac:dyDescent="0.3">
      <c r="A1631" t="s">
        <v>74</v>
      </c>
      <c r="B1631" t="s">
        <v>6613</v>
      </c>
      <c r="C1631" t="s">
        <v>1092</v>
      </c>
      <c r="D1631" t="s">
        <v>6399</v>
      </c>
      <c r="F16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1">
        <f>Tabla_Consulta_desde_proyectos[[#This Row],[PRYRAhoras]]-Tabla_Consulta_desde_proyectos[[#This Row],[Actuales]]</f>
        <v>0</v>
      </c>
      <c r="H1631">
        <f>LEN(Tabla_Consulta_desde_proyectos[[#This Row],[PRYApath]])/5-1</f>
        <v>1</v>
      </c>
    </row>
    <row r="1632" spans="1:8" hidden="1" x14ac:dyDescent="0.3">
      <c r="A1632" t="s">
        <v>74</v>
      </c>
      <c r="B1632" t="s">
        <v>6614</v>
      </c>
      <c r="C1632" t="s">
        <v>1093</v>
      </c>
      <c r="D1632" t="s">
        <v>6400</v>
      </c>
      <c r="F16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2">
        <f>Tabla_Consulta_desde_proyectos[[#This Row],[PRYRAhoras]]-Tabla_Consulta_desde_proyectos[[#This Row],[Actuales]]</f>
        <v>0</v>
      </c>
      <c r="H1632">
        <f>LEN(Tabla_Consulta_desde_proyectos[[#This Row],[PRYApath]])/5-1</f>
        <v>1</v>
      </c>
    </row>
    <row r="1633" spans="1:8" hidden="1" x14ac:dyDescent="0.3">
      <c r="A1633" t="s">
        <v>74</v>
      </c>
      <c r="B1633" t="s">
        <v>6615</v>
      </c>
      <c r="C1633" t="s">
        <v>1094</v>
      </c>
      <c r="D1633" t="s">
        <v>6401</v>
      </c>
      <c r="F16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3">
        <f>Tabla_Consulta_desde_proyectos[[#This Row],[PRYRAhoras]]-Tabla_Consulta_desde_proyectos[[#This Row],[Actuales]]</f>
        <v>0</v>
      </c>
      <c r="H1633">
        <f>LEN(Tabla_Consulta_desde_proyectos[[#This Row],[PRYApath]])/5-1</f>
        <v>1</v>
      </c>
    </row>
    <row r="1634" spans="1:8" hidden="1" x14ac:dyDescent="0.3">
      <c r="A1634" t="s">
        <v>74</v>
      </c>
      <c r="B1634" t="s">
        <v>6616</v>
      </c>
      <c r="C1634" t="s">
        <v>3904</v>
      </c>
      <c r="D1634" t="s">
        <v>6402</v>
      </c>
      <c r="F16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4">
        <f>Tabla_Consulta_desde_proyectos[[#This Row],[PRYRAhoras]]-Tabla_Consulta_desde_proyectos[[#This Row],[Actuales]]</f>
        <v>0</v>
      </c>
      <c r="H1634">
        <f>LEN(Tabla_Consulta_desde_proyectos[[#This Row],[PRYApath]])/5-1</f>
        <v>1</v>
      </c>
    </row>
    <row r="1635" spans="1:8" hidden="1" x14ac:dyDescent="0.3">
      <c r="A1635" t="s">
        <v>74</v>
      </c>
      <c r="B1635" t="s">
        <v>6617</v>
      </c>
      <c r="C1635" t="s">
        <v>3905</v>
      </c>
      <c r="D1635" t="s">
        <v>6403</v>
      </c>
      <c r="F16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5">
        <f>Tabla_Consulta_desde_proyectos[[#This Row],[PRYRAhoras]]-Tabla_Consulta_desde_proyectos[[#This Row],[Actuales]]</f>
        <v>0</v>
      </c>
      <c r="H1635">
        <f>LEN(Tabla_Consulta_desde_proyectos[[#This Row],[PRYApath]])/5-1</f>
        <v>1</v>
      </c>
    </row>
    <row r="1636" spans="1:8" hidden="1" x14ac:dyDescent="0.3">
      <c r="A1636" t="s">
        <v>74</v>
      </c>
      <c r="B1636" t="s">
        <v>6618</v>
      </c>
      <c r="C1636" t="s">
        <v>4336</v>
      </c>
      <c r="D1636" t="s">
        <v>6405</v>
      </c>
      <c r="F16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6">
        <f>Tabla_Consulta_desde_proyectos[[#This Row],[PRYRAhoras]]-Tabla_Consulta_desde_proyectos[[#This Row],[Actuales]]</f>
        <v>0</v>
      </c>
      <c r="H1636">
        <f>LEN(Tabla_Consulta_desde_proyectos[[#This Row],[PRYApath]])/5-1</f>
        <v>1</v>
      </c>
    </row>
    <row r="1637" spans="1:8" hidden="1" x14ac:dyDescent="0.3">
      <c r="A1637" t="s">
        <v>74</v>
      </c>
      <c r="B1637" t="s">
        <v>6619</v>
      </c>
      <c r="C1637" t="s">
        <v>4337</v>
      </c>
      <c r="D1637" t="s">
        <v>6407</v>
      </c>
      <c r="F16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7">
        <f>Tabla_Consulta_desde_proyectos[[#This Row],[PRYRAhoras]]-Tabla_Consulta_desde_proyectos[[#This Row],[Actuales]]</f>
        <v>0</v>
      </c>
      <c r="H1637">
        <f>LEN(Tabla_Consulta_desde_proyectos[[#This Row],[PRYApath]])/5-1</f>
        <v>1</v>
      </c>
    </row>
    <row r="1638" spans="1:8" hidden="1" x14ac:dyDescent="0.3">
      <c r="A1638" t="s">
        <v>74</v>
      </c>
      <c r="B1638" t="s">
        <v>6620</v>
      </c>
      <c r="C1638" t="s">
        <v>7363</v>
      </c>
      <c r="D1638" t="s">
        <v>7364</v>
      </c>
      <c r="F16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8">
        <f>Tabla_Consulta_desde_proyectos[[#This Row],[PRYRAhoras]]-Tabla_Consulta_desde_proyectos[[#This Row],[Actuales]]</f>
        <v>0</v>
      </c>
      <c r="H1638">
        <f>LEN(Tabla_Consulta_desde_proyectos[[#This Row],[PRYApath]])/5-1</f>
        <v>0</v>
      </c>
    </row>
    <row r="1639" spans="1:8" hidden="1" x14ac:dyDescent="0.3">
      <c r="A1639" t="s">
        <v>74</v>
      </c>
      <c r="B1639" t="s">
        <v>5035</v>
      </c>
      <c r="C1639" t="s">
        <v>326</v>
      </c>
      <c r="D1639" t="s">
        <v>6396</v>
      </c>
      <c r="F16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39">
        <f>Tabla_Consulta_desde_proyectos[[#This Row],[PRYRAhoras]]-Tabla_Consulta_desde_proyectos[[#This Row],[Actuales]]</f>
        <v>0</v>
      </c>
      <c r="H1639">
        <f>LEN(Tabla_Consulta_desde_proyectos[[#This Row],[PRYApath]])/5-1</f>
        <v>1</v>
      </c>
    </row>
    <row r="1640" spans="1:8" hidden="1" x14ac:dyDescent="0.3">
      <c r="A1640" t="s">
        <v>74</v>
      </c>
      <c r="B1640" t="s">
        <v>6623</v>
      </c>
      <c r="C1640" t="s">
        <v>1087</v>
      </c>
      <c r="D1640" t="s">
        <v>6397</v>
      </c>
      <c r="F16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0">
        <f>Tabla_Consulta_desde_proyectos[[#This Row],[PRYRAhoras]]-Tabla_Consulta_desde_proyectos[[#This Row],[Actuales]]</f>
        <v>0</v>
      </c>
      <c r="H1640">
        <f>LEN(Tabla_Consulta_desde_proyectos[[#This Row],[PRYApath]])/5-1</f>
        <v>1</v>
      </c>
    </row>
    <row r="1641" spans="1:8" hidden="1" x14ac:dyDescent="0.3">
      <c r="A1641" t="s">
        <v>74</v>
      </c>
      <c r="B1641" t="s">
        <v>6624</v>
      </c>
      <c r="C1641" t="s">
        <v>1088</v>
      </c>
      <c r="D1641" t="s">
        <v>6398</v>
      </c>
      <c r="F16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1">
        <f>Tabla_Consulta_desde_proyectos[[#This Row],[PRYRAhoras]]-Tabla_Consulta_desde_proyectos[[#This Row],[Actuales]]</f>
        <v>0</v>
      </c>
      <c r="H1641">
        <f>LEN(Tabla_Consulta_desde_proyectos[[#This Row],[PRYApath]])/5-1</f>
        <v>1</v>
      </c>
    </row>
    <row r="1642" spans="1:8" hidden="1" x14ac:dyDescent="0.3">
      <c r="A1642" t="s">
        <v>74</v>
      </c>
      <c r="B1642" t="s">
        <v>6625</v>
      </c>
      <c r="C1642" t="s">
        <v>1092</v>
      </c>
      <c r="D1642" t="s">
        <v>6399</v>
      </c>
      <c r="F16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2">
        <f>Tabla_Consulta_desde_proyectos[[#This Row],[PRYRAhoras]]-Tabla_Consulta_desde_proyectos[[#This Row],[Actuales]]</f>
        <v>0</v>
      </c>
      <c r="H1642">
        <f>LEN(Tabla_Consulta_desde_proyectos[[#This Row],[PRYApath]])/5-1</f>
        <v>1</v>
      </c>
    </row>
    <row r="1643" spans="1:8" hidden="1" x14ac:dyDescent="0.3">
      <c r="A1643" t="s">
        <v>74</v>
      </c>
      <c r="B1643" t="s">
        <v>6626</v>
      </c>
      <c r="C1643" t="s">
        <v>1093</v>
      </c>
      <c r="D1643" t="s">
        <v>6400</v>
      </c>
      <c r="F16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3">
        <f>Tabla_Consulta_desde_proyectos[[#This Row],[PRYRAhoras]]-Tabla_Consulta_desde_proyectos[[#This Row],[Actuales]]</f>
        <v>0</v>
      </c>
      <c r="H1643">
        <f>LEN(Tabla_Consulta_desde_proyectos[[#This Row],[PRYApath]])/5-1</f>
        <v>1</v>
      </c>
    </row>
    <row r="1644" spans="1:8" hidden="1" x14ac:dyDescent="0.3">
      <c r="A1644" t="s">
        <v>74</v>
      </c>
      <c r="B1644" t="s">
        <v>6627</v>
      </c>
      <c r="C1644" t="s">
        <v>1094</v>
      </c>
      <c r="D1644" t="s">
        <v>6401</v>
      </c>
      <c r="F16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4">
        <f>Tabla_Consulta_desde_proyectos[[#This Row],[PRYRAhoras]]-Tabla_Consulta_desde_proyectos[[#This Row],[Actuales]]</f>
        <v>0</v>
      </c>
      <c r="H1644">
        <f>LEN(Tabla_Consulta_desde_proyectos[[#This Row],[PRYApath]])/5-1</f>
        <v>1</v>
      </c>
    </row>
    <row r="1645" spans="1:8" hidden="1" x14ac:dyDescent="0.3">
      <c r="A1645" t="s">
        <v>74</v>
      </c>
      <c r="B1645" t="s">
        <v>5046</v>
      </c>
      <c r="C1645" t="s">
        <v>3904</v>
      </c>
      <c r="D1645" t="s">
        <v>6402</v>
      </c>
      <c r="F16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5">
        <f>Tabla_Consulta_desde_proyectos[[#This Row],[PRYRAhoras]]-Tabla_Consulta_desde_proyectos[[#This Row],[Actuales]]</f>
        <v>0</v>
      </c>
      <c r="H1645">
        <f>LEN(Tabla_Consulta_desde_proyectos[[#This Row],[PRYApath]])/5-1</f>
        <v>1</v>
      </c>
    </row>
    <row r="1646" spans="1:8" hidden="1" x14ac:dyDescent="0.3">
      <c r="A1646" t="s">
        <v>74</v>
      </c>
      <c r="B1646" t="s">
        <v>6628</v>
      </c>
      <c r="C1646" t="s">
        <v>3905</v>
      </c>
      <c r="D1646" t="s">
        <v>6403</v>
      </c>
      <c r="F16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6">
        <f>Tabla_Consulta_desde_proyectos[[#This Row],[PRYRAhoras]]-Tabla_Consulta_desde_proyectos[[#This Row],[Actuales]]</f>
        <v>0</v>
      </c>
      <c r="H1646">
        <f>LEN(Tabla_Consulta_desde_proyectos[[#This Row],[PRYApath]])/5-1</f>
        <v>1</v>
      </c>
    </row>
    <row r="1647" spans="1:8" hidden="1" x14ac:dyDescent="0.3">
      <c r="A1647" t="s">
        <v>74</v>
      </c>
      <c r="B1647" t="s">
        <v>6629</v>
      </c>
      <c r="C1647" t="s">
        <v>4336</v>
      </c>
      <c r="D1647" t="s">
        <v>6405</v>
      </c>
      <c r="F16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7">
        <f>Tabla_Consulta_desde_proyectos[[#This Row],[PRYRAhoras]]-Tabla_Consulta_desde_proyectos[[#This Row],[Actuales]]</f>
        <v>0</v>
      </c>
      <c r="H1647">
        <f>LEN(Tabla_Consulta_desde_proyectos[[#This Row],[PRYApath]])/5-1</f>
        <v>1</v>
      </c>
    </row>
    <row r="1648" spans="1:8" hidden="1" x14ac:dyDescent="0.3">
      <c r="A1648" t="s">
        <v>74</v>
      </c>
      <c r="B1648" t="s">
        <v>6630</v>
      </c>
      <c r="C1648" t="s">
        <v>4337</v>
      </c>
      <c r="D1648" t="s">
        <v>6407</v>
      </c>
      <c r="F16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8">
        <f>Tabla_Consulta_desde_proyectos[[#This Row],[PRYRAhoras]]-Tabla_Consulta_desde_proyectos[[#This Row],[Actuales]]</f>
        <v>0</v>
      </c>
      <c r="H1648">
        <f>LEN(Tabla_Consulta_desde_proyectos[[#This Row],[PRYApath]])/5-1</f>
        <v>1</v>
      </c>
    </row>
    <row r="1649" spans="1:8" hidden="1" x14ac:dyDescent="0.3">
      <c r="A1649" t="s">
        <v>74</v>
      </c>
      <c r="B1649" t="s">
        <v>6631</v>
      </c>
      <c r="C1649" t="s">
        <v>7365</v>
      </c>
      <c r="D1649" t="s">
        <v>7366</v>
      </c>
      <c r="F16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49">
        <f>Tabla_Consulta_desde_proyectos[[#This Row],[PRYRAhoras]]-Tabla_Consulta_desde_proyectos[[#This Row],[Actuales]]</f>
        <v>0</v>
      </c>
      <c r="H1649">
        <f>LEN(Tabla_Consulta_desde_proyectos[[#This Row],[PRYApath]])/5-1</f>
        <v>0</v>
      </c>
    </row>
    <row r="1650" spans="1:8" hidden="1" x14ac:dyDescent="0.3">
      <c r="A1650" t="s">
        <v>74</v>
      </c>
      <c r="B1650" t="s">
        <v>6634</v>
      </c>
      <c r="C1650" t="s">
        <v>326</v>
      </c>
      <c r="D1650" t="s">
        <v>6396</v>
      </c>
      <c r="F16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0">
        <f>Tabla_Consulta_desde_proyectos[[#This Row],[PRYRAhoras]]-Tabla_Consulta_desde_proyectos[[#This Row],[Actuales]]</f>
        <v>0</v>
      </c>
      <c r="H1650">
        <f>LEN(Tabla_Consulta_desde_proyectos[[#This Row],[PRYApath]])/5-1</f>
        <v>1</v>
      </c>
    </row>
    <row r="1651" spans="1:8" hidden="1" x14ac:dyDescent="0.3">
      <c r="A1651" t="s">
        <v>74</v>
      </c>
      <c r="B1651" t="s">
        <v>6635</v>
      </c>
      <c r="C1651" t="s">
        <v>1087</v>
      </c>
      <c r="D1651" t="s">
        <v>6397</v>
      </c>
      <c r="F16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1">
        <f>Tabla_Consulta_desde_proyectos[[#This Row],[PRYRAhoras]]-Tabla_Consulta_desde_proyectos[[#This Row],[Actuales]]</f>
        <v>0</v>
      </c>
      <c r="H1651">
        <f>LEN(Tabla_Consulta_desde_proyectos[[#This Row],[PRYApath]])/5-1</f>
        <v>1</v>
      </c>
    </row>
    <row r="1652" spans="1:8" hidden="1" x14ac:dyDescent="0.3">
      <c r="A1652" t="s">
        <v>74</v>
      </c>
      <c r="B1652" t="s">
        <v>6636</v>
      </c>
      <c r="C1652" t="s">
        <v>1088</v>
      </c>
      <c r="D1652" t="s">
        <v>6398</v>
      </c>
      <c r="F16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2">
        <f>Tabla_Consulta_desde_proyectos[[#This Row],[PRYRAhoras]]-Tabla_Consulta_desde_proyectos[[#This Row],[Actuales]]</f>
        <v>0</v>
      </c>
      <c r="H1652">
        <f>LEN(Tabla_Consulta_desde_proyectos[[#This Row],[PRYApath]])/5-1</f>
        <v>1</v>
      </c>
    </row>
    <row r="1653" spans="1:8" hidden="1" x14ac:dyDescent="0.3">
      <c r="A1653" t="s">
        <v>74</v>
      </c>
      <c r="B1653" t="s">
        <v>6637</v>
      </c>
      <c r="C1653" t="s">
        <v>1092</v>
      </c>
      <c r="D1653" t="s">
        <v>6399</v>
      </c>
      <c r="F16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3">
        <f>Tabla_Consulta_desde_proyectos[[#This Row],[PRYRAhoras]]-Tabla_Consulta_desde_proyectos[[#This Row],[Actuales]]</f>
        <v>0</v>
      </c>
      <c r="H1653">
        <f>LEN(Tabla_Consulta_desde_proyectos[[#This Row],[PRYApath]])/5-1</f>
        <v>1</v>
      </c>
    </row>
    <row r="1654" spans="1:8" hidden="1" x14ac:dyDescent="0.3">
      <c r="A1654" t="s">
        <v>74</v>
      </c>
      <c r="B1654" t="s">
        <v>6638</v>
      </c>
      <c r="C1654" t="s">
        <v>1093</v>
      </c>
      <c r="D1654" t="s">
        <v>6400</v>
      </c>
      <c r="F16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4">
        <f>Tabla_Consulta_desde_proyectos[[#This Row],[PRYRAhoras]]-Tabla_Consulta_desde_proyectos[[#This Row],[Actuales]]</f>
        <v>0</v>
      </c>
      <c r="H1654">
        <f>LEN(Tabla_Consulta_desde_proyectos[[#This Row],[PRYApath]])/5-1</f>
        <v>1</v>
      </c>
    </row>
    <row r="1655" spans="1:8" hidden="1" x14ac:dyDescent="0.3">
      <c r="A1655" t="s">
        <v>74</v>
      </c>
      <c r="B1655" t="s">
        <v>6639</v>
      </c>
      <c r="C1655" t="s">
        <v>1094</v>
      </c>
      <c r="D1655" t="s">
        <v>6401</v>
      </c>
      <c r="F16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5">
        <f>Tabla_Consulta_desde_proyectos[[#This Row],[PRYRAhoras]]-Tabla_Consulta_desde_proyectos[[#This Row],[Actuales]]</f>
        <v>0</v>
      </c>
      <c r="H1655">
        <f>LEN(Tabla_Consulta_desde_proyectos[[#This Row],[PRYApath]])/5-1</f>
        <v>1</v>
      </c>
    </row>
    <row r="1656" spans="1:8" hidden="1" x14ac:dyDescent="0.3">
      <c r="A1656" t="s">
        <v>74</v>
      </c>
      <c r="B1656" t="s">
        <v>6640</v>
      </c>
      <c r="C1656" t="s">
        <v>3904</v>
      </c>
      <c r="D1656" t="s">
        <v>6402</v>
      </c>
      <c r="F16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6">
        <f>Tabla_Consulta_desde_proyectos[[#This Row],[PRYRAhoras]]-Tabla_Consulta_desde_proyectos[[#This Row],[Actuales]]</f>
        <v>0</v>
      </c>
      <c r="H1656">
        <f>LEN(Tabla_Consulta_desde_proyectos[[#This Row],[PRYApath]])/5-1</f>
        <v>1</v>
      </c>
    </row>
    <row r="1657" spans="1:8" hidden="1" x14ac:dyDescent="0.3">
      <c r="A1657" t="s">
        <v>74</v>
      </c>
      <c r="B1657" t="s">
        <v>6641</v>
      </c>
      <c r="C1657" t="s">
        <v>3905</v>
      </c>
      <c r="D1657" t="s">
        <v>6403</v>
      </c>
      <c r="F16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7">
        <f>Tabla_Consulta_desde_proyectos[[#This Row],[PRYRAhoras]]-Tabla_Consulta_desde_proyectos[[#This Row],[Actuales]]</f>
        <v>0</v>
      </c>
      <c r="H1657">
        <f>LEN(Tabla_Consulta_desde_proyectos[[#This Row],[PRYApath]])/5-1</f>
        <v>1</v>
      </c>
    </row>
    <row r="1658" spans="1:8" hidden="1" x14ac:dyDescent="0.3">
      <c r="A1658" t="s">
        <v>74</v>
      </c>
      <c r="B1658" t="s">
        <v>6642</v>
      </c>
      <c r="C1658" t="s">
        <v>4336</v>
      </c>
      <c r="D1658" t="s">
        <v>6405</v>
      </c>
      <c r="F16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8">
        <f>Tabla_Consulta_desde_proyectos[[#This Row],[PRYRAhoras]]-Tabla_Consulta_desde_proyectos[[#This Row],[Actuales]]</f>
        <v>0</v>
      </c>
      <c r="H1658">
        <f>LEN(Tabla_Consulta_desde_proyectos[[#This Row],[PRYApath]])/5-1</f>
        <v>1</v>
      </c>
    </row>
    <row r="1659" spans="1:8" hidden="1" x14ac:dyDescent="0.3">
      <c r="A1659" t="s">
        <v>74</v>
      </c>
      <c r="B1659" t="s">
        <v>6643</v>
      </c>
      <c r="C1659" t="s">
        <v>4337</v>
      </c>
      <c r="D1659" t="s">
        <v>6407</v>
      </c>
      <c r="F16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59">
        <f>Tabla_Consulta_desde_proyectos[[#This Row],[PRYRAhoras]]-Tabla_Consulta_desde_proyectos[[#This Row],[Actuales]]</f>
        <v>0</v>
      </c>
      <c r="H1659">
        <f>LEN(Tabla_Consulta_desde_proyectos[[#This Row],[PRYApath]])/5-1</f>
        <v>1</v>
      </c>
    </row>
    <row r="1660" spans="1:8" hidden="1" x14ac:dyDescent="0.3">
      <c r="A1660" t="s">
        <v>74</v>
      </c>
      <c r="B1660" t="s">
        <v>7367</v>
      </c>
      <c r="C1660" t="s">
        <v>7171</v>
      </c>
      <c r="D1660" t="s">
        <v>7368</v>
      </c>
      <c r="F16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0">
        <f>Tabla_Consulta_desde_proyectos[[#This Row],[PRYRAhoras]]-Tabla_Consulta_desde_proyectos[[#This Row],[Actuales]]</f>
        <v>0</v>
      </c>
      <c r="H1660">
        <f>LEN(Tabla_Consulta_desde_proyectos[[#This Row],[PRYApath]])/5-1</f>
        <v>1</v>
      </c>
    </row>
    <row r="1661" spans="1:8" hidden="1" x14ac:dyDescent="0.3">
      <c r="A1661" t="s">
        <v>74</v>
      </c>
      <c r="B1661" t="s">
        <v>7369</v>
      </c>
      <c r="C1661" t="s">
        <v>326</v>
      </c>
      <c r="D1661" t="s">
        <v>7173</v>
      </c>
      <c r="F16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1">
        <f>Tabla_Consulta_desde_proyectos[[#This Row],[PRYRAhoras]]-Tabla_Consulta_desde_proyectos[[#This Row],[Actuales]]</f>
        <v>0</v>
      </c>
      <c r="H1661">
        <f>LEN(Tabla_Consulta_desde_proyectos[[#This Row],[PRYApath]])/5-1</f>
        <v>2</v>
      </c>
    </row>
    <row r="1662" spans="1:8" hidden="1" x14ac:dyDescent="0.3">
      <c r="A1662" t="s">
        <v>74</v>
      </c>
      <c r="B1662" t="s">
        <v>7370</v>
      </c>
      <c r="C1662" t="s">
        <v>1087</v>
      </c>
      <c r="D1662" t="s">
        <v>7175</v>
      </c>
      <c r="F16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2">
        <f>Tabla_Consulta_desde_proyectos[[#This Row],[PRYRAhoras]]-Tabla_Consulta_desde_proyectos[[#This Row],[Actuales]]</f>
        <v>0</v>
      </c>
      <c r="H1662">
        <f>LEN(Tabla_Consulta_desde_proyectos[[#This Row],[PRYApath]])/5-1</f>
        <v>2</v>
      </c>
    </row>
    <row r="1663" spans="1:8" hidden="1" x14ac:dyDescent="0.3">
      <c r="A1663" t="s">
        <v>74</v>
      </c>
      <c r="B1663" t="s">
        <v>7371</v>
      </c>
      <c r="C1663" t="s">
        <v>1088</v>
      </c>
      <c r="D1663" t="s">
        <v>7177</v>
      </c>
      <c r="F16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3">
        <f>Tabla_Consulta_desde_proyectos[[#This Row],[PRYRAhoras]]-Tabla_Consulta_desde_proyectos[[#This Row],[Actuales]]</f>
        <v>0</v>
      </c>
      <c r="H1663">
        <f>LEN(Tabla_Consulta_desde_proyectos[[#This Row],[PRYApath]])/5-1</f>
        <v>2</v>
      </c>
    </row>
    <row r="1664" spans="1:8" hidden="1" x14ac:dyDescent="0.3">
      <c r="A1664" t="s">
        <v>74</v>
      </c>
      <c r="B1664" t="s">
        <v>7372</v>
      </c>
      <c r="C1664" t="s">
        <v>1092</v>
      </c>
      <c r="D1664" t="s">
        <v>7179</v>
      </c>
      <c r="F16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4">
        <f>Tabla_Consulta_desde_proyectos[[#This Row],[PRYRAhoras]]-Tabla_Consulta_desde_proyectos[[#This Row],[Actuales]]</f>
        <v>0</v>
      </c>
      <c r="H1664">
        <f>LEN(Tabla_Consulta_desde_proyectos[[#This Row],[PRYApath]])/5-1</f>
        <v>2</v>
      </c>
    </row>
    <row r="1665" spans="1:8" hidden="1" x14ac:dyDescent="0.3">
      <c r="A1665" t="s">
        <v>74</v>
      </c>
      <c r="B1665" t="s">
        <v>7373</v>
      </c>
      <c r="C1665" t="s">
        <v>1093</v>
      </c>
      <c r="D1665" t="s">
        <v>7181</v>
      </c>
      <c r="F16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5">
        <f>Tabla_Consulta_desde_proyectos[[#This Row],[PRYRAhoras]]-Tabla_Consulta_desde_proyectos[[#This Row],[Actuales]]</f>
        <v>0</v>
      </c>
      <c r="H1665">
        <f>LEN(Tabla_Consulta_desde_proyectos[[#This Row],[PRYApath]])/5-1</f>
        <v>2</v>
      </c>
    </row>
    <row r="1666" spans="1:8" hidden="1" x14ac:dyDescent="0.3">
      <c r="A1666" t="s">
        <v>74</v>
      </c>
      <c r="B1666" t="s">
        <v>7374</v>
      </c>
      <c r="C1666" t="s">
        <v>1094</v>
      </c>
      <c r="D1666" t="s">
        <v>7183</v>
      </c>
      <c r="F16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6">
        <f>Tabla_Consulta_desde_proyectos[[#This Row],[PRYRAhoras]]-Tabla_Consulta_desde_proyectos[[#This Row],[Actuales]]</f>
        <v>0</v>
      </c>
      <c r="H1666">
        <f>LEN(Tabla_Consulta_desde_proyectos[[#This Row],[PRYApath]])/5-1</f>
        <v>2</v>
      </c>
    </row>
    <row r="1667" spans="1:8" hidden="1" x14ac:dyDescent="0.3">
      <c r="A1667" t="s">
        <v>74</v>
      </c>
      <c r="B1667" t="s">
        <v>7375</v>
      </c>
      <c r="C1667" t="s">
        <v>7185</v>
      </c>
      <c r="D1667" t="s">
        <v>7186</v>
      </c>
      <c r="F16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7">
        <f>Tabla_Consulta_desde_proyectos[[#This Row],[PRYRAhoras]]-Tabla_Consulta_desde_proyectos[[#This Row],[Actuales]]</f>
        <v>0</v>
      </c>
      <c r="H1667">
        <f>LEN(Tabla_Consulta_desde_proyectos[[#This Row],[PRYApath]])/5-1</f>
        <v>2</v>
      </c>
    </row>
    <row r="1668" spans="1:8" hidden="1" x14ac:dyDescent="0.3">
      <c r="A1668" t="s">
        <v>74</v>
      </c>
      <c r="B1668" t="s">
        <v>7376</v>
      </c>
      <c r="C1668" t="s">
        <v>7188</v>
      </c>
      <c r="D1668" t="s">
        <v>7189</v>
      </c>
      <c r="F16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8">
        <f>Tabla_Consulta_desde_proyectos[[#This Row],[PRYRAhoras]]-Tabla_Consulta_desde_proyectos[[#This Row],[Actuales]]</f>
        <v>0</v>
      </c>
      <c r="H1668">
        <f>LEN(Tabla_Consulta_desde_proyectos[[#This Row],[PRYApath]])/5-1</f>
        <v>2</v>
      </c>
    </row>
    <row r="1669" spans="1:8" hidden="1" x14ac:dyDescent="0.3">
      <c r="A1669" t="s">
        <v>74</v>
      </c>
      <c r="B1669" t="s">
        <v>6644</v>
      </c>
      <c r="C1669" t="s">
        <v>7377</v>
      </c>
      <c r="D1669" t="s">
        <v>7378</v>
      </c>
      <c r="F16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69">
        <f>Tabla_Consulta_desde_proyectos[[#This Row],[PRYRAhoras]]-Tabla_Consulta_desde_proyectos[[#This Row],[Actuales]]</f>
        <v>0</v>
      </c>
      <c r="H1669">
        <f>LEN(Tabla_Consulta_desde_proyectos[[#This Row],[PRYApath]])/5-1</f>
        <v>0</v>
      </c>
    </row>
    <row r="1670" spans="1:8" hidden="1" x14ac:dyDescent="0.3">
      <c r="A1670" t="s">
        <v>74</v>
      </c>
      <c r="B1670" t="s">
        <v>6647</v>
      </c>
      <c r="C1670" t="s">
        <v>326</v>
      </c>
      <c r="D1670" t="s">
        <v>6396</v>
      </c>
      <c r="F16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0">
        <f>Tabla_Consulta_desde_proyectos[[#This Row],[PRYRAhoras]]-Tabla_Consulta_desde_proyectos[[#This Row],[Actuales]]</f>
        <v>0</v>
      </c>
      <c r="H1670">
        <f>LEN(Tabla_Consulta_desde_proyectos[[#This Row],[PRYApath]])/5-1</f>
        <v>1</v>
      </c>
    </row>
    <row r="1671" spans="1:8" hidden="1" x14ac:dyDescent="0.3">
      <c r="A1671" t="s">
        <v>74</v>
      </c>
      <c r="B1671" t="s">
        <v>6648</v>
      </c>
      <c r="C1671" t="s">
        <v>1087</v>
      </c>
      <c r="D1671" t="s">
        <v>6397</v>
      </c>
      <c r="F16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1">
        <f>Tabla_Consulta_desde_proyectos[[#This Row],[PRYRAhoras]]-Tabla_Consulta_desde_proyectos[[#This Row],[Actuales]]</f>
        <v>0</v>
      </c>
      <c r="H1671">
        <f>LEN(Tabla_Consulta_desde_proyectos[[#This Row],[PRYApath]])/5-1</f>
        <v>1</v>
      </c>
    </row>
    <row r="1672" spans="1:8" hidden="1" x14ac:dyDescent="0.3">
      <c r="A1672" t="s">
        <v>74</v>
      </c>
      <c r="B1672" t="s">
        <v>6649</v>
      </c>
      <c r="C1672" t="s">
        <v>1088</v>
      </c>
      <c r="D1672" t="s">
        <v>6398</v>
      </c>
      <c r="F16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2">
        <f>Tabla_Consulta_desde_proyectos[[#This Row],[PRYRAhoras]]-Tabla_Consulta_desde_proyectos[[#This Row],[Actuales]]</f>
        <v>0</v>
      </c>
      <c r="H1672">
        <f>LEN(Tabla_Consulta_desde_proyectos[[#This Row],[PRYApath]])/5-1</f>
        <v>1</v>
      </c>
    </row>
    <row r="1673" spans="1:8" hidden="1" x14ac:dyDescent="0.3">
      <c r="A1673" t="s">
        <v>74</v>
      </c>
      <c r="B1673" t="s">
        <v>6650</v>
      </c>
      <c r="C1673" t="s">
        <v>1092</v>
      </c>
      <c r="D1673" t="s">
        <v>6399</v>
      </c>
      <c r="F16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3">
        <f>Tabla_Consulta_desde_proyectos[[#This Row],[PRYRAhoras]]-Tabla_Consulta_desde_proyectos[[#This Row],[Actuales]]</f>
        <v>0</v>
      </c>
      <c r="H1673">
        <f>LEN(Tabla_Consulta_desde_proyectos[[#This Row],[PRYApath]])/5-1</f>
        <v>1</v>
      </c>
    </row>
    <row r="1674" spans="1:8" hidden="1" x14ac:dyDescent="0.3">
      <c r="A1674" t="s">
        <v>74</v>
      </c>
      <c r="B1674" t="s">
        <v>6651</v>
      </c>
      <c r="C1674" t="s">
        <v>1093</v>
      </c>
      <c r="D1674" t="s">
        <v>6400</v>
      </c>
      <c r="F16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4">
        <f>Tabla_Consulta_desde_proyectos[[#This Row],[PRYRAhoras]]-Tabla_Consulta_desde_proyectos[[#This Row],[Actuales]]</f>
        <v>0</v>
      </c>
      <c r="H1674">
        <f>LEN(Tabla_Consulta_desde_proyectos[[#This Row],[PRYApath]])/5-1</f>
        <v>1</v>
      </c>
    </row>
    <row r="1675" spans="1:8" hidden="1" x14ac:dyDescent="0.3">
      <c r="A1675" t="s">
        <v>74</v>
      </c>
      <c r="B1675" t="s">
        <v>6652</v>
      </c>
      <c r="C1675" t="s">
        <v>1094</v>
      </c>
      <c r="D1675" t="s">
        <v>6401</v>
      </c>
      <c r="F16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5">
        <f>Tabla_Consulta_desde_proyectos[[#This Row],[PRYRAhoras]]-Tabla_Consulta_desde_proyectos[[#This Row],[Actuales]]</f>
        <v>0</v>
      </c>
      <c r="H1675">
        <f>LEN(Tabla_Consulta_desde_proyectos[[#This Row],[PRYApath]])/5-1</f>
        <v>1</v>
      </c>
    </row>
    <row r="1676" spans="1:8" hidden="1" x14ac:dyDescent="0.3">
      <c r="A1676" t="s">
        <v>74</v>
      </c>
      <c r="B1676" t="s">
        <v>6653</v>
      </c>
      <c r="C1676" t="s">
        <v>3904</v>
      </c>
      <c r="D1676" t="s">
        <v>6402</v>
      </c>
      <c r="F16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6">
        <f>Tabla_Consulta_desde_proyectos[[#This Row],[PRYRAhoras]]-Tabla_Consulta_desde_proyectos[[#This Row],[Actuales]]</f>
        <v>0</v>
      </c>
      <c r="H1676">
        <f>LEN(Tabla_Consulta_desde_proyectos[[#This Row],[PRYApath]])/5-1</f>
        <v>1</v>
      </c>
    </row>
    <row r="1677" spans="1:8" hidden="1" x14ac:dyDescent="0.3">
      <c r="A1677" t="s">
        <v>74</v>
      </c>
      <c r="B1677" t="s">
        <v>6654</v>
      </c>
      <c r="C1677" t="s">
        <v>3905</v>
      </c>
      <c r="D1677" t="s">
        <v>6403</v>
      </c>
      <c r="F16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7">
        <f>Tabla_Consulta_desde_proyectos[[#This Row],[PRYRAhoras]]-Tabla_Consulta_desde_proyectos[[#This Row],[Actuales]]</f>
        <v>0</v>
      </c>
      <c r="H1677">
        <f>LEN(Tabla_Consulta_desde_proyectos[[#This Row],[PRYApath]])/5-1</f>
        <v>1</v>
      </c>
    </row>
    <row r="1678" spans="1:8" hidden="1" x14ac:dyDescent="0.3">
      <c r="A1678" t="s">
        <v>74</v>
      </c>
      <c r="B1678" t="s">
        <v>6655</v>
      </c>
      <c r="C1678" t="s">
        <v>4336</v>
      </c>
      <c r="D1678" t="s">
        <v>6405</v>
      </c>
      <c r="F16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8">
        <f>Tabla_Consulta_desde_proyectos[[#This Row],[PRYRAhoras]]-Tabla_Consulta_desde_proyectos[[#This Row],[Actuales]]</f>
        <v>0</v>
      </c>
      <c r="H1678">
        <f>LEN(Tabla_Consulta_desde_proyectos[[#This Row],[PRYApath]])/5-1</f>
        <v>1</v>
      </c>
    </row>
    <row r="1679" spans="1:8" hidden="1" x14ac:dyDescent="0.3">
      <c r="A1679" t="s">
        <v>74</v>
      </c>
      <c r="B1679" t="s">
        <v>6656</v>
      </c>
      <c r="C1679" t="s">
        <v>4337</v>
      </c>
      <c r="D1679" t="s">
        <v>6407</v>
      </c>
      <c r="F16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79">
        <f>Tabla_Consulta_desde_proyectos[[#This Row],[PRYRAhoras]]-Tabla_Consulta_desde_proyectos[[#This Row],[Actuales]]</f>
        <v>0</v>
      </c>
      <c r="H1679">
        <f>LEN(Tabla_Consulta_desde_proyectos[[#This Row],[PRYApath]])/5-1</f>
        <v>1</v>
      </c>
    </row>
    <row r="1680" spans="1:8" hidden="1" x14ac:dyDescent="0.3">
      <c r="A1680" t="s">
        <v>74</v>
      </c>
      <c r="B1680" t="s">
        <v>6657</v>
      </c>
      <c r="C1680" t="s">
        <v>7379</v>
      </c>
      <c r="D1680" t="s">
        <v>7380</v>
      </c>
      <c r="F16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0">
        <f>Tabla_Consulta_desde_proyectos[[#This Row],[PRYRAhoras]]-Tabla_Consulta_desde_proyectos[[#This Row],[Actuales]]</f>
        <v>0</v>
      </c>
      <c r="H1680">
        <f>LEN(Tabla_Consulta_desde_proyectos[[#This Row],[PRYApath]])/5-1</f>
        <v>0</v>
      </c>
    </row>
    <row r="1681" spans="1:8" hidden="1" x14ac:dyDescent="0.3">
      <c r="A1681" t="s">
        <v>74</v>
      </c>
      <c r="B1681" t="s">
        <v>6660</v>
      </c>
      <c r="C1681" t="s">
        <v>326</v>
      </c>
      <c r="D1681" t="s">
        <v>6396</v>
      </c>
      <c r="F16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1">
        <f>Tabla_Consulta_desde_proyectos[[#This Row],[PRYRAhoras]]-Tabla_Consulta_desde_proyectos[[#This Row],[Actuales]]</f>
        <v>0</v>
      </c>
      <c r="H1681">
        <f>LEN(Tabla_Consulta_desde_proyectos[[#This Row],[PRYApath]])/5-1</f>
        <v>1</v>
      </c>
    </row>
    <row r="1682" spans="1:8" hidden="1" x14ac:dyDescent="0.3">
      <c r="A1682" t="s">
        <v>74</v>
      </c>
      <c r="B1682" t="s">
        <v>6661</v>
      </c>
      <c r="C1682" t="s">
        <v>1087</v>
      </c>
      <c r="D1682" t="s">
        <v>6397</v>
      </c>
      <c r="F16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2">
        <f>Tabla_Consulta_desde_proyectos[[#This Row],[PRYRAhoras]]-Tabla_Consulta_desde_proyectos[[#This Row],[Actuales]]</f>
        <v>0</v>
      </c>
      <c r="H1682">
        <f>LEN(Tabla_Consulta_desde_proyectos[[#This Row],[PRYApath]])/5-1</f>
        <v>1</v>
      </c>
    </row>
    <row r="1683" spans="1:8" hidden="1" x14ac:dyDescent="0.3">
      <c r="A1683" t="s">
        <v>74</v>
      </c>
      <c r="B1683" t="s">
        <v>6662</v>
      </c>
      <c r="C1683" t="s">
        <v>1088</v>
      </c>
      <c r="D1683" t="s">
        <v>6398</v>
      </c>
      <c r="F16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3">
        <f>Tabla_Consulta_desde_proyectos[[#This Row],[PRYRAhoras]]-Tabla_Consulta_desde_proyectos[[#This Row],[Actuales]]</f>
        <v>0</v>
      </c>
      <c r="H1683">
        <f>LEN(Tabla_Consulta_desde_proyectos[[#This Row],[PRYApath]])/5-1</f>
        <v>1</v>
      </c>
    </row>
    <row r="1684" spans="1:8" hidden="1" x14ac:dyDescent="0.3">
      <c r="A1684" t="s">
        <v>74</v>
      </c>
      <c r="B1684" t="s">
        <v>6663</v>
      </c>
      <c r="C1684" t="s">
        <v>1092</v>
      </c>
      <c r="D1684" t="s">
        <v>6399</v>
      </c>
      <c r="F16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4">
        <f>Tabla_Consulta_desde_proyectos[[#This Row],[PRYRAhoras]]-Tabla_Consulta_desde_proyectos[[#This Row],[Actuales]]</f>
        <v>0</v>
      </c>
      <c r="H1684">
        <f>LEN(Tabla_Consulta_desde_proyectos[[#This Row],[PRYApath]])/5-1</f>
        <v>1</v>
      </c>
    </row>
    <row r="1685" spans="1:8" hidden="1" x14ac:dyDescent="0.3">
      <c r="A1685" t="s">
        <v>74</v>
      </c>
      <c r="B1685" t="s">
        <v>6664</v>
      </c>
      <c r="C1685" t="s">
        <v>1093</v>
      </c>
      <c r="D1685" t="s">
        <v>6400</v>
      </c>
      <c r="F16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5">
        <f>Tabla_Consulta_desde_proyectos[[#This Row],[PRYRAhoras]]-Tabla_Consulta_desde_proyectos[[#This Row],[Actuales]]</f>
        <v>0</v>
      </c>
      <c r="H1685">
        <f>LEN(Tabla_Consulta_desde_proyectos[[#This Row],[PRYApath]])/5-1</f>
        <v>1</v>
      </c>
    </row>
    <row r="1686" spans="1:8" hidden="1" x14ac:dyDescent="0.3">
      <c r="A1686" t="s">
        <v>74</v>
      </c>
      <c r="B1686" t="s">
        <v>6665</v>
      </c>
      <c r="C1686" t="s">
        <v>1094</v>
      </c>
      <c r="D1686" t="s">
        <v>6401</v>
      </c>
      <c r="F16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6">
        <f>Tabla_Consulta_desde_proyectos[[#This Row],[PRYRAhoras]]-Tabla_Consulta_desde_proyectos[[#This Row],[Actuales]]</f>
        <v>0</v>
      </c>
      <c r="H1686">
        <f>LEN(Tabla_Consulta_desde_proyectos[[#This Row],[PRYApath]])/5-1</f>
        <v>1</v>
      </c>
    </row>
    <row r="1687" spans="1:8" hidden="1" x14ac:dyDescent="0.3">
      <c r="A1687" t="s">
        <v>74</v>
      </c>
      <c r="B1687" t="s">
        <v>6666</v>
      </c>
      <c r="C1687" t="s">
        <v>3904</v>
      </c>
      <c r="D1687" t="s">
        <v>6402</v>
      </c>
      <c r="F16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7">
        <f>Tabla_Consulta_desde_proyectos[[#This Row],[PRYRAhoras]]-Tabla_Consulta_desde_proyectos[[#This Row],[Actuales]]</f>
        <v>0</v>
      </c>
      <c r="H1687">
        <f>LEN(Tabla_Consulta_desde_proyectos[[#This Row],[PRYApath]])/5-1</f>
        <v>1</v>
      </c>
    </row>
    <row r="1688" spans="1:8" hidden="1" x14ac:dyDescent="0.3">
      <c r="A1688" t="s">
        <v>74</v>
      </c>
      <c r="B1688" t="s">
        <v>6667</v>
      </c>
      <c r="C1688" t="s">
        <v>3905</v>
      </c>
      <c r="D1688" t="s">
        <v>6403</v>
      </c>
      <c r="F16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8">
        <f>Tabla_Consulta_desde_proyectos[[#This Row],[PRYRAhoras]]-Tabla_Consulta_desde_proyectos[[#This Row],[Actuales]]</f>
        <v>0</v>
      </c>
      <c r="H1688">
        <f>LEN(Tabla_Consulta_desde_proyectos[[#This Row],[PRYApath]])/5-1</f>
        <v>1</v>
      </c>
    </row>
    <row r="1689" spans="1:8" hidden="1" x14ac:dyDescent="0.3">
      <c r="A1689" t="s">
        <v>74</v>
      </c>
      <c r="B1689" t="s">
        <v>6668</v>
      </c>
      <c r="C1689" t="s">
        <v>4336</v>
      </c>
      <c r="D1689" t="s">
        <v>6405</v>
      </c>
      <c r="F16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89">
        <f>Tabla_Consulta_desde_proyectos[[#This Row],[PRYRAhoras]]-Tabla_Consulta_desde_proyectos[[#This Row],[Actuales]]</f>
        <v>0</v>
      </c>
      <c r="H1689">
        <f>LEN(Tabla_Consulta_desde_proyectos[[#This Row],[PRYApath]])/5-1</f>
        <v>1</v>
      </c>
    </row>
    <row r="1690" spans="1:8" hidden="1" x14ac:dyDescent="0.3">
      <c r="A1690" t="s">
        <v>74</v>
      </c>
      <c r="B1690" t="s">
        <v>6669</v>
      </c>
      <c r="C1690" t="s">
        <v>4337</v>
      </c>
      <c r="D1690" t="s">
        <v>6407</v>
      </c>
      <c r="F16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0">
        <f>Tabla_Consulta_desde_proyectos[[#This Row],[PRYRAhoras]]-Tabla_Consulta_desde_proyectos[[#This Row],[Actuales]]</f>
        <v>0</v>
      </c>
      <c r="H1690">
        <f>LEN(Tabla_Consulta_desde_proyectos[[#This Row],[PRYApath]])/5-1</f>
        <v>1</v>
      </c>
    </row>
    <row r="1691" spans="1:8" hidden="1" x14ac:dyDescent="0.3">
      <c r="A1691" t="s">
        <v>74</v>
      </c>
      <c r="B1691" t="s">
        <v>6670</v>
      </c>
      <c r="C1691" t="s">
        <v>7381</v>
      </c>
      <c r="D1691" t="s">
        <v>7382</v>
      </c>
      <c r="F16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1">
        <f>Tabla_Consulta_desde_proyectos[[#This Row],[PRYRAhoras]]-Tabla_Consulta_desde_proyectos[[#This Row],[Actuales]]</f>
        <v>0</v>
      </c>
      <c r="H1691">
        <f>LEN(Tabla_Consulta_desde_proyectos[[#This Row],[PRYApath]])/5-1</f>
        <v>0</v>
      </c>
    </row>
    <row r="1692" spans="1:8" hidden="1" x14ac:dyDescent="0.3">
      <c r="A1692" t="s">
        <v>74</v>
      </c>
      <c r="B1692" t="s">
        <v>6673</v>
      </c>
      <c r="C1692" t="s">
        <v>326</v>
      </c>
      <c r="D1692" t="s">
        <v>6396</v>
      </c>
      <c r="F16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2">
        <f>Tabla_Consulta_desde_proyectos[[#This Row],[PRYRAhoras]]-Tabla_Consulta_desde_proyectos[[#This Row],[Actuales]]</f>
        <v>0</v>
      </c>
      <c r="H1692">
        <f>LEN(Tabla_Consulta_desde_proyectos[[#This Row],[PRYApath]])/5-1</f>
        <v>1</v>
      </c>
    </row>
    <row r="1693" spans="1:8" hidden="1" x14ac:dyDescent="0.3">
      <c r="A1693" t="s">
        <v>74</v>
      </c>
      <c r="B1693" t="s">
        <v>6674</v>
      </c>
      <c r="C1693" t="s">
        <v>1087</v>
      </c>
      <c r="D1693" t="s">
        <v>6397</v>
      </c>
      <c r="F16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3">
        <f>Tabla_Consulta_desde_proyectos[[#This Row],[PRYRAhoras]]-Tabla_Consulta_desde_proyectos[[#This Row],[Actuales]]</f>
        <v>0</v>
      </c>
      <c r="H1693">
        <f>LEN(Tabla_Consulta_desde_proyectos[[#This Row],[PRYApath]])/5-1</f>
        <v>1</v>
      </c>
    </row>
    <row r="1694" spans="1:8" hidden="1" x14ac:dyDescent="0.3">
      <c r="A1694" t="s">
        <v>74</v>
      </c>
      <c r="B1694" t="s">
        <v>6675</v>
      </c>
      <c r="C1694" t="s">
        <v>1088</v>
      </c>
      <c r="D1694" t="s">
        <v>6398</v>
      </c>
      <c r="F16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4">
        <f>Tabla_Consulta_desde_proyectos[[#This Row],[PRYRAhoras]]-Tabla_Consulta_desde_proyectos[[#This Row],[Actuales]]</f>
        <v>0</v>
      </c>
      <c r="H1694">
        <f>LEN(Tabla_Consulta_desde_proyectos[[#This Row],[PRYApath]])/5-1</f>
        <v>1</v>
      </c>
    </row>
    <row r="1695" spans="1:8" hidden="1" x14ac:dyDescent="0.3">
      <c r="A1695" t="s">
        <v>74</v>
      </c>
      <c r="B1695" t="s">
        <v>6676</v>
      </c>
      <c r="C1695" t="s">
        <v>1092</v>
      </c>
      <c r="D1695" t="s">
        <v>6399</v>
      </c>
      <c r="F16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5">
        <f>Tabla_Consulta_desde_proyectos[[#This Row],[PRYRAhoras]]-Tabla_Consulta_desde_proyectos[[#This Row],[Actuales]]</f>
        <v>0</v>
      </c>
      <c r="H1695">
        <f>LEN(Tabla_Consulta_desde_proyectos[[#This Row],[PRYApath]])/5-1</f>
        <v>1</v>
      </c>
    </row>
    <row r="1696" spans="1:8" hidden="1" x14ac:dyDescent="0.3">
      <c r="A1696" t="s">
        <v>74</v>
      </c>
      <c r="B1696" t="s">
        <v>6677</v>
      </c>
      <c r="C1696" t="s">
        <v>1093</v>
      </c>
      <c r="D1696" t="s">
        <v>6400</v>
      </c>
      <c r="F16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6">
        <f>Tabla_Consulta_desde_proyectos[[#This Row],[PRYRAhoras]]-Tabla_Consulta_desde_proyectos[[#This Row],[Actuales]]</f>
        <v>0</v>
      </c>
      <c r="H1696">
        <f>LEN(Tabla_Consulta_desde_proyectos[[#This Row],[PRYApath]])/5-1</f>
        <v>1</v>
      </c>
    </row>
    <row r="1697" spans="1:8" hidden="1" x14ac:dyDescent="0.3">
      <c r="A1697" t="s">
        <v>74</v>
      </c>
      <c r="B1697" t="s">
        <v>6678</v>
      </c>
      <c r="C1697" t="s">
        <v>1094</v>
      </c>
      <c r="D1697" t="s">
        <v>6401</v>
      </c>
      <c r="F16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7">
        <f>Tabla_Consulta_desde_proyectos[[#This Row],[PRYRAhoras]]-Tabla_Consulta_desde_proyectos[[#This Row],[Actuales]]</f>
        <v>0</v>
      </c>
      <c r="H1697">
        <f>LEN(Tabla_Consulta_desde_proyectos[[#This Row],[PRYApath]])/5-1</f>
        <v>1</v>
      </c>
    </row>
    <row r="1698" spans="1:8" hidden="1" x14ac:dyDescent="0.3">
      <c r="A1698" t="s">
        <v>74</v>
      </c>
      <c r="B1698" t="s">
        <v>6679</v>
      </c>
      <c r="C1698" t="s">
        <v>3904</v>
      </c>
      <c r="D1698" t="s">
        <v>6402</v>
      </c>
      <c r="F16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8">
        <f>Tabla_Consulta_desde_proyectos[[#This Row],[PRYRAhoras]]-Tabla_Consulta_desde_proyectos[[#This Row],[Actuales]]</f>
        <v>0</v>
      </c>
      <c r="H1698">
        <f>LEN(Tabla_Consulta_desde_proyectos[[#This Row],[PRYApath]])/5-1</f>
        <v>1</v>
      </c>
    </row>
    <row r="1699" spans="1:8" hidden="1" x14ac:dyDescent="0.3">
      <c r="A1699" t="s">
        <v>74</v>
      </c>
      <c r="B1699" t="s">
        <v>6680</v>
      </c>
      <c r="C1699" t="s">
        <v>3905</v>
      </c>
      <c r="D1699" t="s">
        <v>6403</v>
      </c>
      <c r="F16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699">
        <f>Tabla_Consulta_desde_proyectos[[#This Row],[PRYRAhoras]]-Tabla_Consulta_desde_proyectos[[#This Row],[Actuales]]</f>
        <v>0</v>
      </c>
      <c r="H1699">
        <f>LEN(Tabla_Consulta_desde_proyectos[[#This Row],[PRYApath]])/5-1</f>
        <v>1</v>
      </c>
    </row>
    <row r="1700" spans="1:8" hidden="1" x14ac:dyDescent="0.3">
      <c r="A1700" t="s">
        <v>74</v>
      </c>
      <c r="B1700" t="s">
        <v>6681</v>
      </c>
      <c r="C1700" t="s">
        <v>4336</v>
      </c>
      <c r="D1700" t="s">
        <v>6405</v>
      </c>
      <c r="F17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0">
        <f>Tabla_Consulta_desde_proyectos[[#This Row],[PRYRAhoras]]-Tabla_Consulta_desde_proyectos[[#This Row],[Actuales]]</f>
        <v>0</v>
      </c>
      <c r="H1700">
        <f>LEN(Tabla_Consulta_desde_proyectos[[#This Row],[PRYApath]])/5-1</f>
        <v>1</v>
      </c>
    </row>
    <row r="1701" spans="1:8" hidden="1" x14ac:dyDescent="0.3">
      <c r="A1701" t="s">
        <v>74</v>
      </c>
      <c r="B1701" t="s">
        <v>6682</v>
      </c>
      <c r="C1701" t="s">
        <v>4337</v>
      </c>
      <c r="D1701" t="s">
        <v>6407</v>
      </c>
      <c r="F17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1">
        <f>Tabla_Consulta_desde_proyectos[[#This Row],[PRYRAhoras]]-Tabla_Consulta_desde_proyectos[[#This Row],[Actuales]]</f>
        <v>0</v>
      </c>
      <c r="H1701">
        <f>LEN(Tabla_Consulta_desde_proyectos[[#This Row],[PRYApath]])/5-1</f>
        <v>1</v>
      </c>
    </row>
    <row r="1702" spans="1:8" hidden="1" x14ac:dyDescent="0.3">
      <c r="A1702" t="s">
        <v>74</v>
      </c>
      <c r="B1702" t="s">
        <v>7383</v>
      </c>
      <c r="C1702" t="s">
        <v>7326</v>
      </c>
      <c r="D1702" t="s">
        <v>7384</v>
      </c>
      <c r="F17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2">
        <f>Tabla_Consulta_desde_proyectos[[#This Row],[PRYRAhoras]]-Tabla_Consulta_desde_proyectos[[#This Row],[Actuales]]</f>
        <v>0</v>
      </c>
      <c r="H1702">
        <f>LEN(Tabla_Consulta_desde_proyectos[[#This Row],[PRYApath]])/5-1</f>
        <v>1</v>
      </c>
    </row>
    <row r="1703" spans="1:8" hidden="1" x14ac:dyDescent="0.3">
      <c r="A1703" t="s">
        <v>74</v>
      </c>
      <c r="B1703" t="s">
        <v>7385</v>
      </c>
      <c r="C1703" t="s">
        <v>326</v>
      </c>
      <c r="D1703" t="s">
        <v>7173</v>
      </c>
      <c r="F17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3">
        <f>Tabla_Consulta_desde_proyectos[[#This Row],[PRYRAhoras]]-Tabla_Consulta_desde_proyectos[[#This Row],[Actuales]]</f>
        <v>0</v>
      </c>
      <c r="H1703">
        <f>LEN(Tabla_Consulta_desde_proyectos[[#This Row],[PRYApath]])/5-1</f>
        <v>2</v>
      </c>
    </row>
    <row r="1704" spans="1:8" hidden="1" x14ac:dyDescent="0.3">
      <c r="A1704" t="s">
        <v>74</v>
      </c>
      <c r="B1704" t="s">
        <v>7386</v>
      </c>
      <c r="C1704" t="s">
        <v>1087</v>
      </c>
      <c r="D1704" t="s">
        <v>7175</v>
      </c>
      <c r="F17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4">
        <f>Tabla_Consulta_desde_proyectos[[#This Row],[PRYRAhoras]]-Tabla_Consulta_desde_proyectos[[#This Row],[Actuales]]</f>
        <v>0</v>
      </c>
      <c r="H1704">
        <f>LEN(Tabla_Consulta_desde_proyectos[[#This Row],[PRYApath]])/5-1</f>
        <v>2</v>
      </c>
    </row>
    <row r="1705" spans="1:8" hidden="1" x14ac:dyDescent="0.3">
      <c r="A1705" t="s">
        <v>74</v>
      </c>
      <c r="B1705" t="s">
        <v>7387</v>
      </c>
      <c r="C1705" t="s">
        <v>1088</v>
      </c>
      <c r="D1705" t="s">
        <v>7177</v>
      </c>
      <c r="F17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5">
        <f>Tabla_Consulta_desde_proyectos[[#This Row],[PRYRAhoras]]-Tabla_Consulta_desde_proyectos[[#This Row],[Actuales]]</f>
        <v>0</v>
      </c>
      <c r="H1705">
        <f>LEN(Tabla_Consulta_desde_proyectos[[#This Row],[PRYApath]])/5-1</f>
        <v>2</v>
      </c>
    </row>
    <row r="1706" spans="1:8" hidden="1" x14ac:dyDescent="0.3">
      <c r="A1706" t="s">
        <v>74</v>
      </c>
      <c r="B1706" t="s">
        <v>7388</v>
      </c>
      <c r="C1706" t="s">
        <v>1092</v>
      </c>
      <c r="D1706" t="s">
        <v>7179</v>
      </c>
      <c r="F17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6">
        <f>Tabla_Consulta_desde_proyectos[[#This Row],[PRYRAhoras]]-Tabla_Consulta_desde_proyectos[[#This Row],[Actuales]]</f>
        <v>0</v>
      </c>
      <c r="H1706">
        <f>LEN(Tabla_Consulta_desde_proyectos[[#This Row],[PRYApath]])/5-1</f>
        <v>2</v>
      </c>
    </row>
    <row r="1707" spans="1:8" hidden="1" x14ac:dyDescent="0.3">
      <c r="A1707" t="s">
        <v>74</v>
      </c>
      <c r="B1707" t="s">
        <v>7389</v>
      </c>
      <c r="C1707" t="s">
        <v>1093</v>
      </c>
      <c r="D1707" t="s">
        <v>7181</v>
      </c>
      <c r="F17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7">
        <f>Tabla_Consulta_desde_proyectos[[#This Row],[PRYRAhoras]]-Tabla_Consulta_desde_proyectos[[#This Row],[Actuales]]</f>
        <v>0</v>
      </c>
      <c r="H1707">
        <f>LEN(Tabla_Consulta_desde_proyectos[[#This Row],[PRYApath]])/5-1</f>
        <v>2</v>
      </c>
    </row>
    <row r="1708" spans="1:8" hidden="1" x14ac:dyDescent="0.3">
      <c r="A1708" t="s">
        <v>74</v>
      </c>
      <c r="B1708" t="s">
        <v>7390</v>
      </c>
      <c r="C1708" t="s">
        <v>1094</v>
      </c>
      <c r="D1708" t="s">
        <v>7183</v>
      </c>
      <c r="F17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8">
        <f>Tabla_Consulta_desde_proyectos[[#This Row],[PRYRAhoras]]-Tabla_Consulta_desde_proyectos[[#This Row],[Actuales]]</f>
        <v>0</v>
      </c>
      <c r="H1708">
        <f>LEN(Tabla_Consulta_desde_proyectos[[#This Row],[PRYApath]])/5-1</f>
        <v>2</v>
      </c>
    </row>
    <row r="1709" spans="1:8" hidden="1" x14ac:dyDescent="0.3">
      <c r="A1709" t="s">
        <v>74</v>
      </c>
      <c r="B1709" t="s">
        <v>7391</v>
      </c>
      <c r="C1709" t="s">
        <v>7185</v>
      </c>
      <c r="D1709" t="s">
        <v>7186</v>
      </c>
      <c r="F17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09">
        <f>Tabla_Consulta_desde_proyectos[[#This Row],[PRYRAhoras]]-Tabla_Consulta_desde_proyectos[[#This Row],[Actuales]]</f>
        <v>0</v>
      </c>
      <c r="H1709">
        <f>LEN(Tabla_Consulta_desde_proyectos[[#This Row],[PRYApath]])/5-1</f>
        <v>2</v>
      </c>
    </row>
    <row r="1710" spans="1:8" hidden="1" x14ac:dyDescent="0.3">
      <c r="A1710" t="s">
        <v>74</v>
      </c>
      <c r="B1710" t="s">
        <v>7392</v>
      </c>
      <c r="C1710" t="s">
        <v>7188</v>
      </c>
      <c r="D1710" t="s">
        <v>7189</v>
      </c>
      <c r="F17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0">
        <f>Tabla_Consulta_desde_proyectos[[#This Row],[PRYRAhoras]]-Tabla_Consulta_desde_proyectos[[#This Row],[Actuales]]</f>
        <v>0</v>
      </c>
      <c r="H1710">
        <f>LEN(Tabla_Consulta_desde_proyectos[[#This Row],[PRYApath]])/5-1</f>
        <v>2</v>
      </c>
    </row>
    <row r="1711" spans="1:8" hidden="1" x14ac:dyDescent="0.3">
      <c r="A1711" t="s">
        <v>74</v>
      </c>
      <c r="B1711" t="s">
        <v>7393</v>
      </c>
      <c r="C1711" t="s">
        <v>4336</v>
      </c>
      <c r="D1711" t="s">
        <v>7027</v>
      </c>
      <c r="F17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1">
        <f>Tabla_Consulta_desde_proyectos[[#This Row],[PRYRAhoras]]-Tabla_Consulta_desde_proyectos[[#This Row],[Actuales]]</f>
        <v>0</v>
      </c>
      <c r="H1711">
        <f>LEN(Tabla_Consulta_desde_proyectos[[#This Row],[PRYApath]])/5-1</f>
        <v>2</v>
      </c>
    </row>
    <row r="1712" spans="1:8" hidden="1" x14ac:dyDescent="0.3">
      <c r="A1712" t="s">
        <v>74</v>
      </c>
      <c r="B1712" t="s">
        <v>6683</v>
      </c>
      <c r="C1712" t="s">
        <v>7394</v>
      </c>
      <c r="D1712" t="s">
        <v>7395</v>
      </c>
      <c r="F17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2">
        <f>Tabla_Consulta_desde_proyectos[[#This Row],[PRYRAhoras]]-Tabla_Consulta_desde_proyectos[[#This Row],[Actuales]]</f>
        <v>0</v>
      </c>
      <c r="H1712">
        <f>LEN(Tabla_Consulta_desde_proyectos[[#This Row],[PRYApath]])/5-1</f>
        <v>0</v>
      </c>
    </row>
    <row r="1713" spans="1:8" hidden="1" x14ac:dyDescent="0.3">
      <c r="A1713" t="s">
        <v>74</v>
      </c>
      <c r="B1713" t="s">
        <v>6686</v>
      </c>
      <c r="C1713" t="s">
        <v>326</v>
      </c>
      <c r="D1713" t="s">
        <v>6396</v>
      </c>
      <c r="F17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3">
        <f>Tabla_Consulta_desde_proyectos[[#This Row],[PRYRAhoras]]-Tabla_Consulta_desde_proyectos[[#This Row],[Actuales]]</f>
        <v>0</v>
      </c>
      <c r="H1713">
        <f>LEN(Tabla_Consulta_desde_proyectos[[#This Row],[PRYApath]])/5-1</f>
        <v>1</v>
      </c>
    </row>
    <row r="1714" spans="1:8" hidden="1" x14ac:dyDescent="0.3">
      <c r="A1714" t="s">
        <v>74</v>
      </c>
      <c r="B1714" t="s">
        <v>6687</v>
      </c>
      <c r="C1714" t="s">
        <v>1087</v>
      </c>
      <c r="D1714" t="s">
        <v>6397</v>
      </c>
      <c r="F17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4">
        <f>Tabla_Consulta_desde_proyectos[[#This Row],[PRYRAhoras]]-Tabla_Consulta_desde_proyectos[[#This Row],[Actuales]]</f>
        <v>0</v>
      </c>
      <c r="H1714">
        <f>LEN(Tabla_Consulta_desde_proyectos[[#This Row],[PRYApath]])/5-1</f>
        <v>1</v>
      </c>
    </row>
    <row r="1715" spans="1:8" hidden="1" x14ac:dyDescent="0.3">
      <c r="A1715" t="s">
        <v>74</v>
      </c>
      <c r="B1715" t="s">
        <v>6688</v>
      </c>
      <c r="C1715" t="s">
        <v>1088</v>
      </c>
      <c r="D1715" t="s">
        <v>6398</v>
      </c>
      <c r="F17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5">
        <f>Tabla_Consulta_desde_proyectos[[#This Row],[PRYRAhoras]]-Tabla_Consulta_desde_proyectos[[#This Row],[Actuales]]</f>
        <v>0</v>
      </c>
      <c r="H1715">
        <f>LEN(Tabla_Consulta_desde_proyectos[[#This Row],[PRYApath]])/5-1</f>
        <v>1</v>
      </c>
    </row>
    <row r="1716" spans="1:8" hidden="1" x14ac:dyDescent="0.3">
      <c r="A1716" t="s">
        <v>74</v>
      </c>
      <c r="B1716" t="s">
        <v>6689</v>
      </c>
      <c r="C1716" t="s">
        <v>1092</v>
      </c>
      <c r="D1716" t="s">
        <v>6399</v>
      </c>
      <c r="F17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6">
        <f>Tabla_Consulta_desde_proyectos[[#This Row],[PRYRAhoras]]-Tabla_Consulta_desde_proyectos[[#This Row],[Actuales]]</f>
        <v>0</v>
      </c>
      <c r="H1716">
        <f>LEN(Tabla_Consulta_desde_proyectos[[#This Row],[PRYApath]])/5-1</f>
        <v>1</v>
      </c>
    </row>
    <row r="1717" spans="1:8" hidden="1" x14ac:dyDescent="0.3">
      <c r="A1717" t="s">
        <v>74</v>
      </c>
      <c r="B1717" t="s">
        <v>6690</v>
      </c>
      <c r="C1717" t="s">
        <v>1093</v>
      </c>
      <c r="D1717" t="s">
        <v>6400</v>
      </c>
      <c r="F17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7">
        <f>Tabla_Consulta_desde_proyectos[[#This Row],[PRYRAhoras]]-Tabla_Consulta_desde_proyectos[[#This Row],[Actuales]]</f>
        <v>0</v>
      </c>
      <c r="H1717">
        <f>LEN(Tabla_Consulta_desde_proyectos[[#This Row],[PRYApath]])/5-1</f>
        <v>1</v>
      </c>
    </row>
    <row r="1718" spans="1:8" hidden="1" x14ac:dyDescent="0.3">
      <c r="A1718" t="s">
        <v>74</v>
      </c>
      <c r="B1718" t="s">
        <v>6691</v>
      </c>
      <c r="C1718" t="s">
        <v>1094</v>
      </c>
      <c r="D1718" t="s">
        <v>6401</v>
      </c>
      <c r="F17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8">
        <f>Tabla_Consulta_desde_proyectos[[#This Row],[PRYRAhoras]]-Tabla_Consulta_desde_proyectos[[#This Row],[Actuales]]</f>
        <v>0</v>
      </c>
      <c r="H1718">
        <f>LEN(Tabla_Consulta_desde_proyectos[[#This Row],[PRYApath]])/5-1</f>
        <v>1</v>
      </c>
    </row>
    <row r="1719" spans="1:8" hidden="1" x14ac:dyDescent="0.3">
      <c r="A1719" t="s">
        <v>74</v>
      </c>
      <c r="B1719" t="s">
        <v>6692</v>
      </c>
      <c r="C1719" t="s">
        <v>3904</v>
      </c>
      <c r="D1719" t="s">
        <v>6402</v>
      </c>
      <c r="F17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19">
        <f>Tabla_Consulta_desde_proyectos[[#This Row],[PRYRAhoras]]-Tabla_Consulta_desde_proyectos[[#This Row],[Actuales]]</f>
        <v>0</v>
      </c>
      <c r="H1719">
        <f>LEN(Tabla_Consulta_desde_proyectos[[#This Row],[PRYApath]])/5-1</f>
        <v>1</v>
      </c>
    </row>
    <row r="1720" spans="1:8" hidden="1" x14ac:dyDescent="0.3">
      <c r="A1720" t="s">
        <v>74</v>
      </c>
      <c r="B1720" t="s">
        <v>6693</v>
      </c>
      <c r="C1720" t="s">
        <v>3905</v>
      </c>
      <c r="D1720" t="s">
        <v>6403</v>
      </c>
      <c r="F17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0">
        <f>Tabla_Consulta_desde_proyectos[[#This Row],[PRYRAhoras]]-Tabla_Consulta_desde_proyectos[[#This Row],[Actuales]]</f>
        <v>0</v>
      </c>
      <c r="H1720">
        <f>LEN(Tabla_Consulta_desde_proyectos[[#This Row],[PRYApath]])/5-1</f>
        <v>1</v>
      </c>
    </row>
    <row r="1721" spans="1:8" hidden="1" x14ac:dyDescent="0.3">
      <c r="A1721" t="s">
        <v>74</v>
      </c>
      <c r="B1721" t="s">
        <v>6694</v>
      </c>
      <c r="C1721" t="s">
        <v>4336</v>
      </c>
      <c r="D1721" t="s">
        <v>6405</v>
      </c>
      <c r="F17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1">
        <f>Tabla_Consulta_desde_proyectos[[#This Row],[PRYRAhoras]]-Tabla_Consulta_desde_proyectos[[#This Row],[Actuales]]</f>
        <v>0</v>
      </c>
      <c r="H1721">
        <f>LEN(Tabla_Consulta_desde_proyectos[[#This Row],[PRYApath]])/5-1</f>
        <v>1</v>
      </c>
    </row>
    <row r="1722" spans="1:8" hidden="1" x14ac:dyDescent="0.3">
      <c r="A1722" t="s">
        <v>74</v>
      </c>
      <c r="B1722" t="s">
        <v>6695</v>
      </c>
      <c r="C1722" t="s">
        <v>4337</v>
      </c>
      <c r="D1722" t="s">
        <v>6407</v>
      </c>
      <c r="F17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2">
        <f>Tabla_Consulta_desde_proyectos[[#This Row],[PRYRAhoras]]-Tabla_Consulta_desde_proyectos[[#This Row],[Actuales]]</f>
        <v>0</v>
      </c>
      <c r="H1722">
        <f>LEN(Tabla_Consulta_desde_proyectos[[#This Row],[PRYApath]])/5-1</f>
        <v>1</v>
      </c>
    </row>
    <row r="1723" spans="1:8" hidden="1" x14ac:dyDescent="0.3">
      <c r="A1723" t="s">
        <v>74</v>
      </c>
      <c r="B1723" t="s">
        <v>6696</v>
      </c>
      <c r="C1723" t="s">
        <v>7396</v>
      </c>
      <c r="D1723" t="s">
        <v>7397</v>
      </c>
      <c r="F17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3">
        <f>Tabla_Consulta_desde_proyectos[[#This Row],[PRYRAhoras]]-Tabla_Consulta_desde_proyectos[[#This Row],[Actuales]]</f>
        <v>0</v>
      </c>
      <c r="H1723">
        <f>LEN(Tabla_Consulta_desde_proyectos[[#This Row],[PRYApath]])/5-1</f>
        <v>0</v>
      </c>
    </row>
    <row r="1724" spans="1:8" hidden="1" x14ac:dyDescent="0.3">
      <c r="A1724" t="s">
        <v>74</v>
      </c>
      <c r="B1724" t="s">
        <v>6699</v>
      </c>
      <c r="C1724" t="s">
        <v>326</v>
      </c>
      <c r="D1724" t="s">
        <v>6396</v>
      </c>
      <c r="F17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4">
        <f>Tabla_Consulta_desde_proyectos[[#This Row],[PRYRAhoras]]-Tabla_Consulta_desde_proyectos[[#This Row],[Actuales]]</f>
        <v>0</v>
      </c>
      <c r="H1724">
        <f>LEN(Tabla_Consulta_desde_proyectos[[#This Row],[PRYApath]])/5-1</f>
        <v>1</v>
      </c>
    </row>
    <row r="1725" spans="1:8" hidden="1" x14ac:dyDescent="0.3">
      <c r="A1725" t="s">
        <v>74</v>
      </c>
      <c r="B1725" t="s">
        <v>6700</v>
      </c>
      <c r="C1725" t="s">
        <v>1087</v>
      </c>
      <c r="D1725" t="s">
        <v>6397</v>
      </c>
      <c r="F17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5">
        <f>Tabla_Consulta_desde_proyectos[[#This Row],[PRYRAhoras]]-Tabla_Consulta_desde_proyectos[[#This Row],[Actuales]]</f>
        <v>0</v>
      </c>
      <c r="H1725">
        <f>LEN(Tabla_Consulta_desde_proyectos[[#This Row],[PRYApath]])/5-1</f>
        <v>1</v>
      </c>
    </row>
    <row r="1726" spans="1:8" hidden="1" x14ac:dyDescent="0.3">
      <c r="A1726" t="s">
        <v>74</v>
      </c>
      <c r="B1726" t="s">
        <v>6701</v>
      </c>
      <c r="C1726" t="s">
        <v>1088</v>
      </c>
      <c r="D1726" t="s">
        <v>6398</v>
      </c>
      <c r="F17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6">
        <f>Tabla_Consulta_desde_proyectos[[#This Row],[PRYRAhoras]]-Tabla_Consulta_desde_proyectos[[#This Row],[Actuales]]</f>
        <v>0</v>
      </c>
      <c r="H1726">
        <f>LEN(Tabla_Consulta_desde_proyectos[[#This Row],[PRYApath]])/5-1</f>
        <v>1</v>
      </c>
    </row>
    <row r="1727" spans="1:8" hidden="1" x14ac:dyDescent="0.3">
      <c r="A1727" t="s">
        <v>74</v>
      </c>
      <c r="B1727" t="s">
        <v>6702</v>
      </c>
      <c r="C1727" t="s">
        <v>1092</v>
      </c>
      <c r="D1727" t="s">
        <v>6399</v>
      </c>
      <c r="F17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7">
        <f>Tabla_Consulta_desde_proyectos[[#This Row],[PRYRAhoras]]-Tabla_Consulta_desde_proyectos[[#This Row],[Actuales]]</f>
        <v>0</v>
      </c>
      <c r="H1727">
        <f>LEN(Tabla_Consulta_desde_proyectos[[#This Row],[PRYApath]])/5-1</f>
        <v>1</v>
      </c>
    </row>
    <row r="1728" spans="1:8" hidden="1" x14ac:dyDescent="0.3">
      <c r="A1728" t="s">
        <v>74</v>
      </c>
      <c r="B1728" t="s">
        <v>6703</v>
      </c>
      <c r="C1728" t="s">
        <v>1093</v>
      </c>
      <c r="D1728" t="s">
        <v>6400</v>
      </c>
      <c r="F17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8">
        <f>Tabla_Consulta_desde_proyectos[[#This Row],[PRYRAhoras]]-Tabla_Consulta_desde_proyectos[[#This Row],[Actuales]]</f>
        <v>0</v>
      </c>
      <c r="H1728">
        <f>LEN(Tabla_Consulta_desde_proyectos[[#This Row],[PRYApath]])/5-1</f>
        <v>1</v>
      </c>
    </row>
    <row r="1729" spans="1:8" hidden="1" x14ac:dyDescent="0.3">
      <c r="A1729" t="s">
        <v>74</v>
      </c>
      <c r="B1729" t="s">
        <v>6704</v>
      </c>
      <c r="C1729" t="s">
        <v>1094</v>
      </c>
      <c r="D1729" t="s">
        <v>6401</v>
      </c>
      <c r="F17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29">
        <f>Tabla_Consulta_desde_proyectos[[#This Row],[PRYRAhoras]]-Tabla_Consulta_desde_proyectos[[#This Row],[Actuales]]</f>
        <v>0</v>
      </c>
      <c r="H1729">
        <f>LEN(Tabla_Consulta_desde_proyectos[[#This Row],[PRYApath]])/5-1</f>
        <v>1</v>
      </c>
    </row>
    <row r="1730" spans="1:8" hidden="1" x14ac:dyDescent="0.3">
      <c r="A1730" t="s">
        <v>74</v>
      </c>
      <c r="B1730" t="s">
        <v>6705</v>
      </c>
      <c r="C1730" t="s">
        <v>3904</v>
      </c>
      <c r="D1730" t="s">
        <v>6402</v>
      </c>
      <c r="F17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0">
        <f>Tabla_Consulta_desde_proyectos[[#This Row],[PRYRAhoras]]-Tabla_Consulta_desde_proyectos[[#This Row],[Actuales]]</f>
        <v>0</v>
      </c>
      <c r="H1730">
        <f>LEN(Tabla_Consulta_desde_proyectos[[#This Row],[PRYApath]])/5-1</f>
        <v>1</v>
      </c>
    </row>
    <row r="1731" spans="1:8" hidden="1" x14ac:dyDescent="0.3">
      <c r="A1731" t="s">
        <v>74</v>
      </c>
      <c r="B1731" t="s">
        <v>6706</v>
      </c>
      <c r="C1731" t="s">
        <v>3905</v>
      </c>
      <c r="D1731" t="s">
        <v>6403</v>
      </c>
      <c r="F17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1">
        <f>Tabla_Consulta_desde_proyectos[[#This Row],[PRYRAhoras]]-Tabla_Consulta_desde_proyectos[[#This Row],[Actuales]]</f>
        <v>0</v>
      </c>
      <c r="H1731">
        <f>LEN(Tabla_Consulta_desde_proyectos[[#This Row],[PRYApath]])/5-1</f>
        <v>1</v>
      </c>
    </row>
    <row r="1732" spans="1:8" hidden="1" x14ac:dyDescent="0.3">
      <c r="A1732" t="s">
        <v>74</v>
      </c>
      <c r="B1732" t="s">
        <v>6707</v>
      </c>
      <c r="C1732" t="s">
        <v>4336</v>
      </c>
      <c r="D1732" t="s">
        <v>6405</v>
      </c>
      <c r="F17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2">
        <f>Tabla_Consulta_desde_proyectos[[#This Row],[PRYRAhoras]]-Tabla_Consulta_desde_proyectos[[#This Row],[Actuales]]</f>
        <v>0</v>
      </c>
      <c r="H1732">
        <f>LEN(Tabla_Consulta_desde_proyectos[[#This Row],[PRYApath]])/5-1</f>
        <v>1</v>
      </c>
    </row>
    <row r="1733" spans="1:8" hidden="1" x14ac:dyDescent="0.3">
      <c r="A1733" t="s">
        <v>74</v>
      </c>
      <c r="B1733" t="s">
        <v>6708</v>
      </c>
      <c r="C1733" t="s">
        <v>4337</v>
      </c>
      <c r="D1733" t="s">
        <v>6407</v>
      </c>
      <c r="F17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3">
        <f>Tabla_Consulta_desde_proyectos[[#This Row],[PRYRAhoras]]-Tabla_Consulta_desde_proyectos[[#This Row],[Actuales]]</f>
        <v>0</v>
      </c>
      <c r="H1733">
        <f>LEN(Tabla_Consulta_desde_proyectos[[#This Row],[PRYApath]])/5-1</f>
        <v>1</v>
      </c>
    </row>
    <row r="1734" spans="1:8" hidden="1" x14ac:dyDescent="0.3">
      <c r="A1734" t="s">
        <v>74</v>
      </c>
      <c r="B1734" t="s">
        <v>6709</v>
      </c>
      <c r="C1734" t="s">
        <v>7398</v>
      </c>
      <c r="D1734" t="s">
        <v>7399</v>
      </c>
      <c r="F17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4">
        <f>Tabla_Consulta_desde_proyectos[[#This Row],[PRYRAhoras]]-Tabla_Consulta_desde_proyectos[[#This Row],[Actuales]]</f>
        <v>0</v>
      </c>
      <c r="H1734">
        <f>LEN(Tabla_Consulta_desde_proyectos[[#This Row],[PRYApath]])/5-1</f>
        <v>0</v>
      </c>
    </row>
    <row r="1735" spans="1:8" hidden="1" x14ac:dyDescent="0.3">
      <c r="A1735" t="s">
        <v>74</v>
      </c>
      <c r="B1735" t="s">
        <v>6712</v>
      </c>
      <c r="C1735" t="s">
        <v>326</v>
      </c>
      <c r="D1735" t="s">
        <v>6396</v>
      </c>
      <c r="F17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5">
        <f>Tabla_Consulta_desde_proyectos[[#This Row],[PRYRAhoras]]-Tabla_Consulta_desde_proyectos[[#This Row],[Actuales]]</f>
        <v>0</v>
      </c>
      <c r="H1735">
        <f>LEN(Tabla_Consulta_desde_proyectos[[#This Row],[PRYApath]])/5-1</f>
        <v>1</v>
      </c>
    </row>
    <row r="1736" spans="1:8" hidden="1" x14ac:dyDescent="0.3">
      <c r="A1736" t="s">
        <v>74</v>
      </c>
      <c r="B1736" t="s">
        <v>6713</v>
      </c>
      <c r="C1736" t="s">
        <v>1087</v>
      </c>
      <c r="D1736" t="s">
        <v>6397</v>
      </c>
      <c r="F17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6">
        <f>Tabla_Consulta_desde_proyectos[[#This Row],[PRYRAhoras]]-Tabla_Consulta_desde_proyectos[[#This Row],[Actuales]]</f>
        <v>0</v>
      </c>
      <c r="H1736">
        <f>LEN(Tabla_Consulta_desde_proyectos[[#This Row],[PRYApath]])/5-1</f>
        <v>1</v>
      </c>
    </row>
    <row r="1737" spans="1:8" hidden="1" x14ac:dyDescent="0.3">
      <c r="A1737" t="s">
        <v>74</v>
      </c>
      <c r="B1737" t="s">
        <v>6714</v>
      </c>
      <c r="C1737" t="s">
        <v>1088</v>
      </c>
      <c r="D1737" t="s">
        <v>6398</v>
      </c>
      <c r="F17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7">
        <f>Tabla_Consulta_desde_proyectos[[#This Row],[PRYRAhoras]]-Tabla_Consulta_desde_proyectos[[#This Row],[Actuales]]</f>
        <v>0</v>
      </c>
      <c r="H1737">
        <f>LEN(Tabla_Consulta_desde_proyectos[[#This Row],[PRYApath]])/5-1</f>
        <v>1</v>
      </c>
    </row>
    <row r="1738" spans="1:8" hidden="1" x14ac:dyDescent="0.3">
      <c r="A1738" t="s">
        <v>74</v>
      </c>
      <c r="B1738" t="s">
        <v>6715</v>
      </c>
      <c r="C1738" t="s">
        <v>1092</v>
      </c>
      <c r="D1738" t="s">
        <v>6399</v>
      </c>
      <c r="F17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8">
        <f>Tabla_Consulta_desde_proyectos[[#This Row],[PRYRAhoras]]-Tabla_Consulta_desde_proyectos[[#This Row],[Actuales]]</f>
        <v>0</v>
      </c>
      <c r="H1738">
        <f>LEN(Tabla_Consulta_desde_proyectos[[#This Row],[PRYApath]])/5-1</f>
        <v>1</v>
      </c>
    </row>
    <row r="1739" spans="1:8" hidden="1" x14ac:dyDescent="0.3">
      <c r="A1739" t="s">
        <v>74</v>
      </c>
      <c r="B1739" t="s">
        <v>6716</v>
      </c>
      <c r="C1739" t="s">
        <v>1093</v>
      </c>
      <c r="D1739" t="s">
        <v>6400</v>
      </c>
      <c r="F17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39">
        <f>Tabla_Consulta_desde_proyectos[[#This Row],[PRYRAhoras]]-Tabla_Consulta_desde_proyectos[[#This Row],[Actuales]]</f>
        <v>0</v>
      </c>
      <c r="H1739">
        <f>LEN(Tabla_Consulta_desde_proyectos[[#This Row],[PRYApath]])/5-1</f>
        <v>1</v>
      </c>
    </row>
    <row r="1740" spans="1:8" hidden="1" x14ac:dyDescent="0.3">
      <c r="A1740" t="s">
        <v>74</v>
      </c>
      <c r="B1740" t="s">
        <v>6717</v>
      </c>
      <c r="C1740" t="s">
        <v>1094</v>
      </c>
      <c r="D1740" t="s">
        <v>6401</v>
      </c>
      <c r="F17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0">
        <f>Tabla_Consulta_desde_proyectos[[#This Row],[PRYRAhoras]]-Tabla_Consulta_desde_proyectos[[#This Row],[Actuales]]</f>
        <v>0</v>
      </c>
      <c r="H1740">
        <f>LEN(Tabla_Consulta_desde_proyectos[[#This Row],[PRYApath]])/5-1</f>
        <v>1</v>
      </c>
    </row>
    <row r="1741" spans="1:8" hidden="1" x14ac:dyDescent="0.3">
      <c r="A1741" t="s">
        <v>74</v>
      </c>
      <c r="B1741" t="s">
        <v>6718</v>
      </c>
      <c r="C1741" t="s">
        <v>3904</v>
      </c>
      <c r="D1741" t="s">
        <v>6402</v>
      </c>
      <c r="F17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1">
        <f>Tabla_Consulta_desde_proyectos[[#This Row],[PRYRAhoras]]-Tabla_Consulta_desde_proyectos[[#This Row],[Actuales]]</f>
        <v>0</v>
      </c>
      <c r="H1741">
        <f>LEN(Tabla_Consulta_desde_proyectos[[#This Row],[PRYApath]])/5-1</f>
        <v>1</v>
      </c>
    </row>
    <row r="1742" spans="1:8" hidden="1" x14ac:dyDescent="0.3">
      <c r="A1742" t="s">
        <v>74</v>
      </c>
      <c r="B1742" t="s">
        <v>6719</v>
      </c>
      <c r="C1742" t="s">
        <v>3905</v>
      </c>
      <c r="D1742" t="s">
        <v>6403</v>
      </c>
      <c r="F17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2">
        <f>Tabla_Consulta_desde_proyectos[[#This Row],[PRYRAhoras]]-Tabla_Consulta_desde_proyectos[[#This Row],[Actuales]]</f>
        <v>0</v>
      </c>
      <c r="H1742">
        <f>LEN(Tabla_Consulta_desde_proyectos[[#This Row],[PRYApath]])/5-1</f>
        <v>1</v>
      </c>
    </row>
    <row r="1743" spans="1:8" hidden="1" x14ac:dyDescent="0.3">
      <c r="A1743" t="s">
        <v>74</v>
      </c>
      <c r="B1743" t="s">
        <v>6720</v>
      </c>
      <c r="C1743" t="s">
        <v>4336</v>
      </c>
      <c r="D1743" t="s">
        <v>6405</v>
      </c>
      <c r="F17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3">
        <f>Tabla_Consulta_desde_proyectos[[#This Row],[PRYRAhoras]]-Tabla_Consulta_desde_proyectos[[#This Row],[Actuales]]</f>
        <v>0</v>
      </c>
      <c r="H1743">
        <f>LEN(Tabla_Consulta_desde_proyectos[[#This Row],[PRYApath]])/5-1</f>
        <v>1</v>
      </c>
    </row>
    <row r="1744" spans="1:8" hidden="1" x14ac:dyDescent="0.3">
      <c r="A1744" t="s">
        <v>74</v>
      </c>
      <c r="B1744" t="s">
        <v>6721</v>
      </c>
      <c r="C1744" t="s">
        <v>4337</v>
      </c>
      <c r="D1744" t="s">
        <v>6407</v>
      </c>
      <c r="F17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4">
        <f>Tabla_Consulta_desde_proyectos[[#This Row],[PRYRAhoras]]-Tabla_Consulta_desde_proyectos[[#This Row],[Actuales]]</f>
        <v>0</v>
      </c>
      <c r="H1744">
        <f>LEN(Tabla_Consulta_desde_proyectos[[#This Row],[PRYApath]])/5-1</f>
        <v>1</v>
      </c>
    </row>
    <row r="1745" spans="1:8" hidden="1" x14ac:dyDescent="0.3">
      <c r="A1745" t="s">
        <v>74</v>
      </c>
      <c r="B1745" t="s">
        <v>6722</v>
      </c>
      <c r="C1745" t="s">
        <v>7400</v>
      </c>
      <c r="D1745" t="s">
        <v>7401</v>
      </c>
      <c r="F17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5">
        <f>Tabla_Consulta_desde_proyectos[[#This Row],[PRYRAhoras]]-Tabla_Consulta_desde_proyectos[[#This Row],[Actuales]]</f>
        <v>0</v>
      </c>
      <c r="H1745">
        <f>LEN(Tabla_Consulta_desde_proyectos[[#This Row],[PRYApath]])/5-1</f>
        <v>0</v>
      </c>
    </row>
    <row r="1746" spans="1:8" hidden="1" x14ac:dyDescent="0.3">
      <c r="A1746" t="s">
        <v>74</v>
      </c>
      <c r="B1746" t="s">
        <v>6725</v>
      </c>
      <c r="C1746" t="s">
        <v>326</v>
      </c>
      <c r="D1746" t="s">
        <v>6396</v>
      </c>
      <c r="F17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6">
        <f>Tabla_Consulta_desde_proyectos[[#This Row],[PRYRAhoras]]-Tabla_Consulta_desde_proyectos[[#This Row],[Actuales]]</f>
        <v>0</v>
      </c>
      <c r="H1746">
        <f>LEN(Tabla_Consulta_desde_proyectos[[#This Row],[PRYApath]])/5-1</f>
        <v>1</v>
      </c>
    </row>
    <row r="1747" spans="1:8" hidden="1" x14ac:dyDescent="0.3">
      <c r="A1747" t="s">
        <v>74</v>
      </c>
      <c r="B1747" t="s">
        <v>6726</v>
      </c>
      <c r="C1747" t="s">
        <v>1087</v>
      </c>
      <c r="D1747" t="s">
        <v>6397</v>
      </c>
      <c r="F17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7">
        <f>Tabla_Consulta_desde_proyectos[[#This Row],[PRYRAhoras]]-Tabla_Consulta_desde_proyectos[[#This Row],[Actuales]]</f>
        <v>0</v>
      </c>
      <c r="H1747">
        <f>LEN(Tabla_Consulta_desde_proyectos[[#This Row],[PRYApath]])/5-1</f>
        <v>1</v>
      </c>
    </row>
    <row r="1748" spans="1:8" hidden="1" x14ac:dyDescent="0.3">
      <c r="A1748" t="s">
        <v>74</v>
      </c>
      <c r="B1748" t="s">
        <v>6727</v>
      </c>
      <c r="C1748" t="s">
        <v>1088</v>
      </c>
      <c r="D1748" t="s">
        <v>6398</v>
      </c>
      <c r="F17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8">
        <f>Tabla_Consulta_desde_proyectos[[#This Row],[PRYRAhoras]]-Tabla_Consulta_desde_proyectos[[#This Row],[Actuales]]</f>
        <v>0</v>
      </c>
      <c r="H1748">
        <f>LEN(Tabla_Consulta_desde_proyectos[[#This Row],[PRYApath]])/5-1</f>
        <v>1</v>
      </c>
    </row>
    <row r="1749" spans="1:8" hidden="1" x14ac:dyDescent="0.3">
      <c r="A1749" t="s">
        <v>74</v>
      </c>
      <c r="B1749" t="s">
        <v>6728</v>
      </c>
      <c r="C1749" t="s">
        <v>1092</v>
      </c>
      <c r="D1749" t="s">
        <v>6399</v>
      </c>
      <c r="F17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49">
        <f>Tabla_Consulta_desde_proyectos[[#This Row],[PRYRAhoras]]-Tabla_Consulta_desde_proyectos[[#This Row],[Actuales]]</f>
        <v>0</v>
      </c>
      <c r="H1749">
        <f>LEN(Tabla_Consulta_desde_proyectos[[#This Row],[PRYApath]])/5-1</f>
        <v>1</v>
      </c>
    </row>
    <row r="1750" spans="1:8" hidden="1" x14ac:dyDescent="0.3">
      <c r="A1750" t="s">
        <v>74</v>
      </c>
      <c r="B1750" t="s">
        <v>6729</v>
      </c>
      <c r="C1750" t="s">
        <v>1093</v>
      </c>
      <c r="D1750" t="s">
        <v>6400</v>
      </c>
      <c r="F17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0">
        <f>Tabla_Consulta_desde_proyectos[[#This Row],[PRYRAhoras]]-Tabla_Consulta_desde_proyectos[[#This Row],[Actuales]]</f>
        <v>0</v>
      </c>
      <c r="H1750">
        <f>LEN(Tabla_Consulta_desde_proyectos[[#This Row],[PRYApath]])/5-1</f>
        <v>1</v>
      </c>
    </row>
    <row r="1751" spans="1:8" hidden="1" x14ac:dyDescent="0.3">
      <c r="A1751" t="s">
        <v>74</v>
      </c>
      <c r="B1751" t="s">
        <v>6730</v>
      </c>
      <c r="C1751" t="s">
        <v>1094</v>
      </c>
      <c r="D1751" t="s">
        <v>6401</v>
      </c>
      <c r="F17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1">
        <f>Tabla_Consulta_desde_proyectos[[#This Row],[PRYRAhoras]]-Tabla_Consulta_desde_proyectos[[#This Row],[Actuales]]</f>
        <v>0</v>
      </c>
      <c r="H1751">
        <f>LEN(Tabla_Consulta_desde_proyectos[[#This Row],[PRYApath]])/5-1</f>
        <v>1</v>
      </c>
    </row>
    <row r="1752" spans="1:8" hidden="1" x14ac:dyDescent="0.3">
      <c r="A1752" t="s">
        <v>74</v>
      </c>
      <c r="B1752" t="s">
        <v>6731</v>
      </c>
      <c r="C1752" t="s">
        <v>3904</v>
      </c>
      <c r="D1752" t="s">
        <v>6402</v>
      </c>
      <c r="F17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2">
        <f>Tabla_Consulta_desde_proyectos[[#This Row],[PRYRAhoras]]-Tabla_Consulta_desde_proyectos[[#This Row],[Actuales]]</f>
        <v>0</v>
      </c>
      <c r="H1752">
        <f>LEN(Tabla_Consulta_desde_proyectos[[#This Row],[PRYApath]])/5-1</f>
        <v>1</v>
      </c>
    </row>
    <row r="1753" spans="1:8" hidden="1" x14ac:dyDescent="0.3">
      <c r="A1753" t="s">
        <v>74</v>
      </c>
      <c r="B1753" t="s">
        <v>6732</v>
      </c>
      <c r="C1753" t="s">
        <v>3905</v>
      </c>
      <c r="D1753" t="s">
        <v>6403</v>
      </c>
      <c r="F17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3">
        <f>Tabla_Consulta_desde_proyectos[[#This Row],[PRYRAhoras]]-Tabla_Consulta_desde_proyectos[[#This Row],[Actuales]]</f>
        <v>0</v>
      </c>
      <c r="H1753">
        <f>LEN(Tabla_Consulta_desde_proyectos[[#This Row],[PRYApath]])/5-1</f>
        <v>1</v>
      </c>
    </row>
    <row r="1754" spans="1:8" hidden="1" x14ac:dyDescent="0.3">
      <c r="A1754" t="s">
        <v>74</v>
      </c>
      <c r="B1754" t="s">
        <v>6733</v>
      </c>
      <c r="C1754" t="s">
        <v>4336</v>
      </c>
      <c r="D1754" t="s">
        <v>6405</v>
      </c>
      <c r="F17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4">
        <f>Tabla_Consulta_desde_proyectos[[#This Row],[PRYRAhoras]]-Tabla_Consulta_desde_proyectos[[#This Row],[Actuales]]</f>
        <v>0</v>
      </c>
      <c r="H1754">
        <f>LEN(Tabla_Consulta_desde_proyectos[[#This Row],[PRYApath]])/5-1</f>
        <v>1</v>
      </c>
    </row>
    <row r="1755" spans="1:8" hidden="1" x14ac:dyDescent="0.3">
      <c r="A1755" t="s">
        <v>74</v>
      </c>
      <c r="B1755" t="s">
        <v>6734</v>
      </c>
      <c r="C1755" t="s">
        <v>4337</v>
      </c>
      <c r="D1755" t="s">
        <v>6407</v>
      </c>
      <c r="F17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5">
        <f>Tabla_Consulta_desde_proyectos[[#This Row],[PRYRAhoras]]-Tabla_Consulta_desde_proyectos[[#This Row],[Actuales]]</f>
        <v>0</v>
      </c>
      <c r="H1755">
        <f>LEN(Tabla_Consulta_desde_proyectos[[#This Row],[PRYApath]])/5-1</f>
        <v>1</v>
      </c>
    </row>
    <row r="1756" spans="1:8" hidden="1" x14ac:dyDescent="0.3">
      <c r="A1756" t="s">
        <v>74</v>
      </c>
      <c r="B1756" t="s">
        <v>6735</v>
      </c>
      <c r="C1756" t="s">
        <v>7402</v>
      </c>
      <c r="D1756" t="s">
        <v>7403</v>
      </c>
      <c r="F17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6">
        <f>Tabla_Consulta_desde_proyectos[[#This Row],[PRYRAhoras]]-Tabla_Consulta_desde_proyectos[[#This Row],[Actuales]]</f>
        <v>0</v>
      </c>
      <c r="H1756">
        <f>LEN(Tabla_Consulta_desde_proyectos[[#This Row],[PRYApath]])/5-1</f>
        <v>0</v>
      </c>
    </row>
    <row r="1757" spans="1:8" hidden="1" x14ac:dyDescent="0.3">
      <c r="A1757" t="s">
        <v>74</v>
      </c>
      <c r="B1757" t="s">
        <v>6738</v>
      </c>
      <c r="C1757" t="s">
        <v>326</v>
      </c>
      <c r="D1757" t="s">
        <v>6396</v>
      </c>
      <c r="F17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7">
        <f>Tabla_Consulta_desde_proyectos[[#This Row],[PRYRAhoras]]-Tabla_Consulta_desde_proyectos[[#This Row],[Actuales]]</f>
        <v>0</v>
      </c>
      <c r="H1757">
        <f>LEN(Tabla_Consulta_desde_proyectos[[#This Row],[PRYApath]])/5-1</f>
        <v>1</v>
      </c>
    </row>
    <row r="1758" spans="1:8" hidden="1" x14ac:dyDescent="0.3">
      <c r="A1758" t="s">
        <v>74</v>
      </c>
      <c r="B1758" t="s">
        <v>6739</v>
      </c>
      <c r="C1758" t="s">
        <v>1087</v>
      </c>
      <c r="D1758" t="s">
        <v>6397</v>
      </c>
      <c r="F17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8">
        <f>Tabla_Consulta_desde_proyectos[[#This Row],[PRYRAhoras]]-Tabla_Consulta_desde_proyectos[[#This Row],[Actuales]]</f>
        <v>0</v>
      </c>
      <c r="H1758">
        <f>LEN(Tabla_Consulta_desde_proyectos[[#This Row],[PRYApath]])/5-1</f>
        <v>1</v>
      </c>
    </row>
    <row r="1759" spans="1:8" hidden="1" x14ac:dyDescent="0.3">
      <c r="A1759" t="s">
        <v>74</v>
      </c>
      <c r="B1759" t="s">
        <v>6740</v>
      </c>
      <c r="C1759" t="s">
        <v>1088</v>
      </c>
      <c r="D1759" t="s">
        <v>6398</v>
      </c>
      <c r="F17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59">
        <f>Tabla_Consulta_desde_proyectos[[#This Row],[PRYRAhoras]]-Tabla_Consulta_desde_proyectos[[#This Row],[Actuales]]</f>
        <v>0</v>
      </c>
      <c r="H1759">
        <f>LEN(Tabla_Consulta_desde_proyectos[[#This Row],[PRYApath]])/5-1</f>
        <v>1</v>
      </c>
    </row>
    <row r="1760" spans="1:8" hidden="1" x14ac:dyDescent="0.3">
      <c r="A1760" t="s">
        <v>74</v>
      </c>
      <c r="B1760" t="s">
        <v>6741</v>
      </c>
      <c r="C1760" t="s">
        <v>1092</v>
      </c>
      <c r="D1760" t="s">
        <v>6399</v>
      </c>
      <c r="F17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0">
        <f>Tabla_Consulta_desde_proyectos[[#This Row],[PRYRAhoras]]-Tabla_Consulta_desde_proyectos[[#This Row],[Actuales]]</f>
        <v>0</v>
      </c>
      <c r="H1760">
        <f>LEN(Tabla_Consulta_desde_proyectos[[#This Row],[PRYApath]])/5-1</f>
        <v>1</v>
      </c>
    </row>
    <row r="1761" spans="1:8" hidden="1" x14ac:dyDescent="0.3">
      <c r="A1761" t="s">
        <v>74</v>
      </c>
      <c r="B1761" t="s">
        <v>6742</v>
      </c>
      <c r="C1761" t="s">
        <v>1093</v>
      </c>
      <c r="D1761" t="s">
        <v>6400</v>
      </c>
      <c r="F17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1">
        <f>Tabla_Consulta_desde_proyectos[[#This Row],[PRYRAhoras]]-Tabla_Consulta_desde_proyectos[[#This Row],[Actuales]]</f>
        <v>0</v>
      </c>
      <c r="H1761">
        <f>LEN(Tabla_Consulta_desde_proyectos[[#This Row],[PRYApath]])/5-1</f>
        <v>1</v>
      </c>
    </row>
    <row r="1762" spans="1:8" hidden="1" x14ac:dyDescent="0.3">
      <c r="A1762" t="s">
        <v>74</v>
      </c>
      <c r="B1762" t="s">
        <v>6743</v>
      </c>
      <c r="C1762" t="s">
        <v>1094</v>
      </c>
      <c r="D1762" t="s">
        <v>6401</v>
      </c>
      <c r="F17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2">
        <f>Tabla_Consulta_desde_proyectos[[#This Row],[PRYRAhoras]]-Tabla_Consulta_desde_proyectos[[#This Row],[Actuales]]</f>
        <v>0</v>
      </c>
      <c r="H1762">
        <f>LEN(Tabla_Consulta_desde_proyectos[[#This Row],[PRYApath]])/5-1</f>
        <v>1</v>
      </c>
    </row>
    <row r="1763" spans="1:8" hidden="1" x14ac:dyDescent="0.3">
      <c r="A1763" t="s">
        <v>74</v>
      </c>
      <c r="B1763" t="s">
        <v>6744</v>
      </c>
      <c r="C1763" t="s">
        <v>3904</v>
      </c>
      <c r="D1763" t="s">
        <v>6402</v>
      </c>
      <c r="F17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3">
        <f>Tabla_Consulta_desde_proyectos[[#This Row],[PRYRAhoras]]-Tabla_Consulta_desde_proyectos[[#This Row],[Actuales]]</f>
        <v>0</v>
      </c>
      <c r="H1763">
        <f>LEN(Tabla_Consulta_desde_proyectos[[#This Row],[PRYApath]])/5-1</f>
        <v>1</v>
      </c>
    </row>
    <row r="1764" spans="1:8" hidden="1" x14ac:dyDescent="0.3">
      <c r="A1764" t="s">
        <v>74</v>
      </c>
      <c r="B1764" t="s">
        <v>6745</v>
      </c>
      <c r="C1764" t="s">
        <v>3905</v>
      </c>
      <c r="D1764" t="s">
        <v>6403</v>
      </c>
      <c r="F17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4">
        <f>Tabla_Consulta_desde_proyectos[[#This Row],[PRYRAhoras]]-Tabla_Consulta_desde_proyectos[[#This Row],[Actuales]]</f>
        <v>0</v>
      </c>
      <c r="H1764">
        <f>LEN(Tabla_Consulta_desde_proyectos[[#This Row],[PRYApath]])/5-1</f>
        <v>1</v>
      </c>
    </row>
    <row r="1765" spans="1:8" hidden="1" x14ac:dyDescent="0.3">
      <c r="A1765" t="s">
        <v>74</v>
      </c>
      <c r="B1765" t="s">
        <v>6746</v>
      </c>
      <c r="C1765" t="s">
        <v>4336</v>
      </c>
      <c r="D1765" t="s">
        <v>6405</v>
      </c>
      <c r="F17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5">
        <f>Tabla_Consulta_desde_proyectos[[#This Row],[PRYRAhoras]]-Tabla_Consulta_desde_proyectos[[#This Row],[Actuales]]</f>
        <v>0</v>
      </c>
      <c r="H1765">
        <f>LEN(Tabla_Consulta_desde_proyectos[[#This Row],[PRYApath]])/5-1</f>
        <v>1</v>
      </c>
    </row>
    <row r="1766" spans="1:8" hidden="1" x14ac:dyDescent="0.3">
      <c r="A1766" t="s">
        <v>74</v>
      </c>
      <c r="B1766" t="s">
        <v>6747</v>
      </c>
      <c r="C1766" t="s">
        <v>4337</v>
      </c>
      <c r="D1766" t="s">
        <v>6407</v>
      </c>
      <c r="F17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6">
        <f>Tabla_Consulta_desde_proyectos[[#This Row],[PRYRAhoras]]-Tabla_Consulta_desde_proyectos[[#This Row],[Actuales]]</f>
        <v>0</v>
      </c>
      <c r="H1766">
        <f>LEN(Tabla_Consulta_desde_proyectos[[#This Row],[PRYApath]])/5-1</f>
        <v>1</v>
      </c>
    </row>
    <row r="1767" spans="1:8" hidden="1" x14ac:dyDescent="0.3">
      <c r="A1767" t="s">
        <v>74</v>
      </c>
      <c r="B1767" t="s">
        <v>6748</v>
      </c>
      <c r="C1767" t="s">
        <v>7404</v>
      </c>
      <c r="D1767" t="s">
        <v>7405</v>
      </c>
      <c r="F17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7">
        <f>Tabla_Consulta_desde_proyectos[[#This Row],[PRYRAhoras]]-Tabla_Consulta_desde_proyectos[[#This Row],[Actuales]]</f>
        <v>0</v>
      </c>
      <c r="H1767">
        <f>LEN(Tabla_Consulta_desde_proyectos[[#This Row],[PRYApath]])/5-1</f>
        <v>0</v>
      </c>
    </row>
    <row r="1768" spans="1:8" hidden="1" x14ac:dyDescent="0.3">
      <c r="A1768" t="s">
        <v>74</v>
      </c>
      <c r="B1768" t="s">
        <v>6751</v>
      </c>
      <c r="C1768" t="s">
        <v>326</v>
      </c>
      <c r="D1768" t="s">
        <v>6396</v>
      </c>
      <c r="F17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8">
        <f>Tabla_Consulta_desde_proyectos[[#This Row],[PRYRAhoras]]-Tabla_Consulta_desde_proyectos[[#This Row],[Actuales]]</f>
        <v>0</v>
      </c>
      <c r="H1768">
        <f>LEN(Tabla_Consulta_desde_proyectos[[#This Row],[PRYApath]])/5-1</f>
        <v>1</v>
      </c>
    </row>
    <row r="1769" spans="1:8" hidden="1" x14ac:dyDescent="0.3">
      <c r="A1769" t="s">
        <v>74</v>
      </c>
      <c r="B1769" t="s">
        <v>6752</v>
      </c>
      <c r="C1769" t="s">
        <v>1087</v>
      </c>
      <c r="D1769" t="s">
        <v>6397</v>
      </c>
      <c r="F17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69">
        <f>Tabla_Consulta_desde_proyectos[[#This Row],[PRYRAhoras]]-Tabla_Consulta_desde_proyectos[[#This Row],[Actuales]]</f>
        <v>0</v>
      </c>
      <c r="H1769">
        <f>LEN(Tabla_Consulta_desde_proyectos[[#This Row],[PRYApath]])/5-1</f>
        <v>1</v>
      </c>
    </row>
    <row r="1770" spans="1:8" hidden="1" x14ac:dyDescent="0.3">
      <c r="A1770" t="s">
        <v>74</v>
      </c>
      <c r="B1770" t="s">
        <v>6753</v>
      </c>
      <c r="C1770" t="s">
        <v>1088</v>
      </c>
      <c r="D1770" t="s">
        <v>6398</v>
      </c>
      <c r="F17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0">
        <f>Tabla_Consulta_desde_proyectos[[#This Row],[PRYRAhoras]]-Tabla_Consulta_desde_proyectos[[#This Row],[Actuales]]</f>
        <v>0</v>
      </c>
      <c r="H1770">
        <f>LEN(Tabla_Consulta_desde_proyectos[[#This Row],[PRYApath]])/5-1</f>
        <v>1</v>
      </c>
    </row>
    <row r="1771" spans="1:8" hidden="1" x14ac:dyDescent="0.3">
      <c r="A1771" t="s">
        <v>74</v>
      </c>
      <c r="B1771" t="s">
        <v>6754</v>
      </c>
      <c r="C1771" t="s">
        <v>1092</v>
      </c>
      <c r="D1771" t="s">
        <v>6399</v>
      </c>
      <c r="F17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1">
        <f>Tabla_Consulta_desde_proyectos[[#This Row],[PRYRAhoras]]-Tabla_Consulta_desde_proyectos[[#This Row],[Actuales]]</f>
        <v>0</v>
      </c>
      <c r="H1771">
        <f>LEN(Tabla_Consulta_desde_proyectos[[#This Row],[PRYApath]])/5-1</f>
        <v>1</v>
      </c>
    </row>
    <row r="1772" spans="1:8" hidden="1" x14ac:dyDescent="0.3">
      <c r="A1772" t="s">
        <v>74</v>
      </c>
      <c r="B1772" t="s">
        <v>6755</v>
      </c>
      <c r="C1772" t="s">
        <v>1093</v>
      </c>
      <c r="D1772" t="s">
        <v>6400</v>
      </c>
      <c r="F17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2">
        <f>Tabla_Consulta_desde_proyectos[[#This Row],[PRYRAhoras]]-Tabla_Consulta_desde_proyectos[[#This Row],[Actuales]]</f>
        <v>0</v>
      </c>
      <c r="H1772">
        <f>LEN(Tabla_Consulta_desde_proyectos[[#This Row],[PRYApath]])/5-1</f>
        <v>1</v>
      </c>
    </row>
    <row r="1773" spans="1:8" hidden="1" x14ac:dyDescent="0.3">
      <c r="A1773" t="s">
        <v>74</v>
      </c>
      <c r="B1773" t="s">
        <v>6756</v>
      </c>
      <c r="C1773" t="s">
        <v>1094</v>
      </c>
      <c r="D1773" t="s">
        <v>6401</v>
      </c>
      <c r="F17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3">
        <f>Tabla_Consulta_desde_proyectos[[#This Row],[PRYRAhoras]]-Tabla_Consulta_desde_proyectos[[#This Row],[Actuales]]</f>
        <v>0</v>
      </c>
      <c r="H1773">
        <f>LEN(Tabla_Consulta_desde_proyectos[[#This Row],[PRYApath]])/5-1</f>
        <v>1</v>
      </c>
    </row>
    <row r="1774" spans="1:8" hidden="1" x14ac:dyDescent="0.3">
      <c r="A1774" t="s">
        <v>74</v>
      </c>
      <c r="B1774" t="s">
        <v>6757</v>
      </c>
      <c r="C1774" t="s">
        <v>3904</v>
      </c>
      <c r="D1774" t="s">
        <v>6402</v>
      </c>
      <c r="F17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4">
        <f>Tabla_Consulta_desde_proyectos[[#This Row],[PRYRAhoras]]-Tabla_Consulta_desde_proyectos[[#This Row],[Actuales]]</f>
        <v>0</v>
      </c>
      <c r="H1774">
        <f>LEN(Tabla_Consulta_desde_proyectos[[#This Row],[PRYApath]])/5-1</f>
        <v>1</v>
      </c>
    </row>
    <row r="1775" spans="1:8" hidden="1" x14ac:dyDescent="0.3">
      <c r="A1775" t="s">
        <v>74</v>
      </c>
      <c r="B1775" t="s">
        <v>6758</v>
      </c>
      <c r="C1775" t="s">
        <v>3905</v>
      </c>
      <c r="D1775" t="s">
        <v>6403</v>
      </c>
      <c r="F17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5">
        <f>Tabla_Consulta_desde_proyectos[[#This Row],[PRYRAhoras]]-Tabla_Consulta_desde_proyectos[[#This Row],[Actuales]]</f>
        <v>0</v>
      </c>
      <c r="H1775">
        <f>LEN(Tabla_Consulta_desde_proyectos[[#This Row],[PRYApath]])/5-1</f>
        <v>1</v>
      </c>
    </row>
    <row r="1776" spans="1:8" hidden="1" x14ac:dyDescent="0.3">
      <c r="A1776" t="s">
        <v>74</v>
      </c>
      <c r="B1776" t="s">
        <v>6759</v>
      </c>
      <c r="C1776" t="s">
        <v>4336</v>
      </c>
      <c r="D1776" t="s">
        <v>6405</v>
      </c>
      <c r="F17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6">
        <f>Tabla_Consulta_desde_proyectos[[#This Row],[PRYRAhoras]]-Tabla_Consulta_desde_proyectos[[#This Row],[Actuales]]</f>
        <v>0</v>
      </c>
      <c r="H1776">
        <f>LEN(Tabla_Consulta_desde_proyectos[[#This Row],[PRYApath]])/5-1</f>
        <v>1</v>
      </c>
    </row>
    <row r="1777" spans="1:8" hidden="1" x14ac:dyDescent="0.3">
      <c r="A1777" t="s">
        <v>74</v>
      </c>
      <c r="B1777" t="s">
        <v>6760</v>
      </c>
      <c r="C1777" t="s">
        <v>4337</v>
      </c>
      <c r="D1777" t="s">
        <v>6407</v>
      </c>
      <c r="F17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7">
        <f>Tabla_Consulta_desde_proyectos[[#This Row],[PRYRAhoras]]-Tabla_Consulta_desde_proyectos[[#This Row],[Actuales]]</f>
        <v>0</v>
      </c>
      <c r="H1777">
        <f>LEN(Tabla_Consulta_desde_proyectos[[#This Row],[PRYApath]])/5-1</f>
        <v>1</v>
      </c>
    </row>
    <row r="1778" spans="1:8" hidden="1" x14ac:dyDescent="0.3">
      <c r="A1778" t="s">
        <v>74</v>
      </c>
      <c r="B1778" t="s">
        <v>6761</v>
      </c>
      <c r="C1778" t="s">
        <v>7406</v>
      </c>
      <c r="D1778" t="s">
        <v>7407</v>
      </c>
      <c r="F17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8">
        <f>Tabla_Consulta_desde_proyectos[[#This Row],[PRYRAhoras]]-Tabla_Consulta_desde_proyectos[[#This Row],[Actuales]]</f>
        <v>0</v>
      </c>
      <c r="H1778">
        <f>LEN(Tabla_Consulta_desde_proyectos[[#This Row],[PRYApath]])/5-1</f>
        <v>0</v>
      </c>
    </row>
    <row r="1779" spans="1:8" hidden="1" x14ac:dyDescent="0.3">
      <c r="A1779" t="s">
        <v>74</v>
      </c>
      <c r="B1779" t="s">
        <v>6764</v>
      </c>
      <c r="C1779" t="s">
        <v>326</v>
      </c>
      <c r="D1779" t="s">
        <v>6396</v>
      </c>
      <c r="F17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79">
        <f>Tabla_Consulta_desde_proyectos[[#This Row],[PRYRAhoras]]-Tabla_Consulta_desde_proyectos[[#This Row],[Actuales]]</f>
        <v>0</v>
      </c>
      <c r="H1779">
        <f>LEN(Tabla_Consulta_desde_proyectos[[#This Row],[PRYApath]])/5-1</f>
        <v>1</v>
      </c>
    </row>
    <row r="1780" spans="1:8" hidden="1" x14ac:dyDescent="0.3">
      <c r="A1780" t="s">
        <v>74</v>
      </c>
      <c r="B1780" t="s">
        <v>6765</v>
      </c>
      <c r="C1780" t="s">
        <v>1087</v>
      </c>
      <c r="D1780" t="s">
        <v>6397</v>
      </c>
      <c r="F17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0">
        <f>Tabla_Consulta_desde_proyectos[[#This Row],[PRYRAhoras]]-Tabla_Consulta_desde_proyectos[[#This Row],[Actuales]]</f>
        <v>0</v>
      </c>
      <c r="H1780">
        <f>LEN(Tabla_Consulta_desde_proyectos[[#This Row],[PRYApath]])/5-1</f>
        <v>1</v>
      </c>
    </row>
    <row r="1781" spans="1:8" hidden="1" x14ac:dyDescent="0.3">
      <c r="A1781" t="s">
        <v>74</v>
      </c>
      <c r="B1781" t="s">
        <v>6766</v>
      </c>
      <c r="C1781" t="s">
        <v>1088</v>
      </c>
      <c r="D1781" t="s">
        <v>6398</v>
      </c>
      <c r="F17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1">
        <f>Tabla_Consulta_desde_proyectos[[#This Row],[PRYRAhoras]]-Tabla_Consulta_desde_proyectos[[#This Row],[Actuales]]</f>
        <v>0</v>
      </c>
      <c r="H1781">
        <f>LEN(Tabla_Consulta_desde_proyectos[[#This Row],[PRYApath]])/5-1</f>
        <v>1</v>
      </c>
    </row>
    <row r="1782" spans="1:8" hidden="1" x14ac:dyDescent="0.3">
      <c r="A1782" t="s">
        <v>74</v>
      </c>
      <c r="B1782" t="s">
        <v>6767</v>
      </c>
      <c r="C1782" t="s">
        <v>1092</v>
      </c>
      <c r="D1782" t="s">
        <v>6399</v>
      </c>
      <c r="F17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2">
        <f>Tabla_Consulta_desde_proyectos[[#This Row],[PRYRAhoras]]-Tabla_Consulta_desde_proyectos[[#This Row],[Actuales]]</f>
        <v>0</v>
      </c>
      <c r="H1782">
        <f>LEN(Tabla_Consulta_desde_proyectos[[#This Row],[PRYApath]])/5-1</f>
        <v>1</v>
      </c>
    </row>
    <row r="1783" spans="1:8" hidden="1" x14ac:dyDescent="0.3">
      <c r="A1783" t="s">
        <v>74</v>
      </c>
      <c r="B1783" t="s">
        <v>6768</v>
      </c>
      <c r="C1783" t="s">
        <v>1093</v>
      </c>
      <c r="D1783" t="s">
        <v>6400</v>
      </c>
      <c r="F17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3">
        <f>Tabla_Consulta_desde_proyectos[[#This Row],[PRYRAhoras]]-Tabla_Consulta_desde_proyectos[[#This Row],[Actuales]]</f>
        <v>0</v>
      </c>
      <c r="H1783">
        <f>LEN(Tabla_Consulta_desde_proyectos[[#This Row],[PRYApath]])/5-1</f>
        <v>1</v>
      </c>
    </row>
    <row r="1784" spans="1:8" hidden="1" x14ac:dyDescent="0.3">
      <c r="A1784" t="s">
        <v>74</v>
      </c>
      <c r="B1784" t="s">
        <v>6769</v>
      </c>
      <c r="C1784" t="s">
        <v>1094</v>
      </c>
      <c r="D1784" t="s">
        <v>6401</v>
      </c>
      <c r="F17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4">
        <f>Tabla_Consulta_desde_proyectos[[#This Row],[PRYRAhoras]]-Tabla_Consulta_desde_proyectos[[#This Row],[Actuales]]</f>
        <v>0</v>
      </c>
      <c r="H1784">
        <f>LEN(Tabla_Consulta_desde_proyectos[[#This Row],[PRYApath]])/5-1</f>
        <v>1</v>
      </c>
    </row>
    <row r="1785" spans="1:8" hidden="1" x14ac:dyDescent="0.3">
      <c r="A1785" t="s">
        <v>74</v>
      </c>
      <c r="B1785" t="s">
        <v>6770</v>
      </c>
      <c r="C1785" t="s">
        <v>3904</v>
      </c>
      <c r="D1785" t="s">
        <v>6402</v>
      </c>
      <c r="F17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5">
        <f>Tabla_Consulta_desde_proyectos[[#This Row],[PRYRAhoras]]-Tabla_Consulta_desde_proyectos[[#This Row],[Actuales]]</f>
        <v>0</v>
      </c>
      <c r="H1785">
        <f>LEN(Tabla_Consulta_desde_proyectos[[#This Row],[PRYApath]])/5-1</f>
        <v>1</v>
      </c>
    </row>
    <row r="1786" spans="1:8" hidden="1" x14ac:dyDescent="0.3">
      <c r="A1786" t="s">
        <v>74</v>
      </c>
      <c r="B1786" t="s">
        <v>6771</v>
      </c>
      <c r="C1786" t="s">
        <v>3905</v>
      </c>
      <c r="D1786" t="s">
        <v>6403</v>
      </c>
      <c r="F17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6">
        <f>Tabla_Consulta_desde_proyectos[[#This Row],[PRYRAhoras]]-Tabla_Consulta_desde_proyectos[[#This Row],[Actuales]]</f>
        <v>0</v>
      </c>
      <c r="H1786">
        <f>LEN(Tabla_Consulta_desde_proyectos[[#This Row],[PRYApath]])/5-1</f>
        <v>1</v>
      </c>
    </row>
    <row r="1787" spans="1:8" hidden="1" x14ac:dyDescent="0.3">
      <c r="A1787" t="s">
        <v>74</v>
      </c>
      <c r="B1787" t="s">
        <v>6772</v>
      </c>
      <c r="C1787" t="s">
        <v>4336</v>
      </c>
      <c r="D1787" t="s">
        <v>6405</v>
      </c>
      <c r="F17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7">
        <f>Tabla_Consulta_desde_proyectos[[#This Row],[PRYRAhoras]]-Tabla_Consulta_desde_proyectos[[#This Row],[Actuales]]</f>
        <v>0</v>
      </c>
      <c r="H1787">
        <f>LEN(Tabla_Consulta_desde_proyectos[[#This Row],[PRYApath]])/5-1</f>
        <v>1</v>
      </c>
    </row>
    <row r="1788" spans="1:8" hidden="1" x14ac:dyDescent="0.3">
      <c r="A1788" t="s">
        <v>74</v>
      </c>
      <c r="B1788" t="s">
        <v>6773</v>
      </c>
      <c r="C1788" t="s">
        <v>4337</v>
      </c>
      <c r="D1788" t="s">
        <v>6407</v>
      </c>
      <c r="F17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8">
        <f>Tabla_Consulta_desde_proyectos[[#This Row],[PRYRAhoras]]-Tabla_Consulta_desde_proyectos[[#This Row],[Actuales]]</f>
        <v>0</v>
      </c>
      <c r="H1788">
        <f>LEN(Tabla_Consulta_desde_proyectos[[#This Row],[PRYApath]])/5-1</f>
        <v>1</v>
      </c>
    </row>
    <row r="1789" spans="1:8" hidden="1" x14ac:dyDescent="0.3">
      <c r="A1789" t="s">
        <v>74</v>
      </c>
      <c r="B1789" t="s">
        <v>6774</v>
      </c>
      <c r="C1789" t="s">
        <v>7408</v>
      </c>
      <c r="D1789" t="s">
        <v>7409</v>
      </c>
      <c r="F17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89">
        <f>Tabla_Consulta_desde_proyectos[[#This Row],[PRYRAhoras]]-Tabla_Consulta_desde_proyectos[[#This Row],[Actuales]]</f>
        <v>0</v>
      </c>
      <c r="H1789">
        <f>LEN(Tabla_Consulta_desde_proyectos[[#This Row],[PRYApath]])/5-1</f>
        <v>0</v>
      </c>
    </row>
    <row r="1790" spans="1:8" hidden="1" x14ac:dyDescent="0.3">
      <c r="A1790" t="s">
        <v>74</v>
      </c>
      <c r="B1790" t="s">
        <v>6777</v>
      </c>
      <c r="C1790" t="s">
        <v>326</v>
      </c>
      <c r="D1790" t="s">
        <v>6396</v>
      </c>
      <c r="F17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0">
        <f>Tabla_Consulta_desde_proyectos[[#This Row],[PRYRAhoras]]-Tabla_Consulta_desde_proyectos[[#This Row],[Actuales]]</f>
        <v>0</v>
      </c>
      <c r="H1790">
        <f>LEN(Tabla_Consulta_desde_proyectos[[#This Row],[PRYApath]])/5-1</f>
        <v>1</v>
      </c>
    </row>
    <row r="1791" spans="1:8" hidden="1" x14ac:dyDescent="0.3">
      <c r="A1791" t="s">
        <v>74</v>
      </c>
      <c r="B1791" t="s">
        <v>6778</v>
      </c>
      <c r="C1791" t="s">
        <v>1087</v>
      </c>
      <c r="D1791" t="s">
        <v>6397</v>
      </c>
      <c r="F17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1">
        <f>Tabla_Consulta_desde_proyectos[[#This Row],[PRYRAhoras]]-Tabla_Consulta_desde_proyectos[[#This Row],[Actuales]]</f>
        <v>0</v>
      </c>
      <c r="H1791">
        <f>LEN(Tabla_Consulta_desde_proyectos[[#This Row],[PRYApath]])/5-1</f>
        <v>1</v>
      </c>
    </row>
    <row r="1792" spans="1:8" hidden="1" x14ac:dyDescent="0.3">
      <c r="A1792" t="s">
        <v>74</v>
      </c>
      <c r="B1792" t="s">
        <v>6779</v>
      </c>
      <c r="C1792" t="s">
        <v>1088</v>
      </c>
      <c r="D1792" t="s">
        <v>6398</v>
      </c>
      <c r="F17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2">
        <f>Tabla_Consulta_desde_proyectos[[#This Row],[PRYRAhoras]]-Tabla_Consulta_desde_proyectos[[#This Row],[Actuales]]</f>
        <v>0</v>
      </c>
      <c r="H1792">
        <f>LEN(Tabla_Consulta_desde_proyectos[[#This Row],[PRYApath]])/5-1</f>
        <v>1</v>
      </c>
    </row>
    <row r="1793" spans="1:8" hidden="1" x14ac:dyDescent="0.3">
      <c r="A1793" t="s">
        <v>74</v>
      </c>
      <c r="B1793" t="s">
        <v>6780</v>
      </c>
      <c r="C1793" t="s">
        <v>1092</v>
      </c>
      <c r="D1793" t="s">
        <v>6399</v>
      </c>
      <c r="F17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3">
        <f>Tabla_Consulta_desde_proyectos[[#This Row],[PRYRAhoras]]-Tabla_Consulta_desde_proyectos[[#This Row],[Actuales]]</f>
        <v>0</v>
      </c>
      <c r="H1793">
        <f>LEN(Tabla_Consulta_desde_proyectos[[#This Row],[PRYApath]])/5-1</f>
        <v>1</v>
      </c>
    </row>
    <row r="1794" spans="1:8" hidden="1" x14ac:dyDescent="0.3">
      <c r="A1794" t="s">
        <v>74</v>
      </c>
      <c r="B1794" t="s">
        <v>6781</v>
      </c>
      <c r="C1794" t="s">
        <v>1093</v>
      </c>
      <c r="D1794" t="s">
        <v>6400</v>
      </c>
      <c r="F17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4">
        <f>Tabla_Consulta_desde_proyectos[[#This Row],[PRYRAhoras]]-Tabla_Consulta_desde_proyectos[[#This Row],[Actuales]]</f>
        <v>0</v>
      </c>
      <c r="H1794">
        <f>LEN(Tabla_Consulta_desde_proyectos[[#This Row],[PRYApath]])/5-1</f>
        <v>1</v>
      </c>
    </row>
    <row r="1795" spans="1:8" hidden="1" x14ac:dyDescent="0.3">
      <c r="A1795" t="s">
        <v>74</v>
      </c>
      <c r="B1795" t="s">
        <v>6782</v>
      </c>
      <c r="C1795" t="s">
        <v>1094</v>
      </c>
      <c r="D1795" t="s">
        <v>6401</v>
      </c>
      <c r="F17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5">
        <f>Tabla_Consulta_desde_proyectos[[#This Row],[PRYRAhoras]]-Tabla_Consulta_desde_proyectos[[#This Row],[Actuales]]</f>
        <v>0</v>
      </c>
      <c r="H1795">
        <f>LEN(Tabla_Consulta_desde_proyectos[[#This Row],[PRYApath]])/5-1</f>
        <v>1</v>
      </c>
    </row>
    <row r="1796" spans="1:8" hidden="1" x14ac:dyDescent="0.3">
      <c r="A1796" t="s">
        <v>74</v>
      </c>
      <c r="B1796" t="s">
        <v>6783</v>
      </c>
      <c r="C1796" t="s">
        <v>3904</v>
      </c>
      <c r="D1796" t="s">
        <v>6402</v>
      </c>
      <c r="F17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6">
        <f>Tabla_Consulta_desde_proyectos[[#This Row],[PRYRAhoras]]-Tabla_Consulta_desde_proyectos[[#This Row],[Actuales]]</f>
        <v>0</v>
      </c>
      <c r="H1796">
        <f>LEN(Tabla_Consulta_desde_proyectos[[#This Row],[PRYApath]])/5-1</f>
        <v>1</v>
      </c>
    </row>
    <row r="1797" spans="1:8" hidden="1" x14ac:dyDescent="0.3">
      <c r="A1797" t="s">
        <v>74</v>
      </c>
      <c r="B1797" t="s">
        <v>6784</v>
      </c>
      <c r="C1797" t="s">
        <v>3905</v>
      </c>
      <c r="D1797" t="s">
        <v>6403</v>
      </c>
      <c r="F17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7">
        <f>Tabla_Consulta_desde_proyectos[[#This Row],[PRYRAhoras]]-Tabla_Consulta_desde_proyectos[[#This Row],[Actuales]]</f>
        <v>0</v>
      </c>
      <c r="H1797">
        <f>LEN(Tabla_Consulta_desde_proyectos[[#This Row],[PRYApath]])/5-1</f>
        <v>1</v>
      </c>
    </row>
    <row r="1798" spans="1:8" hidden="1" x14ac:dyDescent="0.3">
      <c r="A1798" t="s">
        <v>74</v>
      </c>
      <c r="B1798" t="s">
        <v>6785</v>
      </c>
      <c r="C1798" t="s">
        <v>4336</v>
      </c>
      <c r="D1798" t="s">
        <v>6405</v>
      </c>
      <c r="F17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8">
        <f>Tabla_Consulta_desde_proyectos[[#This Row],[PRYRAhoras]]-Tabla_Consulta_desde_proyectos[[#This Row],[Actuales]]</f>
        <v>0</v>
      </c>
      <c r="H1798">
        <f>LEN(Tabla_Consulta_desde_proyectos[[#This Row],[PRYApath]])/5-1</f>
        <v>1</v>
      </c>
    </row>
    <row r="1799" spans="1:8" hidden="1" x14ac:dyDescent="0.3">
      <c r="A1799" t="s">
        <v>74</v>
      </c>
      <c r="B1799" t="s">
        <v>6786</v>
      </c>
      <c r="C1799" t="s">
        <v>4337</v>
      </c>
      <c r="D1799" t="s">
        <v>6407</v>
      </c>
      <c r="F17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799">
        <f>Tabla_Consulta_desde_proyectos[[#This Row],[PRYRAhoras]]-Tabla_Consulta_desde_proyectos[[#This Row],[Actuales]]</f>
        <v>0</v>
      </c>
      <c r="H1799">
        <f>LEN(Tabla_Consulta_desde_proyectos[[#This Row],[PRYApath]])/5-1</f>
        <v>1</v>
      </c>
    </row>
    <row r="1800" spans="1:8" hidden="1" x14ac:dyDescent="0.3">
      <c r="A1800" t="s">
        <v>74</v>
      </c>
      <c r="B1800" t="s">
        <v>6787</v>
      </c>
      <c r="C1800" t="s">
        <v>7410</v>
      </c>
      <c r="D1800" t="s">
        <v>7411</v>
      </c>
      <c r="F18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0">
        <f>Tabla_Consulta_desde_proyectos[[#This Row],[PRYRAhoras]]-Tabla_Consulta_desde_proyectos[[#This Row],[Actuales]]</f>
        <v>0</v>
      </c>
      <c r="H1800">
        <f>LEN(Tabla_Consulta_desde_proyectos[[#This Row],[PRYApath]])/5-1</f>
        <v>0</v>
      </c>
    </row>
    <row r="1801" spans="1:8" hidden="1" x14ac:dyDescent="0.3">
      <c r="A1801" t="s">
        <v>74</v>
      </c>
      <c r="B1801" t="s">
        <v>6140</v>
      </c>
      <c r="C1801" t="s">
        <v>326</v>
      </c>
      <c r="D1801" t="s">
        <v>6396</v>
      </c>
      <c r="F18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1">
        <f>Tabla_Consulta_desde_proyectos[[#This Row],[PRYRAhoras]]-Tabla_Consulta_desde_proyectos[[#This Row],[Actuales]]</f>
        <v>0</v>
      </c>
      <c r="H1801">
        <f>LEN(Tabla_Consulta_desde_proyectos[[#This Row],[PRYApath]])/5-1</f>
        <v>1</v>
      </c>
    </row>
    <row r="1802" spans="1:8" hidden="1" x14ac:dyDescent="0.3">
      <c r="A1802" t="s">
        <v>74</v>
      </c>
      <c r="B1802" t="s">
        <v>6790</v>
      </c>
      <c r="C1802" t="s">
        <v>1087</v>
      </c>
      <c r="D1802" t="s">
        <v>6397</v>
      </c>
      <c r="F18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2">
        <f>Tabla_Consulta_desde_proyectos[[#This Row],[PRYRAhoras]]-Tabla_Consulta_desde_proyectos[[#This Row],[Actuales]]</f>
        <v>0</v>
      </c>
      <c r="H1802">
        <f>LEN(Tabla_Consulta_desde_proyectos[[#This Row],[PRYApath]])/5-1</f>
        <v>1</v>
      </c>
    </row>
    <row r="1803" spans="1:8" hidden="1" x14ac:dyDescent="0.3">
      <c r="A1803" t="s">
        <v>74</v>
      </c>
      <c r="B1803" t="s">
        <v>6791</v>
      </c>
      <c r="C1803" t="s">
        <v>1088</v>
      </c>
      <c r="D1803" t="s">
        <v>6398</v>
      </c>
      <c r="F18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3">
        <f>Tabla_Consulta_desde_proyectos[[#This Row],[PRYRAhoras]]-Tabla_Consulta_desde_proyectos[[#This Row],[Actuales]]</f>
        <v>0</v>
      </c>
      <c r="H1803">
        <f>LEN(Tabla_Consulta_desde_proyectos[[#This Row],[PRYApath]])/5-1</f>
        <v>1</v>
      </c>
    </row>
    <row r="1804" spans="1:8" hidden="1" x14ac:dyDescent="0.3">
      <c r="A1804" t="s">
        <v>74</v>
      </c>
      <c r="B1804" t="s">
        <v>6792</v>
      </c>
      <c r="C1804" t="s">
        <v>1092</v>
      </c>
      <c r="D1804" t="s">
        <v>6399</v>
      </c>
      <c r="F18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4">
        <f>Tabla_Consulta_desde_proyectos[[#This Row],[PRYRAhoras]]-Tabla_Consulta_desde_proyectos[[#This Row],[Actuales]]</f>
        <v>0</v>
      </c>
      <c r="H1804">
        <f>LEN(Tabla_Consulta_desde_proyectos[[#This Row],[PRYApath]])/5-1</f>
        <v>1</v>
      </c>
    </row>
    <row r="1805" spans="1:8" hidden="1" x14ac:dyDescent="0.3">
      <c r="A1805" t="s">
        <v>74</v>
      </c>
      <c r="B1805" t="s">
        <v>6793</v>
      </c>
      <c r="C1805" t="s">
        <v>1093</v>
      </c>
      <c r="D1805" t="s">
        <v>6400</v>
      </c>
      <c r="F18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5">
        <f>Tabla_Consulta_desde_proyectos[[#This Row],[PRYRAhoras]]-Tabla_Consulta_desde_proyectos[[#This Row],[Actuales]]</f>
        <v>0</v>
      </c>
      <c r="H1805">
        <f>LEN(Tabla_Consulta_desde_proyectos[[#This Row],[PRYApath]])/5-1</f>
        <v>1</v>
      </c>
    </row>
    <row r="1806" spans="1:8" hidden="1" x14ac:dyDescent="0.3">
      <c r="A1806" t="s">
        <v>74</v>
      </c>
      <c r="B1806" t="s">
        <v>6794</v>
      </c>
      <c r="C1806" t="s">
        <v>1094</v>
      </c>
      <c r="D1806" t="s">
        <v>6401</v>
      </c>
      <c r="F18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6">
        <f>Tabla_Consulta_desde_proyectos[[#This Row],[PRYRAhoras]]-Tabla_Consulta_desde_proyectos[[#This Row],[Actuales]]</f>
        <v>0</v>
      </c>
      <c r="H1806">
        <f>LEN(Tabla_Consulta_desde_proyectos[[#This Row],[PRYApath]])/5-1</f>
        <v>1</v>
      </c>
    </row>
    <row r="1807" spans="1:8" hidden="1" x14ac:dyDescent="0.3">
      <c r="A1807" t="s">
        <v>74</v>
      </c>
      <c r="B1807" t="s">
        <v>6152</v>
      </c>
      <c r="C1807" t="s">
        <v>3904</v>
      </c>
      <c r="D1807" t="s">
        <v>6402</v>
      </c>
      <c r="F18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7">
        <f>Tabla_Consulta_desde_proyectos[[#This Row],[PRYRAhoras]]-Tabla_Consulta_desde_proyectos[[#This Row],[Actuales]]</f>
        <v>0</v>
      </c>
      <c r="H1807">
        <f>LEN(Tabla_Consulta_desde_proyectos[[#This Row],[PRYApath]])/5-1</f>
        <v>1</v>
      </c>
    </row>
    <row r="1808" spans="1:8" hidden="1" x14ac:dyDescent="0.3">
      <c r="A1808" t="s">
        <v>74</v>
      </c>
      <c r="B1808" t="s">
        <v>6795</v>
      </c>
      <c r="C1808" t="s">
        <v>3905</v>
      </c>
      <c r="D1808" t="s">
        <v>6403</v>
      </c>
      <c r="F18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8">
        <f>Tabla_Consulta_desde_proyectos[[#This Row],[PRYRAhoras]]-Tabla_Consulta_desde_proyectos[[#This Row],[Actuales]]</f>
        <v>0</v>
      </c>
      <c r="H1808">
        <f>LEN(Tabla_Consulta_desde_proyectos[[#This Row],[PRYApath]])/5-1</f>
        <v>1</v>
      </c>
    </row>
    <row r="1809" spans="1:8" hidden="1" x14ac:dyDescent="0.3">
      <c r="A1809" t="s">
        <v>74</v>
      </c>
      <c r="B1809" t="s">
        <v>6796</v>
      </c>
      <c r="C1809" t="s">
        <v>4336</v>
      </c>
      <c r="D1809" t="s">
        <v>6405</v>
      </c>
      <c r="F18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09">
        <f>Tabla_Consulta_desde_proyectos[[#This Row],[PRYRAhoras]]-Tabla_Consulta_desde_proyectos[[#This Row],[Actuales]]</f>
        <v>0</v>
      </c>
      <c r="H1809">
        <f>LEN(Tabla_Consulta_desde_proyectos[[#This Row],[PRYApath]])/5-1</f>
        <v>1</v>
      </c>
    </row>
    <row r="1810" spans="1:8" hidden="1" x14ac:dyDescent="0.3">
      <c r="A1810" t="s">
        <v>74</v>
      </c>
      <c r="B1810" t="s">
        <v>6797</v>
      </c>
      <c r="C1810" t="s">
        <v>4337</v>
      </c>
      <c r="D1810" t="s">
        <v>6407</v>
      </c>
      <c r="F18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0">
        <f>Tabla_Consulta_desde_proyectos[[#This Row],[PRYRAhoras]]-Tabla_Consulta_desde_proyectos[[#This Row],[Actuales]]</f>
        <v>0</v>
      </c>
      <c r="H1810">
        <f>LEN(Tabla_Consulta_desde_proyectos[[#This Row],[PRYApath]])/5-1</f>
        <v>1</v>
      </c>
    </row>
    <row r="1811" spans="1:8" hidden="1" x14ac:dyDescent="0.3">
      <c r="A1811" t="s">
        <v>74</v>
      </c>
      <c r="B1811" t="s">
        <v>6798</v>
      </c>
      <c r="C1811" t="s">
        <v>7412</v>
      </c>
      <c r="D1811" t="s">
        <v>7413</v>
      </c>
      <c r="F18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1">
        <f>Tabla_Consulta_desde_proyectos[[#This Row],[PRYRAhoras]]-Tabla_Consulta_desde_proyectos[[#This Row],[Actuales]]</f>
        <v>0</v>
      </c>
      <c r="H1811">
        <f>LEN(Tabla_Consulta_desde_proyectos[[#This Row],[PRYApath]])/5-1</f>
        <v>0</v>
      </c>
    </row>
    <row r="1812" spans="1:8" hidden="1" x14ac:dyDescent="0.3">
      <c r="A1812" t="s">
        <v>74</v>
      </c>
      <c r="B1812" t="s">
        <v>6801</v>
      </c>
      <c r="C1812" t="s">
        <v>326</v>
      </c>
      <c r="D1812" t="s">
        <v>6396</v>
      </c>
      <c r="F18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2">
        <f>Tabla_Consulta_desde_proyectos[[#This Row],[PRYRAhoras]]-Tabla_Consulta_desde_proyectos[[#This Row],[Actuales]]</f>
        <v>0</v>
      </c>
      <c r="H1812">
        <f>LEN(Tabla_Consulta_desde_proyectos[[#This Row],[PRYApath]])/5-1</f>
        <v>1</v>
      </c>
    </row>
    <row r="1813" spans="1:8" hidden="1" x14ac:dyDescent="0.3">
      <c r="A1813" t="s">
        <v>74</v>
      </c>
      <c r="B1813" t="s">
        <v>6802</v>
      </c>
      <c r="C1813" t="s">
        <v>1087</v>
      </c>
      <c r="D1813" t="s">
        <v>6397</v>
      </c>
      <c r="F18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3">
        <f>Tabla_Consulta_desde_proyectos[[#This Row],[PRYRAhoras]]-Tabla_Consulta_desde_proyectos[[#This Row],[Actuales]]</f>
        <v>0</v>
      </c>
      <c r="H1813">
        <f>LEN(Tabla_Consulta_desde_proyectos[[#This Row],[PRYApath]])/5-1</f>
        <v>1</v>
      </c>
    </row>
    <row r="1814" spans="1:8" hidden="1" x14ac:dyDescent="0.3">
      <c r="A1814" t="s">
        <v>74</v>
      </c>
      <c r="B1814" t="s">
        <v>6803</v>
      </c>
      <c r="C1814" t="s">
        <v>1088</v>
      </c>
      <c r="D1814" t="s">
        <v>6398</v>
      </c>
      <c r="F18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4">
        <f>Tabla_Consulta_desde_proyectos[[#This Row],[PRYRAhoras]]-Tabla_Consulta_desde_proyectos[[#This Row],[Actuales]]</f>
        <v>0</v>
      </c>
      <c r="H1814">
        <f>LEN(Tabla_Consulta_desde_proyectos[[#This Row],[PRYApath]])/5-1</f>
        <v>1</v>
      </c>
    </row>
    <row r="1815" spans="1:8" hidden="1" x14ac:dyDescent="0.3">
      <c r="A1815" t="s">
        <v>74</v>
      </c>
      <c r="B1815" t="s">
        <v>6804</v>
      </c>
      <c r="C1815" t="s">
        <v>1092</v>
      </c>
      <c r="D1815" t="s">
        <v>6399</v>
      </c>
      <c r="F18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5">
        <f>Tabla_Consulta_desde_proyectos[[#This Row],[PRYRAhoras]]-Tabla_Consulta_desde_proyectos[[#This Row],[Actuales]]</f>
        <v>0</v>
      </c>
      <c r="H1815">
        <f>LEN(Tabla_Consulta_desde_proyectos[[#This Row],[PRYApath]])/5-1</f>
        <v>1</v>
      </c>
    </row>
    <row r="1816" spans="1:8" hidden="1" x14ac:dyDescent="0.3">
      <c r="A1816" t="s">
        <v>74</v>
      </c>
      <c r="B1816" t="s">
        <v>6805</v>
      </c>
      <c r="C1816" t="s">
        <v>1093</v>
      </c>
      <c r="D1816" t="s">
        <v>6400</v>
      </c>
      <c r="F18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6">
        <f>Tabla_Consulta_desde_proyectos[[#This Row],[PRYRAhoras]]-Tabla_Consulta_desde_proyectos[[#This Row],[Actuales]]</f>
        <v>0</v>
      </c>
      <c r="H1816">
        <f>LEN(Tabla_Consulta_desde_proyectos[[#This Row],[PRYApath]])/5-1</f>
        <v>1</v>
      </c>
    </row>
    <row r="1817" spans="1:8" hidden="1" x14ac:dyDescent="0.3">
      <c r="A1817" t="s">
        <v>74</v>
      </c>
      <c r="B1817" t="s">
        <v>6806</v>
      </c>
      <c r="C1817" t="s">
        <v>1094</v>
      </c>
      <c r="D1817" t="s">
        <v>6401</v>
      </c>
      <c r="F18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7">
        <f>Tabla_Consulta_desde_proyectos[[#This Row],[PRYRAhoras]]-Tabla_Consulta_desde_proyectos[[#This Row],[Actuales]]</f>
        <v>0</v>
      </c>
      <c r="H1817">
        <f>LEN(Tabla_Consulta_desde_proyectos[[#This Row],[PRYApath]])/5-1</f>
        <v>1</v>
      </c>
    </row>
    <row r="1818" spans="1:8" hidden="1" x14ac:dyDescent="0.3">
      <c r="A1818" t="s">
        <v>74</v>
      </c>
      <c r="B1818" t="s">
        <v>6807</v>
      </c>
      <c r="C1818" t="s">
        <v>3904</v>
      </c>
      <c r="D1818" t="s">
        <v>6402</v>
      </c>
      <c r="F18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8">
        <f>Tabla_Consulta_desde_proyectos[[#This Row],[PRYRAhoras]]-Tabla_Consulta_desde_proyectos[[#This Row],[Actuales]]</f>
        <v>0</v>
      </c>
      <c r="H1818">
        <f>LEN(Tabla_Consulta_desde_proyectos[[#This Row],[PRYApath]])/5-1</f>
        <v>1</v>
      </c>
    </row>
    <row r="1819" spans="1:8" hidden="1" x14ac:dyDescent="0.3">
      <c r="A1819" t="s">
        <v>74</v>
      </c>
      <c r="B1819" t="s">
        <v>6808</v>
      </c>
      <c r="C1819" t="s">
        <v>3905</v>
      </c>
      <c r="D1819" t="s">
        <v>6403</v>
      </c>
      <c r="F18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19">
        <f>Tabla_Consulta_desde_proyectos[[#This Row],[PRYRAhoras]]-Tabla_Consulta_desde_proyectos[[#This Row],[Actuales]]</f>
        <v>0</v>
      </c>
      <c r="H1819">
        <f>LEN(Tabla_Consulta_desde_proyectos[[#This Row],[PRYApath]])/5-1</f>
        <v>1</v>
      </c>
    </row>
    <row r="1820" spans="1:8" hidden="1" x14ac:dyDescent="0.3">
      <c r="A1820" t="s">
        <v>74</v>
      </c>
      <c r="B1820" t="s">
        <v>6809</v>
      </c>
      <c r="C1820" t="s">
        <v>4336</v>
      </c>
      <c r="D1820" t="s">
        <v>6405</v>
      </c>
      <c r="F18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0">
        <f>Tabla_Consulta_desde_proyectos[[#This Row],[PRYRAhoras]]-Tabla_Consulta_desde_proyectos[[#This Row],[Actuales]]</f>
        <v>0</v>
      </c>
      <c r="H1820">
        <f>LEN(Tabla_Consulta_desde_proyectos[[#This Row],[PRYApath]])/5-1</f>
        <v>1</v>
      </c>
    </row>
    <row r="1821" spans="1:8" hidden="1" x14ac:dyDescent="0.3">
      <c r="A1821" t="s">
        <v>74</v>
      </c>
      <c r="B1821" t="s">
        <v>6810</v>
      </c>
      <c r="C1821" t="s">
        <v>4337</v>
      </c>
      <c r="D1821" t="s">
        <v>6407</v>
      </c>
      <c r="F18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1">
        <f>Tabla_Consulta_desde_proyectos[[#This Row],[PRYRAhoras]]-Tabla_Consulta_desde_proyectos[[#This Row],[Actuales]]</f>
        <v>0</v>
      </c>
      <c r="H1821">
        <f>LEN(Tabla_Consulta_desde_proyectos[[#This Row],[PRYApath]])/5-1</f>
        <v>1</v>
      </c>
    </row>
    <row r="1822" spans="1:8" hidden="1" x14ac:dyDescent="0.3">
      <c r="A1822" t="s">
        <v>74</v>
      </c>
      <c r="B1822" t="s">
        <v>6811</v>
      </c>
      <c r="C1822" t="s">
        <v>7414</v>
      </c>
      <c r="D1822" t="s">
        <v>7415</v>
      </c>
      <c r="F18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2">
        <f>Tabla_Consulta_desde_proyectos[[#This Row],[PRYRAhoras]]-Tabla_Consulta_desde_proyectos[[#This Row],[Actuales]]</f>
        <v>0</v>
      </c>
      <c r="H1822">
        <f>LEN(Tabla_Consulta_desde_proyectos[[#This Row],[PRYApath]])/5-1</f>
        <v>0</v>
      </c>
    </row>
    <row r="1823" spans="1:8" hidden="1" x14ac:dyDescent="0.3">
      <c r="A1823" t="s">
        <v>74</v>
      </c>
      <c r="B1823" t="s">
        <v>6814</v>
      </c>
      <c r="C1823" t="s">
        <v>326</v>
      </c>
      <c r="D1823" t="s">
        <v>6396</v>
      </c>
      <c r="F18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3">
        <f>Tabla_Consulta_desde_proyectos[[#This Row],[PRYRAhoras]]-Tabla_Consulta_desde_proyectos[[#This Row],[Actuales]]</f>
        <v>0</v>
      </c>
      <c r="H1823">
        <f>LEN(Tabla_Consulta_desde_proyectos[[#This Row],[PRYApath]])/5-1</f>
        <v>1</v>
      </c>
    </row>
    <row r="1824" spans="1:8" hidden="1" x14ac:dyDescent="0.3">
      <c r="A1824" t="s">
        <v>74</v>
      </c>
      <c r="B1824" t="s">
        <v>6815</v>
      </c>
      <c r="C1824" t="s">
        <v>1087</v>
      </c>
      <c r="D1824" t="s">
        <v>6397</v>
      </c>
      <c r="F18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4">
        <f>Tabla_Consulta_desde_proyectos[[#This Row],[PRYRAhoras]]-Tabla_Consulta_desde_proyectos[[#This Row],[Actuales]]</f>
        <v>0</v>
      </c>
      <c r="H1824">
        <f>LEN(Tabla_Consulta_desde_proyectos[[#This Row],[PRYApath]])/5-1</f>
        <v>1</v>
      </c>
    </row>
    <row r="1825" spans="1:8" hidden="1" x14ac:dyDescent="0.3">
      <c r="A1825" t="s">
        <v>74</v>
      </c>
      <c r="B1825" t="s">
        <v>6816</v>
      </c>
      <c r="C1825" t="s">
        <v>1088</v>
      </c>
      <c r="D1825" t="s">
        <v>6398</v>
      </c>
      <c r="F18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5">
        <f>Tabla_Consulta_desde_proyectos[[#This Row],[PRYRAhoras]]-Tabla_Consulta_desde_proyectos[[#This Row],[Actuales]]</f>
        <v>0</v>
      </c>
      <c r="H1825">
        <f>LEN(Tabla_Consulta_desde_proyectos[[#This Row],[PRYApath]])/5-1</f>
        <v>1</v>
      </c>
    </row>
    <row r="1826" spans="1:8" hidden="1" x14ac:dyDescent="0.3">
      <c r="A1826" t="s">
        <v>74</v>
      </c>
      <c r="B1826" t="s">
        <v>6817</v>
      </c>
      <c r="C1826" t="s">
        <v>1092</v>
      </c>
      <c r="D1826" t="s">
        <v>6399</v>
      </c>
      <c r="F18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6">
        <f>Tabla_Consulta_desde_proyectos[[#This Row],[PRYRAhoras]]-Tabla_Consulta_desde_proyectos[[#This Row],[Actuales]]</f>
        <v>0</v>
      </c>
      <c r="H1826">
        <f>LEN(Tabla_Consulta_desde_proyectos[[#This Row],[PRYApath]])/5-1</f>
        <v>1</v>
      </c>
    </row>
    <row r="1827" spans="1:8" hidden="1" x14ac:dyDescent="0.3">
      <c r="A1827" t="s">
        <v>74</v>
      </c>
      <c r="B1827" t="s">
        <v>6818</v>
      </c>
      <c r="C1827" t="s">
        <v>1093</v>
      </c>
      <c r="D1827" t="s">
        <v>6400</v>
      </c>
      <c r="F18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7">
        <f>Tabla_Consulta_desde_proyectos[[#This Row],[PRYRAhoras]]-Tabla_Consulta_desde_proyectos[[#This Row],[Actuales]]</f>
        <v>0</v>
      </c>
      <c r="H1827">
        <f>LEN(Tabla_Consulta_desde_proyectos[[#This Row],[PRYApath]])/5-1</f>
        <v>1</v>
      </c>
    </row>
    <row r="1828" spans="1:8" hidden="1" x14ac:dyDescent="0.3">
      <c r="A1828" t="s">
        <v>74</v>
      </c>
      <c r="B1828" t="s">
        <v>6819</v>
      </c>
      <c r="C1828" t="s">
        <v>1094</v>
      </c>
      <c r="D1828" t="s">
        <v>6401</v>
      </c>
      <c r="F18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8">
        <f>Tabla_Consulta_desde_proyectos[[#This Row],[PRYRAhoras]]-Tabla_Consulta_desde_proyectos[[#This Row],[Actuales]]</f>
        <v>0</v>
      </c>
      <c r="H1828">
        <f>LEN(Tabla_Consulta_desde_proyectos[[#This Row],[PRYApath]])/5-1</f>
        <v>1</v>
      </c>
    </row>
    <row r="1829" spans="1:8" hidden="1" x14ac:dyDescent="0.3">
      <c r="A1829" t="s">
        <v>74</v>
      </c>
      <c r="B1829" t="s">
        <v>6820</v>
      </c>
      <c r="C1829" t="s">
        <v>3904</v>
      </c>
      <c r="D1829" t="s">
        <v>6402</v>
      </c>
      <c r="F18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29">
        <f>Tabla_Consulta_desde_proyectos[[#This Row],[PRYRAhoras]]-Tabla_Consulta_desde_proyectos[[#This Row],[Actuales]]</f>
        <v>0</v>
      </c>
      <c r="H1829">
        <f>LEN(Tabla_Consulta_desde_proyectos[[#This Row],[PRYApath]])/5-1</f>
        <v>1</v>
      </c>
    </row>
    <row r="1830" spans="1:8" hidden="1" x14ac:dyDescent="0.3">
      <c r="A1830" t="s">
        <v>74</v>
      </c>
      <c r="B1830" t="s">
        <v>6821</v>
      </c>
      <c r="C1830" t="s">
        <v>3905</v>
      </c>
      <c r="D1830" t="s">
        <v>6403</v>
      </c>
      <c r="F18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0">
        <f>Tabla_Consulta_desde_proyectos[[#This Row],[PRYRAhoras]]-Tabla_Consulta_desde_proyectos[[#This Row],[Actuales]]</f>
        <v>0</v>
      </c>
      <c r="H1830">
        <f>LEN(Tabla_Consulta_desde_proyectos[[#This Row],[PRYApath]])/5-1</f>
        <v>1</v>
      </c>
    </row>
    <row r="1831" spans="1:8" hidden="1" x14ac:dyDescent="0.3">
      <c r="A1831" t="s">
        <v>74</v>
      </c>
      <c r="B1831" t="s">
        <v>6822</v>
      </c>
      <c r="C1831" t="s">
        <v>4336</v>
      </c>
      <c r="D1831" t="s">
        <v>6405</v>
      </c>
      <c r="F18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1">
        <f>Tabla_Consulta_desde_proyectos[[#This Row],[PRYRAhoras]]-Tabla_Consulta_desde_proyectos[[#This Row],[Actuales]]</f>
        <v>0</v>
      </c>
      <c r="H1831">
        <f>LEN(Tabla_Consulta_desde_proyectos[[#This Row],[PRYApath]])/5-1</f>
        <v>1</v>
      </c>
    </row>
    <row r="1832" spans="1:8" hidden="1" x14ac:dyDescent="0.3">
      <c r="A1832" t="s">
        <v>74</v>
      </c>
      <c r="B1832" t="s">
        <v>6823</v>
      </c>
      <c r="C1832" t="s">
        <v>4337</v>
      </c>
      <c r="D1832" t="s">
        <v>6407</v>
      </c>
      <c r="F18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2">
        <f>Tabla_Consulta_desde_proyectos[[#This Row],[PRYRAhoras]]-Tabla_Consulta_desde_proyectos[[#This Row],[Actuales]]</f>
        <v>0</v>
      </c>
      <c r="H1832">
        <f>LEN(Tabla_Consulta_desde_proyectos[[#This Row],[PRYApath]])/5-1</f>
        <v>1</v>
      </c>
    </row>
    <row r="1833" spans="1:8" hidden="1" x14ac:dyDescent="0.3">
      <c r="A1833" t="s">
        <v>74</v>
      </c>
      <c r="B1833" t="s">
        <v>6824</v>
      </c>
      <c r="C1833" t="s">
        <v>7416</v>
      </c>
      <c r="D1833" t="s">
        <v>7417</v>
      </c>
      <c r="F18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3">
        <f>Tabla_Consulta_desde_proyectos[[#This Row],[PRYRAhoras]]-Tabla_Consulta_desde_proyectos[[#This Row],[Actuales]]</f>
        <v>0</v>
      </c>
      <c r="H1833">
        <f>LEN(Tabla_Consulta_desde_proyectos[[#This Row],[PRYApath]])/5-1</f>
        <v>0</v>
      </c>
    </row>
    <row r="1834" spans="1:8" hidden="1" x14ac:dyDescent="0.3">
      <c r="A1834" t="s">
        <v>74</v>
      </c>
      <c r="B1834" t="s">
        <v>6827</v>
      </c>
      <c r="C1834" t="s">
        <v>326</v>
      </c>
      <c r="D1834" t="s">
        <v>6396</v>
      </c>
      <c r="F18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4">
        <f>Tabla_Consulta_desde_proyectos[[#This Row],[PRYRAhoras]]-Tabla_Consulta_desde_proyectos[[#This Row],[Actuales]]</f>
        <v>0</v>
      </c>
      <c r="H1834">
        <f>LEN(Tabla_Consulta_desde_proyectos[[#This Row],[PRYApath]])/5-1</f>
        <v>1</v>
      </c>
    </row>
    <row r="1835" spans="1:8" hidden="1" x14ac:dyDescent="0.3">
      <c r="A1835" t="s">
        <v>74</v>
      </c>
      <c r="B1835" t="s">
        <v>6828</v>
      </c>
      <c r="C1835" t="s">
        <v>1087</v>
      </c>
      <c r="D1835" t="s">
        <v>6397</v>
      </c>
      <c r="F18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5">
        <f>Tabla_Consulta_desde_proyectos[[#This Row],[PRYRAhoras]]-Tabla_Consulta_desde_proyectos[[#This Row],[Actuales]]</f>
        <v>0</v>
      </c>
      <c r="H1835">
        <f>LEN(Tabla_Consulta_desde_proyectos[[#This Row],[PRYApath]])/5-1</f>
        <v>1</v>
      </c>
    </row>
    <row r="1836" spans="1:8" hidden="1" x14ac:dyDescent="0.3">
      <c r="A1836" t="s">
        <v>74</v>
      </c>
      <c r="B1836" t="s">
        <v>6829</v>
      </c>
      <c r="C1836" t="s">
        <v>1088</v>
      </c>
      <c r="D1836" t="s">
        <v>6398</v>
      </c>
      <c r="F18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6">
        <f>Tabla_Consulta_desde_proyectos[[#This Row],[PRYRAhoras]]-Tabla_Consulta_desde_proyectos[[#This Row],[Actuales]]</f>
        <v>0</v>
      </c>
      <c r="H1836">
        <f>LEN(Tabla_Consulta_desde_proyectos[[#This Row],[PRYApath]])/5-1</f>
        <v>1</v>
      </c>
    </row>
    <row r="1837" spans="1:8" hidden="1" x14ac:dyDescent="0.3">
      <c r="A1837" t="s">
        <v>74</v>
      </c>
      <c r="B1837" t="s">
        <v>6830</v>
      </c>
      <c r="C1837" t="s">
        <v>1092</v>
      </c>
      <c r="D1837" t="s">
        <v>6399</v>
      </c>
      <c r="F18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7">
        <f>Tabla_Consulta_desde_proyectos[[#This Row],[PRYRAhoras]]-Tabla_Consulta_desde_proyectos[[#This Row],[Actuales]]</f>
        <v>0</v>
      </c>
      <c r="H1837">
        <f>LEN(Tabla_Consulta_desde_proyectos[[#This Row],[PRYApath]])/5-1</f>
        <v>1</v>
      </c>
    </row>
    <row r="1838" spans="1:8" hidden="1" x14ac:dyDescent="0.3">
      <c r="A1838" t="s">
        <v>74</v>
      </c>
      <c r="B1838" t="s">
        <v>6831</v>
      </c>
      <c r="C1838" t="s">
        <v>1093</v>
      </c>
      <c r="D1838" t="s">
        <v>6400</v>
      </c>
      <c r="F18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8">
        <f>Tabla_Consulta_desde_proyectos[[#This Row],[PRYRAhoras]]-Tabla_Consulta_desde_proyectos[[#This Row],[Actuales]]</f>
        <v>0</v>
      </c>
      <c r="H1838">
        <f>LEN(Tabla_Consulta_desde_proyectos[[#This Row],[PRYApath]])/5-1</f>
        <v>1</v>
      </c>
    </row>
    <row r="1839" spans="1:8" hidden="1" x14ac:dyDescent="0.3">
      <c r="A1839" t="s">
        <v>74</v>
      </c>
      <c r="B1839" t="s">
        <v>6832</v>
      </c>
      <c r="C1839" t="s">
        <v>1094</v>
      </c>
      <c r="D1839" t="s">
        <v>6401</v>
      </c>
      <c r="F18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39">
        <f>Tabla_Consulta_desde_proyectos[[#This Row],[PRYRAhoras]]-Tabla_Consulta_desde_proyectos[[#This Row],[Actuales]]</f>
        <v>0</v>
      </c>
      <c r="H1839">
        <f>LEN(Tabla_Consulta_desde_proyectos[[#This Row],[PRYApath]])/5-1</f>
        <v>1</v>
      </c>
    </row>
    <row r="1840" spans="1:8" hidden="1" x14ac:dyDescent="0.3">
      <c r="A1840" t="s">
        <v>74</v>
      </c>
      <c r="B1840" t="s">
        <v>6833</v>
      </c>
      <c r="C1840" t="s">
        <v>3904</v>
      </c>
      <c r="D1840" t="s">
        <v>6402</v>
      </c>
      <c r="F18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0">
        <f>Tabla_Consulta_desde_proyectos[[#This Row],[PRYRAhoras]]-Tabla_Consulta_desde_proyectos[[#This Row],[Actuales]]</f>
        <v>0</v>
      </c>
      <c r="H1840">
        <f>LEN(Tabla_Consulta_desde_proyectos[[#This Row],[PRYApath]])/5-1</f>
        <v>1</v>
      </c>
    </row>
    <row r="1841" spans="1:8" hidden="1" x14ac:dyDescent="0.3">
      <c r="A1841" t="s">
        <v>74</v>
      </c>
      <c r="B1841" t="s">
        <v>6834</v>
      </c>
      <c r="C1841" t="s">
        <v>3905</v>
      </c>
      <c r="D1841" t="s">
        <v>6403</v>
      </c>
      <c r="F18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1">
        <f>Tabla_Consulta_desde_proyectos[[#This Row],[PRYRAhoras]]-Tabla_Consulta_desde_proyectos[[#This Row],[Actuales]]</f>
        <v>0</v>
      </c>
      <c r="H1841">
        <f>LEN(Tabla_Consulta_desde_proyectos[[#This Row],[PRYApath]])/5-1</f>
        <v>1</v>
      </c>
    </row>
    <row r="1842" spans="1:8" hidden="1" x14ac:dyDescent="0.3">
      <c r="A1842" t="s">
        <v>74</v>
      </c>
      <c r="B1842" t="s">
        <v>6835</v>
      </c>
      <c r="C1842" t="s">
        <v>4336</v>
      </c>
      <c r="D1842" t="s">
        <v>6405</v>
      </c>
      <c r="F18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2">
        <f>Tabla_Consulta_desde_proyectos[[#This Row],[PRYRAhoras]]-Tabla_Consulta_desde_proyectos[[#This Row],[Actuales]]</f>
        <v>0</v>
      </c>
      <c r="H1842">
        <f>LEN(Tabla_Consulta_desde_proyectos[[#This Row],[PRYApath]])/5-1</f>
        <v>1</v>
      </c>
    </row>
    <row r="1843" spans="1:8" hidden="1" x14ac:dyDescent="0.3">
      <c r="A1843" t="s">
        <v>74</v>
      </c>
      <c r="B1843" t="s">
        <v>6836</v>
      </c>
      <c r="C1843" t="s">
        <v>4337</v>
      </c>
      <c r="D1843" t="s">
        <v>6407</v>
      </c>
      <c r="F18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3">
        <f>Tabla_Consulta_desde_proyectos[[#This Row],[PRYRAhoras]]-Tabla_Consulta_desde_proyectos[[#This Row],[Actuales]]</f>
        <v>0</v>
      </c>
      <c r="H1843">
        <f>LEN(Tabla_Consulta_desde_proyectos[[#This Row],[PRYApath]])/5-1</f>
        <v>1</v>
      </c>
    </row>
    <row r="1844" spans="1:8" hidden="1" x14ac:dyDescent="0.3">
      <c r="A1844" t="s">
        <v>74</v>
      </c>
      <c r="B1844" t="s">
        <v>6837</v>
      </c>
      <c r="C1844" t="s">
        <v>7418</v>
      </c>
      <c r="D1844" t="s">
        <v>7419</v>
      </c>
      <c r="F18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4">
        <f>Tabla_Consulta_desde_proyectos[[#This Row],[PRYRAhoras]]-Tabla_Consulta_desde_proyectos[[#This Row],[Actuales]]</f>
        <v>0</v>
      </c>
      <c r="H1844">
        <f>LEN(Tabla_Consulta_desde_proyectos[[#This Row],[PRYApath]])/5-1</f>
        <v>0</v>
      </c>
    </row>
    <row r="1845" spans="1:8" hidden="1" x14ac:dyDescent="0.3">
      <c r="A1845" t="s">
        <v>74</v>
      </c>
      <c r="B1845" t="s">
        <v>6840</v>
      </c>
      <c r="C1845" t="s">
        <v>326</v>
      </c>
      <c r="D1845" t="s">
        <v>6396</v>
      </c>
      <c r="F18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5">
        <f>Tabla_Consulta_desde_proyectos[[#This Row],[PRYRAhoras]]-Tabla_Consulta_desde_proyectos[[#This Row],[Actuales]]</f>
        <v>0</v>
      </c>
      <c r="H1845">
        <f>LEN(Tabla_Consulta_desde_proyectos[[#This Row],[PRYApath]])/5-1</f>
        <v>1</v>
      </c>
    </row>
    <row r="1846" spans="1:8" hidden="1" x14ac:dyDescent="0.3">
      <c r="A1846" t="s">
        <v>74</v>
      </c>
      <c r="B1846" t="s">
        <v>6841</v>
      </c>
      <c r="C1846" t="s">
        <v>1087</v>
      </c>
      <c r="D1846" t="s">
        <v>6397</v>
      </c>
      <c r="F18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6">
        <f>Tabla_Consulta_desde_proyectos[[#This Row],[PRYRAhoras]]-Tabla_Consulta_desde_proyectos[[#This Row],[Actuales]]</f>
        <v>0</v>
      </c>
      <c r="H1846">
        <f>LEN(Tabla_Consulta_desde_proyectos[[#This Row],[PRYApath]])/5-1</f>
        <v>1</v>
      </c>
    </row>
    <row r="1847" spans="1:8" hidden="1" x14ac:dyDescent="0.3">
      <c r="A1847" t="s">
        <v>74</v>
      </c>
      <c r="B1847" t="s">
        <v>6842</v>
      </c>
      <c r="C1847" t="s">
        <v>1088</v>
      </c>
      <c r="D1847" t="s">
        <v>6398</v>
      </c>
      <c r="F18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7">
        <f>Tabla_Consulta_desde_proyectos[[#This Row],[PRYRAhoras]]-Tabla_Consulta_desde_proyectos[[#This Row],[Actuales]]</f>
        <v>0</v>
      </c>
      <c r="H1847">
        <f>LEN(Tabla_Consulta_desde_proyectos[[#This Row],[PRYApath]])/5-1</f>
        <v>1</v>
      </c>
    </row>
    <row r="1848" spans="1:8" hidden="1" x14ac:dyDescent="0.3">
      <c r="A1848" t="s">
        <v>74</v>
      </c>
      <c r="B1848" t="s">
        <v>6843</v>
      </c>
      <c r="C1848" t="s">
        <v>1092</v>
      </c>
      <c r="D1848" t="s">
        <v>6399</v>
      </c>
      <c r="F18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8">
        <f>Tabla_Consulta_desde_proyectos[[#This Row],[PRYRAhoras]]-Tabla_Consulta_desde_proyectos[[#This Row],[Actuales]]</f>
        <v>0</v>
      </c>
      <c r="H1848">
        <f>LEN(Tabla_Consulta_desde_proyectos[[#This Row],[PRYApath]])/5-1</f>
        <v>1</v>
      </c>
    </row>
    <row r="1849" spans="1:8" hidden="1" x14ac:dyDescent="0.3">
      <c r="A1849" t="s">
        <v>74</v>
      </c>
      <c r="B1849" t="s">
        <v>6844</v>
      </c>
      <c r="C1849" t="s">
        <v>1093</v>
      </c>
      <c r="D1849" t="s">
        <v>6400</v>
      </c>
      <c r="F18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49">
        <f>Tabla_Consulta_desde_proyectos[[#This Row],[PRYRAhoras]]-Tabla_Consulta_desde_proyectos[[#This Row],[Actuales]]</f>
        <v>0</v>
      </c>
      <c r="H1849">
        <f>LEN(Tabla_Consulta_desde_proyectos[[#This Row],[PRYApath]])/5-1</f>
        <v>1</v>
      </c>
    </row>
    <row r="1850" spans="1:8" hidden="1" x14ac:dyDescent="0.3">
      <c r="A1850" t="s">
        <v>74</v>
      </c>
      <c r="B1850" t="s">
        <v>6845</v>
      </c>
      <c r="C1850" t="s">
        <v>1094</v>
      </c>
      <c r="D1850" t="s">
        <v>6401</v>
      </c>
      <c r="F18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0">
        <f>Tabla_Consulta_desde_proyectos[[#This Row],[PRYRAhoras]]-Tabla_Consulta_desde_proyectos[[#This Row],[Actuales]]</f>
        <v>0</v>
      </c>
      <c r="H1850">
        <f>LEN(Tabla_Consulta_desde_proyectos[[#This Row],[PRYApath]])/5-1</f>
        <v>1</v>
      </c>
    </row>
    <row r="1851" spans="1:8" hidden="1" x14ac:dyDescent="0.3">
      <c r="A1851" t="s">
        <v>74</v>
      </c>
      <c r="B1851" t="s">
        <v>6846</v>
      </c>
      <c r="C1851" t="s">
        <v>3904</v>
      </c>
      <c r="D1851" t="s">
        <v>6402</v>
      </c>
      <c r="F18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1">
        <f>Tabla_Consulta_desde_proyectos[[#This Row],[PRYRAhoras]]-Tabla_Consulta_desde_proyectos[[#This Row],[Actuales]]</f>
        <v>0</v>
      </c>
      <c r="H1851">
        <f>LEN(Tabla_Consulta_desde_proyectos[[#This Row],[PRYApath]])/5-1</f>
        <v>1</v>
      </c>
    </row>
    <row r="1852" spans="1:8" hidden="1" x14ac:dyDescent="0.3">
      <c r="A1852" t="s">
        <v>74</v>
      </c>
      <c r="B1852" t="s">
        <v>6847</v>
      </c>
      <c r="C1852" t="s">
        <v>3905</v>
      </c>
      <c r="D1852" t="s">
        <v>6403</v>
      </c>
      <c r="F18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2">
        <f>Tabla_Consulta_desde_proyectos[[#This Row],[PRYRAhoras]]-Tabla_Consulta_desde_proyectos[[#This Row],[Actuales]]</f>
        <v>0</v>
      </c>
      <c r="H1852">
        <f>LEN(Tabla_Consulta_desde_proyectos[[#This Row],[PRYApath]])/5-1</f>
        <v>1</v>
      </c>
    </row>
    <row r="1853" spans="1:8" hidden="1" x14ac:dyDescent="0.3">
      <c r="A1853" t="s">
        <v>74</v>
      </c>
      <c r="B1853" t="s">
        <v>6848</v>
      </c>
      <c r="C1853" t="s">
        <v>4336</v>
      </c>
      <c r="D1853" t="s">
        <v>6405</v>
      </c>
      <c r="F18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3">
        <f>Tabla_Consulta_desde_proyectos[[#This Row],[PRYRAhoras]]-Tabla_Consulta_desde_proyectos[[#This Row],[Actuales]]</f>
        <v>0</v>
      </c>
      <c r="H1853">
        <f>LEN(Tabla_Consulta_desde_proyectos[[#This Row],[PRYApath]])/5-1</f>
        <v>1</v>
      </c>
    </row>
    <row r="1854" spans="1:8" hidden="1" x14ac:dyDescent="0.3">
      <c r="A1854" t="s">
        <v>74</v>
      </c>
      <c r="B1854" t="s">
        <v>6849</v>
      </c>
      <c r="C1854" t="s">
        <v>4337</v>
      </c>
      <c r="D1854" t="s">
        <v>6407</v>
      </c>
      <c r="F18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4">
        <f>Tabla_Consulta_desde_proyectos[[#This Row],[PRYRAhoras]]-Tabla_Consulta_desde_proyectos[[#This Row],[Actuales]]</f>
        <v>0</v>
      </c>
      <c r="H1854">
        <f>LEN(Tabla_Consulta_desde_proyectos[[#This Row],[PRYApath]])/5-1</f>
        <v>1</v>
      </c>
    </row>
    <row r="1855" spans="1:8" hidden="1" x14ac:dyDescent="0.3">
      <c r="A1855" t="s">
        <v>74</v>
      </c>
      <c r="B1855" t="s">
        <v>6850</v>
      </c>
      <c r="C1855" t="s">
        <v>7420</v>
      </c>
      <c r="D1855" t="s">
        <v>7419</v>
      </c>
      <c r="F18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5">
        <f>Tabla_Consulta_desde_proyectos[[#This Row],[PRYRAhoras]]-Tabla_Consulta_desde_proyectos[[#This Row],[Actuales]]</f>
        <v>0</v>
      </c>
      <c r="H1855">
        <f>LEN(Tabla_Consulta_desde_proyectos[[#This Row],[PRYApath]])/5-1</f>
        <v>0</v>
      </c>
    </row>
    <row r="1856" spans="1:8" hidden="1" x14ac:dyDescent="0.3">
      <c r="A1856" t="s">
        <v>74</v>
      </c>
      <c r="B1856" t="s">
        <v>6853</v>
      </c>
      <c r="C1856" t="s">
        <v>326</v>
      </c>
      <c r="D1856" t="s">
        <v>6396</v>
      </c>
      <c r="F18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6">
        <f>Tabla_Consulta_desde_proyectos[[#This Row],[PRYRAhoras]]-Tabla_Consulta_desde_proyectos[[#This Row],[Actuales]]</f>
        <v>0</v>
      </c>
      <c r="H1856">
        <f>LEN(Tabla_Consulta_desde_proyectos[[#This Row],[PRYApath]])/5-1</f>
        <v>1</v>
      </c>
    </row>
    <row r="1857" spans="1:8" hidden="1" x14ac:dyDescent="0.3">
      <c r="A1857" t="s">
        <v>74</v>
      </c>
      <c r="B1857" t="s">
        <v>6854</v>
      </c>
      <c r="C1857" t="s">
        <v>1087</v>
      </c>
      <c r="D1857" t="s">
        <v>6397</v>
      </c>
      <c r="F18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7">
        <f>Tabla_Consulta_desde_proyectos[[#This Row],[PRYRAhoras]]-Tabla_Consulta_desde_proyectos[[#This Row],[Actuales]]</f>
        <v>0</v>
      </c>
      <c r="H1857">
        <f>LEN(Tabla_Consulta_desde_proyectos[[#This Row],[PRYApath]])/5-1</f>
        <v>1</v>
      </c>
    </row>
    <row r="1858" spans="1:8" hidden="1" x14ac:dyDescent="0.3">
      <c r="A1858" t="s">
        <v>74</v>
      </c>
      <c r="B1858" t="s">
        <v>6855</v>
      </c>
      <c r="C1858" t="s">
        <v>1088</v>
      </c>
      <c r="D1858" t="s">
        <v>6398</v>
      </c>
      <c r="F18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8">
        <f>Tabla_Consulta_desde_proyectos[[#This Row],[PRYRAhoras]]-Tabla_Consulta_desde_proyectos[[#This Row],[Actuales]]</f>
        <v>0</v>
      </c>
      <c r="H1858">
        <f>LEN(Tabla_Consulta_desde_proyectos[[#This Row],[PRYApath]])/5-1</f>
        <v>1</v>
      </c>
    </row>
    <row r="1859" spans="1:8" hidden="1" x14ac:dyDescent="0.3">
      <c r="A1859" t="s">
        <v>74</v>
      </c>
      <c r="B1859" t="s">
        <v>6856</v>
      </c>
      <c r="C1859" t="s">
        <v>1092</v>
      </c>
      <c r="D1859" t="s">
        <v>6399</v>
      </c>
      <c r="F18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59">
        <f>Tabla_Consulta_desde_proyectos[[#This Row],[PRYRAhoras]]-Tabla_Consulta_desde_proyectos[[#This Row],[Actuales]]</f>
        <v>0</v>
      </c>
      <c r="H1859">
        <f>LEN(Tabla_Consulta_desde_proyectos[[#This Row],[PRYApath]])/5-1</f>
        <v>1</v>
      </c>
    </row>
    <row r="1860" spans="1:8" hidden="1" x14ac:dyDescent="0.3">
      <c r="A1860" t="s">
        <v>74</v>
      </c>
      <c r="B1860" t="s">
        <v>6857</v>
      </c>
      <c r="C1860" t="s">
        <v>1093</v>
      </c>
      <c r="D1860" t="s">
        <v>6400</v>
      </c>
      <c r="F18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0">
        <f>Tabla_Consulta_desde_proyectos[[#This Row],[PRYRAhoras]]-Tabla_Consulta_desde_proyectos[[#This Row],[Actuales]]</f>
        <v>0</v>
      </c>
      <c r="H1860">
        <f>LEN(Tabla_Consulta_desde_proyectos[[#This Row],[PRYApath]])/5-1</f>
        <v>1</v>
      </c>
    </row>
    <row r="1861" spans="1:8" hidden="1" x14ac:dyDescent="0.3">
      <c r="A1861" t="s">
        <v>74</v>
      </c>
      <c r="B1861" t="s">
        <v>6858</v>
      </c>
      <c r="C1861" t="s">
        <v>1094</v>
      </c>
      <c r="D1861" t="s">
        <v>6401</v>
      </c>
      <c r="F18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1">
        <f>Tabla_Consulta_desde_proyectos[[#This Row],[PRYRAhoras]]-Tabla_Consulta_desde_proyectos[[#This Row],[Actuales]]</f>
        <v>0</v>
      </c>
      <c r="H1861">
        <f>LEN(Tabla_Consulta_desde_proyectos[[#This Row],[PRYApath]])/5-1</f>
        <v>1</v>
      </c>
    </row>
    <row r="1862" spans="1:8" hidden="1" x14ac:dyDescent="0.3">
      <c r="A1862" t="s">
        <v>74</v>
      </c>
      <c r="B1862" t="s">
        <v>6859</v>
      </c>
      <c r="C1862" t="s">
        <v>3904</v>
      </c>
      <c r="D1862" t="s">
        <v>6402</v>
      </c>
      <c r="F18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2">
        <f>Tabla_Consulta_desde_proyectos[[#This Row],[PRYRAhoras]]-Tabla_Consulta_desde_proyectos[[#This Row],[Actuales]]</f>
        <v>0</v>
      </c>
      <c r="H1862">
        <f>LEN(Tabla_Consulta_desde_proyectos[[#This Row],[PRYApath]])/5-1</f>
        <v>1</v>
      </c>
    </row>
    <row r="1863" spans="1:8" hidden="1" x14ac:dyDescent="0.3">
      <c r="A1863" t="s">
        <v>74</v>
      </c>
      <c r="B1863" t="s">
        <v>6860</v>
      </c>
      <c r="C1863" t="s">
        <v>3905</v>
      </c>
      <c r="D1863" t="s">
        <v>6403</v>
      </c>
      <c r="F18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3">
        <f>Tabla_Consulta_desde_proyectos[[#This Row],[PRYRAhoras]]-Tabla_Consulta_desde_proyectos[[#This Row],[Actuales]]</f>
        <v>0</v>
      </c>
      <c r="H1863">
        <f>LEN(Tabla_Consulta_desde_proyectos[[#This Row],[PRYApath]])/5-1</f>
        <v>1</v>
      </c>
    </row>
    <row r="1864" spans="1:8" hidden="1" x14ac:dyDescent="0.3">
      <c r="A1864" t="s">
        <v>74</v>
      </c>
      <c r="B1864" t="s">
        <v>6861</v>
      </c>
      <c r="C1864" t="s">
        <v>4336</v>
      </c>
      <c r="D1864" t="s">
        <v>6405</v>
      </c>
      <c r="F18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4">
        <f>Tabla_Consulta_desde_proyectos[[#This Row],[PRYRAhoras]]-Tabla_Consulta_desde_proyectos[[#This Row],[Actuales]]</f>
        <v>0</v>
      </c>
      <c r="H1864">
        <f>LEN(Tabla_Consulta_desde_proyectos[[#This Row],[PRYApath]])/5-1</f>
        <v>1</v>
      </c>
    </row>
    <row r="1865" spans="1:8" hidden="1" x14ac:dyDescent="0.3">
      <c r="A1865" t="s">
        <v>74</v>
      </c>
      <c r="B1865" t="s">
        <v>6862</v>
      </c>
      <c r="C1865" t="s">
        <v>4337</v>
      </c>
      <c r="D1865" t="s">
        <v>6407</v>
      </c>
      <c r="F18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5">
        <f>Tabla_Consulta_desde_proyectos[[#This Row],[PRYRAhoras]]-Tabla_Consulta_desde_proyectos[[#This Row],[Actuales]]</f>
        <v>0</v>
      </c>
      <c r="H1865">
        <f>LEN(Tabla_Consulta_desde_proyectos[[#This Row],[PRYApath]])/5-1</f>
        <v>1</v>
      </c>
    </row>
    <row r="1866" spans="1:8" hidden="1" x14ac:dyDescent="0.3">
      <c r="A1866" t="s">
        <v>74</v>
      </c>
      <c r="B1866" t="s">
        <v>6863</v>
      </c>
      <c r="C1866" t="s">
        <v>7421</v>
      </c>
      <c r="D1866" t="s">
        <v>7422</v>
      </c>
      <c r="F18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6">
        <f>Tabla_Consulta_desde_proyectos[[#This Row],[PRYRAhoras]]-Tabla_Consulta_desde_proyectos[[#This Row],[Actuales]]</f>
        <v>0</v>
      </c>
      <c r="H1866">
        <f>LEN(Tabla_Consulta_desde_proyectos[[#This Row],[PRYApath]])/5-1</f>
        <v>0</v>
      </c>
    </row>
    <row r="1867" spans="1:8" hidden="1" x14ac:dyDescent="0.3">
      <c r="A1867" t="s">
        <v>74</v>
      </c>
      <c r="B1867" t="s">
        <v>6866</v>
      </c>
      <c r="C1867" t="s">
        <v>326</v>
      </c>
      <c r="D1867" t="s">
        <v>6396</v>
      </c>
      <c r="F18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7">
        <f>Tabla_Consulta_desde_proyectos[[#This Row],[PRYRAhoras]]-Tabla_Consulta_desde_proyectos[[#This Row],[Actuales]]</f>
        <v>0</v>
      </c>
      <c r="H1867">
        <f>LEN(Tabla_Consulta_desde_proyectos[[#This Row],[PRYApath]])/5-1</f>
        <v>1</v>
      </c>
    </row>
    <row r="1868" spans="1:8" hidden="1" x14ac:dyDescent="0.3">
      <c r="A1868" t="s">
        <v>74</v>
      </c>
      <c r="B1868" t="s">
        <v>6867</v>
      </c>
      <c r="C1868" t="s">
        <v>1087</v>
      </c>
      <c r="D1868" t="s">
        <v>6397</v>
      </c>
      <c r="F18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8">
        <f>Tabla_Consulta_desde_proyectos[[#This Row],[PRYRAhoras]]-Tabla_Consulta_desde_proyectos[[#This Row],[Actuales]]</f>
        <v>0</v>
      </c>
      <c r="H1868">
        <f>LEN(Tabla_Consulta_desde_proyectos[[#This Row],[PRYApath]])/5-1</f>
        <v>1</v>
      </c>
    </row>
    <row r="1869" spans="1:8" hidden="1" x14ac:dyDescent="0.3">
      <c r="A1869" t="s">
        <v>74</v>
      </c>
      <c r="B1869" t="s">
        <v>6868</v>
      </c>
      <c r="C1869" t="s">
        <v>1088</v>
      </c>
      <c r="D1869" t="s">
        <v>6398</v>
      </c>
      <c r="F18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69">
        <f>Tabla_Consulta_desde_proyectos[[#This Row],[PRYRAhoras]]-Tabla_Consulta_desde_proyectos[[#This Row],[Actuales]]</f>
        <v>0</v>
      </c>
      <c r="H1869">
        <f>LEN(Tabla_Consulta_desde_proyectos[[#This Row],[PRYApath]])/5-1</f>
        <v>1</v>
      </c>
    </row>
    <row r="1870" spans="1:8" hidden="1" x14ac:dyDescent="0.3">
      <c r="A1870" t="s">
        <v>74</v>
      </c>
      <c r="B1870" t="s">
        <v>6869</v>
      </c>
      <c r="C1870" t="s">
        <v>1092</v>
      </c>
      <c r="D1870" t="s">
        <v>6399</v>
      </c>
      <c r="F18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0">
        <f>Tabla_Consulta_desde_proyectos[[#This Row],[PRYRAhoras]]-Tabla_Consulta_desde_proyectos[[#This Row],[Actuales]]</f>
        <v>0</v>
      </c>
      <c r="H1870">
        <f>LEN(Tabla_Consulta_desde_proyectos[[#This Row],[PRYApath]])/5-1</f>
        <v>1</v>
      </c>
    </row>
    <row r="1871" spans="1:8" hidden="1" x14ac:dyDescent="0.3">
      <c r="A1871" t="s">
        <v>74</v>
      </c>
      <c r="B1871" t="s">
        <v>6870</v>
      </c>
      <c r="C1871" t="s">
        <v>1093</v>
      </c>
      <c r="D1871" t="s">
        <v>6400</v>
      </c>
      <c r="F18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1">
        <f>Tabla_Consulta_desde_proyectos[[#This Row],[PRYRAhoras]]-Tabla_Consulta_desde_proyectos[[#This Row],[Actuales]]</f>
        <v>0</v>
      </c>
      <c r="H1871">
        <f>LEN(Tabla_Consulta_desde_proyectos[[#This Row],[PRYApath]])/5-1</f>
        <v>1</v>
      </c>
    </row>
    <row r="1872" spans="1:8" hidden="1" x14ac:dyDescent="0.3">
      <c r="A1872" t="s">
        <v>74</v>
      </c>
      <c r="B1872" t="s">
        <v>6871</v>
      </c>
      <c r="C1872" t="s">
        <v>1094</v>
      </c>
      <c r="D1872" t="s">
        <v>6401</v>
      </c>
      <c r="F18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2">
        <f>Tabla_Consulta_desde_proyectos[[#This Row],[PRYRAhoras]]-Tabla_Consulta_desde_proyectos[[#This Row],[Actuales]]</f>
        <v>0</v>
      </c>
      <c r="H1872">
        <f>LEN(Tabla_Consulta_desde_proyectos[[#This Row],[PRYApath]])/5-1</f>
        <v>1</v>
      </c>
    </row>
    <row r="1873" spans="1:8" hidden="1" x14ac:dyDescent="0.3">
      <c r="A1873" t="s">
        <v>74</v>
      </c>
      <c r="B1873" t="s">
        <v>6872</v>
      </c>
      <c r="C1873" t="s">
        <v>3904</v>
      </c>
      <c r="D1873" t="s">
        <v>6402</v>
      </c>
      <c r="F18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3">
        <f>Tabla_Consulta_desde_proyectos[[#This Row],[PRYRAhoras]]-Tabla_Consulta_desde_proyectos[[#This Row],[Actuales]]</f>
        <v>0</v>
      </c>
      <c r="H1873">
        <f>LEN(Tabla_Consulta_desde_proyectos[[#This Row],[PRYApath]])/5-1</f>
        <v>1</v>
      </c>
    </row>
    <row r="1874" spans="1:8" hidden="1" x14ac:dyDescent="0.3">
      <c r="A1874" t="s">
        <v>74</v>
      </c>
      <c r="B1874" t="s">
        <v>6873</v>
      </c>
      <c r="C1874" t="s">
        <v>3905</v>
      </c>
      <c r="D1874" t="s">
        <v>6403</v>
      </c>
      <c r="F18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4">
        <f>Tabla_Consulta_desde_proyectos[[#This Row],[PRYRAhoras]]-Tabla_Consulta_desde_proyectos[[#This Row],[Actuales]]</f>
        <v>0</v>
      </c>
      <c r="H1874">
        <f>LEN(Tabla_Consulta_desde_proyectos[[#This Row],[PRYApath]])/5-1</f>
        <v>1</v>
      </c>
    </row>
    <row r="1875" spans="1:8" hidden="1" x14ac:dyDescent="0.3">
      <c r="A1875" t="s">
        <v>74</v>
      </c>
      <c r="B1875" t="s">
        <v>6874</v>
      </c>
      <c r="C1875" t="s">
        <v>4336</v>
      </c>
      <c r="D1875" t="s">
        <v>6405</v>
      </c>
      <c r="F18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5">
        <f>Tabla_Consulta_desde_proyectos[[#This Row],[PRYRAhoras]]-Tabla_Consulta_desde_proyectos[[#This Row],[Actuales]]</f>
        <v>0</v>
      </c>
      <c r="H1875">
        <f>LEN(Tabla_Consulta_desde_proyectos[[#This Row],[PRYApath]])/5-1</f>
        <v>1</v>
      </c>
    </row>
    <row r="1876" spans="1:8" hidden="1" x14ac:dyDescent="0.3">
      <c r="A1876" t="s">
        <v>74</v>
      </c>
      <c r="B1876" t="s">
        <v>6875</v>
      </c>
      <c r="C1876" t="s">
        <v>4337</v>
      </c>
      <c r="D1876" t="s">
        <v>6407</v>
      </c>
      <c r="F18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6">
        <f>Tabla_Consulta_desde_proyectos[[#This Row],[PRYRAhoras]]-Tabla_Consulta_desde_proyectos[[#This Row],[Actuales]]</f>
        <v>0</v>
      </c>
      <c r="H1876">
        <f>LEN(Tabla_Consulta_desde_proyectos[[#This Row],[PRYApath]])/5-1</f>
        <v>1</v>
      </c>
    </row>
    <row r="1877" spans="1:8" hidden="1" x14ac:dyDescent="0.3">
      <c r="A1877" t="s">
        <v>74</v>
      </c>
      <c r="B1877" t="s">
        <v>6876</v>
      </c>
      <c r="C1877" t="s">
        <v>7423</v>
      </c>
      <c r="D1877" t="s">
        <v>7424</v>
      </c>
      <c r="F18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7">
        <f>Tabla_Consulta_desde_proyectos[[#This Row],[PRYRAhoras]]-Tabla_Consulta_desde_proyectos[[#This Row],[Actuales]]</f>
        <v>0</v>
      </c>
      <c r="H1877">
        <f>LEN(Tabla_Consulta_desde_proyectos[[#This Row],[PRYApath]])/5-1</f>
        <v>0</v>
      </c>
    </row>
    <row r="1878" spans="1:8" hidden="1" x14ac:dyDescent="0.3">
      <c r="A1878" t="s">
        <v>74</v>
      </c>
      <c r="B1878" t="s">
        <v>5825</v>
      </c>
      <c r="C1878" t="s">
        <v>326</v>
      </c>
      <c r="D1878" t="s">
        <v>6396</v>
      </c>
      <c r="F18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8">
        <f>Tabla_Consulta_desde_proyectos[[#This Row],[PRYRAhoras]]-Tabla_Consulta_desde_proyectos[[#This Row],[Actuales]]</f>
        <v>0</v>
      </c>
      <c r="H1878">
        <f>LEN(Tabla_Consulta_desde_proyectos[[#This Row],[PRYApath]])/5-1</f>
        <v>1</v>
      </c>
    </row>
    <row r="1879" spans="1:8" hidden="1" x14ac:dyDescent="0.3">
      <c r="A1879" t="s">
        <v>74</v>
      </c>
      <c r="B1879" t="s">
        <v>6879</v>
      </c>
      <c r="C1879" t="s">
        <v>1087</v>
      </c>
      <c r="D1879" t="s">
        <v>6397</v>
      </c>
      <c r="F18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79">
        <f>Tabla_Consulta_desde_proyectos[[#This Row],[PRYRAhoras]]-Tabla_Consulta_desde_proyectos[[#This Row],[Actuales]]</f>
        <v>0</v>
      </c>
      <c r="H1879">
        <f>LEN(Tabla_Consulta_desde_proyectos[[#This Row],[PRYApath]])/5-1</f>
        <v>1</v>
      </c>
    </row>
    <row r="1880" spans="1:8" hidden="1" x14ac:dyDescent="0.3">
      <c r="A1880" t="s">
        <v>74</v>
      </c>
      <c r="B1880" t="s">
        <v>6880</v>
      </c>
      <c r="C1880" t="s">
        <v>1088</v>
      </c>
      <c r="D1880" t="s">
        <v>6398</v>
      </c>
      <c r="F18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0">
        <f>Tabla_Consulta_desde_proyectos[[#This Row],[PRYRAhoras]]-Tabla_Consulta_desde_proyectos[[#This Row],[Actuales]]</f>
        <v>0</v>
      </c>
      <c r="H1880">
        <f>LEN(Tabla_Consulta_desde_proyectos[[#This Row],[PRYApath]])/5-1</f>
        <v>1</v>
      </c>
    </row>
    <row r="1881" spans="1:8" hidden="1" x14ac:dyDescent="0.3">
      <c r="A1881" t="s">
        <v>74</v>
      </c>
      <c r="B1881" t="s">
        <v>6881</v>
      </c>
      <c r="C1881" t="s">
        <v>1092</v>
      </c>
      <c r="D1881" t="s">
        <v>6399</v>
      </c>
      <c r="F18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1">
        <f>Tabla_Consulta_desde_proyectos[[#This Row],[PRYRAhoras]]-Tabla_Consulta_desde_proyectos[[#This Row],[Actuales]]</f>
        <v>0</v>
      </c>
      <c r="H1881">
        <f>LEN(Tabla_Consulta_desde_proyectos[[#This Row],[PRYApath]])/5-1</f>
        <v>1</v>
      </c>
    </row>
    <row r="1882" spans="1:8" hidden="1" x14ac:dyDescent="0.3">
      <c r="A1882" t="s">
        <v>74</v>
      </c>
      <c r="B1882" t="s">
        <v>6882</v>
      </c>
      <c r="C1882" t="s">
        <v>1093</v>
      </c>
      <c r="D1882" t="s">
        <v>6400</v>
      </c>
      <c r="F18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2">
        <f>Tabla_Consulta_desde_proyectos[[#This Row],[PRYRAhoras]]-Tabla_Consulta_desde_proyectos[[#This Row],[Actuales]]</f>
        <v>0</v>
      </c>
      <c r="H1882">
        <f>LEN(Tabla_Consulta_desde_proyectos[[#This Row],[PRYApath]])/5-1</f>
        <v>1</v>
      </c>
    </row>
    <row r="1883" spans="1:8" hidden="1" x14ac:dyDescent="0.3">
      <c r="A1883" t="s">
        <v>74</v>
      </c>
      <c r="B1883" t="s">
        <v>6883</v>
      </c>
      <c r="C1883" t="s">
        <v>1094</v>
      </c>
      <c r="D1883" t="s">
        <v>6401</v>
      </c>
      <c r="F18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3">
        <f>Tabla_Consulta_desde_proyectos[[#This Row],[PRYRAhoras]]-Tabla_Consulta_desde_proyectos[[#This Row],[Actuales]]</f>
        <v>0</v>
      </c>
      <c r="H1883">
        <f>LEN(Tabla_Consulta_desde_proyectos[[#This Row],[PRYApath]])/5-1</f>
        <v>1</v>
      </c>
    </row>
    <row r="1884" spans="1:8" hidden="1" x14ac:dyDescent="0.3">
      <c r="A1884" t="s">
        <v>74</v>
      </c>
      <c r="B1884" t="s">
        <v>5835</v>
      </c>
      <c r="C1884" t="s">
        <v>3904</v>
      </c>
      <c r="D1884" t="s">
        <v>6402</v>
      </c>
      <c r="F18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4">
        <f>Tabla_Consulta_desde_proyectos[[#This Row],[PRYRAhoras]]-Tabla_Consulta_desde_proyectos[[#This Row],[Actuales]]</f>
        <v>0</v>
      </c>
      <c r="H1884">
        <f>LEN(Tabla_Consulta_desde_proyectos[[#This Row],[PRYApath]])/5-1</f>
        <v>1</v>
      </c>
    </row>
    <row r="1885" spans="1:8" hidden="1" x14ac:dyDescent="0.3">
      <c r="A1885" t="s">
        <v>74</v>
      </c>
      <c r="B1885" t="s">
        <v>6884</v>
      </c>
      <c r="C1885" t="s">
        <v>3905</v>
      </c>
      <c r="D1885" t="s">
        <v>6403</v>
      </c>
      <c r="F18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5">
        <f>Tabla_Consulta_desde_proyectos[[#This Row],[PRYRAhoras]]-Tabla_Consulta_desde_proyectos[[#This Row],[Actuales]]</f>
        <v>0</v>
      </c>
      <c r="H1885">
        <f>LEN(Tabla_Consulta_desde_proyectos[[#This Row],[PRYApath]])/5-1</f>
        <v>1</v>
      </c>
    </row>
    <row r="1886" spans="1:8" hidden="1" x14ac:dyDescent="0.3">
      <c r="A1886" t="s">
        <v>74</v>
      </c>
      <c r="B1886" t="s">
        <v>6885</v>
      </c>
      <c r="C1886" t="s">
        <v>4336</v>
      </c>
      <c r="D1886" t="s">
        <v>6405</v>
      </c>
      <c r="F18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6">
        <f>Tabla_Consulta_desde_proyectos[[#This Row],[PRYRAhoras]]-Tabla_Consulta_desde_proyectos[[#This Row],[Actuales]]</f>
        <v>0</v>
      </c>
      <c r="H1886">
        <f>LEN(Tabla_Consulta_desde_proyectos[[#This Row],[PRYApath]])/5-1</f>
        <v>1</v>
      </c>
    </row>
    <row r="1887" spans="1:8" hidden="1" x14ac:dyDescent="0.3">
      <c r="A1887" t="s">
        <v>74</v>
      </c>
      <c r="B1887" t="s">
        <v>6886</v>
      </c>
      <c r="C1887" t="s">
        <v>4337</v>
      </c>
      <c r="D1887" t="s">
        <v>6407</v>
      </c>
      <c r="F18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7">
        <f>Tabla_Consulta_desde_proyectos[[#This Row],[PRYRAhoras]]-Tabla_Consulta_desde_proyectos[[#This Row],[Actuales]]</f>
        <v>0</v>
      </c>
      <c r="H1887">
        <f>LEN(Tabla_Consulta_desde_proyectos[[#This Row],[PRYApath]])/5-1</f>
        <v>1</v>
      </c>
    </row>
    <row r="1888" spans="1:8" hidden="1" x14ac:dyDescent="0.3">
      <c r="A1888" t="s">
        <v>74</v>
      </c>
      <c r="B1888" t="s">
        <v>6887</v>
      </c>
      <c r="C1888" t="s">
        <v>7425</v>
      </c>
      <c r="D1888" t="s">
        <v>7426</v>
      </c>
      <c r="F18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8">
        <f>Tabla_Consulta_desde_proyectos[[#This Row],[PRYRAhoras]]-Tabla_Consulta_desde_proyectos[[#This Row],[Actuales]]</f>
        <v>0</v>
      </c>
      <c r="H1888">
        <f>LEN(Tabla_Consulta_desde_proyectos[[#This Row],[PRYApath]])/5-1</f>
        <v>0</v>
      </c>
    </row>
    <row r="1889" spans="1:8" hidden="1" x14ac:dyDescent="0.3">
      <c r="A1889" t="s">
        <v>74</v>
      </c>
      <c r="B1889" t="s">
        <v>6890</v>
      </c>
      <c r="C1889" t="s">
        <v>326</v>
      </c>
      <c r="D1889" t="s">
        <v>6396</v>
      </c>
      <c r="F18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89">
        <f>Tabla_Consulta_desde_proyectos[[#This Row],[PRYRAhoras]]-Tabla_Consulta_desde_proyectos[[#This Row],[Actuales]]</f>
        <v>0</v>
      </c>
      <c r="H1889">
        <f>LEN(Tabla_Consulta_desde_proyectos[[#This Row],[PRYApath]])/5-1</f>
        <v>1</v>
      </c>
    </row>
    <row r="1890" spans="1:8" hidden="1" x14ac:dyDescent="0.3">
      <c r="A1890" t="s">
        <v>74</v>
      </c>
      <c r="B1890" t="s">
        <v>6891</v>
      </c>
      <c r="C1890" t="s">
        <v>1087</v>
      </c>
      <c r="D1890" t="s">
        <v>6397</v>
      </c>
      <c r="F18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0">
        <f>Tabla_Consulta_desde_proyectos[[#This Row],[PRYRAhoras]]-Tabla_Consulta_desde_proyectos[[#This Row],[Actuales]]</f>
        <v>0</v>
      </c>
      <c r="H1890">
        <f>LEN(Tabla_Consulta_desde_proyectos[[#This Row],[PRYApath]])/5-1</f>
        <v>1</v>
      </c>
    </row>
    <row r="1891" spans="1:8" hidden="1" x14ac:dyDescent="0.3">
      <c r="A1891" t="s">
        <v>74</v>
      </c>
      <c r="B1891" t="s">
        <v>6892</v>
      </c>
      <c r="C1891" t="s">
        <v>1088</v>
      </c>
      <c r="D1891" t="s">
        <v>6398</v>
      </c>
      <c r="F18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1">
        <f>Tabla_Consulta_desde_proyectos[[#This Row],[PRYRAhoras]]-Tabla_Consulta_desde_proyectos[[#This Row],[Actuales]]</f>
        <v>0</v>
      </c>
      <c r="H1891">
        <f>LEN(Tabla_Consulta_desde_proyectos[[#This Row],[PRYApath]])/5-1</f>
        <v>1</v>
      </c>
    </row>
    <row r="1892" spans="1:8" hidden="1" x14ac:dyDescent="0.3">
      <c r="A1892" t="s">
        <v>74</v>
      </c>
      <c r="B1892" t="s">
        <v>6893</v>
      </c>
      <c r="C1892" t="s">
        <v>1092</v>
      </c>
      <c r="D1892" t="s">
        <v>6399</v>
      </c>
      <c r="F18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2">
        <f>Tabla_Consulta_desde_proyectos[[#This Row],[PRYRAhoras]]-Tabla_Consulta_desde_proyectos[[#This Row],[Actuales]]</f>
        <v>0</v>
      </c>
      <c r="H1892">
        <f>LEN(Tabla_Consulta_desde_proyectos[[#This Row],[PRYApath]])/5-1</f>
        <v>1</v>
      </c>
    </row>
    <row r="1893" spans="1:8" hidden="1" x14ac:dyDescent="0.3">
      <c r="A1893" t="s">
        <v>74</v>
      </c>
      <c r="B1893" t="s">
        <v>6894</v>
      </c>
      <c r="C1893" t="s">
        <v>1093</v>
      </c>
      <c r="D1893" t="s">
        <v>6400</v>
      </c>
      <c r="F18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3">
        <f>Tabla_Consulta_desde_proyectos[[#This Row],[PRYRAhoras]]-Tabla_Consulta_desde_proyectos[[#This Row],[Actuales]]</f>
        <v>0</v>
      </c>
      <c r="H1893">
        <f>LEN(Tabla_Consulta_desde_proyectos[[#This Row],[PRYApath]])/5-1</f>
        <v>1</v>
      </c>
    </row>
    <row r="1894" spans="1:8" hidden="1" x14ac:dyDescent="0.3">
      <c r="A1894" t="s">
        <v>74</v>
      </c>
      <c r="B1894" t="s">
        <v>6895</v>
      </c>
      <c r="C1894" t="s">
        <v>1094</v>
      </c>
      <c r="D1894" t="s">
        <v>6401</v>
      </c>
      <c r="F18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4">
        <f>Tabla_Consulta_desde_proyectos[[#This Row],[PRYRAhoras]]-Tabla_Consulta_desde_proyectos[[#This Row],[Actuales]]</f>
        <v>0</v>
      </c>
      <c r="H1894">
        <f>LEN(Tabla_Consulta_desde_proyectos[[#This Row],[PRYApath]])/5-1</f>
        <v>1</v>
      </c>
    </row>
    <row r="1895" spans="1:8" hidden="1" x14ac:dyDescent="0.3">
      <c r="A1895" t="s">
        <v>74</v>
      </c>
      <c r="B1895" t="s">
        <v>6896</v>
      </c>
      <c r="C1895" t="s">
        <v>3904</v>
      </c>
      <c r="D1895" t="s">
        <v>6402</v>
      </c>
      <c r="F18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5">
        <f>Tabla_Consulta_desde_proyectos[[#This Row],[PRYRAhoras]]-Tabla_Consulta_desde_proyectos[[#This Row],[Actuales]]</f>
        <v>0</v>
      </c>
      <c r="H1895">
        <f>LEN(Tabla_Consulta_desde_proyectos[[#This Row],[PRYApath]])/5-1</f>
        <v>1</v>
      </c>
    </row>
    <row r="1896" spans="1:8" hidden="1" x14ac:dyDescent="0.3">
      <c r="A1896" t="s">
        <v>74</v>
      </c>
      <c r="B1896" t="s">
        <v>6897</v>
      </c>
      <c r="C1896" t="s">
        <v>3905</v>
      </c>
      <c r="D1896" t="s">
        <v>6403</v>
      </c>
      <c r="F18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6">
        <f>Tabla_Consulta_desde_proyectos[[#This Row],[PRYRAhoras]]-Tabla_Consulta_desde_proyectos[[#This Row],[Actuales]]</f>
        <v>0</v>
      </c>
      <c r="H1896">
        <f>LEN(Tabla_Consulta_desde_proyectos[[#This Row],[PRYApath]])/5-1</f>
        <v>1</v>
      </c>
    </row>
    <row r="1897" spans="1:8" hidden="1" x14ac:dyDescent="0.3">
      <c r="A1897" t="s">
        <v>74</v>
      </c>
      <c r="B1897" t="s">
        <v>6898</v>
      </c>
      <c r="C1897" t="s">
        <v>4336</v>
      </c>
      <c r="D1897" t="s">
        <v>6405</v>
      </c>
      <c r="F18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7">
        <f>Tabla_Consulta_desde_proyectos[[#This Row],[PRYRAhoras]]-Tabla_Consulta_desde_proyectos[[#This Row],[Actuales]]</f>
        <v>0</v>
      </c>
      <c r="H1897">
        <f>LEN(Tabla_Consulta_desde_proyectos[[#This Row],[PRYApath]])/5-1</f>
        <v>1</v>
      </c>
    </row>
    <row r="1898" spans="1:8" hidden="1" x14ac:dyDescent="0.3">
      <c r="A1898" t="s">
        <v>74</v>
      </c>
      <c r="B1898" t="s">
        <v>6899</v>
      </c>
      <c r="C1898" t="s">
        <v>4337</v>
      </c>
      <c r="D1898" t="s">
        <v>6407</v>
      </c>
      <c r="F18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8">
        <f>Tabla_Consulta_desde_proyectos[[#This Row],[PRYRAhoras]]-Tabla_Consulta_desde_proyectos[[#This Row],[Actuales]]</f>
        <v>0</v>
      </c>
      <c r="H1898">
        <f>LEN(Tabla_Consulta_desde_proyectos[[#This Row],[PRYApath]])/5-1</f>
        <v>1</v>
      </c>
    </row>
    <row r="1899" spans="1:8" hidden="1" x14ac:dyDescent="0.3">
      <c r="A1899" t="s">
        <v>74</v>
      </c>
      <c r="B1899" t="s">
        <v>6900</v>
      </c>
      <c r="C1899" t="s">
        <v>7427</v>
      </c>
      <c r="D1899" t="s">
        <v>7428</v>
      </c>
      <c r="F18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899">
        <f>Tabla_Consulta_desde_proyectos[[#This Row],[PRYRAhoras]]-Tabla_Consulta_desde_proyectos[[#This Row],[Actuales]]</f>
        <v>0</v>
      </c>
      <c r="H1899">
        <f>LEN(Tabla_Consulta_desde_proyectos[[#This Row],[PRYApath]])/5-1</f>
        <v>0</v>
      </c>
    </row>
    <row r="1900" spans="1:8" hidden="1" x14ac:dyDescent="0.3">
      <c r="A1900" t="s">
        <v>74</v>
      </c>
      <c r="B1900" t="s">
        <v>6903</v>
      </c>
      <c r="C1900" t="s">
        <v>326</v>
      </c>
      <c r="D1900" t="s">
        <v>6396</v>
      </c>
      <c r="F19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0">
        <f>Tabla_Consulta_desde_proyectos[[#This Row],[PRYRAhoras]]-Tabla_Consulta_desde_proyectos[[#This Row],[Actuales]]</f>
        <v>0</v>
      </c>
      <c r="H1900">
        <f>LEN(Tabla_Consulta_desde_proyectos[[#This Row],[PRYApath]])/5-1</f>
        <v>1</v>
      </c>
    </row>
    <row r="1901" spans="1:8" hidden="1" x14ac:dyDescent="0.3">
      <c r="A1901" t="s">
        <v>74</v>
      </c>
      <c r="B1901" t="s">
        <v>6904</v>
      </c>
      <c r="C1901" t="s">
        <v>1087</v>
      </c>
      <c r="D1901" t="s">
        <v>6397</v>
      </c>
      <c r="F19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1">
        <f>Tabla_Consulta_desde_proyectos[[#This Row],[PRYRAhoras]]-Tabla_Consulta_desde_proyectos[[#This Row],[Actuales]]</f>
        <v>0</v>
      </c>
      <c r="H1901">
        <f>LEN(Tabla_Consulta_desde_proyectos[[#This Row],[PRYApath]])/5-1</f>
        <v>1</v>
      </c>
    </row>
    <row r="1902" spans="1:8" hidden="1" x14ac:dyDescent="0.3">
      <c r="A1902" t="s">
        <v>74</v>
      </c>
      <c r="B1902" t="s">
        <v>6905</v>
      </c>
      <c r="C1902" t="s">
        <v>1088</v>
      </c>
      <c r="D1902" t="s">
        <v>6398</v>
      </c>
      <c r="F19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2">
        <f>Tabla_Consulta_desde_proyectos[[#This Row],[PRYRAhoras]]-Tabla_Consulta_desde_proyectos[[#This Row],[Actuales]]</f>
        <v>0</v>
      </c>
      <c r="H1902">
        <f>LEN(Tabla_Consulta_desde_proyectos[[#This Row],[PRYApath]])/5-1</f>
        <v>1</v>
      </c>
    </row>
    <row r="1903" spans="1:8" hidden="1" x14ac:dyDescent="0.3">
      <c r="A1903" t="s">
        <v>74</v>
      </c>
      <c r="B1903" t="s">
        <v>6906</v>
      </c>
      <c r="C1903" t="s">
        <v>1092</v>
      </c>
      <c r="D1903" t="s">
        <v>6399</v>
      </c>
      <c r="F19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3">
        <f>Tabla_Consulta_desde_proyectos[[#This Row],[PRYRAhoras]]-Tabla_Consulta_desde_proyectos[[#This Row],[Actuales]]</f>
        <v>0</v>
      </c>
      <c r="H1903">
        <f>LEN(Tabla_Consulta_desde_proyectos[[#This Row],[PRYApath]])/5-1</f>
        <v>1</v>
      </c>
    </row>
    <row r="1904" spans="1:8" hidden="1" x14ac:dyDescent="0.3">
      <c r="A1904" t="s">
        <v>74</v>
      </c>
      <c r="B1904" t="s">
        <v>6907</v>
      </c>
      <c r="C1904" t="s">
        <v>1093</v>
      </c>
      <c r="D1904" t="s">
        <v>6400</v>
      </c>
      <c r="F19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4">
        <f>Tabla_Consulta_desde_proyectos[[#This Row],[PRYRAhoras]]-Tabla_Consulta_desde_proyectos[[#This Row],[Actuales]]</f>
        <v>0</v>
      </c>
      <c r="H1904">
        <f>LEN(Tabla_Consulta_desde_proyectos[[#This Row],[PRYApath]])/5-1</f>
        <v>1</v>
      </c>
    </row>
    <row r="1905" spans="1:8" hidden="1" x14ac:dyDescent="0.3">
      <c r="A1905" t="s">
        <v>74</v>
      </c>
      <c r="B1905" t="s">
        <v>6908</v>
      </c>
      <c r="C1905" t="s">
        <v>1094</v>
      </c>
      <c r="D1905" t="s">
        <v>6401</v>
      </c>
      <c r="F19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5">
        <f>Tabla_Consulta_desde_proyectos[[#This Row],[PRYRAhoras]]-Tabla_Consulta_desde_proyectos[[#This Row],[Actuales]]</f>
        <v>0</v>
      </c>
      <c r="H1905">
        <f>LEN(Tabla_Consulta_desde_proyectos[[#This Row],[PRYApath]])/5-1</f>
        <v>1</v>
      </c>
    </row>
    <row r="1906" spans="1:8" hidden="1" x14ac:dyDescent="0.3">
      <c r="A1906" t="s">
        <v>74</v>
      </c>
      <c r="B1906" t="s">
        <v>6909</v>
      </c>
      <c r="C1906" t="s">
        <v>3904</v>
      </c>
      <c r="D1906" t="s">
        <v>6402</v>
      </c>
      <c r="F19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6">
        <f>Tabla_Consulta_desde_proyectos[[#This Row],[PRYRAhoras]]-Tabla_Consulta_desde_proyectos[[#This Row],[Actuales]]</f>
        <v>0</v>
      </c>
      <c r="H1906">
        <f>LEN(Tabla_Consulta_desde_proyectos[[#This Row],[PRYApath]])/5-1</f>
        <v>1</v>
      </c>
    </row>
    <row r="1907" spans="1:8" hidden="1" x14ac:dyDescent="0.3">
      <c r="A1907" t="s">
        <v>74</v>
      </c>
      <c r="B1907" t="s">
        <v>6910</v>
      </c>
      <c r="C1907" t="s">
        <v>3905</v>
      </c>
      <c r="D1907" t="s">
        <v>6403</v>
      </c>
      <c r="F19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7">
        <f>Tabla_Consulta_desde_proyectos[[#This Row],[PRYRAhoras]]-Tabla_Consulta_desde_proyectos[[#This Row],[Actuales]]</f>
        <v>0</v>
      </c>
      <c r="H1907">
        <f>LEN(Tabla_Consulta_desde_proyectos[[#This Row],[PRYApath]])/5-1</f>
        <v>1</v>
      </c>
    </row>
    <row r="1908" spans="1:8" hidden="1" x14ac:dyDescent="0.3">
      <c r="A1908" t="s">
        <v>74</v>
      </c>
      <c r="B1908" t="s">
        <v>6911</v>
      </c>
      <c r="C1908" t="s">
        <v>4336</v>
      </c>
      <c r="D1908" t="s">
        <v>6405</v>
      </c>
      <c r="F19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8">
        <f>Tabla_Consulta_desde_proyectos[[#This Row],[PRYRAhoras]]-Tabla_Consulta_desde_proyectos[[#This Row],[Actuales]]</f>
        <v>0</v>
      </c>
      <c r="H1908">
        <f>LEN(Tabla_Consulta_desde_proyectos[[#This Row],[PRYApath]])/5-1</f>
        <v>1</v>
      </c>
    </row>
    <row r="1909" spans="1:8" hidden="1" x14ac:dyDescent="0.3">
      <c r="A1909" t="s">
        <v>74</v>
      </c>
      <c r="B1909" t="s">
        <v>6912</v>
      </c>
      <c r="C1909" t="s">
        <v>4337</v>
      </c>
      <c r="D1909" t="s">
        <v>6407</v>
      </c>
      <c r="F19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09">
        <f>Tabla_Consulta_desde_proyectos[[#This Row],[PRYRAhoras]]-Tabla_Consulta_desde_proyectos[[#This Row],[Actuales]]</f>
        <v>0</v>
      </c>
      <c r="H1909">
        <f>LEN(Tabla_Consulta_desde_proyectos[[#This Row],[PRYApath]])/5-1</f>
        <v>1</v>
      </c>
    </row>
    <row r="1910" spans="1:8" hidden="1" x14ac:dyDescent="0.3">
      <c r="A1910" t="s">
        <v>74</v>
      </c>
      <c r="B1910" t="s">
        <v>6913</v>
      </c>
      <c r="C1910" t="s">
        <v>7429</v>
      </c>
      <c r="D1910" t="s">
        <v>7430</v>
      </c>
      <c r="E1910">
        <v>90.5</v>
      </c>
      <c r="F19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90.5</v>
      </c>
      <c r="G1910">
        <f>Tabla_Consulta_desde_proyectos[[#This Row],[PRYRAhoras]]-Tabla_Consulta_desde_proyectos[[#This Row],[Actuales]]</f>
        <v>0</v>
      </c>
      <c r="H1910">
        <f>LEN(Tabla_Consulta_desde_proyectos[[#This Row],[PRYApath]])/5-1</f>
        <v>0</v>
      </c>
    </row>
    <row r="1911" spans="1:8" hidden="1" x14ac:dyDescent="0.3">
      <c r="A1911" t="s">
        <v>74</v>
      </c>
      <c r="B1911" t="s">
        <v>5054</v>
      </c>
      <c r="C1911" t="s">
        <v>326</v>
      </c>
      <c r="D1911" t="s">
        <v>6958</v>
      </c>
      <c r="E1911">
        <v>1</v>
      </c>
      <c r="F19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1911">
        <f>Tabla_Consulta_desde_proyectos[[#This Row],[PRYRAhoras]]-Tabla_Consulta_desde_proyectos[[#This Row],[Actuales]]</f>
        <v>0</v>
      </c>
      <c r="H1911">
        <f>LEN(Tabla_Consulta_desde_proyectos[[#This Row],[PRYApath]])/5-1</f>
        <v>1</v>
      </c>
    </row>
    <row r="1912" spans="1:8" hidden="1" x14ac:dyDescent="0.3">
      <c r="A1912" t="s">
        <v>74</v>
      </c>
      <c r="B1912" t="s">
        <v>6916</v>
      </c>
      <c r="C1912" t="s">
        <v>1087</v>
      </c>
      <c r="D1912" t="s">
        <v>6960</v>
      </c>
      <c r="F19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12">
        <f>Tabla_Consulta_desde_proyectos[[#This Row],[PRYRAhoras]]-Tabla_Consulta_desde_proyectos[[#This Row],[Actuales]]</f>
        <v>0</v>
      </c>
      <c r="H1912">
        <f>LEN(Tabla_Consulta_desde_proyectos[[#This Row],[PRYApath]])/5-1</f>
        <v>1</v>
      </c>
    </row>
    <row r="1913" spans="1:8" hidden="1" x14ac:dyDescent="0.3">
      <c r="A1913" t="s">
        <v>74</v>
      </c>
      <c r="B1913" t="s">
        <v>6917</v>
      </c>
      <c r="C1913" t="s">
        <v>1088</v>
      </c>
      <c r="D1913" t="s">
        <v>6931</v>
      </c>
      <c r="E1913">
        <v>2.5</v>
      </c>
      <c r="F19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1913">
        <f>Tabla_Consulta_desde_proyectos[[#This Row],[PRYRAhoras]]-Tabla_Consulta_desde_proyectos[[#This Row],[Actuales]]</f>
        <v>0</v>
      </c>
      <c r="H1913">
        <f>LEN(Tabla_Consulta_desde_proyectos[[#This Row],[PRYApath]])/5-1</f>
        <v>1</v>
      </c>
    </row>
    <row r="1914" spans="1:8" hidden="1" x14ac:dyDescent="0.3">
      <c r="A1914" t="s">
        <v>74</v>
      </c>
      <c r="B1914" t="s">
        <v>5056</v>
      </c>
      <c r="C1914" t="s">
        <v>326</v>
      </c>
      <c r="D1914" t="s">
        <v>6933</v>
      </c>
      <c r="E1914">
        <v>2.5</v>
      </c>
      <c r="F19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1914">
        <f>Tabla_Consulta_desde_proyectos[[#This Row],[PRYRAhoras]]-Tabla_Consulta_desde_proyectos[[#This Row],[Actuales]]</f>
        <v>0</v>
      </c>
      <c r="H1914">
        <f>LEN(Tabla_Consulta_desde_proyectos[[#This Row],[PRYApath]])/5-1</f>
        <v>2</v>
      </c>
    </row>
    <row r="1915" spans="1:8" hidden="1" x14ac:dyDescent="0.3">
      <c r="A1915" t="s">
        <v>74</v>
      </c>
      <c r="B1915" t="s">
        <v>7431</v>
      </c>
      <c r="C1915" t="s">
        <v>1087</v>
      </c>
      <c r="D1915" t="s">
        <v>6963</v>
      </c>
      <c r="F19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15">
        <f>Tabla_Consulta_desde_proyectos[[#This Row],[PRYRAhoras]]-Tabla_Consulta_desde_proyectos[[#This Row],[Actuales]]</f>
        <v>0</v>
      </c>
      <c r="H1915">
        <f>LEN(Tabla_Consulta_desde_proyectos[[#This Row],[PRYApath]])/5-1</f>
        <v>2</v>
      </c>
    </row>
    <row r="1916" spans="1:8" hidden="1" x14ac:dyDescent="0.3">
      <c r="A1916" t="s">
        <v>74</v>
      </c>
      <c r="B1916" t="s">
        <v>6918</v>
      </c>
      <c r="C1916" t="s">
        <v>1092</v>
      </c>
      <c r="D1916" t="s">
        <v>6965</v>
      </c>
      <c r="E1916">
        <v>87</v>
      </c>
      <c r="F19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87</v>
      </c>
      <c r="G1916">
        <f>Tabla_Consulta_desde_proyectos[[#This Row],[PRYRAhoras]]-Tabla_Consulta_desde_proyectos[[#This Row],[Actuales]]</f>
        <v>0</v>
      </c>
      <c r="H1916">
        <f>LEN(Tabla_Consulta_desde_proyectos[[#This Row],[PRYApath]])/5-1</f>
        <v>1</v>
      </c>
    </row>
    <row r="1917" spans="1:8" hidden="1" x14ac:dyDescent="0.3">
      <c r="A1917" t="s">
        <v>74</v>
      </c>
      <c r="B1917" t="s">
        <v>5057</v>
      </c>
      <c r="C1917" t="s">
        <v>326</v>
      </c>
      <c r="D1917" t="s">
        <v>6965</v>
      </c>
      <c r="E1917">
        <v>87</v>
      </c>
      <c r="F19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87</v>
      </c>
      <c r="G1917">
        <f>Tabla_Consulta_desde_proyectos[[#This Row],[PRYRAhoras]]-Tabla_Consulta_desde_proyectos[[#This Row],[Actuales]]</f>
        <v>0</v>
      </c>
      <c r="H1917">
        <f>LEN(Tabla_Consulta_desde_proyectos[[#This Row],[PRYApath]])/5-1</f>
        <v>2</v>
      </c>
    </row>
    <row r="1918" spans="1:8" hidden="1" x14ac:dyDescent="0.3">
      <c r="A1918" t="s">
        <v>74</v>
      </c>
      <c r="B1918" t="s">
        <v>7432</v>
      </c>
      <c r="C1918" t="s">
        <v>1087</v>
      </c>
      <c r="D1918" t="s">
        <v>6966</v>
      </c>
      <c r="F19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18">
        <f>Tabla_Consulta_desde_proyectos[[#This Row],[PRYRAhoras]]-Tabla_Consulta_desde_proyectos[[#This Row],[Actuales]]</f>
        <v>0</v>
      </c>
      <c r="H1918">
        <f>LEN(Tabla_Consulta_desde_proyectos[[#This Row],[PRYApath]])/5-1</f>
        <v>2</v>
      </c>
    </row>
    <row r="1919" spans="1:8" hidden="1" x14ac:dyDescent="0.3">
      <c r="A1919" t="s">
        <v>74</v>
      </c>
      <c r="B1919" t="s">
        <v>7433</v>
      </c>
      <c r="C1919" t="s">
        <v>1088</v>
      </c>
      <c r="D1919" t="s">
        <v>6968</v>
      </c>
      <c r="F19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19">
        <f>Tabla_Consulta_desde_proyectos[[#This Row],[PRYRAhoras]]-Tabla_Consulta_desde_proyectos[[#This Row],[Actuales]]</f>
        <v>0</v>
      </c>
      <c r="H1919">
        <f>LEN(Tabla_Consulta_desde_proyectos[[#This Row],[PRYApath]])/5-1</f>
        <v>2</v>
      </c>
    </row>
    <row r="1920" spans="1:8" hidden="1" x14ac:dyDescent="0.3">
      <c r="A1920" t="s">
        <v>74</v>
      </c>
      <c r="B1920" t="s">
        <v>7434</v>
      </c>
      <c r="C1920" t="s">
        <v>1092</v>
      </c>
      <c r="D1920" t="s">
        <v>6939</v>
      </c>
      <c r="F19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0">
        <f>Tabla_Consulta_desde_proyectos[[#This Row],[PRYRAhoras]]-Tabla_Consulta_desde_proyectos[[#This Row],[Actuales]]</f>
        <v>0</v>
      </c>
      <c r="H1920">
        <f>LEN(Tabla_Consulta_desde_proyectos[[#This Row],[PRYApath]])/5-1</f>
        <v>2</v>
      </c>
    </row>
    <row r="1921" spans="1:8" hidden="1" x14ac:dyDescent="0.3">
      <c r="A1921" t="s">
        <v>74</v>
      </c>
      <c r="B1921" t="s">
        <v>7435</v>
      </c>
      <c r="C1921" t="s">
        <v>1093</v>
      </c>
      <c r="D1921" t="s">
        <v>6971</v>
      </c>
      <c r="F19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1">
        <f>Tabla_Consulta_desde_proyectos[[#This Row],[PRYRAhoras]]-Tabla_Consulta_desde_proyectos[[#This Row],[Actuales]]</f>
        <v>0</v>
      </c>
      <c r="H1921">
        <f>LEN(Tabla_Consulta_desde_proyectos[[#This Row],[PRYApath]])/5-1</f>
        <v>2</v>
      </c>
    </row>
    <row r="1922" spans="1:8" hidden="1" x14ac:dyDescent="0.3">
      <c r="A1922" t="s">
        <v>74</v>
      </c>
      <c r="B1922" t="s">
        <v>6919</v>
      </c>
      <c r="C1922" t="s">
        <v>1093</v>
      </c>
      <c r="D1922" t="s">
        <v>6972</v>
      </c>
      <c r="F19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2">
        <f>Tabla_Consulta_desde_proyectos[[#This Row],[PRYRAhoras]]-Tabla_Consulta_desde_proyectos[[#This Row],[Actuales]]</f>
        <v>0</v>
      </c>
      <c r="H1922">
        <f>LEN(Tabla_Consulta_desde_proyectos[[#This Row],[PRYApath]])/5-1</f>
        <v>1</v>
      </c>
    </row>
    <row r="1923" spans="1:8" hidden="1" x14ac:dyDescent="0.3">
      <c r="A1923" t="s">
        <v>74</v>
      </c>
      <c r="B1923" t="s">
        <v>6920</v>
      </c>
      <c r="C1923" t="s">
        <v>1094</v>
      </c>
      <c r="D1923" t="s">
        <v>6974</v>
      </c>
      <c r="F19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3">
        <f>Tabla_Consulta_desde_proyectos[[#This Row],[PRYRAhoras]]-Tabla_Consulta_desde_proyectos[[#This Row],[Actuales]]</f>
        <v>0</v>
      </c>
      <c r="H1923">
        <f>LEN(Tabla_Consulta_desde_proyectos[[#This Row],[PRYApath]])/5-1</f>
        <v>1</v>
      </c>
    </row>
    <row r="1924" spans="1:8" hidden="1" x14ac:dyDescent="0.3">
      <c r="A1924" t="s">
        <v>74</v>
      </c>
      <c r="B1924" t="s">
        <v>6921</v>
      </c>
      <c r="C1924" t="s">
        <v>3904</v>
      </c>
      <c r="D1924" t="s">
        <v>6975</v>
      </c>
      <c r="F19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4">
        <f>Tabla_Consulta_desde_proyectos[[#This Row],[PRYRAhoras]]-Tabla_Consulta_desde_proyectos[[#This Row],[Actuales]]</f>
        <v>0</v>
      </c>
      <c r="H1924">
        <f>LEN(Tabla_Consulta_desde_proyectos[[#This Row],[PRYApath]])/5-1</f>
        <v>1</v>
      </c>
    </row>
    <row r="1925" spans="1:8" hidden="1" x14ac:dyDescent="0.3">
      <c r="A1925" t="s">
        <v>74</v>
      </c>
      <c r="B1925" t="s">
        <v>6922</v>
      </c>
      <c r="C1925" t="s">
        <v>3905</v>
      </c>
      <c r="D1925" t="s">
        <v>6977</v>
      </c>
      <c r="F19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5">
        <f>Tabla_Consulta_desde_proyectos[[#This Row],[PRYRAhoras]]-Tabla_Consulta_desde_proyectos[[#This Row],[Actuales]]</f>
        <v>0</v>
      </c>
      <c r="H1925">
        <f>LEN(Tabla_Consulta_desde_proyectos[[#This Row],[PRYApath]])/5-1</f>
        <v>1</v>
      </c>
    </row>
    <row r="1926" spans="1:8" hidden="1" x14ac:dyDescent="0.3">
      <c r="A1926" t="s">
        <v>74</v>
      </c>
      <c r="B1926" t="s">
        <v>6923</v>
      </c>
      <c r="C1926" t="s">
        <v>4336</v>
      </c>
      <c r="D1926" t="s">
        <v>6979</v>
      </c>
      <c r="F19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6">
        <f>Tabla_Consulta_desde_proyectos[[#This Row],[PRYRAhoras]]-Tabla_Consulta_desde_proyectos[[#This Row],[Actuales]]</f>
        <v>0</v>
      </c>
      <c r="H1926">
        <f>LEN(Tabla_Consulta_desde_proyectos[[#This Row],[PRYApath]])/5-1</f>
        <v>1</v>
      </c>
    </row>
    <row r="1927" spans="1:8" hidden="1" x14ac:dyDescent="0.3">
      <c r="A1927" t="s">
        <v>74</v>
      </c>
      <c r="B1927" t="s">
        <v>6924</v>
      </c>
      <c r="C1927" t="s">
        <v>4337</v>
      </c>
      <c r="D1927" t="s">
        <v>6981</v>
      </c>
      <c r="F19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7">
        <f>Tabla_Consulta_desde_proyectos[[#This Row],[PRYRAhoras]]-Tabla_Consulta_desde_proyectos[[#This Row],[Actuales]]</f>
        <v>0</v>
      </c>
      <c r="H1927">
        <f>LEN(Tabla_Consulta_desde_proyectos[[#This Row],[PRYApath]])/5-1</f>
        <v>1</v>
      </c>
    </row>
    <row r="1928" spans="1:8" hidden="1" x14ac:dyDescent="0.3">
      <c r="A1928" t="s">
        <v>74</v>
      </c>
      <c r="B1928" t="s">
        <v>7436</v>
      </c>
      <c r="C1928" t="s">
        <v>4338</v>
      </c>
      <c r="D1928" t="s">
        <v>6983</v>
      </c>
      <c r="F19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8">
        <f>Tabla_Consulta_desde_proyectos[[#This Row],[PRYRAhoras]]-Tabla_Consulta_desde_proyectos[[#This Row],[Actuales]]</f>
        <v>0</v>
      </c>
      <c r="H1928">
        <f>LEN(Tabla_Consulta_desde_proyectos[[#This Row],[PRYApath]])/5-1</f>
        <v>1</v>
      </c>
    </row>
    <row r="1929" spans="1:8" hidden="1" x14ac:dyDescent="0.3">
      <c r="A1929" t="s">
        <v>74</v>
      </c>
      <c r="B1929" t="s">
        <v>7437</v>
      </c>
      <c r="C1929" t="s">
        <v>326</v>
      </c>
      <c r="D1929" t="s">
        <v>6985</v>
      </c>
      <c r="F19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29">
        <f>Tabla_Consulta_desde_proyectos[[#This Row],[PRYRAhoras]]-Tabla_Consulta_desde_proyectos[[#This Row],[Actuales]]</f>
        <v>0</v>
      </c>
      <c r="H1929">
        <f>LEN(Tabla_Consulta_desde_proyectos[[#This Row],[PRYApath]])/5-1</f>
        <v>2</v>
      </c>
    </row>
    <row r="1930" spans="1:8" hidden="1" x14ac:dyDescent="0.3">
      <c r="A1930" t="s">
        <v>74</v>
      </c>
      <c r="B1930" t="s">
        <v>7438</v>
      </c>
      <c r="C1930" t="s">
        <v>1087</v>
      </c>
      <c r="D1930" t="s">
        <v>6986</v>
      </c>
      <c r="F19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0">
        <f>Tabla_Consulta_desde_proyectos[[#This Row],[PRYRAhoras]]-Tabla_Consulta_desde_proyectos[[#This Row],[Actuales]]</f>
        <v>0</v>
      </c>
      <c r="H1930">
        <f>LEN(Tabla_Consulta_desde_proyectos[[#This Row],[PRYApath]])/5-1</f>
        <v>2</v>
      </c>
    </row>
    <row r="1931" spans="1:8" hidden="1" x14ac:dyDescent="0.3">
      <c r="A1931" t="s">
        <v>74</v>
      </c>
      <c r="B1931" t="s">
        <v>7439</v>
      </c>
      <c r="C1931" t="s">
        <v>1088</v>
      </c>
      <c r="D1931" t="s">
        <v>6988</v>
      </c>
      <c r="F19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1">
        <f>Tabla_Consulta_desde_proyectos[[#This Row],[PRYRAhoras]]-Tabla_Consulta_desde_proyectos[[#This Row],[Actuales]]</f>
        <v>0</v>
      </c>
      <c r="H1931">
        <f>LEN(Tabla_Consulta_desde_proyectos[[#This Row],[PRYApath]])/5-1</f>
        <v>2</v>
      </c>
    </row>
    <row r="1932" spans="1:8" hidden="1" x14ac:dyDescent="0.3">
      <c r="A1932" t="s">
        <v>74</v>
      </c>
      <c r="B1932" t="s">
        <v>7440</v>
      </c>
      <c r="C1932" t="s">
        <v>4339</v>
      </c>
      <c r="D1932" t="s">
        <v>6990</v>
      </c>
      <c r="F19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2">
        <f>Tabla_Consulta_desde_proyectos[[#This Row],[PRYRAhoras]]-Tabla_Consulta_desde_proyectos[[#This Row],[Actuales]]</f>
        <v>0</v>
      </c>
      <c r="H1932">
        <f>LEN(Tabla_Consulta_desde_proyectos[[#This Row],[PRYApath]])/5-1</f>
        <v>1</v>
      </c>
    </row>
    <row r="1933" spans="1:8" hidden="1" x14ac:dyDescent="0.3">
      <c r="A1933" t="s">
        <v>5059</v>
      </c>
      <c r="B1933" t="s">
        <v>1085</v>
      </c>
      <c r="C1933" t="s">
        <v>7165</v>
      </c>
      <c r="D1933" t="s">
        <v>6388</v>
      </c>
      <c r="E1933">
        <v>1</v>
      </c>
      <c r="F19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1933">
        <f>Tabla_Consulta_desde_proyectos[[#This Row],[PRYRAhoras]]-Tabla_Consulta_desde_proyectos[[#This Row],[Actuales]]</f>
        <v>0</v>
      </c>
      <c r="H1933">
        <f>LEN(Tabla_Consulta_desde_proyectos[[#This Row],[PRYApath]])/5-1</f>
        <v>0</v>
      </c>
    </row>
    <row r="1934" spans="1:8" hidden="1" x14ac:dyDescent="0.3">
      <c r="A1934" t="s">
        <v>5059</v>
      </c>
      <c r="B1934" t="s">
        <v>1086</v>
      </c>
      <c r="C1934" t="s">
        <v>6387</v>
      </c>
      <c r="D1934" t="s">
        <v>6388</v>
      </c>
      <c r="E1934">
        <v>1</v>
      </c>
      <c r="F19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1934">
        <f>Tabla_Consulta_desde_proyectos[[#This Row],[PRYRAhoras]]-Tabla_Consulta_desde_proyectos[[#This Row],[Actuales]]</f>
        <v>0</v>
      </c>
      <c r="H1934">
        <f>LEN(Tabla_Consulta_desde_proyectos[[#This Row],[PRYApath]])/5-1</f>
        <v>1</v>
      </c>
    </row>
    <row r="1935" spans="1:8" hidden="1" x14ac:dyDescent="0.3">
      <c r="A1935" t="s">
        <v>5059</v>
      </c>
      <c r="B1935" t="s">
        <v>4925</v>
      </c>
      <c r="C1935" t="s">
        <v>326</v>
      </c>
      <c r="D1935" t="s">
        <v>6389</v>
      </c>
      <c r="E1935">
        <v>1</v>
      </c>
      <c r="F19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1935">
        <f>Tabla_Consulta_desde_proyectos[[#This Row],[PRYRAhoras]]-Tabla_Consulta_desde_proyectos[[#This Row],[Actuales]]</f>
        <v>0</v>
      </c>
      <c r="H1935">
        <f>LEN(Tabla_Consulta_desde_proyectos[[#This Row],[PRYApath]])/5-1</f>
        <v>2</v>
      </c>
    </row>
    <row r="1936" spans="1:8" hidden="1" x14ac:dyDescent="0.3">
      <c r="A1936" t="s">
        <v>5059</v>
      </c>
      <c r="B1936" t="s">
        <v>4926</v>
      </c>
      <c r="C1936" t="s">
        <v>1087</v>
      </c>
      <c r="D1936" t="s">
        <v>6390</v>
      </c>
      <c r="F19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6">
        <f>Tabla_Consulta_desde_proyectos[[#This Row],[PRYRAhoras]]-Tabla_Consulta_desde_proyectos[[#This Row],[Actuales]]</f>
        <v>0</v>
      </c>
      <c r="H1936">
        <f>LEN(Tabla_Consulta_desde_proyectos[[#This Row],[PRYApath]])/5-1</f>
        <v>2</v>
      </c>
    </row>
    <row r="1937" spans="1:8" hidden="1" x14ac:dyDescent="0.3">
      <c r="A1937" t="s">
        <v>5059</v>
      </c>
      <c r="B1937" t="s">
        <v>4927</v>
      </c>
      <c r="C1937" t="s">
        <v>1088</v>
      </c>
      <c r="D1937" t="s">
        <v>6391</v>
      </c>
      <c r="F19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7">
        <f>Tabla_Consulta_desde_proyectos[[#This Row],[PRYRAhoras]]-Tabla_Consulta_desde_proyectos[[#This Row],[Actuales]]</f>
        <v>0</v>
      </c>
      <c r="H1937">
        <f>LEN(Tabla_Consulta_desde_proyectos[[#This Row],[PRYApath]])/5-1</f>
        <v>2</v>
      </c>
    </row>
    <row r="1938" spans="1:8" hidden="1" x14ac:dyDescent="0.3">
      <c r="A1938" t="s">
        <v>5059</v>
      </c>
      <c r="B1938" t="s">
        <v>4708</v>
      </c>
      <c r="C1938" t="s">
        <v>1092</v>
      </c>
      <c r="D1938" t="s">
        <v>7147</v>
      </c>
      <c r="F19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8">
        <f>Tabla_Consulta_desde_proyectos[[#This Row],[PRYRAhoras]]-Tabla_Consulta_desde_proyectos[[#This Row],[Actuales]]</f>
        <v>0</v>
      </c>
      <c r="H1938">
        <f>LEN(Tabla_Consulta_desde_proyectos[[#This Row],[PRYApath]])/5-1</f>
        <v>2</v>
      </c>
    </row>
    <row r="1939" spans="1:8" hidden="1" x14ac:dyDescent="0.3">
      <c r="A1939" t="s">
        <v>5059</v>
      </c>
      <c r="B1939" t="s">
        <v>6393</v>
      </c>
      <c r="C1939" t="s">
        <v>1093</v>
      </c>
      <c r="D1939" t="s">
        <v>4537</v>
      </c>
      <c r="F19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39">
        <f>Tabla_Consulta_desde_proyectos[[#This Row],[PRYRAhoras]]-Tabla_Consulta_desde_proyectos[[#This Row],[Actuales]]</f>
        <v>0</v>
      </c>
      <c r="H1939">
        <f>LEN(Tabla_Consulta_desde_proyectos[[#This Row],[PRYApath]])/5-1</f>
        <v>2</v>
      </c>
    </row>
    <row r="1940" spans="1:8" hidden="1" x14ac:dyDescent="0.3">
      <c r="A1940" t="s">
        <v>5059</v>
      </c>
      <c r="B1940" t="s">
        <v>1089</v>
      </c>
      <c r="C1940" t="s">
        <v>7441</v>
      </c>
      <c r="D1940" t="s">
        <v>7442</v>
      </c>
      <c r="F19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0">
        <f>Tabla_Consulta_desde_proyectos[[#This Row],[PRYRAhoras]]-Tabla_Consulta_desde_proyectos[[#This Row],[Actuales]]</f>
        <v>0</v>
      </c>
      <c r="H1940">
        <f>LEN(Tabla_Consulta_desde_proyectos[[#This Row],[PRYApath]])/5-1</f>
        <v>0</v>
      </c>
    </row>
    <row r="1941" spans="1:8" hidden="1" x14ac:dyDescent="0.3">
      <c r="A1941" t="s">
        <v>5059</v>
      </c>
      <c r="B1941" t="s">
        <v>1090</v>
      </c>
      <c r="C1941" t="s">
        <v>326</v>
      </c>
      <c r="D1941" t="s">
        <v>6396</v>
      </c>
      <c r="F19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1">
        <f>Tabla_Consulta_desde_proyectos[[#This Row],[PRYRAhoras]]-Tabla_Consulta_desde_proyectos[[#This Row],[Actuales]]</f>
        <v>0</v>
      </c>
      <c r="H1941">
        <f>LEN(Tabla_Consulta_desde_proyectos[[#This Row],[PRYApath]])/5-1</f>
        <v>1</v>
      </c>
    </row>
    <row r="1942" spans="1:8" hidden="1" x14ac:dyDescent="0.3">
      <c r="A1942" t="s">
        <v>5059</v>
      </c>
      <c r="B1942" t="s">
        <v>1091</v>
      </c>
      <c r="C1942" t="s">
        <v>1087</v>
      </c>
      <c r="D1942" t="s">
        <v>6397</v>
      </c>
      <c r="F19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2">
        <f>Tabla_Consulta_desde_proyectos[[#This Row],[PRYRAhoras]]-Tabla_Consulta_desde_proyectos[[#This Row],[Actuales]]</f>
        <v>0</v>
      </c>
      <c r="H1942">
        <f>LEN(Tabla_Consulta_desde_proyectos[[#This Row],[PRYApath]])/5-1</f>
        <v>1</v>
      </c>
    </row>
    <row r="1943" spans="1:8" hidden="1" x14ac:dyDescent="0.3">
      <c r="A1943" t="s">
        <v>5059</v>
      </c>
      <c r="B1943" t="s">
        <v>4539</v>
      </c>
      <c r="C1943" t="s">
        <v>1088</v>
      </c>
      <c r="D1943" t="s">
        <v>6398</v>
      </c>
      <c r="F19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3">
        <f>Tabla_Consulta_desde_proyectos[[#This Row],[PRYRAhoras]]-Tabla_Consulta_desde_proyectos[[#This Row],[Actuales]]</f>
        <v>0</v>
      </c>
      <c r="H1943">
        <f>LEN(Tabla_Consulta_desde_proyectos[[#This Row],[PRYApath]])/5-1</f>
        <v>1</v>
      </c>
    </row>
    <row r="1944" spans="1:8" hidden="1" x14ac:dyDescent="0.3">
      <c r="A1944" t="s">
        <v>5059</v>
      </c>
      <c r="B1944" t="s">
        <v>4542</v>
      </c>
      <c r="C1944" t="s">
        <v>1092</v>
      </c>
      <c r="D1944" t="s">
        <v>6399</v>
      </c>
      <c r="F19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4">
        <f>Tabla_Consulta_desde_proyectos[[#This Row],[PRYRAhoras]]-Tabla_Consulta_desde_proyectos[[#This Row],[Actuales]]</f>
        <v>0</v>
      </c>
      <c r="H1944">
        <f>LEN(Tabla_Consulta_desde_proyectos[[#This Row],[PRYApath]])/5-1</f>
        <v>1</v>
      </c>
    </row>
    <row r="1945" spans="1:8" hidden="1" x14ac:dyDescent="0.3">
      <c r="A1945" t="s">
        <v>5059</v>
      </c>
      <c r="B1945" t="s">
        <v>5386</v>
      </c>
      <c r="C1945" t="s">
        <v>1093</v>
      </c>
      <c r="D1945" t="s">
        <v>6400</v>
      </c>
      <c r="F19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5">
        <f>Tabla_Consulta_desde_proyectos[[#This Row],[PRYRAhoras]]-Tabla_Consulta_desde_proyectos[[#This Row],[Actuales]]</f>
        <v>0</v>
      </c>
      <c r="H1945">
        <f>LEN(Tabla_Consulta_desde_proyectos[[#This Row],[PRYApath]])/5-1</f>
        <v>1</v>
      </c>
    </row>
    <row r="1946" spans="1:8" hidden="1" x14ac:dyDescent="0.3">
      <c r="A1946" t="s">
        <v>5059</v>
      </c>
      <c r="B1946" t="s">
        <v>4965</v>
      </c>
      <c r="C1946" t="s">
        <v>1094</v>
      </c>
      <c r="D1946" t="s">
        <v>6401</v>
      </c>
      <c r="F19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6">
        <f>Tabla_Consulta_desde_proyectos[[#This Row],[PRYRAhoras]]-Tabla_Consulta_desde_proyectos[[#This Row],[Actuales]]</f>
        <v>0</v>
      </c>
      <c r="H1946">
        <f>LEN(Tabla_Consulta_desde_proyectos[[#This Row],[PRYApath]])/5-1</f>
        <v>1</v>
      </c>
    </row>
    <row r="1947" spans="1:8" hidden="1" x14ac:dyDescent="0.3">
      <c r="A1947" t="s">
        <v>5059</v>
      </c>
      <c r="B1947" t="s">
        <v>4966</v>
      </c>
      <c r="C1947" t="s">
        <v>3904</v>
      </c>
      <c r="D1947" t="s">
        <v>6402</v>
      </c>
      <c r="F19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7">
        <f>Tabla_Consulta_desde_proyectos[[#This Row],[PRYRAhoras]]-Tabla_Consulta_desde_proyectos[[#This Row],[Actuales]]</f>
        <v>0</v>
      </c>
      <c r="H1947">
        <f>LEN(Tabla_Consulta_desde_proyectos[[#This Row],[PRYApath]])/5-1</f>
        <v>1</v>
      </c>
    </row>
    <row r="1948" spans="1:8" hidden="1" x14ac:dyDescent="0.3">
      <c r="A1948" t="s">
        <v>5059</v>
      </c>
      <c r="B1948" t="s">
        <v>4969</v>
      </c>
      <c r="C1948" t="s">
        <v>3905</v>
      </c>
      <c r="D1948" t="s">
        <v>6403</v>
      </c>
      <c r="F19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8">
        <f>Tabla_Consulta_desde_proyectos[[#This Row],[PRYRAhoras]]-Tabla_Consulta_desde_proyectos[[#This Row],[Actuales]]</f>
        <v>0</v>
      </c>
      <c r="H1948">
        <f>LEN(Tabla_Consulta_desde_proyectos[[#This Row],[PRYApath]])/5-1</f>
        <v>1</v>
      </c>
    </row>
    <row r="1949" spans="1:8" hidden="1" x14ac:dyDescent="0.3">
      <c r="A1949" t="s">
        <v>5059</v>
      </c>
      <c r="B1949" t="s">
        <v>6404</v>
      </c>
      <c r="C1949" t="s">
        <v>4336</v>
      </c>
      <c r="D1949" t="s">
        <v>6405</v>
      </c>
      <c r="F19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49">
        <f>Tabla_Consulta_desde_proyectos[[#This Row],[PRYRAhoras]]-Tabla_Consulta_desde_proyectos[[#This Row],[Actuales]]</f>
        <v>0</v>
      </c>
      <c r="H1949">
        <f>LEN(Tabla_Consulta_desde_proyectos[[#This Row],[PRYApath]])/5-1</f>
        <v>1</v>
      </c>
    </row>
    <row r="1950" spans="1:8" hidden="1" x14ac:dyDescent="0.3">
      <c r="A1950" t="s">
        <v>5059</v>
      </c>
      <c r="B1950" t="s">
        <v>6406</v>
      </c>
      <c r="C1950" t="s">
        <v>4337</v>
      </c>
      <c r="D1950" t="s">
        <v>6407</v>
      </c>
      <c r="F19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0">
        <f>Tabla_Consulta_desde_proyectos[[#This Row],[PRYRAhoras]]-Tabla_Consulta_desde_proyectos[[#This Row],[Actuales]]</f>
        <v>0</v>
      </c>
      <c r="H1950">
        <f>LEN(Tabla_Consulta_desde_proyectos[[#This Row],[PRYApath]])/5-1</f>
        <v>1</v>
      </c>
    </row>
    <row r="1951" spans="1:8" hidden="1" x14ac:dyDescent="0.3">
      <c r="A1951" t="s">
        <v>5059</v>
      </c>
      <c r="B1951" t="s">
        <v>1095</v>
      </c>
      <c r="C1951" t="s">
        <v>7443</v>
      </c>
      <c r="D1951" t="s">
        <v>7444</v>
      </c>
      <c r="F19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1">
        <f>Tabla_Consulta_desde_proyectos[[#This Row],[PRYRAhoras]]-Tabla_Consulta_desde_proyectos[[#This Row],[Actuales]]</f>
        <v>0</v>
      </c>
      <c r="H1951">
        <f>LEN(Tabla_Consulta_desde_proyectos[[#This Row],[PRYApath]])/5-1</f>
        <v>0</v>
      </c>
    </row>
    <row r="1952" spans="1:8" hidden="1" x14ac:dyDescent="0.3">
      <c r="A1952" t="s">
        <v>5059</v>
      </c>
      <c r="B1952" t="s">
        <v>1096</v>
      </c>
      <c r="C1952" t="s">
        <v>326</v>
      </c>
      <c r="D1952" t="s">
        <v>6396</v>
      </c>
      <c r="F19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2">
        <f>Tabla_Consulta_desde_proyectos[[#This Row],[PRYRAhoras]]-Tabla_Consulta_desde_proyectos[[#This Row],[Actuales]]</f>
        <v>0</v>
      </c>
      <c r="H1952">
        <f>LEN(Tabla_Consulta_desde_proyectos[[#This Row],[PRYApath]])/5-1</f>
        <v>1</v>
      </c>
    </row>
    <row r="1953" spans="1:8" hidden="1" x14ac:dyDescent="0.3">
      <c r="A1953" t="s">
        <v>5059</v>
      </c>
      <c r="B1953" t="s">
        <v>3515</v>
      </c>
      <c r="C1953" t="s">
        <v>1087</v>
      </c>
      <c r="D1953" t="s">
        <v>6397</v>
      </c>
      <c r="F19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3">
        <f>Tabla_Consulta_desde_proyectos[[#This Row],[PRYRAhoras]]-Tabla_Consulta_desde_proyectos[[#This Row],[Actuales]]</f>
        <v>0</v>
      </c>
      <c r="H1953">
        <f>LEN(Tabla_Consulta_desde_proyectos[[#This Row],[PRYApath]])/5-1</f>
        <v>1</v>
      </c>
    </row>
    <row r="1954" spans="1:8" hidden="1" x14ac:dyDescent="0.3">
      <c r="A1954" t="s">
        <v>5059</v>
      </c>
      <c r="B1954" t="s">
        <v>3516</v>
      </c>
      <c r="C1954" t="s">
        <v>1088</v>
      </c>
      <c r="D1954" t="s">
        <v>6398</v>
      </c>
      <c r="F19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4">
        <f>Tabla_Consulta_desde_proyectos[[#This Row],[PRYRAhoras]]-Tabla_Consulta_desde_proyectos[[#This Row],[Actuales]]</f>
        <v>0</v>
      </c>
      <c r="H1954">
        <f>LEN(Tabla_Consulta_desde_proyectos[[#This Row],[PRYApath]])/5-1</f>
        <v>1</v>
      </c>
    </row>
    <row r="1955" spans="1:8" hidden="1" x14ac:dyDescent="0.3">
      <c r="A1955" t="s">
        <v>5059</v>
      </c>
      <c r="B1955" t="s">
        <v>3517</v>
      </c>
      <c r="C1955" t="s">
        <v>1092</v>
      </c>
      <c r="D1955" t="s">
        <v>6399</v>
      </c>
      <c r="F19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5">
        <f>Tabla_Consulta_desde_proyectos[[#This Row],[PRYRAhoras]]-Tabla_Consulta_desde_proyectos[[#This Row],[Actuales]]</f>
        <v>0</v>
      </c>
      <c r="H1955">
        <f>LEN(Tabla_Consulta_desde_proyectos[[#This Row],[PRYApath]])/5-1</f>
        <v>1</v>
      </c>
    </row>
    <row r="1956" spans="1:8" hidden="1" x14ac:dyDescent="0.3">
      <c r="A1956" t="s">
        <v>5059</v>
      </c>
      <c r="B1956" t="s">
        <v>5507</v>
      </c>
      <c r="C1956" t="s">
        <v>1093</v>
      </c>
      <c r="D1956" t="s">
        <v>6400</v>
      </c>
      <c r="F19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6">
        <f>Tabla_Consulta_desde_proyectos[[#This Row],[PRYRAhoras]]-Tabla_Consulta_desde_proyectos[[#This Row],[Actuales]]</f>
        <v>0</v>
      </c>
      <c r="H1956">
        <f>LEN(Tabla_Consulta_desde_proyectos[[#This Row],[PRYApath]])/5-1</f>
        <v>1</v>
      </c>
    </row>
    <row r="1957" spans="1:8" hidden="1" x14ac:dyDescent="0.3">
      <c r="A1957" t="s">
        <v>5059</v>
      </c>
      <c r="B1957" t="s">
        <v>5003</v>
      </c>
      <c r="C1957" t="s">
        <v>1094</v>
      </c>
      <c r="D1957" t="s">
        <v>6401</v>
      </c>
      <c r="F19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7">
        <f>Tabla_Consulta_desde_proyectos[[#This Row],[PRYRAhoras]]-Tabla_Consulta_desde_proyectos[[#This Row],[Actuales]]</f>
        <v>0</v>
      </c>
      <c r="H1957">
        <f>LEN(Tabla_Consulta_desde_proyectos[[#This Row],[PRYApath]])/5-1</f>
        <v>1</v>
      </c>
    </row>
    <row r="1958" spans="1:8" hidden="1" x14ac:dyDescent="0.3">
      <c r="A1958" t="s">
        <v>5059</v>
      </c>
      <c r="B1958" t="s">
        <v>5005</v>
      </c>
      <c r="C1958" t="s">
        <v>3904</v>
      </c>
      <c r="D1958" t="s">
        <v>6402</v>
      </c>
      <c r="F19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8">
        <f>Tabla_Consulta_desde_proyectos[[#This Row],[PRYRAhoras]]-Tabla_Consulta_desde_proyectos[[#This Row],[Actuales]]</f>
        <v>0</v>
      </c>
      <c r="H1958">
        <f>LEN(Tabla_Consulta_desde_proyectos[[#This Row],[PRYApath]])/5-1</f>
        <v>1</v>
      </c>
    </row>
    <row r="1959" spans="1:8" hidden="1" x14ac:dyDescent="0.3">
      <c r="A1959" t="s">
        <v>5059</v>
      </c>
      <c r="B1959" t="s">
        <v>5006</v>
      </c>
      <c r="C1959" t="s">
        <v>3905</v>
      </c>
      <c r="D1959" t="s">
        <v>6403</v>
      </c>
      <c r="F19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59">
        <f>Tabla_Consulta_desde_proyectos[[#This Row],[PRYRAhoras]]-Tabla_Consulta_desde_proyectos[[#This Row],[Actuales]]</f>
        <v>0</v>
      </c>
      <c r="H1959">
        <f>LEN(Tabla_Consulta_desde_proyectos[[#This Row],[PRYApath]])/5-1</f>
        <v>1</v>
      </c>
    </row>
    <row r="1960" spans="1:8" hidden="1" x14ac:dyDescent="0.3">
      <c r="A1960" t="s">
        <v>5059</v>
      </c>
      <c r="B1960" t="s">
        <v>6410</v>
      </c>
      <c r="C1960" t="s">
        <v>4336</v>
      </c>
      <c r="D1960" t="s">
        <v>6405</v>
      </c>
      <c r="F19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0">
        <f>Tabla_Consulta_desde_proyectos[[#This Row],[PRYRAhoras]]-Tabla_Consulta_desde_proyectos[[#This Row],[Actuales]]</f>
        <v>0</v>
      </c>
      <c r="H1960">
        <f>LEN(Tabla_Consulta_desde_proyectos[[#This Row],[PRYApath]])/5-1</f>
        <v>1</v>
      </c>
    </row>
    <row r="1961" spans="1:8" hidden="1" x14ac:dyDescent="0.3">
      <c r="A1961" t="s">
        <v>5059</v>
      </c>
      <c r="B1961" t="s">
        <v>6411</v>
      </c>
      <c r="C1961" t="s">
        <v>4337</v>
      </c>
      <c r="D1961" t="s">
        <v>6407</v>
      </c>
      <c r="F19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1">
        <f>Tabla_Consulta_desde_proyectos[[#This Row],[PRYRAhoras]]-Tabla_Consulta_desde_proyectos[[#This Row],[Actuales]]</f>
        <v>0</v>
      </c>
      <c r="H1961">
        <f>LEN(Tabla_Consulta_desde_proyectos[[#This Row],[PRYApath]])/5-1</f>
        <v>1</v>
      </c>
    </row>
    <row r="1962" spans="1:8" hidden="1" x14ac:dyDescent="0.3">
      <c r="A1962" t="s">
        <v>5059</v>
      </c>
      <c r="B1962" t="s">
        <v>3877</v>
      </c>
      <c r="C1962" t="s">
        <v>7445</v>
      </c>
      <c r="D1962" t="s">
        <v>7446</v>
      </c>
      <c r="F19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2">
        <f>Tabla_Consulta_desde_proyectos[[#This Row],[PRYRAhoras]]-Tabla_Consulta_desde_proyectos[[#This Row],[Actuales]]</f>
        <v>0</v>
      </c>
      <c r="H1962">
        <f>LEN(Tabla_Consulta_desde_proyectos[[#This Row],[PRYApath]])/5-1</f>
        <v>0</v>
      </c>
    </row>
    <row r="1963" spans="1:8" hidden="1" x14ac:dyDescent="0.3">
      <c r="A1963" t="s">
        <v>5059</v>
      </c>
      <c r="B1963" t="s">
        <v>3874</v>
      </c>
      <c r="C1963" t="s">
        <v>326</v>
      </c>
      <c r="D1963" t="s">
        <v>6396</v>
      </c>
      <c r="F19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3">
        <f>Tabla_Consulta_desde_proyectos[[#This Row],[PRYRAhoras]]-Tabla_Consulta_desde_proyectos[[#This Row],[Actuales]]</f>
        <v>0</v>
      </c>
      <c r="H1963">
        <f>LEN(Tabla_Consulta_desde_proyectos[[#This Row],[PRYApath]])/5-1</f>
        <v>1</v>
      </c>
    </row>
    <row r="1964" spans="1:8" hidden="1" x14ac:dyDescent="0.3">
      <c r="A1964" t="s">
        <v>5059</v>
      </c>
      <c r="B1964" t="s">
        <v>4460</v>
      </c>
      <c r="C1964" t="s">
        <v>1087</v>
      </c>
      <c r="D1964" t="s">
        <v>6397</v>
      </c>
      <c r="F19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4">
        <f>Tabla_Consulta_desde_proyectos[[#This Row],[PRYRAhoras]]-Tabla_Consulta_desde_proyectos[[#This Row],[Actuales]]</f>
        <v>0</v>
      </c>
      <c r="H1964">
        <f>LEN(Tabla_Consulta_desde_proyectos[[#This Row],[PRYApath]])/5-1</f>
        <v>1</v>
      </c>
    </row>
    <row r="1965" spans="1:8" hidden="1" x14ac:dyDescent="0.3">
      <c r="A1965" t="s">
        <v>5059</v>
      </c>
      <c r="B1965" t="s">
        <v>4470</v>
      </c>
      <c r="C1965" t="s">
        <v>1088</v>
      </c>
      <c r="D1965" t="s">
        <v>6398</v>
      </c>
      <c r="F19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5">
        <f>Tabla_Consulta_desde_proyectos[[#This Row],[PRYRAhoras]]-Tabla_Consulta_desde_proyectos[[#This Row],[Actuales]]</f>
        <v>0</v>
      </c>
      <c r="H1965">
        <f>LEN(Tabla_Consulta_desde_proyectos[[#This Row],[PRYApath]])/5-1</f>
        <v>1</v>
      </c>
    </row>
    <row r="1966" spans="1:8" hidden="1" x14ac:dyDescent="0.3">
      <c r="A1966" t="s">
        <v>5059</v>
      </c>
      <c r="B1966" t="s">
        <v>4481</v>
      </c>
      <c r="C1966" t="s">
        <v>1092</v>
      </c>
      <c r="D1966" t="s">
        <v>6399</v>
      </c>
      <c r="F19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6">
        <f>Tabla_Consulta_desde_proyectos[[#This Row],[PRYRAhoras]]-Tabla_Consulta_desde_proyectos[[#This Row],[Actuales]]</f>
        <v>0</v>
      </c>
      <c r="H1966">
        <f>LEN(Tabla_Consulta_desde_proyectos[[#This Row],[PRYApath]])/5-1</f>
        <v>1</v>
      </c>
    </row>
    <row r="1967" spans="1:8" hidden="1" x14ac:dyDescent="0.3">
      <c r="A1967" t="s">
        <v>5059</v>
      </c>
      <c r="B1967" t="s">
        <v>4489</v>
      </c>
      <c r="C1967" t="s">
        <v>1093</v>
      </c>
      <c r="D1967" t="s">
        <v>6400</v>
      </c>
      <c r="F19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7">
        <f>Tabla_Consulta_desde_proyectos[[#This Row],[PRYRAhoras]]-Tabla_Consulta_desde_proyectos[[#This Row],[Actuales]]</f>
        <v>0</v>
      </c>
      <c r="H1967">
        <f>LEN(Tabla_Consulta_desde_proyectos[[#This Row],[PRYApath]])/5-1</f>
        <v>1</v>
      </c>
    </row>
    <row r="1968" spans="1:8" hidden="1" x14ac:dyDescent="0.3">
      <c r="A1968" t="s">
        <v>5059</v>
      </c>
      <c r="B1968" t="s">
        <v>5636</v>
      </c>
      <c r="C1968" t="s">
        <v>1094</v>
      </c>
      <c r="D1968" t="s">
        <v>6401</v>
      </c>
      <c r="F19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8">
        <f>Tabla_Consulta_desde_proyectos[[#This Row],[PRYRAhoras]]-Tabla_Consulta_desde_proyectos[[#This Row],[Actuales]]</f>
        <v>0</v>
      </c>
      <c r="H1968">
        <f>LEN(Tabla_Consulta_desde_proyectos[[#This Row],[PRYApath]])/5-1</f>
        <v>1</v>
      </c>
    </row>
    <row r="1969" spans="1:8" hidden="1" x14ac:dyDescent="0.3">
      <c r="A1969" t="s">
        <v>5059</v>
      </c>
      <c r="B1969" t="s">
        <v>5637</v>
      </c>
      <c r="C1969" t="s">
        <v>3904</v>
      </c>
      <c r="D1969" t="s">
        <v>6402</v>
      </c>
      <c r="F19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69">
        <f>Tabla_Consulta_desde_proyectos[[#This Row],[PRYRAhoras]]-Tabla_Consulta_desde_proyectos[[#This Row],[Actuales]]</f>
        <v>0</v>
      </c>
      <c r="H1969">
        <f>LEN(Tabla_Consulta_desde_proyectos[[#This Row],[PRYApath]])/5-1</f>
        <v>1</v>
      </c>
    </row>
    <row r="1970" spans="1:8" hidden="1" x14ac:dyDescent="0.3">
      <c r="A1970" t="s">
        <v>5059</v>
      </c>
      <c r="B1970" t="s">
        <v>5638</v>
      </c>
      <c r="C1970" t="s">
        <v>3905</v>
      </c>
      <c r="D1970" t="s">
        <v>6403</v>
      </c>
      <c r="F19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0">
        <f>Tabla_Consulta_desde_proyectos[[#This Row],[PRYRAhoras]]-Tabla_Consulta_desde_proyectos[[#This Row],[Actuales]]</f>
        <v>0</v>
      </c>
      <c r="H1970">
        <f>LEN(Tabla_Consulta_desde_proyectos[[#This Row],[PRYApath]])/5-1</f>
        <v>1</v>
      </c>
    </row>
    <row r="1971" spans="1:8" hidden="1" x14ac:dyDescent="0.3">
      <c r="A1971" t="s">
        <v>5059</v>
      </c>
      <c r="B1971" t="s">
        <v>5690</v>
      </c>
      <c r="C1971" t="s">
        <v>4336</v>
      </c>
      <c r="D1971" t="s">
        <v>6405</v>
      </c>
      <c r="F19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1">
        <f>Tabla_Consulta_desde_proyectos[[#This Row],[PRYRAhoras]]-Tabla_Consulta_desde_proyectos[[#This Row],[Actuales]]</f>
        <v>0</v>
      </c>
      <c r="H1971">
        <f>LEN(Tabla_Consulta_desde_proyectos[[#This Row],[PRYApath]])/5-1</f>
        <v>1</v>
      </c>
    </row>
    <row r="1972" spans="1:8" hidden="1" x14ac:dyDescent="0.3">
      <c r="A1972" t="s">
        <v>5059</v>
      </c>
      <c r="B1972" t="s">
        <v>4956</v>
      </c>
      <c r="C1972" t="s">
        <v>4337</v>
      </c>
      <c r="D1972" t="s">
        <v>6407</v>
      </c>
      <c r="F19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2">
        <f>Tabla_Consulta_desde_proyectos[[#This Row],[PRYRAhoras]]-Tabla_Consulta_desde_proyectos[[#This Row],[Actuales]]</f>
        <v>0</v>
      </c>
      <c r="H1972">
        <f>LEN(Tabla_Consulta_desde_proyectos[[#This Row],[PRYApath]])/5-1</f>
        <v>1</v>
      </c>
    </row>
    <row r="1973" spans="1:8" hidden="1" x14ac:dyDescent="0.3">
      <c r="A1973" t="s">
        <v>5059</v>
      </c>
      <c r="B1973" t="s">
        <v>4550</v>
      </c>
      <c r="C1973" t="s">
        <v>7447</v>
      </c>
      <c r="D1973" t="s">
        <v>7448</v>
      </c>
      <c r="F19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3">
        <f>Tabla_Consulta_desde_proyectos[[#This Row],[PRYRAhoras]]-Tabla_Consulta_desde_proyectos[[#This Row],[Actuales]]</f>
        <v>0</v>
      </c>
      <c r="H1973">
        <f>LEN(Tabla_Consulta_desde_proyectos[[#This Row],[PRYApath]])/5-1</f>
        <v>0</v>
      </c>
    </row>
    <row r="1974" spans="1:8" hidden="1" x14ac:dyDescent="0.3">
      <c r="A1974" t="s">
        <v>5059</v>
      </c>
      <c r="B1974" t="s">
        <v>4551</v>
      </c>
      <c r="C1974" t="s">
        <v>326</v>
      </c>
      <c r="D1974" t="s">
        <v>6396</v>
      </c>
      <c r="F19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4">
        <f>Tabla_Consulta_desde_proyectos[[#This Row],[PRYRAhoras]]-Tabla_Consulta_desde_proyectos[[#This Row],[Actuales]]</f>
        <v>0</v>
      </c>
      <c r="H1974">
        <f>LEN(Tabla_Consulta_desde_proyectos[[#This Row],[PRYApath]])/5-1</f>
        <v>1</v>
      </c>
    </row>
    <row r="1975" spans="1:8" hidden="1" x14ac:dyDescent="0.3">
      <c r="A1975" t="s">
        <v>5059</v>
      </c>
      <c r="B1975" t="s">
        <v>5195</v>
      </c>
      <c r="C1975" t="s">
        <v>1087</v>
      </c>
      <c r="D1975" t="s">
        <v>6397</v>
      </c>
      <c r="F19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5">
        <f>Tabla_Consulta_desde_proyectos[[#This Row],[PRYRAhoras]]-Tabla_Consulta_desde_proyectos[[#This Row],[Actuales]]</f>
        <v>0</v>
      </c>
      <c r="H1975">
        <f>LEN(Tabla_Consulta_desde_proyectos[[#This Row],[PRYApath]])/5-1</f>
        <v>1</v>
      </c>
    </row>
    <row r="1976" spans="1:8" hidden="1" x14ac:dyDescent="0.3">
      <c r="A1976" t="s">
        <v>5059</v>
      </c>
      <c r="B1976" t="s">
        <v>4959</v>
      </c>
      <c r="C1976" t="s">
        <v>1088</v>
      </c>
      <c r="D1976" t="s">
        <v>6398</v>
      </c>
      <c r="F19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6">
        <f>Tabla_Consulta_desde_proyectos[[#This Row],[PRYRAhoras]]-Tabla_Consulta_desde_proyectos[[#This Row],[Actuales]]</f>
        <v>0</v>
      </c>
      <c r="H1976">
        <f>LEN(Tabla_Consulta_desde_proyectos[[#This Row],[PRYApath]])/5-1</f>
        <v>1</v>
      </c>
    </row>
    <row r="1977" spans="1:8" hidden="1" x14ac:dyDescent="0.3">
      <c r="A1977" t="s">
        <v>5059</v>
      </c>
      <c r="B1977" t="s">
        <v>5510</v>
      </c>
      <c r="C1977" t="s">
        <v>1092</v>
      </c>
      <c r="D1977" t="s">
        <v>6399</v>
      </c>
      <c r="F19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7">
        <f>Tabla_Consulta_desde_proyectos[[#This Row],[PRYRAhoras]]-Tabla_Consulta_desde_proyectos[[#This Row],[Actuales]]</f>
        <v>0</v>
      </c>
      <c r="H1977">
        <f>LEN(Tabla_Consulta_desde_proyectos[[#This Row],[PRYApath]])/5-1</f>
        <v>1</v>
      </c>
    </row>
    <row r="1978" spans="1:8" hidden="1" x14ac:dyDescent="0.3">
      <c r="A1978" t="s">
        <v>5059</v>
      </c>
      <c r="B1978" t="s">
        <v>5512</v>
      </c>
      <c r="C1978" t="s">
        <v>1093</v>
      </c>
      <c r="D1978" t="s">
        <v>6400</v>
      </c>
      <c r="F19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8">
        <f>Tabla_Consulta_desde_proyectos[[#This Row],[PRYRAhoras]]-Tabla_Consulta_desde_proyectos[[#This Row],[Actuales]]</f>
        <v>0</v>
      </c>
      <c r="H1978">
        <f>LEN(Tabla_Consulta_desde_proyectos[[#This Row],[PRYApath]])/5-1</f>
        <v>1</v>
      </c>
    </row>
    <row r="1979" spans="1:8" hidden="1" x14ac:dyDescent="0.3">
      <c r="A1979" t="s">
        <v>5059</v>
      </c>
      <c r="B1979" t="s">
        <v>5198</v>
      </c>
      <c r="C1979" t="s">
        <v>1094</v>
      </c>
      <c r="D1979" t="s">
        <v>6401</v>
      </c>
      <c r="F19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79">
        <f>Tabla_Consulta_desde_proyectos[[#This Row],[PRYRAhoras]]-Tabla_Consulta_desde_proyectos[[#This Row],[Actuales]]</f>
        <v>0</v>
      </c>
      <c r="H1979">
        <f>LEN(Tabla_Consulta_desde_proyectos[[#This Row],[PRYApath]])/5-1</f>
        <v>1</v>
      </c>
    </row>
    <row r="1980" spans="1:8" hidden="1" x14ac:dyDescent="0.3">
      <c r="A1980" t="s">
        <v>5059</v>
      </c>
      <c r="B1980" t="s">
        <v>4962</v>
      </c>
      <c r="C1980" t="s">
        <v>3904</v>
      </c>
      <c r="D1980" t="s">
        <v>6402</v>
      </c>
      <c r="F19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0">
        <f>Tabla_Consulta_desde_proyectos[[#This Row],[PRYRAhoras]]-Tabla_Consulta_desde_proyectos[[#This Row],[Actuales]]</f>
        <v>0</v>
      </c>
      <c r="H1980">
        <f>LEN(Tabla_Consulta_desde_proyectos[[#This Row],[PRYApath]])/5-1</f>
        <v>1</v>
      </c>
    </row>
    <row r="1981" spans="1:8" hidden="1" x14ac:dyDescent="0.3">
      <c r="A1981" t="s">
        <v>5059</v>
      </c>
      <c r="B1981" t="s">
        <v>5199</v>
      </c>
      <c r="C1981" t="s">
        <v>3905</v>
      </c>
      <c r="D1981" t="s">
        <v>6403</v>
      </c>
      <c r="F19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1">
        <f>Tabla_Consulta_desde_proyectos[[#This Row],[PRYRAhoras]]-Tabla_Consulta_desde_proyectos[[#This Row],[Actuales]]</f>
        <v>0</v>
      </c>
      <c r="H1981">
        <f>LEN(Tabla_Consulta_desde_proyectos[[#This Row],[PRYApath]])/5-1</f>
        <v>1</v>
      </c>
    </row>
    <row r="1982" spans="1:8" hidden="1" x14ac:dyDescent="0.3">
      <c r="A1982" t="s">
        <v>5059</v>
      </c>
      <c r="B1982" t="s">
        <v>6322</v>
      </c>
      <c r="C1982" t="s">
        <v>4336</v>
      </c>
      <c r="D1982" t="s">
        <v>6405</v>
      </c>
      <c r="F19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2">
        <f>Tabla_Consulta_desde_proyectos[[#This Row],[PRYRAhoras]]-Tabla_Consulta_desde_proyectos[[#This Row],[Actuales]]</f>
        <v>0</v>
      </c>
      <c r="H1982">
        <f>LEN(Tabla_Consulta_desde_proyectos[[#This Row],[PRYApath]])/5-1</f>
        <v>1</v>
      </c>
    </row>
    <row r="1983" spans="1:8" hidden="1" x14ac:dyDescent="0.3">
      <c r="A1983" t="s">
        <v>5059</v>
      </c>
      <c r="B1983" t="s">
        <v>6323</v>
      </c>
      <c r="C1983" t="s">
        <v>4337</v>
      </c>
      <c r="D1983" t="s">
        <v>6407</v>
      </c>
      <c r="F19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3">
        <f>Tabla_Consulta_desde_proyectos[[#This Row],[PRYRAhoras]]-Tabla_Consulta_desde_proyectos[[#This Row],[Actuales]]</f>
        <v>0</v>
      </c>
      <c r="H1983">
        <f>LEN(Tabla_Consulta_desde_proyectos[[#This Row],[PRYApath]])/5-1</f>
        <v>1</v>
      </c>
    </row>
    <row r="1984" spans="1:8" hidden="1" x14ac:dyDescent="0.3">
      <c r="A1984" t="s">
        <v>5059</v>
      </c>
      <c r="B1984" t="s">
        <v>4552</v>
      </c>
      <c r="C1984" t="s">
        <v>7449</v>
      </c>
      <c r="D1984" t="s">
        <v>7450</v>
      </c>
      <c r="F19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4">
        <f>Tabla_Consulta_desde_proyectos[[#This Row],[PRYRAhoras]]-Tabla_Consulta_desde_proyectos[[#This Row],[Actuales]]</f>
        <v>0</v>
      </c>
      <c r="H1984">
        <f>LEN(Tabla_Consulta_desde_proyectos[[#This Row],[PRYApath]])/5-1</f>
        <v>0</v>
      </c>
    </row>
    <row r="1985" spans="1:8" hidden="1" x14ac:dyDescent="0.3">
      <c r="A1985" t="s">
        <v>5059</v>
      </c>
      <c r="B1985" t="s">
        <v>4527</v>
      </c>
      <c r="C1985" t="s">
        <v>326</v>
      </c>
      <c r="D1985" t="s">
        <v>6396</v>
      </c>
      <c r="F19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5">
        <f>Tabla_Consulta_desde_proyectos[[#This Row],[PRYRAhoras]]-Tabla_Consulta_desde_proyectos[[#This Row],[Actuales]]</f>
        <v>0</v>
      </c>
      <c r="H1985">
        <f>LEN(Tabla_Consulta_desde_proyectos[[#This Row],[PRYApath]])/5-1</f>
        <v>1</v>
      </c>
    </row>
    <row r="1986" spans="1:8" hidden="1" x14ac:dyDescent="0.3">
      <c r="A1986" t="s">
        <v>5059</v>
      </c>
      <c r="B1986" t="s">
        <v>4528</v>
      </c>
      <c r="C1986" t="s">
        <v>1087</v>
      </c>
      <c r="D1986" t="s">
        <v>6397</v>
      </c>
      <c r="F19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6">
        <f>Tabla_Consulta_desde_proyectos[[#This Row],[PRYRAhoras]]-Tabla_Consulta_desde_proyectos[[#This Row],[Actuales]]</f>
        <v>0</v>
      </c>
      <c r="H1986">
        <f>LEN(Tabla_Consulta_desde_proyectos[[#This Row],[PRYApath]])/5-1</f>
        <v>1</v>
      </c>
    </row>
    <row r="1987" spans="1:8" hidden="1" x14ac:dyDescent="0.3">
      <c r="A1987" t="s">
        <v>5059</v>
      </c>
      <c r="B1987" t="s">
        <v>4529</v>
      </c>
      <c r="C1987" t="s">
        <v>1088</v>
      </c>
      <c r="D1987" t="s">
        <v>6398</v>
      </c>
      <c r="F19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7">
        <f>Tabla_Consulta_desde_proyectos[[#This Row],[PRYRAhoras]]-Tabla_Consulta_desde_proyectos[[#This Row],[Actuales]]</f>
        <v>0</v>
      </c>
      <c r="H1987">
        <f>LEN(Tabla_Consulta_desde_proyectos[[#This Row],[PRYApath]])/5-1</f>
        <v>1</v>
      </c>
    </row>
    <row r="1988" spans="1:8" hidden="1" x14ac:dyDescent="0.3">
      <c r="A1988" t="s">
        <v>5059</v>
      </c>
      <c r="B1988" t="s">
        <v>4530</v>
      </c>
      <c r="C1988" t="s">
        <v>1092</v>
      </c>
      <c r="D1988" t="s">
        <v>6399</v>
      </c>
      <c r="F19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8">
        <f>Tabla_Consulta_desde_proyectos[[#This Row],[PRYRAhoras]]-Tabla_Consulta_desde_proyectos[[#This Row],[Actuales]]</f>
        <v>0</v>
      </c>
      <c r="H1988">
        <f>LEN(Tabla_Consulta_desde_proyectos[[#This Row],[PRYApath]])/5-1</f>
        <v>1</v>
      </c>
    </row>
    <row r="1989" spans="1:8" hidden="1" x14ac:dyDescent="0.3">
      <c r="A1989" t="s">
        <v>5059</v>
      </c>
      <c r="B1989" t="s">
        <v>4531</v>
      </c>
      <c r="C1989" t="s">
        <v>1093</v>
      </c>
      <c r="D1989" t="s">
        <v>6400</v>
      </c>
      <c r="F19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89">
        <f>Tabla_Consulta_desde_proyectos[[#This Row],[PRYRAhoras]]-Tabla_Consulta_desde_proyectos[[#This Row],[Actuales]]</f>
        <v>0</v>
      </c>
      <c r="H1989">
        <f>LEN(Tabla_Consulta_desde_proyectos[[#This Row],[PRYApath]])/5-1</f>
        <v>1</v>
      </c>
    </row>
    <row r="1990" spans="1:8" hidden="1" x14ac:dyDescent="0.3">
      <c r="A1990" t="s">
        <v>5059</v>
      </c>
      <c r="B1990" t="s">
        <v>4532</v>
      </c>
      <c r="C1990" t="s">
        <v>1094</v>
      </c>
      <c r="D1990" t="s">
        <v>6401</v>
      </c>
      <c r="F19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0">
        <f>Tabla_Consulta_desde_proyectos[[#This Row],[PRYRAhoras]]-Tabla_Consulta_desde_proyectos[[#This Row],[Actuales]]</f>
        <v>0</v>
      </c>
      <c r="H1990">
        <f>LEN(Tabla_Consulta_desde_proyectos[[#This Row],[PRYApath]])/5-1</f>
        <v>1</v>
      </c>
    </row>
    <row r="1991" spans="1:8" hidden="1" x14ac:dyDescent="0.3">
      <c r="A1991" t="s">
        <v>5059</v>
      </c>
      <c r="B1991" t="s">
        <v>4533</v>
      </c>
      <c r="C1991" t="s">
        <v>3904</v>
      </c>
      <c r="D1991" t="s">
        <v>6402</v>
      </c>
      <c r="F19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1">
        <f>Tabla_Consulta_desde_proyectos[[#This Row],[PRYRAhoras]]-Tabla_Consulta_desde_proyectos[[#This Row],[Actuales]]</f>
        <v>0</v>
      </c>
      <c r="H1991">
        <f>LEN(Tabla_Consulta_desde_proyectos[[#This Row],[PRYApath]])/5-1</f>
        <v>1</v>
      </c>
    </row>
    <row r="1992" spans="1:8" hidden="1" x14ac:dyDescent="0.3">
      <c r="A1992" t="s">
        <v>5059</v>
      </c>
      <c r="B1992" t="s">
        <v>4534</v>
      </c>
      <c r="C1992" t="s">
        <v>3905</v>
      </c>
      <c r="D1992" t="s">
        <v>6403</v>
      </c>
      <c r="F19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2">
        <f>Tabla_Consulta_desde_proyectos[[#This Row],[PRYRAhoras]]-Tabla_Consulta_desde_proyectos[[#This Row],[Actuales]]</f>
        <v>0</v>
      </c>
      <c r="H1992">
        <f>LEN(Tabla_Consulta_desde_proyectos[[#This Row],[PRYApath]])/5-1</f>
        <v>1</v>
      </c>
    </row>
    <row r="1993" spans="1:8" hidden="1" x14ac:dyDescent="0.3">
      <c r="A1993" t="s">
        <v>5059</v>
      </c>
      <c r="B1993" t="s">
        <v>4535</v>
      </c>
      <c r="C1993" t="s">
        <v>4336</v>
      </c>
      <c r="D1993" t="s">
        <v>6405</v>
      </c>
      <c r="F19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3">
        <f>Tabla_Consulta_desde_proyectos[[#This Row],[PRYRAhoras]]-Tabla_Consulta_desde_proyectos[[#This Row],[Actuales]]</f>
        <v>0</v>
      </c>
      <c r="H1993">
        <f>LEN(Tabla_Consulta_desde_proyectos[[#This Row],[PRYApath]])/5-1</f>
        <v>1</v>
      </c>
    </row>
    <row r="1994" spans="1:8" hidden="1" x14ac:dyDescent="0.3">
      <c r="A1994" t="s">
        <v>5059</v>
      </c>
      <c r="B1994" t="s">
        <v>4536</v>
      </c>
      <c r="C1994" t="s">
        <v>4337</v>
      </c>
      <c r="D1994" t="s">
        <v>6407</v>
      </c>
      <c r="F19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4">
        <f>Tabla_Consulta_desde_proyectos[[#This Row],[PRYRAhoras]]-Tabla_Consulta_desde_proyectos[[#This Row],[Actuales]]</f>
        <v>0</v>
      </c>
      <c r="H1994">
        <f>LEN(Tabla_Consulta_desde_proyectos[[#This Row],[PRYApath]])/5-1</f>
        <v>1</v>
      </c>
    </row>
    <row r="1995" spans="1:8" hidden="1" x14ac:dyDescent="0.3">
      <c r="A1995" t="s">
        <v>5059</v>
      </c>
      <c r="B1995" t="s">
        <v>6418</v>
      </c>
      <c r="C1995" t="s">
        <v>7451</v>
      </c>
      <c r="D1995" t="s">
        <v>7452</v>
      </c>
      <c r="F19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5">
        <f>Tabla_Consulta_desde_proyectos[[#This Row],[PRYRAhoras]]-Tabla_Consulta_desde_proyectos[[#This Row],[Actuales]]</f>
        <v>0</v>
      </c>
      <c r="H1995">
        <f>LEN(Tabla_Consulta_desde_proyectos[[#This Row],[PRYApath]])/5-1</f>
        <v>0</v>
      </c>
    </row>
    <row r="1996" spans="1:8" hidden="1" x14ac:dyDescent="0.3">
      <c r="A1996" t="s">
        <v>5059</v>
      </c>
      <c r="B1996" t="s">
        <v>5029</v>
      </c>
      <c r="C1996" t="s">
        <v>326</v>
      </c>
      <c r="D1996" t="s">
        <v>6396</v>
      </c>
      <c r="F19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6">
        <f>Tabla_Consulta_desde_proyectos[[#This Row],[PRYRAhoras]]-Tabla_Consulta_desde_proyectos[[#This Row],[Actuales]]</f>
        <v>0</v>
      </c>
      <c r="H1996">
        <f>LEN(Tabla_Consulta_desde_proyectos[[#This Row],[PRYApath]])/5-1</f>
        <v>1</v>
      </c>
    </row>
    <row r="1997" spans="1:8" hidden="1" x14ac:dyDescent="0.3">
      <c r="A1997" t="s">
        <v>5059</v>
      </c>
      <c r="B1997" t="s">
        <v>5394</v>
      </c>
      <c r="C1997" t="s">
        <v>1087</v>
      </c>
      <c r="D1997" t="s">
        <v>6397</v>
      </c>
      <c r="F19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7">
        <f>Tabla_Consulta_desde_proyectos[[#This Row],[PRYRAhoras]]-Tabla_Consulta_desde_proyectos[[#This Row],[Actuales]]</f>
        <v>0</v>
      </c>
      <c r="H1997">
        <f>LEN(Tabla_Consulta_desde_proyectos[[#This Row],[PRYApath]])/5-1</f>
        <v>1</v>
      </c>
    </row>
    <row r="1998" spans="1:8" hidden="1" x14ac:dyDescent="0.3">
      <c r="A1998" t="s">
        <v>5059</v>
      </c>
      <c r="B1998" t="s">
        <v>5030</v>
      </c>
      <c r="C1998" t="s">
        <v>1088</v>
      </c>
      <c r="D1998" t="s">
        <v>6398</v>
      </c>
      <c r="F19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8">
        <f>Tabla_Consulta_desde_proyectos[[#This Row],[PRYRAhoras]]-Tabla_Consulta_desde_proyectos[[#This Row],[Actuales]]</f>
        <v>0</v>
      </c>
      <c r="H1998">
        <f>LEN(Tabla_Consulta_desde_proyectos[[#This Row],[PRYApath]])/5-1</f>
        <v>1</v>
      </c>
    </row>
    <row r="1999" spans="1:8" hidden="1" x14ac:dyDescent="0.3">
      <c r="A1999" t="s">
        <v>5059</v>
      </c>
      <c r="B1999" t="s">
        <v>5031</v>
      </c>
      <c r="C1999" t="s">
        <v>1092</v>
      </c>
      <c r="D1999" t="s">
        <v>6399</v>
      </c>
      <c r="F19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1999">
        <f>Tabla_Consulta_desde_proyectos[[#This Row],[PRYRAhoras]]-Tabla_Consulta_desde_proyectos[[#This Row],[Actuales]]</f>
        <v>0</v>
      </c>
      <c r="H1999">
        <f>LEN(Tabla_Consulta_desde_proyectos[[#This Row],[PRYApath]])/5-1</f>
        <v>1</v>
      </c>
    </row>
    <row r="2000" spans="1:8" hidden="1" x14ac:dyDescent="0.3">
      <c r="A2000" t="s">
        <v>5059</v>
      </c>
      <c r="B2000" t="s">
        <v>5397</v>
      </c>
      <c r="C2000" t="s">
        <v>1093</v>
      </c>
      <c r="D2000" t="s">
        <v>6400</v>
      </c>
      <c r="F20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0">
        <f>Tabla_Consulta_desde_proyectos[[#This Row],[PRYRAhoras]]-Tabla_Consulta_desde_proyectos[[#This Row],[Actuales]]</f>
        <v>0</v>
      </c>
      <c r="H2000">
        <f>LEN(Tabla_Consulta_desde_proyectos[[#This Row],[PRYApath]])/5-1</f>
        <v>1</v>
      </c>
    </row>
    <row r="2001" spans="1:8" hidden="1" x14ac:dyDescent="0.3">
      <c r="A2001" t="s">
        <v>5059</v>
      </c>
      <c r="B2001" t="s">
        <v>5398</v>
      </c>
      <c r="C2001" t="s">
        <v>1094</v>
      </c>
      <c r="D2001" t="s">
        <v>6401</v>
      </c>
      <c r="F20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1">
        <f>Tabla_Consulta_desde_proyectos[[#This Row],[PRYRAhoras]]-Tabla_Consulta_desde_proyectos[[#This Row],[Actuales]]</f>
        <v>0</v>
      </c>
      <c r="H2001">
        <f>LEN(Tabla_Consulta_desde_proyectos[[#This Row],[PRYApath]])/5-1</f>
        <v>1</v>
      </c>
    </row>
    <row r="2002" spans="1:8" hidden="1" x14ac:dyDescent="0.3">
      <c r="A2002" t="s">
        <v>5059</v>
      </c>
      <c r="B2002" t="s">
        <v>5032</v>
      </c>
      <c r="C2002" t="s">
        <v>3904</v>
      </c>
      <c r="D2002" t="s">
        <v>6402</v>
      </c>
      <c r="F20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2">
        <f>Tabla_Consulta_desde_proyectos[[#This Row],[PRYRAhoras]]-Tabla_Consulta_desde_proyectos[[#This Row],[Actuales]]</f>
        <v>0</v>
      </c>
      <c r="H2002">
        <f>LEN(Tabla_Consulta_desde_proyectos[[#This Row],[PRYApath]])/5-1</f>
        <v>1</v>
      </c>
    </row>
    <row r="2003" spans="1:8" hidden="1" x14ac:dyDescent="0.3">
      <c r="A2003" t="s">
        <v>5059</v>
      </c>
      <c r="B2003" t="s">
        <v>5400</v>
      </c>
      <c r="C2003" t="s">
        <v>3905</v>
      </c>
      <c r="D2003" t="s">
        <v>6403</v>
      </c>
      <c r="F20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3">
        <f>Tabla_Consulta_desde_proyectos[[#This Row],[PRYRAhoras]]-Tabla_Consulta_desde_proyectos[[#This Row],[Actuales]]</f>
        <v>0</v>
      </c>
      <c r="H2003">
        <f>LEN(Tabla_Consulta_desde_proyectos[[#This Row],[PRYApath]])/5-1</f>
        <v>1</v>
      </c>
    </row>
    <row r="2004" spans="1:8" hidden="1" x14ac:dyDescent="0.3">
      <c r="A2004" t="s">
        <v>5059</v>
      </c>
      <c r="B2004" t="s">
        <v>5033</v>
      </c>
      <c r="C2004" t="s">
        <v>4336</v>
      </c>
      <c r="D2004" t="s">
        <v>6405</v>
      </c>
      <c r="F20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4">
        <f>Tabla_Consulta_desde_proyectos[[#This Row],[PRYRAhoras]]-Tabla_Consulta_desde_proyectos[[#This Row],[Actuales]]</f>
        <v>0</v>
      </c>
      <c r="H2004">
        <f>LEN(Tabla_Consulta_desde_proyectos[[#This Row],[PRYApath]])/5-1</f>
        <v>1</v>
      </c>
    </row>
    <row r="2005" spans="1:8" hidden="1" x14ac:dyDescent="0.3">
      <c r="A2005" t="s">
        <v>5059</v>
      </c>
      <c r="B2005" t="s">
        <v>6421</v>
      </c>
      <c r="C2005" t="s">
        <v>4337</v>
      </c>
      <c r="D2005" t="s">
        <v>6407</v>
      </c>
      <c r="F20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5">
        <f>Tabla_Consulta_desde_proyectos[[#This Row],[PRYRAhoras]]-Tabla_Consulta_desde_proyectos[[#This Row],[Actuales]]</f>
        <v>0</v>
      </c>
      <c r="H2005">
        <f>LEN(Tabla_Consulta_desde_proyectos[[#This Row],[PRYApath]])/5-1</f>
        <v>1</v>
      </c>
    </row>
    <row r="2006" spans="1:8" hidden="1" x14ac:dyDescent="0.3">
      <c r="A2006" t="s">
        <v>5059</v>
      </c>
      <c r="B2006" t="s">
        <v>6422</v>
      </c>
      <c r="C2006" t="s">
        <v>7453</v>
      </c>
      <c r="D2006" t="s">
        <v>7454</v>
      </c>
      <c r="F20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6">
        <f>Tabla_Consulta_desde_proyectos[[#This Row],[PRYRAhoras]]-Tabla_Consulta_desde_proyectos[[#This Row],[Actuales]]</f>
        <v>0</v>
      </c>
      <c r="H2006">
        <f>LEN(Tabla_Consulta_desde_proyectos[[#This Row],[PRYApath]])/5-1</f>
        <v>0</v>
      </c>
    </row>
    <row r="2007" spans="1:8" hidden="1" x14ac:dyDescent="0.3">
      <c r="A2007" t="s">
        <v>5059</v>
      </c>
      <c r="B2007" t="s">
        <v>5951</v>
      </c>
      <c r="C2007" t="s">
        <v>326</v>
      </c>
      <c r="D2007" t="s">
        <v>6396</v>
      </c>
      <c r="F20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7">
        <f>Tabla_Consulta_desde_proyectos[[#This Row],[PRYRAhoras]]-Tabla_Consulta_desde_proyectos[[#This Row],[Actuales]]</f>
        <v>0</v>
      </c>
      <c r="H2007">
        <f>LEN(Tabla_Consulta_desde_proyectos[[#This Row],[PRYApath]])/5-1</f>
        <v>1</v>
      </c>
    </row>
    <row r="2008" spans="1:8" hidden="1" x14ac:dyDescent="0.3">
      <c r="A2008" t="s">
        <v>5059</v>
      </c>
      <c r="B2008" t="s">
        <v>5952</v>
      </c>
      <c r="C2008" t="s">
        <v>1087</v>
      </c>
      <c r="D2008" t="s">
        <v>6397</v>
      </c>
      <c r="F20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8">
        <f>Tabla_Consulta_desde_proyectos[[#This Row],[PRYRAhoras]]-Tabla_Consulta_desde_proyectos[[#This Row],[Actuales]]</f>
        <v>0</v>
      </c>
      <c r="H2008">
        <f>LEN(Tabla_Consulta_desde_proyectos[[#This Row],[PRYApath]])/5-1</f>
        <v>1</v>
      </c>
    </row>
    <row r="2009" spans="1:8" hidden="1" x14ac:dyDescent="0.3">
      <c r="A2009" t="s">
        <v>5059</v>
      </c>
      <c r="B2009" t="s">
        <v>5953</v>
      </c>
      <c r="C2009" t="s">
        <v>1088</v>
      </c>
      <c r="D2009" t="s">
        <v>6398</v>
      </c>
      <c r="F20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09">
        <f>Tabla_Consulta_desde_proyectos[[#This Row],[PRYRAhoras]]-Tabla_Consulta_desde_proyectos[[#This Row],[Actuales]]</f>
        <v>0</v>
      </c>
      <c r="H2009">
        <f>LEN(Tabla_Consulta_desde_proyectos[[#This Row],[PRYApath]])/5-1</f>
        <v>1</v>
      </c>
    </row>
    <row r="2010" spans="1:8" hidden="1" x14ac:dyDescent="0.3">
      <c r="A2010" t="s">
        <v>5059</v>
      </c>
      <c r="B2010" t="s">
        <v>5954</v>
      </c>
      <c r="C2010" t="s">
        <v>1092</v>
      </c>
      <c r="D2010" t="s">
        <v>6399</v>
      </c>
      <c r="F20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0">
        <f>Tabla_Consulta_desde_proyectos[[#This Row],[PRYRAhoras]]-Tabla_Consulta_desde_proyectos[[#This Row],[Actuales]]</f>
        <v>0</v>
      </c>
      <c r="H2010">
        <f>LEN(Tabla_Consulta_desde_proyectos[[#This Row],[PRYApath]])/5-1</f>
        <v>1</v>
      </c>
    </row>
    <row r="2011" spans="1:8" hidden="1" x14ac:dyDescent="0.3">
      <c r="A2011" t="s">
        <v>5059</v>
      </c>
      <c r="B2011" t="s">
        <v>5955</v>
      </c>
      <c r="C2011" t="s">
        <v>1093</v>
      </c>
      <c r="D2011" t="s">
        <v>6400</v>
      </c>
      <c r="F20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1">
        <f>Tabla_Consulta_desde_proyectos[[#This Row],[PRYRAhoras]]-Tabla_Consulta_desde_proyectos[[#This Row],[Actuales]]</f>
        <v>0</v>
      </c>
      <c r="H2011">
        <f>LEN(Tabla_Consulta_desde_proyectos[[#This Row],[PRYApath]])/5-1</f>
        <v>1</v>
      </c>
    </row>
    <row r="2012" spans="1:8" hidden="1" x14ac:dyDescent="0.3">
      <c r="A2012" t="s">
        <v>5059</v>
      </c>
      <c r="B2012" t="s">
        <v>5956</v>
      </c>
      <c r="C2012" t="s">
        <v>1094</v>
      </c>
      <c r="D2012" t="s">
        <v>6401</v>
      </c>
      <c r="F20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2">
        <f>Tabla_Consulta_desde_proyectos[[#This Row],[PRYRAhoras]]-Tabla_Consulta_desde_proyectos[[#This Row],[Actuales]]</f>
        <v>0</v>
      </c>
      <c r="H2012">
        <f>LEN(Tabla_Consulta_desde_proyectos[[#This Row],[PRYApath]])/5-1</f>
        <v>1</v>
      </c>
    </row>
    <row r="2013" spans="1:8" hidden="1" x14ac:dyDescent="0.3">
      <c r="A2013" t="s">
        <v>5059</v>
      </c>
      <c r="B2013" t="s">
        <v>5957</v>
      </c>
      <c r="C2013" t="s">
        <v>3904</v>
      </c>
      <c r="D2013" t="s">
        <v>6402</v>
      </c>
      <c r="F20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3">
        <f>Tabla_Consulta_desde_proyectos[[#This Row],[PRYRAhoras]]-Tabla_Consulta_desde_proyectos[[#This Row],[Actuales]]</f>
        <v>0</v>
      </c>
      <c r="H2013">
        <f>LEN(Tabla_Consulta_desde_proyectos[[#This Row],[PRYApath]])/5-1</f>
        <v>1</v>
      </c>
    </row>
    <row r="2014" spans="1:8" hidden="1" x14ac:dyDescent="0.3">
      <c r="A2014" t="s">
        <v>5059</v>
      </c>
      <c r="B2014" t="s">
        <v>5958</v>
      </c>
      <c r="C2014" t="s">
        <v>3905</v>
      </c>
      <c r="D2014" t="s">
        <v>6403</v>
      </c>
      <c r="F20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4">
        <f>Tabla_Consulta_desde_proyectos[[#This Row],[PRYRAhoras]]-Tabla_Consulta_desde_proyectos[[#This Row],[Actuales]]</f>
        <v>0</v>
      </c>
      <c r="H2014">
        <f>LEN(Tabla_Consulta_desde_proyectos[[#This Row],[PRYApath]])/5-1</f>
        <v>1</v>
      </c>
    </row>
    <row r="2015" spans="1:8" hidden="1" x14ac:dyDescent="0.3">
      <c r="A2015" t="s">
        <v>5059</v>
      </c>
      <c r="B2015" t="s">
        <v>6425</v>
      </c>
      <c r="C2015" t="s">
        <v>4336</v>
      </c>
      <c r="D2015" t="s">
        <v>6405</v>
      </c>
      <c r="F20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5">
        <f>Tabla_Consulta_desde_proyectos[[#This Row],[PRYRAhoras]]-Tabla_Consulta_desde_proyectos[[#This Row],[Actuales]]</f>
        <v>0</v>
      </c>
      <c r="H2015">
        <f>LEN(Tabla_Consulta_desde_proyectos[[#This Row],[PRYApath]])/5-1</f>
        <v>1</v>
      </c>
    </row>
    <row r="2016" spans="1:8" hidden="1" x14ac:dyDescent="0.3">
      <c r="A2016" t="s">
        <v>5059</v>
      </c>
      <c r="B2016" t="s">
        <v>6426</v>
      </c>
      <c r="C2016" t="s">
        <v>4337</v>
      </c>
      <c r="D2016" t="s">
        <v>6407</v>
      </c>
      <c r="F20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6">
        <f>Tabla_Consulta_desde_proyectos[[#This Row],[PRYRAhoras]]-Tabla_Consulta_desde_proyectos[[#This Row],[Actuales]]</f>
        <v>0</v>
      </c>
      <c r="H2016">
        <f>LEN(Tabla_Consulta_desde_proyectos[[#This Row],[PRYApath]])/5-1</f>
        <v>1</v>
      </c>
    </row>
    <row r="2017" spans="1:8" hidden="1" x14ac:dyDescent="0.3">
      <c r="A2017" t="s">
        <v>5059</v>
      </c>
      <c r="B2017" t="s">
        <v>6427</v>
      </c>
      <c r="C2017" t="s">
        <v>7455</v>
      </c>
      <c r="D2017" t="s">
        <v>7456</v>
      </c>
      <c r="F20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7">
        <f>Tabla_Consulta_desde_proyectos[[#This Row],[PRYRAhoras]]-Tabla_Consulta_desde_proyectos[[#This Row],[Actuales]]</f>
        <v>0</v>
      </c>
      <c r="H2017">
        <f>LEN(Tabla_Consulta_desde_proyectos[[#This Row],[PRYApath]])/5-1</f>
        <v>0</v>
      </c>
    </row>
    <row r="2018" spans="1:8" hidden="1" x14ac:dyDescent="0.3">
      <c r="A2018" t="s">
        <v>5059</v>
      </c>
      <c r="B2018" t="s">
        <v>6430</v>
      </c>
      <c r="C2018" t="s">
        <v>326</v>
      </c>
      <c r="D2018" t="s">
        <v>6396</v>
      </c>
      <c r="F20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8">
        <f>Tabla_Consulta_desde_proyectos[[#This Row],[PRYRAhoras]]-Tabla_Consulta_desde_proyectos[[#This Row],[Actuales]]</f>
        <v>0</v>
      </c>
      <c r="H2018">
        <f>LEN(Tabla_Consulta_desde_proyectos[[#This Row],[PRYApath]])/5-1</f>
        <v>1</v>
      </c>
    </row>
    <row r="2019" spans="1:8" hidden="1" x14ac:dyDescent="0.3">
      <c r="A2019" t="s">
        <v>5059</v>
      </c>
      <c r="B2019" t="s">
        <v>6431</v>
      </c>
      <c r="C2019" t="s">
        <v>1087</v>
      </c>
      <c r="D2019" t="s">
        <v>6397</v>
      </c>
      <c r="F20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19">
        <f>Tabla_Consulta_desde_proyectos[[#This Row],[PRYRAhoras]]-Tabla_Consulta_desde_proyectos[[#This Row],[Actuales]]</f>
        <v>0</v>
      </c>
      <c r="H2019">
        <f>LEN(Tabla_Consulta_desde_proyectos[[#This Row],[PRYApath]])/5-1</f>
        <v>1</v>
      </c>
    </row>
    <row r="2020" spans="1:8" hidden="1" x14ac:dyDescent="0.3">
      <c r="A2020" t="s">
        <v>5059</v>
      </c>
      <c r="B2020" t="s">
        <v>6136</v>
      </c>
      <c r="C2020" t="s">
        <v>1088</v>
      </c>
      <c r="D2020" t="s">
        <v>6398</v>
      </c>
      <c r="F20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0">
        <f>Tabla_Consulta_desde_proyectos[[#This Row],[PRYRAhoras]]-Tabla_Consulta_desde_proyectos[[#This Row],[Actuales]]</f>
        <v>0</v>
      </c>
      <c r="H2020">
        <f>LEN(Tabla_Consulta_desde_proyectos[[#This Row],[PRYApath]])/5-1</f>
        <v>1</v>
      </c>
    </row>
    <row r="2021" spans="1:8" hidden="1" x14ac:dyDescent="0.3">
      <c r="A2021" t="s">
        <v>5059</v>
      </c>
      <c r="B2021" t="s">
        <v>6137</v>
      </c>
      <c r="C2021" t="s">
        <v>1092</v>
      </c>
      <c r="D2021" t="s">
        <v>6399</v>
      </c>
      <c r="F20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1">
        <f>Tabla_Consulta_desde_proyectos[[#This Row],[PRYRAhoras]]-Tabla_Consulta_desde_proyectos[[#This Row],[Actuales]]</f>
        <v>0</v>
      </c>
      <c r="H2021">
        <f>LEN(Tabla_Consulta_desde_proyectos[[#This Row],[PRYApath]])/5-1</f>
        <v>1</v>
      </c>
    </row>
    <row r="2022" spans="1:8" hidden="1" x14ac:dyDescent="0.3">
      <c r="A2022" t="s">
        <v>5059</v>
      </c>
      <c r="B2022" t="s">
        <v>6432</v>
      </c>
      <c r="C2022" t="s">
        <v>1093</v>
      </c>
      <c r="D2022" t="s">
        <v>6400</v>
      </c>
      <c r="F20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2">
        <f>Tabla_Consulta_desde_proyectos[[#This Row],[PRYRAhoras]]-Tabla_Consulta_desde_proyectos[[#This Row],[Actuales]]</f>
        <v>0</v>
      </c>
      <c r="H2022">
        <f>LEN(Tabla_Consulta_desde_proyectos[[#This Row],[PRYApath]])/5-1</f>
        <v>1</v>
      </c>
    </row>
    <row r="2023" spans="1:8" hidden="1" x14ac:dyDescent="0.3">
      <c r="A2023" t="s">
        <v>5059</v>
      </c>
      <c r="B2023" t="s">
        <v>6433</v>
      </c>
      <c r="C2023" t="s">
        <v>1094</v>
      </c>
      <c r="D2023" t="s">
        <v>6401</v>
      </c>
      <c r="F20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3">
        <f>Tabla_Consulta_desde_proyectos[[#This Row],[PRYRAhoras]]-Tabla_Consulta_desde_proyectos[[#This Row],[Actuales]]</f>
        <v>0</v>
      </c>
      <c r="H2023">
        <f>LEN(Tabla_Consulta_desde_proyectos[[#This Row],[PRYApath]])/5-1</f>
        <v>1</v>
      </c>
    </row>
    <row r="2024" spans="1:8" hidden="1" x14ac:dyDescent="0.3">
      <c r="A2024" t="s">
        <v>5059</v>
      </c>
      <c r="B2024" t="s">
        <v>6434</v>
      </c>
      <c r="C2024" t="s">
        <v>3904</v>
      </c>
      <c r="D2024" t="s">
        <v>6402</v>
      </c>
      <c r="F20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4">
        <f>Tabla_Consulta_desde_proyectos[[#This Row],[PRYRAhoras]]-Tabla_Consulta_desde_proyectos[[#This Row],[Actuales]]</f>
        <v>0</v>
      </c>
      <c r="H2024">
        <f>LEN(Tabla_Consulta_desde_proyectos[[#This Row],[PRYApath]])/5-1</f>
        <v>1</v>
      </c>
    </row>
    <row r="2025" spans="1:8" hidden="1" x14ac:dyDescent="0.3">
      <c r="A2025" t="s">
        <v>5059</v>
      </c>
      <c r="B2025" t="s">
        <v>6435</v>
      </c>
      <c r="C2025" t="s">
        <v>3905</v>
      </c>
      <c r="D2025" t="s">
        <v>6403</v>
      </c>
      <c r="F20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5">
        <f>Tabla_Consulta_desde_proyectos[[#This Row],[PRYRAhoras]]-Tabla_Consulta_desde_proyectos[[#This Row],[Actuales]]</f>
        <v>0</v>
      </c>
      <c r="H2025">
        <f>LEN(Tabla_Consulta_desde_proyectos[[#This Row],[PRYApath]])/5-1</f>
        <v>1</v>
      </c>
    </row>
    <row r="2026" spans="1:8" hidden="1" x14ac:dyDescent="0.3">
      <c r="A2026" t="s">
        <v>5059</v>
      </c>
      <c r="B2026" t="s">
        <v>6436</v>
      </c>
      <c r="C2026" t="s">
        <v>4336</v>
      </c>
      <c r="D2026" t="s">
        <v>6405</v>
      </c>
      <c r="F20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6">
        <f>Tabla_Consulta_desde_proyectos[[#This Row],[PRYRAhoras]]-Tabla_Consulta_desde_proyectos[[#This Row],[Actuales]]</f>
        <v>0</v>
      </c>
      <c r="H2026">
        <f>LEN(Tabla_Consulta_desde_proyectos[[#This Row],[PRYApath]])/5-1</f>
        <v>1</v>
      </c>
    </row>
    <row r="2027" spans="1:8" hidden="1" x14ac:dyDescent="0.3">
      <c r="A2027" t="s">
        <v>5059</v>
      </c>
      <c r="B2027" t="s">
        <v>6437</v>
      </c>
      <c r="C2027" t="s">
        <v>4337</v>
      </c>
      <c r="D2027" t="s">
        <v>6407</v>
      </c>
      <c r="F20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7">
        <f>Tabla_Consulta_desde_proyectos[[#This Row],[PRYRAhoras]]-Tabla_Consulta_desde_proyectos[[#This Row],[Actuales]]</f>
        <v>0</v>
      </c>
      <c r="H2027">
        <f>LEN(Tabla_Consulta_desde_proyectos[[#This Row],[PRYApath]])/5-1</f>
        <v>1</v>
      </c>
    </row>
    <row r="2028" spans="1:8" hidden="1" x14ac:dyDescent="0.3">
      <c r="A2028" t="s">
        <v>5059</v>
      </c>
      <c r="B2028" t="s">
        <v>6438</v>
      </c>
      <c r="C2028" t="s">
        <v>7457</v>
      </c>
      <c r="D2028" t="s">
        <v>7458</v>
      </c>
      <c r="F20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8">
        <f>Tabla_Consulta_desde_proyectos[[#This Row],[PRYRAhoras]]-Tabla_Consulta_desde_proyectos[[#This Row],[Actuales]]</f>
        <v>0</v>
      </c>
      <c r="H2028">
        <f>LEN(Tabla_Consulta_desde_proyectos[[#This Row],[PRYApath]])/5-1</f>
        <v>0</v>
      </c>
    </row>
    <row r="2029" spans="1:8" hidden="1" x14ac:dyDescent="0.3">
      <c r="A2029" t="s">
        <v>5059</v>
      </c>
      <c r="B2029" t="s">
        <v>6441</v>
      </c>
      <c r="C2029" t="s">
        <v>326</v>
      </c>
      <c r="D2029" t="s">
        <v>6396</v>
      </c>
      <c r="F20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29">
        <f>Tabla_Consulta_desde_proyectos[[#This Row],[PRYRAhoras]]-Tabla_Consulta_desde_proyectos[[#This Row],[Actuales]]</f>
        <v>0</v>
      </c>
      <c r="H2029">
        <f>LEN(Tabla_Consulta_desde_proyectos[[#This Row],[PRYApath]])/5-1</f>
        <v>1</v>
      </c>
    </row>
    <row r="2030" spans="1:8" hidden="1" x14ac:dyDescent="0.3">
      <c r="A2030" t="s">
        <v>5059</v>
      </c>
      <c r="B2030" t="s">
        <v>6442</v>
      </c>
      <c r="C2030" t="s">
        <v>1087</v>
      </c>
      <c r="D2030" t="s">
        <v>6397</v>
      </c>
      <c r="F20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0">
        <f>Tabla_Consulta_desde_proyectos[[#This Row],[PRYRAhoras]]-Tabla_Consulta_desde_proyectos[[#This Row],[Actuales]]</f>
        <v>0</v>
      </c>
      <c r="H2030">
        <f>LEN(Tabla_Consulta_desde_proyectos[[#This Row],[PRYApath]])/5-1</f>
        <v>1</v>
      </c>
    </row>
    <row r="2031" spans="1:8" hidden="1" x14ac:dyDescent="0.3">
      <c r="A2031" t="s">
        <v>5059</v>
      </c>
      <c r="B2031" t="s">
        <v>6443</v>
      </c>
      <c r="C2031" t="s">
        <v>1088</v>
      </c>
      <c r="D2031" t="s">
        <v>6398</v>
      </c>
      <c r="F20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1">
        <f>Tabla_Consulta_desde_proyectos[[#This Row],[PRYRAhoras]]-Tabla_Consulta_desde_proyectos[[#This Row],[Actuales]]</f>
        <v>0</v>
      </c>
      <c r="H2031">
        <f>LEN(Tabla_Consulta_desde_proyectos[[#This Row],[PRYApath]])/5-1</f>
        <v>1</v>
      </c>
    </row>
    <row r="2032" spans="1:8" hidden="1" x14ac:dyDescent="0.3">
      <c r="A2032" t="s">
        <v>5059</v>
      </c>
      <c r="B2032" t="s">
        <v>6444</v>
      </c>
      <c r="C2032" t="s">
        <v>1092</v>
      </c>
      <c r="D2032" t="s">
        <v>6399</v>
      </c>
      <c r="F20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2">
        <f>Tabla_Consulta_desde_proyectos[[#This Row],[PRYRAhoras]]-Tabla_Consulta_desde_proyectos[[#This Row],[Actuales]]</f>
        <v>0</v>
      </c>
      <c r="H2032">
        <f>LEN(Tabla_Consulta_desde_proyectos[[#This Row],[PRYApath]])/5-1</f>
        <v>1</v>
      </c>
    </row>
    <row r="2033" spans="1:8" hidden="1" x14ac:dyDescent="0.3">
      <c r="A2033" t="s">
        <v>5059</v>
      </c>
      <c r="B2033" t="s">
        <v>6445</v>
      </c>
      <c r="C2033" t="s">
        <v>1093</v>
      </c>
      <c r="D2033" t="s">
        <v>6400</v>
      </c>
      <c r="F20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3">
        <f>Tabla_Consulta_desde_proyectos[[#This Row],[PRYRAhoras]]-Tabla_Consulta_desde_proyectos[[#This Row],[Actuales]]</f>
        <v>0</v>
      </c>
      <c r="H2033">
        <f>LEN(Tabla_Consulta_desde_proyectos[[#This Row],[PRYApath]])/5-1</f>
        <v>1</v>
      </c>
    </row>
    <row r="2034" spans="1:8" hidden="1" x14ac:dyDescent="0.3">
      <c r="A2034" t="s">
        <v>5059</v>
      </c>
      <c r="B2034" t="s">
        <v>6446</v>
      </c>
      <c r="C2034" t="s">
        <v>1094</v>
      </c>
      <c r="D2034" t="s">
        <v>6401</v>
      </c>
      <c r="F20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4">
        <f>Tabla_Consulta_desde_proyectos[[#This Row],[PRYRAhoras]]-Tabla_Consulta_desde_proyectos[[#This Row],[Actuales]]</f>
        <v>0</v>
      </c>
      <c r="H2034">
        <f>LEN(Tabla_Consulta_desde_proyectos[[#This Row],[PRYApath]])/5-1</f>
        <v>1</v>
      </c>
    </row>
    <row r="2035" spans="1:8" hidden="1" x14ac:dyDescent="0.3">
      <c r="A2035" t="s">
        <v>5059</v>
      </c>
      <c r="B2035" t="s">
        <v>6447</v>
      </c>
      <c r="C2035" t="s">
        <v>3904</v>
      </c>
      <c r="D2035" t="s">
        <v>6402</v>
      </c>
      <c r="F20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5">
        <f>Tabla_Consulta_desde_proyectos[[#This Row],[PRYRAhoras]]-Tabla_Consulta_desde_proyectos[[#This Row],[Actuales]]</f>
        <v>0</v>
      </c>
      <c r="H2035">
        <f>LEN(Tabla_Consulta_desde_proyectos[[#This Row],[PRYApath]])/5-1</f>
        <v>1</v>
      </c>
    </row>
    <row r="2036" spans="1:8" hidden="1" x14ac:dyDescent="0.3">
      <c r="A2036" t="s">
        <v>5059</v>
      </c>
      <c r="B2036" t="s">
        <v>6448</v>
      </c>
      <c r="C2036" t="s">
        <v>3905</v>
      </c>
      <c r="D2036" t="s">
        <v>6403</v>
      </c>
      <c r="F20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6">
        <f>Tabla_Consulta_desde_proyectos[[#This Row],[PRYRAhoras]]-Tabla_Consulta_desde_proyectos[[#This Row],[Actuales]]</f>
        <v>0</v>
      </c>
      <c r="H2036">
        <f>LEN(Tabla_Consulta_desde_proyectos[[#This Row],[PRYApath]])/5-1</f>
        <v>1</v>
      </c>
    </row>
    <row r="2037" spans="1:8" hidden="1" x14ac:dyDescent="0.3">
      <c r="A2037" t="s">
        <v>5059</v>
      </c>
      <c r="B2037" t="s">
        <v>6449</v>
      </c>
      <c r="C2037" t="s">
        <v>4336</v>
      </c>
      <c r="D2037" t="s">
        <v>6405</v>
      </c>
      <c r="F20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7">
        <f>Tabla_Consulta_desde_proyectos[[#This Row],[PRYRAhoras]]-Tabla_Consulta_desde_proyectos[[#This Row],[Actuales]]</f>
        <v>0</v>
      </c>
      <c r="H2037">
        <f>LEN(Tabla_Consulta_desde_proyectos[[#This Row],[PRYApath]])/5-1</f>
        <v>1</v>
      </c>
    </row>
    <row r="2038" spans="1:8" hidden="1" x14ac:dyDescent="0.3">
      <c r="A2038" t="s">
        <v>5059</v>
      </c>
      <c r="B2038" t="s">
        <v>6450</v>
      </c>
      <c r="C2038" t="s">
        <v>4337</v>
      </c>
      <c r="D2038" t="s">
        <v>6407</v>
      </c>
      <c r="F20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8">
        <f>Tabla_Consulta_desde_proyectos[[#This Row],[PRYRAhoras]]-Tabla_Consulta_desde_proyectos[[#This Row],[Actuales]]</f>
        <v>0</v>
      </c>
      <c r="H2038">
        <f>LEN(Tabla_Consulta_desde_proyectos[[#This Row],[PRYApath]])/5-1</f>
        <v>1</v>
      </c>
    </row>
    <row r="2039" spans="1:8" hidden="1" x14ac:dyDescent="0.3">
      <c r="A2039" t="s">
        <v>5059</v>
      </c>
      <c r="B2039" t="s">
        <v>6451</v>
      </c>
      <c r="C2039" t="s">
        <v>7459</v>
      </c>
      <c r="D2039" t="s">
        <v>7460</v>
      </c>
      <c r="F20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39">
        <f>Tabla_Consulta_desde_proyectos[[#This Row],[PRYRAhoras]]-Tabla_Consulta_desde_proyectos[[#This Row],[Actuales]]</f>
        <v>0</v>
      </c>
      <c r="H2039">
        <f>LEN(Tabla_Consulta_desde_proyectos[[#This Row],[PRYApath]])/5-1</f>
        <v>0</v>
      </c>
    </row>
    <row r="2040" spans="1:8" hidden="1" x14ac:dyDescent="0.3">
      <c r="A2040" t="s">
        <v>5059</v>
      </c>
      <c r="B2040" t="s">
        <v>6454</v>
      </c>
      <c r="C2040" t="s">
        <v>326</v>
      </c>
      <c r="D2040" t="s">
        <v>6396</v>
      </c>
      <c r="F20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0">
        <f>Tabla_Consulta_desde_proyectos[[#This Row],[PRYRAhoras]]-Tabla_Consulta_desde_proyectos[[#This Row],[Actuales]]</f>
        <v>0</v>
      </c>
      <c r="H2040">
        <f>LEN(Tabla_Consulta_desde_proyectos[[#This Row],[PRYApath]])/5-1</f>
        <v>1</v>
      </c>
    </row>
    <row r="2041" spans="1:8" hidden="1" x14ac:dyDescent="0.3">
      <c r="A2041" t="s">
        <v>5059</v>
      </c>
      <c r="B2041" t="s">
        <v>6455</v>
      </c>
      <c r="C2041" t="s">
        <v>1087</v>
      </c>
      <c r="D2041" t="s">
        <v>6397</v>
      </c>
      <c r="F20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1">
        <f>Tabla_Consulta_desde_proyectos[[#This Row],[PRYRAhoras]]-Tabla_Consulta_desde_proyectos[[#This Row],[Actuales]]</f>
        <v>0</v>
      </c>
      <c r="H2041">
        <f>LEN(Tabla_Consulta_desde_proyectos[[#This Row],[PRYApath]])/5-1</f>
        <v>1</v>
      </c>
    </row>
    <row r="2042" spans="1:8" hidden="1" x14ac:dyDescent="0.3">
      <c r="A2042" t="s">
        <v>5059</v>
      </c>
      <c r="B2042" t="s">
        <v>6138</v>
      </c>
      <c r="C2042" t="s">
        <v>1088</v>
      </c>
      <c r="D2042" t="s">
        <v>6398</v>
      </c>
      <c r="F20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2">
        <f>Tabla_Consulta_desde_proyectos[[#This Row],[PRYRAhoras]]-Tabla_Consulta_desde_proyectos[[#This Row],[Actuales]]</f>
        <v>0</v>
      </c>
      <c r="H2042">
        <f>LEN(Tabla_Consulta_desde_proyectos[[#This Row],[PRYApath]])/5-1</f>
        <v>1</v>
      </c>
    </row>
    <row r="2043" spans="1:8" hidden="1" x14ac:dyDescent="0.3">
      <c r="A2043" t="s">
        <v>5059</v>
      </c>
      <c r="B2043" t="s">
        <v>6456</v>
      </c>
      <c r="C2043" t="s">
        <v>1092</v>
      </c>
      <c r="D2043" t="s">
        <v>6399</v>
      </c>
      <c r="F20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3">
        <f>Tabla_Consulta_desde_proyectos[[#This Row],[PRYRAhoras]]-Tabla_Consulta_desde_proyectos[[#This Row],[Actuales]]</f>
        <v>0</v>
      </c>
      <c r="H2043">
        <f>LEN(Tabla_Consulta_desde_proyectos[[#This Row],[PRYApath]])/5-1</f>
        <v>1</v>
      </c>
    </row>
    <row r="2044" spans="1:8" hidden="1" x14ac:dyDescent="0.3">
      <c r="A2044" t="s">
        <v>5059</v>
      </c>
      <c r="B2044" t="s">
        <v>6457</v>
      </c>
      <c r="C2044" t="s">
        <v>1093</v>
      </c>
      <c r="D2044" t="s">
        <v>6400</v>
      </c>
      <c r="F20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4">
        <f>Tabla_Consulta_desde_proyectos[[#This Row],[PRYRAhoras]]-Tabla_Consulta_desde_proyectos[[#This Row],[Actuales]]</f>
        <v>0</v>
      </c>
      <c r="H2044">
        <f>LEN(Tabla_Consulta_desde_proyectos[[#This Row],[PRYApath]])/5-1</f>
        <v>1</v>
      </c>
    </row>
    <row r="2045" spans="1:8" hidden="1" x14ac:dyDescent="0.3">
      <c r="A2045" t="s">
        <v>5059</v>
      </c>
      <c r="B2045" t="s">
        <v>6458</v>
      </c>
      <c r="C2045" t="s">
        <v>1094</v>
      </c>
      <c r="D2045" t="s">
        <v>6401</v>
      </c>
      <c r="F20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5">
        <f>Tabla_Consulta_desde_proyectos[[#This Row],[PRYRAhoras]]-Tabla_Consulta_desde_proyectos[[#This Row],[Actuales]]</f>
        <v>0</v>
      </c>
      <c r="H2045">
        <f>LEN(Tabla_Consulta_desde_proyectos[[#This Row],[PRYApath]])/5-1</f>
        <v>1</v>
      </c>
    </row>
    <row r="2046" spans="1:8" hidden="1" x14ac:dyDescent="0.3">
      <c r="A2046" t="s">
        <v>5059</v>
      </c>
      <c r="B2046" t="s">
        <v>6459</v>
      </c>
      <c r="C2046" t="s">
        <v>3904</v>
      </c>
      <c r="D2046" t="s">
        <v>6402</v>
      </c>
      <c r="F20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6">
        <f>Tabla_Consulta_desde_proyectos[[#This Row],[PRYRAhoras]]-Tabla_Consulta_desde_proyectos[[#This Row],[Actuales]]</f>
        <v>0</v>
      </c>
      <c r="H2046">
        <f>LEN(Tabla_Consulta_desde_proyectos[[#This Row],[PRYApath]])/5-1</f>
        <v>1</v>
      </c>
    </row>
    <row r="2047" spans="1:8" hidden="1" x14ac:dyDescent="0.3">
      <c r="A2047" t="s">
        <v>5059</v>
      </c>
      <c r="B2047" t="s">
        <v>6139</v>
      </c>
      <c r="C2047" t="s">
        <v>3905</v>
      </c>
      <c r="D2047" t="s">
        <v>6403</v>
      </c>
      <c r="F20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7">
        <f>Tabla_Consulta_desde_proyectos[[#This Row],[PRYRAhoras]]-Tabla_Consulta_desde_proyectos[[#This Row],[Actuales]]</f>
        <v>0</v>
      </c>
      <c r="H2047">
        <f>LEN(Tabla_Consulta_desde_proyectos[[#This Row],[PRYApath]])/5-1</f>
        <v>1</v>
      </c>
    </row>
    <row r="2048" spans="1:8" hidden="1" x14ac:dyDescent="0.3">
      <c r="A2048" t="s">
        <v>5059</v>
      </c>
      <c r="B2048" t="s">
        <v>6460</v>
      </c>
      <c r="C2048" t="s">
        <v>4336</v>
      </c>
      <c r="D2048" t="s">
        <v>6405</v>
      </c>
      <c r="F20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8">
        <f>Tabla_Consulta_desde_proyectos[[#This Row],[PRYRAhoras]]-Tabla_Consulta_desde_proyectos[[#This Row],[Actuales]]</f>
        <v>0</v>
      </c>
      <c r="H2048">
        <f>LEN(Tabla_Consulta_desde_proyectos[[#This Row],[PRYApath]])/5-1</f>
        <v>1</v>
      </c>
    </row>
    <row r="2049" spans="1:8" hidden="1" x14ac:dyDescent="0.3">
      <c r="A2049" t="s">
        <v>5059</v>
      </c>
      <c r="B2049" t="s">
        <v>6461</v>
      </c>
      <c r="C2049" t="s">
        <v>4337</v>
      </c>
      <c r="D2049" t="s">
        <v>6407</v>
      </c>
      <c r="F20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49">
        <f>Tabla_Consulta_desde_proyectos[[#This Row],[PRYRAhoras]]-Tabla_Consulta_desde_proyectos[[#This Row],[Actuales]]</f>
        <v>0</v>
      </c>
      <c r="H2049">
        <f>LEN(Tabla_Consulta_desde_proyectos[[#This Row],[PRYApath]])/5-1</f>
        <v>1</v>
      </c>
    </row>
    <row r="2050" spans="1:8" hidden="1" x14ac:dyDescent="0.3">
      <c r="A2050" t="s">
        <v>5059</v>
      </c>
      <c r="B2050" t="s">
        <v>6462</v>
      </c>
      <c r="C2050" t="s">
        <v>7461</v>
      </c>
      <c r="D2050" t="s">
        <v>7462</v>
      </c>
      <c r="F20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0">
        <f>Tabla_Consulta_desde_proyectos[[#This Row],[PRYRAhoras]]-Tabla_Consulta_desde_proyectos[[#This Row],[Actuales]]</f>
        <v>0</v>
      </c>
      <c r="H2050">
        <f>LEN(Tabla_Consulta_desde_proyectos[[#This Row],[PRYApath]])/5-1</f>
        <v>0</v>
      </c>
    </row>
    <row r="2051" spans="1:8" hidden="1" x14ac:dyDescent="0.3">
      <c r="A2051" t="s">
        <v>5059</v>
      </c>
      <c r="B2051" t="s">
        <v>6465</v>
      </c>
      <c r="C2051" t="s">
        <v>326</v>
      </c>
      <c r="D2051" t="s">
        <v>6396</v>
      </c>
      <c r="F20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1">
        <f>Tabla_Consulta_desde_proyectos[[#This Row],[PRYRAhoras]]-Tabla_Consulta_desde_proyectos[[#This Row],[Actuales]]</f>
        <v>0</v>
      </c>
      <c r="H2051">
        <f>LEN(Tabla_Consulta_desde_proyectos[[#This Row],[PRYApath]])/5-1</f>
        <v>1</v>
      </c>
    </row>
    <row r="2052" spans="1:8" hidden="1" x14ac:dyDescent="0.3">
      <c r="A2052" t="s">
        <v>5059</v>
      </c>
      <c r="B2052" t="s">
        <v>6466</v>
      </c>
      <c r="C2052" t="s">
        <v>1087</v>
      </c>
      <c r="D2052" t="s">
        <v>6397</v>
      </c>
      <c r="F20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2">
        <f>Tabla_Consulta_desde_proyectos[[#This Row],[PRYRAhoras]]-Tabla_Consulta_desde_proyectos[[#This Row],[Actuales]]</f>
        <v>0</v>
      </c>
      <c r="H2052">
        <f>LEN(Tabla_Consulta_desde_proyectos[[#This Row],[PRYApath]])/5-1</f>
        <v>1</v>
      </c>
    </row>
    <row r="2053" spans="1:8" hidden="1" x14ac:dyDescent="0.3">
      <c r="A2053" t="s">
        <v>5059</v>
      </c>
      <c r="B2053" t="s">
        <v>6467</v>
      </c>
      <c r="C2053" t="s">
        <v>1088</v>
      </c>
      <c r="D2053" t="s">
        <v>6398</v>
      </c>
      <c r="F20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3">
        <f>Tabla_Consulta_desde_proyectos[[#This Row],[PRYRAhoras]]-Tabla_Consulta_desde_proyectos[[#This Row],[Actuales]]</f>
        <v>0</v>
      </c>
      <c r="H2053">
        <f>LEN(Tabla_Consulta_desde_proyectos[[#This Row],[PRYApath]])/5-1</f>
        <v>1</v>
      </c>
    </row>
    <row r="2054" spans="1:8" hidden="1" x14ac:dyDescent="0.3">
      <c r="A2054" t="s">
        <v>5059</v>
      </c>
      <c r="B2054" t="s">
        <v>5514</v>
      </c>
      <c r="C2054" t="s">
        <v>1092</v>
      </c>
      <c r="D2054" t="s">
        <v>6399</v>
      </c>
      <c r="F20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4">
        <f>Tabla_Consulta_desde_proyectos[[#This Row],[PRYRAhoras]]-Tabla_Consulta_desde_proyectos[[#This Row],[Actuales]]</f>
        <v>0</v>
      </c>
      <c r="H2054">
        <f>LEN(Tabla_Consulta_desde_proyectos[[#This Row],[PRYApath]])/5-1</f>
        <v>1</v>
      </c>
    </row>
    <row r="2055" spans="1:8" hidden="1" x14ac:dyDescent="0.3">
      <c r="A2055" t="s">
        <v>5059</v>
      </c>
      <c r="B2055" t="s">
        <v>5515</v>
      </c>
      <c r="C2055" t="s">
        <v>1093</v>
      </c>
      <c r="D2055" t="s">
        <v>6400</v>
      </c>
      <c r="F20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5">
        <f>Tabla_Consulta_desde_proyectos[[#This Row],[PRYRAhoras]]-Tabla_Consulta_desde_proyectos[[#This Row],[Actuales]]</f>
        <v>0</v>
      </c>
      <c r="H2055">
        <f>LEN(Tabla_Consulta_desde_proyectos[[#This Row],[PRYApath]])/5-1</f>
        <v>1</v>
      </c>
    </row>
    <row r="2056" spans="1:8" hidden="1" x14ac:dyDescent="0.3">
      <c r="A2056" t="s">
        <v>5059</v>
      </c>
      <c r="B2056" t="s">
        <v>6468</v>
      </c>
      <c r="C2056" t="s">
        <v>1094</v>
      </c>
      <c r="D2056" t="s">
        <v>6401</v>
      </c>
      <c r="F20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6">
        <f>Tabla_Consulta_desde_proyectos[[#This Row],[PRYRAhoras]]-Tabla_Consulta_desde_proyectos[[#This Row],[Actuales]]</f>
        <v>0</v>
      </c>
      <c r="H2056">
        <f>LEN(Tabla_Consulta_desde_proyectos[[#This Row],[PRYApath]])/5-1</f>
        <v>1</v>
      </c>
    </row>
    <row r="2057" spans="1:8" hidden="1" x14ac:dyDescent="0.3">
      <c r="A2057" t="s">
        <v>5059</v>
      </c>
      <c r="B2057" t="s">
        <v>6469</v>
      </c>
      <c r="C2057" t="s">
        <v>3904</v>
      </c>
      <c r="D2057" t="s">
        <v>6402</v>
      </c>
      <c r="F20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7">
        <f>Tabla_Consulta_desde_proyectos[[#This Row],[PRYRAhoras]]-Tabla_Consulta_desde_proyectos[[#This Row],[Actuales]]</f>
        <v>0</v>
      </c>
      <c r="H2057">
        <f>LEN(Tabla_Consulta_desde_proyectos[[#This Row],[PRYApath]])/5-1</f>
        <v>1</v>
      </c>
    </row>
    <row r="2058" spans="1:8" hidden="1" x14ac:dyDescent="0.3">
      <c r="A2058" t="s">
        <v>5059</v>
      </c>
      <c r="B2058" t="s">
        <v>6470</v>
      </c>
      <c r="C2058" t="s">
        <v>3905</v>
      </c>
      <c r="D2058" t="s">
        <v>6403</v>
      </c>
      <c r="F20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8">
        <f>Tabla_Consulta_desde_proyectos[[#This Row],[PRYRAhoras]]-Tabla_Consulta_desde_proyectos[[#This Row],[Actuales]]</f>
        <v>0</v>
      </c>
      <c r="H2058">
        <f>LEN(Tabla_Consulta_desde_proyectos[[#This Row],[PRYApath]])/5-1</f>
        <v>1</v>
      </c>
    </row>
    <row r="2059" spans="1:8" hidden="1" x14ac:dyDescent="0.3">
      <c r="A2059" t="s">
        <v>5059</v>
      </c>
      <c r="B2059" t="s">
        <v>6471</v>
      </c>
      <c r="C2059" t="s">
        <v>4336</v>
      </c>
      <c r="D2059" t="s">
        <v>6405</v>
      </c>
      <c r="F20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59">
        <f>Tabla_Consulta_desde_proyectos[[#This Row],[PRYRAhoras]]-Tabla_Consulta_desde_proyectos[[#This Row],[Actuales]]</f>
        <v>0</v>
      </c>
      <c r="H2059">
        <f>LEN(Tabla_Consulta_desde_proyectos[[#This Row],[PRYApath]])/5-1</f>
        <v>1</v>
      </c>
    </row>
    <row r="2060" spans="1:8" hidden="1" x14ac:dyDescent="0.3">
      <c r="A2060" t="s">
        <v>5059</v>
      </c>
      <c r="B2060" t="s">
        <v>6472</v>
      </c>
      <c r="C2060" t="s">
        <v>4337</v>
      </c>
      <c r="D2060" t="s">
        <v>6407</v>
      </c>
      <c r="F20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0">
        <f>Tabla_Consulta_desde_proyectos[[#This Row],[PRYRAhoras]]-Tabla_Consulta_desde_proyectos[[#This Row],[Actuales]]</f>
        <v>0</v>
      </c>
      <c r="H2060">
        <f>LEN(Tabla_Consulta_desde_proyectos[[#This Row],[PRYApath]])/5-1</f>
        <v>1</v>
      </c>
    </row>
    <row r="2061" spans="1:8" hidden="1" x14ac:dyDescent="0.3">
      <c r="A2061" t="s">
        <v>5059</v>
      </c>
      <c r="B2061" t="s">
        <v>6473</v>
      </c>
      <c r="C2061" t="s">
        <v>7463</v>
      </c>
      <c r="D2061" t="s">
        <v>7464</v>
      </c>
      <c r="F20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1">
        <f>Tabla_Consulta_desde_proyectos[[#This Row],[PRYRAhoras]]-Tabla_Consulta_desde_proyectos[[#This Row],[Actuales]]</f>
        <v>0</v>
      </c>
      <c r="H2061">
        <f>LEN(Tabla_Consulta_desde_proyectos[[#This Row],[PRYApath]])/5-1</f>
        <v>0</v>
      </c>
    </row>
    <row r="2062" spans="1:8" hidden="1" x14ac:dyDescent="0.3">
      <c r="A2062" t="s">
        <v>5059</v>
      </c>
      <c r="B2062" t="s">
        <v>5014</v>
      </c>
      <c r="C2062" t="s">
        <v>326</v>
      </c>
      <c r="D2062" t="s">
        <v>6396</v>
      </c>
      <c r="F20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2">
        <f>Tabla_Consulta_desde_proyectos[[#This Row],[PRYRAhoras]]-Tabla_Consulta_desde_proyectos[[#This Row],[Actuales]]</f>
        <v>0</v>
      </c>
      <c r="H2062">
        <f>LEN(Tabla_Consulta_desde_proyectos[[#This Row],[PRYApath]])/5-1</f>
        <v>1</v>
      </c>
    </row>
    <row r="2063" spans="1:8" hidden="1" x14ac:dyDescent="0.3">
      <c r="A2063" t="s">
        <v>5059</v>
      </c>
      <c r="B2063" t="s">
        <v>6476</v>
      </c>
      <c r="C2063" t="s">
        <v>1087</v>
      </c>
      <c r="D2063" t="s">
        <v>6397</v>
      </c>
      <c r="F20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3">
        <f>Tabla_Consulta_desde_proyectos[[#This Row],[PRYRAhoras]]-Tabla_Consulta_desde_proyectos[[#This Row],[Actuales]]</f>
        <v>0</v>
      </c>
      <c r="H2063">
        <f>LEN(Tabla_Consulta_desde_proyectos[[#This Row],[PRYApath]])/5-1</f>
        <v>1</v>
      </c>
    </row>
    <row r="2064" spans="1:8" hidden="1" x14ac:dyDescent="0.3">
      <c r="A2064" t="s">
        <v>5059</v>
      </c>
      <c r="B2064" t="s">
        <v>6477</v>
      </c>
      <c r="C2064" t="s">
        <v>1088</v>
      </c>
      <c r="D2064" t="s">
        <v>6398</v>
      </c>
      <c r="F20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4">
        <f>Tabla_Consulta_desde_proyectos[[#This Row],[PRYRAhoras]]-Tabla_Consulta_desde_proyectos[[#This Row],[Actuales]]</f>
        <v>0</v>
      </c>
      <c r="H2064">
        <f>LEN(Tabla_Consulta_desde_proyectos[[#This Row],[PRYApath]])/5-1</f>
        <v>1</v>
      </c>
    </row>
    <row r="2065" spans="1:8" hidden="1" x14ac:dyDescent="0.3">
      <c r="A2065" t="s">
        <v>5059</v>
      </c>
      <c r="B2065" t="s">
        <v>6478</v>
      </c>
      <c r="C2065" t="s">
        <v>1092</v>
      </c>
      <c r="D2065" t="s">
        <v>6399</v>
      </c>
      <c r="F20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5">
        <f>Tabla_Consulta_desde_proyectos[[#This Row],[PRYRAhoras]]-Tabla_Consulta_desde_proyectos[[#This Row],[Actuales]]</f>
        <v>0</v>
      </c>
      <c r="H2065">
        <f>LEN(Tabla_Consulta_desde_proyectos[[#This Row],[PRYApath]])/5-1</f>
        <v>1</v>
      </c>
    </row>
    <row r="2066" spans="1:8" hidden="1" x14ac:dyDescent="0.3">
      <c r="A2066" t="s">
        <v>5059</v>
      </c>
      <c r="B2066" t="s">
        <v>6479</v>
      </c>
      <c r="C2066" t="s">
        <v>1093</v>
      </c>
      <c r="D2066" t="s">
        <v>6400</v>
      </c>
      <c r="F20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6">
        <f>Tabla_Consulta_desde_proyectos[[#This Row],[PRYRAhoras]]-Tabla_Consulta_desde_proyectos[[#This Row],[Actuales]]</f>
        <v>0</v>
      </c>
      <c r="H2066">
        <f>LEN(Tabla_Consulta_desde_proyectos[[#This Row],[PRYApath]])/5-1</f>
        <v>1</v>
      </c>
    </row>
    <row r="2067" spans="1:8" hidden="1" x14ac:dyDescent="0.3">
      <c r="A2067" t="s">
        <v>5059</v>
      </c>
      <c r="B2067" t="s">
        <v>6480</v>
      </c>
      <c r="C2067" t="s">
        <v>1094</v>
      </c>
      <c r="D2067" t="s">
        <v>6401</v>
      </c>
      <c r="F20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7">
        <f>Tabla_Consulta_desde_proyectos[[#This Row],[PRYRAhoras]]-Tabla_Consulta_desde_proyectos[[#This Row],[Actuales]]</f>
        <v>0</v>
      </c>
      <c r="H2067">
        <f>LEN(Tabla_Consulta_desde_proyectos[[#This Row],[PRYApath]])/5-1</f>
        <v>1</v>
      </c>
    </row>
    <row r="2068" spans="1:8" hidden="1" x14ac:dyDescent="0.3">
      <c r="A2068" t="s">
        <v>5059</v>
      </c>
      <c r="B2068" t="s">
        <v>6481</v>
      </c>
      <c r="C2068" t="s">
        <v>3904</v>
      </c>
      <c r="D2068" t="s">
        <v>6402</v>
      </c>
      <c r="F20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8">
        <f>Tabla_Consulta_desde_proyectos[[#This Row],[PRYRAhoras]]-Tabla_Consulta_desde_proyectos[[#This Row],[Actuales]]</f>
        <v>0</v>
      </c>
      <c r="H2068">
        <f>LEN(Tabla_Consulta_desde_proyectos[[#This Row],[PRYApath]])/5-1</f>
        <v>1</v>
      </c>
    </row>
    <row r="2069" spans="1:8" hidden="1" x14ac:dyDescent="0.3">
      <c r="A2069" t="s">
        <v>5059</v>
      </c>
      <c r="B2069" t="s">
        <v>6482</v>
      </c>
      <c r="C2069" t="s">
        <v>3905</v>
      </c>
      <c r="D2069" t="s">
        <v>6403</v>
      </c>
      <c r="F20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69">
        <f>Tabla_Consulta_desde_proyectos[[#This Row],[PRYRAhoras]]-Tabla_Consulta_desde_proyectos[[#This Row],[Actuales]]</f>
        <v>0</v>
      </c>
      <c r="H2069">
        <f>LEN(Tabla_Consulta_desde_proyectos[[#This Row],[PRYApath]])/5-1</f>
        <v>1</v>
      </c>
    </row>
    <row r="2070" spans="1:8" hidden="1" x14ac:dyDescent="0.3">
      <c r="A2070" t="s">
        <v>5059</v>
      </c>
      <c r="B2070" t="s">
        <v>6483</v>
      </c>
      <c r="C2070" t="s">
        <v>4336</v>
      </c>
      <c r="D2070" t="s">
        <v>6405</v>
      </c>
      <c r="F20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0">
        <f>Tabla_Consulta_desde_proyectos[[#This Row],[PRYRAhoras]]-Tabla_Consulta_desde_proyectos[[#This Row],[Actuales]]</f>
        <v>0</v>
      </c>
      <c r="H2070">
        <f>LEN(Tabla_Consulta_desde_proyectos[[#This Row],[PRYApath]])/5-1</f>
        <v>1</v>
      </c>
    </row>
    <row r="2071" spans="1:8" hidden="1" x14ac:dyDescent="0.3">
      <c r="A2071" t="s">
        <v>5059</v>
      </c>
      <c r="B2071" t="s">
        <v>6484</v>
      </c>
      <c r="C2071" t="s">
        <v>4337</v>
      </c>
      <c r="D2071" t="s">
        <v>6407</v>
      </c>
      <c r="F20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1">
        <f>Tabla_Consulta_desde_proyectos[[#This Row],[PRYRAhoras]]-Tabla_Consulta_desde_proyectos[[#This Row],[Actuales]]</f>
        <v>0</v>
      </c>
      <c r="H2071">
        <f>LEN(Tabla_Consulta_desde_proyectos[[#This Row],[PRYApath]])/5-1</f>
        <v>1</v>
      </c>
    </row>
    <row r="2072" spans="1:8" hidden="1" x14ac:dyDescent="0.3">
      <c r="A2072" t="s">
        <v>5059</v>
      </c>
      <c r="B2072" t="s">
        <v>6485</v>
      </c>
      <c r="C2072" t="s">
        <v>7465</v>
      </c>
      <c r="D2072" t="s">
        <v>7466</v>
      </c>
      <c r="F20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2">
        <f>Tabla_Consulta_desde_proyectos[[#This Row],[PRYRAhoras]]-Tabla_Consulta_desde_proyectos[[#This Row],[Actuales]]</f>
        <v>0</v>
      </c>
      <c r="H2072">
        <f>LEN(Tabla_Consulta_desde_proyectos[[#This Row],[PRYApath]])/5-1</f>
        <v>0</v>
      </c>
    </row>
    <row r="2073" spans="1:8" hidden="1" x14ac:dyDescent="0.3">
      <c r="A2073" t="s">
        <v>5059</v>
      </c>
      <c r="B2073" t="s">
        <v>5015</v>
      </c>
      <c r="C2073" t="s">
        <v>326</v>
      </c>
      <c r="D2073" t="s">
        <v>6396</v>
      </c>
      <c r="F20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3">
        <f>Tabla_Consulta_desde_proyectos[[#This Row],[PRYRAhoras]]-Tabla_Consulta_desde_proyectos[[#This Row],[Actuales]]</f>
        <v>0</v>
      </c>
      <c r="H2073">
        <f>LEN(Tabla_Consulta_desde_proyectos[[#This Row],[PRYApath]])/5-1</f>
        <v>1</v>
      </c>
    </row>
    <row r="2074" spans="1:8" hidden="1" x14ac:dyDescent="0.3">
      <c r="A2074" t="s">
        <v>5059</v>
      </c>
      <c r="B2074" t="s">
        <v>6488</v>
      </c>
      <c r="C2074" t="s">
        <v>1087</v>
      </c>
      <c r="D2074" t="s">
        <v>6397</v>
      </c>
      <c r="F20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4">
        <f>Tabla_Consulta_desde_proyectos[[#This Row],[PRYRAhoras]]-Tabla_Consulta_desde_proyectos[[#This Row],[Actuales]]</f>
        <v>0</v>
      </c>
      <c r="H2074">
        <f>LEN(Tabla_Consulta_desde_proyectos[[#This Row],[PRYApath]])/5-1</f>
        <v>1</v>
      </c>
    </row>
    <row r="2075" spans="1:8" hidden="1" x14ac:dyDescent="0.3">
      <c r="A2075" t="s">
        <v>5059</v>
      </c>
      <c r="B2075" t="s">
        <v>6489</v>
      </c>
      <c r="C2075" t="s">
        <v>1088</v>
      </c>
      <c r="D2075" t="s">
        <v>6398</v>
      </c>
      <c r="F20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5">
        <f>Tabla_Consulta_desde_proyectos[[#This Row],[PRYRAhoras]]-Tabla_Consulta_desde_proyectos[[#This Row],[Actuales]]</f>
        <v>0</v>
      </c>
      <c r="H2075">
        <f>LEN(Tabla_Consulta_desde_proyectos[[#This Row],[PRYApath]])/5-1</f>
        <v>1</v>
      </c>
    </row>
    <row r="2076" spans="1:8" hidden="1" x14ac:dyDescent="0.3">
      <c r="A2076" t="s">
        <v>5059</v>
      </c>
      <c r="B2076" t="s">
        <v>6490</v>
      </c>
      <c r="C2076" t="s">
        <v>1092</v>
      </c>
      <c r="D2076" t="s">
        <v>6399</v>
      </c>
      <c r="F20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6">
        <f>Tabla_Consulta_desde_proyectos[[#This Row],[PRYRAhoras]]-Tabla_Consulta_desde_proyectos[[#This Row],[Actuales]]</f>
        <v>0</v>
      </c>
      <c r="H2076">
        <f>LEN(Tabla_Consulta_desde_proyectos[[#This Row],[PRYApath]])/5-1</f>
        <v>1</v>
      </c>
    </row>
    <row r="2077" spans="1:8" hidden="1" x14ac:dyDescent="0.3">
      <c r="A2077" t="s">
        <v>5059</v>
      </c>
      <c r="B2077" t="s">
        <v>6491</v>
      </c>
      <c r="C2077" t="s">
        <v>1093</v>
      </c>
      <c r="D2077" t="s">
        <v>6400</v>
      </c>
      <c r="F20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7">
        <f>Tabla_Consulta_desde_proyectos[[#This Row],[PRYRAhoras]]-Tabla_Consulta_desde_proyectos[[#This Row],[Actuales]]</f>
        <v>0</v>
      </c>
      <c r="H2077">
        <f>LEN(Tabla_Consulta_desde_proyectos[[#This Row],[PRYApath]])/5-1</f>
        <v>1</v>
      </c>
    </row>
    <row r="2078" spans="1:8" hidden="1" x14ac:dyDescent="0.3">
      <c r="A2078" t="s">
        <v>5059</v>
      </c>
      <c r="B2078" t="s">
        <v>6492</v>
      </c>
      <c r="C2078" t="s">
        <v>1094</v>
      </c>
      <c r="D2078" t="s">
        <v>6401</v>
      </c>
      <c r="F20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8">
        <f>Tabla_Consulta_desde_proyectos[[#This Row],[PRYRAhoras]]-Tabla_Consulta_desde_proyectos[[#This Row],[Actuales]]</f>
        <v>0</v>
      </c>
      <c r="H2078">
        <f>LEN(Tabla_Consulta_desde_proyectos[[#This Row],[PRYApath]])/5-1</f>
        <v>1</v>
      </c>
    </row>
    <row r="2079" spans="1:8" hidden="1" x14ac:dyDescent="0.3">
      <c r="A2079" t="s">
        <v>5059</v>
      </c>
      <c r="B2079" t="s">
        <v>5024</v>
      </c>
      <c r="C2079" t="s">
        <v>3904</v>
      </c>
      <c r="D2079" t="s">
        <v>6402</v>
      </c>
      <c r="F20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79">
        <f>Tabla_Consulta_desde_proyectos[[#This Row],[PRYRAhoras]]-Tabla_Consulta_desde_proyectos[[#This Row],[Actuales]]</f>
        <v>0</v>
      </c>
      <c r="H2079">
        <f>LEN(Tabla_Consulta_desde_proyectos[[#This Row],[PRYApath]])/5-1</f>
        <v>1</v>
      </c>
    </row>
    <row r="2080" spans="1:8" hidden="1" x14ac:dyDescent="0.3">
      <c r="A2080" t="s">
        <v>5059</v>
      </c>
      <c r="B2080" t="s">
        <v>6493</v>
      </c>
      <c r="C2080" t="s">
        <v>3905</v>
      </c>
      <c r="D2080" t="s">
        <v>6403</v>
      </c>
      <c r="F20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0">
        <f>Tabla_Consulta_desde_proyectos[[#This Row],[PRYRAhoras]]-Tabla_Consulta_desde_proyectos[[#This Row],[Actuales]]</f>
        <v>0</v>
      </c>
      <c r="H2080">
        <f>LEN(Tabla_Consulta_desde_proyectos[[#This Row],[PRYApath]])/5-1</f>
        <v>1</v>
      </c>
    </row>
    <row r="2081" spans="1:8" hidden="1" x14ac:dyDescent="0.3">
      <c r="A2081" t="s">
        <v>5059</v>
      </c>
      <c r="B2081" t="s">
        <v>6494</v>
      </c>
      <c r="C2081" t="s">
        <v>4336</v>
      </c>
      <c r="D2081" t="s">
        <v>6405</v>
      </c>
      <c r="F20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1">
        <f>Tabla_Consulta_desde_proyectos[[#This Row],[PRYRAhoras]]-Tabla_Consulta_desde_proyectos[[#This Row],[Actuales]]</f>
        <v>0</v>
      </c>
      <c r="H2081">
        <f>LEN(Tabla_Consulta_desde_proyectos[[#This Row],[PRYApath]])/5-1</f>
        <v>1</v>
      </c>
    </row>
    <row r="2082" spans="1:8" hidden="1" x14ac:dyDescent="0.3">
      <c r="A2082" t="s">
        <v>5059</v>
      </c>
      <c r="B2082" t="s">
        <v>6495</v>
      </c>
      <c r="C2082" t="s">
        <v>4337</v>
      </c>
      <c r="D2082" t="s">
        <v>6407</v>
      </c>
      <c r="F20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2">
        <f>Tabla_Consulta_desde_proyectos[[#This Row],[PRYRAhoras]]-Tabla_Consulta_desde_proyectos[[#This Row],[Actuales]]</f>
        <v>0</v>
      </c>
      <c r="H2082">
        <f>LEN(Tabla_Consulta_desde_proyectos[[#This Row],[PRYApath]])/5-1</f>
        <v>1</v>
      </c>
    </row>
    <row r="2083" spans="1:8" hidden="1" x14ac:dyDescent="0.3">
      <c r="A2083" t="s">
        <v>5059</v>
      </c>
      <c r="B2083" t="s">
        <v>6496</v>
      </c>
      <c r="C2083" t="s">
        <v>7467</v>
      </c>
      <c r="D2083" t="s">
        <v>7468</v>
      </c>
      <c r="F20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3">
        <f>Tabla_Consulta_desde_proyectos[[#This Row],[PRYRAhoras]]-Tabla_Consulta_desde_proyectos[[#This Row],[Actuales]]</f>
        <v>0</v>
      </c>
      <c r="H2083">
        <f>LEN(Tabla_Consulta_desde_proyectos[[#This Row],[PRYApath]])/5-1</f>
        <v>0</v>
      </c>
    </row>
    <row r="2084" spans="1:8" hidden="1" x14ac:dyDescent="0.3">
      <c r="A2084" t="s">
        <v>5059</v>
      </c>
      <c r="B2084" t="s">
        <v>6499</v>
      </c>
      <c r="C2084" t="s">
        <v>326</v>
      </c>
      <c r="D2084" t="s">
        <v>6396</v>
      </c>
      <c r="F20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4">
        <f>Tabla_Consulta_desde_proyectos[[#This Row],[PRYRAhoras]]-Tabla_Consulta_desde_proyectos[[#This Row],[Actuales]]</f>
        <v>0</v>
      </c>
      <c r="H2084">
        <f>LEN(Tabla_Consulta_desde_proyectos[[#This Row],[PRYApath]])/5-1</f>
        <v>1</v>
      </c>
    </row>
    <row r="2085" spans="1:8" hidden="1" x14ac:dyDescent="0.3">
      <c r="A2085" t="s">
        <v>5059</v>
      </c>
      <c r="B2085" t="s">
        <v>6500</v>
      </c>
      <c r="C2085" t="s">
        <v>1087</v>
      </c>
      <c r="D2085" t="s">
        <v>6397</v>
      </c>
      <c r="F20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5">
        <f>Tabla_Consulta_desde_proyectos[[#This Row],[PRYRAhoras]]-Tabla_Consulta_desde_proyectos[[#This Row],[Actuales]]</f>
        <v>0</v>
      </c>
      <c r="H2085">
        <f>LEN(Tabla_Consulta_desde_proyectos[[#This Row],[PRYApath]])/5-1</f>
        <v>1</v>
      </c>
    </row>
    <row r="2086" spans="1:8" hidden="1" x14ac:dyDescent="0.3">
      <c r="A2086" t="s">
        <v>5059</v>
      </c>
      <c r="B2086" t="s">
        <v>6501</v>
      </c>
      <c r="C2086" t="s">
        <v>1088</v>
      </c>
      <c r="D2086" t="s">
        <v>6398</v>
      </c>
      <c r="F20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6">
        <f>Tabla_Consulta_desde_proyectos[[#This Row],[PRYRAhoras]]-Tabla_Consulta_desde_proyectos[[#This Row],[Actuales]]</f>
        <v>0</v>
      </c>
      <c r="H2086">
        <f>LEN(Tabla_Consulta_desde_proyectos[[#This Row],[PRYApath]])/5-1</f>
        <v>1</v>
      </c>
    </row>
    <row r="2087" spans="1:8" hidden="1" x14ac:dyDescent="0.3">
      <c r="A2087" t="s">
        <v>5059</v>
      </c>
      <c r="B2087" t="s">
        <v>6502</v>
      </c>
      <c r="C2087" t="s">
        <v>1092</v>
      </c>
      <c r="D2087" t="s">
        <v>6399</v>
      </c>
      <c r="F20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7">
        <f>Tabla_Consulta_desde_proyectos[[#This Row],[PRYRAhoras]]-Tabla_Consulta_desde_proyectos[[#This Row],[Actuales]]</f>
        <v>0</v>
      </c>
      <c r="H2087">
        <f>LEN(Tabla_Consulta_desde_proyectos[[#This Row],[PRYApath]])/5-1</f>
        <v>1</v>
      </c>
    </row>
    <row r="2088" spans="1:8" hidden="1" x14ac:dyDescent="0.3">
      <c r="A2088" t="s">
        <v>5059</v>
      </c>
      <c r="B2088" t="s">
        <v>6503</v>
      </c>
      <c r="C2088" t="s">
        <v>1093</v>
      </c>
      <c r="D2088" t="s">
        <v>6400</v>
      </c>
      <c r="F20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8">
        <f>Tabla_Consulta_desde_proyectos[[#This Row],[PRYRAhoras]]-Tabla_Consulta_desde_proyectos[[#This Row],[Actuales]]</f>
        <v>0</v>
      </c>
      <c r="H2088">
        <f>LEN(Tabla_Consulta_desde_proyectos[[#This Row],[PRYApath]])/5-1</f>
        <v>1</v>
      </c>
    </row>
    <row r="2089" spans="1:8" hidden="1" x14ac:dyDescent="0.3">
      <c r="A2089" t="s">
        <v>5059</v>
      </c>
      <c r="B2089" t="s">
        <v>6504</v>
      </c>
      <c r="C2089" t="s">
        <v>1094</v>
      </c>
      <c r="D2089" t="s">
        <v>6401</v>
      </c>
      <c r="F20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89">
        <f>Tabla_Consulta_desde_proyectos[[#This Row],[PRYRAhoras]]-Tabla_Consulta_desde_proyectos[[#This Row],[Actuales]]</f>
        <v>0</v>
      </c>
      <c r="H2089">
        <f>LEN(Tabla_Consulta_desde_proyectos[[#This Row],[PRYApath]])/5-1</f>
        <v>1</v>
      </c>
    </row>
    <row r="2090" spans="1:8" hidden="1" x14ac:dyDescent="0.3">
      <c r="A2090" t="s">
        <v>5059</v>
      </c>
      <c r="B2090" t="s">
        <v>6505</v>
      </c>
      <c r="C2090" t="s">
        <v>3904</v>
      </c>
      <c r="D2090" t="s">
        <v>6402</v>
      </c>
      <c r="F20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0">
        <f>Tabla_Consulta_desde_proyectos[[#This Row],[PRYRAhoras]]-Tabla_Consulta_desde_proyectos[[#This Row],[Actuales]]</f>
        <v>0</v>
      </c>
      <c r="H2090">
        <f>LEN(Tabla_Consulta_desde_proyectos[[#This Row],[PRYApath]])/5-1</f>
        <v>1</v>
      </c>
    </row>
    <row r="2091" spans="1:8" hidden="1" x14ac:dyDescent="0.3">
      <c r="A2091" t="s">
        <v>5059</v>
      </c>
      <c r="B2091" t="s">
        <v>6506</v>
      </c>
      <c r="C2091" t="s">
        <v>3905</v>
      </c>
      <c r="D2091" t="s">
        <v>6403</v>
      </c>
      <c r="F20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1">
        <f>Tabla_Consulta_desde_proyectos[[#This Row],[PRYRAhoras]]-Tabla_Consulta_desde_proyectos[[#This Row],[Actuales]]</f>
        <v>0</v>
      </c>
      <c r="H2091">
        <f>LEN(Tabla_Consulta_desde_proyectos[[#This Row],[PRYApath]])/5-1</f>
        <v>1</v>
      </c>
    </row>
    <row r="2092" spans="1:8" hidden="1" x14ac:dyDescent="0.3">
      <c r="A2092" t="s">
        <v>5059</v>
      </c>
      <c r="B2092" t="s">
        <v>6507</v>
      </c>
      <c r="C2092" t="s">
        <v>4336</v>
      </c>
      <c r="D2092" t="s">
        <v>6405</v>
      </c>
      <c r="F20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2">
        <f>Tabla_Consulta_desde_proyectos[[#This Row],[PRYRAhoras]]-Tabla_Consulta_desde_proyectos[[#This Row],[Actuales]]</f>
        <v>0</v>
      </c>
      <c r="H2092">
        <f>LEN(Tabla_Consulta_desde_proyectos[[#This Row],[PRYApath]])/5-1</f>
        <v>1</v>
      </c>
    </row>
    <row r="2093" spans="1:8" hidden="1" x14ac:dyDescent="0.3">
      <c r="A2093" t="s">
        <v>5059</v>
      </c>
      <c r="B2093" t="s">
        <v>6508</v>
      </c>
      <c r="C2093" t="s">
        <v>4337</v>
      </c>
      <c r="D2093" t="s">
        <v>6407</v>
      </c>
      <c r="F20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3">
        <f>Tabla_Consulta_desde_proyectos[[#This Row],[PRYRAhoras]]-Tabla_Consulta_desde_proyectos[[#This Row],[Actuales]]</f>
        <v>0</v>
      </c>
      <c r="H2093">
        <f>LEN(Tabla_Consulta_desde_proyectos[[#This Row],[PRYApath]])/5-1</f>
        <v>1</v>
      </c>
    </row>
    <row r="2094" spans="1:8" hidden="1" x14ac:dyDescent="0.3">
      <c r="A2094" t="s">
        <v>5059</v>
      </c>
      <c r="B2094" t="s">
        <v>6509</v>
      </c>
      <c r="C2094" t="s">
        <v>7469</v>
      </c>
      <c r="D2094" t="s">
        <v>7470</v>
      </c>
      <c r="F20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4">
        <f>Tabla_Consulta_desde_proyectos[[#This Row],[PRYRAhoras]]-Tabla_Consulta_desde_proyectos[[#This Row],[Actuales]]</f>
        <v>0</v>
      </c>
      <c r="H2094">
        <f>LEN(Tabla_Consulta_desde_proyectos[[#This Row],[PRYApath]])/5-1</f>
        <v>0</v>
      </c>
    </row>
    <row r="2095" spans="1:8" hidden="1" x14ac:dyDescent="0.3">
      <c r="A2095" t="s">
        <v>5059</v>
      </c>
      <c r="B2095" t="s">
        <v>6512</v>
      </c>
      <c r="C2095" t="s">
        <v>326</v>
      </c>
      <c r="D2095" t="s">
        <v>6396</v>
      </c>
      <c r="F20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5">
        <f>Tabla_Consulta_desde_proyectos[[#This Row],[PRYRAhoras]]-Tabla_Consulta_desde_proyectos[[#This Row],[Actuales]]</f>
        <v>0</v>
      </c>
      <c r="H2095">
        <f>LEN(Tabla_Consulta_desde_proyectos[[#This Row],[PRYApath]])/5-1</f>
        <v>1</v>
      </c>
    </row>
    <row r="2096" spans="1:8" hidden="1" x14ac:dyDescent="0.3">
      <c r="A2096" t="s">
        <v>5059</v>
      </c>
      <c r="B2096" t="s">
        <v>6513</v>
      </c>
      <c r="C2096" t="s">
        <v>1087</v>
      </c>
      <c r="D2096" t="s">
        <v>6397</v>
      </c>
      <c r="F20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6">
        <f>Tabla_Consulta_desde_proyectos[[#This Row],[PRYRAhoras]]-Tabla_Consulta_desde_proyectos[[#This Row],[Actuales]]</f>
        <v>0</v>
      </c>
      <c r="H2096">
        <f>LEN(Tabla_Consulta_desde_proyectos[[#This Row],[PRYApath]])/5-1</f>
        <v>1</v>
      </c>
    </row>
    <row r="2097" spans="1:8" hidden="1" x14ac:dyDescent="0.3">
      <c r="A2097" t="s">
        <v>5059</v>
      </c>
      <c r="B2097" t="s">
        <v>6514</v>
      </c>
      <c r="C2097" t="s">
        <v>1088</v>
      </c>
      <c r="D2097" t="s">
        <v>6398</v>
      </c>
      <c r="F20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7">
        <f>Tabla_Consulta_desde_proyectos[[#This Row],[PRYRAhoras]]-Tabla_Consulta_desde_proyectos[[#This Row],[Actuales]]</f>
        <v>0</v>
      </c>
      <c r="H2097">
        <f>LEN(Tabla_Consulta_desde_proyectos[[#This Row],[PRYApath]])/5-1</f>
        <v>1</v>
      </c>
    </row>
    <row r="2098" spans="1:8" hidden="1" x14ac:dyDescent="0.3">
      <c r="A2098" t="s">
        <v>5059</v>
      </c>
      <c r="B2098" t="s">
        <v>6515</v>
      </c>
      <c r="C2098" t="s">
        <v>1092</v>
      </c>
      <c r="D2098" t="s">
        <v>6399</v>
      </c>
      <c r="F20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8">
        <f>Tabla_Consulta_desde_proyectos[[#This Row],[PRYRAhoras]]-Tabla_Consulta_desde_proyectos[[#This Row],[Actuales]]</f>
        <v>0</v>
      </c>
      <c r="H2098">
        <f>LEN(Tabla_Consulta_desde_proyectos[[#This Row],[PRYApath]])/5-1</f>
        <v>1</v>
      </c>
    </row>
    <row r="2099" spans="1:8" hidden="1" x14ac:dyDescent="0.3">
      <c r="A2099" t="s">
        <v>5059</v>
      </c>
      <c r="B2099" t="s">
        <v>6516</v>
      </c>
      <c r="C2099" t="s">
        <v>1093</v>
      </c>
      <c r="D2099" t="s">
        <v>6400</v>
      </c>
      <c r="F20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099">
        <f>Tabla_Consulta_desde_proyectos[[#This Row],[PRYRAhoras]]-Tabla_Consulta_desde_proyectos[[#This Row],[Actuales]]</f>
        <v>0</v>
      </c>
      <c r="H2099">
        <f>LEN(Tabla_Consulta_desde_proyectos[[#This Row],[PRYApath]])/5-1</f>
        <v>1</v>
      </c>
    </row>
    <row r="2100" spans="1:8" hidden="1" x14ac:dyDescent="0.3">
      <c r="A2100" t="s">
        <v>5059</v>
      </c>
      <c r="B2100" t="s">
        <v>6517</v>
      </c>
      <c r="C2100" t="s">
        <v>1094</v>
      </c>
      <c r="D2100" t="s">
        <v>6401</v>
      </c>
      <c r="F2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0">
        <f>Tabla_Consulta_desde_proyectos[[#This Row],[PRYRAhoras]]-Tabla_Consulta_desde_proyectos[[#This Row],[Actuales]]</f>
        <v>0</v>
      </c>
      <c r="H2100">
        <f>LEN(Tabla_Consulta_desde_proyectos[[#This Row],[PRYApath]])/5-1</f>
        <v>1</v>
      </c>
    </row>
    <row r="2101" spans="1:8" hidden="1" x14ac:dyDescent="0.3">
      <c r="A2101" t="s">
        <v>5059</v>
      </c>
      <c r="B2101" t="s">
        <v>6518</v>
      </c>
      <c r="C2101" t="s">
        <v>3904</v>
      </c>
      <c r="D2101" t="s">
        <v>6402</v>
      </c>
      <c r="F2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1">
        <f>Tabla_Consulta_desde_proyectos[[#This Row],[PRYRAhoras]]-Tabla_Consulta_desde_proyectos[[#This Row],[Actuales]]</f>
        <v>0</v>
      </c>
      <c r="H2101">
        <f>LEN(Tabla_Consulta_desde_proyectos[[#This Row],[PRYApath]])/5-1</f>
        <v>1</v>
      </c>
    </row>
    <row r="2102" spans="1:8" hidden="1" x14ac:dyDescent="0.3">
      <c r="A2102" t="s">
        <v>5059</v>
      </c>
      <c r="B2102" t="s">
        <v>6519</v>
      </c>
      <c r="C2102" t="s">
        <v>3905</v>
      </c>
      <c r="D2102" t="s">
        <v>6403</v>
      </c>
      <c r="F2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2">
        <f>Tabla_Consulta_desde_proyectos[[#This Row],[PRYRAhoras]]-Tabla_Consulta_desde_proyectos[[#This Row],[Actuales]]</f>
        <v>0</v>
      </c>
      <c r="H2102">
        <f>LEN(Tabla_Consulta_desde_proyectos[[#This Row],[PRYApath]])/5-1</f>
        <v>1</v>
      </c>
    </row>
    <row r="2103" spans="1:8" hidden="1" x14ac:dyDescent="0.3">
      <c r="A2103" t="s">
        <v>5059</v>
      </c>
      <c r="B2103" t="s">
        <v>6520</v>
      </c>
      <c r="C2103" t="s">
        <v>4336</v>
      </c>
      <c r="D2103" t="s">
        <v>6405</v>
      </c>
      <c r="F2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3">
        <f>Tabla_Consulta_desde_proyectos[[#This Row],[PRYRAhoras]]-Tabla_Consulta_desde_proyectos[[#This Row],[Actuales]]</f>
        <v>0</v>
      </c>
      <c r="H2103">
        <f>LEN(Tabla_Consulta_desde_proyectos[[#This Row],[PRYApath]])/5-1</f>
        <v>1</v>
      </c>
    </row>
    <row r="2104" spans="1:8" hidden="1" x14ac:dyDescent="0.3">
      <c r="A2104" t="s">
        <v>5059</v>
      </c>
      <c r="B2104" t="s">
        <v>6521</v>
      </c>
      <c r="C2104" t="s">
        <v>4337</v>
      </c>
      <c r="D2104" t="s">
        <v>6407</v>
      </c>
      <c r="F2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4">
        <f>Tabla_Consulta_desde_proyectos[[#This Row],[PRYRAhoras]]-Tabla_Consulta_desde_proyectos[[#This Row],[Actuales]]</f>
        <v>0</v>
      </c>
      <c r="H2104">
        <f>LEN(Tabla_Consulta_desde_proyectos[[#This Row],[PRYApath]])/5-1</f>
        <v>1</v>
      </c>
    </row>
    <row r="2105" spans="1:8" hidden="1" x14ac:dyDescent="0.3">
      <c r="A2105" t="s">
        <v>5059</v>
      </c>
      <c r="B2105" t="s">
        <v>6522</v>
      </c>
      <c r="C2105" t="s">
        <v>7471</v>
      </c>
      <c r="D2105" t="s">
        <v>7472</v>
      </c>
      <c r="F2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5">
        <f>Tabla_Consulta_desde_proyectos[[#This Row],[PRYRAhoras]]-Tabla_Consulta_desde_proyectos[[#This Row],[Actuales]]</f>
        <v>0</v>
      </c>
      <c r="H2105">
        <f>LEN(Tabla_Consulta_desde_proyectos[[#This Row],[PRYApath]])/5-1</f>
        <v>0</v>
      </c>
    </row>
    <row r="2106" spans="1:8" hidden="1" x14ac:dyDescent="0.3">
      <c r="A2106" t="s">
        <v>5059</v>
      </c>
      <c r="B2106" t="s">
        <v>6525</v>
      </c>
      <c r="C2106" t="s">
        <v>326</v>
      </c>
      <c r="D2106" t="s">
        <v>6396</v>
      </c>
      <c r="F2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6">
        <f>Tabla_Consulta_desde_proyectos[[#This Row],[PRYRAhoras]]-Tabla_Consulta_desde_proyectos[[#This Row],[Actuales]]</f>
        <v>0</v>
      </c>
      <c r="H2106">
        <f>LEN(Tabla_Consulta_desde_proyectos[[#This Row],[PRYApath]])/5-1</f>
        <v>1</v>
      </c>
    </row>
    <row r="2107" spans="1:8" hidden="1" x14ac:dyDescent="0.3">
      <c r="A2107" t="s">
        <v>5059</v>
      </c>
      <c r="B2107" t="s">
        <v>6526</v>
      </c>
      <c r="C2107" t="s">
        <v>1087</v>
      </c>
      <c r="D2107" t="s">
        <v>6397</v>
      </c>
      <c r="F2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7">
        <f>Tabla_Consulta_desde_proyectos[[#This Row],[PRYRAhoras]]-Tabla_Consulta_desde_proyectos[[#This Row],[Actuales]]</f>
        <v>0</v>
      </c>
      <c r="H2107">
        <f>LEN(Tabla_Consulta_desde_proyectos[[#This Row],[PRYApath]])/5-1</f>
        <v>1</v>
      </c>
    </row>
    <row r="2108" spans="1:8" hidden="1" x14ac:dyDescent="0.3">
      <c r="A2108" t="s">
        <v>5059</v>
      </c>
      <c r="B2108" t="s">
        <v>6527</v>
      </c>
      <c r="C2108" t="s">
        <v>1088</v>
      </c>
      <c r="D2108" t="s">
        <v>6398</v>
      </c>
      <c r="F2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8">
        <f>Tabla_Consulta_desde_proyectos[[#This Row],[PRYRAhoras]]-Tabla_Consulta_desde_proyectos[[#This Row],[Actuales]]</f>
        <v>0</v>
      </c>
      <c r="H2108">
        <f>LEN(Tabla_Consulta_desde_proyectos[[#This Row],[PRYApath]])/5-1</f>
        <v>1</v>
      </c>
    </row>
    <row r="2109" spans="1:8" hidden="1" x14ac:dyDescent="0.3">
      <c r="A2109" t="s">
        <v>5059</v>
      </c>
      <c r="B2109" t="s">
        <v>6528</v>
      </c>
      <c r="C2109" t="s">
        <v>1092</v>
      </c>
      <c r="D2109" t="s">
        <v>6399</v>
      </c>
      <c r="F2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09">
        <f>Tabla_Consulta_desde_proyectos[[#This Row],[PRYRAhoras]]-Tabla_Consulta_desde_proyectos[[#This Row],[Actuales]]</f>
        <v>0</v>
      </c>
      <c r="H2109">
        <f>LEN(Tabla_Consulta_desde_proyectos[[#This Row],[PRYApath]])/5-1</f>
        <v>1</v>
      </c>
    </row>
    <row r="2110" spans="1:8" hidden="1" x14ac:dyDescent="0.3">
      <c r="A2110" t="s">
        <v>5059</v>
      </c>
      <c r="B2110" t="s">
        <v>6529</v>
      </c>
      <c r="C2110" t="s">
        <v>1093</v>
      </c>
      <c r="D2110" t="s">
        <v>6400</v>
      </c>
      <c r="F2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0">
        <f>Tabla_Consulta_desde_proyectos[[#This Row],[PRYRAhoras]]-Tabla_Consulta_desde_proyectos[[#This Row],[Actuales]]</f>
        <v>0</v>
      </c>
      <c r="H2110">
        <f>LEN(Tabla_Consulta_desde_proyectos[[#This Row],[PRYApath]])/5-1</f>
        <v>1</v>
      </c>
    </row>
    <row r="2111" spans="1:8" hidden="1" x14ac:dyDescent="0.3">
      <c r="A2111" t="s">
        <v>5059</v>
      </c>
      <c r="B2111" t="s">
        <v>6530</v>
      </c>
      <c r="C2111" t="s">
        <v>1094</v>
      </c>
      <c r="D2111" t="s">
        <v>6401</v>
      </c>
      <c r="F2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1">
        <f>Tabla_Consulta_desde_proyectos[[#This Row],[PRYRAhoras]]-Tabla_Consulta_desde_proyectos[[#This Row],[Actuales]]</f>
        <v>0</v>
      </c>
      <c r="H2111">
        <f>LEN(Tabla_Consulta_desde_proyectos[[#This Row],[PRYApath]])/5-1</f>
        <v>1</v>
      </c>
    </row>
    <row r="2112" spans="1:8" hidden="1" x14ac:dyDescent="0.3">
      <c r="A2112" t="s">
        <v>5059</v>
      </c>
      <c r="B2112" t="s">
        <v>6531</v>
      </c>
      <c r="C2112" t="s">
        <v>3904</v>
      </c>
      <c r="D2112" t="s">
        <v>6402</v>
      </c>
      <c r="F2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2">
        <f>Tabla_Consulta_desde_proyectos[[#This Row],[PRYRAhoras]]-Tabla_Consulta_desde_proyectos[[#This Row],[Actuales]]</f>
        <v>0</v>
      </c>
      <c r="H2112">
        <f>LEN(Tabla_Consulta_desde_proyectos[[#This Row],[PRYApath]])/5-1</f>
        <v>1</v>
      </c>
    </row>
    <row r="2113" spans="1:8" hidden="1" x14ac:dyDescent="0.3">
      <c r="A2113" t="s">
        <v>5059</v>
      </c>
      <c r="B2113" t="s">
        <v>6532</v>
      </c>
      <c r="C2113" t="s">
        <v>3905</v>
      </c>
      <c r="D2113" t="s">
        <v>6403</v>
      </c>
      <c r="F2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3">
        <f>Tabla_Consulta_desde_proyectos[[#This Row],[PRYRAhoras]]-Tabla_Consulta_desde_proyectos[[#This Row],[Actuales]]</f>
        <v>0</v>
      </c>
      <c r="H2113">
        <f>LEN(Tabla_Consulta_desde_proyectos[[#This Row],[PRYApath]])/5-1</f>
        <v>1</v>
      </c>
    </row>
    <row r="2114" spans="1:8" hidden="1" x14ac:dyDescent="0.3">
      <c r="A2114" t="s">
        <v>5059</v>
      </c>
      <c r="B2114" t="s">
        <v>6533</v>
      </c>
      <c r="C2114" t="s">
        <v>4336</v>
      </c>
      <c r="D2114" t="s">
        <v>6405</v>
      </c>
      <c r="F2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4">
        <f>Tabla_Consulta_desde_proyectos[[#This Row],[PRYRAhoras]]-Tabla_Consulta_desde_proyectos[[#This Row],[Actuales]]</f>
        <v>0</v>
      </c>
      <c r="H2114">
        <f>LEN(Tabla_Consulta_desde_proyectos[[#This Row],[PRYApath]])/5-1</f>
        <v>1</v>
      </c>
    </row>
    <row r="2115" spans="1:8" hidden="1" x14ac:dyDescent="0.3">
      <c r="A2115" t="s">
        <v>5059</v>
      </c>
      <c r="B2115" t="s">
        <v>6534</v>
      </c>
      <c r="C2115" t="s">
        <v>4337</v>
      </c>
      <c r="D2115" t="s">
        <v>6407</v>
      </c>
      <c r="F2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5">
        <f>Tabla_Consulta_desde_proyectos[[#This Row],[PRYRAhoras]]-Tabla_Consulta_desde_proyectos[[#This Row],[Actuales]]</f>
        <v>0</v>
      </c>
      <c r="H2115">
        <f>LEN(Tabla_Consulta_desde_proyectos[[#This Row],[PRYApath]])/5-1</f>
        <v>1</v>
      </c>
    </row>
    <row r="2116" spans="1:8" hidden="1" x14ac:dyDescent="0.3">
      <c r="A2116" t="s">
        <v>5059</v>
      </c>
      <c r="B2116" t="s">
        <v>6535</v>
      </c>
      <c r="C2116" t="s">
        <v>7473</v>
      </c>
      <c r="D2116" t="s">
        <v>7474</v>
      </c>
      <c r="F2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6">
        <f>Tabla_Consulta_desde_proyectos[[#This Row],[PRYRAhoras]]-Tabla_Consulta_desde_proyectos[[#This Row],[Actuales]]</f>
        <v>0</v>
      </c>
      <c r="H2116">
        <f>LEN(Tabla_Consulta_desde_proyectos[[#This Row],[PRYApath]])/5-1</f>
        <v>0</v>
      </c>
    </row>
    <row r="2117" spans="1:8" hidden="1" x14ac:dyDescent="0.3">
      <c r="A2117" t="s">
        <v>5059</v>
      </c>
      <c r="B2117" t="s">
        <v>6538</v>
      </c>
      <c r="C2117" t="s">
        <v>326</v>
      </c>
      <c r="D2117" t="s">
        <v>6396</v>
      </c>
      <c r="F2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7">
        <f>Tabla_Consulta_desde_proyectos[[#This Row],[PRYRAhoras]]-Tabla_Consulta_desde_proyectos[[#This Row],[Actuales]]</f>
        <v>0</v>
      </c>
      <c r="H2117">
        <f>LEN(Tabla_Consulta_desde_proyectos[[#This Row],[PRYApath]])/5-1</f>
        <v>1</v>
      </c>
    </row>
    <row r="2118" spans="1:8" hidden="1" x14ac:dyDescent="0.3">
      <c r="A2118" t="s">
        <v>5059</v>
      </c>
      <c r="B2118" t="s">
        <v>6539</v>
      </c>
      <c r="C2118" t="s">
        <v>1087</v>
      </c>
      <c r="D2118" t="s">
        <v>6397</v>
      </c>
      <c r="F2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8">
        <f>Tabla_Consulta_desde_proyectos[[#This Row],[PRYRAhoras]]-Tabla_Consulta_desde_proyectos[[#This Row],[Actuales]]</f>
        <v>0</v>
      </c>
      <c r="H2118">
        <f>LEN(Tabla_Consulta_desde_proyectos[[#This Row],[PRYApath]])/5-1</f>
        <v>1</v>
      </c>
    </row>
    <row r="2119" spans="1:8" hidden="1" x14ac:dyDescent="0.3">
      <c r="A2119" t="s">
        <v>5059</v>
      </c>
      <c r="B2119" t="s">
        <v>6540</v>
      </c>
      <c r="C2119" t="s">
        <v>1088</v>
      </c>
      <c r="D2119" t="s">
        <v>6398</v>
      </c>
      <c r="F2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19">
        <f>Tabla_Consulta_desde_proyectos[[#This Row],[PRYRAhoras]]-Tabla_Consulta_desde_proyectos[[#This Row],[Actuales]]</f>
        <v>0</v>
      </c>
      <c r="H2119">
        <f>LEN(Tabla_Consulta_desde_proyectos[[#This Row],[PRYApath]])/5-1</f>
        <v>1</v>
      </c>
    </row>
    <row r="2120" spans="1:8" hidden="1" x14ac:dyDescent="0.3">
      <c r="A2120" t="s">
        <v>5059</v>
      </c>
      <c r="B2120" t="s">
        <v>6541</v>
      </c>
      <c r="C2120" t="s">
        <v>1092</v>
      </c>
      <c r="D2120" t="s">
        <v>6399</v>
      </c>
      <c r="F2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0">
        <f>Tabla_Consulta_desde_proyectos[[#This Row],[PRYRAhoras]]-Tabla_Consulta_desde_proyectos[[#This Row],[Actuales]]</f>
        <v>0</v>
      </c>
      <c r="H2120">
        <f>LEN(Tabla_Consulta_desde_proyectos[[#This Row],[PRYApath]])/5-1</f>
        <v>1</v>
      </c>
    </row>
    <row r="2121" spans="1:8" hidden="1" x14ac:dyDescent="0.3">
      <c r="A2121" t="s">
        <v>5059</v>
      </c>
      <c r="B2121" t="s">
        <v>6542</v>
      </c>
      <c r="C2121" t="s">
        <v>1093</v>
      </c>
      <c r="D2121" t="s">
        <v>6400</v>
      </c>
      <c r="F2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1">
        <f>Tabla_Consulta_desde_proyectos[[#This Row],[PRYRAhoras]]-Tabla_Consulta_desde_proyectos[[#This Row],[Actuales]]</f>
        <v>0</v>
      </c>
      <c r="H2121">
        <f>LEN(Tabla_Consulta_desde_proyectos[[#This Row],[PRYApath]])/5-1</f>
        <v>1</v>
      </c>
    </row>
    <row r="2122" spans="1:8" hidden="1" x14ac:dyDescent="0.3">
      <c r="A2122" t="s">
        <v>5059</v>
      </c>
      <c r="B2122" t="s">
        <v>6543</v>
      </c>
      <c r="C2122" t="s">
        <v>1094</v>
      </c>
      <c r="D2122" t="s">
        <v>6401</v>
      </c>
      <c r="F2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2">
        <f>Tabla_Consulta_desde_proyectos[[#This Row],[PRYRAhoras]]-Tabla_Consulta_desde_proyectos[[#This Row],[Actuales]]</f>
        <v>0</v>
      </c>
      <c r="H2122">
        <f>LEN(Tabla_Consulta_desde_proyectos[[#This Row],[PRYApath]])/5-1</f>
        <v>1</v>
      </c>
    </row>
    <row r="2123" spans="1:8" hidden="1" x14ac:dyDescent="0.3">
      <c r="A2123" t="s">
        <v>5059</v>
      </c>
      <c r="B2123" t="s">
        <v>6544</v>
      </c>
      <c r="C2123" t="s">
        <v>3904</v>
      </c>
      <c r="D2123" t="s">
        <v>6402</v>
      </c>
      <c r="F2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3">
        <f>Tabla_Consulta_desde_proyectos[[#This Row],[PRYRAhoras]]-Tabla_Consulta_desde_proyectos[[#This Row],[Actuales]]</f>
        <v>0</v>
      </c>
      <c r="H2123">
        <f>LEN(Tabla_Consulta_desde_proyectos[[#This Row],[PRYApath]])/5-1</f>
        <v>1</v>
      </c>
    </row>
    <row r="2124" spans="1:8" hidden="1" x14ac:dyDescent="0.3">
      <c r="A2124" t="s">
        <v>5059</v>
      </c>
      <c r="B2124" t="s">
        <v>6545</v>
      </c>
      <c r="C2124" t="s">
        <v>3905</v>
      </c>
      <c r="D2124" t="s">
        <v>6403</v>
      </c>
      <c r="F2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4">
        <f>Tabla_Consulta_desde_proyectos[[#This Row],[PRYRAhoras]]-Tabla_Consulta_desde_proyectos[[#This Row],[Actuales]]</f>
        <v>0</v>
      </c>
      <c r="H2124">
        <f>LEN(Tabla_Consulta_desde_proyectos[[#This Row],[PRYApath]])/5-1</f>
        <v>1</v>
      </c>
    </row>
    <row r="2125" spans="1:8" hidden="1" x14ac:dyDescent="0.3">
      <c r="A2125" t="s">
        <v>5059</v>
      </c>
      <c r="B2125" t="s">
        <v>6546</v>
      </c>
      <c r="C2125" t="s">
        <v>4336</v>
      </c>
      <c r="D2125" t="s">
        <v>6405</v>
      </c>
      <c r="F2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5">
        <f>Tabla_Consulta_desde_proyectos[[#This Row],[PRYRAhoras]]-Tabla_Consulta_desde_proyectos[[#This Row],[Actuales]]</f>
        <v>0</v>
      </c>
      <c r="H2125">
        <f>LEN(Tabla_Consulta_desde_proyectos[[#This Row],[PRYApath]])/5-1</f>
        <v>1</v>
      </c>
    </row>
    <row r="2126" spans="1:8" hidden="1" x14ac:dyDescent="0.3">
      <c r="A2126" t="s">
        <v>5059</v>
      </c>
      <c r="B2126" t="s">
        <v>6547</v>
      </c>
      <c r="C2126" t="s">
        <v>4337</v>
      </c>
      <c r="D2126" t="s">
        <v>6407</v>
      </c>
      <c r="F2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6">
        <f>Tabla_Consulta_desde_proyectos[[#This Row],[PRYRAhoras]]-Tabla_Consulta_desde_proyectos[[#This Row],[Actuales]]</f>
        <v>0</v>
      </c>
      <c r="H2126">
        <f>LEN(Tabla_Consulta_desde_proyectos[[#This Row],[PRYApath]])/5-1</f>
        <v>1</v>
      </c>
    </row>
    <row r="2127" spans="1:8" hidden="1" x14ac:dyDescent="0.3">
      <c r="A2127" t="s">
        <v>5059</v>
      </c>
      <c r="B2127" t="s">
        <v>6548</v>
      </c>
      <c r="C2127" t="s">
        <v>7475</v>
      </c>
      <c r="D2127" t="s">
        <v>7476</v>
      </c>
      <c r="F2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7">
        <f>Tabla_Consulta_desde_proyectos[[#This Row],[PRYRAhoras]]-Tabla_Consulta_desde_proyectos[[#This Row],[Actuales]]</f>
        <v>0</v>
      </c>
      <c r="H2127">
        <f>LEN(Tabla_Consulta_desde_proyectos[[#This Row],[PRYApath]])/5-1</f>
        <v>0</v>
      </c>
    </row>
    <row r="2128" spans="1:8" hidden="1" x14ac:dyDescent="0.3">
      <c r="A2128" t="s">
        <v>5059</v>
      </c>
      <c r="B2128" t="s">
        <v>6551</v>
      </c>
      <c r="C2128" t="s">
        <v>326</v>
      </c>
      <c r="D2128" t="s">
        <v>6396</v>
      </c>
      <c r="F2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8">
        <f>Tabla_Consulta_desde_proyectos[[#This Row],[PRYRAhoras]]-Tabla_Consulta_desde_proyectos[[#This Row],[Actuales]]</f>
        <v>0</v>
      </c>
      <c r="H2128">
        <f>LEN(Tabla_Consulta_desde_proyectos[[#This Row],[PRYApath]])/5-1</f>
        <v>1</v>
      </c>
    </row>
    <row r="2129" spans="1:8" hidden="1" x14ac:dyDescent="0.3">
      <c r="A2129" t="s">
        <v>5059</v>
      </c>
      <c r="B2129" t="s">
        <v>6552</v>
      </c>
      <c r="C2129" t="s">
        <v>1087</v>
      </c>
      <c r="D2129" t="s">
        <v>6397</v>
      </c>
      <c r="F2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29">
        <f>Tabla_Consulta_desde_proyectos[[#This Row],[PRYRAhoras]]-Tabla_Consulta_desde_proyectos[[#This Row],[Actuales]]</f>
        <v>0</v>
      </c>
      <c r="H2129">
        <f>LEN(Tabla_Consulta_desde_proyectos[[#This Row],[PRYApath]])/5-1</f>
        <v>1</v>
      </c>
    </row>
    <row r="2130" spans="1:8" hidden="1" x14ac:dyDescent="0.3">
      <c r="A2130" t="s">
        <v>5059</v>
      </c>
      <c r="B2130" t="s">
        <v>6553</v>
      </c>
      <c r="C2130" t="s">
        <v>1088</v>
      </c>
      <c r="D2130" t="s">
        <v>6398</v>
      </c>
      <c r="F2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0">
        <f>Tabla_Consulta_desde_proyectos[[#This Row],[PRYRAhoras]]-Tabla_Consulta_desde_proyectos[[#This Row],[Actuales]]</f>
        <v>0</v>
      </c>
      <c r="H2130">
        <f>LEN(Tabla_Consulta_desde_proyectos[[#This Row],[PRYApath]])/5-1</f>
        <v>1</v>
      </c>
    </row>
    <row r="2131" spans="1:8" hidden="1" x14ac:dyDescent="0.3">
      <c r="A2131" t="s">
        <v>5059</v>
      </c>
      <c r="B2131" t="s">
        <v>6554</v>
      </c>
      <c r="C2131" t="s">
        <v>1092</v>
      </c>
      <c r="D2131" t="s">
        <v>6399</v>
      </c>
      <c r="F2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1">
        <f>Tabla_Consulta_desde_proyectos[[#This Row],[PRYRAhoras]]-Tabla_Consulta_desde_proyectos[[#This Row],[Actuales]]</f>
        <v>0</v>
      </c>
      <c r="H2131">
        <f>LEN(Tabla_Consulta_desde_proyectos[[#This Row],[PRYApath]])/5-1</f>
        <v>1</v>
      </c>
    </row>
    <row r="2132" spans="1:8" hidden="1" x14ac:dyDescent="0.3">
      <c r="A2132" t="s">
        <v>5059</v>
      </c>
      <c r="B2132" t="s">
        <v>6555</v>
      </c>
      <c r="C2132" t="s">
        <v>1093</v>
      </c>
      <c r="D2132" t="s">
        <v>6400</v>
      </c>
      <c r="F2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2">
        <f>Tabla_Consulta_desde_proyectos[[#This Row],[PRYRAhoras]]-Tabla_Consulta_desde_proyectos[[#This Row],[Actuales]]</f>
        <v>0</v>
      </c>
      <c r="H2132">
        <f>LEN(Tabla_Consulta_desde_proyectos[[#This Row],[PRYApath]])/5-1</f>
        <v>1</v>
      </c>
    </row>
    <row r="2133" spans="1:8" hidden="1" x14ac:dyDescent="0.3">
      <c r="A2133" t="s">
        <v>5059</v>
      </c>
      <c r="B2133" t="s">
        <v>6556</v>
      </c>
      <c r="C2133" t="s">
        <v>1094</v>
      </c>
      <c r="D2133" t="s">
        <v>6401</v>
      </c>
      <c r="F2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3">
        <f>Tabla_Consulta_desde_proyectos[[#This Row],[PRYRAhoras]]-Tabla_Consulta_desde_proyectos[[#This Row],[Actuales]]</f>
        <v>0</v>
      </c>
      <c r="H2133">
        <f>LEN(Tabla_Consulta_desde_proyectos[[#This Row],[PRYApath]])/5-1</f>
        <v>1</v>
      </c>
    </row>
    <row r="2134" spans="1:8" hidden="1" x14ac:dyDescent="0.3">
      <c r="A2134" t="s">
        <v>5059</v>
      </c>
      <c r="B2134" t="s">
        <v>6557</v>
      </c>
      <c r="C2134" t="s">
        <v>3904</v>
      </c>
      <c r="D2134" t="s">
        <v>6402</v>
      </c>
      <c r="F2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4">
        <f>Tabla_Consulta_desde_proyectos[[#This Row],[PRYRAhoras]]-Tabla_Consulta_desde_proyectos[[#This Row],[Actuales]]</f>
        <v>0</v>
      </c>
      <c r="H2134">
        <f>LEN(Tabla_Consulta_desde_proyectos[[#This Row],[PRYApath]])/5-1</f>
        <v>1</v>
      </c>
    </row>
    <row r="2135" spans="1:8" hidden="1" x14ac:dyDescent="0.3">
      <c r="A2135" t="s">
        <v>5059</v>
      </c>
      <c r="B2135" t="s">
        <v>6558</v>
      </c>
      <c r="C2135" t="s">
        <v>3905</v>
      </c>
      <c r="D2135" t="s">
        <v>6403</v>
      </c>
      <c r="F2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5">
        <f>Tabla_Consulta_desde_proyectos[[#This Row],[PRYRAhoras]]-Tabla_Consulta_desde_proyectos[[#This Row],[Actuales]]</f>
        <v>0</v>
      </c>
      <c r="H2135">
        <f>LEN(Tabla_Consulta_desde_proyectos[[#This Row],[PRYApath]])/5-1</f>
        <v>1</v>
      </c>
    </row>
    <row r="2136" spans="1:8" hidden="1" x14ac:dyDescent="0.3">
      <c r="A2136" t="s">
        <v>5059</v>
      </c>
      <c r="B2136" t="s">
        <v>6559</v>
      </c>
      <c r="C2136" t="s">
        <v>4336</v>
      </c>
      <c r="D2136" t="s">
        <v>6405</v>
      </c>
      <c r="F2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6">
        <f>Tabla_Consulta_desde_proyectos[[#This Row],[PRYRAhoras]]-Tabla_Consulta_desde_proyectos[[#This Row],[Actuales]]</f>
        <v>0</v>
      </c>
      <c r="H2136">
        <f>LEN(Tabla_Consulta_desde_proyectos[[#This Row],[PRYApath]])/5-1</f>
        <v>1</v>
      </c>
    </row>
    <row r="2137" spans="1:8" hidden="1" x14ac:dyDescent="0.3">
      <c r="A2137" t="s">
        <v>5059</v>
      </c>
      <c r="B2137" t="s">
        <v>6560</v>
      </c>
      <c r="C2137" t="s">
        <v>4337</v>
      </c>
      <c r="D2137" t="s">
        <v>6407</v>
      </c>
      <c r="F2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7">
        <f>Tabla_Consulta_desde_proyectos[[#This Row],[PRYRAhoras]]-Tabla_Consulta_desde_proyectos[[#This Row],[Actuales]]</f>
        <v>0</v>
      </c>
      <c r="H2137">
        <f>LEN(Tabla_Consulta_desde_proyectos[[#This Row],[PRYApath]])/5-1</f>
        <v>1</v>
      </c>
    </row>
    <row r="2138" spans="1:8" hidden="1" x14ac:dyDescent="0.3">
      <c r="A2138" t="s">
        <v>5059</v>
      </c>
      <c r="B2138" t="s">
        <v>6561</v>
      </c>
      <c r="C2138" t="s">
        <v>7477</v>
      </c>
      <c r="D2138" t="s">
        <v>7478</v>
      </c>
      <c r="F2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8">
        <f>Tabla_Consulta_desde_proyectos[[#This Row],[PRYRAhoras]]-Tabla_Consulta_desde_proyectos[[#This Row],[Actuales]]</f>
        <v>0</v>
      </c>
      <c r="H2138">
        <f>LEN(Tabla_Consulta_desde_proyectos[[#This Row],[PRYApath]])/5-1</f>
        <v>0</v>
      </c>
    </row>
    <row r="2139" spans="1:8" hidden="1" x14ac:dyDescent="0.3">
      <c r="A2139" t="s">
        <v>5059</v>
      </c>
      <c r="B2139" t="s">
        <v>6564</v>
      </c>
      <c r="C2139" t="s">
        <v>326</v>
      </c>
      <c r="D2139" t="s">
        <v>6396</v>
      </c>
      <c r="F2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39">
        <f>Tabla_Consulta_desde_proyectos[[#This Row],[PRYRAhoras]]-Tabla_Consulta_desde_proyectos[[#This Row],[Actuales]]</f>
        <v>0</v>
      </c>
      <c r="H2139">
        <f>LEN(Tabla_Consulta_desde_proyectos[[#This Row],[PRYApath]])/5-1</f>
        <v>1</v>
      </c>
    </row>
    <row r="2140" spans="1:8" hidden="1" x14ac:dyDescent="0.3">
      <c r="A2140" t="s">
        <v>5059</v>
      </c>
      <c r="B2140" t="s">
        <v>6565</v>
      </c>
      <c r="C2140" t="s">
        <v>1087</v>
      </c>
      <c r="D2140" t="s">
        <v>6397</v>
      </c>
      <c r="F2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0">
        <f>Tabla_Consulta_desde_proyectos[[#This Row],[PRYRAhoras]]-Tabla_Consulta_desde_proyectos[[#This Row],[Actuales]]</f>
        <v>0</v>
      </c>
      <c r="H2140">
        <f>LEN(Tabla_Consulta_desde_proyectos[[#This Row],[PRYApath]])/5-1</f>
        <v>1</v>
      </c>
    </row>
    <row r="2141" spans="1:8" hidden="1" x14ac:dyDescent="0.3">
      <c r="A2141" t="s">
        <v>5059</v>
      </c>
      <c r="B2141" t="s">
        <v>6566</v>
      </c>
      <c r="C2141" t="s">
        <v>1088</v>
      </c>
      <c r="D2141" t="s">
        <v>6398</v>
      </c>
      <c r="F2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1">
        <f>Tabla_Consulta_desde_proyectos[[#This Row],[PRYRAhoras]]-Tabla_Consulta_desde_proyectos[[#This Row],[Actuales]]</f>
        <v>0</v>
      </c>
      <c r="H2141">
        <f>LEN(Tabla_Consulta_desde_proyectos[[#This Row],[PRYApath]])/5-1</f>
        <v>1</v>
      </c>
    </row>
    <row r="2142" spans="1:8" hidden="1" x14ac:dyDescent="0.3">
      <c r="A2142" t="s">
        <v>5059</v>
      </c>
      <c r="B2142" t="s">
        <v>6567</v>
      </c>
      <c r="C2142" t="s">
        <v>1092</v>
      </c>
      <c r="D2142" t="s">
        <v>6399</v>
      </c>
      <c r="F2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2">
        <f>Tabla_Consulta_desde_proyectos[[#This Row],[PRYRAhoras]]-Tabla_Consulta_desde_proyectos[[#This Row],[Actuales]]</f>
        <v>0</v>
      </c>
      <c r="H2142">
        <f>LEN(Tabla_Consulta_desde_proyectos[[#This Row],[PRYApath]])/5-1</f>
        <v>1</v>
      </c>
    </row>
    <row r="2143" spans="1:8" hidden="1" x14ac:dyDescent="0.3">
      <c r="A2143" t="s">
        <v>5059</v>
      </c>
      <c r="B2143" t="s">
        <v>6568</v>
      </c>
      <c r="C2143" t="s">
        <v>1093</v>
      </c>
      <c r="D2143" t="s">
        <v>6400</v>
      </c>
      <c r="F2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3">
        <f>Tabla_Consulta_desde_proyectos[[#This Row],[PRYRAhoras]]-Tabla_Consulta_desde_proyectos[[#This Row],[Actuales]]</f>
        <v>0</v>
      </c>
      <c r="H2143">
        <f>LEN(Tabla_Consulta_desde_proyectos[[#This Row],[PRYApath]])/5-1</f>
        <v>1</v>
      </c>
    </row>
    <row r="2144" spans="1:8" hidden="1" x14ac:dyDescent="0.3">
      <c r="A2144" t="s">
        <v>5059</v>
      </c>
      <c r="B2144" t="s">
        <v>6569</v>
      </c>
      <c r="C2144" t="s">
        <v>1094</v>
      </c>
      <c r="D2144" t="s">
        <v>6401</v>
      </c>
      <c r="F2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4">
        <f>Tabla_Consulta_desde_proyectos[[#This Row],[PRYRAhoras]]-Tabla_Consulta_desde_proyectos[[#This Row],[Actuales]]</f>
        <v>0</v>
      </c>
      <c r="H2144">
        <f>LEN(Tabla_Consulta_desde_proyectos[[#This Row],[PRYApath]])/5-1</f>
        <v>1</v>
      </c>
    </row>
    <row r="2145" spans="1:8" hidden="1" x14ac:dyDescent="0.3">
      <c r="A2145" t="s">
        <v>5059</v>
      </c>
      <c r="B2145" t="s">
        <v>6570</v>
      </c>
      <c r="C2145" t="s">
        <v>3904</v>
      </c>
      <c r="D2145" t="s">
        <v>6402</v>
      </c>
      <c r="F2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5">
        <f>Tabla_Consulta_desde_proyectos[[#This Row],[PRYRAhoras]]-Tabla_Consulta_desde_proyectos[[#This Row],[Actuales]]</f>
        <v>0</v>
      </c>
      <c r="H2145">
        <f>LEN(Tabla_Consulta_desde_proyectos[[#This Row],[PRYApath]])/5-1</f>
        <v>1</v>
      </c>
    </row>
    <row r="2146" spans="1:8" hidden="1" x14ac:dyDescent="0.3">
      <c r="A2146" t="s">
        <v>5059</v>
      </c>
      <c r="B2146" t="s">
        <v>6571</v>
      </c>
      <c r="C2146" t="s">
        <v>3905</v>
      </c>
      <c r="D2146" t="s">
        <v>6403</v>
      </c>
      <c r="F2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6">
        <f>Tabla_Consulta_desde_proyectos[[#This Row],[PRYRAhoras]]-Tabla_Consulta_desde_proyectos[[#This Row],[Actuales]]</f>
        <v>0</v>
      </c>
      <c r="H2146">
        <f>LEN(Tabla_Consulta_desde_proyectos[[#This Row],[PRYApath]])/5-1</f>
        <v>1</v>
      </c>
    </row>
    <row r="2147" spans="1:8" hidden="1" x14ac:dyDescent="0.3">
      <c r="A2147" t="s">
        <v>5059</v>
      </c>
      <c r="B2147" t="s">
        <v>6572</v>
      </c>
      <c r="C2147" t="s">
        <v>4336</v>
      </c>
      <c r="D2147" t="s">
        <v>6405</v>
      </c>
      <c r="F2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7">
        <f>Tabla_Consulta_desde_proyectos[[#This Row],[PRYRAhoras]]-Tabla_Consulta_desde_proyectos[[#This Row],[Actuales]]</f>
        <v>0</v>
      </c>
      <c r="H2147">
        <f>LEN(Tabla_Consulta_desde_proyectos[[#This Row],[PRYApath]])/5-1</f>
        <v>1</v>
      </c>
    </row>
    <row r="2148" spans="1:8" hidden="1" x14ac:dyDescent="0.3">
      <c r="A2148" t="s">
        <v>5059</v>
      </c>
      <c r="B2148" t="s">
        <v>6573</v>
      </c>
      <c r="C2148" t="s">
        <v>4337</v>
      </c>
      <c r="D2148" t="s">
        <v>6407</v>
      </c>
      <c r="F2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8">
        <f>Tabla_Consulta_desde_proyectos[[#This Row],[PRYRAhoras]]-Tabla_Consulta_desde_proyectos[[#This Row],[Actuales]]</f>
        <v>0</v>
      </c>
      <c r="H2148">
        <f>LEN(Tabla_Consulta_desde_proyectos[[#This Row],[PRYApath]])/5-1</f>
        <v>1</v>
      </c>
    </row>
    <row r="2149" spans="1:8" hidden="1" x14ac:dyDescent="0.3">
      <c r="A2149" t="s">
        <v>5059</v>
      </c>
      <c r="B2149" t="s">
        <v>6574</v>
      </c>
      <c r="C2149" t="s">
        <v>7479</v>
      </c>
      <c r="D2149" t="s">
        <v>7480</v>
      </c>
      <c r="F2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49">
        <f>Tabla_Consulta_desde_proyectos[[#This Row],[PRYRAhoras]]-Tabla_Consulta_desde_proyectos[[#This Row],[Actuales]]</f>
        <v>0</v>
      </c>
      <c r="H2149">
        <f>LEN(Tabla_Consulta_desde_proyectos[[#This Row],[PRYApath]])/5-1</f>
        <v>0</v>
      </c>
    </row>
    <row r="2150" spans="1:8" hidden="1" x14ac:dyDescent="0.3">
      <c r="A2150" t="s">
        <v>5059</v>
      </c>
      <c r="B2150" t="s">
        <v>6577</v>
      </c>
      <c r="C2150" t="s">
        <v>326</v>
      </c>
      <c r="D2150" t="s">
        <v>6396</v>
      </c>
      <c r="F2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0">
        <f>Tabla_Consulta_desde_proyectos[[#This Row],[PRYRAhoras]]-Tabla_Consulta_desde_proyectos[[#This Row],[Actuales]]</f>
        <v>0</v>
      </c>
      <c r="H2150">
        <f>LEN(Tabla_Consulta_desde_proyectos[[#This Row],[PRYApath]])/5-1</f>
        <v>1</v>
      </c>
    </row>
    <row r="2151" spans="1:8" hidden="1" x14ac:dyDescent="0.3">
      <c r="A2151" t="s">
        <v>5059</v>
      </c>
      <c r="B2151" t="s">
        <v>6578</v>
      </c>
      <c r="C2151" t="s">
        <v>1087</v>
      </c>
      <c r="D2151" t="s">
        <v>6397</v>
      </c>
      <c r="F2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1">
        <f>Tabla_Consulta_desde_proyectos[[#This Row],[PRYRAhoras]]-Tabla_Consulta_desde_proyectos[[#This Row],[Actuales]]</f>
        <v>0</v>
      </c>
      <c r="H2151">
        <f>LEN(Tabla_Consulta_desde_proyectos[[#This Row],[PRYApath]])/5-1</f>
        <v>1</v>
      </c>
    </row>
    <row r="2152" spans="1:8" hidden="1" x14ac:dyDescent="0.3">
      <c r="A2152" t="s">
        <v>5059</v>
      </c>
      <c r="B2152" t="s">
        <v>6579</v>
      </c>
      <c r="C2152" t="s">
        <v>1088</v>
      </c>
      <c r="D2152" t="s">
        <v>6398</v>
      </c>
      <c r="F2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2">
        <f>Tabla_Consulta_desde_proyectos[[#This Row],[PRYRAhoras]]-Tabla_Consulta_desde_proyectos[[#This Row],[Actuales]]</f>
        <v>0</v>
      </c>
      <c r="H2152">
        <f>LEN(Tabla_Consulta_desde_proyectos[[#This Row],[PRYApath]])/5-1</f>
        <v>1</v>
      </c>
    </row>
    <row r="2153" spans="1:8" hidden="1" x14ac:dyDescent="0.3">
      <c r="A2153" t="s">
        <v>5059</v>
      </c>
      <c r="B2153" t="s">
        <v>6580</v>
      </c>
      <c r="C2153" t="s">
        <v>1092</v>
      </c>
      <c r="D2153" t="s">
        <v>6399</v>
      </c>
      <c r="F2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3">
        <f>Tabla_Consulta_desde_proyectos[[#This Row],[PRYRAhoras]]-Tabla_Consulta_desde_proyectos[[#This Row],[Actuales]]</f>
        <v>0</v>
      </c>
      <c r="H2153">
        <f>LEN(Tabla_Consulta_desde_proyectos[[#This Row],[PRYApath]])/5-1</f>
        <v>1</v>
      </c>
    </row>
    <row r="2154" spans="1:8" hidden="1" x14ac:dyDescent="0.3">
      <c r="A2154" t="s">
        <v>5059</v>
      </c>
      <c r="B2154" t="s">
        <v>6581</v>
      </c>
      <c r="C2154" t="s">
        <v>1093</v>
      </c>
      <c r="D2154" t="s">
        <v>6400</v>
      </c>
      <c r="F2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4">
        <f>Tabla_Consulta_desde_proyectos[[#This Row],[PRYRAhoras]]-Tabla_Consulta_desde_proyectos[[#This Row],[Actuales]]</f>
        <v>0</v>
      </c>
      <c r="H2154">
        <f>LEN(Tabla_Consulta_desde_proyectos[[#This Row],[PRYApath]])/5-1</f>
        <v>1</v>
      </c>
    </row>
    <row r="2155" spans="1:8" hidden="1" x14ac:dyDescent="0.3">
      <c r="A2155" t="s">
        <v>5059</v>
      </c>
      <c r="B2155" t="s">
        <v>6582</v>
      </c>
      <c r="C2155" t="s">
        <v>1094</v>
      </c>
      <c r="D2155" t="s">
        <v>6401</v>
      </c>
      <c r="F2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5">
        <f>Tabla_Consulta_desde_proyectos[[#This Row],[PRYRAhoras]]-Tabla_Consulta_desde_proyectos[[#This Row],[Actuales]]</f>
        <v>0</v>
      </c>
      <c r="H2155">
        <f>LEN(Tabla_Consulta_desde_proyectos[[#This Row],[PRYApath]])/5-1</f>
        <v>1</v>
      </c>
    </row>
    <row r="2156" spans="1:8" hidden="1" x14ac:dyDescent="0.3">
      <c r="A2156" t="s">
        <v>5059</v>
      </c>
      <c r="B2156" t="s">
        <v>6583</v>
      </c>
      <c r="C2156" t="s">
        <v>3904</v>
      </c>
      <c r="D2156" t="s">
        <v>6402</v>
      </c>
      <c r="F2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6">
        <f>Tabla_Consulta_desde_proyectos[[#This Row],[PRYRAhoras]]-Tabla_Consulta_desde_proyectos[[#This Row],[Actuales]]</f>
        <v>0</v>
      </c>
      <c r="H2156">
        <f>LEN(Tabla_Consulta_desde_proyectos[[#This Row],[PRYApath]])/5-1</f>
        <v>1</v>
      </c>
    </row>
    <row r="2157" spans="1:8" hidden="1" x14ac:dyDescent="0.3">
      <c r="A2157" t="s">
        <v>5059</v>
      </c>
      <c r="B2157" t="s">
        <v>6584</v>
      </c>
      <c r="C2157" t="s">
        <v>3905</v>
      </c>
      <c r="D2157" t="s">
        <v>6403</v>
      </c>
      <c r="F2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7">
        <f>Tabla_Consulta_desde_proyectos[[#This Row],[PRYRAhoras]]-Tabla_Consulta_desde_proyectos[[#This Row],[Actuales]]</f>
        <v>0</v>
      </c>
      <c r="H2157">
        <f>LEN(Tabla_Consulta_desde_proyectos[[#This Row],[PRYApath]])/5-1</f>
        <v>1</v>
      </c>
    </row>
    <row r="2158" spans="1:8" hidden="1" x14ac:dyDescent="0.3">
      <c r="A2158" t="s">
        <v>5059</v>
      </c>
      <c r="B2158" t="s">
        <v>6585</v>
      </c>
      <c r="C2158" t="s">
        <v>4336</v>
      </c>
      <c r="D2158" t="s">
        <v>6405</v>
      </c>
      <c r="F2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8">
        <f>Tabla_Consulta_desde_proyectos[[#This Row],[PRYRAhoras]]-Tabla_Consulta_desde_proyectos[[#This Row],[Actuales]]</f>
        <v>0</v>
      </c>
      <c r="H2158">
        <f>LEN(Tabla_Consulta_desde_proyectos[[#This Row],[PRYApath]])/5-1</f>
        <v>1</v>
      </c>
    </row>
    <row r="2159" spans="1:8" hidden="1" x14ac:dyDescent="0.3">
      <c r="A2159" t="s">
        <v>5059</v>
      </c>
      <c r="B2159" t="s">
        <v>6586</v>
      </c>
      <c r="C2159" t="s">
        <v>4337</v>
      </c>
      <c r="D2159" t="s">
        <v>6407</v>
      </c>
      <c r="F2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59">
        <f>Tabla_Consulta_desde_proyectos[[#This Row],[PRYRAhoras]]-Tabla_Consulta_desde_proyectos[[#This Row],[Actuales]]</f>
        <v>0</v>
      </c>
      <c r="H2159">
        <f>LEN(Tabla_Consulta_desde_proyectos[[#This Row],[PRYApath]])/5-1</f>
        <v>1</v>
      </c>
    </row>
    <row r="2160" spans="1:8" hidden="1" x14ac:dyDescent="0.3">
      <c r="A2160" t="s">
        <v>5059</v>
      </c>
      <c r="B2160" t="s">
        <v>6587</v>
      </c>
      <c r="C2160" t="s">
        <v>7481</v>
      </c>
      <c r="D2160" t="s">
        <v>7482</v>
      </c>
      <c r="F2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0">
        <f>Tabla_Consulta_desde_proyectos[[#This Row],[PRYRAhoras]]-Tabla_Consulta_desde_proyectos[[#This Row],[Actuales]]</f>
        <v>0</v>
      </c>
      <c r="H2160">
        <f>LEN(Tabla_Consulta_desde_proyectos[[#This Row],[PRYApath]])/5-1</f>
        <v>0</v>
      </c>
    </row>
    <row r="2161" spans="1:8" hidden="1" x14ac:dyDescent="0.3">
      <c r="A2161" t="s">
        <v>5059</v>
      </c>
      <c r="B2161" t="s">
        <v>6590</v>
      </c>
      <c r="C2161" t="s">
        <v>326</v>
      </c>
      <c r="D2161" t="s">
        <v>6396</v>
      </c>
      <c r="F2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1">
        <f>Tabla_Consulta_desde_proyectos[[#This Row],[PRYRAhoras]]-Tabla_Consulta_desde_proyectos[[#This Row],[Actuales]]</f>
        <v>0</v>
      </c>
      <c r="H2161">
        <f>LEN(Tabla_Consulta_desde_proyectos[[#This Row],[PRYApath]])/5-1</f>
        <v>1</v>
      </c>
    </row>
    <row r="2162" spans="1:8" hidden="1" x14ac:dyDescent="0.3">
      <c r="A2162" t="s">
        <v>5059</v>
      </c>
      <c r="B2162" t="s">
        <v>6591</v>
      </c>
      <c r="C2162" t="s">
        <v>1087</v>
      </c>
      <c r="D2162" t="s">
        <v>6397</v>
      </c>
      <c r="F2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2">
        <f>Tabla_Consulta_desde_proyectos[[#This Row],[PRYRAhoras]]-Tabla_Consulta_desde_proyectos[[#This Row],[Actuales]]</f>
        <v>0</v>
      </c>
      <c r="H2162">
        <f>LEN(Tabla_Consulta_desde_proyectos[[#This Row],[PRYApath]])/5-1</f>
        <v>1</v>
      </c>
    </row>
    <row r="2163" spans="1:8" hidden="1" x14ac:dyDescent="0.3">
      <c r="A2163" t="s">
        <v>5059</v>
      </c>
      <c r="B2163" t="s">
        <v>6592</v>
      </c>
      <c r="C2163" t="s">
        <v>1088</v>
      </c>
      <c r="D2163" t="s">
        <v>6398</v>
      </c>
      <c r="F2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3">
        <f>Tabla_Consulta_desde_proyectos[[#This Row],[PRYRAhoras]]-Tabla_Consulta_desde_proyectos[[#This Row],[Actuales]]</f>
        <v>0</v>
      </c>
      <c r="H2163">
        <f>LEN(Tabla_Consulta_desde_proyectos[[#This Row],[PRYApath]])/5-1</f>
        <v>1</v>
      </c>
    </row>
    <row r="2164" spans="1:8" hidden="1" x14ac:dyDescent="0.3">
      <c r="A2164" t="s">
        <v>5059</v>
      </c>
      <c r="B2164" t="s">
        <v>6593</v>
      </c>
      <c r="C2164" t="s">
        <v>1092</v>
      </c>
      <c r="D2164" t="s">
        <v>6399</v>
      </c>
      <c r="F2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4">
        <f>Tabla_Consulta_desde_proyectos[[#This Row],[PRYRAhoras]]-Tabla_Consulta_desde_proyectos[[#This Row],[Actuales]]</f>
        <v>0</v>
      </c>
      <c r="H2164">
        <f>LEN(Tabla_Consulta_desde_proyectos[[#This Row],[PRYApath]])/5-1</f>
        <v>1</v>
      </c>
    </row>
    <row r="2165" spans="1:8" hidden="1" x14ac:dyDescent="0.3">
      <c r="A2165" t="s">
        <v>5059</v>
      </c>
      <c r="B2165" t="s">
        <v>6594</v>
      </c>
      <c r="C2165" t="s">
        <v>1093</v>
      </c>
      <c r="D2165" t="s">
        <v>6400</v>
      </c>
      <c r="F2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5">
        <f>Tabla_Consulta_desde_proyectos[[#This Row],[PRYRAhoras]]-Tabla_Consulta_desde_proyectos[[#This Row],[Actuales]]</f>
        <v>0</v>
      </c>
      <c r="H2165">
        <f>LEN(Tabla_Consulta_desde_proyectos[[#This Row],[PRYApath]])/5-1</f>
        <v>1</v>
      </c>
    </row>
    <row r="2166" spans="1:8" hidden="1" x14ac:dyDescent="0.3">
      <c r="A2166" t="s">
        <v>5059</v>
      </c>
      <c r="B2166" t="s">
        <v>6595</v>
      </c>
      <c r="C2166" t="s">
        <v>1094</v>
      </c>
      <c r="D2166" t="s">
        <v>6401</v>
      </c>
      <c r="F2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6">
        <f>Tabla_Consulta_desde_proyectos[[#This Row],[PRYRAhoras]]-Tabla_Consulta_desde_proyectos[[#This Row],[Actuales]]</f>
        <v>0</v>
      </c>
      <c r="H2166">
        <f>LEN(Tabla_Consulta_desde_proyectos[[#This Row],[PRYApath]])/5-1</f>
        <v>1</v>
      </c>
    </row>
    <row r="2167" spans="1:8" hidden="1" x14ac:dyDescent="0.3">
      <c r="A2167" t="s">
        <v>5059</v>
      </c>
      <c r="B2167" t="s">
        <v>6596</v>
      </c>
      <c r="C2167" t="s">
        <v>3904</v>
      </c>
      <c r="D2167" t="s">
        <v>6402</v>
      </c>
      <c r="F2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7">
        <f>Tabla_Consulta_desde_proyectos[[#This Row],[PRYRAhoras]]-Tabla_Consulta_desde_proyectos[[#This Row],[Actuales]]</f>
        <v>0</v>
      </c>
      <c r="H2167">
        <f>LEN(Tabla_Consulta_desde_proyectos[[#This Row],[PRYApath]])/5-1</f>
        <v>1</v>
      </c>
    </row>
    <row r="2168" spans="1:8" hidden="1" x14ac:dyDescent="0.3">
      <c r="A2168" t="s">
        <v>5059</v>
      </c>
      <c r="B2168" t="s">
        <v>6597</v>
      </c>
      <c r="C2168" t="s">
        <v>3905</v>
      </c>
      <c r="D2168" t="s">
        <v>6403</v>
      </c>
      <c r="F2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8">
        <f>Tabla_Consulta_desde_proyectos[[#This Row],[PRYRAhoras]]-Tabla_Consulta_desde_proyectos[[#This Row],[Actuales]]</f>
        <v>0</v>
      </c>
      <c r="H2168">
        <f>LEN(Tabla_Consulta_desde_proyectos[[#This Row],[PRYApath]])/5-1</f>
        <v>1</v>
      </c>
    </row>
    <row r="2169" spans="1:8" hidden="1" x14ac:dyDescent="0.3">
      <c r="A2169" t="s">
        <v>5059</v>
      </c>
      <c r="B2169" t="s">
        <v>6598</v>
      </c>
      <c r="C2169" t="s">
        <v>4336</v>
      </c>
      <c r="D2169" t="s">
        <v>6405</v>
      </c>
      <c r="F2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69">
        <f>Tabla_Consulta_desde_proyectos[[#This Row],[PRYRAhoras]]-Tabla_Consulta_desde_proyectos[[#This Row],[Actuales]]</f>
        <v>0</v>
      </c>
      <c r="H2169">
        <f>LEN(Tabla_Consulta_desde_proyectos[[#This Row],[PRYApath]])/5-1</f>
        <v>1</v>
      </c>
    </row>
    <row r="2170" spans="1:8" hidden="1" x14ac:dyDescent="0.3">
      <c r="A2170" t="s">
        <v>5059</v>
      </c>
      <c r="B2170" t="s">
        <v>6599</v>
      </c>
      <c r="C2170" t="s">
        <v>4337</v>
      </c>
      <c r="D2170" t="s">
        <v>6407</v>
      </c>
      <c r="F2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70">
        <f>Tabla_Consulta_desde_proyectos[[#This Row],[PRYRAhoras]]-Tabla_Consulta_desde_proyectos[[#This Row],[Actuales]]</f>
        <v>0</v>
      </c>
      <c r="H2170">
        <f>LEN(Tabla_Consulta_desde_proyectos[[#This Row],[PRYApath]])/5-1</f>
        <v>1</v>
      </c>
    </row>
    <row r="2171" spans="1:8" hidden="1" x14ac:dyDescent="0.3">
      <c r="A2171" t="s">
        <v>5059</v>
      </c>
      <c r="B2171" t="s">
        <v>6600</v>
      </c>
      <c r="C2171" t="s">
        <v>7483</v>
      </c>
      <c r="D2171" t="s">
        <v>7484</v>
      </c>
      <c r="E2171">
        <v>494</v>
      </c>
      <c r="F2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494</v>
      </c>
      <c r="G2171">
        <f>Tabla_Consulta_desde_proyectos[[#This Row],[PRYRAhoras]]-Tabla_Consulta_desde_proyectos[[#This Row],[Actuales]]</f>
        <v>0</v>
      </c>
      <c r="H2171">
        <f>LEN(Tabla_Consulta_desde_proyectos[[#This Row],[PRYApath]])/5-1</f>
        <v>0</v>
      </c>
    </row>
    <row r="2172" spans="1:8" hidden="1" x14ac:dyDescent="0.3">
      <c r="A2172" t="s">
        <v>5059</v>
      </c>
      <c r="B2172" t="s">
        <v>5049</v>
      </c>
      <c r="C2172" t="s">
        <v>326</v>
      </c>
      <c r="D2172" t="s">
        <v>6958</v>
      </c>
      <c r="F2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72">
        <f>Tabla_Consulta_desde_proyectos[[#This Row],[PRYRAhoras]]-Tabla_Consulta_desde_proyectos[[#This Row],[Actuales]]</f>
        <v>0</v>
      </c>
      <c r="H2172">
        <f>LEN(Tabla_Consulta_desde_proyectos[[#This Row],[PRYApath]])/5-1</f>
        <v>1</v>
      </c>
    </row>
    <row r="2173" spans="1:8" hidden="1" x14ac:dyDescent="0.3">
      <c r="A2173" t="s">
        <v>5059</v>
      </c>
      <c r="B2173" t="s">
        <v>6603</v>
      </c>
      <c r="C2173" t="s">
        <v>1087</v>
      </c>
      <c r="D2173" t="s">
        <v>6960</v>
      </c>
      <c r="F2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73">
        <f>Tabla_Consulta_desde_proyectos[[#This Row],[PRYRAhoras]]-Tabla_Consulta_desde_proyectos[[#This Row],[Actuales]]</f>
        <v>0</v>
      </c>
      <c r="H2173">
        <f>LEN(Tabla_Consulta_desde_proyectos[[#This Row],[PRYApath]])/5-1</f>
        <v>1</v>
      </c>
    </row>
    <row r="2174" spans="1:8" hidden="1" x14ac:dyDescent="0.3">
      <c r="A2174" t="s">
        <v>5059</v>
      </c>
      <c r="B2174" t="s">
        <v>5050</v>
      </c>
      <c r="C2174" t="s">
        <v>1088</v>
      </c>
      <c r="D2174" t="s">
        <v>6931</v>
      </c>
      <c r="E2174">
        <v>8</v>
      </c>
      <c r="F2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174">
        <f>Tabla_Consulta_desde_proyectos[[#This Row],[PRYRAhoras]]-Tabla_Consulta_desde_proyectos[[#This Row],[Actuales]]</f>
        <v>0</v>
      </c>
      <c r="H2174">
        <f>LEN(Tabla_Consulta_desde_proyectos[[#This Row],[PRYApath]])/5-1</f>
        <v>1</v>
      </c>
    </row>
    <row r="2175" spans="1:8" hidden="1" x14ac:dyDescent="0.3">
      <c r="A2175" t="s">
        <v>5059</v>
      </c>
      <c r="B2175" t="s">
        <v>5060</v>
      </c>
      <c r="C2175" t="s">
        <v>326</v>
      </c>
      <c r="D2175" t="s">
        <v>6933</v>
      </c>
      <c r="E2175">
        <v>8</v>
      </c>
      <c r="F2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175">
        <f>Tabla_Consulta_desde_proyectos[[#This Row],[PRYRAhoras]]-Tabla_Consulta_desde_proyectos[[#This Row],[Actuales]]</f>
        <v>0</v>
      </c>
      <c r="H2175">
        <f>LEN(Tabla_Consulta_desde_proyectos[[#This Row],[PRYApath]])/5-1</f>
        <v>2</v>
      </c>
    </row>
    <row r="2176" spans="1:8" hidden="1" x14ac:dyDescent="0.3">
      <c r="A2176" t="s">
        <v>5059</v>
      </c>
      <c r="B2176" t="s">
        <v>7485</v>
      </c>
      <c r="C2176" t="s">
        <v>1087</v>
      </c>
      <c r="D2176" t="s">
        <v>6963</v>
      </c>
      <c r="F2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76">
        <f>Tabla_Consulta_desde_proyectos[[#This Row],[PRYRAhoras]]-Tabla_Consulta_desde_proyectos[[#This Row],[Actuales]]</f>
        <v>0</v>
      </c>
      <c r="H2176">
        <f>LEN(Tabla_Consulta_desde_proyectos[[#This Row],[PRYApath]])/5-1</f>
        <v>2</v>
      </c>
    </row>
    <row r="2177" spans="1:8" hidden="1" x14ac:dyDescent="0.3">
      <c r="A2177" t="s">
        <v>5059</v>
      </c>
      <c r="B2177" t="s">
        <v>5051</v>
      </c>
      <c r="C2177" t="s">
        <v>1092</v>
      </c>
      <c r="D2177" t="s">
        <v>6965</v>
      </c>
      <c r="E2177">
        <v>456</v>
      </c>
      <c r="F2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456</v>
      </c>
      <c r="G2177">
        <f>Tabla_Consulta_desde_proyectos[[#This Row],[PRYRAhoras]]-Tabla_Consulta_desde_proyectos[[#This Row],[Actuales]]</f>
        <v>0</v>
      </c>
      <c r="H2177">
        <f>LEN(Tabla_Consulta_desde_proyectos[[#This Row],[PRYApath]])/5-1</f>
        <v>1</v>
      </c>
    </row>
    <row r="2178" spans="1:8" hidden="1" x14ac:dyDescent="0.3">
      <c r="A2178" t="s">
        <v>5059</v>
      </c>
      <c r="B2178" t="s">
        <v>5061</v>
      </c>
      <c r="C2178" t="s">
        <v>326</v>
      </c>
      <c r="D2178" t="s">
        <v>6965</v>
      </c>
      <c r="E2178">
        <v>416</v>
      </c>
      <c r="F2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416</v>
      </c>
      <c r="G2178">
        <f>Tabla_Consulta_desde_proyectos[[#This Row],[PRYRAhoras]]-Tabla_Consulta_desde_proyectos[[#This Row],[Actuales]]</f>
        <v>0</v>
      </c>
      <c r="H2178">
        <f>LEN(Tabla_Consulta_desde_proyectos[[#This Row],[PRYApath]])/5-1</f>
        <v>2</v>
      </c>
    </row>
    <row r="2179" spans="1:8" hidden="1" x14ac:dyDescent="0.3">
      <c r="A2179" t="s">
        <v>5059</v>
      </c>
      <c r="B2179" t="s">
        <v>5062</v>
      </c>
      <c r="C2179" t="s">
        <v>1087</v>
      </c>
      <c r="D2179" t="s">
        <v>6966</v>
      </c>
      <c r="E2179">
        <v>28</v>
      </c>
      <c r="F2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</v>
      </c>
      <c r="G2179">
        <f>Tabla_Consulta_desde_proyectos[[#This Row],[PRYRAhoras]]-Tabla_Consulta_desde_proyectos[[#This Row],[Actuales]]</f>
        <v>0</v>
      </c>
      <c r="H2179">
        <f>LEN(Tabla_Consulta_desde_proyectos[[#This Row],[PRYApath]])/5-1</f>
        <v>2</v>
      </c>
    </row>
    <row r="2180" spans="1:8" hidden="1" x14ac:dyDescent="0.3">
      <c r="A2180" t="s">
        <v>5059</v>
      </c>
      <c r="B2180" t="s">
        <v>7486</v>
      </c>
      <c r="C2180" t="s">
        <v>1088</v>
      </c>
      <c r="D2180" t="s">
        <v>6968</v>
      </c>
      <c r="F2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0">
        <f>Tabla_Consulta_desde_proyectos[[#This Row],[PRYRAhoras]]-Tabla_Consulta_desde_proyectos[[#This Row],[Actuales]]</f>
        <v>0</v>
      </c>
      <c r="H2180">
        <f>LEN(Tabla_Consulta_desde_proyectos[[#This Row],[PRYApath]])/5-1</f>
        <v>2</v>
      </c>
    </row>
    <row r="2181" spans="1:8" hidden="1" x14ac:dyDescent="0.3">
      <c r="A2181" t="s">
        <v>5059</v>
      </c>
      <c r="B2181" t="s">
        <v>5063</v>
      </c>
      <c r="C2181" t="s">
        <v>1092</v>
      </c>
      <c r="D2181" t="s">
        <v>6939</v>
      </c>
      <c r="E2181">
        <v>12</v>
      </c>
      <c r="F2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2181">
        <f>Tabla_Consulta_desde_proyectos[[#This Row],[PRYRAhoras]]-Tabla_Consulta_desde_proyectos[[#This Row],[Actuales]]</f>
        <v>0</v>
      </c>
      <c r="H2181">
        <f>LEN(Tabla_Consulta_desde_proyectos[[#This Row],[PRYApath]])/5-1</f>
        <v>2</v>
      </c>
    </row>
    <row r="2182" spans="1:8" hidden="1" x14ac:dyDescent="0.3">
      <c r="A2182" t="s">
        <v>5059</v>
      </c>
      <c r="B2182" t="s">
        <v>7487</v>
      </c>
      <c r="C2182" t="s">
        <v>1093</v>
      </c>
      <c r="D2182" t="s">
        <v>6971</v>
      </c>
      <c r="F2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2">
        <f>Tabla_Consulta_desde_proyectos[[#This Row],[PRYRAhoras]]-Tabla_Consulta_desde_proyectos[[#This Row],[Actuales]]</f>
        <v>0</v>
      </c>
      <c r="H2182">
        <f>LEN(Tabla_Consulta_desde_proyectos[[#This Row],[PRYApath]])/5-1</f>
        <v>2</v>
      </c>
    </row>
    <row r="2183" spans="1:8" hidden="1" x14ac:dyDescent="0.3">
      <c r="A2183" t="s">
        <v>5059</v>
      </c>
      <c r="B2183" t="s">
        <v>6604</v>
      </c>
      <c r="C2183" t="s">
        <v>1093</v>
      </c>
      <c r="D2183" t="s">
        <v>6972</v>
      </c>
      <c r="F2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3">
        <f>Tabla_Consulta_desde_proyectos[[#This Row],[PRYRAhoras]]-Tabla_Consulta_desde_proyectos[[#This Row],[Actuales]]</f>
        <v>0</v>
      </c>
      <c r="H2183">
        <f>LEN(Tabla_Consulta_desde_proyectos[[#This Row],[PRYApath]])/5-1</f>
        <v>1</v>
      </c>
    </row>
    <row r="2184" spans="1:8" hidden="1" x14ac:dyDescent="0.3">
      <c r="A2184" t="s">
        <v>5059</v>
      </c>
      <c r="B2184" t="s">
        <v>6605</v>
      </c>
      <c r="C2184" t="s">
        <v>1094</v>
      </c>
      <c r="D2184" t="s">
        <v>6974</v>
      </c>
      <c r="F2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4">
        <f>Tabla_Consulta_desde_proyectos[[#This Row],[PRYRAhoras]]-Tabla_Consulta_desde_proyectos[[#This Row],[Actuales]]</f>
        <v>0</v>
      </c>
      <c r="H2184">
        <f>LEN(Tabla_Consulta_desde_proyectos[[#This Row],[PRYApath]])/5-1</f>
        <v>1</v>
      </c>
    </row>
    <row r="2185" spans="1:8" hidden="1" x14ac:dyDescent="0.3">
      <c r="A2185" t="s">
        <v>5059</v>
      </c>
      <c r="B2185" t="s">
        <v>5064</v>
      </c>
      <c r="C2185" t="s">
        <v>3904</v>
      </c>
      <c r="D2185" t="s">
        <v>6975</v>
      </c>
      <c r="E2185">
        <v>3</v>
      </c>
      <c r="F2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2185">
        <f>Tabla_Consulta_desde_proyectos[[#This Row],[PRYRAhoras]]-Tabla_Consulta_desde_proyectos[[#This Row],[Actuales]]</f>
        <v>0</v>
      </c>
      <c r="H2185">
        <f>LEN(Tabla_Consulta_desde_proyectos[[#This Row],[PRYApath]])/5-1</f>
        <v>1</v>
      </c>
    </row>
    <row r="2186" spans="1:8" hidden="1" x14ac:dyDescent="0.3">
      <c r="A2186" t="s">
        <v>5059</v>
      </c>
      <c r="B2186" t="s">
        <v>5065</v>
      </c>
      <c r="C2186" t="s">
        <v>3905</v>
      </c>
      <c r="D2186" t="s">
        <v>6977</v>
      </c>
      <c r="E2186">
        <v>2</v>
      </c>
      <c r="F2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186">
        <f>Tabla_Consulta_desde_proyectos[[#This Row],[PRYRAhoras]]-Tabla_Consulta_desde_proyectos[[#This Row],[Actuales]]</f>
        <v>0</v>
      </c>
      <c r="H2186">
        <f>LEN(Tabla_Consulta_desde_proyectos[[#This Row],[PRYApath]])/5-1</f>
        <v>1</v>
      </c>
    </row>
    <row r="2187" spans="1:8" hidden="1" x14ac:dyDescent="0.3">
      <c r="A2187" t="s">
        <v>5059</v>
      </c>
      <c r="B2187" t="s">
        <v>5052</v>
      </c>
      <c r="C2187" t="s">
        <v>4336</v>
      </c>
      <c r="D2187" t="s">
        <v>6979</v>
      </c>
      <c r="F2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7">
        <f>Tabla_Consulta_desde_proyectos[[#This Row],[PRYRAhoras]]-Tabla_Consulta_desde_proyectos[[#This Row],[Actuales]]</f>
        <v>0</v>
      </c>
      <c r="H2187">
        <f>LEN(Tabla_Consulta_desde_proyectos[[#This Row],[PRYApath]])/5-1</f>
        <v>1</v>
      </c>
    </row>
    <row r="2188" spans="1:8" hidden="1" x14ac:dyDescent="0.3">
      <c r="A2188" t="s">
        <v>5059</v>
      </c>
      <c r="B2188" t="s">
        <v>6606</v>
      </c>
      <c r="C2188" t="s">
        <v>4337</v>
      </c>
      <c r="D2188" t="s">
        <v>6981</v>
      </c>
      <c r="F2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88">
        <f>Tabla_Consulta_desde_proyectos[[#This Row],[PRYRAhoras]]-Tabla_Consulta_desde_proyectos[[#This Row],[Actuales]]</f>
        <v>0</v>
      </c>
      <c r="H2188">
        <f>LEN(Tabla_Consulta_desde_proyectos[[#This Row],[PRYApath]])/5-1</f>
        <v>1</v>
      </c>
    </row>
    <row r="2189" spans="1:8" hidden="1" x14ac:dyDescent="0.3">
      <c r="A2189" t="s">
        <v>5059</v>
      </c>
      <c r="B2189" t="s">
        <v>7488</v>
      </c>
      <c r="C2189" t="s">
        <v>4338</v>
      </c>
      <c r="D2189" t="s">
        <v>6983</v>
      </c>
      <c r="E2189">
        <v>17</v>
      </c>
      <c r="F2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2189">
        <f>Tabla_Consulta_desde_proyectos[[#This Row],[PRYRAhoras]]-Tabla_Consulta_desde_proyectos[[#This Row],[Actuales]]</f>
        <v>0</v>
      </c>
      <c r="H2189">
        <f>LEN(Tabla_Consulta_desde_proyectos[[#This Row],[PRYApath]])/5-1</f>
        <v>1</v>
      </c>
    </row>
    <row r="2190" spans="1:8" hidden="1" x14ac:dyDescent="0.3">
      <c r="A2190" t="s">
        <v>5059</v>
      </c>
      <c r="B2190" t="s">
        <v>5066</v>
      </c>
      <c r="C2190" t="s">
        <v>326</v>
      </c>
      <c r="D2190" t="s">
        <v>6985</v>
      </c>
      <c r="E2190">
        <v>2</v>
      </c>
      <c r="F2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190">
        <f>Tabla_Consulta_desde_proyectos[[#This Row],[PRYRAhoras]]-Tabla_Consulta_desde_proyectos[[#This Row],[Actuales]]</f>
        <v>0</v>
      </c>
      <c r="H2190">
        <f>LEN(Tabla_Consulta_desde_proyectos[[#This Row],[PRYApath]])/5-1</f>
        <v>2</v>
      </c>
    </row>
    <row r="2191" spans="1:8" hidden="1" x14ac:dyDescent="0.3">
      <c r="A2191" t="s">
        <v>5059</v>
      </c>
      <c r="B2191" t="s">
        <v>7489</v>
      </c>
      <c r="C2191" t="s">
        <v>1087</v>
      </c>
      <c r="D2191" t="s">
        <v>6986</v>
      </c>
      <c r="F2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1">
        <f>Tabla_Consulta_desde_proyectos[[#This Row],[PRYRAhoras]]-Tabla_Consulta_desde_proyectos[[#This Row],[Actuales]]</f>
        <v>0</v>
      </c>
      <c r="H2191">
        <f>LEN(Tabla_Consulta_desde_proyectos[[#This Row],[PRYApath]])/5-1</f>
        <v>2</v>
      </c>
    </row>
    <row r="2192" spans="1:8" hidden="1" x14ac:dyDescent="0.3">
      <c r="A2192" t="s">
        <v>5059</v>
      </c>
      <c r="B2192" t="s">
        <v>5067</v>
      </c>
      <c r="C2192" t="s">
        <v>1088</v>
      </c>
      <c r="D2192" t="s">
        <v>6988</v>
      </c>
      <c r="E2192">
        <v>15</v>
      </c>
      <c r="F2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</v>
      </c>
      <c r="G2192">
        <f>Tabla_Consulta_desde_proyectos[[#This Row],[PRYRAhoras]]-Tabla_Consulta_desde_proyectos[[#This Row],[Actuales]]</f>
        <v>0</v>
      </c>
      <c r="H2192">
        <f>LEN(Tabla_Consulta_desde_proyectos[[#This Row],[PRYApath]])/5-1</f>
        <v>2</v>
      </c>
    </row>
    <row r="2193" spans="1:8" hidden="1" x14ac:dyDescent="0.3">
      <c r="A2193" t="s">
        <v>5059</v>
      </c>
      <c r="B2193" t="s">
        <v>5068</v>
      </c>
      <c r="C2193" t="s">
        <v>4339</v>
      </c>
      <c r="D2193" t="s">
        <v>6990</v>
      </c>
      <c r="E2193">
        <v>8</v>
      </c>
      <c r="F2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193">
        <f>Tabla_Consulta_desde_proyectos[[#This Row],[PRYRAhoras]]-Tabla_Consulta_desde_proyectos[[#This Row],[Actuales]]</f>
        <v>0</v>
      </c>
      <c r="H2193">
        <f>LEN(Tabla_Consulta_desde_proyectos[[#This Row],[PRYApath]])/5-1</f>
        <v>1</v>
      </c>
    </row>
    <row r="2194" spans="1:8" hidden="1" x14ac:dyDescent="0.3">
      <c r="A2194" t="s">
        <v>5059</v>
      </c>
      <c r="B2194" t="s">
        <v>6607</v>
      </c>
      <c r="C2194" t="s">
        <v>7490</v>
      </c>
      <c r="D2194" t="s">
        <v>7491</v>
      </c>
      <c r="E2194">
        <v>0.5</v>
      </c>
      <c r="F2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194">
        <f>Tabla_Consulta_desde_proyectos[[#This Row],[PRYRAhoras]]-Tabla_Consulta_desde_proyectos[[#This Row],[Actuales]]</f>
        <v>0</v>
      </c>
      <c r="H2194">
        <f>LEN(Tabla_Consulta_desde_proyectos[[#This Row],[PRYApath]])/5-1</f>
        <v>0</v>
      </c>
    </row>
    <row r="2195" spans="1:8" hidden="1" x14ac:dyDescent="0.3">
      <c r="A2195" t="s">
        <v>5059</v>
      </c>
      <c r="B2195" t="s">
        <v>6610</v>
      </c>
      <c r="C2195" t="s">
        <v>326</v>
      </c>
      <c r="D2195" t="s">
        <v>6396</v>
      </c>
      <c r="E2195">
        <v>0.5</v>
      </c>
      <c r="F2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195">
        <f>Tabla_Consulta_desde_proyectos[[#This Row],[PRYRAhoras]]-Tabla_Consulta_desde_proyectos[[#This Row],[Actuales]]</f>
        <v>0</v>
      </c>
      <c r="H2195">
        <f>LEN(Tabla_Consulta_desde_proyectos[[#This Row],[PRYApath]])/5-1</f>
        <v>1</v>
      </c>
    </row>
    <row r="2196" spans="1:8" hidden="1" x14ac:dyDescent="0.3">
      <c r="A2196" t="s">
        <v>5059</v>
      </c>
      <c r="B2196" t="s">
        <v>6611</v>
      </c>
      <c r="C2196" t="s">
        <v>1087</v>
      </c>
      <c r="D2196" t="s">
        <v>6397</v>
      </c>
      <c r="F2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6">
        <f>Tabla_Consulta_desde_proyectos[[#This Row],[PRYRAhoras]]-Tabla_Consulta_desde_proyectos[[#This Row],[Actuales]]</f>
        <v>0</v>
      </c>
      <c r="H2196">
        <f>LEN(Tabla_Consulta_desde_proyectos[[#This Row],[PRYApath]])/5-1</f>
        <v>1</v>
      </c>
    </row>
    <row r="2197" spans="1:8" hidden="1" x14ac:dyDescent="0.3">
      <c r="A2197" t="s">
        <v>5059</v>
      </c>
      <c r="B2197" t="s">
        <v>6612</v>
      </c>
      <c r="C2197" t="s">
        <v>1088</v>
      </c>
      <c r="D2197" t="s">
        <v>6398</v>
      </c>
      <c r="F2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7">
        <f>Tabla_Consulta_desde_proyectos[[#This Row],[PRYRAhoras]]-Tabla_Consulta_desde_proyectos[[#This Row],[Actuales]]</f>
        <v>0</v>
      </c>
      <c r="H2197">
        <f>LEN(Tabla_Consulta_desde_proyectos[[#This Row],[PRYApath]])/5-1</f>
        <v>1</v>
      </c>
    </row>
    <row r="2198" spans="1:8" hidden="1" x14ac:dyDescent="0.3">
      <c r="A2198" t="s">
        <v>5059</v>
      </c>
      <c r="B2198" t="s">
        <v>6613</v>
      </c>
      <c r="C2198" t="s">
        <v>1092</v>
      </c>
      <c r="D2198" t="s">
        <v>6399</v>
      </c>
      <c r="F2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8">
        <f>Tabla_Consulta_desde_proyectos[[#This Row],[PRYRAhoras]]-Tabla_Consulta_desde_proyectos[[#This Row],[Actuales]]</f>
        <v>0</v>
      </c>
      <c r="H2198">
        <f>LEN(Tabla_Consulta_desde_proyectos[[#This Row],[PRYApath]])/5-1</f>
        <v>1</v>
      </c>
    </row>
    <row r="2199" spans="1:8" hidden="1" x14ac:dyDescent="0.3">
      <c r="A2199" t="s">
        <v>5059</v>
      </c>
      <c r="B2199" t="s">
        <v>6614</v>
      </c>
      <c r="C2199" t="s">
        <v>1093</v>
      </c>
      <c r="D2199" t="s">
        <v>6400</v>
      </c>
      <c r="F2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199">
        <f>Tabla_Consulta_desde_proyectos[[#This Row],[PRYRAhoras]]-Tabla_Consulta_desde_proyectos[[#This Row],[Actuales]]</f>
        <v>0</v>
      </c>
      <c r="H2199">
        <f>LEN(Tabla_Consulta_desde_proyectos[[#This Row],[PRYApath]])/5-1</f>
        <v>1</v>
      </c>
    </row>
    <row r="2200" spans="1:8" hidden="1" x14ac:dyDescent="0.3">
      <c r="A2200" t="s">
        <v>5059</v>
      </c>
      <c r="B2200" t="s">
        <v>6615</v>
      </c>
      <c r="C2200" t="s">
        <v>1094</v>
      </c>
      <c r="D2200" t="s">
        <v>6401</v>
      </c>
      <c r="F2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0">
        <f>Tabla_Consulta_desde_proyectos[[#This Row],[PRYRAhoras]]-Tabla_Consulta_desde_proyectos[[#This Row],[Actuales]]</f>
        <v>0</v>
      </c>
      <c r="H2200">
        <f>LEN(Tabla_Consulta_desde_proyectos[[#This Row],[PRYApath]])/5-1</f>
        <v>1</v>
      </c>
    </row>
    <row r="2201" spans="1:8" hidden="1" x14ac:dyDescent="0.3">
      <c r="A2201" t="s">
        <v>5059</v>
      </c>
      <c r="B2201" t="s">
        <v>6616</v>
      </c>
      <c r="C2201" t="s">
        <v>3904</v>
      </c>
      <c r="D2201" t="s">
        <v>6950</v>
      </c>
      <c r="F2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1">
        <f>Tabla_Consulta_desde_proyectos[[#This Row],[PRYRAhoras]]-Tabla_Consulta_desde_proyectos[[#This Row],[Actuales]]</f>
        <v>0</v>
      </c>
      <c r="H2201">
        <f>LEN(Tabla_Consulta_desde_proyectos[[#This Row],[PRYApath]])/5-1</f>
        <v>1</v>
      </c>
    </row>
    <row r="2202" spans="1:8" hidden="1" x14ac:dyDescent="0.3">
      <c r="A2202" t="s">
        <v>5059</v>
      </c>
      <c r="B2202" t="s">
        <v>6617</v>
      </c>
      <c r="C2202" t="s">
        <v>3905</v>
      </c>
      <c r="D2202" t="s">
        <v>6952</v>
      </c>
      <c r="F2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2">
        <f>Tabla_Consulta_desde_proyectos[[#This Row],[PRYRAhoras]]-Tabla_Consulta_desde_proyectos[[#This Row],[Actuales]]</f>
        <v>0</v>
      </c>
      <c r="H2202">
        <f>LEN(Tabla_Consulta_desde_proyectos[[#This Row],[PRYApath]])/5-1</f>
        <v>1</v>
      </c>
    </row>
    <row r="2203" spans="1:8" hidden="1" x14ac:dyDescent="0.3">
      <c r="A2203" t="s">
        <v>5059</v>
      </c>
      <c r="B2203" t="s">
        <v>6618</v>
      </c>
      <c r="C2203" t="s">
        <v>4336</v>
      </c>
      <c r="D2203" t="s">
        <v>6405</v>
      </c>
      <c r="F2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3">
        <f>Tabla_Consulta_desde_proyectos[[#This Row],[PRYRAhoras]]-Tabla_Consulta_desde_proyectos[[#This Row],[Actuales]]</f>
        <v>0</v>
      </c>
      <c r="H2203">
        <f>LEN(Tabla_Consulta_desde_proyectos[[#This Row],[PRYApath]])/5-1</f>
        <v>1</v>
      </c>
    </row>
    <row r="2204" spans="1:8" hidden="1" x14ac:dyDescent="0.3">
      <c r="A2204" t="s">
        <v>5059</v>
      </c>
      <c r="B2204" t="s">
        <v>6619</v>
      </c>
      <c r="C2204" t="s">
        <v>4337</v>
      </c>
      <c r="D2204" t="s">
        <v>6954</v>
      </c>
      <c r="F2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4">
        <f>Tabla_Consulta_desde_proyectos[[#This Row],[PRYRAhoras]]-Tabla_Consulta_desde_proyectos[[#This Row],[Actuales]]</f>
        <v>0</v>
      </c>
      <c r="H2204">
        <f>LEN(Tabla_Consulta_desde_proyectos[[#This Row],[PRYApath]])/5-1</f>
        <v>1</v>
      </c>
    </row>
    <row r="2205" spans="1:8" hidden="1" x14ac:dyDescent="0.3">
      <c r="A2205" t="s">
        <v>78</v>
      </c>
      <c r="B2205" t="s">
        <v>1085</v>
      </c>
      <c r="C2205" t="s">
        <v>3907</v>
      </c>
      <c r="D2205" t="s">
        <v>7492</v>
      </c>
      <c r="E2205">
        <v>7.5</v>
      </c>
      <c r="F2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7.5</v>
      </c>
      <c r="G2205">
        <f>Tabla_Consulta_desde_proyectos[[#This Row],[PRYRAhoras]]-Tabla_Consulta_desde_proyectos[[#This Row],[Actuales]]</f>
        <v>0</v>
      </c>
      <c r="H2205">
        <f>LEN(Tabla_Consulta_desde_proyectos[[#This Row],[PRYApath]])/5-1</f>
        <v>0</v>
      </c>
    </row>
    <row r="2206" spans="1:8" hidden="1" x14ac:dyDescent="0.3">
      <c r="A2206" t="s">
        <v>78</v>
      </c>
      <c r="B2206" t="s">
        <v>1086</v>
      </c>
      <c r="C2206" t="s">
        <v>326</v>
      </c>
      <c r="D2206" t="s">
        <v>7027</v>
      </c>
      <c r="F2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6">
        <f>Tabla_Consulta_desde_proyectos[[#This Row],[PRYRAhoras]]-Tabla_Consulta_desde_proyectos[[#This Row],[Actuales]]</f>
        <v>0</v>
      </c>
      <c r="H2206">
        <f>LEN(Tabla_Consulta_desde_proyectos[[#This Row],[PRYApath]])/5-1</f>
        <v>1</v>
      </c>
    </row>
    <row r="2207" spans="1:8" hidden="1" x14ac:dyDescent="0.3">
      <c r="A2207" t="s">
        <v>78</v>
      </c>
      <c r="B2207" t="s">
        <v>1097</v>
      </c>
      <c r="C2207" t="s">
        <v>1087</v>
      </c>
      <c r="D2207" t="s">
        <v>7028</v>
      </c>
      <c r="F2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7">
        <f>Tabla_Consulta_desde_proyectos[[#This Row],[PRYRAhoras]]-Tabla_Consulta_desde_proyectos[[#This Row],[Actuales]]</f>
        <v>0</v>
      </c>
      <c r="H2207">
        <f>LEN(Tabla_Consulta_desde_proyectos[[#This Row],[PRYApath]])/5-1</f>
        <v>1</v>
      </c>
    </row>
    <row r="2208" spans="1:8" hidden="1" x14ac:dyDescent="0.3">
      <c r="A2208" t="s">
        <v>78</v>
      </c>
      <c r="B2208" t="s">
        <v>1098</v>
      </c>
      <c r="C2208" t="s">
        <v>1088</v>
      </c>
      <c r="D2208" t="s">
        <v>7029</v>
      </c>
      <c r="F2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08">
        <f>Tabla_Consulta_desde_proyectos[[#This Row],[PRYRAhoras]]-Tabla_Consulta_desde_proyectos[[#This Row],[Actuales]]</f>
        <v>0</v>
      </c>
      <c r="H2208">
        <f>LEN(Tabla_Consulta_desde_proyectos[[#This Row],[PRYApath]])/5-1</f>
        <v>1</v>
      </c>
    </row>
    <row r="2209" spans="1:8" hidden="1" x14ac:dyDescent="0.3">
      <c r="A2209" t="s">
        <v>78</v>
      </c>
      <c r="B2209" t="s">
        <v>1099</v>
      </c>
      <c r="C2209" t="s">
        <v>1092</v>
      </c>
      <c r="D2209" t="s">
        <v>7030</v>
      </c>
      <c r="E2209">
        <v>6</v>
      </c>
      <c r="F2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2209">
        <f>Tabla_Consulta_desde_proyectos[[#This Row],[PRYRAhoras]]-Tabla_Consulta_desde_proyectos[[#This Row],[Actuales]]</f>
        <v>0</v>
      </c>
      <c r="H2209">
        <f>LEN(Tabla_Consulta_desde_proyectos[[#This Row],[PRYApath]])/5-1</f>
        <v>1</v>
      </c>
    </row>
    <row r="2210" spans="1:8" hidden="1" x14ac:dyDescent="0.3">
      <c r="A2210" t="s">
        <v>78</v>
      </c>
      <c r="B2210" t="s">
        <v>1100</v>
      </c>
      <c r="C2210" t="s">
        <v>1093</v>
      </c>
      <c r="D2210" t="s">
        <v>7031</v>
      </c>
      <c r="F2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0">
        <f>Tabla_Consulta_desde_proyectos[[#This Row],[PRYRAhoras]]-Tabla_Consulta_desde_proyectos[[#This Row],[Actuales]]</f>
        <v>0</v>
      </c>
      <c r="H2210">
        <f>LEN(Tabla_Consulta_desde_proyectos[[#This Row],[PRYApath]])/5-1</f>
        <v>1</v>
      </c>
    </row>
    <row r="2211" spans="1:8" hidden="1" x14ac:dyDescent="0.3">
      <c r="A2211" t="s">
        <v>78</v>
      </c>
      <c r="B2211" t="s">
        <v>3576</v>
      </c>
      <c r="C2211" t="s">
        <v>1094</v>
      </c>
      <c r="D2211" t="s">
        <v>7032</v>
      </c>
      <c r="E2211">
        <v>1.5</v>
      </c>
      <c r="F2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2211">
        <f>Tabla_Consulta_desde_proyectos[[#This Row],[PRYRAhoras]]-Tabla_Consulta_desde_proyectos[[#This Row],[Actuales]]</f>
        <v>0</v>
      </c>
      <c r="H2211">
        <f>LEN(Tabla_Consulta_desde_proyectos[[#This Row],[PRYApath]])/5-1</f>
        <v>1</v>
      </c>
    </row>
    <row r="2212" spans="1:8" hidden="1" x14ac:dyDescent="0.3">
      <c r="A2212" t="s">
        <v>78</v>
      </c>
      <c r="B2212" t="s">
        <v>3846</v>
      </c>
      <c r="C2212" t="s">
        <v>3904</v>
      </c>
      <c r="D2212" t="s">
        <v>7033</v>
      </c>
      <c r="F2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2">
        <f>Tabla_Consulta_desde_proyectos[[#This Row],[PRYRAhoras]]-Tabla_Consulta_desde_proyectos[[#This Row],[Actuales]]</f>
        <v>0</v>
      </c>
      <c r="H2212">
        <f>LEN(Tabla_Consulta_desde_proyectos[[#This Row],[PRYApath]])/5-1</f>
        <v>1</v>
      </c>
    </row>
    <row r="2213" spans="1:8" hidden="1" x14ac:dyDescent="0.3">
      <c r="A2213" t="s">
        <v>78</v>
      </c>
      <c r="B2213" t="s">
        <v>3577</v>
      </c>
      <c r="C2213" t="s">
        <v>3905</v>
      </c>
      <c r="D2213" t="s">
        <v>7034</v>
      </c>
      <c r="F2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3">
        <f>Tabla_Consulta_desde_proyectos[[#This Row],[PRYRAhoras]]-Tabla_Consulta_desde_proyectos[[#This Row],[Actuales]]</f>
        <v>0</v>
      </c>
      <c r="H2213">
        <f>LEN(Tabla_Consulta_desde_proyectos[[#This Row],[PRYApath]])/5-1</f>
        <v>1</v>
      </c>
    </row>
    <row r="2214" spans="1:8" hidden="1" x14ac:dyDescent="0.3">
      <c r="A2214" t="s">
        <v>78</v>
      </c>
      <c r="B2214" t="s">
        <v>1089</v>
      </c>
      <c r="C2214" t="s">
        <v>7493</v>
      </c>
      <c r="D2214" t="s">
        <v>7494</v>
      </c>
      <c r="E2214">
        <v>551.41999999999996</v>
      </c>
      <c r="F2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551.41999999999996</v>
      </c>
      <c r="G2214">
        <f>Tabla_Consulta_desde_proyectos[[#This Row],[PRYRAhoras]]-Tabla_Consulta_desde_proyectos[[#This Row],[Actuales]]</f>
        <v>0</v>
      </c>
      <c r="H2214">
        <f>LEN(Tabla_Consulta_desde_proyectos[[#This Row],[PRYApath]])/5-1</f>
        <v>0</v>
      </c>
    </row>
    <row r="2215" spans="1:8" hidden="1" x14ac:dyDescent="0.3">
      <c r="A2215" t="s">
        <v>78</v>
      </c>
      <c r="B2215" t="s">
        <v>1090</v>
      </c>
      <c r="C2215" t="s">
        <v>326</v>
      </c>
      <c r="D2215" t="s">
        <v>7019</v>
      </c>
      <c r="E2215">
        <v>545.91999999999996</v>
      </c>
      <c r="F2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545.91999999999996</v>
      </c>
      <c r="G2215">
        <f>Tabla_Consulta_desde_proyectos[[#This Row],[PRYRAhoras]]-Tabla_Consulta_desde_proyectos[[#This Row],[Actuales]]</f>
        <v>0</v>
      </c>
      <c r="H2215">
        <f>LEN(Tabla_Consulta_desde_proyectos[[#This Row],[PRYApath]])/5-1</f>
        <v>1</v>
      </c>
    </row>
    <row r="2216" spans="1:8" hidden="1" x14ac:dyDescent="0.3">
      <c r="A2216" t="s">
        <v>78</v>
      </c>
      <c r="B2216" t="s">
        <v>4539</v>
      </c>
      <c r="C2216" t="s">
        <v>1087</v>
      </c>
      <c r="D2216" t="s">
        <v>7020</v>
      </c>
      <c r="F2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6">
        <f>Tabla_Consulta_desde_proyectos[[#This Row],[PRYRAhoras]]-Tabla_Consulta_desde_proyectos[[#This Row],[Actuales]]</f>
        <v>0</v>
      </c>
      <c r="H2216">
        <f>LEN(Tabla_Consulta_desde_proyectos[[#This Row],[PRYApath]])/5-1</f>
        <v>1</v>
      </c>
    </row>
    <row r="2217" spans="1:8" hidden="1" x14ac:dyDescent="0.3">
      <c r="A2217" t="s">
        <v>78</v>
      </c>
      <c r="B2217" t="s">
        <v>4542</v>
      </c>
      <c r="C2217" t="s">
        <v>1088</v>
      </c>
      <c r="D2217" t="s">
        <v>7021</v>
      </c>
      <c r="F2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7">
        <f>Tabla_Consulta_desde_proyectos[[#This Row],[PRYRAhoras]]-Tabla_Consulta_desde_proyectos[[#This Row],[Actuales]]</f>
        <v>0</v>
      </c>
      <c r="H2217">
        <f>LEN(Tabla_Consulta_desde_proyectos[[#This Row],[PRYApath]])/5-1</f>
        <v>1</v>
      </c>
    </row>
    <row r="2218" spans="1:8" hidden="1" x14ac:dyDescent="0.3">
      <c r="A2218" t="s">
        <v>78</v>
      </c>
      <c r="B2218" t="s">
        <v>5386</v>
      </c>
      <c r="C2218" t="s">
        <v>1092</v>
      </c>
      <c r="D2218" t="s">
        <v>7022</v>
      </c>
      <c r="F2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8">
        <f>Tabla_Consulta_desde_proyectos[[#This Row],[PRYRAhoras]]-Tabla_Consulta_desde_proyectos[[#This Row],[Actuales]]</f>
        <v>0</v>
      </c>
      <c r="H2218">
        <f>LEN(Tabla_Consulta_desde_proyectos[[#This Row],[PRYApath]])/5-1</f>
        <v>1</v>
      </c>
    </row>
    <row r="2219" spans="1:8" hidden="1" x14ac:dyDescent="0.3">
      <c r="A2219" t="s">
        <v>78</v>
      </c>
      <c r="B2219" t="s">
        <v>4965</v>
      </c>
      <c r="C2219" t="s">
        <v>1093</v>
      </c>
      <c r="D2219" t="s">
        <v>7023</v>
      </c>
      <c r="F2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19">
        <f>Tabla_Consulta_desde_proyectos[[#This Row],[PRYRAhoras]]-Tabla_Consulta_desde_proyectos[[#This Row],[Actuales]]</f>
        <v>0</v>
      </c>
      <c r="H2219">
        <f>LEN(Tabla_Consulta_desde_proyectos[[#This Row],[PRYApath]])/5-1</f>
        <v>1</v>
      </c>
    </row>
    <row r="2220" spans="1:8" hidden="1" x14ac:dyDescent="0.3">
      <c r="A2220" t="s">
        <v>78</v>
      </c>
      <c r="B2220" t="s">
        <v>6404</v>
      </c>
      <c r="C2220" t="s">
        <v>1094</v>
      </c>
      <c r="D2220" t="s">
        <v>7024</v>
      </c>
      <c r="F2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0">
        <f>Tabla_Consulta_desde_proyectos[[#This Row],[PRYRAhoras]]-Tabla_Consulta_desde_proyectos[[#This Row],[Actuales]]</f>
        <v>0</v>
      </c>
      <c r="H2220">
        <f>LEN(Tabla_Consulta_desde_proyectos[[#This Row],[PRYApath]])/5-1</f>
        <v>1</v>
      </c>
    </row>
    <row r="2221" spans="1:8" hidden="1" x14ac:dyDescent="0.3">
      <c r="A2221" t="s">
        <v>78</v>
      </c>
      <c r="B2221" t="s">
        <v>5178</v>
      </c>
      <c r="C2221" t="s">
        <v>3904</v>
      </c>
      <c r="D2221" t="s">
        <v>7025</v>
      </c>
      <c r="E2221">
        <v>5.5</v>
      </c>
      <c r="F2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2221">
        <f>Tabla_Consulta_desde_proyectos[[#This Row],[PRYRAhoras]]-Tabla_Consulta_desde_proyectos[[#This Row],[Actuales]]</f>
        <v>0</v>
      </c>
      <c r="H2221">
        <f>LEN(Tabla_Consulta_desde_proyectos[[#This Row],[PRYApath]])/5-1</f>
        <v>1</v>
      </c>
    </row>
    <row r="2222" spans="1:8" hidden="1" x14ac:dyDescent="0.3">
      <c r="A2222" t="s">
        <v>81</v>
      </c>
      <c r="B2222" t="s">
        <v>1085</v>
      </c>
      <c r="C2222" t="s">
        <v>7495</v>
      </c>
      <c r="D2222" t="s">
        <v>7496</v>
      </c>
      <c r="E2222">
        <v>101.25</v>
      </c>
      <c r="F2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101.25</v>
      </c>
      <c r="G2222">
        <f>Tabla_Consulta_desde_proyectos[[#This Row],[PRYRAhoras]]-Tabla_Consulta_desde_proyectos[[#This Row],[Actuales]]</f>
        <v>0</v>
      </c>
      <c r="H2222">
        <f>LEN(Tabla_Consulta_desde_proyectos[[#This Row],[PRYApath]])/5-1</f>
        <v>0</v>
      </c>
    </row>
    <row r="2223" spans="1:8" hidden="1" x14ac:dyDescent="0.3">
      <c r="A2223" t="s">
        <v>81</v>
      </c>
      <c r="B2223" t="s">
        <v>1086</v>
      </c>
      <c r="C2223" t="s">
        <v>326</v>
      </c>
      <c r="D2223" t="s">
        <v>7019</v>
      </c>
      <c r="E2223">
        <v>96.25</v>
      </c>
      <c r="F2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96.25</v>
      </c>
      <c r="G2223">
        <f>Tabla_Consulta_desde_proyectos[[#This Row],[PRYRAhoras]]-Tabla_Consulta_desde_proyectos[[#This Row],[Actuales]]</f>
        <v>0</v>
      </c>
      <c r="H2223">
        <f>LEN(Tabla_Consulta_desde_proyectos[[#This Row],[PRYApath]])/5-1</f>
        <v>1</v>
      </c>
    </row>
    <row r="2224" spans="1:8" hidden="1" x14ac:dyDescent="0.3">
      <c r="A2224" t="s">
        <v>81</v>
      </c>
      <c r="B2224" t="s">
        <v>1097</v>
      </c>
      <c r="C2224" t="s">
        <v>1087</v>
      </c>
      <c r="D2224" t="s">
        <v>7497</v>
      </c>
      <c r="F2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4">
        <f>Tabla_Consulta_desde_proyectos[[#This Row],[PRYRAhoras]]-Tabla_Consulta_desde_proyectos[[#This Row],[Actuales]]</f>
        <v>0</v>
      </c>
      <c r="H2224">
        <f>LEN(Tabla_Consulta_desde_proyectos[[#This Row],[PRYApath]])/5-1</f>
        <v>1</v>
      </c>
    </row>
    <row r="2225" spans="1:8" hidden="1" x14ac:dyDescent="0.3">
      <c r="A2225" t="s">
        <v>81</v>
      </c>
      <c r="B2225" t="s">
        <v>1098</v>
      </c>
      <c r="C2225" t="s">
        <v>1088</v>
      </c>
      <c r="D2225" t="s">
        <v>7020</v>
      </c>
      <c r="F2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5">
        <f>Tabla_Consulta_desde_proyectos[[#This Row],[PRYRAhoras]]-Tabla_Consulta_desde_proyectos[[#This Row],[Actuales]]</f>
        <v>0</v>
      </c>
      <c r="H2225">
        <f>LEN(Tabla_Consulta_desde_proyectos[[#This Row],[PRYApath]])/5-1</f>
        <v>1</v>
      </c>
    </row>
    <row r="2226" spans="1:8" hidden="1" x14ac:dyDescent="0.3">
      <c r="A2226" t="s">
        <v>81</v>
      </c>
      <c r="B2226" t="s">
        <v>1099</v>
      </c>
      <c r="C2226" t="s">
        <v>1092</v>
      </c>
      <c r="D2226" t="s">
        <v>7021</v>
      </c>
      <c r="F2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6">
        <f>Tabla_Consulta_desde_proyectos[[#This Row],[PRYRAhoras]]-Tabla_Consulta_desde_proyectos[[#This Row],[Actuales]]</f>
        <v>0</v>
      </c>
      <c r="H2226">
        <f>LEN(Tabla_Consulta_desde_proyectos[[#This Row],[PRYApath]])/5-1</f>
        <v>1</v>
      </c>
    </row>
    <row r="2227" spans="1:8" hidden="1" x14ac:dyDescent="0.3">
      <c r="A2227" t="s">
        <v>81</v>
      </c>
      <c r="B2227" t="s">
        <v>1100</v>
      </c>
      <c r="C2227" t="s">
        <v>1093</v>
      </c>
      <c r="D2227" t="s">
        <v>7022</v>
      </c>
      <c r="F2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7">
        <f>Tabla_Consulta_desde_proyectos[[#This Row],[PRYRAhoras]]-Tabla_Consulta_desde_proyectos[[#This Row],[Actuales]]</f>
        <v>0</v>
      </c>
      <c r="H2227">
        <f>LEN(Tabla_Consulta_desde_proyectos[[#This Row],[PRYApath]])/5-1</f>
        <v>1</v>
      </c>
    </row>
    <row r="2228" spans="1:8" hidden="1" x14ac:dyDescent="0.3">
      <c r="A2228" t="s">
        <v>81</v>
      </c>
      <c r="B2228" t="s">
        <v>3576</v>
      </c>
      <c r="C2228" t="s">
        <v>1094</v>
      </c>
      <c r="D2228" t="s">
        <v>7023</v>
      </c>
      <c r="F2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8">
        <f>Tabla_Consulta_desde_proyectos[[#This Row],[PRYRAhoras]]-Tabla_Consulta_desde_proyectos[[#This Row],[Actuales]]</f>
        <v>0</v>
      </c>
      <c r="H2228">
        <f>LEN(Tabla_Consulta_desde_proyectos[[#This Row],[PRYApath]])/5-1</f>
        <v>1</v>
      </c>
    </row>
    <row r="2229" spans="1:8" hidden="1" x14ac:dyDescent="0.3">
      <c r="A2229" t="s">
        <v>81</v>
      </c>
      <c r="B2229" t="s">
        <v>4538</v>
      </c>
      <c r="C2229" t="s">
        <v>3905</v>
      </c>
      <c r="D2229" t="s">
        <v>7024</v>
      </c>
      <c r="F2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29">
        <f>Tabla_Consulta_desde_proyectos[[#This Row],[PRYRAhoras]]-Tabla_Consulta_desde_proyectos[[#This Row],[Actuales]]</f>
        <v>0</v>
      </c>
      <c r="H2229">
        <f>LEN(Tabla_Consulta_desde_proyectos[[#This Row],[PRYApath]])/5-1</f>
        <v>1</v>
      </c>
    </row>
    <row r="2230" spans="1:8" hidden="1" x14ac:dyDescent="0.3">
      <c r="A2230" t="s">
        <v>81</v>
      </c>
      <c r="B2230" t="s">
        <v>5799</v>
      </c>
      <c r="C2230" t="s">
        <v>4336</v>
      </c>
      <c r="D2230" t="s">
        <v>7498</v>
      </c>
      <c r="F2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0">
        <f>Tabla_Consulta_desde_proyectos[[#This Row],[PRYRAhoras]]-Tabla_Consulta_desde_proyectos[[#This Row],[Actuales]]</f>
        <v>0</v>
      </c>
      <c r="H2230">
        <f>LEN(Tabla_Consulta_desde_proyectos[[#This Row],[PRYApath]])/5-1</f>
        <v>1</v>
      </c>
    </row>
    <row r="2231" spans="1:8" hidden="1" x14ac:dyDescent="0.3">
      <c r="A2231" t="s">
        <v>81</v>
      </c>
      <c r="B2231" t="s">
        <v>4919</v>
      </c>
      <c r="C2231" t="s">
        <v>4337</v>
      </c>
      <c r="D2231" t="s">
        <v>7025</v>
      </c>
      <c r="E2231">
        <v>5</v>
      </c>
      <c r="F2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2231">
        <f>Tabla_Consulta_desde_proyectos[[#This Row],[PRYRAhoras]]-Tabla_Consulta_desde_proyectos[[#This Row],[Actuales]]</f>
        <v>0</v>
      </c>
      <c r="H2231">
        <f>LEN(Tabla_Consulta_desde_proyectos[[#This Row],[PRYApath]])/5-1</f>
        <v>1</v>
      </c>
    </row>
    <row r="2232" spans="1:8" hidden="1" x14ac:dyDescent="0.3">
      <c r="A2232" t="s">
        <v>81</v>
      </c>
      <c r="B2232" t="s">
        <v>1089</v>
      </c>
      <c r="C2232" t="s">
        <v>7499</v>
      </c>
      <c r="D2232" t="s">
        <v>7500</v>
      </c>
      <c r="F2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2">
        <f>Tabla_Consulta_desde_proyectos[[#This Row],[PRYRAhoras]]-Tabla_Consulta_desde_proyectos[[#This Row],[Actuales]]</f>
        <v>0</v>
      </c>
      <c r="H2232">
        <f>LEN(Tabla_Consulta_desde_proyectos[[#This Row],[PRYApath]])/5-1</f>
        <v>0</v>
      </c>
    </row>
    <row r="2233" spans="1:8" hidden="1" x14ac:dyDescent="0.3">
      <c r="A2233" t="s">
        <v>81</v>
      </c>
      <c r="B2233" t="s">
        <v>1090</v>
      </c>
      <c r="C2233" t="s">
        <v>326</v>
      </c>
      <c r="D2233" t="s">
        <v>7088</v>
      </c>
      <c r="F2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3">
        <f>Tabla_Consulta_desde_proyectos[[#This Row],[PRYRAhoras]]-Tabla_Consulta_desde_proyectos[[#This Row],[Actuales]]</f>
        <v>0</v>
      </c>
      <c r="H2233">
        <f>LEN(Tabla_Consulta_desde_proyectos[[#This Row],[PRYApath]])/5-1</f>
        <v>1</v>
      </c>
    </row>
    <row r="2234" spans="1:8" hidden="1" x14ac:dyDescent="0.3">
      <c r="A2234" t="s">
        <v>81</v>
      </c>
      <c r="B2234" t="s">
        <v>1091</v>
      </c>
      <c r="C2234" t="s">
        <v>1087</v>
      </c>
      <c r="D2234" t="s">
        <v>7089</v>
      </c>
      <c r="F2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4">
        <f>Tabla_Consulta_desde_proyectos[[#This Row],[PRYRAhoras]]-Tabla_Consulta_desde_proyectos[[#This Row],[Actuales]]</f>
        <v>0</v>
      </c>
      <c r="H2234">
        <f>LEN(Tabla_Consulta_desde_proyectos[[#This Row],[PRYApath]])/5-1</f>
        <v>1</v>
      </c>
    </row>
    <row r="2235" spans="1:8" hidden="1" x14ac:dyDescent="0.3">
      <c r="A2235" t="s">
        <v>81</v>
      </c>
      <c r="B2235" t="s">
        <v>4539</v>
      </c>
      <c r="C2235" t="s">
        <v>1088</v>
      </c>
      <c r="D2235" t="s">
        <v>7090</v>
      </c>
      <c r="F2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5">
        <f>Tabla_Consulta_desde_proyectos[[#This Row],[PRYRAhoras]]-Tabla_Consulta_desde_proyectos[[#This Row],[Actuales]]</f>
        <v>0</v>
      </c>
      <c r="H2235">
        <f>LEN(Tabla_Consulta_desde_proyectos[[#This Row],[PRYApath]])/5-1</f>
        <v>1</v>
      </c>
    </row>
    <row r="2236" spans="1:8" hidden="1" x14ac:dyDescent="0.3">
      <c r="A2236" t="s">
        <v>81</v>
      </c>
      <c r="B2236" t="s">
        <v>4542</v>
      </c>
      <c r="C2236" t="s">
        <v>1092</v>
      </c>
      <c r="D2236" t="s">
        <v>7091</v>
      </c>
      <c r="F2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6">
        <f>Tabla_Consulta_desde_proyectos[[#This Row],[PRYRAhoras]]-Tabla_Consulta_desde_proyectos[[#This Row],[Actuales]]</f>
        <v>0</v>
      </c>
      <c r="H2236">
        <f>LEN(Tabla_Consulta_desde_proyectos[[#This Row],[PRYApath]])/5-1</f>
        <v>1</v>
      </c>
    </row>
    <row r="2237" spans="1:8" hidden="1" x14ac:dyDescent="0.3">
      <c r="A2237" t="s">
        <v>81</v>
      </c>
      <c r="B2237" t="s">
        <v>5386</v>
      </c>
      <c r="C2237" t="s">
        <v>1093</v>
      </c>
      <c r="D2237" t="s">
        <v>7092</v>
      </c>
      <c r="F2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7">
        <f>Tabla_Consulta_desde_proyectos[[#This Row],[PRYRAhoras]]-Tabla_Consulta_desde_proyectos[[#This Row],[Actuales]]</f>
        <v>0</v>
      </c>
      <c r="H2237">
        <f>LEN(Tabla_Consulta_desde_proyectos[[#This Row],[PRYApath]])/5-1</f>
        <v>1</v>
      </c>
    </row>
    <row r="2238" spans="1:8" hidden="1" x14ac:dyDescent="0.3">
      <c r="A2238" t="s">
        <v>81</v>
      </c>
      <c r="B2238" t="s">
        <v>4965</v>
      </c>
      <c r="C2238" t="s">
        <v>1094</v>
      </c>
      <c r="D2238" t="s">
        <v>7093</v>
      </c>
      <c r="F2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8">
        <f>Tabla_Consulta_desde_proyectos[[#This Row],[PRYRAhoras]]-Tabla_Consulta_desde_proyectos[[#This Row],[Actuales]]</f>
        <v>0</v>
      </c>
      <c r="H2238">
        <f>LEN(Tabla_Consulta_desde_proyectos[[#This Row],[PRYApath]])/5-1</f>
        <v>1</v>
      </c>
    </row>
    <row r="2239" spans="1:8" hidden="1" x14ac:dyDescent="0.3">
      <c r="A2239" t="s">
        <v>81</v>
      </c>
      <c r="B2239" t="s">
        <v>4966</v>
      </c>
      <c r="C2239" t="s">
        <v>3904</v>
      </c>
      <c r="D2239" t="s">
        <v>7094</v>
      </c>
      <c r="F2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39">
        <f>Tabla_Consulta_desde_proyectos[[#This Row],[PRYRAhoras]]-Tabla_Consulta_desde_proyectos[[#This Row],[Actuales]]</f>
        <v>0</v>
      </c>
      <c r="H2239">
        <f>LEN(Tabla_Consulta_desde_proyectos[[#This Row],[PRYApath]])/5-1</f>
        <v>1</v>
      </c>
    </row>
    <row r="2240" spans="1:8" hidden="1" x14ac:dyDescent="0.3">
      <c r="A2240" t="s">
        <v>81</v>
      </c>
      <c r="B2240" t="s">
        <v>4969</v>
      </c>
      <c r="C2240" t="s">
        <v>3905</v>
      </c>
      <c r="D2240" t="s">
        <v>7095</v>
      </c>
      <c r="F2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0">
        <f>Tabla_Consulta_desde_proyectos[[#This Row],[PRYRAhoras]]-Tabla_Consulta_desde_proyectos[[#This Row],[Actuales]]</f>
        <v>0</v>
      </c>
      <c r="H2240">
        <f>LEN(Tabla_Consulta_desde_proyectos[[#This Row],[PRYApath]])/5-1</f>
        <v>1</v>
      </c>
    </row>
    <row r="2241" spans="1:8" hidden="1" x14ac:dyDescent="0.3">
      <c r="A2241" t="s">
        <v>81</v>
      </c>
      <c r="B2241" t="s">
        <v>6404</v>
      </c>
      <c r="C2241" t="s">
        <v>4336</v>
      </c>
      <c r="D2241" t="s">
        <v>7096</v>
      </c>
      <c r="F2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1">
        <f>Tabla_Consulta_desde_proyectos[[#This Row],[PRYRAhoras]]-Tabla_Consulta_desde_proyectos[[#This Row],[Actuales]]</f>
        <v>0</v>
      </c>
      <c r="H2241">
        <f>LEN(Tabla_Consulta_desde_proyectos[[#This Row],[PRYApath]])/5-1</f>
        <v>1</v>
      </c>
    </row>
    <row r="2242" spans="1:8" hidden="1" x14ac:dyDescent="0.3">
      <c r="A2242" t="s">
        <v>81</v>
      </c>
      <c r="B2242" t="s">
        <v>6406</v>
      </c>
      <c r="C2242" t="s">
        <v>4337</v>
      </c>
      <c r="D2242" t="s">
        <v>7097</v>
      </c>
      <c r="F2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2">
        <f>Tabla_Consulta_desde_proyectos[[#This Row],[PRYRAhoras]]-Tabla_Consulta_desde_proyectos[[#This Row],[Actuales]]</f>
        <v>0</v>
      </c>
      <c r="H2242">
        <f>LEN(Tabla_Consulta_desde_proyectos[[#This Row],[PRYApath]])/5-1</f>
        <v>1</v>
      </c>
    </row>
    <row r="2243" spans="1:8" hidden="1" x14ac:dyDescent="0.3">
      <c r="A2243" t="s">
        <v>81</v>
      </c>
      <c r="B2243" t="s">
        <v>1095</v>
      </c>
      <c r="C2243" t="s">
        <v>7501</v>
      </c>
      <c r="D2243" t="s">
        <v>7502</v>
      </c>
      <c r="F2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3">
        <f>Tabla_Consulta_desde_proyectos[[#This Row],[PRYRAhoras]]-Tabla_Consulta_desde_proyectos[[#This Row],[Actuales]]</f>
        <v>0</v>
      </c>
      <c r="H2243">
        <f>LEN(Tabla_Consulta_desde_proyectos[[#This Row],[PRYApath]])/5-1</f>
        <v>0</v>
      </c>
    </row>
    <row r="2244" spans="1:8" hidden="1" x14ac:dyDescent="0.3">
      <c r="A2244" t="s">
        <v>81</v>
      </c>
      <c r="B2244" t="s">
        <v>1096</v>
      </c>
      <c r="C2244" t="s">
        <v>326</v>
      </c>
      <c r="D2244" t="s">
        <v>7027</v>
      </c>
      <c r="F2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4">
        <f>Tabla_Consulta_desde_proyectos[[#This Row],[PRYRAhoras]]-Tabla_Consulta_desde_proyectos[[#This Row],[Actuales]]</f>
        <v>0</v>
      </c>
      <c r="H2244">
        <f>LEN(Tabla_Consulta_desde_proyectos[[#This Row],[PRYApath]])/5-1</f>
        <v>1</v>
      </c>
    </row>
    <row r="2245" spans="1:8" hidden="1" x14ac:dyDescent="0.3">
      <c r="A2245" t="s">
        <v>81</v>
      </c>
      <c r="B2245" t="s">
        <v>3515</v>
      </c>
      <c r="C2245" t="s">
        <v>1087</v>
      </c>
      <c r="D2245" t="s">
        <v>7028</v>
      </c>
      <c r="F2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5">
        <f>Tabla_Consulta_desde_proyectos[[#This Row],[PRYRAhoras]]-Tabla_Consulta_desde_proyectos[[#This Row],[Actuales]]</f>
        <v>0</v>
      </c>
      <c r="H2245">
        <f>LEN(Tabla_Consulta_desde_proyectos[[#This Row],[PRYApath]])/5-1</f>
        <v>1</v>
      </c>
    </row>
    <row r="2246" spans="1:8" hidden="1" x14ac:dyDescent="0.3">
      <c r="A2246" t="s">
        <v>81</v>
      </c>
      <c r="B2246" t="s">
        <v>3516</v>
      </c>
      <c r="C2246" t="s">
        <v>1088</v>
      </c>
      <c r="D2246" t="s">
        <v>7029</v>
      </c>
      <c r="F2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6">
        <f>Tabla_Consulta_desde_proyectos[[#This Row],[PRYRAhoras]]-Tabla_Consulta_desde_proyectos[[#This Row],[Actuales]]</f>
        <v>0</v>
      </c>
      <c r="H2246">
        <f>LEN(Tabla_Consulta_desde_proyectos[[#This Row],[PRYApath]])/5-1</f>
        <v>1</v>
      </c>
    </row>
    <row r="2247" spans="1:8" hidden="1" x14ac:dyDescent="0.3">
      <c r="A2247" t="s">
        <v>81</v>
      </c>
      <c r="B2247" t="s">
        <v>3517</v>
      </c>
      <c r="C2247" t="s">
        <v>1092</v>
      </c>
      <c r="D2247" t="s">
        <v>7030</v>
      </c>
      <c r="F2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7">
        <f>Tabla_Consulta_desde_proyectos[[#This Row],[PRYRAhoras]]-Tabla_Consulta_desde_proyectos[[#This Row],[Actuales]]</f>
        <v>0</v>
      </c>
      <c r="H2247">
        <f>LEN(Tabla_Consulta_desde_proyectos[[#This Row],[PRYApath]])/5-1</f>
        <v>1</v>
      </c>
    </row>
    <row r="2248" spans="1:8" hidden="1" x14ac:dyDescent="0.3">
      <c r="A2248" t="s">
        <v>81</v>
      </c>
      <c r="B2248" t="s">
        <v>5507</v>
      </c>
      <c r="C2248" t="s">
        <v>1093</v>
      </c>
      <c r="D2248" t="s">
        <v>7031</v>
      </c>
      <c r="F2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8">
        <f>Tabla_Consulta_desde_proyectos[[#This Row],[PRYRAhoras]]-Tabla_Consulta_desde_proyectos[[#This Row],[Actuales]]</f>
        <v>0</v>
      </c>
      <c r="H2248">
        <f>LEN(Tabla_Consulta_desde_proyectos[[#This Row],[PRYApath]])/5-1</f>
        <v>1</v>
      </c>
    </row>
    <row r="2249" spans="1:8" hidden="1" x14ac:dyDescent="0.3">
      <c r="A2249" t="s">
        <v>81</v>
      </c>
      <c r="B2249" t="s">
        <v>5003</v>
      </c>
      <c r="C2249" t="s">
        <v>1094</v>
      </c>
      <c r="D2249" t="s">
        <v>7032</v>
      </c>
      <c r="F2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49">
        <f>Tabla_Consulta_desde_proyectos[[#This Row],[PRYRAhoras]]-Tabla_Consulta_desde_proyectos[[#This Row],[Actuales]]</f>
        <v>0</v>
      </c>
      <c r="H2249">
        <f>LEN(Tabla_Consulta_desde_proyectos[[#This Row],[PRYApath]])/5-1</f>
        <v>1</v>
      </c>
    </row>
    <row r="2250" spans="1:8" hidden="1" x14ac:dyDescent="0.3">
      <c r="A2250" t="s">
        <v>81</v>
      </c>
      <c r="B2250" t="s">
        <v>5005</v>
      </c>
      <c r="C2250" t="s">
        <v>3904</v>
      </c>
      <c r="D2250" t="s">
        <v>7033</v>
      </c>
      <c r="F2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0">
        <f>Tabla_Consulta_desde_proyectos[[#This Row],[PRYRAhoras]]-Tabla_Consulta_desde_proyectos[[#This Row],[Actuales]]</f>
        <v>0</v>
      </c>
      <c r="H2250">
        <f>LEN(Tabla_Consulta_desde_proyectos[[#This Row],[PRYApath]])/5-1</f>
        <v>1</v>
      </c>
    </row>
    <row r="2251" spans="1:8" hidden="1" x14ac:dyDescent="0.3">
      <c r="A2251" t="s">
        <v>81</v>
      </c>
      <c r="B2251" t="s">
        <v>5006</v>
      </c>
      <c r="C2251" t="s">
        <v>3905</v>
      </c>
      <c r="D2251" t="s">
        <v>7034</v>
      </c>
      <c r="F2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1">
        <f>Tabla_Consulta_desde_proyectos[[#This Row],[PRYRAhoras]]-Tabla_Consulta_desde_proyectos[[#This Row],[Actuales]]</f>
        <v>0</v>
      </c>
      <c r="H2251">
        <f>LEN(Tabla_Consulta_desde_proyectos[[#This Row],[PRYApath]])/5-1</f>
        <v>1</v>
      </c>
    </row>
    <row r="2252" spans="1:8" hidden="1" x14ac:dyDescent="0.3">
      <c r="A2252" t="s">
        <v>81</v>
      </c>
      <c r="B2252" t="s">
        <v>3877</v>
      </c>
      <c r="C2252" t="s">
        <v>7499</v>
      </c>
      <c r="D2252" t="s">
        <v>7500</v>
      </c>
      <c r="F2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2">
        <f>Tabla_Consulta_desde_proyectos[[#This Row],[PRYRAhoras]]-Tabla_Consulta_desde_proyectos[[#This Row],[Actuales]]</f>
        <v>0</v>
      </c>
      <c r="H2252">
        <f>LEN(Tabla_Consulta_desde_proyectos[[#This Row],[PRYApath]])/5-1</f>
        <v>0</v>
      </c>
    </row>
    <row r="2253" spans="1:8" hidden="1" x14ac:dyDescent="0.3">
      <c r="A2253" t="s">
        <v>81</v>
      </c>
      <c r="B2253" t="s">
        <v>3874</v>
      </c>
      <c r="C2253" t="s">
        <v>326</v>
      </c>
      <c r="D2253" t="s">
        <v>7088</v>
      </c>
      <c r="F2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3">
        <f>Tabla_Consulta_desde_proyectos[[#This Row],[PRYRAhoras]]-Tabla_Consulta_desde_proyectos[[#This Row],[Actuales]]</f>
        <v>0</v>
      </c>
      <c r="H2253">
        <f>LEN(Tabla_Consulta_desde_proyectos[[#This Row],[PRYApath]])/5-1</f>
        <v>1</v>
      </c>
    </row>
    <row r="2254" spans="1:8" hidden="1" x14ac:dyDescent="0.3">
      <c r="A2254" t="s">
        <v>81</v>
      </c>
      <c r="B2254" t="s">
        <v>4460</v>
      </c>
      <c r="C2254" t="s">
        <v>1087</v>
      </c>
      <c r="D2254" t="s">
        <v>7089</v>
      </c>
      <c r="F2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4">
        <f>Tabla_Consulta_desde_proyectos[[#This Row],[PRYRAhoras]]-Tabla_Consulta_desde_proyectos[[#This Row],[Actuales]]</f>
        <v>0</v>
      </c>
      <c r="H2254">
        <f>LEN(Tabla_Consulta_desde_proyectos[[#This Row],[PRYApath]])/5-1</f>
        <v>1</v>
      </c>
    </row>
    <row r="2255" spans="1:8" hidden="1" x14ac:dyDescent="0.3">
      <c r="A2255" t="s">
        <v>81</v>
      </c>
      <c r="B2255" t="s">
        <v>4470</v>
      </c>
      <c r="C2255" t="s">
        <v>1088</v>
      </c>
      <c r="D2255" t="s">
        <v>7090</v>
      </c>
      <c r="F2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5">
        <f>Tabla_Consulta_desde_proyectos[[#This Row],[PRYRAhoras]]-Tabla_Consulta_desde_proyectos[[#This Row],[Actuales]]</f>
        <v>0</v>
      </c>
      <c r="H2255">
        <f>LEN(Tabla_Consulta_desde_proyectos[[#This Row],[PRYApath]])/5-1</f>
        <v>1</v>
      </c>
    </row>
    <row r="2256" spans="1:8" hidden="1" x14ac:dyDescent="0.3">
      <c r="A2256" t="s">
        <v>81</v>
      </c>
      <c r="B2256" t="s">
        <v>4481</v>
      </c>
      <c r="C2256" t="s">
        <v>1092</v>
      </c>
      <c r="D2256" t="s">
        <v>7091</v>
      </c>
      <c r="F2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6">
        <f>Tabla_Consulta_desde_proyectos[[#This Row],[PRYRAhoras]]-Tabla_Consulta_desde_proyectos[[#This Row],[Actuales]]</f>
        <v>0</v>
      </c>
      <c r="H2256">
        <f>LEN(Tabla_Consulta_desde_proyectos[[#This Row],[PRYApath]])/5-1</f>
        <v>1</v>
      </c>
    </row>
    <row r="2257" spans="1:8" hidden="1" x14ac:dyDescent="0.3">
      <c r="A2257" t="s">
        <v>81</v>
      </c>
      <c r="B2257" t="s">
        <v>4489</v>
      </c>
      <c r="C2257" t="s">
        <v>1093</v>
      </c>
      <c r="D2257" t="s">
        <v>7092</v>
      </c>
      <c r="F2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7">
        <f>Tabla_Consulta_desde_proyectos[[#This Row],[PRYRAhoras]]-Tabla_Consulta_desde_proyectos[[#This Row],[Actuales]]</f>
        <v>0</v>
      </c>
      <c r="H2257">
        <f>LEN(Tabla_Consulta_desde_proyectos[[#This Row],[PRYApath]])/5-1</f>
        <v>1</v>
      </c>
    </row>
    <row r="2258" spans="1:8" hidden="1" x14ac:dyDescent="0.3">
      <c r="A2258" t="s">
        <v>81</v>
      </c>
      <c r="B2258" t="s">
        <v>5636</v>
      </c>
      <c r="C2258" t="s">
        <v>1094</v>
      </c>
      <c r="D2258" t="s">
        <v>7093</v>
      </c>
      <c r="F2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8">
        <f>Tabla_Consulta_desde_proyectos[[#This Row],[PRYRAhoras]]-Tabla_Consulta_desde_proyectos[[#This Row],[Actuales]]</f>
        <v>0</v>
      </c>
      <c r="H2258">
        <f>LEN(Tabla_Consulta_desde_proyectos[[#This Row],[PRYApath]])/5-1</f>
        <v>1</v>
      </c>
    </row>
    <row r="2259" spans="1:8" hidden="1" x14ac:dyDescent="0.3">
      <c r="A2259" t="s">
        <v>81</v>
      </c>
      <c r="B2259" t="s">
        <v>5637</v>
      </c>
      <c r="C2259" t="s">
        <v>3904</v>
      </c>
      <c r="D2259" t="s">
        <v>7094</v>
      </c>
      <c r="F2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59">
        <f>Tabla_Consulta_desde_proyectos[[#This Row],[PRYRAhoras]]-Tabla_Consulta_desde_proyectos[[#This Row],[Actuales]]</f>
        <v>0</v>
      </c>
      <c r="H2259">
        <f>LEN(Tabla_Consulta_desde_proyectos[[#This Row],[PRYApath]])/5-1</f>
        <v>1</v>
      </c>
    </row>
    <row r="2260" spans="1:8" hidden="1" x14ac:dyDescent="0.3">
      <c r="A2260" t="s">
        <v>81</v>
      </c>
      <c r="B2260" t="s">
        <v>5638</v>
      </c>
      <c r="C2260" t="s">
        <v>3905</v>
      </c>
      <c r="D2260" t="s">
        <v>7095</v>
      </c>
      <c r="F2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0">
        <f>Tabla_Consulta_desde_proyectos[[#This Row],[PRYRAhoras]]-Tabla_Consulta_desde_proyectos[[#This Row],[Actuales]]</f>
        <v>0</v>
      </c>
      <c r="H2260">
        <f>LEN(Tabla_Consulta_desde_proyectos[[#This Row],[PRYApath]])/5-1</f>
        <v>1</v>
      </c>
    </row>
    <row r="2261" spans="1:8" hidden="1" x14ac:dyDescent="0.3">
      <c r="A2261" t="s">
        <v>81</v>
      </c>
      <c r="B2261" t="s">
        <v>5690</v>
      </c>
      <c r="C2261" t="s">
        <v>4336</v>
      </c>
      <c r="D2261" t="s">
        <v>7096</v>
      </c>
      <c r="F2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1">
        <f>Tabla_Consulta_desde_proyectos[[#This Row],[PRYRAhoras]]-Tabla_Consulta_desde_proyectos[[#This Row],[Actuales]]</f>
        <v>0</v>
      </c>
      <c r="H2261">
        <f>LEN(Tabla_Consulta_desde_proyectos[[#This Row],[PRYApath]])/5-1</f>
        <v>1</v>
      </c>
    </row>
    <row r="2262" spans="1:8" hidden="1" x14ac:dyDescent="0.3">
      <c r="A2262" t="s">
        <v>81</v>
      </c>
      <c r="B2262" t="s">
        <v>4956</v>
      </c>
      <c r="C2262" t="s">
        <v>4337</v>
      </c>
      <c r="D2262" t="s">
        <v>7097</v>
      </c>
      <c r="F2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2">
        <f>Tabla_Consulta_desde_proyectos[[#This Row],[PRYRAhoras]]-Tabla_Consulta_desde_proyectos[[#This Row],[Actuales]]</f>
        <v>0</v>
      </c>
      <c r="H2262">
        <f>LEN(Tabla_Consulta_desde_proyectos[[#This Row],[PRYApath]])/5-1</f>
        <v>1</v>
      </c>
    </row>
    <row r="2263" spans="1:8" hidden="1" x14ac:dyDescent="0.3">
      <c r="A2263" t="s">
        <v>81</v>
      </c>
      <c r="B2263" t="s">
        <v>7112</v>
      </c>
      <c r="C2263" t="s">
        <v>4338</v>
      </c>
      <c r="D2263" t="s">
        <v>7100</v>
      </c>
      <c r="F2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3">
        <f>Tabla_Consulta_desde_proyectos[[#This Row],[PRYRAhoras]]-Tabla_Consulta_desde_proyectos[[#This Row],[Actuales]]</f>
        <v>0</v>
      </c>
      <c r="H2263">
        <f>LEN(Tabla_Consulta_desde_proyectos[[#This Row],[PRYApath]])/5-1</f>
        <v>1</v>
      </c>
    </row>
    <row r="2264" spans="1:8" hidden="1" x14ac:dyDescent="0.3">
      <c r="A2264" t="s">
        <v>81</v>
      </c>
      <c r="B2264" t="s">
        <v>4550</v>
      </c>
      <c r="C2264" t="s">
        <v>7128</v>
      </c>
      <c r="D2264" t="s">
        <v>7129</v>
      </c>
      <c r="E2264">
        <v>80.81</v>
      </c>
      <c r="F2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80.81</v>
      </c>
      <c r="G2264">
        <f>Tabla_Consulta_desde_proyectos[[#This Row],[PRYRAhoras]]-Tabla_Consulta_desde_proyectos[[#This Row],[Actuales]]</f>
        <v>0</v>
      </c>
      <c r="H2264">
        <f>LEN(Tabla_Consulta_desde_proyectos[[#This Row],[PRYApath]])/5-1</f>
        <v>0</v>
      </c>
    </row>
    <row r="2265" spans="1:8" hidden="1" x14ac:dyDescent="0.3">
      <c r="A2265" t="s">
        <v>81</v>
      </c>
      <c r="B2265" t="s">
        <v>4551</v>
      </c>
      <c r="C2265" t="s">
        <v>326</v>
      </c>
      <c r="D2265" t="s">
        <v>7130</v>
      </c>
      <c r="F2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5">
        <f>Tabla_Consulta_desde_proyectos[[#This Row],[PRYRAhoras]]-Tabla_Consulta_desde_proyectos[[#This Row],[Actuales]]</f>
        <v>0</v>
      </c>
      <c r="H2265">
        <f>LEN(Tabla_Consulta_desde_proyectos[[#This Row],[PRYApath]])/5-1</f>
        <v>1</v>
      </c>
    </row>
    <row r="2266" spans="1:8" hidden="1" x14ac:dyDescent="0.3">
      <c r="A2266" t="s">
        <v>81</v>
      </c>
      <c r="B2266" t="s">
        <v>5195</v>
      </c>
      <c r="C2266" t="s">
        <v>1087</v>
      </c>
      <c r="D2266" t="s">
        <v>7131</v>
      </c>
      <c r="E2266">
        <v>52.81</v>
      </c>
      <c r="F2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52.81</v>
      </c>
      <c r="G2266">
        <f>Tabla_Consulta_desde_proyectos[[#This Row],[PRYRAhoras]]-Tabla_Consulta_desde_proyectos[[#This Row],[Actuales]]</f>
        <v>0</v>
      </c>
      <c r="H2266">
        <f>LEN(Tabla_Consulta_desde_proyectos[[#This Row],[PRYApath]])/5-1</f>
        <v>1</v>
      </c>
    </row>
    <row r="2267" spans="1:8" hidden="1" x14ac:dyDescent="0.3">
      <c r="A2267" t="s">
        <v>81</v>
      </c>
      <c r="B2267" t="s">
        <v>4959</v>
      </c>
      <c r="C2267" t="s">
        <v>1088</v>
      </c>
      <c r="D2267" t="s">
        <v>7132</v>
      </c>
      <c r="E2267">
        <v>11.25</v>
      </c>
      <c r="F2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11.25</v>
      </c>
      <c r="G2267">
        <f>Tabla_Consulta_desde_proyectos[[#This Row],[PRYRAhoras]]-Tabla_Consulta_desde_proyectos[[#This Row],[Actuales]]</f>
        <v>0</v>
      </c>
      <c r="H2267">
        <f>LEN(Tabla_Consulta_desde_proyectos[[#This Row],[PRYApath]])/5-1</f>
        <v>1</v>
      </c>
    </row>
    <row r="2268" spans="1:8" hidden="1" x14ac:dyDescent="0.3">
      <c r="A2268" t="s">
        <v>81</v>
      </c>
      <c r="B2268" t="s">
        <v>5510</v>
      </c>
      <c r="C2268" t="s">
        <v>1092</v>
      </c>
      <c r="D2268" t="s">
        <v>7133</v>
      </c>
      <c r="F2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8">
        <f>Tabla_Consulta_desde_proyectos[[#This Row],[PRYRAhoras]]-Tabla_Consulta_desde_proyectos[[#This Row],[Actuales]]</f>
        <v>0</v>
      </c>
      <c r="H2268">
        <f>LEN(Tabla_Consulta_desde_proyectos[[#This Row],[PRYApath]])/5-1</f>
        <v>1</v>
      </c>
    </row>
    <row r="2269" spans="1:8" hidden="1" x14ac:dyDescent="0.3">
      <c r="A2269" t="s">
        <v>81</v>
      </c>
      <c r="B2269" t="s">
        <v>5512</v>
      </c>
      <c r="C2269" t="s">
        <v>1093</v>
      </c>
      <c r="D2269" t="s">
        <v>7134</v>
      </c>
      <c r="F2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69">
        <f>Tabla_Consulta_desde_proyectos[[#This Row],[PRYRAhoras]]-Tabla_Consulta_desde_proyectos[[#This Row],[Actuales]]</f>
        <v>0</v>
      </c>
      <c r="H2269">
        <f>LEN(Tabla_Consulta_desde_proyectos[[#This Row],[PRYApath]])/5-1</f>
        <v>1</v>
      </c>
    </row>
    <row r="2270" spans="1:8" hidden="1" x14ac:dyDescent="0.3">
      <c r="A2270" t="s">
        <v>81</v>
      </c>
      <c r="B2270" t="s">
        <v>5198</v>
      </c>
      <c r="C2270" t="s">
        <v>1094</v>
      </c>
      <c r="D2270" t="s">
        <v>7135</v>
      </c>
      <c r="E2270">
        <v>1.5</v>
      </c>
      <c r="F2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2270">
        <f>Tabla_Consulta_desde_proyectos[[#This Row],[PRYRAhoras]]-Tabla_Consulta_desde_proyectos[[#This Row],[Actuales]]</f>
        <v>0</v>
      </c>
      <c r="H2270">
        <f>LEN(Tabla_Consulta_desde_proyectos[[#This Row],[PRYApath]])/5-1</f>
        <v>1</v>
      </c>
    </row>
    <row r="2271" spans="1:8" hidden="1" x14ac:dyDescent="0.3">
      <c r="A2271" t="s">
        <v>81</v>
      </c>
      <c r="B2271" t="s">
        <v>4962</v>
      </c>
      <c r="C2271" t="s">
        <v>3904</v>
      </c>
      <c r="D2271" t="s">
        <v>7136</v>
      </c>
      <c r="E2271">
        <v>12.75</v>
      </c>
      <c r="F2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12.75</v>
      </c>
      <c r="G2271">
        <f>Tabla_Consulta_desde_proyectos[[#This Row],[PRYRAhoras]]-Tabla_Consulta_desde_proyectos[[#This Row],[Actuales]]</f>
        <v>0</v>
      </c>
      <c r="H2271">
        <f>LEN(Tabla_Consulta_desde_proyectos[[#This Row],[PRYApath]])/5-1</f>
        <v>1</v>
      </c>
    </row>
    <row r="2272" spans="1:8" hidden="1" x14ac:dyDescent="0.3">
      <c r="A2272" t="s">
        <v>81</v>
      </c>
      <c r="B2272" t="s">
        <v>5199</v>
      </c>
      <c r="C2272" t="s">
        <v>3905</v>
      </c>
      <c r="D2272" t="s">
        <v>7137</v>
      </c>
      <c r="E2272">
        <v>2.5</v>
      </c>
      <c r="F2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2272">
        <f>Tabla_Consulta_desde_proyectos[[#This Row],[PRYRAhoras]]-Tabla_Consulta_desde_proyectos[[#This Row],[Actuales]]</f>
        <v>0</v>
      </c>
      <c r="H2272">
        <f>LEN(Tabla_Consulta_desde_proyectos[[#This Row],[PRYApath]])/5-1</f>
        <v>1</v>
      </c>
    </row>
    <row r="2273" spans="1:8" hidden="1" x14ac:dyDescent="0.3">
      <c r="A2273" t="s">
        <v>83</v>
      </c>
      <c r="B2273" t="s">
        <v>1085</v>
      </c>
      <c r="C2273" t="s">
        <v>7503</v>
      </c>
      <c r="D2273" t="s">
        <v>7504</v>
      </c>
      <c r="E2273">
        <v>678.85</v>
      </c>
      <c r="F2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678.84999999999991</v>
      </c>
      <c r="G2273">
        <f>Tabla_Consulta_desde_proyectos[[#This Row],[PRYRAhoras]]-Tabla_Consulta_desde_proyectos[[#This Row],[Actuales]]</f>
        <v>0</v>
      </c>
      <c r="H2273">
        <f>LEN(Tabla_Consulta_desde_proyectos[[#This Row],[PRYApath]])/5-1</f>
        <v>0</v>
      </c>
    </row>
    <row r="2274" spans="1:8" hidden="1" x14ac:dyDescent="0.3">
      <c r="A2274" t="s">
        <v>83</v>
      </c>
      <c r="B2274" t="s">
        <v>1086</v>
      </c>
      <c r="C2274" t="s">
        <v>326</v>
      </c>
      <c r="D2274" t="s">
        <v>7019</v>
      </c>
      <c r="E2274">
        <v>669.85</v>
      </c>
      <c r="F2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669.84999999999991</v>
      </c>
      <c r="G2274">
        <f>Tabla_Consulta_desde_proyectos[[#This Row],[PRYRAhoras]]-Tabla_Consulta_desde_proyectos[[#This Row],[Actuales]]</f>
        <v>0</v>
      </c>
      <c r="H2274">
        <f>LEN(Tabla_Consulta_desde_proyectos[[#This Row],[PRYApath]])/5-1</f>
        <v>1</v>
      </c>
    </row>
    <row r="2275" spans="1:8" hidden="1" x14ac:dyDescent="0.3">
      <c r="A2275" t="s">
        <v>83</v>
      </c>
      <c r="B2275" t="s">
        <v>1097</v>
      </c>
      <c r="C2275" t="s">
        <v>1087</v>
      </c>
      <c r="D2275" t="s">
        <v>7497</v>
      </c>
      <c r="F2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5">
        <f>Tabla_Consulta_desde_proyectos[[#This Row],[PRYRAhoras]]-Tabla_Consulta_desde_proyectos[[#This Row],[Actuales]]</f>
        <v>0</v>
      </c>
      <c r="H2275">
        <f>LEN(Tabla_Consulta_desde_proyectos[[#This Row],[PRYApath]])/5-1</f>
        <v>1</v>
      </c>
    </row>
    <row r="2276" spans="1:8" hidden="1" x14ac:dyDescent="0.3">
      <c r="A2276" t="s">
        <v>83</v>
      </c>
      <c r="B2276" t="s">
        <v>1098</v>
      </c>
      <c r="C2276" t="s">
        <v>1088</v>
      </c>
      <c r="D2276" t="s">
        <v>7020</v>
      </c>
      <c r="F2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6">
        <f>Tabla_Consulta_desde_proyectos[[#This Row],[PRYRAhoras]]-Tabla_Consulta_desde_proyectos[[#This Row],[Actuales]]</f>
        <v>0</v>
      </c>
      <c r="H2276">
        <f>LEN(Tabla_Consulta_desde_proyectos[[#This Row],[PRYApath]])/5-1</f>
        <v>1</v>
      </c>
    </row>
    <row r="2277" spans="1:8" hidden="1" x14ac:dyDescent="0.3">
      <c r="A2277" t="s">
        <v>83</v>
      </c>
      <c r="B2277" t="s">
        <v>1099</v>
      </c>
      <c r="C2277" t="s">
        <v>1092</v>
      </c>
      <c r="D2277" t="s">
        <v>7021</v>
      </c>
      <c r="F2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7">
        <f>Tabla_Consulta_desde_proyectos[[#This Row],[PRYRAhoras]]-Tabla_Consulta_desde_proyectos[[#This Row],[Actuales]]</f>
        <v>0</v>
      </c>
      <c r="H2277">
        <f>LEN(Tabla_Consulta_desde_proyectos[[#This Row],[PRYApath]])/5-1</f>
        <v>1</v>
      </c>
    </row>
    <row r="2278" spans="1:8" hidden="1" x14ac:dyDescent="0.3">
      <c r="A2278" t="s">
        <v>83</v>
      </c>
      <c r="B2278" t="s">
        <v>1100</v>
      </c>
      <c r="C2278" t="s">
        <v>1093</v>
      </c>
      <c r="D2278" t="s">
        <v>7022</v>
      </c>
      <c r="F2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8">
        <f>Tabla_Consulta_desde_proyectos[[#This Row],[PRYRAhoras]]-Tabla_Consulta_desde_proyectos[[#This Row],[Actuales]]</f>
        <v>0</v>
      </c>
      <c r="H2278">
        <f>LEN(Tabla_Consulta_desde_proyectos[[#This Row],[PRYApath]])/5-1</f>
        <v>1</v>
      </c>
    </row>
    <row r="2279" spans="1:8" hidden="1" x14ac:dyDescent="0.3">
      <c r="A2279" t="s">
        <v>83</v>
      </c>
      <c r="B2279" t="s">
        <v>3576</v>
      </c>
      <c r="C2279" t="s">
        <v>1094</v>
      </c>
      <c r="D2279" t="s">
        <v>7023</v>
      </c>
      <c r="F2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79">
        <f>Tabla_Consulta_desde_proyectos[[#This Row],[PRYRAhoras]]-Tabla_Consulta_desde_proyectos[[#This Row],[Actuales]]</f>
        <v>0</v>
      </c>
      <c r="H2279">
        <f>LEN(Tabla_Consulta_desde_proyectos[[#This Row],[PRYApath]])/5-1</f>
        <v>1</v>
      </c>
    </row>
    <row r="2280" spans="1:8" hidden="1" x14ac:dyDescent="0.3">
      <c r="A2280" t="s">
        <v>83</v>
      </c>
      <c r="B2280" t="s">
        <v>3846</v>
      </c>
      <c r="C2280" t="s">
        <v>3905</v>
      </c>
      <c r="D2280" t="s">
        <v>7024</v>
      </c>
      <c r="F2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0">
        <f>Tabla_Consulta_desde_proyectos[[#This Row],[PRYRAhoras]]-Tabla_Consulta_desde_proyectos[[#This Row],[Actuales]]</f>
        <v>0</v>
      </c>
      <c r="H2280">
        <f>LEN(Tabla_Consulta_desde_proyectos[[#This Row],[PRYApath]])/5-1</f>
        <v>1</v>
      </c>
    </row>
    <row r="2281" spans="1:8" hidden="1" x14ac:dyDescent="0.3">
      <c r="A2281" t="s">
        <v>83</v>
      </c>
      <c r="B2281" t="s">
        <v>3577</v>
      </c>
      <c r="C2281" t="s">
        <v>4336</v>
      </c>
      <c r="D2281" t="s">
        <v>7498</v>
      </c>
      <c r="F2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1">
        <f>Tabla_Consulta_desde_proyectos[[#This Row],[PRYRAhoras]]-Tabla_Consulta_desde_proyectos[[#This Row],[Actuales]]</f>
        <v>0</v>
      </c>
      <c r="H2281">
        <f>LEN(Tabla_Consulta_desde_proyectos[[#This Row],[PRYApath]])/5-1</f>
        <v>1</v>
      </c>
    </row>
    <row r="2282" spans="1:8" hidden="1" x14ac:dyDescent="0.3">
      <c r="A2282" t="s">
        <v>83</v>
      </c>
      <c r="B2282" t="s">
        <v>4538</v>
      </c>
      <c r="C2282" t="s">
        <v>4337</v>
      </c>
      <c r="D2282" t="s">
        <v>7025</v>
      </c>
      <c r="E2282">
        <v>9</v>
      </c>
      <c r="F2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2282">
        <f>Tabla_Consulta_desde_proyectos[[#This Row],[PRYRAhoras]]-Tabla_Consulta_desde_proyectos[[#This Row],[Actuales]]</f>
        <v>0</v>
      </c>
      <c r="H2282">
        <f>LEN(Tabla_Consulta_desde_proyectos[[#This Row],[PRYApath]])/5-1</f>
        <v>1</v>
      </c>
    </row>
    <row r="2283" spans="1:8" hidden="1" x14ac:dyDescent="0.3">
      <c r="A2283" t="s">
        <v>83</v>
      </c>
      <c r="B2283" t="s">
        <v>1089</v>
      </c>
      <c r="C2283" t="s">
        <v>7505</v>
      </c>
      <c r="D2283" t="s">
        <v>7506</v>
      </c>
      <c r="F2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3">
        <f>Tabla_Consulta_desde_proyectos[[#This Row],[PRYRAhoras]]-Tabla_Consulta_desde_proyectos[[#This Row],[Actuales]]</f>
        <v>0</v>
      </c>
      <c r="H2283">
        <f>LEN(Tabla_Consulta_desde_proyectos[[#This Row],[PRYApath]])/5-1</f>
        <v>0</v>
      </c>
    </row>
    <row r="2284" spans="1:8" hidden="1" x14ac:dyDescent="0.3">
      <c r="A2284" t="s">
        <v>83</v>
      </c>
      <c r="B2284" t="s">
        <v>1090</v>
      </c>
      <c r="C2284" t="s">
        <v>7507</v>
      </c>
      <c r="D2284" t="s">
        <v>7508</v>
      </c>
      <c r="F2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4">
        <f>Tabla_Consulta_desde_proyectos[[#This Row],[PRYRAhoras]]-Tabla_Consulta_desde_proyectos[[#This Row],[Actuales]]</f>
        <v>0</v>
      </c>
      <c r="H2284">
        <f>LEN(Tabla_Consulta_desde_proyectos[[#This Row],[PRYApath]])/5-1</f>
        <v>1</v>
      </c>
    </row>
    <row r="2285" spans="1:8" hidden="1" x14ac:dyDescent="0.3">
      <c r="A2285" t="s">
        <v>83</v>
      </c>
      <c r="B2285" t="s">
        <v>1091</v>
      </c>
      <c r="C2285" t="s">
        <v>7509</v>
      </c>
      <c r="D2285" t="s">
        <v>4713</v>
      </c>
      <c r="F2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5">
        <f>Tabla_Consulta_desde_proyectos[[#This Row],[PRYRAhoras]]-Tabla_Consulta_desde_proyectos[[#This Row],[Actuales]]</f>
        <v>0</v>
      </c>
      <c r="H2285">
        <f>LEN(Tabla_Consulta_desde_proyectos[[#This Row],[PRYApath]])/5-1</f>
        <v>1</v>
      </c>
    </row>
    <row r="2286" spans="1:8" hidden="1" x14ac:dyDescent="0.3">
      <c r="A2286" t="s">
        <v>83</v>
      </c>
      <c r="B2286" t="s">
        <v>3875</v>
      </c>
      <c r="C2286" t="s">
        <v>326</v>
      </c>
      <c r="D2286" t="s">
        <v>7510</v>
      </c>
      <c r="F2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6">
        <f>Tabla_Consulta_desde_proyectos[[#This Row],[PRYRAhoras]]-Tabla_Consulta_desde_proyectos[[#This Row],[Actuales]]</f>
        <v>0</v>
      </c>
      <c r="H2286">
        <f>LEN(Tabla_Consulta_desde_proyectos[[#This Row],[PRYApath]])/5-1</f>
        <v>2</v>
      </c>
    </row>
    <row r="2287" spans="1:8" hidden="1" x14ac:dyDescent="0.3">
      <c r="A2287" t="s">
        <v>83</v>
      </c>
      <c r="B2287" t="s">
        <v>3876</v>
      </c>
      <c r="C2287" t="s">
        <v>1087</v>
      </c>
      <c r="D2287" t="s">
        <v>7511</v>
      </c>
      <c r="F2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7">
        <f>Tabla_Consulta_desde_proyectos[[#This Row],[PRYRAhoras]]-Tabla_Consulta_desde_proyectos[[#This Row],[Actuales]]</f>
        <v>0</v>
      </c>
      <c r="H2287">
        <f>LEN(Tabla_Consulta_desde_proyectos[[#This Row],[PRYApath]])/5-1</f>
        <v>2</v>
      </c>
    </row>
    <row r="2288" spans="1:8" hidden="1" x14ac:dyDescent="0.3">
      <c r="A2288" t="s">
        <v>83</v>
      </c>
      <c r="B2288" t="s">
        <v>3903</v>
      </c>
      <c r="C2288" t="s">
        <v>1088</v>
      </c>
      <c r="D2288" t="s">
        <v>7512</v>
      </c>
      <c r="F2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8">
        <f>Tabla_Consulta_desde_proyectos[[#This Row],[PRYRAhoras]]-Tabla_Consulta_desde_proyectos[[#This Row],[Actuales]]</f>
        <v>0</v>
      </c>
      <c r="H2288">
        <f>LEN(Tabla_Consulta_desde_proyectos[[#This Row],[PRYApath]])/5-1</f>
        <v>2</v>
      </c>
    </row>
    <row r="2289" spans="1:8" hidden="1" x14ac:dyDescent="0.3">
      <c r="A2289" t="s">
        <v>83</v>
      </c>
      <c r="B2289" t="s">
        <v>4526</v>
      </c>
      <c r="C2289" t="s">
        <v>1092</v>
      </c>
      <c r="D2289" t="s">
        <v>7513</v>
      </c>
      <c r="F2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89">
        <f>Tabla_Consulta_desde_proyectos[[#This Row],[PRYRAhoras]]-Tabla_Consulta_desde_proyectos[[#This Row],[Actuales]]</f>
        <v>0</v>
      </c>
      <c r="H2289">
        <f>LEN(Tabla_Consulta_desde_proyectos[[#This Row],[PRYApath]])/5-1</f>
        <v>2</v>
      </c>
    </row>
    <row r="2290" spans="1:8" hidden="1" x14ac:dyDescent="0.3">
      <c r="A2290" t="s">
        <v>83</v>
      </c>
      <c r="B2290" t="s">
        <v>4539</v>
      </c>
      <c r="C2290" t="s">
        <v>7514</v>
      </c>
      <c r="D2290" t="s">
        <v>7515</v>
      </c>
      <c r="F2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0">
        <f>Tabla_Consulta_desde_proyectos[[#This Row],[PRYRAhoras]]-Tabla_Consulta_desde_proyectos[[#This Row],[Actuales]]</f>
        <v>0</v>
      </c>
      <c r="H2290">
        <f>LEN(Tabla_Consulta_desde_proyectos[[#This Row],[PRYApath]])/5-1</f>
        <v>1</v>
      </c>
    </row>
    <row r="2291" spans="1:8" hidden="1" x14ac:dyDescent="0.3">
      <c r="A2291" t="s">
        <v>83</v>
      </c>
      <c r="B2291" t="s">
        <v>4540</v>
      </c>
      <c r="C2291" t="s">
        <v>326</v>
      </c>
      <c r="D2291" t="s">
        <v>7516</v>
      </c>
      <c r="F2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1">
        <f>Tabla_Consulta_desde_proyectos[[#This Row],[PRYRAhoras]]-Tabla_Consulta_desde_proyectos[[#This Row],[Actuales]]</f>
        <v>0</v>
      </c>
      <c r="H2291">
        <f>LEN(Tabla_Consulta_desde_proyectos[[#This Row],[PRYApath]])/5-1</f>
        <v>2</v>
      </c>
    </row>
    <row r="2292" spans="1:8" hidden="1" x14ac:dyDescent="0.3">
      <c r="A2292" t="s">
        <v>83</v>
      </c>
      <c r="B2292" t="s">
        <v>4542</v>
      </c>
      <c r="C2292" t="s">
        <v>7517</v>
      </c>
      <c r="D2292" t="s">
        <v>7122</v>
      </c>
      <c r="F2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2">
        <f>Tabla_Consulta_desde_proyectos[[#This Row],[PRYRAhoras]]-Tabla_Consulta_desde_proyectos[[#This Row],[Actuales]]</f>
        <v>0</v>
      </c>
      <c r="H2292">
        <f>LEN(Tabla_Consulta_desde_proyectos[[#This Row],[PRYApath]])/5-1</f>
        <v>1</v>
      </c>
    </row>
    <row r="2293" spans="1:8" hidden="1" x14ac:dyDescent="0.3">
      <c r="A2293" t="s">
        <v>83</v>
      </c>
      <c r="B2293" t="s">
        <v>4543</v>
      </c>
      <c r="C2293" t="s">
        <v>326</v>
      </c>
      <c r="D2293" t="s">
        <v>7518</v>
      </c>
      <c r="F2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3">
        <f>Tabla_Consulta_desde_proyectos[[#This Row],[PRYRAhoras]]-Tabla_Consulta_desde_proyectos[[#This Row],[Actuales]]</f>
        <v>0</v>
      </c>
      <c r="H2293">
        <f>LEN(Tabla_Consulta_desde_proyectos[[#This Row],[PRYApath]])/5-1</f>
        <v>2</v>
      </c>
    </row>
    <row r="2294" spans="1:8" hidden="1" x14ac:dyDescent="0.3">
      <c r="A2294" t="s">
        <v>83</v>
      </c>
      <c r="B2294" t="s">
        <v>4544</v>
      </c>
      <c r="C2294" t="s">
        <v>1087</v>
      </c>
      <c r="D2294" t="s">
        <v>7519</v>
      </c>
      <c r="F2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4">
        <f>Tabla_Consulta_desde_proyectos[[#This Row],[PRYRAhoras]]-Tabla_Consulta_desde_proyectos[[#This Row],[Actuales]]</f>
        <v>0</v>
      </c>
      <c r="H2294">
        <f>LEN(Tabla_Consulta_desde_proyectos[[#This Row],[PRYApath]])/5-1</f>
        <v>2</v>
      </c>
    </row>
    <row r="2295" spans="1:8" hidden="1" x14ac:dyDescent="0.3">
      <c r="A2295" t="s">
        <v>83</v>
      </c>
      <c r="B2295" t="s">
        <v>1095</v>
      </c>
      <c r="C2295" t="s">
        <v>7520</v>
      </c>
      <c r="D2295" t="s">
        <v>7500</v>
      </c>
      <c r="F2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5">
        <f>Tabla_Consulta_desde_proyectos[[#This Row],[PRYRAhoras]]-Tabla_Consulta_desde_proyectos[[#This Row],[Actuales]]</f>
        <v>0</v>
      </c>
      <c r="H2295">
        <f>LEN(Tabla_Consulta_desde_proyectos[[#This Row],[PRYApath]])/5-1</f>
        <v>0</v>
      </c>
    </row>
    <row r="2296" spans="1:8" hidden="1" x14ac:dyDescent="0.3">
      <c r="A2296" t="s">
        <v>83</v>
      </c>
      <c r="B2296" t="s">
        <v>1096</v>
      </c>
      <c r="C2296" t="s">
        <v>326</v>
      </c>
      <c r="D2296" t="s">
        <v>7088</v>
      </c>
      <c r="F2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6">
        <f>Tabla_Consulta_desde_proyectos[[#This Row],[PRYRAhoras]]-Tabla_Consulta_desde_proyectos[[#This Row],[Actuales]]</f>
        <v>0</v>
      </c>
      <c r="H2296">
        <f>LEN(Tabla_Consulta_desde_proyectos[[#This Row],[PRYApath]])/5-1</f>
        <v>1</v>
      </c>
    </row>
    <row r="2297" spans="1:8" hidden="1" x14ac:dyDescent="0.3">
      <c r="A2297" t="s">
        <v>83</v>
      </c>
      <c r="B2297" t="s">
        <v>3515</v>
      </c>
      <c r="C2297" t="s">
        <v>1087</v>
      </c>
      <c r="D2297" t="s">
        <v>7089</v>
      </c>
      <c r="F2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7">
        <f>Tabla_Consulta_desde_proyectos[[#This Row],[PRYRAhoras]]-Tabla_Consulta_desde_proyectos[[#This Row],[Actuales]]</f>
        <v>0</v>
      </c>
      <c r="H2297">
        <f>LEN(Tabla_Consulta_desde_proyectos[[#This Row],[PRYApath]])/5-1</f>
        <v>1</v>
      </c>
    </row>
    <row r="2298" spans="1:8" hidden="1" x14ac:dyDescent="0.3">
      <c r="A2298" t="s">
        <v>83</v>
      </c>
      <c r="B2298" t="s">
        <v>3516</v>
      </c>
      <c r="C2298" t="s">
        <v>1088</v>
      </c>
      <c r="D2298" t="s">
        <v>7090</v>
      </c>
      <c r="F2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8">
        <f>Tabla_Consulta_desde_proyectos[[#This Row],[PRYRAhoras]]-Tabla_Consulta_desde_proyectos[[#This Row],[Actuales]]</f>
        <v>0</v>
      </c>
      <c r="H2298">
        <f>LEN(Tabla_Consulta_desde_proyectos[[#This Row],[PRYApath]])/5-1</f>
        <v>1</v>
      </c>
    </row>
    <row r="2299" spans="1:8" hidden="1" x14ac:dyDescent="0.3">
      <c r="A2299" t="s">
        <v>83</v>
      </c>
      <c r="B2299" t="s">
        <v>3517</v>
      </c>
      <c r="C2299" t="s">
        <v>1092</v>
      </c>
      <c r="D2299" t="s">
        <v>7091</v>
      </c>
      <c r="F2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299">
        <f>Tabla_Consulta_desde_proyectos[[#This Row],[PRYRAhoras]]-Tabla_Consulta_desde_proyectos[[#This Row],[Actuales]]</f>
        <v>0</v>
      </c>
      <c r="H2299">
        <f>LEN(Tabla_Consulta_desde_proyectos[[#This Row],[PRYApath]])/5-1</f>
        <v>1</v>
      </c>
    </row>
    <row r="2300" spans="1:8" hidden="1" x14ac:dyDescent="0.3">
      <c r="A2300" t="s">
        <v>83</v>
      </c>
      <c r="B2300" t="s">
        <v>5507</v>
      </c>
      <c r="C2300" t="s">
        <v>1093</v>
      </c>
      <c r="D2300" t="s">
        <v>7092</v>
      </c>
      <c r="F2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0">
        <f>Tabla_Consulta_desde_proyectos[[#This Row],[PRYRAhoras]]-Tabla_Consulta_desde_proyectos[[#This Row],[Actuales]]</f>
        <v>0</v>
      </c>
      <c r="H2300">
        <f>LEN(Tabla_Consulta_desde_proyectos[[#This Row],[PRYApath]])/5-1</f>
        <v>1</v>
      </c>
    </row>
    <row r="2301" spans="1:8" hidden="1" x14ac:dyDescent="0.3">
      <c r="A2301" t="s">
        <v>83</v>
      </c>
      <c r="B2301" t="s">
        <v>5003</v>
      </c>
      <c r="C2301" t="s">
        <v>1094</v>
      </c>
      <c r="D2301" t="s">
        <v>7093</v>
      </c>
      <c r="F2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1">
        <f>Tabla_Consulta_desde_proyectos[[#This Row],[PRYRAhoras]]-Tabla_Consulta_desde_proyectos[[#This Row],[Actuales]]</f>
        <v>0</v>
      </c>
      <c r="H2301">
        <f>LEN(Tabla_Consulta_desde_proyectos[[#This Row],[PRYApath]])/5-1</f>
        <v>1</v>
      </c>
    </row>
    <row r="2302" spans="1:8" hidden="1" x14ac:dyDescent="0.3">
      <c r="A2302" t="s">
        <v>83</v>
      </c>
      <c r="B2302" t="s">
        <v>5005</v>
      </c>
      <c r="C2302" t="s">
        <v>3904</v>
      </c>
      <c r="D2302" t="s">
        <v>7094</v>
      </c>
      <c r="F2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2">
        <f>Tabla_Consulta_desde_proyectos[[#This Row],[PRYRAhoras]]-Tabla_Consulta_desde_proyectos[[#This Row],[Actuales]]</f>
        <v>0</v>
      </c>
      <c r="H2302">
        <f>LEN(Tabla_Consulta_desde_proyectos[[#This Row],[PRYApath]])/5-1</f>
        <v>1</v>
      </c>
    </row>
    <row r="2303" spans="1:8" hidden="1" x14ac:dyDescent="0.3">
      <c r="A2303" t="s">
        <v>83</v>
      </c>
      <c r="B2303" t="s">
        <v>5006</v>
      </c>
      <c r="C2303" t="s">
        <v>3905</v>
      </c>
      <c r="D2303" t="s">
        <v>7095</v>
      </c>
      <c r="F2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3">
        <f>Tabla_Consulta_desde_proyectos[[#This Row],[PRYRAhoras]]-Tabla_Consulta_desde_proyectos[[#This Row],[Actuales]]</f>
        <v>0</v>
      </c>
      <c r="H2303">
        <f>LEN(Tabla_Consulta_desde_proyectos[[#This Row],[PRYApath]])/5-1</f>
        <v>1</v>
      </c>
    </row>
    <row r="2304" spans="1:8" hidden="1" x14ac:dyDescent="0.3">
      <c r="A2304" t="s">
        <v>83</v>
      </c>
      <c r="B2304" t="s">
        <v>6410</v>
      </c>
      <c r="C2304" t="s">
        <v>4336</v>
      </c>
      <c r="D2304" t="s">
        <v>7096</v>
      </c>
      <c r="F2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4">
        <f>Tabla_Consulta_desde_proyectos[[#This Row],[PRYRAhoras]]-Tabla_Consulta_desde_proyectos[[#This Row],[Actuales]]</f>
        <v>0</v>
      </c>
      <c r="H2304">
        <f>LEN(Tabla_Consulta_desde_proyectos[[#This Row],[PRYApath]])/5-1</f>
        <v>1</v>
      </c>
    </row>
    <row r="2305" spans="1:8" hidden="1" x14ac:dyDescent="0.3">
      <c r="A2305" t="s">
        <v>83</v>
      </c>
      <c r="B2305" t="s">
        <v>6411</v>
      </c>
      <c r="C2305" t="s">
        <v>4337</v>
      </c>
      <c r="D2305" t="s">
        <v>7097</v>
      </c>
      <c r="F2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5">
        <f>Tabla_Consulta_desde_proyectos[[#This Row],[PRYRAhoras]]-Tabla_Consulta_desde_proyectos[[#This Row],[Actuales]]</f>
        <v>0</v>
      </c>
      <c r="H2305">
        <f>LEN(Tabla_Consulta_desde_proyectos[[#This Row],[PRYApath]])/5-1</f>
        <v>1</v>
      </c>
    </row>
    <row r="2306" spans="1:8" hidden="1" x14ac:dyDescent="0.3">
      <c r="A2306" t="s">
        <v>83</v>
      </c>
      <c r="B2306" t="s">
        <v>3877</v>
      </c>
      <c r="C2306" t="s">
        <v>7521</v>
      </c>
      <c r="D2306" t="s">
        <v>7502</v>
      </c>
      <c r="E2306">
        <v>1</v>
      </c>
      <c r="F2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306">
        <f>Tabla_Consulta_desde_proyectos[[#This Row],[PRYRAhoras]]-Tabla_Consulta_desde_proyectos[[#This Row],[Actuales]]</f>
        <v>0</v>
      </c>
      <c r="H2306">
        <f>LEN(Tabla_Consulta_desde_proyectos[[#This Row],[PRYApath]])/5-1</f>
        <v>0</v>
      </c>
    </row>
    <row r="2307" spans="1:8" hidden="1" x14ac:dyDescent="0.3">
      <c r="A2307" t="s">
        <v>83</v>
      </c>
      <c r="B2307" t="s">
        <v>3874</v>
      </c>
      <c r="C2307" t="s">
        <v>326</v>
      </c>
      <c r="D2307" t="s">
        <v>7027</v>
      </c>
      <c r="E2307">
        <v>1</v>
      </c>
      <c r="F2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307">
        <f>Tabla_Consulta_desde_proyectos[[#This Row],[PRYRAhoras]]-Tabla_Consulta_desde_proyectos[[#This Row],[Actuales]]</f>
        <v>0</v>
      </c>
      <c r="H2307">
        <f>LEN(Tabla_Consulta_desde_proyectos[[#This Row],[PRYApath]])/5-1</f>
        <v>1</v>
      </c>
    </row>
    <row r="2308" spans="1:8" hidden="1" x14ac:dyDescent="0.3">
      <c r="A2308" t="s">
        <v>83</v>
      </c>
      <c r="B2308" t="s">
        <v>4460</v>
      </c>
      <c r="C2308" t="s">
        <v>1087</v>
      </c>
      <c r="D2308" t="s">
        <v>7028</v>
      </c>
      <c r="F2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8">
        <f>Tabla_Consulta_desde_proyectos[[#This Row],[PRYRAhoras]]-Tabla_Consulta_desde_proyectos[[#This Row],[Actuales]]</f>
        <v>0</v>
      </c>
      <c r="H2308">
        <f>LEN(Tabla_Consulta_desde_proyectos[[#This Row],[PRYApath]])/5-1</f>
        <v>1</v>
      </c>
    </row>
    <row r="2309" spans="1:8" hidden="1" x14ac:dyDescent="0.3">
      <c r="A2309" t="s">
        <v>83</v>
      </c>
      <c r="B2309" t="s">
        <v>4470</v>
      </c>
      <c r="C2309" t="s">
        <v>1088</v>
      </c>
      <c r="D2309" t="s">
        <v>7029</v>
      </c>
      <c r="F2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09">
        <f>Tabla_Consulta_desde_proyectos[[#This Row],[PRYRAhoras]]-Tabla_Consulta_desde_proyectos[[#This Row],[Actuales]]</f>
        <v>0</v>
      </c>
      <c r="H2309">
        <f>LEN(Tabla_Consulta_desde_proyectos[[#This Row],[PRYApath]])/5-1</f>
        <v>1</v>
      </c>
    </row>
    <row r="2310" spans="1:8" hidden="1" x14ac:dyDescent="0.3">
      <c r="A2310" t="s">
        <v>83</v>
      </c>
      <c r="B2310" t="s">
        <v>4481</v>
      </c>
      <c r="C2310" t="s">
        <v>1092</v>
      </c>
      <c r="D2310" t="s">
        <v>7030</v>
      </c>
      <c r="F2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0">
        <f>Tabla_Consulta_desde_proyectos[[#This Row],[PRYRAhoras]]-Tabla_Consulta_desde_proyectos[[#This Row],[Actuales]]</f>
        <v>0</v>
      </c>
      <c r="H2310">
        <f>LEN(Tabla_Consulta_desde_proyectos[[#This Row],[PRYApath]])/5-1</f>
        <v>1</v>
      </c>
    </row>
    <row r="2311" spans="1:8" hidden="1" x14ac:dyDescent="0.3">
      <c r="A2311" t="s">
        <v>83</v>
      </c>
      <c r="B2311" t="s">
        <v>4489</v>
      </c>
      <c r="C2311" t="s">
        <v>1093</v>
      </c>
      <c r="D2311" t="s">
        <v>7031</v>
      </c>
      <c r="F2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1">
        <f>Tabla_Consulta_desde_proyectos[[#This Row],[PRYRAhoras]]-Tabla_Consulta_desde_proyectos[[#This Row],[Actuales]]</f>
        <v>0</v>
      </c>
      <c r="H2311">
        <f>LEN(Tabla_Consulta_desde_proyectos[[#This Row],[PRYApath]])/5-1</f>
        <v>1</v>
      </c>
    </row>
    <row r="2312" spans="1:8" hidden="1" x14ac:dyDescent="0.3">
      <c r="A2312" t="s">
        <v>83</v>
      </c>
      <c r="B2312" t="s">
        <v>5636</v>
      </c>
      <c r="C2312" t="s">
        <v>1094</v>
      </c>
      <c r="D2312" t="s">
        <v>7032</v>
      </c>
      <c r="F2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2">
        <f>Tabla_Consulta_desde_proyectos[[#This Row],[PRYRAhoras]]-Tabla_Consulta_desde_proyectos[[#This Row],[Actuales]]</f>
        <v>0</v>
      </c>
      <c r="H2312">
        <f>LEN(Tabla_Consulta_desde_proyectos[[#This Row],[PRYApath]])/5-1</f>
        <v>1</v>
      </c>
    </row>
    <row r="2313" spans="1:8" hidden="1" x14ac:dyDescent="0.3">
      <c r="A2313" t="s">
        <v>83</v>
      </c>
      <c r="B2313" t="s">
        <v>5637</v>
      </c>
      <c r="C2313" t="s">
        <v>3904</v>
      </c>
      <c r="D2313" t="s">
        <v>7033</v>
      </c>
      <c r="F2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3">
        <f>Tabla_Consulta_desde_proyectos[[#This Row],[PRYRAhoras]]-Tabla_Consulta_desde_proyectos[[#This Row],[Actuales]]</f>
        <v>0</v>
      </c>
      <c r="H2313">
        <f>LEN(Tabla_Consulta_desde_proyectos[[#This Row],[PRYApath]])/5-1</f>
        <v>1</v>
      </c>
    </row>
    <row r="2314" spans="1:8" hidden="1" x14ac:dyDescent="0.3">
      <c r="A2314" t="s">
        <v>83</v>
      </c>
      <c r="B2314" t="s">
        <v>5638</v>
      </c>
      <c r="C2314" t="s">
        <v>3905</v>
      </c>
      <c r="D2314" t="s">
        <v>7034</v>
      </c>
      <c r="F2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4">
        <f>Tabla_Consulta_desde_proyectos[[#This Row],[PRYRAhoras]]-Tabla_Consulta_desde_proyectos[[#This Row],[Actuales]]</f>
        <v>0</v>
      </c>
      <c r="H2314">
        <f>LEN(Tabla_Consulta_desde_proyectos[[#This Row],[PRYApath]])/5-1</f>
        <v>1</v>
      </c>
    </row>
    <row r="2315" spans="1:8" hidden="1" x14ac:dyDescent="0.3">
      <c r="A2315" t="s">
        <v>83</v>
      </c>
      <c r="B2315" t="s">
        <v>4550</v>
      </c>
      <c r="C2315" t="s">
        <v>7520</v>
      </c>
      <c r="D2315" t="s">
        <v>7500</v>
      </c>
      <c r="F2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5">
        <f>Tabla_Consulta_desde_proyectos[[#This Row],[PRYRAhoras]]-Tabla_Consulta_desde_proyectos[[#This Row],[Actuales]]</f>
        <v>0</v>
      </c>
      <c r="H2315">
        <f>LEN(Tabla_Consulta_desde_proyectos[[#This Row],[PRYApath]])/5-1</f>
        <v>0</v>
      </c>
    </row>
    <row r="2316" spans="1:8" hidden="1" x14ac:dyDescent="0.3">
      <c r="A2316" t="s">
        <v>83</v>
      </c>
      <c r="B2316" t="s">
        <v>4551</v>
      </c>
      <c r="C2316" t="s">
        <v>326</v>
      </c>
      <c r="D2316" t="s">
        <v>7088</v>
      </c>
      <c r="F2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6">
        <f>Tabla_Consulta_desde_proyectos[[#This Row],[PRYRAhoras]]-Tabla_Consulta_desde_proyectos[[#This Row],[Actuales]]</f>
        <v>0</v>
      </c>
      <c r="H2316">
        <f>LEN(Tabla_Consulta_desde_proyectos[[#This Row],[PRYApath]])/5-1</f>
        <v>1</v>
      </c>
    </row>
    <row r="2317" spans="1:8" hidden="1" x14ac:dyDescent="0.3">
      <c r="A2317" t="s">
        <v>83</v>
      </c>
      <c r="B2317" t="s">
        <v>5195</v>
      </c>
      <c r="C2317" t="s">
        <v>1087</v>
      </c>
      <c r="D2317" t="s">
        <v>7089</v>
      </c>
      <c r="F2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7">
        <f>Tabla_Consulta_desde_proyectos[[#This Row],[PRYRAhoras]]-Tabla_Consulta_desde_proyectos[[#This Row],[Actuales]]</f>
        <v>0</v>
      </c>
      <c r="H2317">
        <f>LEN(Tabla_Consulta_desde_proyectos[[#This Row],[PRYApath]])/5-1</f>
        <v>1</v>
      </c>
    </row>
    <row r="2318" spans="1:8" hidden="1" x14ac:dyDescent="0.3">
      <c r="A2318" t="s">
        <v>83</v>
      </c>
      <c r="B2318" t="s">
        <v>4959</v>
      </c>
      <c r="C2318" t="s">
        <v>1088</v>
      </c>
      <c r="D2318" t="s">
        <v>7090</v>
      </c>
      <c r="F2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8">
        <f>Tabla_Consulta_desde_proyectos[[#This Row],[PRYRAhoras]]-Tabla_Consulta_desde_proyectos[[#This Row],[Actuales]]</f>
        <v>0</v>
      </c>
      <c r="H2318">
        <f>LEN(Tabla_Consulta_desde_proyectos[[#This Row],[PRYApath]])/5-1</f>
        <v>1</v>
      </c>
    </row>
    <row r="2319" spans="1:8" hidden="1" x14ac:dyDescent="0.3">
      <c r="A2319" t="s">
        <v>83</v>
      </c>
      <c r="B2319" t="s">
        <v>5510</v>
      </c>
      <c r="C2319" t="s">
        <v>1092</v>
      </c>
      <c r="D2319" t="s">
        <v>7091</v>
      </c>
      <c r="F2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19">
        <f>Tabla_Consulta_desde_proyectos[[#This Row],[PRYRAhoras]]-Tabla_Consulta_desde_proyectos[[#This Row],[Actuales]]</f>
        <v>0</v>
      </c>
      <c r="H2319">
        <f>LEN(Tabla_Consulta_desde_proyectos[[#This Row],[PRYApath]])/5-1</f>
        <v>1</v>
      </c>
    </row>
    <row r="2320" spans="1:8" hidden="1" x14ac:dyDescent="0.3">
      <c r="A2320" t="s">
        <v>83</v>
      </c>
      <c r="B2320" t="s">
        <v>5512</v>
      </c>
      <c r="C2320" t="s">
        <v>1093</v>
      </c>
      <c r="D2320" t="s">
        <v>7092</v>
      </c>
      <c r="F2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0">
        <f>Tabla_Consulta_desde_proyectos[[#This Row],[PRYRAhoras]]-Tabla_Consulta_desde_proyectos[[#This Row],[Actuales]]</f>
        <v>0</v>
      </c>
      <c r="H2320">
        <f>LEN(Tabla_Consulta_desde_proyectos[[#This Row],[PRYApath]])/5-1</f>
        <v>1</v>
      </c>
    </row>
    <row r="2321" spans="1:8" hidden="1" x14ac:dyDescent="0.3">
      <c r="A2321" t="s">
        <v>83</v>
      </c>
      <c r="B2321" t="s">
        <v>5198</v>
      </c>
      <c r="C2321" t="s">
        <v>1094</v>
      </c>
      <c r="D2321" t="s">
        <v>7093</v>
      </c>
      <c r="F2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1">
        <f>Tabla_Consulta_desde_proyectos[[#This Row],[PRYRAhoras]]-Tabla_Consulta_desde_proyectos[[#This Row],[Actuales]]</f>
        <v>0</v>
      </c>
      <c r="H2321">
        <f>LEN(Tabla_Consulta_desde_proyectos[[#This Row],[PRYApath]])/5-1</f>
        <v>1</v>
      </c>
    </row>
    <row r="2322" spans="1:8" hidden="1" x14ac:dyDescent="0.3">
      <c r="A2322" t="s">
        <v>83</v>
      </c>
      <c r="B2322" t="s">
        <v>4962</v>
      </c>
      <c r="C2322" t="s">
        <v>3904</v>
      </c>
      <c r="D2322" t="s">
        <v>7094</v>
      </c>
      <c r="F2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2">
        <f>Tabla_Consulta_desde_proyectos[[#This Row],[PRYRAhoras]]-Tabla_Consulta_desde_proyectos[[#This Row],[Actuales]]</f>
        <v>0</v>
      </c>
      <c r="H2322">
        <f>LEN(Tabla_Consulta_desde_proyectos[[#This Row],[PRYApath]])/5-1</f>
        <v>1</v>
      </c>
    </row>
    <row r="2323" spans="1:8" hidden="1" x14ac:dyDescent="0.3">
      <c r="A2323" t="s">
        <v>83</v>
      </c>
      <c r="B2323" t="s">
        <v>5199</v>
      </c>
      <c r="C2323" t="s">
        <v>3905</v>
      </c>
      <c r="D2323" t="s">
        <v>7095</v>
      </c>
      <c r="F2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3">
        <f>Tabla_Consulta_desde_proyectos[[#This Row],[PRYRAhoras]]-Tabla_Consulta_desde_proyectos[[#This Row],[Actuales]]</f>
        <v>0</v>
      </c>
      <c r="H2323">
        <f>LEN(Tabla_Consulta_desde_proyectos[[#This Row],[PRYApath]])/5-1</f>
        <v>1</v>
      </c>
    </row>
    <row r="2324" spans="1:8" hidden="1" x14ac:dyDescent="0.3">
      <c r="A2324" t="s">
        <v>83</v>
      </c>
      <c r="B2324" t="s">
        <v>6322</v>
      </c>
      <c r="C2324" t="s">
        <v>4336</v>
      </c>
      <c r="D2324" t="s">
        <v>7096</v>
      </c>
      <c r="F2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4">
        <f>Tabla_Consulta_desde_proyectos[[#This Row],[PRYRAhoras]]-Tabla_Consulta_desde_proyectos[[#This Row],[Actuales]]</f>
        <v>0</v>
      </c>
      <c r="H2324">
        <f>LEN(Tabla_Consulta_desde_proyectos[[#This Row],[PRYApath]])/5-1</f>
        <v>1</v>
      </c>
    </row>
    <row r="2325" spans="1:8" hidden="1" x14ac:dyDescent="0.3">
      <c r="A2325" t="s">
        <v>83</v>
      </c>
      <c r="B2325" t="s">
        <v>6323</v>
      </c>
      <c r="C2325" t="s">
        <v>4337</v>
      </c>
      <c r="D2325" t="s">
        <v>7097</v>
      </c>
      <c r="F2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5">
        <f>Tabla_Consulta_desde_proyectos[[#This Row],[PRYRAhoras]]-Tabla_Consulta_desde_proyectos[[#This Row],[Actuales]]</f>
        <v>0</v>
      </c>
      <c r="H2325">
        <f>LEN(Tabla_Consulta_desde_proyectos[[#This Row],[PRYApath]])/5-1</f>
        <v>1</v>
      </c>
    </row>
    <row r="2326" spans="1:8" hidden="1" x14ac:dyDescent="0.3">
      <c r="A2326" t="s">
        <v>83</v>
      </c>
      <c r="B2326" t="s">
        <v>6324</v>
      </c>
      <c r="C2326" t="s">
        <v>4338</v>
      </c>
      <c r="D2326" t="s">
        <v>7100</v>
      </c>
      <c r="F2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6">
        <f>Tabla_Consulta_desde_proyectos[[#This Row],[PRYRAhoras]]-Tabla_Consulta_desde_proyectos[[#This Row],[Actuales]]</f>
        <v>0</v>
      </c>
      <c r="H2326">
        <f>LEN(Tabla_Consulta_desde_proyectos[[#This Row],[PRYApath]])/5-1</f>
        <v>1</v>
      </c>
    </row>
    <row r="2327" spans="1:8" hidden="1" x14ac:dyDescent="0.3">
      <c r="A2327" t="s">
        <v>83</v>
      </c>
      <c r="B2327" t="s">
        <v>4552</v>
      </c>
      <c r="C2327" t="s">
        <v>7128</v>
      </c>
      <c r="D2327" t="s">
        <v>7129</v>
      </c>
      <c r="E2327">
        <v>84.81</v>
      </c>
      <c r="F2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84.81</v>
      </c>
      <c r="G2327">
        <f>Tabla_Consulta_desde_proyectos[[#This Row],[PRYRAhoras]]-Tabla_Consulta_desde_proyectos[[#This Row],[Actuales]]</f>
        <v>0</v>
      </c>
      <c r="H2327">
        <f>LEN(Tabla_Consulta_desde_proyectos[[#This Row],[PRYApath]])/5-1</f>
        <v>0</v>
      </c>
    </row>
    <row r="2328" spans="1:8" hidden="1" x14ac:dyDescent="0.3">
      <c r="A2328" t="s">
        <v>83</v>
      </c>
      <c r="B2328" t="s">
        <v>4527</v>
      </c>
      <c r="C2328" t="s">
        <v>326</v>
      </c>
      <c r="D2328" t="s">
        <v>7130</v>
      </c>
      <c r="F2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28">
        <f>Tabla_Consulta_desde_proyectos[[#This Row],[PRYRAhoras]]-Tabla_Consulta_desde_proyectos[[#This Row],[Actuales]]</f>
        <v>0</v>
      </c>
      <c r="H2328">
        <f>LEN(Tabla_Consulta_desde_proyectos[[#This Row],[PRYApath]])/5-1</f>
        <v>1</v>
      </c>
    </row>
    <row r="2329" spans="1:8" hidden="1" x14ac:dyDescent="0.3">
      <c r="A2329" t="s">
        <v>83</v>
      </c>
      <c r="B2329" t="s">
        <v>4528</v>
      </c>
      <c r="C2329" t="s">
        <v>1087</v>
      </c>
      <c r="D2329" t="s">
        <v>7131</v>
      </c>
      <c r="E2329">
        <v>37.56</v>
      </c>
      <c r="F2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37.56</v>
      </c>
      <c r="G2329">
        <f>Tabla_Consulta_desde_proyectos[[#This Row],[PRYRAhoras]]-Tabla_Consulta_desde_proyectos[[#This Row],[Actuales]]</f>
        <v>0</v>
      </c>
      <c r="H2329">
        <f>LEN(Tabla_Consulta_desde_proyectos[[#This Row],[PRYApath]])/5-1</f>
        <v>1</v>
      </c>
    </row>
    <row r="2330" spans="1:8" hidden="1" x14ac:dyDescent="0.3">
      <c r="A2330" t="s">
        <v>83</v>
      </c>
      <c r="B2330" t="s">
        <v>4529</v>
      </c>
      <c r="C2330" t="s">
        <v>1088</v>
      </c>
      <c r="D2330" t="s">
        <v>7132</v>
      </c>
      <c r="E2330">
        <v>11.75</v>
      </c>
      <c r="F2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11.75</v>
      </c>
      <c r="G2330">
        <f>Tabla_Consulta_desde_proyectos[[#This Row],[PRYRAhoras]]-Tabla_Consulta_desde_proyectos[[#This Row],[Actuales]]</f>
        <v>0</v>
      </c>
      <c r="H2330">
        <f>LEN(Tabla_Consulta_desde_proyectos[[#This Row],[PRYApath]])/5-1</f>
        <v>1</v>
      </c>
    </row>
    <row r="2331" spans="1:8" hidden="1" x14ac:dyDescent="0.3">
      <c r="A2331" t="s">
        <v>83</v>
      </c>
      <c r="B2331" t="s">
        <v>4530</v>
      </c>
      <c r="C2331" t="s">
        <v>1092</v>
      </c>
      <c r="D2331" t="s">
        <v>7133</v>
      </c>
      <c r="F2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31">
        <f>Tabla_Consulta_desde_proyectos[[#This Row],[PRYRAhoras]]-Tabla_Consulta_desde_proyectos[[#This Row],[Actuales]]</f>
        <v>0</v>
      </c>
      <c r="H2331">
        <f>LEN(Tabla_Consulta_desde_proyectos[[#This Row],[PRYApath]])/5-1</f>
        <v>1</v>
      </c>
    </row>
    <row r="2332" spans="1:8" hidden="1" x14ac:dyDescent="0.3">
      <c r="A2332" t="s">
        <v>83</v>
      </c>
      <c r="B2332" t="s">
        <v>4531</v>
      </c>
      <c r="C2332" t="s">
        <v>1093</v>
      </c>
      <c r="D2332" t="s">
        <v>7134</v>
      </c>
      <c r="F2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32">
        <f>Tabla_Consulta_desde_proyectos[[#This Row],[PRYRAhoras]]-Tabla_Consulta_desde_proyectos[[#This Row],[Actuales]]</f>
        <v>0</v>
      </c>
      <c r="H2332">
        <f>LEN(Tabla_Consulta_desde_proyectos[[#This Row],[PRYApath]])/5-1</f>
        <v>1</v>
      </c>
    </row>
    <row r="2333" spans="1:8" hidden="1" x14ac:dyDescent="0.3">
      <c r="A2333" t="s">
        <v>83</v>
      </c>
      <c r="B2333" t="s">
        <v>4532</v>
      </c>
      <c r="C2333" t="s">
        <v>1094</v>
      </c>
      <c r="D2333" t="s">
        <v>7135</v>
      </c>
      <c r="E2333">
        <v>0.75</v>
      </c>
      <c r="F2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0.75</v>
      </c>
      <c r="G2333">
        <f>Tabla_Consulta_desde_proyectos[[#This Row],[PRYRAhoras]]-Tabla_Consulta_desde_proyectos[[#This Row],[Actuales]]</f>
        <v>0</v>
      </c>
      <c r="H2333">
        <f>LEN(Tabla_Consulta_desde_proyectos[[#This Row],[PRYApath]])/5-1</f>
        <v>1</v>
      </c>
    </row>
    <row r="2334" spans="1:8" hidden="1" x14ac:dyDescent="0.3">
      <c r="A2334" t="s">
        <v>83</v>
      </c>
      <c r="B2334" t="s">
        <v>4533</v>
      </c>
      <c r="C2334" t="s">
        <v>3904</v>
      </c>
      <c r="D2334" t="s">
        <v>7136</v>
      </c>
      <c r="E2334">
        <v>30.5</v>
      </c>
      <c r="F2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30.5</v>
      </c>
      <c r="G2334">
        <f>Tabla_Consulta_desde_proyectos[[#This Row],[PRYRAhoras]]-Tabla_Consulta_desde_proyectos[[#This Row],[Actuales]]</f>
        <v>0</v>
      </c>
      <c r="H2334">
        <f>LEN(Tabla_Consulta_desde_proyectos[[#This Row],[PRYApath]])/5-1</f>
        <v>1</v>
      </c>
    </row>
    <row r="2335" spans="1:8" hidden="1" x14ac:dyDescent="0.3">
      <c r="A2335" t="s">
        <v>83</v>
      </c>
      <c r="B2335" t="s">
        <v>4534</v>
      </c>
      <c r="C2335" t="s">
        <v>3905</v>
      </c>
      <c r="D2335" t="s">
        <v>7137</v>
      </c>
      <c r="E2335">
        <v>4.25</v>
      </c>
      <c r="F2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4.25</v>
      </c>
      <c r="G2335">
        <f>Tabla_Consulta_desde_proyectos[[#This Row],[PRYRAhoras]]-Tabla_Consulta_desde_proyectos[[#This Row],[Actuales]]</f>
        <v>0</v>
      </c>
      <c r="H2335">
        <f>LEN(Tabla_Consulta_desde_proyectos[[#This Row],[PRYApath]])/5-1</f>
        <v>1</v>
      </c>
    </row>
    <row r="2336" spans="1:8" hidden="1" x14ac:dyDescent="0.3">
      <c r="A2336" t="s">
        <v>4653</v>
      </c>
      <c r="B2336" t="s">
        <v>1085</v>
      </c>
      <c r="C2336" t="s">
        <v>7522</v>
      </c>
      <c r="D2336" t="s">
        <v>7523</v>
      </c>
      <c r="E2336">
        <v>496</v>
      </c>
      <c r="F2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496</v>
      </c>
      <c r="G2336">
        <f>Tabla_Consulta_desde_proyectos[[#This Row],[PRYRAhoras]]-Tabla_Consulta_desde_proyectos[[#This Row],[Actuales]]</f>
        <v>0</v>
      </c>
      <c r="H2336">
        <f>LEN(Tabla_Consulta_desde_proyectos[[#This Row],[PRYApath]])/5-1</f>
        <v>0</v>
      </c>
    </row>
    <row r="2337" spans="1:8" hidden="1" x14ac:dyDescent="0.3">
      <c r="A2337" t="s">
        <v>4653</v>
      </c>
      <c r="B2337" t="s">
        <v>1086</v>
      </c>
      <c r="C2337" t="s">
        <v>326</v>
      </c>
      <c r="D2337" t="s">
        <v>7019</v>
      </c>
      <c r="E2337">
        <v>342.5</v>
      </c>
      <c r="F2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342.5</v>
      </c>
      <c r="G2337">
        <f>Tabla_Consulta_desde_proyectos[[#This Row],[PRYRAhoras]]-Tabla_Consulta_desde_proyectos[[#This Row],[Actuales]]</f>
        <v>0</v>
      </c>
      <c r="H2337">
        <f>LEN(Tabla_Consulta_desde_proyectos[[#This Row],[PRYApath]])/5-1</f>
        <v>1</v>
      </c>
    </row>
    <row r="2338" spans="1:8" hidden="1" x14ac:dyDescent="0.3">
      <c r="A2338" t="s">
        <v>4653</v>
      </c>
      <c r="B2338" t="s">
        <v>1098</v>
      </c>
      <c r="C2338" t="s">
        <v>1087</v>
      </c>
      <c r="D2338" t="s">
        <v>7020</v>
      </c>
      <c r="E2338">
        <v>136</v>
      </c>
      <c r="F2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136</v>
      </c>
      <c r="G2338">
        <f>Tabla_Consulta_desde_proyectos[[#This Row],[PRYRAhoras]]-Tabla_Consulta_desde_proyectos[[#This Row],[Actuales]]</f>
        <v>0</v>
      </c>
      <c r="H2338">
        <f>LEN(Tabla_Consulta_desde_proyectos[[#This Row],[PRYApath]])/5-1</f>
        <v>1</v>
      </c>
    </row>
    <row r="2339" spans="1:8" hidden="1" x14ac:dyDescent="0.3">
      <c r="A2339" t="s">
        <v>4653</v>
      </c>
      <c r="B2339" t="s">
        <v>1099</v>
      </c>
      <c r="C2339" t="s">
        <v>1088</v>
      </c>
      <c r="D2339" t="s">
        <v>7021</v>
      </c>
      <c r="F2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39">
        <f>Tabla_Consulta_desde_proyectos[[#This Row],[PRYRAhoras]]-Tabla_Consulta_desde_proyectos[[#This Row],[Actuales]]</f>
        <v>0</v>
      </c>
      <c r="H2339">
        <f>LEN(Tabla_Consulta_desde_proyectos[[#This Row],[PRYApath]])/5-1</f>
        <v>1</v>
      </c>
    </row>
    <row r="2340" spans="1:8" hidden="1" x14ac:dyDescent="0.3">
      <c r="A2340" t="s">
        <v>4653</v>
      </c>
      <c r="B2340" t="s">
        <v>1100</v>
      </c>
      <c r="C2340" t="s">
        <v>1092</v>
      </c>
      <c r="D2340" t="s">
        <v>7022</v>
      </c>
      <c r="F2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40">
        <f>Tabla_Consulta_desde_proyectos[[#This Row],[PRYRAhoras]]-Tabla_Consulta_desde_proyectos[[#This Row],[Actuales]]</f>
        <v>0</v>
      </c>
      <c r="H2340">
        <f>LEN(Tabla_Consulta_desde_proyectos[[#This Row],[PRYApath]])/5-1</f>
        <v>1</v>
      </c>
    </row>
    <row r="2341" spans="1:8" hidden="1" x14ac:dyDescent="0.3">
      <c r="A2341" t="s">
        <v>4653</v>
      </c>
      <c r="B2341" t="s">
        <v>3576</v>
      </c>
      <c r="C2341" t="s">
        <v>1093</v>
      </c>
      <c r="D2341" t="s">
        <v>7023</v>
      </c>
      <c r="F2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41">
        <f>Tabla_Consulta_desde_proyectos[[#This Row],[PRYRAhoras]]-Tabla_Consulta_desde_proyectos[[#This Row],[Actuales]]</f>
        <v>0</v>
      </c>
      <c r="H2341">
        <f>LEN(Tabla_Consulta_desde_proyectos[[#This Row],[PRYApath]])/5-1</f>
        <v>1</v>
      </c>
    </row>
    <row r="2342" spans="1:8" hidden="1" x14ac:dyDescent="0.3">
      <c r="A2342" t="s">
        <v>4653</v>
      </c>
      <c r="B2342" t="s">
        <v>4538</v>
      </c>
      <c r="C2342" t="s">
        <v>1094</v>
      </c>
      <c r="D2342" t="s">
        <v>7024</v>
      </c>
      <c r="F2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42">
        <f>Tabla_Consulta_desde_proyectos[[#This Row],[PRYRAhoras]]-Tabla_Consulta_desde_proyectos[[#This Row],[Actuales]]</f>
        <v>0</v>
      </c>
      <c r="H2342">
        <f>LEN(Tabla_Consulta_desde_proyectos[[#This Row],[PRYApath]])/5-1</f>
        <v>1</v>
      </c>
    </row>
    <row r="2343" spans="1:8" hidden="1" x14ac:dyDescent="0.3">
      <c r="A2343" t="s">
        <v>4653</v>
      </c>
      <c r="B2343" t="s">
        <v>4919</v>
      </c>
      <c r="C2343" t="s">
        <v>3904</v>
      </c>
      <c r="D2343" t="s">
        <v>7025</v>
      </c>
      <c r="E2343">
        <v>17.5</v>
      </c>
      <c r="F2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17.5</v>
      </c>
      <c r="G2343">
        <f>Tabla_Consulta_desde_proyectos[[#This Row],[PRYRAhoras]]-Tabla_Consulta_desde_proyectos[[#This Row],[Actuales]]</f>
        <v>0</v>
      </c>
      <c r="H2343">
        <f>LEN(Tabla_Consulta_desde_proyectos[[#This Row],[PRYApath]])/5-1</f>
        <v>1</v>
      </c>
    </row>
    <row r="2344" spans="1:8" hidden="1" x14ac:dyDescent="0.3">
      <c r="A2344" t="s">
        <v>4653</v>
      </c>
      <c r="B2344" t="s">
        <v>1089</v>
      </c>
      <c r="C2344" t="s">
        <v>7128</v>
      </c>
      <c r="D2344" t="s">
        <v>7129</v>
      </c>
      <c r="E2344">
        <v>298.75</v>
      </c>
      <c r="F2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298.75</v>
      </c>
      <c r="G2344">
        <f>Tabla_Consulta_desde_proyectos[[#This Row],[PRYRAhoras]]-Tabla_Consulta_desde_proyectos[[#This Row],[Actuales]]</f>
        <v>0</v>
      </c>
      <c r="H2344">
        <f>LEN(Tabla_Consulta_desde_proyectos[[#This Row],[PRYApath]])/5-1</f>
        <v>0</v>
      </c>
    </row>
    <row r="2345" spans="1:8" hidden="1" x14ac:dyDescent="0.3">
      <c r="A2345" t="s">
        <v>4653</v>
      </c>
      <c r="B2345" t="s">
        <v>1090</v>
      </c>
      <c r="C2345" t="s">
        <v>326</v>
      </c>
      <c r="D2345" t="s">
        <v>7130</v>
      </c>
      <c r="E2345">
        <v>114.25</v>
      </c>
      <c r="F2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114.25</v>
      </c>
      <c r="G2345">
        <f>Tabla_Consulta_desde_proyectos[[#This Row],[PRYRAhoras]]-Tabla_Consulta_desde_proyectos[[#This Row],[Actuales]]</f>
        <v>0</v>
      </c>
      <c r="H2345">
        <f>LEN(Tabla_Consulta_desde_proyectos[[#This Row],[PRYApath]])/5-1</f>
        <v>1</v>
      </c>
    </row>
    <row r="2346" spans="1:8" hidden="1" x14ac:dyDescent="0.3">
      <c r="A2346" t="s">
        <v>4653</v>
      </c>
      <c r="B2346" t="s">
        <v>1091</v>
      </c>
      <c r="C2346" t="s">
        <v>1087</v>
      </c>
      <c r="D2346" t="s">
        <v>7131</v>
      </c>
      <c r="E2346">
        <v>9.5</v>
      </c>
      <c r="F2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2346">
        <f>Tabla_Consulta_desde_proyectos[[#This Row],[PRYRAhoras]]-Tabla_Consulta_desde_proyectos[[#This Row],[Actuales]]</f>
        <v>0</v>
      </c>
      <c r="H2346">
        <f>LEN(Tabla_Consulta_desde_proyectos[[#This Row],[PRYApath]])/5-1</f>
        <v>1</v>
      </c>
    </row>
    <row r="2347" spans="1:8" hidden="1" x14ac:dyDescent="0.3">
      <c r="A2347" t="s">
        <v>4653</v>
      </c>
      <c r="B2347" t="s">
        <v>4539</v>
      </c>
      <c r="C2347" t="s">
        <v>1088</v>
      </c>
      <c r="D2347" t="s">
        <v>7132</v>
      </c>
      <c r="E2347">
        <v>146.75</v>
      </c>
      <c r="F2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146.75</v>
      </c>
      <c r="G2347">
        <f>Tabla_Consulta_desde_proyectos[[#This Row],[PRYRAhoras]]-Tabla_Consulta_desde_proyectos[[#This Row],[Actuales]]</f>
        <v>0</v>
      </c>
      <c r="H2347">
        <f>LEN(Tabla_Consulta_desde_proyectos[[#This Row],[PRYApath]])/5-1</f>
        <v>1</v>
      </c>
    </row>
    <row r="2348" spans="1:8" hidden="1" x14ac:dyDescent="0.3">
      <c r="A2348" t="s">
        <v>4653</v>
      </c>
      <c r="B2348" t="s">
        <v>4542</v>
      </c>
      <c r="C2348" t="s">
        <v>1092</v>
      </c>
      <c r="D2348" t="s">
        <v>7133</v>
      </c>
      <c r="F2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48">
        <f>Tabla_Consulta_desde_proyectos[[#This Row],[PRYRAhoras]]-Tabla_Consulta_desde_proyectos[[#This Row],[Actuales]]</f>
        <v>0</v>
      </c>
      <c r="H2348">
        <f>LEN(Tabla_Consulta_desde_proyectos[[#This Row],[PRYApath]])/5-1</f>
        <v>1</v>
      </c>
    </row>
    <row r="2349" spans="1:8" hidden="1" x14ac:dyDescent="0.3">
      <c r="A2349" t="s">
        <v>4653</v>
      </c>
      <c r="B2349" t="s">
        <v>5386</v>
      </c>
      <c r="C2349" t="s">
        <v>1093</v>
      </c>
      <c r="D2349" t="s">
        <v>7134</v>
      </c>
      <c r="E2349">
        <v>3</v>
      </c>
      <c r="F2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2349">
        <f>Tabla_Consulta_desde_proyectos[[#This Row],[PRYRAhoras]]-Tabla_Consulta_desde_proyectos[[#This Row],[Actuales]]</f>
        <v>0</v>
      </c>
      <c r="H2349">
        <f>LEN(Tabla_Consulta_desde_proyectos[[#This Row],[PRYApath]])/5-1</f>
        <v>1</v>
      </c>
    </row>
    <row r="2350" spans="1:8" hidden="1" x14ac:dyDescent="0.3">
      <c r="A2350" t="s">
        <v>4653</v>
      </c>
      <c r="B2350" t="s">
        <v>4965</v>
      </c>
      <c r="C2350" t="s">
        <v>1094</v>
      </c>
      <c r="D2350" t="s">
        <v>7135</v>
      </c>
      <c r="E2350">
        <v>5.25</v>
      </c>
      <c r="F2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5.25</v>
      </c>
      <c r="G2350">
        <f>Tabla_Consulta_desde_proyectos[[#This Row],[PRYRAhoras]]-Tabla_Consulta_desde_proyectos[[#This Row],[Actuales]]</f>
        <v>0</v>
      </c>
      <c r="H2350">
        <f>LEN(Tabla_Consulta_desde_proyectos[[#This Row],[PRYApath]])/5-1</f>
        <v>1</v>
      </c>
    </row>
    <row r="2351" spans="1:8" hidden="1" x14ac:dyDescent="0.3">
      <c r="A2351" t="s">
        <v>4653</v>
      </c>
      <c r="B2351" t="s">
        <v>4966</v>
      </c>
      <c r="C2351" t="s">
        <v>3904</v>
      </c>
      <c r="D2351" t="s">
        <v>7136</v>
      </c>
      <c r="E2351">
        <v>7.25</v>
      </c>
      <c r="F2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7.25</v>
      </c>
      <c r="G2351">
        <f>Tabla_Consulta_desde_proyectos[[#This Row],[PRYRAhoras]]-Tabla_Consulta_desde_proyectos[[#This Row],[Actuales]]</f>
        <v>0</v>
      </c>
      <c r="H2351">
        <f>LEN(Tabla_Consulta_desde_proyectos[[#This Row],[PRYApath]])/5-1</f>
        <v>1</v>
      </c>
    </row>
    <row r="2352" spans="1:8" hidden="1" x14ac:dyDescent="0.3">
      <c r="A2352" t="s">
        <v>4653</v>
      </c>
      <c r="B2352" t="s">
        <v>4969</v>
      </c>
      <c r="C2352" t="s">
        <v>3905</v>
      </c>
      <c r="D2352" t="s">
        <v>7137</v>
      </c>
      <c r="E2352">
        <v>12.75</v>
      </c>
      <c r="F2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12.75</v>
      </c>
      <c r="G2352">
        <f>Tabla_Consulta_desde_proyectos[[#This Row],[PRYRAhoras]]-Tabla_Consulta_desde_proyectos[[#This Row],[Actuales]]</f>
        <v>0</v>
      </c>
      <c r="H2352">
        <f>LEN(Tabla_Consulta_desde_proyectos[[#This Row],[PRYApath]])/5-1</f>
        <v>1</v>
      </c>
    </row>
    <row r="2353" spans="1:8" hidden="1" x14ac:dyDescent="0.3">
      <c r="A2353" t="s">
        <v>84</v>
      </c>
      <c r="B2353" t="s">
        <v>1085</v>
      </c>
      <c r="C2353" t="s">
        <v>7524</v>
      </c>
      <c r="D2353" t="s">
        <v>7525</v>
      </c>
      <c r="E2353">
        <v>55.75</v>
      </c>
      <c r="F2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55.75</v>
      </c>
      <c r="G2353">
        <f>Tabla_Consulta_desde_proyectos[[#This Row],[PRYRAhoras]]-Tabla_Consulta_desde_proyectos[[#This Row],[Actuales]]</f>
        <v>0</v>
      </c>
      <c r="H2353">
        <f>LEN(Tabla_Consulta_desde_proyectos[[#This Row],[PRYApath]])/5-1</f>
        <v>0</v>
      </c>
    </row>
    <row r="2354" spans="1:8" hidden="1" x14ac:dyDescent="0.3">
      <c r="A2354" t="s">
        <v>84</v>
      </c>
      <c r="B2354" t="s">
        <v>1086</v>
      </c>
      <c r="C2354" t="s">
        <v>326</v>
      </c>
      <c r="D2354" t="s">
        <v>7019</v>
      </c>
      <c r="E2354">
        <v>42.75</v>
      </c>
      <c r="F2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42.75</v>
      </c>
      <c r="G2354">
        <f>Tabla_Consulta_desde_proyectos[[#This Row],[PRYRAhoras]]-Tabla_Consulta_desde_proyectos[[#This Row],[Actuales]]</f>
        <v>0</v>
      </c>
      <c r="H2354">
        <f>LEN(Tabla_Consulta_desde_proyectos[[#This Row],[PRYApath]])/5-1</f>
        <v>1</v>
      </c>
    </row>
    <row r="2355" spans="1:8" hidden="1" x14ac:dyDescent="0.3">
      <c r="A2355" t="s">
        <v>84</v>
      </c>
      <c r="B2355" t="s">
        <v>1097</v>
      </c>
      <c r="C2355" t="s">
        <v>1087</v>
      </c>
      <c r="D2355" t="s">
        <v>7497</v>
      </c>
      <c r="F2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5">
        <f>Tabla_Consulta_desde_proyectos[[#This Row],[PRYRAhoras]]-Tabla_Consulta_desde_proyectos[[#This Row],[Actuales]]</f>
        <v>0</v>
      </c>
      <c r="H2355">
        <f>LEN(Tabla_Consulta_desde_proyectos[[#This Row],[PRYApath]])/5-1</f>
        <v>1</v>
      </c>
    </row>
    <row r="2356" spans="1:8" hidden="1" x14ac:dyDescent="0.3">
      <c r="A2356" t="s">
        <v>84</v>
      </c>
      <c r="B2356" t="s">
        <v>1098</v>
      </c>
      <c r="C2356" t="s">
        <v>1088</v>
      </c>
      <c r="D2356" t="s">
        <v>7020</v>
      </c>
      <c r="F2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6">
        <f>Tabla_Consulta_desde_proyectos[[#This Row],[PRYRAhoras]]-Tabla_Consulta_desde_proyectos[[#This Row],[Actuales]]</f>
        <v>0</v>
      </c>
      <c r="H2356">
        <f>LEN(Tabla_Consulta_desde_proyectos[[#This Row],[PRYApath]])/5-1</f>
        <v>1</v>
      </c>
    </row>
    <row r="2357" spans="1:8" hidden="1" x14ac:dyDescent="0.3">
      <c r="A2357" t="s">
        <v>84</v>
      </c>
      <c r="B2357" t="s">
        <v>1099</v>
      </c>
      <c r="C2357" t="s">
        <v>1092</v>
      </c>
      <c r="D2357" t="s">
        <v>7021</v>
      </c>
      <c r="F2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7">
        <f>Tabla_Consulta_desde_proyectos[[#This Row],[PRYRAhoras]]-Tabla_Consulta_desde_proyectos[[#This Row],[Actuales]]</f>
        <v>0</v>
      </c>
      <c r="H2357">
        <f>LEN(Tabla_Consulta_desde_proyectos[[#This Row],[PRYApath]])/5-1</f>
        <v>1</v>
      </c>
    </row>
    <row r="2358" spans="1:8" hidden="1" x14ac:dyDescent="0.3">
      <c r="A2358" t="s">
        <v>84</v>
      </c>
      <c r="B2358" t="s">
        <v>1100</v>
      </c>
      <c r="C2358" t="s">
        <v>1093</v>
      </c>
      <c r="D2358" t="s">
        <v>7022</v>
      </c>
      <c r="F2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8">
        <f>Tabla_Consulta_desde_proyectos[[#This Row],[PRYRAhoras]]-Tabla_Consulta_desde_proyectos[[#This Row],[Actuales]]</f>
        <v>0</v>
      </c>
      <c r="H2358">
        <f>LEN(Tabla_Consulta_desde_proyectos[[#This Row],[PRYApath]])/5-1</f>
        <v>1</v>
      </c>
    </row>
    <row r="2359" spans="1:8" hidden="1" x14ac:dyDescent="0.3">
      <c r="A2359" t="s">
        <v>84</v>
      </c>
      <c r="B2359" t="s">
        <v>3576</v>
      </c>
      <c r="C2359" t="s">
        <v>1094</v>
      </c>
      <c r="D2359" t="s">
        <v>7023</v>
      </c>
      <c r="F2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59">
        <f>Tabla_Consulta_desde_proyectos[[#This Row],[PRYRAhoras]]-Tabla_Consulta_desde_proyectos[[#This Row],[Actuales]]</f>
        <v>0</v>
      </c>
      <c r="H2359">
        <f>LEN(Tabla_Consulta_desde_proyectos[[#This Row],[PRYApath]])/5-1</f>
        <v>1</v>
      </c>
    </row>
    <row r="2360" spans="1:8" hidden="1" x14ac:dyDescent="0.3">
      <c r="A2360" t="s">
        <v>84</v>
      </c>
      <c r="B2360" t="s">
        <v>3846</v>
      </c>
      <c r="C2360" t="s">
        <v>3905</v>
      </c>
      <c r="D2360" t="s">
        <v>7024</v>
      </c>
      <c r="F2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0">
        <f>Tabla_Consulta_desde_proyectos[[#This Row],[PRYRAhoras]]-Tabla_Consulta_desde_proyectos[[#This Row],[Actuales]]</f>
        <v>0</v>
      </c>
      <c r="H2360">
        <f>LEN(Tabla_Consulta_desde_proyectos[[#This Row],[PRYApath]])/5-1</f>
        <v>1</v>
      </c>
    </row>
    <row r="2361" spans="1:8" hidden="1" x14ac:dyDescent="0.3">
      <c r="A2361" t="s">
        <v>84</v>
      </c>
      <c r="B2361" t="s">
        <v>3577</v>
      </c>
      <c r="C2361" t="s">
        <v>4336</v>
      </c>
      <c r="D2361" t="s">
        <v>7498</v>
      </c>
      <c r="F2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1">
        <f>Tabla_Consulta_desde_proyectos[[#This Row],[PRYRAhoras]]-Tabla_Consulta_desde_proyectos[[#This Row],[Actuales]]</f>
        <v>0</v>
      </c>
      <c r="H2361">
        <f>LEN(Tabla_Consulta_desde_proyectos[[#This Row],[PRYApath]])/5-1</f>
        <v>1</v>
      </c>
    </row>
    <row r="2362" spans="1:8" hidden="1" x14ac:dyDescent="0.3">
      <c r="A2362" t="s">
        <v>84</v>
      </c>
      <c r="B2362" t="s">
        <v>4538</v>
      </c>
      <c r="C2362" t="s">
        <v>4337</v>
      </c>
      <c r="D2362" t="s">
        <v>7025</v>
      </c>
      <c r="E2362">
        <v>13</v>
      </c>
      <c r="F2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2362">
        <f>Tabla_Consulta_desde_proyectos[[#This Row],[PRYRAhoras]]-Tabla_Consulta_desde_proyectos[[#This Row],[Actuales]]</f>
        <v>0</v>
      </c>
      <c r="H2362">
        <f>LEN(Tabla_Consulta_desde_proyectos[[#This Row],[PRYApath]])/5-1</f>
        <v>1</v>
      </c>
    </row>
    <row r="2363" spans="1:8" hidden="1" x14ac:dyDescent="0.3">
      <c r="A2363" t="s">
        <v>84</v>
      </c>
      <c r="B2363" t="s">
        <v>1089</v>
      </c>
      <c r="C2363" t="s">
        <v>7526</v>
      </c>
      <c r="D2363" t="s">
        <v>7500</v>
      </c>
      <c r="F2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3">
        <f>Tabla_Consulta_desde_proyectos[[#This Row],[PRYRAhoras]]-Tabla_Consulta_desde_proyectos[[#This Row],[Actuales]]</f>
        <v>0</v>
      </c>
      <c r="H2363">
        <f>LEN(Tabla_Consulta_desde_proyectos[[#This Row],[PRYApath]])/5-1</f>
        <v>0</v>
      </c>
    </row>
    <row r="2364" spans="1:8" hidden="1" x14ac:dyDescent="0.3">
      <c r="A2364" t="s">
        <v>84</v>
      </c>
      <c r="B2364" t="s">
        <v>1090</v>
      </c>
      <c r="C2364" t="s">
        <v>326</v>
      </c>
      <c r="D2364" t="s">
        <v>7088</v>
      </c>
      <c r="F2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4">
        <f>Tabla_Consulta_desde_proyectos[[#This Row],[PRYRAhoras]]-Tabla_Consulta_desde_proyectos[[#This Row],[Actuales]]</f>
        <v>0</v>
      </c>
      <c r="H2364">
        <f>LEN(Tabla_Consulta_desde_proyectos[[#This Row],[PRYApath]])/5-1</f>
        <v>1</v>
      </c>
    </row>
    <row r="2365" spans="1:8" hidden="1" x14ac:dyDescent="0.3">
      <c r="A2365" t="s">
        <v>84</v>
      </c>
      <c r="B2365" t="s">
        <v>1091</v>
      </c>
      <c r="C2365" t="s">
        <v>1087</v>
      </c>
      <c r="D2365" t="s">
        <v>7089</v>
      </c>
      <c r="F2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5">
        <f>Tabla_Consulta_desde_proyectos[[#This Row],[PRYRAhoras]]-Tabla_Consulta_desde_proyectos[[#This Row],[Actuales]]</f>
        <v>0</v>
      </c>
      <c r="H2365">
        <f>LEN(Tabla_Consulta_desde_proyectos[[#This Row],[PRYApath]])/5-1</f>
        <v>1</v>
      </c>
    </row>
    <row r="2366" spans="1:8" hidden="1" x14ac:dyDescent="0.3">
      <c r="A2366" t="s">
        <v>84</v>
      </c>
      <c r="B2366" t="s">
        <v>4539</v>
      </c>
      <c r="C2366" t="s">
        <v>1088</v>
      </c>
      <c r="D2366" t="s">
        <v>7090</v>
      </c>
      <c r="F2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6">
        <f>Tabla_Consulta_desde_proyectos[[#This Row],[PRYRAhoras]]-Tabla_Consulta_desde_proyectos[[#This Row],[Actuales]]</f>
        <v>0</v>
      </c>
      <c r="H2366">
        <f>LEN(Tabla_Consulta_desde_proyectos[[#This Row],[PRYApath]])/5-1</f>
        <v>1</v>
      </c>
    </row>
    <row r="2367" spans="1:8" hidden="1" x14ac:dyDescent="0.3">
      <c r="A2367" t="s">
        <v>84</v>
      </c>
      <c r="B2367" t="s">
        <v>4542</v>
      </c>
      <c r="C2367" t="s">
        <v>1092</v>
      </c>
      <c r="D2367" t="s">
        <v>7091</v>
      </c>
      <c r="F2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7">
        <f>Tabla_Consulta_desde_proyectos[[#This Row],[PRYRAhoras]]-Tabla_Consulta_desde_proyectos[[#This Row],[Actuales]]</f>
        <v>0</v>
      </c>
      <c r="H2367">
        <f>LEN(Tabla_Consulta_desde_proyectos[[#This Row],[PRYApath]])/5-1</f>
        <v>1</v>
      </c>
    </row>
    <row r="2368" spans="1:8" hidden="1" x14ac:dyDescent="0.3">
      <c r="A2368" t="s">
        <v>84</v>
      </c>
      <c r="B2368" t="s">
        <v>5386</v>
      </c>
      <c r="C2368" t="s">
        <v>1093</v>
      </c>
      <c r="D2368" t="s">
        <v>7092</v>
      </c>
      <c r="F2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8">
        <f>Tabla_Consulta_desde_proyectos[[#This Row],[PRYRAhoras]]-Tabla_Consulta_desde_proyectos[[#This Row],[Actuales]]</f>
        <v>0</v>
      </c>
      <c r="H2368">
        <f>LEN(Tabla_Consulta_desde_proyectos[[#This Row],[PRYApath]])/5-1</f>
        <v>1</v>
      </c>
    </row>
    <row r="2369" spans="1:8" hidden="1" x14ac:dyDescent="0.3">
      <c r="A2369" t="s">
        <v>84</v>
      </c>
      <c r="B2369" t="s">
        <v>4965</v>
      </c>
      <c r="C2369" t="s">
        <v>1094</v>
      </c>
      <c r="D2369" t="s">
        <v>7093</v>
      </c>
      <c r="F2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69">
        <f>Tabla_Consulta_desde_proyectos[[#This Row],[PRYRAhoras]]-Tabla_Consulta_desde_proyectos[[#This Row],[Actuales]]</f>
        <v>0</v>
      </c>
      <c r="H2369">
        <f>LEN(Tabla_Consulta_desde_proyectos[[#This Row],[PRYApath]])/5-1</f>
        <v>1</v>
      </c>
    </row>
    <row r="2370" spans="1:8" hidden="1" x14ac:dyDescent="0.3">
      <c r="A2370" t="s">
        <v>84</v>
      </c>
      <c r="B2370" t="s">
        <v>4966</v>
      </c>
      <c r="C2370" t="s">
        <v>3904</v>
      </c>
      <c r="D2370" t="s">
        <v>7094</v>
      </c>
      <c r="F2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0">
        <f>Tabla_Consulta_desde_proyectos[[#This Row],[PRYRAhoras]]-Tabla_Consulta_desde_proyectos[[#This Row],[Actuales]]</f>
        <v>0</v>
      </c>
      <c r="H2370">
        <f>LEN(Tabla_Consulta_desde_proyectos[[#This Row],[PRYApath]])/5-1</f>
        <v>1</v>
      </c>
    </row>
    <row r="2371" spans="1:8" hidden="1" x14ac:dyDescent="0.3">
      <c r="A2371" t="s">
        <v>84</v>
      </c>
      <c r="B2371" t="s">
        <v>4969</v>
      </c>
      <c r="C2371" t="s">
        <v>3905</v>
      </c>
      <c r="D2371" t="s">
        <v>7095</v>
      </c>
      <c r="F2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1">
        <f>Tabla_Consulta_desde_proyectos[[#This Row],[PRYRAhoras]]-Tabla_Consulta_desde_proyectos[[#This Row],[Actuales]]</f>
        <v>0</v>
      </c>
      <c r="H2371">
        <f>LEN(Tabla_Consulta_desde_proyectos[[#This Row],[PRYApath]])/5-1</f>
        <v>1</v>
      </c>
    </row>
    <row r="2372" spans="1:8" hidden="1" x14ac:dyDescent="0.3">
      <c r="A2372" t="s">
        <v>84</v>
      </c>
      <c r="B2372" t="s">
        <v>6404</v>
      </c>
      <c r="C2372" t="s">
        <v>4336</v>
      </c>
      <c r="D2372" t="s">
        <v>7096</v>
      </c>
      <c r="F2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2">
        <f>Tabla_Consulta_desde_proyectos[[#This Row],[PRYRAhoras]]-Tabla_Consulta_desde_proyectos[[#This Row],[Actuales]]</f>
        <v>0</v>
      </c>
      <c r="H2372">
        <f>LEN(Tabla_Consulta_desde_proyectos[[#This Row],[PRYApath]])/5-1</f>
        <v>1</v>
      </c>
    </row>
    <row r="2373" spans="1:8" hidden="1" x14ac:dyDescent="0.3">
      <c r="A2373" t="s">
        <v>84</v>
      </c>
      <c r="B2373" t="s">
        <v>6406</v>
      </c>
      <c r="C2373" t="s">
        <v>4337</v>
      </c>
      <c r="D2373" t="s">
        <v>7097</v>
      </c>
      <c r="F2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3">
        <f>Tabla_Consulta_desde_proyectos[[#This Row],[PRYRAhoras]]-Tabla_Consulta_desde_proyectos[[#This Row],[Actuales]]</f>
        <v>0</v>
      </c>
      <c r="H2373">
        <f>LEN(Tabla_Consulta_desde_proyectos[[#This Row],[PRYApath]])/5-1</f>
        <v>1</v>
      </c>
    </row>
    <row r="2374" spans="1:8" hidden="1" x14ac:dyDescent="0.3">
      <c r="A2374" t="s">
        <v>84</v>
      </c>
      <c r="B2374" t="s">
        <v>1095</v>
      </c>
      <c r="C2374" t="s">
        <v>7527</v>
      </c>
      <c r="D2374" t="s">
        <v>7502</v>
      </c>
      <c r="E2374">
        <v>1</v>
      </c>
      <c r="F2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374">
        <f>Tabla_Consulta_desde_proyectos[[#This Row],[PRYRAhoras]]-Tabla_Consulta_desde_proyectos[[#This Row],[Actuales]]</f>
        <v>0</v>
      </c>
      <c r="H2374">
        <f>LEN(Tabla_Consulta_desde_proyectos[[#This Row],[PRYApath]])/5-1</f>
        <v>0</v>
      </c>
    </row>
    <row r="2375" spans="1:8" hidden="1" x14ac:dyDescent="0.3">
      <c r="A2375" t="s">
        <v>84</v>
      </c>
      <c r="B2375" t="s">
        <v>1096</v>
      </c>
      <c r="C2375" t="s">
        <v>326</v>
      </c>
      <c r="D2375" t="s">
        <v>7027</v>
      </c>
      <c r="F2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5">
        <f>Tabla_Consulta_desde_proyectos[[#This Row],[PRYRAhoras]]-Tabla_Consulta_desde_proyectos[[#This Row],[Actuales]]</f>
        <v>0</v>
      </c>
      <c r="H2375">
        <f>LEN(Tabla_Consulta_desde_proyectos[[#This Row],[PRYApath]])/5-1</f>
        <v>1</v>
      </c>
    </row>
    <row r="2376" spans="1:8" hidden="1" x14ac:dyDescent="0.3">
      <c r="A2376" t="s">
        <v>84</v>
      </c>
      <c r="B2376" t="s">
        <v>3515</v>
      </c>
      <c r="C2376" t="s">
        <v>1087</v>
      </c>
      <c r="D2376" t="s">
        <v>7028</v>
      </c>
      <c r="E2376">
        <v>1</v>
      </c>
      <c r="F2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376">
        <f>Tabla_Consulta_desde_proyectos[[#This Row],[PRYRAhoras]]-Tabla_Consulta_desde_proyectos[[#This Row],[Actuales]]</f>
        <v>0</v>
      </c>
      <c r="H2376">
        <f>LEN(Tabla_Consulta_desde_proyectos[[#This Row],[PRYApath]])/5-1</f>
        <v>1</v>
      </c>
    </row>
    <row r="2377" spans="1:8" hidden="1" x14ac:dyDescent="0.3">
      <c r="A2377" t="s">
        <v>84</v>
      </c>
      <c r="B2377" t="s">
        <v>3516</v>
      </c>
      <c r="C2377" t="s">
        <v>1088</v>
      </c>
      <c r="D2377" t="s">
        <v>7029</v>
      </c>
      <c r="F2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7">
        <f>Tabla_Consulta_desde_proyectos[[#This Row],[PRYRAhoras]]-Tabla_Consulta_desde_proyectos[[#This Row],[Actuales]]</f>
        <v>0</v>
      </c>
      <c r="H2377">
        <f>LEN(Tabla_Consulta_desde_proyectos[[#This Row],[PRYApath]])/5-1</f>
        <v>1</v>
      </c>
    </row>
    <row r="2378" spans="1:8" hidden="1" x14ac:dyDescent="0.3">
      <c r="A2378" t="s">
        <v>84</v>
      </c>
      <c r="B2378" t="s">
        <v>3517</v>
      </c>
      <c r="C2378" t="s">
        <v>1092</v>
      </c>
      <c r="D2378" t="s">
        <v>7030</v>
      </c>
      <c r="F2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8">
        <f>Tabla_Consulta_desde_proyectos[[#This Row],[PRYRAhoras]]-Tabla_Consulta_desde_proyectos[[#This Row],[Actuales]]</f>
        <v>0</v>
      </c>
      <c r="H2378">
        <f>LEN(Tabla_Consulta_desde_proyectos[[#This Row],[PRYApath]])/5-1</f>
        <v>1</v>
      </c>
    </row>
    <row r="2379" spans="1:8" hidden="1" x14ac:dyDescent="0.3">
      <c r="A2379" t="s">
        <v>84</v>
      </c>
      <c r="B2379" t="s">
        <v>5507</v>
      </c>
      <c r="C2379" t="s">
        <v>1093</v>
      </c>
      <c r="D2379" t="s">
        <v>7031</v>
      </c>
      <c r="F2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79">
        <f>Tabla_Consulta_desde_proyectos[[#This Row],[PRYRAhoras]]-Tabla_Consulta_desde_proyectos[[#This Row],[Actuales]]</f>
        <v>0</v>
      </c>
      <c r="H2379">
        <f>LEN(Tabla_Consulta_desde_proyectos[[#This Row],[PRYApath]])/5-1</f>
        <v>1</v>
      </c>
    </row>
    <row r="2380" spans="1:8" hidden="1" x14ac:dyDescent="0.3">
      <c r="A2380" t="s">
        <v>84</v>
      </c>
      <c r="B2380" t="s">
        <v>5003</v>
      </c>
      <c r="C2380" t="s">
        <v>1094</v>
      </c>
      <c r="D2380" t="s">
        <v>7032</v>
      </c>
      <c r="F2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0">
        <f>Tabla_Consulta_desde_proyectos[[#This Row],[PRYRAhoras]]-Tabla_Consulta_desde_proyectos[[#This Row],[Actuales]]</f>
        <v>0</v>
      </c>
      <c r="H2380">
        <f>LEN(Tabla_Consulta_desde_proyectos[[#This Row],[PRYApath]])/5-1</f>
        <v>1</v>
      </c>
    </row>
    <row r="2381" spans="1:8" hidden="1" x14ac:dyDescent="0.3">
      <c r="A2381" t="s">
        <v>84</v>
      </c>
      <c r="B2381" t="s">
        <v>5005</v>
      </c>
      <c r="C2381" t="s">
        <v>3904</v>
      </c>
      <c r="D2381" t="s">
        <v>7033</v>
      </c>
      <c r="F2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1">
        <f>Tabla_Consulta_desde_proyectos[[#This Row],[PRYRAhoras]]-Tabla_Consulta_desde_proyectos[[#This Row],[Actuales]]</f>
        <v>0</v>
      </c>
      <c r="H2381">
        <f>LEN(Tabla_Consulta_desde_proyectos[[#This Row],[PRYApath]])/5-1</f>
        <v>1</v>
      </c>
    </row>
    <row r="2382" spans="1:8" hidden="1" x14ac:dyDescent="0.3">
      <c r="A2382" t="s">
        <v>84</v>
      </c>
      <c r="B2382" t="s">
        <v>5006</v>
      </c>
      <c r="C2382" t="s">
        <v>3905</v>
      </c>
      <c r="D2382" t="s">
        <v>7034</v>
      </c>
      <c r="F2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2">
        <f>Tabla_Consulta_desde_proyectos[[#This Row],[PRYRAhoras]]-Tabla_Consulta_desde_proyectos[[#This Row],[Actuales]]</f>
        <v>0</v>
      </c>
      <c r="H2382">
        <f>LEN(Tabla_Consulta_desde_proyectos[[#This Row],[PRYApath]])/5-1</f>
        <v>1</v>
      </c>
    </row>
    <row r="2383" spans="1:8" hidden="1" x14ac:dyDescent="0.3">
      <c r="A2383" t="s">
        <v>84</v>
      </c>
      <c r="B2383" t="s">
        <v>3877</v>
      </c>
      <c r="C2383" t="s">
        <v>7528</v>
      </c>
      <c r="D2383" t="s">
        <v>7529</v>
      </c>
      <c r="F23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3">
        <f>Tabla_Consulta_desde_proyectos[[#This Row],[PRYRAhoras]]-Tabla_Consulta_desde_proyectos[[#This Row],[Actuales]]</f>
        <v>0</v>
      </c>
      <c r="H2383">
        <f>LEN(Tabla_Consulta_desde_proyectos[[#This Row],[PRYApath]])/5-1</f>
        <v>0</v>
      </c>
    </row>
    <row r="2384" spans="1:8" hidden="1" x14ac:dyDescent="0.3">
      <c r="A2384" t="s">
        <v>84</v>
      </c>
      <c r="B2384" t="s">
        <v>3874</v>
      </c>
      <c r="C2384" t="s">
        <v>326</v>
      </c>
      <c r="D2384" t="s">
        <v>7530</v>
      </c>
      <c r="F23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4">
        <f>Tabla_Consulta_desde_proyectos[[#This Row],[PRYRAhoras]]-Tabla_Consulta_desde_proyectos[[#This Row],[Actuales]]</f>
        <v>0</v>
      </c>
      <c r="H2384">
        <f>LEN(Tabla_Consulta_desde_proyectos[[#This Row],[PRYApath]])/5-1</f>
        <v>1</v>
      </c>
    </row>
    <row r="2385" spans="1:8" hidden="1" x14ac:dyDescent="0.3">
      <c r="A2385" t="s">
        <v>84</v>
      </c>
      <c r="B2385" t="s">
        <v>4460</v>
      </c>
      <c r="C2385" t="s">
        <v>1087</v>
      </c>
      <c r="D2385" t="s">
        <v>7531</v>
      </c>
      <c r="F23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5">
        <f>Tabla_Consulta_desde_proyectos[[#This Row],[PRYRAhoras]]-Tabla_Consulta_desde_proyectos[[#This Row],[Actuales]]</f>
        <v>0</v>
      </c>
      <c r="H2385">
        <f>LEN(Tabla_Consulta_desde_proyectos[[#This Row],[PRYApath]])/5-1</f>
        <v>1</v>
      </c>
    </row>
    <row r="2386" spans="1:8" hidden="1" x14ac:dyDescent="0.3">
      <c r="A2386" t="s">
        <v>84</v>
      </c>
      <c r="B2386" t="s">
        <v>4470</v>
      </c>
      <c r="C2386" t="s">
        <v>1088</v>
      </c>
      <c r="D2386" t="s">
        <v>7532</v>
      </c>
      <c r="F23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6">
        <f>Tabla_Consulta_desde_proyectos[[#This Row],[PRYRAhoras]]-Tabla_Consulta_desde_proyectos[[#This Row],[Actuales]]</f>
        <v>0</v>
      </c>
      <c r="H2386">
        <f>LEN(Tabla_Consulta_desde_proyectos[[#This Row],[PRYApath]])/5-1</f>
        <v>1</v>
      </c>
    </row>
    <row r="2387" spans="1:8" hidden="1" x14ac:dyDescent="0.3">
      <c r="A2387" t="s">
        <v>84</v>
      </c>
      <c r="B2387" t="s">
        <v>4481</v>
      </c>
      <c r="C2387" t="s">
        <v>1092</v>
      </c>
      <c r="D2387" t="s">
        <v>7533</v>
      </c>
      <c r="F23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7">
        <f>Tabla_Consulta_desde_proyectos[[#This Row],[PRYRAhoras]]-Tabla_Consulta_desde_proyectos[[#This Row],[Actuales]]</f>
        <v>0</v>
      </c>
      <c r="H2387">
        <f>LEN(Tabla_Consulta_desde_proyectos[[#This Row],[PRYApath]])/5-1</f>
        <v>1</v>
      </c>
    </row>
    <row r="2388" spans="1:8" hidden="1" x14ac:dyDescent="0.3">
      <c r="A2388" t="s">
        <v>84</v>
      </c>
      <c r="B2388" t="s">
        <v>4489</v>
      </c>
      <c r="C2388" t="s">
        <v>1093</v>
      </c>
      <c r="D2388" t="s">
        <v>7534</v>
      </c>
      <c r="F23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8">
        <f>Tabla_Consulta_desde_proyectos[[#This Row],[PRYRAhoras]]-Tabla_Consulta_desde_proyectos[[#This Row],[Actuales]]</f>
        <v>0</v>
      </c>
      <c r="H2388">
        <f>LEN(Tabla_Consulta_desde_proyectos[[#This Row],[PRYApath]])/5-1</f>
        <v>1</v>
      </c>
    </row>
    <row r="2389" spans="1:8" hidden="1" x14ac:dyDescent="0.3">
      <c r="A2389" t="s">
        <v>84</v>
      </c>
      <c r="B2389" t="s">
        <v>5636</v>
      </c>
      <c r="C2389" t="s">
        <v>1094</v>
      </c>
      <c r="D2389" t="s">
        <v>7535</v>
      </c>
      <c r="F23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89">
        <f>Tabla_Consulta_desde_proyectos[[#This Row],[PRYRAhoras]]-Tabla_Consulta_desde_proyectos[[#This Row],[Actuales]]</f>
        <v>0</v>
      </c>
      <c r="H2389">
        <f>LEN(Tabla_Consulta_desde_proyectos[[#This Row],[PRYApath]])/5-1</f>
        <v>1</v>
      </c>
    </row>
    <row r="2390" spans="1:8" hidden="1" x14ac:dyDescent="0.3">
      <c r="A2390" t="s">
        <v>84</v>
      </c>
      <c r="B2390" t="s">
        <v>4550</v>
      </c>
      <c r="C2390" t="s">
        <v>7526</v>
      </c>
      <c r="D2390" t="s">
        <v>7500</v>
      </c>
      <c r="F23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0">
        <f>Tabla_Consulta_desde_proyectos[[#This Row],[PRYRAhoras]]-Tabla_Consulta_desde_proyectos[[#This Row],[Actuales]]</f>
        <v>0</v>
      </c>
      <c r="H2390">
        <f>LEN(Tabla_Consulta_desde_proyectos[[#This Row],[PRYApath]])/5-1</f>
        <v>0</v>
      </c>
    </row>
    <row r="2391" spans="1:8" hidden="1" x14ac:dyDescent="0.3">
      <c r="A2391" t="s">
        <v>84</v>
      </c>
      <c r="B2391" t="s">
        <v>4551</v>
      </c>
      <c r="C2391" t="s">
        <v>326</v>
      </c>
      <c r="D2391" t="s">
        <v>7088</v>
      </c>
      <c r="F23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1">
        <f>Tabla_Consulta_desde_proyectos[[#This Row],[PRYRAhoras]]-Tabla_Consulta_desde_proyectos[[#This Row],[Actuales]]</f>
        <v>0</v>
      </c>
      <c r="H2391">
        <f>LEN(Tabla_Consulta_desde_proyectos[[#This Row],[PRYApath]])/5-1</f>
        <v>1</v>
      </c>
    </row>
    <row r="2392" spans="1:8" hidden="1" x14ac:dyDescent="0.3">
      <c r="A2392" t="s">
        <v>84</v>
      </c>
      <c r="B2392" t="s">
        <v>5195</v>
      </c>
      <c r="C2392" t="s">
        <v>1087</v>
      </c>
      <c r="D2392" t="s">
        <v>7089</v>
      </c>
      <c r="F23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2">
        <f>Tabla_Consulta_desde_proyectos[[#This Row],[PRYRAhoras]]-Tabla_Consulta_desde_proyectos[[#This Row],[Actuales]]</f>
        <v>0</v>
      </c>
      <c r="H2392">
        <f>LEN(Tabla_Consulta_desde_proyectos[[#This Row],[PRYApath]])/5-1</f>
        <v>1</v>
      </c>
    </row>
    <row r="2393" spans="1:8" hidden="1" x14ac:dyDescent="0.3">
      <c r="A2393" t="s">
        <v>84</v>
      </c>
      <c r="B2393" t="s">
        <v>4959</v>
      </c>
      <c r="C2393" t="s">
        <v>1088</v>
      </c>
      <c r="D2393" t="s">
        <v>7090</v>
      </c>
      <c r="F23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3">
        <f>Tabla_Consulta_desde_proyectos[[#This Row],[PRYRAhoras]]-Tabla_Consulta_desde_proyectos[[#This Row],[Actuales]]</f>
        <v>0</v>
      </c>
      <c r="H2393">
        <f>LEN(Tabla_Consulta_desde_proyectos[[#This Row],[PRYApath]])/5-1</f>
        <v>1</v>
      </c>
    </row>
    <row r="2394" spans="1:8" hidden="1" x14ac:dyDescent="0.3">
      <c r="A2394" t="s">
        <v>84</v>
      </c>
      <c r="B2394" t="s">
        <v>5510</v>
      </c>
      <c r="C2394" t="s">
        <v>1092</v>
      </c>
      <c r="D2394" t="s">
        <v>7091</v>
      </c>
      <c r="F23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4">
        <f>Tabla_Consulta_desde_proyectos[[#This Row],[PRYRAhoras]]-Tabla_Consulta_desde_proyectos[[#This Row],[Actuales]]</f>
        <v>0</v>
      </c>
      <c r="H2394">
        <f>LEN(Tabla_Consulta_desde_proyectos[[#This Row],[PRYApath]])/5-1</f>
        <v>1</v>
      </c>
    </row>
    <row r="2395" spans="1:8" hidden="1" x14ac:dyDescent="0.3">
      <c r="A2395" t="s">
        <v>84</v>
      </c>
      <c r="B2395" t="s">
        <v>5512</v>
      </c>
      <c r="C2395" t="s">
        <v>1093</v>
      </c>
      <c r="D2395" t="s">
        <v>7092</v>
      </c>
      <c r="F23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5">
        <f>Tabla_Consulta_desde_proyectos[[#This Row],[PRYRAhoras]]-Tabla_Consulta_desde_proyectos[[#This Row],[Actuales]]</f>
        <v>0</v>
      </c>
      <c r="H2395">
        <f>LEN(Tabla_Consulta_desde_proyectos[[#This Row],[PRYApath]])/5-1</f>
        <v>1</v>
      </c>
    </row>
    <row r="2396" spans="1:8" hidden="1" x14ac:dyDescent="0.3">
      <c r="A2396" t="s">
        <v>84</v>
      </c>
      <c r="B2396" t="s">
        <v>5198</v>
      </c>
      <c r="C2396" t="s">
        <v>1094</v>
      </c>
      <c r="D2396" t="s">
        <v>7093</v>
      </c>
      <c r="F23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6">
        <f>Tabla_Consulta_desde_proyectos[[#This Row],[PRYRAhoras]]-Tabla_Consulta_desde_proyectos[[#This Row],[Actuales]]</f>
        <v>0</v>
      </c>
      <c r="H2396">
        <f>LEN(Tabla_Consulta_desde_proyectos[[#This Row],[PRYApath]])/5-1</f>
        <v>1</v>
      </c>
    </row>
    <row r="2397" spans="1:8" hidden="1" x14ac:dyDescent="0.3">
      <c r="A2397" t="s">
        <v>84</v>
      </c>
      <c r="B2397" t="s">
        <v>4962</v>
      </c>
      <c r="C2397" t="s">
        <v>3904</v>
      </c>
      <c r="D2397" t="s">
        <v>7094</v>
      </c>
      <c r="F23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7">
        <f>Tabla_Consulta_desde_proyectos[[#This Row],[PRYRAhoras]]-Tabla_Consulta_desde_proyectos[[#This Row],[Actuales]]</f>
        <v>0</v>
      </c>
      <c r="H2397">
        <f>LEN(Tabla_Consulta_desde_proyectos[[#This Row],[PRYApath]])/5-1</f>
        <v>1</v>
      </c>
    </row>
    <row r="2398" spans="1:8" hidden="1" x14ac:dyDescent="0.3">
      <c r="A2398" t="s">
        <v>84</v>
      </c>
      <c r="B2398" t="s">
        <v>5199</v>
      </c>
      <c r="C2398" t="s">
        <v>3905</v>
      </c>
      <c r="D2398" t="s">
        <v>7095</v>
      </c>
      <c r="F23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8">
        <f>Tabla_Consulta_desde_proyectos[[#This Row],[PRYRAhoras]]-Tabla_Consulta_desde_proyectos[[#This Row],[Actuales]]</f>
        <v>0</v>
      </c>
      <c r="H2398">
        <f>LEN(Tabla_Consulta_desde_proyectos[[#This Row],[PRYApath]])/5-1</f>
        <v>1</v>
      </c>
    </row>
    <row r="2399" spans="1:8" hidden="1" x14ac:dyDescent="0.3">
      <c r="A2399" t="s">
        <v>84</v>
      </c>
      <c r="B2399" t="s">
        <v>6322</v>
      </c>
      <c r="C2399" t="s">
        <v>4336</v>
      </c>
      <c r="D2399" t="s">
        <v>7096</v>
      </c>
      <c r="F23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399">
        <f>Tabla_Consulta_desde_proyectos[[#This Row],[PRYRAhoras]]-Tabla_Consulta_desde_proyectos[[#This Row],[Actuales]]</f>
        <v>0</v>
      </c>
      <c r="H2399">
        <f>LEN(Tabla_Consulta_desde_proyectos[[#This Row],[PRYApath]])/5-1</f>
        <v>1</v>
      </c>
    </row>
    <row r="2400" spans="1:8" hidden="1" x14ac:dyDescent="0.3">
      <c r="A2400" t="s">
        <v>84</v>
      </c>
      <c r="B2400" t="s">
        <v>6323</v>
      </c>
      <c r="C2400" t="s">
        <v>4337</v>
      </c>
      <c r="D2400" t="s">
        <v>7097</v>
      </c>
      <c r="F24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0">
        <f>Tabla_Consulta_desde_proyectos[[#This Row],[PRYRAhoras]]-Tabla_Consulta_desde_proyectos[[#This Row],[Actuales]]</f>
        <v>0</v>
      </c>
      <c r="H2400">
        <f>LEN(Tabla_Consulta_desde_proyectos[[#This Row],[PRYApath]])/5-1</f>
        <v>1</v>
      </c>
    </row>
    <row r="2401" spans="1:8" hidden="1" x14ac:dyDescent="0.3">
      <c r="A2401" t="s">
        <v>84</v>
      </c>
      <c r="B2401" t="s">
        <v>6324</v>
      </c>
      <c r="C2401" t="s">
        <v>4338</v>
      </c>
      <c r="D2401" t="s">
        <v>7100</v>
      </c>
      <c r="F24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1">
        <f>Tabla_Consulta_desde_proyectos[[#This Row],[PRYRAhoras]]-Tabla_Consulta_desde_proyectos[[#This Row],[Actuales]]</f>
        <v>0</v>
      </c>
      <c r="H2401">
        <f>LEN(Tabla_Consulta_desde_proyectos[[#This Row],[PRYApath]])/5-1</f>
        <v>1</v>
      </c>
    </row>
    <row r="2402" spans="1:8" hidden="1" x14ac:dyDescent="0.3">
      <c r="A2402" t="s">
        <v>84</v>
      </c>
      <c r="B2402" t="s">
        <v>4552</v>
      </c>
      <c r="C2402" t="s">
        <v>7536</v>
      </c>
      <c r="D2402" t="s">
        <v>7537</v>
      </c>
      <c r="F24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2">
        <f>Tabla_Consulta_desde_proyectos[[#This Row],[PRYRAhoras]]-Tabla_Consulta_desde_proyectos[[#This Row],[Actuales]]</f>
        <v>0</v>
      </c>
      <c r="H2402">
        <f>LEN(Tabla_Consulta_desde_proyectos[[#This Row],[PRYApath]])/5-1</f>
        <v>0</v>
      </c>
    </row>
    <row r="2403" spans="1:8" hidden="1" x14ac:dyDescent="0.3">
      <c r="A2403" t="s">
        <v>84</v>
      </c>
      <c r="B2403" t="s">
        <v>4527</v>
      </c>
      <c r="C2403" t="s">
        <v>326</v>
      </c>
      <c r="D2403" t="s">
        <v>7538</v>
      </c>
      <c r="F24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3">
        <f>Tabla_Consulta_desde_proyectos[[#This Row],[PRYRAhoras]]-Tabla_Consulta_desde_proyectos[[#This Row],[Actuales]]</f>
        <v>0</v>
      </c>
      <c r="H2403">
        <f>LEN(Tabla_Consulta_desde_proyectos[[#This Row],[PRYApath]])/5-1</f>
        <v>1</v>
      </c>
    </row>
    <row r="2404" spans="1:8" hidden="1" x14ac:dyDescent="0.3">
      <c r="A2404" t="s">
        <v>84</v>
      </c>
      <c r="B2404" t="s">
        <v>4528</v>
      </c>
      <c r="C2404" t="s">
        <v>1087</v>
      </c>
      <c r="D2404" t="s">
        <v>7539</v>
      </c>
      <c r="F24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4">
        <f>Tabla_Consulta_desde_proyectos[[#This Row],[PRYRAhoras]]-Tabla_Consulta_desde_proyectos[[#This Row],[Actuales]]</f>
        <v>0</v>
      </c>
      <c r="H2404">
        <f>LEN(Tabla_Consulta_desde_proyectos[[#This Row],[PRYApath]])/5-1</f>
        <v>1</v>
      </c>
    </row>
    <row r="2405" spans="1:8" hidden="1" x14ac:dyDescent="0.3">
      <c r="A2405" t="s">
        <v>84</v>
      </c>
      <c r="B2405" t="s">
        <v>7540</v>
      </c>
      <c r="C2405" t="s">
        <v>326</v>
      </c>
      <c r="D2405" t="s">
        <v>7541</v>
      </c>
      <c r="F24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5">
        <f>Tabla_Consulta_desde_proyectos[[#This Row],[PRYRAhoras]]-Tabla_Consulta_desde_proyectos[[#This Row],[Actuales]]</f>
        <v>0</v>
      </c>
      <c r="H2405">
        <f>LEN(Tabla_Consulta_desde_proyectos[[#This Row],[PRYApath]])/5-1</f>
        <v>2</v>
      </c>
    </row>
    <row r="2406" spans="1:8" hidden="1" x14ac:dyDescent="0.3">
      <c r="A2406" t="s">
        <v>84</v>
      </c>
      <c r="B2406" t="s">
        <v>7542</v>
      </c>
      <c r="C2406" t="s">
        <v>1087</v>
      </c>
      <c r="D2406" t="s">
        <v>7543</v>
      </c>
      <c r="F24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6">
        <f>Tabla_Consulta_desde_proyectos[[#This Row],[PRYRAhoras]]-Tabla_Consulta_desde_proyectos[[#This Row],[Actuales]]</f>
        <v>0</v>
      </c>
      <c r="H2406">
        <f>LEN(Tabla_Consulta_desde_proyectos[[#This Row],[PRYApath]])/5-1</f>
        <v>2</v>
      </c>
    </row>
    <row r="2407" spans="1:8" hidden="1" x14ac:dyDescent="0.3">
      <c r="A2407" t="s">
        <v>84</v>
      </c>
      <c r="B2407" t="s">
        <v>7544</v>
      </c>
      <c r="C2407" t="s">
        <v>1088</v>
      </c>
      <c r="D2407" t="s">
        <v>7545</v>
      </c>
      <c r="F24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7">
        <f>Tabla_Consulta_desde_proyectos[[#This Row],[PRYRAhoras]]-Tabla_Consulta_desde_proyectos[[#This Row],[Actuales]]</f>
        <v>0</v>
      </c>
      <c r="H2407">
        <f>LEN(Tabla_Consulta_desde_proyectos[[#This Row],[PRYApath]])/5-1</f>
        <v>2</v>
      </c>
    </row>
    <row r="2408" spans="1:8" hidden="1" x14ac:dyDescent="0.3">
      <c r="A2408" t="s">
        <v>84</v>
      </c>
      <c r="B2408" t="s">
        <v>4529</v>
      </c>
      <c r="C2408" t="s">
        <v>1088</v>
      </c>
      <c r="D2408" t="s">
        <v>7110</v>
      </c>
      <c r="F24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8">
        <f>Tabla_Consulta_desde_proyectos[[#This Row],[PRYRAhoras]]-Tabla_Consulta_desde_proyectos[[#This Row],[Actuales]]</f>
        <v>0</v>
      </c>
      <c r="H2408">
        <f>LEN(Tabla_Consulta_desde_proyectos[[#This Row],[PRYApath]])/5-1</f>
        <v>1</v>
      </c>
    </row>
    <row r="2409" spans="1:8" hidden="1" x14ac:dyDescent="0.3">
      <c r="A2409" t="s">
        <v>84</v>
      </c>
      <c r="B2409" t="s">
        <v>4530</v>
      </c>
      <c r="C2409" t="s">
        <v>1092</v>
      </c>
      <c r="D2409" t="s">
        <v>7133</v>
      </c>
      <c r="F24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09">
        <f>Tabla_Consulta_desde_proyectos[[#This Row],[PRYRAhoras]]-Tabla_Consulta_desde_proyectos[[#This Row],[Actuales]]</f>
        <v>0</v>
      </c>
      <c r="H2409">
        <f>LEN(Tabla_Consulta_desde_proyectos[[#This Row],[PRYApath]])/5-1</f>
        <v>1</v>
      </c>
    </row>
    <row r="2410" spans="1:8" hidden="1" x14ac:dyDescent="0.3">
      <c r="A2410" t="s">
        <v>84</v>
      </c>
      <c r="B2410" t="s">
        <v>4531</v>
      </c>
      <c r="C2410" t="s">
        <v>1093</v>
      </c>
      <c r="D2410" t="s">
        <v>7134</v>
      </c>
      <c r="F24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0">
        <f>Tabla_Consulta_desde_proyectos[[#This Row],[PRYRAhoras]]-Tabla_Consulta_desde_proyectos[[#This Row],[Actuales]]</f>
        <v>0</v>
      </c>
      <c r="H2410">
        <f>LEN(Tabla_Consulta_desde_proyectos[[#This Row],[PRYApath]])/5-1</f>
        <v>1</v>
      </c>
    </row>
    <row r="2411" spans="1:8" hidden="1" x14ac:dyDescent="0.3">
      <c r="A2411" t="s">
        <v>84</v>
      </c>
      <c r="B2411" t="s">
        <v>4532</v>
      </c>
      <c r="C2411" t="s">
        <v>1094</v>
      </c>
      <c r="D2411" t="s">
        <v>7122</v>
      </c>
      <c r="F24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1">
        <f>Tabla_Consulta_desde_proyectos[[#This Row],[PRYRAhoras]]-Tabla_Consulta_desde_proyectos[[#This Row],[Actuales]]</f>
        <v>0</v>
      </c>
      <c r="H2411">
        <f>LEN(Tabla_Consulta_desde_proyectos[[#This Row],[PRYApath]])/5-1</f>
        <v>1</v>
      </c>
    </row>
    <row r="2412" spans="1:8" hidden="1" x14ac:dyDescent="0.3">
      <c r="A2412" t="s">
        <v>84</v>
      </c>
      <c r="B2412" t="s">
        <v>7546</v>
      </c>
      <c r="C2412" t="s">
        <v>326</v>
      </c>
      <c r="D2412" t="s">
        <v>7547</v>
      </c>
      <c r="F24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2">
        <f>Tabla_Consulta_desde_proyectos[[#This Row],[PRYRAhoras]]-Tabla_Consulta_desde_proyectos[[#This Row],[Actuales]]</f>
        <v>0</v>
      </c>
      <c r="H2412">
        <f>LEN(Tabla_Consulta_desde_proyectos[[#This Row],[PRYApath]])/5-1</f>
        <v>2</v>
      </c>
    </row>
    <row r="2413" spans="1:8" hidden="1" x14ac:dyDescent="0.3">
      <c r="A2413" t="s">
        <v>84</v>
      </c>
      <c r="B2413" t="s">
        <v>7548</v>
      </c>
      <c r="C2413" t="s">
        <v>1087</v>
      </c>
      <c r="D2413" t="s">
        <v>7549</v>
      </c>
      <c r="F24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3">
        <f>Tabla_Consulta_desde_proyectos[[#This Row],[PRYRAhoras]]-Tabla_Consulta_desde_proyectos[[#This Row],[Actuales]]</f>
        <v>0</v>
      </c>
      <c r="H2413">
        <f>LEN(Tabla_Consulta_desde_proyectos[[#This Row],[PRYApath]])/5-1</f>
        <v>2</v>
      </c>
    </row>
    <row r="2414" spans="1:8" hidden="1" x14ac:dyDescent="0.3">
      <c r="A2414" t="s">
        <v>84</v>
      </c>
      <c r="B2414" t="s">
        <v>7550</v>
      </c>
      <c r="C2414" t="s">
        <v>1088</v>
      </c>
      <c r="D2414" t="s">
        <v>7551</v>
      </c>
      <c r="F24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4">
        <f>Tabla_Consulta_desde_proyectos[[#This Row],[PRYRAhoras]]-Tabla_Consulta_desde_proyectos[[#This Row],[Actuales]]</f>
        <v>0</v>
      </c>
      <c r="H2414">
        <f>LEN(Tabla_Consulta_desde_proyectos[[#This Row],[PRYApath]])/5-1</f>
        <v>2</v>
      </c>
    </row>
    <row r="2415" spans="1:8" hidden="1" x14ac:dyDescent="0.3">
      <c r="A2415" t="s">
        <v>84</v>
      </c>
      <c r="B2415" t="s">
        <v>4533</v>
      </c>
      <c r="C2415" t="s">
        <v>3904</v>
      </c>
      <c r="D2415" t="s">
        <v>7552</v>
      </c>
      <c r="F24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15">
        <f>Tabla_Consulta_desde_proyectos[[#This Row],[PRYRAhoras]]-Tabla_Consulta_desde_proyectos[[#This Row],[Actuales]]</f>
        <v>0</v>
      </c>
      <c r="H2415">
        <f>LEN(Tabla_Consulta_desde_proyectos[[#This Row],[PRYApath]])/5-1</f>
        <v>1</v>
      </c>
    </row>
    <row r="2416" spans="1:8" hidden="1" x14ac:dyDescent="0.3">
      <c r="A2416" t="s">
        <v>84</v>
      </c>
      <c r="B2416" t="s">
        <v>6418</v>
      </c>
      <c r="C2416" t="s">
        <v>7553</v>
      </c>
      <c r="D2416" t="s">
        <v>7129</v>
      </c>
      <c r="E2416">
        <v>160.5</v>
      </c>
      <c r="F24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160.5</v>
      </c>
      <c r="G2416">
        <f>Tabla_Consulta_desde_proyectos[[#This Row],[PRYRAhoras]]-Tabla_Consulta_desde_proyectos[[#This Row],[Actuales]]</f>
        <v>0</v>
      </c>
      <c r="H2416">
        <f>LEN(Tabla_Consulta_desde_proyectos[[#This Row],[PRYApath]])/5-1</f>
        <v>0</v>
      </c>
    </row>
    <row r="2417" spans="1:8" hidden="1" x14ac:dyDescent="0.3">
      <c r="A2417" t="s">
        <v>84</v>
      </c>
      <c r="B2417" t="s">
        <v>5029</v>
      </c>
      <c r="C2417" t="s">
        <v>326</v>
      </c>
      <c r="D2417" t="s">
        <v>7130</v>
      </c>
      <c r="E2417">
        <v>0.5</v>
      </c>
      <c r="F24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417">
        <f>Tabla_Consulta_desde_proyectos[[#This Row],[PRYRAhoras]]-Tabla_Consulta_desde_proyectos[[#This Row],[Actuales]]</f>
        <v>0</v>
      </c>
      <c r="H2417">
        <f>LEN(Tabla_Consulta_desde_proyectos[[#This Row],[PRYApath]])/5-1</f>
        <v>1</v>
      </c>
    </row>
    <row r="2418" spans="1:8" hidden="1" x14ac:dyDescent="0.3">
      <c r="A2418" t="s">
        <v>84</v>
      </c>
      <c r="B2418" t="s">
        <v>5394</v>
      </c>
      <c r="C2418" t="s">
        <v>1087</v>
      </c>
      <c r="D2418" t="s">
        <v>7131</v>
      </c>
      <c r="E2418">
        <v>115.75</v>
      </c>
      <c r="F24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115.75</v>
      </c>
      <c r="G2418">
        <f>Tabla_Consulta_desde_proyectos[[#This Row],[PRYRAhoras]]-Tabla_Consulta_desde_proyectos[[#This Row],[Actuales]]</f>
        <v>0</v>
      </c>
      <c r="H2418">
        <f>LEN(Tabla_Consulta_desde_proyectos[[#This Row],[PRYApath]])/5-1</f>
        <v>1</v>
      </c>
    </row>
    <row r="2419" spans="1:8" hidden="1" x14ac:dyDescent="0.3">
      <c r="A2419" t="s">
        <v>84</v>
      </c>
      <c r="B2419" t="s">
        <v>5030</v>
      </c>
      <c r="C2419" t="s">
        <v>1088</v>
      </c>
      <c r="D2419" t="s">
        <v>7132</v>
      </c>
      <c r="E2419">
        <v>1.75</v>
      </c>
      <c r="F24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1.75</v>
      </c>
      <c r="G2419">
        <f>Tabla_Consulta_desde_proyectos[[#This Row],[PRYRAhoras]]-Tabla_Consulta_desde_proyectos[[#This Row],[Actuales]]</f>
        <v>0</v>
      </c>
      <c r="H2419">
        <f>LEN(Tabla_Consulta_desde_proyectos[[#This Row],[PRYApath]])/5-1</f>
        <v>1</v>
      </c>
    </row>
    <row r="2420" spans="1:8" hidden="1" x14ac:dyDescent="0.3">
      <c r="A2420" t="s">
        <v>84</v>
      </c>
      <c r="B2420" t="s">
        <v>5031</v>
      </c>
      <c r="C2420" t="s">
        <v>1092</v>
      </c>
      <c r="D2420" t="s">
        <v>7133</v>
      </c>
      <c r="F24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20">
        <f>Tabla_Consulta_desde_proyectos[[#This Row],[PRYRAhoras]]-Tabla_Consulta_desde_proyectos[[#This Row],[Actuales]]</f>
        <v>0</v>
      </c>
      <c r="H2420">
        <f>LEN(Tabla_Consulta_desde_proyectos[[#This Row],[PRYApath]])/5-1</f>
        <v>1</v>
      </c>
    </row>
    <row r="2421" spans="1:8" hidden="1" x14ac:dyDescent="0.3">
      <c r="A2421" t="s">
        <v>84</v>
      </c>
      <c r="B2421" t="s">
        <v>5397</v>
      </c>
      <c r="C2421" t="s">
        <v>1093</v>
      </c>
      <c r="D2421" t="s">
        <v>7134</v>
      </c>
      <c r="E2421">
        <v>2</v>
      </c>
      <c r="F24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421">
        <f>Tabla_Consulta_desde_proyectos[[#This Row],[PRYRAhoras]]-Tabla_Consulta_desde_proyectos[[#This Row],[Actuales]]</f>
        <v>0</v>
      </c>
      <c r="H2421">
        <f>LEN(Tabla_Consulta_desde_proyectos[[#This Row],[PRYApath]])/5-1</f>
        <v>1</v>
      </c>
    </row>
    <row r="2422" spans="1:8" hidden="1" x14ac:dyDescent="0.3">
      <c r="A2422" t="s">
        <v>84</v>
      </c>
      <c r="B2422" t="s">
        <v>5398</v>
      </c>
      <c r="C2422" t="s">
        <v>1094</v>
      </c>
      <c r="D2422" t="s">
        <v>7135</v>
      </c>
      <c r="E2422">
        <v>5</v>
      </c>
      <c r="F24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2422">
        <f>Tabla_Consulta_desde_proyectos[[#This Row],[PRYRAhoras]]-Tabla_Consulta_desde_proyectos[[#This Row],[Actuales]]</f>
        <v>0</v>
      </c>
      <c r="H2422">
        <f>LEN(Tabla_Consulta_desde_proyectos[[#This Row],[PRYApath]])/5-1</f>
        <v>1</v>
      </c>
    </row>
    <row r="2423" spans="1:8" hidden="1" x14ac:dyDescent="0.3">
      <c r="A2423" t="s">
        <v>84</v>
      </c>
      <c r="B2423" t="s">
        <v>5032</v>
      </c>
      <c r="C2423" t="s">
        <v>3904</v>
      </c>
      <c r="D2423" t="s">
        <v>7136</v>
      </c>
      <c r="E2423">
        <v>29</v>
      </c>
      <c r="F24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29</v>
      </c>
      <c r="G2423">
        <f>Tabla_Consulta_desde_proyectos[[#This Row],[PRYRAhoras]]-Tabla_Consulta_desde_proyectos[[#This Row],[Actuales]]</f>
        <v>0</v>
      </c>
      <c r="H2423">
        <f>LEN(Tabla_Consulta_desde_proyectos[[#This Row],[PRYApath]])/5-1</f>
        <v>1</v>
      </c>
    </row>
    <row r="2424" spans="1:8" hidden="1" x14ac:dyDescent="0.3">
      <c r="A2424" t="s">
        <v>84</v>
      </c>
      <c r="B2424" t="s">
        <v>5400</v>
      </c>
      <c r="C2424" t="s">
        <v>3905</v>
      </c>
      <c r="D2424" t="s">
        <v>7137</v>
      </c>
      <c r="E2424">
        <v>6.5</v>
      </c>
      <c r="F24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2424">
        <f>Tabla_Consulta_desde_proyectos[[#This Row],[PRYRAhoras]]-Tabla_Consulta_desde_proyectos[[#This Row],[Actuales]]</f>
        <v>0</v>
      </c>
      <c r="H2424">
        <f>LEN(Tabla_Consulta_desde_proyectos[[#This Row],[PRYApath]])/5-1</f>
        <v>1</v>
      </c>
    </row>
    <row r="2425" spans="1:8" hidden="1" x14ac:dyDescent="0.3">
      <c r="A2425" t="s">
        <v>4654</v>
      </c>
      <c r="B2425" t="s">
        <v>1085</v>
      </c>
      <c r="C2425" t="s">
        <v>7554</v>
      </c>
      <c r="D2425" t="s">
        <v>7555</v>
      </c>
      <c r="E2425">
        <v>897.25</v>
      </c>
      <c r="F24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897.25</v>
      </c>
      <c r="G2425">
        <f>Tabla_Consulta_desde_proyectos[[#This Row],[PRYRAhoras]]-Tabla_Consulta_desde_proyectos[[#This Row],[Actuales]]</f>
        <v>0</v>
      </c>
      <c r="H2425">
        <f>LEN(Tabla_Consulta_desde_proyectos[[#This Row],[PRYApath]])/5-1</f>
        <v>0</v>
      </c>
    </row>
    <row r="2426" spans="1:8" hidden="1" x14ac:dyDescent="0.3">
      <c r="A2426" t="s">
        <v>4654</v>
      </c>
      <c r="B2426" t="s">
        <v>1086</v>
      </c>
      <c r="C2426" t="s">
        <v>326</v>
      </c>
      <c r="D2426" t="s">
        <v>7019</v>
      </c>
      <c r="E2426">
        <v>573.75</v>
      </c>
      <c r="F24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573.75</v>
      </c>
      <c r="G2426">
        <f>Tabla_Consulta_desde_proyectos[[#This Row],[PRYRAhoras]]-Tabla_Consulta_desde_proyectos[[#This Row],[Actuales]]</f>
        <v>0</v>
      </c>
      <c r="H2426">
        <f>LEN(Tabla_Consulta_desde_proyectos[[#This Row],[PRYApath]])/5-1</f>
        <v>1</v>
      </c>
    </row>
    <row r="2427" spans="1:8" hidden="1" x14ac:dyDescent="0.3">
      <c r="A2427" t="s">
        <v>4654</v>
      </c>
      <c r="B2427" t="s">
        <v>1098</v>
      </c>
      <c r="C2427" t="s">
        <v>1087</v>
      </c>
      <c r="D2427" t="s">
        <v>7020</v>
      </c>
      <c r="E2427">
        <v>37.5</v>
      </c>
      <c r="F24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37.5</v>
      </c>
      <c r="G2427">
        <f>Tabla_Consulta_desde_proyectos[[#This Row],[PRYRAhoras]]-Tabla_Consulta_desde_proyectos[[#This Row],[Actuales]]</f>
        <v>0</v>
      </c>
      <c r="H2427">
        <f>LEN(Tabla_Consulta_desde_proyectos[[#This Row],[PRYApath]])/5-1</f>
        <v>1</v>
      </c>
    </row>
    <row r="2428" spans="1:8" hidden="1" x14ac:dyDescent="0.3">
      <c r="A2428" t="s">
        <v>4654</v>
      </c>
      <c r="B2428" t="s">
        <v>1099</v>
      </c>
      <c r="C2428" t="s">
        <v>1088</v>
      </c>
      <c r="D2428" t="s">
        <v>7021</v>
      </c>
      <c r="E2428">
        <v>16</v>
      </c>
      <c r="F24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2428">
        <f>Tabla_Consulta_desde_proyectos[[#This Row],[PRYRAhoras]]-Tabla_Consulta_desde_proyectos[[#This Row],[Actuales]]</f>
        <v>0</v>
      </c>
      <c r="H2428">
        <f>LEN(Tabla_Consulta_desde_proyectos[[#This Row],[PRYApath]])/5-1</f>
        <v>1</v>
      </c>
    </row>
    <row r="2429" spans="1:8" hidden="1" x14ac:dyDescent="0.3">
      <c r="A2429" t="s">
        <v>4654</v>
      </c>
      <c r="B2429" t="s">
        <v>1100</v>
      </c>
      <c r="C2429" t="s">
        <v>1092</v>
      </c>
      <c r="D2429" t="s">
        <v>7022</v>
      </c>
      <c r="E2429">
        <v>0.5</v>
      </c>
      <c r="F24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429">
        <f>Tabla_Consulta_desde_proyectos[[#This Row],[PRYRAhoras]]-Tabla_Consulta_desde_proyectos[[#This Row],[Actuales]]</f>
        <v>0</v>
      </c>
      <c r="H2429">
        <f>LEN(Tabla_Consulta_desde_proyectos[[#This Row],[PRYApath]])/5-1</f>
        <v>1</v>
      </c>
    </row>
    <row r="2430" spans="1:8" hidden="1" x14ac:dyDescent="0.3">
      <c r="A2430" t="s">
        <v>4654</v>
      </c>
      <c r="B2430" t="s">
        <v>3576</v>
      </c>
      <c r="C2430" t="s">
        <v>1093</v>
      </c>
      <c r="D2430" t="s">
        <v>7023</v>
      </c>
      <c r="F24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0">
        <f>Tabla_Consulta_desde_proyectos[[#This Row],[PRYRAhoras]]-Tabla_Consulta_desde_proyectos[[#This Row],[Actuales]]</f>
        <v>0</v>
      </c>
      <c r="H2430">
        <f>LEN(Tabla_Consulta_desde_proyectos[[#This Row],[PRYApath]])/5-1</f>
        <v>1</v>
      </c>
    </row>
    <row r="2431" spans="1:8" hidden="1" x14ac:dyDescent="0.3">
      <c r="A2431" t="s">
        <v>4654</v>
      </c>
      <c r="B2431" t="s">
        <v>4538</v>
      </c>
      <c r="C2431" t="s">
        <v>1094</v>
      </c>
      <c r="D2431" t="s">
        <v>7024</v>
      </c>
      <c r="E2431">
        <v>27</v>
      </c>
      <c r="F24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</v>
      </c>
      <c r="G2431">
        <f>Tabla_Consulta_desde_proyectos[[#This Row],[PRYRAhoras]]-Tabla_Consulta_desde_proyectos[[#This Row],[Actuales]]</f>
        <v>0</v>
      </c>
      <c r="H2431">
        <f>LEN(Tabla_Consulta_desde_proyectos[[#This Row],[PRYApath]])/5-1</f>
        <v>1</v>
      </c>
    </row>
    <row r="2432" spans="1:8" hidden="1" x14ac:dyDescent="0.3">
      <c r="A2432" t="s">
        <v>4654</v>
      </c>
      <c r="B2432" t="s">
        <v>4919</v>
      </c>
      <c r="C2432" t="s">
        <v>3904</v>
      </c>
      <c r="D2432" t="s">
        <v>7025</v>
      </c>
      <c r="E2432">
        <v>242.5</v>
      </c>
      <c r="F24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242.5</v>
      </c>
      <c r="G2432">
        <f>Tabla_Consulta_desde_proyectos[[#This Row],[PRYRAhoras]]-Tabla_Consulta_desde_proyectos[[#This Row],[Actuales]]</f>
        <v>0</v>
      </c>
      <c r="H2432">
        <f>LEN(Tabla_Consulta_desde_proyectos[[#This Row],[PRYApath]])/5-1</f>
        <v>1</v>
      </c>
    </row>
    <row r="2433" spans="1:8" hidden="1" x14ac:dyDescent="0.3">
      <c r="A2433" t="s">
        <v>4654</v>
      </c>
      <c r="B2433" t="s">
        <v>1089</v>
      </c>
      <c r="C2433" t="s">
        <v>7556</v>
      </c>
      <c r="D2433" t="s">
        <v>7557</v>
      </c>
      <c r="F24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3">
        <f>Tabla_Consulta_desde_proyectos[[#This Row],[PRYRAhoras]]-Tabla_Consulta_desde_proyectos[[#This Row],[Actuales]]</f>
        <v>0</v>
      </c>
      <c r="H2433">
        <f>LEN(Tabla_Consulta_desde_proyectos[[#This Row],[PRYApath]])/5-1</f>
        <v>0</v>
      </c>
    </row>
    <row r="2434" spans="1:8" hidden="1" x14ac:dyDescent="0.3">
      <c r="A2434" t="s">
        <v>4654</v>
      </c>
      <c r="B2434" t="s">
        <v>1090</v>
      </c>
      <c r="C2434" t="s">
        <v>326</v>
      </c>
      <c r="D2434" t="s">
        <v>7088</v>
      </c>
      <c r="F24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4">
        <f>Tabla_Consulta_desde_proyectos[[#This Row],[PRYRAhoras]]-Tabla_Consulta_desde_proyectos[[#This Row],[Actuales]]</f>
        <v>0</v>
      </c>
      <c r="H2434">
        <f>LEN(Tabla_Consulta_desde_proyectos[[#This Row],[PRYApath]])/5-1</f>
        <v>1</v>
      </c>
    </row>
    <row r="2435" spans="1:8" hidden="1" x14ac:dyDescent="0.3">
      <c r="A2435" t="s">
        <v>4654</v>
      </c>
      <c r="B2435" t="s">
        <v>1091</v>
      </c>
      <c r="C2435" t="s">
        <v>1087</v>
      </c>
      <c r="D2435" t="s">
        <v>7089</v>
      </c>
      <c r="F24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5">
        <f>Tabla_Consulta_desde_proyectos[[#This Row],[PRYRAhoras]]-Tabla_Consulta_desde_proyectos[[#This Row],[Actuales]]</f>
        <v>0</v>
      </c>
      <c r="H2435">
        <f>LEN(Tabla_Consulta_desde_proyectos[[#This Row],[PRYApath]])/5-1</f>
        <v>1</v>
      </c>
    </row>
    <row r="2436" spans="1:8" hidden="1" x14ac:dyDescent="0.3">
      <c r="A2436" t="s">
        <v>4654</v>
      </c>
      <c r="B2436" t="s">
        <v>4539</v>
      </c>
      <c r="C2436" t="s">
        <v>1088</v>
      </c>
      <c r="D2436" t="s">
        <v>7090</v>
      </c>
      <c r="F24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6">
        <f>Tabla_Consulta_desde_proyectos[[#This Row],[PRYRAhoras]]-Tabla_Consulta_desde_proyectos[[#This Row],[Actuales]]</f>
        <v>0</v>
      </c>
      <c r="H2436">
        <f>LEN(Tabla_Consulta_desde_proyectos[[#This Row],[PRYApath]])/5-1</f>
        <v>1</v>
      </c>
    </row>
    <row r="2437" spans="1:8" hidden="1" x14ac:dyDescent="0.3">
      <c r="A2437" t="s">
        <v>4654</v>
      </c>
      <c r="B2437" t="s">
        <v>4542</v>
      </c>
      <c r="C2437" t="s">
        <v>1092</v>
      </c>
      <c r="D2437" t="s">
        <v>7091</v>
      </c>
      <c r="F24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7">
        <f>Tabla_Consulta_desde_proyectos[[#This Row],[PRYRAhoras]]-Tabla_Consulta_desde_proyectos[[#This Row],[Actuales]]</f>
        <v>0</v>
      </c>
      <c r="H2437">
        <f>LEN(Tabla_Consulta_desde_proyectos[[#This Row],[PRYApath]])/5-1</f>
        <v>1</v>
      </c>
    </row>
    <row r="2438" spans="1:8" hidden="1" x14ac:dyDescent="0.3">
      <c r="A2438" t="s">
        <v>4654</v>
      </c>
      <c r="B2438" t="s">
        <v>5386</v>
      </c>
      <c r="C2438" t="s">
        <v>1093</v>
      </c>
      <c r="D2438" t="s">
        <v>7092</v>
      </c>
      <c r="F24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8">
        <f>Tabla_Consulta_desde_proyectos[[#This Row],[PRYRAhoras]]-Tabla_Consulta_desde_proyectos[[#This Row],[Actuales]]</f>
        <v>0</v>
      </c>
      <c r="H2438">
        <f>LEN(Tabla_Consulta_desde_proyectos[[#This Row],[PRYApath]])/5-1</f>
        <v>1</v>
      </c>
    </row>
    <row r="2439" spans="1:8" hidden="1" x14ac:dyDescent="0.3">
      <c r="A2439" t="s">
        <v>4654</v>
      </c>
      <c r="B2439" t="s">
        <v>4965</v>
      </c>
      <c r="C2439" t="s">
        <v>1094</v>
      </c>
      <c r="D2439" t="s">
        <v>7093</v>
      </c>
      <c r="F24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39">
        <f>Tabla_Consulta_desde_proyectos[[#This Row],[PRYRAhoras]]-Tabla_Consulta_desde_proyectos[[#This Row],[Actuales]]</f>
        <v>0</v>
      </c>
      <c r="H2439">
        <f>LEN(Tabla_Consulta_desde_proyectos[[#This Row],[PRYApath]])/5-1</f>
        <v>1</v>
      </c>
    </row>
    <row r="2440" spans="1:8" hidden="1" x14ac:dyDescent="0.3">
      <c r="A2440" t="s">
        <v>4654</v>
      </c>
      <c r="B2440" t="s">
        <v>4966</v>
      </c>
      <c r="C2440" t="s">
        <v>3904</v>
      </c>
      <c r="D2440" t="s">
        <v>7094</v>
      </c>
      <c r="F24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0">
        <f>Tabla_Consulta_desde_proyectos[[#This Row],[PRYRAhoras]]-Tabla_Consulta_desde_proyectos[[#This Row],[Actuales]]</f>
        <v>0</v>
      </c>
      <c r="H2440">
        <f>LEN(Tabla_Consulta_desde_proyectos[[#This Row],[PRYApath]])/5-1</f>
        <v>1</v>
      </c>
    </row>
    <row r="2441" spans="1:8" hidden="1" x14ac:dyDescent="0.3">
      <c r="A2441" t="s">
        <v>4654</v>
      </c>
      <c r="B2441" t="s">
        <v>4969</v>
      </c>
      <c r="C2441" t="s">
        <v>3905</v>
      </c>
      <c r="D2441" t="s">
        <v>7095</v>
      </c>
      <c r="F24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1">
        <f>Tabla_Consulta_desde_proyectos[[#This Row],[PRYRAhoras]]-Tabla_Consulta_desde_proyectos[[#This Row],[Actuales]]</f>
        <v>0</v>
      </c>
      <c r="H2441">
        <f>LEN(Tabla_Consulta_desde_proyectos[[#This Row],[PRYApath]])/5-1</f>
        <v>1</v>
      </c>
    </row>
    <row r="2442" spans="1:8" hidden="1" x14ac:dyDescent="0.3">
      <c r="A2442" t="s">
        <v>4654</v>
      </c>
      <c r="B2442" t="s">
        <v>6404</v>
      </c>
      <c r="C2442" t="s">
        <v>4336</v>
      </c>
      <c r="D2442" t="s">
        <v>7096</v>
      </c>
      <c r="F24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2">
        <f>Tabla_Consulta_desde_proyectos[[#This Row],[PRYRAhoras]]-Tabla_Consulta_desde_proyectos[[#This Row],[Actuales]]</f>
        <v>0</v>
      </c>
      <c r="H2442">
        <f>LEN(Tabla_Consulta_desde_proyectos[[#This Row],[PRYApath]])/5-1</f>
        <v>1</v>
      </c>
    </row>
    <row r="2443" spans="1:8" hidden="1" x14ac:dyDescent="0.3">
      <c r="A2443" t="s">
        <v>4654</v>
      </c>
      <c r="B2443" t="s">
        <v>6406</v>
      </c>
      <c r="C2443" t="s">
        <v>4337</v>
      </c>
      <c r="D2443" t="s">
        <v>7097</v>
      </c>
      <c r="F24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3">
        <f>Tabla_Consulta_desde_proyectos[[#This Row],[PRYRAhoras]]-Tabla_Consulta_desde_proyectos[[#This Row],[Actuales]]</f>
        <v>0</v>
      </c>
      <c r="H2443">
        <f>LEN(Tabla_Consulta_desde_proyectos[[#This Row],[PRYApath]])/5-1</f>
        <v>1</v>
      </c>
    </row>
    <row r="2444" spans="1:8" hidden="1" x14ac:dyDescent="0.3">
      <c r="A2444" t="s">
        <v>4654</v>
      </c>
      <c r="B2444" t="s">
        <v>1095</v>
      </c>
      <c r="C2444" t="s">
        <v>7558</v>
      </c>
      <c r="D2444" t="s">
        <v>7559</v>
      </c>
      <c r="E2444">
        <v>7.4</v>
      </c>
      <c r="F24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7.4</v>
      </c>
      <c r="G2444">
        <f>Tabla_Consulta_desde_proyectos[[#This Row],[PRYRAhoras]]-Tabla_Consulta_desde_proyectos[[#This Row],[Actuales]]</f>
        <v>0</v>
      </c>
      <c r="H2444">
        <f>LEN(Tabla_Consulta_desde_proyectos[[#This Row],[PRYApath]])/5-1</f>
        <v>0</v>
      </c>
    </row>
    <row r="2445" spans="1:8" hidden="1" x14ac:dyDescent="0.3">
      <c r="A2445" t="s">
        <v>4654</v>
      </c>
      <c r="B2445" t="s">
        <v>1096</v>
      </c>
      <c r="C2445" t="s">
        <v>326</v>
      </c>
      <c r="D2445" t="s">
        <v>7027</v>
      </c>
      <c r="E2445">
        <v>4</v>
      </c>
      <c r="F24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445">
        <f>Tabla_Consulta_desde_proyectos[[#This Row],[PRYRAhoras]]-Tabla_Consulta_desde_proyectos[[#This Row],[Actuales]]</f>
        <v>0</v>
      </c>
      <c r="H2445">
        <f>LEN(Tabla_Consulta_desde_proyectos[[#This Row],[PRYApath]])/5-1</f>
        <v>1</v>
      </c>
    </row>
    <row r="2446" spans="1:8" hidden="1" x14ac:dyDescent="0.3">
      <c r="A2446" t="s">
        <v>4654</v>
      </c>
      <c r="B2446" t="s">
        <v>3515</v>
      </c>
      <c r="C2446" t="s">
        <v>1087</v>
      </c>
      <c r="D2446" t="s">
        <v>7028</v>
      </c>
      <c r="F24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6">
        <f>Tabla_Consulta_desde_proyectos[[#This Row],[PRYRAhoras]]-Tabla_Consulta_desde_proyectos[[#This Row],[Actuales]]</f>
        <v>0</v>
      </c>
      <c r="H2446">
        <f>LEN(Tabla_Consulta_desde_proyectos[[#This Row],[PRYApath]])/5-1</f>
        <v>1</v>
      </c>
    </row>
    <row r="2447" spans="1:8" hidden="1" x14ac:dyDescent="0.3">
      <c r="A2447" t="s">
        <v>4654</v>
      </c>
      <c r="B2447" t="s">
        <v>3516</v>
      </c>
      <c r="C2447" t="s">
        <v>1088</v>
      </c>
      <c r="D2447" t="s">
        <v>7029</v>
      </c>
      <c r="F24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7">
        <f>Tabla_Consulta_desde_proyectos[[#This Row],[PRYRAhoras]]-Tabla_Consulta_desde_proyectos[[#This Row],[Actuales]]</f>
        <v>0</v>
      </c>
      <c r="H2447">
        <f>LEN(Tabla_Consulta_desde_proyectos[[#This Row],[PRYApath]])/5-1</f>
        <v>1</v>
      </c>
    </row>
    <row r="2448" spans="1:8" hidden="1" x14ac:dyDescent="0.3">
      <c r="A2448" t="s">
        <v>4654</v>
      </c>
      <c r="B2448" t="s">
        <v>3517</v>
      </c>
      <c r="C2448" t="s">
        <v>1092</v>
      </c>
      <c r="D2448" t="s">
        <v>7030</v>
      </c>
      <c r="F24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48">
        <f>Tabla_Consulta_desde_proyectos[[#This Row],[PRYRAhoras]]-Tabla_Consulta_desde_proyectos[[#This Row],[Actuales]]</f>
        <v>0</v>
      </c>
      <c r="H2448">
        <f>LEN(Tabla_Consulta_desde_proyectos[[#This Row],[PRYApath]])/5-1</f>
        <v>1</v>
      </c>
    </row>
    <row r="2449" spans="1:8" hidden="1" x14ac:dyDescent="0.3">
      <c r="A2449" t="s">
        <v>4654</v>
      </c>
      <c r="B2449" t="s">
        <v>5507</v>
      </c>
      <c r="C2449" t="s">
        <v>1093</v>
      </c>
      <c r="D2449" t="s">
        <v>7031</v>
      </c>
      <c r="E2449">
        <v>0.4</v>
      </c>
      <c r="F24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0.4</v>
      </c>
      <c r="G2449">
        <f>Tabla_Consulta_desde_proyectos[[#This Row],[PRYRAhoras]]-Tabla_Consulta_desde_proyectos[[#This Row],[Actuales]]</f>
        <v>0</v>
      </c>
      <c r="H2449">
        <f>LEN(Tabla_Consulta_desde_proyectos[[#This Row],[PRYApath]])/5-1</f>
        <v>1</v>
      </c>
    </row>
    <row r="2450" spans="1:8" hidden="1" x14ac:dyDescent="0.3">
      <c r="A2450" t="s">
        <v>4654</v>
      </c>
      <c r="B2450" t="s">
        <v>5003</v>
      </c>
      <c r="C2450" t="s">
        <v>1094</v>
      </c>
      <c r="D2450" t="s">
        <v>7032</v>
      </c>
      <c r="F24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0">
        <f>Tabla_Consulta_desde_proyectos[[#This Row],[PRYRAhoras]]-Tabla_Consulta_desde_proyectos[[#This Row],[Actuales]]</f>
        <v>0</v>
      </c>
      <c r="H2450">
        <f>LEN(Tabla_Consulta_desde_proyectos[[#This Row],[PRYApath]])/5-1</f>
        <v>1</v>
      </c>
    </row>
    <row r="2451" spans="1:8" hidden="1" x14ac:dyDescent="0.3">
      <c r="A2451" t="s">
        <v>4654</v>
      </c>
      <c r="B2451" t="s">
        <v>5005</v>
      </c>
      <c r="C2451" t="s">
        <v>3904</v>
      </c>
      <c r="D2451" t="s">
        <v>7033</v>
      </c>
      <c r="F24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1">
        <f>Tabla_Consulta_desde_proyectos[[#This Row],[PRYRAhoras]]-Tabla_Consulta_desde_proyectos[[#This Row],[Actuales]]</f>
        <v>0</v>
      </c>
      <c r="H2451">
        <f>LEN(Tabla_Consulta_desde_proyectos[[#This Row],[PRYApath]])/5-1</f>
        <v>1</v>
      </c>
    </row>
    <row r="2452" spans="1:8" hidden="1" x14ac:dyDescent="0.3">
      <c r="A2452" t="s">
        <v>4654</v>
      </c>
      <c r="B2452" t="s">
        <v>5006</v>
      </c>
      <c r="C2452" t="s">
        <v>3905</v>
      </c>
      <c r="D2452" t="s">
        <v>7034</v>
      </c>
      <c r="E2452">
        <v>3</v>
      </c>
      <c r="F24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2452">
        <f>Tabla_Consulta_desde_proyectos[[#This Row],[PRYRAhoras]]-Tabla_Consulta_desde_proyectos[[#This Row],[Actuales]]</f>
        <v>0</v>
      </c>
      <c r="H2452">
        <f>LEN(Tabla_Consulta_desde_proyectos[[#This Row],[PRYApath]])/5-1</f>
        <v>1</v>
      </c>
    </row>
    <row r="2453" spans="1:8" hidden="1" x14ac:dyDescent="0.3">
      <c r="A2453" t="s">
        <v>4654</v>
      </c>
      <c r="B2453" t="s">
        <v>3877</v>
      </c>
      <c r="C2453" t="s">
        <v>7556</v>
      </c>
      <c r="D2453" t="s">
        <v>7557</v>
      </c>
      <c r="F24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3">
        <f>Tabla_Consulta_desde_proyectos[[#This Row],[PRYRAhoras]]-Tabla_Consulta_desde_proyectos[[#This Row],[Actuales]]</f>
        <v>0</v>
      </c>
      <c r="H2453">
        <f>LEN(Tabla_Consulta_desde_proyectos[[#This Row],[PRYApath]])/5-1</f>
        <v>0</v>
      </c>
    </row>
    <row r="2454" spans="1:8" hidden="1" x14ac:dyDescent="0.3">
      <c r="A2454" t="s">
        <v>4654</v>
      </c>
      <c r="B2454" t="s">
        <v>3874</v>
      </c>
      <c r="C2454" t="s">
        <v>326</v>
      </c>
      <c r="D2454" t="s">
        <v>7088</v>
      </c>
      <c r="F24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4">
        <f>Tabla_Consulta_desde_proyectos[[#This Row],[PRYRAhoras]]-Tabla_Consulta_desde_proyectos[[#This Row],[Actuales]]</f>
        <v>0</v>
      </c>
      <c r="H2454">
        <f>LEN(Tabla_Consulta_desde_proyectos[[#This Row],[PRYApath]])/5-1</f>
        <v>1</v>
      </c>
    </row>
    <row r="2455" spans="1:8" hidden="1" x14ac:dyDescent="0.3">
      <c r="A2455" t="s">
        <v>4654</v>
      </c>
      <c r="B2455" t="s">
        <v>4460</v>
      </c>
      <c r="C2455" t="s">
        <v>1087</v>
      </c>
      <c r="D2455" t="s">
        <v>7089</v>
      </c>
      <c r="F24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5">
        <f>Tabla_Consulta_desde_proyectos[[#This Row],[PRYRAhoras]]-Tabla_Consulta_desde_proyectos[[#This Row],[Actuales]]</f>
        <v>0</v>
      </c>
      <c r="H2455">
        <f>LEN(Tabla_Consulta_desde_proyectos[[#This Row],[PRYApath]])/5-1</f>
        <v>1</v>
      </c>
    </row>
    <row r="2456" spans="1:8" hidden="1" x14ac:dyDescent="0.3">
      <c r="A2456" t="s">
        <v>4654</v>
      </c>
      <c r="B2456" t="s">
        <v>4470</v>
      </c>
      <c r="C2456" t="s">
        <v>1088</v>
      </c>
      <c r="D2456" t="s">
        <v>7090</v>
      </c>
      <c r="F24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6">
        <f>Tabla_Consulta_desde_proyectos[[#This Row],[PRYRAhoras]]-Tabla_Consulta_desde_proyectos[[#This Row],[Actuales]]</f>
        <v>0</v>
      </c>
      <c r="H2456">
        <f>LEN(Tabla_Consulta_desde_proyectos[[#This Row],[PRYApath]])/5-1</f>
        <v>1</v>
      </c>
    </row>
    <row r="2457" spans="1:8" hidden="1" x14ac:dyDescent="0.3">
      <c r="A2457" t="s">
        <v>4654</v>
      </c>
      <c r="B2457" t="s">
        <v>4481</v>
      </c>
      <c r="C2457" t="s">
        <v>1092</v>
      </c>
      <c r="D2457" t="s">
        <v>7091</v>
      </c>
      <c r="F24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7">
        <f>Tabla_Consulta_desde_proyectos[[#This Row],[PRYRAhoras]]-Tabla_Consulta_desde_proyectos[[#This Row],[Actuales]]</f>
        <v>0</v>
      </c>
      <c r="H2457">
        <f>LEN(Tabla_Consulta_desde_proyectos[[#This Row],[PRYApath]])/5-1</f>
        <v>1</v>
      </c>
    </row>
    <row r="2458" spans="1:8" hidden="1" x14ac:dyDescent="0.3">
      <c r="A2458" t="s">
        <v>4654</v>
      </c>
      <c r="B2458" t="s">
        <v>4489</v>
      </c>
      <c r="C2458" t="s">
        <v>1093</v>
      </c>
      <c r="D2458" t="s">
        <v>7092</v>
      </c>
      <c r="F24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8">
        <f>Tabla_Consulta_desde_proyectos[[#This Row],[PRYRAhoras]]-Tabla_Consulta_desde_proyectos[[#This Row],[Actuales]]</f>
        <v>0</v>
      </c>
      <c r="H2458">
        <f>LEN(Tabla_Consulta_desde_proyectos[[#This Row],[PRYApath]])/5-1</f>
        <v>1</v>
      </c>
    </row>
    <row r="2459" spans="1:8" hidden="1" x14ac:dyDescent="0.3">
      <c r="A2459" t="s">
        <v>4654</v>
      </c>
      <c r="B2459" t="s">
        <v>5636</v>
      </c>
      <c r="C2459" t="s">
        <v>1094</v>
      </c>
      <c r="D2459" t="s">
        <v>7093</v>
      </c>
      <c r="F24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59">
        <f>Tabla_Consulta_desde_proyectos[[#This Row],[PRYRAhoras]]-Tabla_Consulta_desde_proyectos[[#This Row],[Actuales]]</f>
        <v>0</v>
      </c>
      <c r="H2459">
        <f>LEN(Tabla_Consulta_desde_proyectos[[#This Row],[PRYApath]])/5-1</f>
        <v>1</v>
      </c>
    </row>
    <row r="2460" spans="1:8" hidden="1" x14ac:dyDescent="0.3">
      <c r="A2460" t="s">
        <v>4654</v>
      </c>
      <c r="B2460" t="s">
        <v>5637</v>
      </c>
      <c r="C2460" t="s">
        <v>3904</v>
      </c>
      <c r="D2460" t="s">
        <v>7094</v>
      </c>
      <c r="F24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0">
        <f>Tabla_Consulta_desde_proyectos[[#This Row],[PRYRAhoras]]-Tabla_Consulta_desde_proyectos[[#This Row],[Actuales]]</f>
        <v>0</v>
      </c>
      <c r="H2460">
        <f>LEN(Tabla_Consulta_desde_proyectos[[#This Row],[PRYApath]])/5-1</f>
        <v>1</v>
      </c>
    </row>
    <row r="2461" spans="1:8" hidden="1" x14ac:dyDescent="0.3">
      <c r="A2461" t="s">
        <v>4654</v>
      </c>
      <c r="B2461" t="s">
        <v>5638</v>
      </c>
      <c r="C2461" t="s">
        <v>3905</v>
      </c>
      <c r="D2461" t="s">
        <v>7095</v>
      </c>
      <c r="F24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1">
        <f>Tabla_Consulta_desde_proyectos[[#This Row],[PRYRAhoras]]-Tabla_Consulta_desde_proyectos[[#This Row],[Actuales]]</f>
        <v>0</v>
      </c>
      <c r="H2461">
        <f>LEN(Tabla_Consulta_desde_proyectos[[#This Row],[PRYApath]])/5-1</f>
        <v>1</v>
      </c>
    </row>
    <row r="2462" spans="1:8" hidden="1" x14ac:dyDescent="0.3">
      <c r="A2462" t="s">
        <v>4654</v>
      </c>
      <c r="B2462" t="s">
        <v>5690</v>
      </c>
      <c r="C2462" t="s">
        <v>4336</v>
      </c>
      <c r="D2462" t="s">
        <v>7096</v>
      </c>
      <c r="F24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2">
        <f>Tabla_Consulta_desde_proyectos[[#This Row],[PRYRAhoras]]-Tabla_Consulta_desde_proyectos[[#This Row],[Actuales]]</f>
        <v>0</v>
      </c>
      <c r="H2462">
        <f>LEN(Tabla_Consulta_desde_proyectos[[#This Row],[PRYApath]])/5-1</f>
        <v>1</v>
      </c>
    </row>
    <row r="2463" spans="1:8" hidden="1" x14ac:dyDescent="0.3">
      <c r="A2463" t="s">
        <v>4654</v>
      </c>
      <c r="B2463" t="s">
        <v>4956</v>
      </c>
      <c r="C2463" t="s">
        <v>4337</v>
      </c>
      <c r="D2463" t="s">
        <v>7097</v>
      </c>
      <c r="F24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3">
        <f>Tabla_Consulta_desde_proyectos[[#This Row],[PRYRAhoras]]-Tabla_Consulta_desde_proyectos[[#This Row],[Actuales]]</f>
        <v>0</v>
      </c>
      <c r="H2463">
        <f>LEN(Tabla_Consulta_desde_proyectos[[#This Row],[PRYApath]])/5-1</f>
        <v>1</v>
      </c>
    </row>
    <row r="2464" spans="1:8" hidden="1" x14ac:dyDescent="0.3">
      <c r="A2464" t="s">
        <v>4654</v>
      </c>
      <c r="B2464" t="s">
        <v>7112</v>
      </c>
      <c r="C2464" t="s">
        <v>4338</v>
      </c>
      <c r="D2464" t="s">
        <v>7100</v>
      </c>
      <c r="F24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64">
        <f>Tabla_Consulta_desde_proyectos[[#This Row],[PRYRAhoras]]-Tabla_Consulta_desde_proyectos[[#This Row],[Actuales]]</f>
        <v>0</v>
      </c>
      <c r="H2464">
        <f>LEN(Tabla_Consulta_desde_proyectos[[#This Row],[PRYApath]])/5-1</f>
        <v>1</v>
      </c>
    </row>
    <row r="2465" spans="1:8" hidden="1" x14ac:dyDescent="0.3">
      <c r="A2465" t="s">
        <v>4654</v>
      </c>
      <c r="B2465" t="s">
        <v>4550</v>
      </c>
      <c r="C2465" t="s">
        <v>7128</v>
      </c>
      <c r="D2465" t="s">
        <v>7129</v>
      </c>
      <c r="E2465">
        <v>224.06</v>
      </c>
      <c r="F24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224.06</v>
      </c>
      <c r="G2465">
        <f>Tabla_Consulta_desde_proyectos[[#This Row],[PRYRAhoras]]-Tabla_Consulta_desde_proyectos[[#This Row],[Actuales]]</f>
        <v>0</v>
      </c>
      <c r="H2465">
        <f>LEN(Tabla_Consulta_desde_proyectos[[#This Row],[PRYApath]])/5-1</f>
        <v>0</v>
      </c>
    </row>
    <row r="2466" spans="1:8" hidden="1" x14ac:dyDescent="0.3">
      <c r="A2466" t="s">
        <v>4654</v>
      </c>
      <c r="B2466" t="s">
        <v>4551</v>
      </c>
      <c r="C2466" t="s">
        <v>326</v>
      </c>
      <c r="D2466" t="s">
        <v>7130</v>
      </c>
      <c r="E2466">
        <v>1.5</v>
      </c>
      <c r="F24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2466">
        <f>Tabla_Consulta_desde_proyectos[[#This Row],[PRYRAhoras]]-Tabla_Consulta_desde_proyectos[[#This Row],[Actuales]]</f>
        <v>0</v>
      </c>
      <c r="H2466">
        <f>LEN(Tabla_Consulta_desde_proyectos[[#This Row],[PRYApath]])/5-1</f>
        <v>1</v>
      </c>
    </row>
    <row r="2467" spans="1:8" hidden="1" x14ac:dyDescent="0.3">
      <c r="A2467" t="s">
        <v>4654</v>
      </c>
      <c r="B2467" t="s">
        <v>5195</v>
      </c>
      <c r="C2467" t="s">
        <v>1087</v>
      </c>
      <c r="D2467" t="s">
        <v>7131</v>
      </c>
      <c r="E2467">
        <v>61.06</v>
      </c>
      <c r="F24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61.06</v>
      </c>
      <c r="G2467">
        <f>Tabla_Consulta_desde_proyectos[[#This Row],[PRYRAhoras]]-Tabla_Consulta_desde_proyectos[[#This Row],[Actuales]]</f>
        <v>0</v>
      </c>
      <c r="H2467">
        <f>LEN(Tabla_Consulta_desde_proyectos[[#This Row],[PRYApath]])/5-1</f>
        <v>1</v>
      </c>
    </row>
    <row r="2468" spans="1:8" hidden="1" x14ac:dyDescent="0.3">
      <c r="A2468" t="s">
        <v>4654</v>
      </c>
      <c r="B2468" t="s">
        <v>4959</v>
      </c>
      <c r="C2468" t="s">
        <v>1088</v>
      </c>
      <c r="D2468" t="s">
        <v>7132</v>
      </c>
      <c r="E2468">
        <v>74</v>
      </c>
      <c r="F24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74</v>
      </c>
      <c r="G2468">
        <f>Tabla_Consulta_desde_proyectos[[#This Row],[PRYRAhoras]]-Tabla_Consulta_desde_proyectos[[#This Row],[Actuales]]</f>
        <v>0</v>
      </c>
      <c r="H2468">
        <f>LEN(Tabla_Consulta_desde_proyectos[[#This Row],[PRYApath]])/5-1</f>
        <v>1</v>
      </c>
    </row>
    <row r="2469" spans="1:8" hidden="1" x14ac:dyDescent="0.3">
      <c r="A2469" t="s">
        <v>4654</v>
      </c>
      <c r="B2469" t="s">
        <v>5510</v>
      </c>
      <c r="C2469" t="s">
        <v>1092</v>
      </c>
      <c r="D2469" t="s">
        <v>7133</v>
      </c>
      <c r="E2469">
        <v>1.5</v>
      </c>
      <c r="F24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2469">
        <f>Tabla_Consulta_desde_proyectos[[#This Row],[PRYRAhoras]]-Tabla_Consulta_desde_proyectos[[#This Row],[Actuales]]</f>
        <v>0</v>
      </c>
      <c r="H2469">
        <f>LEN(Tabla_Consulta_desde_proyectos[[#This Row],[PRYApath]])/5-1</f>
        <v>1</v>
      </c>
    </row>
    <row r="2470" spans="1:8" hidden="1" x14ac:dyDescent="0.3">
      <c r="A2470" t="s">
        <v>4654</v>
      </c>
      <c r="B2470" t="s">
        <v>5512</v>
      </c>
      <c r="C2470" t="s">
        <v>1093</v>
      </c>
      <c r="D2470" t="s">
        <v>7134</v>
      </c>
      <c r="E2470">
        <v>11.5</v>
      </c>
      <c r="F24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11.5</v>
      </c>
      <c r="G2470">
        <f>Tabla_Consulta_desde_proyectos[[#This Row],[PRYRAhoras]]-Tabla_Consulta_desde_proyectos[[#This Row],[Actuales]]</f>
        <v>0</v>
      </c>
      <c r="H2470">
        <f>LEN(Tabla_Consulta_desde_proyectos[[#This Row],[PRYApath]])/5-1</f>
        <v>1</v>
      </c>
    </row>
    <row r="2471" spans="1:8" hidden="1" x14ac:dyDescent="0.3">
      <c r="A2471" t="s">
        <v>4654</v>
      </c>
      <c r="B2471" t="s">
        <v>5198</v>
      </c>
      <c r="C2471" t="s">
        <v>1094</v>
      </c>
      <c r="D2471" t="s">
        <v>7135</v>
      </c>
      <c r="E2471">
        <v>12</v>
      </c>
      <c r="F24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2471">
        <f>Tabla_Consulta_desde_proyectos[[#This Row],[PRYRAhoras]]-Tabla_Consulta_desde_proyectos[[#This Row],[Actuales]]</f>
        <v>0</v>
      </c>
      <c r="H2471">
        <f>LEN(Tabla_Consulta_desde_proyectos[[#This Row],[PRYApath]])/5-1</f>
        <v>1</v>
      </c>
    </row>
    <row r="2472" spans="1:8" hidden="1" x14ac:dyDescent="0.3">
      <c r="A2472" t="s">
        <v>4654</v>
      </c>
      <c r="B2472" t="s">
        <v>4962</v>
      </c>
      <c r="C2472" t="s">
        <v>3904</v>
      </c>
      <c r="D2472" t="s">
        <v>7136</v>
      </c>
      <c r="E2472">
        <v>53.5</v>
      </c>
      <c r="F24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53.5</v>
      </c>
      <c r="G2472">
        <f>Tabla_Consulta_desde_proyectos[[#This Row],[PRYRAhoras]]-Tabla_Consulta_desde_proyectos[[#This Row],[Actuales]]</f>
        <v>0</v>
      </c>
      <c r="H2472">
        <f>LEN(Tabla_Consulta_desde_proyectos[[#This Row],[PRYApath]])/5-1</f>
        <v>1</v>
      </c>
    </row>
    <row r="2473" spans="1:8" hidden="1" x14ac:dyDescent="0.3">
      <c r="A2473" t="s">
        <v>4654</v>
      </c>
      <c r="B2473" t="s">
        <v>5199</v>
      </c>
      <c r="C2473" t="s">
        <v>3905</v>
      </c>
      <c r="D2473" t="s">
        <v>7137</v>
      </c>
      <c r="E2473">
        <v>9</v>
      </c>
      <c r="F24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2473">
        <f>Tabla_Consulta_desde_proyectos[[#This Row],[PRYRAhoras]]-Tabla_Consulta_desde_proyectos[[#This Row],[Actuales]]</f>
        <v>0</v>
      </c>
      <c r="H2473">
        <f>LEN(Tabla_Consulta_desde_proyectos[[#This Row],[PRYApath]])/5-1</f>
        <v>1</v>
      </c>
    </row>
    <row r="2474" spans="1:8" hidden="1" x14ac:dyDescent="0.3">
      <c r="A2474" t="s">
        <v>87</v>
      </c>
      <c r="B2474" t="s">
        <v>1085</v>
      </c>
      <c r="C2474" t="s">
        <v>326</v>
      </c>
      <c r="D2474" t="s">
        <v>7560</v>
      </c>
      <c r="F24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4">
        <f>Tabla_Consulta_desde_proyectos[[#This Row],[PRYRAhoras]]-Tabla_Consulta_desde_proyectos[[#This Row],[Actuales]]</f>
        <v>0</v>
      </c>
      <c r="H2474">
        <f>LEN(Tabla_Consulta_desde_proyectos[[#This Row],[PRYApath]])/5-1</f>
        <v>0</v>
      </c>
    </row>
    <row r="2475" spans="1:8" hidden="1" x14ac:dyDescent="0.3">
      <c r="A2475" t="s">
        <v>87</v>
      </c>
      <c r="B2475" t="s">
        <v>1086</v>
      </c>
      <c r="C2475" t="s">
        <v>326</v>
      </c>
      <c r="D2475" t="s">
        <v>7561</v>
      </c>
      <c r="F24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5">
        <f>Tabla_Consulta_desde_proyectos[[#This Row],[PRYRAhoras]]-Tabla_Consulta_desde_proyectos[[#This Row],[Actuales]]</f>
        <v>0</v>
      </c>
      <c r="H2475">
        <f>LEN(Tabla_Consulta_desde_proyectos[[#This Row],[PRYApath]])/5-1</f>
        <v>1</v>
      </c>
    </row>
    <row r="2476" spans="1:8" hidden="1" x14ac:dyDescent="0.3">
      <c r="A2476" t="s">
        <v>87</v>
      </c>
      <c r="B2476" t="s">
        <v>1097</v>
      </c>
      <c r="C2476" t="s">
        <v>1087</v>
      </c>
      <c r="D2476" t="s">
        <v>7562</v>
      </c>
      <c r="F24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6">
        <f>Tabla_Consulta_desde_proyectos[[#This Row],[PRYRAhoras]]-Tabla_Consulta_desde_proyectos[[#This Row],[Actuales]]</f>
        <v>0</v>
      </c>
      <c r="H2476">
        <f>LEN(Tabla_Consulta_desde_proyectos[[#This Row],[PRYApath]])/5-1</f>
        <v>1</v>
      </c>
    </row>
    <row r="2477" spans="1:8" hidden="1" x14ac:dyDescent="0.3">
      <c r="A2477" t="s">
        <v>87</v>
      </c>
      <c r="B2477" t="s">
        <v>1089</v>
      </c>
      <c r="C2477" t="s">
        <v>1087</v>
      </c>
      <c r="D2477" t="s">
        <v>7563</v>
      </c>
      <c r="F24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7">
        <f>Tabla_Consulta_desde_proyectos[[#This Row],[PRYRAhoras]]-Tabla_Consulta_desde_proyectos[[#This Row],[Actuales]]</f>
        <v>0</v>
      </c>
      <c r="H2477">
        <f>LEN(Tabla_Consulta_desde_proyectos[[#This Row],[PRYApath]])/5-1</f>
        <v>0</v>
      </c>
    </row>
    <row r="2478" spans="1:8" hidden="1" x14ac:dyDescent="0.3">
      <c r="A2478" t="s">
        <v>87</v>
      </c>
      <c r="B2478" t="s">
        <v>1090</v>
      </c>
      <c r="C2478" t="s">
        <v>326</v>
      </c>
      <c r="D2478" t="s">
        <v>7564</v>
      </c>
      <c r="F24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8">
        <f>Tabla_Consulta_desde_proyectos[[#This Row],[PRYRAhoras]]-Tabla_Consulta_desde_proyectos[[#This Row],[Actuales]]</f>
        <v>0</v>
      </c>
      <c r="H2478">
        <f>LEN(Tabla_Consulta_desde_proyectos[[#This Row],[PRYApath]])/5-1</f>
        <v>1</v>
      </c>
    </row>
    <row r="2479" spans="1:8" hidden="1" x14ac:dyDescent="0.3">
      <c r="A2479" t="s">
        <v>87</v>
      </c>
      <c r="B2479" t="s">
        <v>1091</v>
      </c>
      <c r="C2479" t="s">
        <v>1087</v>
      </c>
      <c r="D2479" t="s">
        <v>7084</v>
      </c>
      <c r="F24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79">
        <f>Tabla_Consulta_desde_proyectos[[#This Row],[PRYRAhoras]]-Tabla_Consulta_desde_proyectos[[#This Row],[Actuales]]</f>
        <v>0</v>
      </c>
      <c r="H2479">
        <f>LEN(Tabla_Consulta_desde_proyectos[[#This Row],[PRYApath]])/5-1</f>
        <v>1</v>
      </c>
    </row>
    <row r="2480" spans="1:8" hidden="1" x14ac:dyDescent="0.3">
      <c r="A2480" t="s">
        <v>87</v>
      </c>
      <c r="B2480" t="s">
        <v>4539</v>
      </c>
      <c r="C2480" t="s">
        <v>1088</v>
      </c>
      <c r="D2480" t="s">
        <v>7565</v>
      </c>
      <c r="F24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0">
        <f>Tabla_Consulta_desde_proyectos[[#This Row],[PRYRAhoras]]-Tabla_Consulta_desde_proyectos[[#This Row],[Actuales]]</f>
        <v>0</v>
      </c>
      <c r="H2480">
        <f>LEN(Tabla_Consulta_desde_proyectos[[#This Row],[PRYApath]])/5-1</f>
        <v>1</v>
      </c>
    </row>
    <row r="2481" spans="1:8" hidden="1" x14ac:dyDescent="0.3">
      <c r="A2481" t="s">
        <v>87</v>
      </c>
      <c r="B2481" t="s">
        <v>1095</v>
      </c>
      <c r="C2481" t="s">
        <v>1088</v>
      </c>
      <c r="D2481" t="s">
        <v>7566</v>
      </c>
      <c r="F24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1">
        <f>Tabla_Consulta_desde_proyectos[[#This Row],[PRYRAhoras]]-Tabla_Consulta_desde_proyectos[[#This Row],[Actuales]]</f>
        <v>0</v>
      </c>
      <c r="H2481">
        <f>LEN(Tabla_Consulta_desde_proyectos[[#This Row],[PRYApath]])/5-1</f>
        <v>0</v>
      </c>
    </row>
    <row r="2482" spans="1:8" hidden="1" x14ac:dyDescent="0.3">
      <c r="A2482" t="s">
        <v>87</v>
      </c>
      <c r="B2482" t="s">
        <v>1096</v>
      </c>
      <c r="C2482" t="s">
        <v>326</v>
      </c>
      <c r="D2482" t="s">
        <v>7567</v>
      </c>
      <c r="F24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2">
        <f>Tabla_Consulta_desde_proyectos[[#This Row],[PRYRAhoras]]-Tabla_Consulta_desde_proyectos[[#This Row],[Actuales]]</f>
        <v>0</v>
      </c>
      <c r="H2482">
        <f>LEN(Tabla_Consulta_desde_proyectos[[#This Row],[PRYApath]])/5-1</f>
        <v>1</v>
      </c>
    </row>
    <row r="2483" spans="1:8" hidden="1" x14ac:dyDescent="0.3">
      <c r="A2483" t="s">
        <v>87</v>
      </c>
      <c r="B2483" t="s">
        <v>3515</v>
      </c>
      <c r="C2483" t="s">
        <v>1087</v>
      </c>
      <c r="D2483" t="s">
        <v>7568</v>
      </c>
      <c r="F24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3">
        <f>Tabla_Consulta_desde_proyectos[[#This Row],[PRYRAhoras]]-Tabla_Consulta_desde_proyectos[[#This Row],[Actuales]]</f>
        <v>0</v>
      </c>
      <c r="H2483">
        <f>LEN(Tabla_Consulta_desde_proyectos[[#This Row],[PRYApath]])/5-1</f>
        <v>1</v>
      </c>
    </row>
    <row r="2484" spans="1:8" hidden="1" x14ac:dyDescent="0.3">
      <c r="A2484" t="s">
        <v>87</v>
      </c>
      <c r="B2484" t="s">
        <v>3516</v>
      </c>
      <c r="C2484" t="s">
        <v>1088</v>
      </c>
      <c r="D2484" t="s">
        <v>7569</v>
      </c>
      <c r="F24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4">
        <f>Tabla_Consulta_desde_proyectos[[#This Row],[PRYRAhoras]]-Tabla_Consulta_desde_proyectos[[#This Row],[Actuales]]</f>
        <v>0</v>
      </c>
      <c r="H2484">
        <f>LEN(Tabla_Consulta_desde_proyectos[[#This Row],[PRYApath]])/5-1</f>
        <v>1</v>
      </c>
    </row>
    <row r="2485" spans="1:8" hidden="1" x14ac:dyDescent="0.3">
      <c r="A2485" t="s">
        <v>87</v>
      </c>
      <c r="B2485" t="s">
        <v>3517</v>
      </c>
      <c r="C2485" t="s">
        <v>1092</v>
      </c>
      <c r="D2485" t="s">
        <v>7570</v>
      </c>
      <c r="F24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5">
        <f>Tabla_Consulta_desde_proyectos[[#This Row],[PRYRAhoras]]-Tabla_Consulta_desde_proyectos[[#This Row],[Actuales]]</f>
        <v>0</v>
      </c>
      <c r="H2485">
        <f>LEN(Tabla_Consulta_desde_proyectos[[#This Row],[PRYApath]])/5-1</f>
        <v>1</v>
      </c>
    </row>
    <row r="2486" spans="1:8" hidden="1" x14ac:dyDescent="0.3">
      <c r="A2486" t="s">
        <v>87</v>
      </c>
      <c r="B2486" t="s">
        <v>5507</v>
      </c>
      <c r="C2486" t="s">
        <v>1093</v>
      </c>
      <c r="D2486" t="s">
        <v>7571</v>
      </c>
      <c r="F24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6">
        <f>Tabla_Consulta_desde_proyectos[[#This Row],[PRYRAhoras]]-Tabla_Consulta_desde_proyectos[[#This Row],[Actuales]]</f>
        <v>0</v>
      </c>
      <c r="H2486">
        <f>LEN(Tabla_Consulta_desde_proyectos[[#This Row],[PRYApath]])/5-1</f>
        <v>1</v>
      </c>
    </row>
    <row r="2487" spans="1:8" hidden="1" x14ac:dyDescent="0.3">
      <c r="A2487" t="s">
        <v>87</v>
      </c>
      <c r="B2487" t="s">
        <v>5003</v>
      </c>
      <c r="C2487" t="s">
        <v>1094</v>
      </c>
      <c r="D2487" t="s">
        <v>7572</v>
      </c>
      <c r="F24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7">
        <f>Tabla_Consulta_desde_proyectos[[#This Row],[PRYRAhoras]]-Tabla_Consulta_desde_proyectos[[#This Row],[Actuales]]</f>
        <v>0</v>
      </c>
      <c r="H2487">
        <f>LEN(Tabla_Consulta_desde_proyectos[[#This Row],[PRYApath]])/5-1</f>
        <v>1</v>
      </c>
    </row>
    <row r="2488" spans="1:8" hidden="1" x14ac:dyDescent="0.3">
      <c r="A2488" t="s">
        <v>87</v>
      </c>
      <c r="B2488" t="s">
        <v>5005</v>
      </c>
      <c r="C2488" t="s">
        <v>3904</v>
      </c>
      <c r="D2488" t="s">
        <v>7573</v>
      </c>
      <c r="F24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8">
        <f>Tabla_Consulta_desde_proyectos[[#This Row],[PRYRAhoras]]-Tabla_Consulta_desde_proyectos[[#This Row],[Actuales]]</f>
        <v>0</v>
      </c>
      <c r="H2488">
        <f>LEN(Tabla_Consulta_desde_proyectos[[#This Row],[PRYApath]])/5-1</f>
        <v>1</v>
      </c>
    </row>
    <row r="2489" spans="1:8" hidden="1" x14ac:dyDescent="0.3">
      <c r="A2489" t="s">
        <v>87</v>
      </c>
      <c r="B2489" t="s">
        <v>5006</v>
      </c>
      <c r="C2489" t="s">
        <v>3905</v>
      </c>
      <c r="D2489" t="s">
        <v>7574</v>
      </c>
      <c r="F24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89">
        <f>Tabla_Consulta_desde_proyectos[[#This Row],[PRYRAhoras]]-Tabla_Consulta_desde_proyectos[[#This Row],[Actuales]]</f>
        <v>0</v>
      </c>
      <c r="H2489">
        <f>LEN(Tabla_Consulta_desde_proyectos[[#This Row],[PRYApath]])/5-1</f>
        <v>1</v>
      </c>
    </row>
    <row r="2490" spans="1:8" hidden="1" x14ac:dyDescent="0.3">
      <c r="A2490" t="s">
        <v>87</v>
      </c>
      <c r="B2490" t="s">
        <v>6410</v>
      </c>
      <c r="C2490" t="s">
        <v>4336</v>
      </c>
      <c r="D2490" t="s">
        <v>7575</v>
      </c>
      <c r="F24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0">
        <f>Tabla_Consulta_desde_proyectos[[#This Row],[PRYRAhoras]]-Tabla_Consulta_desde_proyectos[[#This Row],[Actuales]]</f>
        <v>0</v>
      </c>
      <c r="H2490">
        <f>LEN(Tabla_Consulta_desde_proyectos[[#This Row],[PRYApath]])/5-1</f>
        <v>1</v>
      </c>
    </row>
    <row r="2491" spans="1:8" hidden="1" x14ac:dyDescent="0.3">
      <c r="A2491" t="s">
        <v>87</v>
      </c>
      <c r="B2491" t="s">
        <v>6411</v>
      </c>
      <c r="C2491" t="s">
        <v>4337</v>
      </c>
      <c r="D2491" t="s">
        <v>7576</v>
      </c>
      <c r="F24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1">
        <f>Tabla_Consulta_desde_proyectos[[#This Row],[PRYRAhoras]]-Tabla_Consulta_desde_proyectos[[#This Row],[Actuales]]</f>
        <v>0</v>
      </c>
      <c r="H2491">
        <f>LEN(Tabla_Consulta_desde_proyectos[[#This Row],[PRYApath]])/5-1</f>
        <v>1</v>
      </c>
    </row>
    <row r="2492" spans="1:8" hidden="1" x14ac:dyDescent="0.3">
      <c r="A2492" t="s">
        <v>87</v>
      </c>
      <c r="B2492" t="s">
        <v>7099</v>
      </c>
      <c r="C2492" t="s">
        <v>4338</v>
      </c>
      <c r="D2492" t="s">
        <v>7577</v>
      </c>
      <c r="F24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2">
        <f>Tabla_Consulta_desde_proyectos[[#This Row],[PRYRAhoras]]-Tabla_Consulta_desde_proyectos[[#This Row],[Actuales]]</f>
        <v>0</v>
      </c>
      <c r="H2492">
        <f>LEN(Tabla_Consulta_desde_proyectos[[#This Row],[PRYApath]])/5-1</f>
        <v>1</v>
      </c>
    </row>
    <row r="2493" spans="1:8" hidden="1" x14ac:dyDescent="0.3">
      <c r="A2493" t="s">
        <v>87</v>
      </c>
      <c r="B2493" t="s">
        <v>7155</v>
      </c>
      <c r="C2493" t="s">
        <v>4339</v>
      </c>
      <c r="D2493" t="s">
        <v>7578</v>
      </c>
      <c r="F24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3">
        <f>Tabla_Consulta_desde_proyectos[[#This Row],[PRYRAhoras]]-Tabla_Consulta_desde_proyectos[[#This Row],[Actuales]]</f>
        <v>0</v>
      </c>
      <c r="H2493">
        <f>LEN(Tabla_Consulta_desde_proyectos[[#This Row],[PRYApath]])/5-1</f>
        <v>1</v>
      </c>
    </row>
    <row r="2494" spans="1:8" hidden="1" x14ac:dyDescent="0.3">
      <c r="A2494" t="s">
        <v>87</v>
      </c>
      <c r="B2494" t="s">
        <v>3877</v>
      </c>
      <c r="C2494" t="s">
        <v>1092</v>
      </c>
      <c r="D2494" t="s">
        <v>7579</v>
      </c>
      <c r="F24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4">
        <f>Tabla_Consulta_desde_proyectos[[#This Row],[PRYRAhoras]]-Tabla_Consulta_desde_proyectos[[#This Row],[Actuales]]</f>
        <v>0</v>
      </c>
      <c r="H2494">
        <f>LEN(Tabla_Consulta_desde_proyectos[[#This Row],[PRYApath]])/5-1</f>
        <v>0</v>
      </c>
    </row>
    <row r="2495" spans="1:8" hidden="1" x14ac:dyDescent="0.3">
      <c r="A2495" t="s">
        <v>87</v>
      </c>
      <c r="B2495" t="s">
        <v>3874</v>
      </c>
      <c r="C2495" t="s">
        <v>326</v>
      </c>
      <c r="D2495" t="s">
        <v>7580</v>
      </c>
      <c r="F24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5">
        <f>Tabla_Consulta_desde_proyectos[[#This Row],[PRYRAhoras]]-Tabla_Consulta_desde_proyectos[[#This Row],[Actuales]]</f>
        <v>0</v>
      </c>
      <c r="H2495">
        <f>LEN(Tabla_Consulta_desde_proyectos[[#This Row],[PRYApath]])/5-1</f>
        <v>1</v>
      </c>
    </row>
    <row r="2496" spans="1:8" hidden="1" x14ac:dyDescent="0.3">
      <c r="A2496" t="s">
        <v>87</v>
      </c>
      <c r="B2496" t="s">
        <v>4460</v>
      </c>
      <c r="C2496" t="s">
        <v>1087</v>
      </c>
      <c r="D2496" t="s">
        <v>7581</v>
      </c>
      <c r="F24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6">
        <f>Tabla_Consulta_desde_proyectos[[#This Row],[PRYRAhoras]]-Tabla_Consulta_desde_proyectos[[#This Row],[Actuales]]</f>
        <v>0</v>
      </c>
      <c r="H2496">
        <f>LEN(Tabla_Consulta_desde_proyectos[[#This Row],[PRYApath]])/5-1</f>
        <v>1</v>
      </c>
    </row>
    <row r="2497" spans="1:8" hidden="1" x14ac:dyDescent="0.3">
      <c r="A2497" t="s">
        <v>87</v>
      </c>
      <c r="B2497" t="s">
        <v>4470</v>
      </c>
      <c r="C2497" t="s">
        <v>1088</v>
      </c>
      <c r="D2497" t="s">
        <v>7582</v>
      </c>
      <c r="F24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7">
        <f>Tabla_Consulta_desde_proyectos[[#This Row],[PRYRAhoras]]-Tabla_Consulta_desde_proyectos[[#This Row],[Actuales]]</f>
        <v>0</v>
      </c>
      <c r="H2497">
        <f>LEN(Tabla_Consulta_desde_proyectos[[#This Row],[PRYApath]])/5-1</f>
        <v>1</v>
      </c>
    </row>
    <row r="2498" spans="1:8" hidden="1" x14ac:dyDescent="0.3">
      <c r="A2498" t="s">
        <v>87</v>
      </c>
      <c r="B2498" t="s">
        <v>4481</v>
      </c>
      <c r="C2498" t="s">
        <v>1092</v>
      </c>
      <c r="D2498" t="s">
        <v>7583</v>
      </c>
      <c r="F24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8">
        <f>Tabla_Consulta_desde_proyectos[[#This Row],[PRYRAhoras]]-Tabla_Consulta_desde_proyectos[[#This Row],[Actuales]]</f>
        <v>0</v>
      </c>
      <c r="H2498">
        <f>LEN(Tabla_Consulta_desde_proyectos[[#This Row],[PRYApath]])/5-1</f>
        <v>1</v>
      </c>
    </row>
    <row r="2499" spans="1:8" hidden="1" x14ac:dyDescent="0.3">
      <c r="A2499" t="s">
        <v>87</v>
      </c>
      <c r="B2499" t="s">
        <v>4489</v>
      </c>
      <c r="C2499" t="s">
        <v>1093</v>
      </c>
      <c r="D2499" t="s">
        <v>7584</v>
      </c>
      <c r="F24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499">
        <f>Tabla_Consulta_desde_proyectos[[#This Row],[PRYRAhoras]]-Tabla_Consulta_desde_proyectos[[#This Row],[Actuales]]</f>
        <v>0</v>
      </c>
      <c r="H2499">
        <f>LEN(Tabla_Consulta_desde_proyectos[[#This Row],[PRYApath]])/5-1</f>
        <v>1</v>
      </c>
    </row>
    <row r="2500" spans="1:8" hidden="1" x14ac:dyDescent="0.3">
      <c r="A2500" t="s">
        <v>87</v>
      </c>
      <c r="B2500" t="s">
        <v>7585</v>
      </c>
      <c r="C2500" t="s">
        <v>326</v>
      </c>
      <c r="D2500" t="s">
        <v>7586</v>
      </c>
      <c r="F25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0">
        <f>Tabla_Consulta_desde_proyectos[[#This Row],[PRYRAhoras]]-Tabla_Consulta_desde_proyectos[[#This Row],[Actuales]]</f>
        <v>0</v>
      </c>
      <c r="H2500">
        <f>LEN(Tabla_Consulta_desde_proyectos[[#This Row],[PRYApath]])/5-1</f>
        <v>2</v>
      </c>
    </row>
    <row r="2501" spans="1:8" hidden="1" x14ac:dyDescent="0.3">
      <c r="A2501" t="s">
        <v>87</v>
      </c>
      <c r="B2501" t="s">
        <v>7587</v>
      </c>
      <c r="C2501" t="s">
        <v>1087</v>
      </c>
      <c r="D2501" t="s">
        <v>7588</v>
      </c>
      <c r="F25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1">
        <f>Tabla_Consulta_desde_proyectos[[#This Row],[PRYRAhoras]]-Tabla_Consulta_desde_proyectos[[#This Row],[Actuales]]</f>
        <v>0</v>
      </c>
      <c r="H2501">
        <f>LEN(Tabla_Consulta_desde_proyectos[[#This Row],[PRYApath]])/5-1</f>
        <v>2</v>
      </c>
    </row>
    <row r="2502" spans="1:8" hidden="1" x14ac:dyDescent="0.3">
      <c r="A2502" t="s">
        <v>87</v>
      </c>
      <c r="B2502" t="s">
        <v>7589</v>
      </c>
      <c r="C2502" t="s">
        <v>1088</v>
      </c>
      <c r="D2502" t="s">
        <v>7590</v>
      </c>
      <c r="F25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2">
        <f>Tabla_Consulta_desde_proyectos[[#This Row],[PRYRAhoras]]-Tabla_Consulta_desde_proyectos[[#This Row],[Actuales]]</f>
        <v>0</v>
      </c>
      <c r="H2502">
        <f>LEN(Tabla_Consulta_desde_proyectos[[#This Row],[PRYApath]])/5-1</f>
        <v>2</v>
      </c>
    </row>
    <row r="2503" spans="1:8" hidden="1" x14ac:dyDescent="0.3">
      <c r="A2503" t="s">
        <v>87</v>
      </c>
      <c r="B2503" t="s">
        <v>7591</v>
      </c>
      <c r="C2503" t="s">
        <v>1092</v>
      </c>
      <c r="D2503" t="s">
        <v>7592</v>
      </c>
      <c r="F25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3">
        <f>Tabla_Consulta_desde_proyectos[[#This Row],[PRYRAhoras]]-Tabla_Consulta_desde_proyectos[[#This Row],[Actuales]]</f>
        <v>0</v>
      </c>
      <c r="H2503">
        <f>LEN(Tabla_Consulta_desde_proyectos[[#This Row],[PRYApath]])/5-1</f>
        <v>2</v>
      </c>
    </row>
    <row r="2504" spans="1:8" hidden="1" x14ac:dyDescent="0.3">
      <c r="A2504" t="s">
        <v>87</v>
      </c>
      <c r="B2504" t="s">
        <v>7593</v>
      </c>
      <c r="C2504" t="s">
        <v>1093</v>
      </c>
      <c r="D2504" t="s">
        <v>7594</v>
      </c>
      <c r="F25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4">
        <f>Tabla_Consulta_desde_proyectos[[#This Row],[PRYRAhoras]]-Tabla_Consulta_desde_proyectos[[#This Row],[Actuales]]</f>
        <v>0</v>
      </c>
      <c r="H2504">
        <f>LEN(Tabla_Consulta_desde_proyectos[[#This Row],[PRYApath]])/5-1</f>
        <v>2</v>
      </c>
    </row>
    <row r="2505" spans="1:8" hidden="1" x14ac:dyDescent="0.3">
      <c r="A2505" t="s">
        <v>87</v>
      </c>
      <c r="B2505" t="s">
        <v>7595</v>
      </c>
      <c r="C2505" t="s">
        <v>1094</v>
      </c>
      <c r="D2505" t="s">
        <v>7596</v>
      </c>
      <c r="F25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5">
        <f>Tabla_Consulta_desde_proyectos[[#This Row],[PRYRAhoras]]-Tabla_Consulta_desde_proyectos[[#This Row],[Actuales]]</f>
        <v>0</v>
      </c>
      <c r="H2505">
        <f>LEN(Tabla_Consulta_desde_proyectos[[#This Row],[PRYApath]])/5-1</f>
        <v>2</v>
      </c>
    </row>
    <row r="2506" spans="1:8" hidden="1" x14ac:dyDescent="0.3">
      <c r="A2506" t="s">
        <v>87</v>
      </c>
      <c r="B2506" t="s">
        <v>7597</v>
      </c>
      <c r="C2506" t="s">
        <v>3904</v>
      </c>
      <c r="D2506" t="s">
        <v>7598</v>
      </c>
      <c r="F25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6">
        <f>Tabla_Consulta_desde_proyectos[[#This Row],[PRYRAhoras]]-Tabla_Consulta_desde_proyectos[[#This Row],[Actuales]]</f>
        <v>0</v>
      </c>
      <c r="H2506">
        <f>LEN(Tabla_Consulta_desde_proyectos[[#This Row],[PRYApath]])/5-1</f>
        <v>2</v>
      </c>
    </row>
    <row r="2507" spans="1:8" hidden="1" x14ac:dyDescent="0.3">
      <c r="A2507" t="s">
        <v>87</v>
      </c>
      <c r="B2507" t="s">
        <v>7599</v>
      </c>
      <c r="C2507" t="s">
        <v>3905</v>
      </c>
      <c r="D2507" t="s">
        <v>7600</v>
      </c>
      <c r="F25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7">
        <f>Tabla_Consulta_desde_proyectos[[#This Row],[PRYRAhoras]]-Tabla_Consulta_desde_proyectos[[#This Row],[Actuales]]</f>
        <v>0</v>
      </c>
      <c r="H2507">
        <f>LEN(Tabla_Consulta_desde_proyectos[[#This Row],[PRYApath]])/5-1</f>
        <v>2</v>
      </c>
    </row>
    <row r="2508" spans="1:8" hidden="1" x14ac:dyDescent="0.3">
      <c r="A2508" t="s">
        <v>87</v>
      </c>
      <c r="B2508" t="s">
        <v>7601</v>
      </c>
      <c r="C2508" t="s">
        <v>4336</v>
      </c>
      <c r="D2508" t="s">
        <v>6400</v>
      </c>
      <c r="F25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8">
        <f>Tabla_Consulta_desde_proyectos[[#This Row],[PRYRAhoras]]-Tabla_Consulta_desde_proyectos[[#This Row],[Actuales]]</f>
        <v>0</v>
      </c>
      <c r="H2508">
        <f>LEN(Tabla_Consulta_desde_proyectos[[#This Row],[PRYApath]])/5-1</f>
        <v>2</v>
      </c>
    </row>
    <row r="2509" spans="1:8" hidden="1" x14ac:dyDescent="0.3">
      <c r="A2509" t="s">
        <v>87</v>
      </c>
      <c r="B2509" t="s">
        <v>7602</v>
      </c>
      <c r="C2509" t="s">
        <v>4337</v>
      </c>
      <c r="D2509" t="s">
        <v>7603</v>
      </c>
      <c r="F25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09">
        <f>Tabla_Consulta_desde_proyectos[[#This Row],[PRYRAhoras]]-Tabla_Consulta_desde_proyectos[[#This Row],[Actuales]]</f>
        <v>0</v>
      </c>
      <c r="H2509">
        <f>LEN(Tabla_Consulta_desde_proyectos[[#This Row],[PRYApath]])/5-1</f>
        <v>2</v>
      </c>
    </row>
    <row r="2510" spans="1:8" hidden="1" x14ac:dyDescent="0.3">
      <c r="A2510" t="s">
        <v>87</v>
      </c>
      <c r="B2510" t="s">
        <v>5636</v>
      </c>
      <c r="C2510" t="s">
        <v>1094</v>
      </c>
      <c r="D2510" t="s">
        <v>7604</v>
      </c>
      <c r="F25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0">
        <f>Tabla_Consulta_desde_proyectos[[#This Row],[PRYRAhoras]]-Tabla_Consulta_desde_proyectos[[#This Row],[Actuales]]</f>
        <v>0</v>
      </c>
      <c r="H2510">
        <f>LEN(Tabla_Consulta_desde_proyectos[[#This Row],[PRYApath]])/5-1</f>
        <v>1</v>
      </c>
    </row>
    <row r="2511" spans="1:8" hidden="1" x14ac:dyDescent="0.3">
      <c r="A2511" t="s">
        <v>87</v>
      </c>
      <c r="B2511" t="s">
        <v>5637</v>
      </c>
      <c r="C2511" t="s">
        <v>3904</v>
      </c>
      <c r="D2511" t="s">
        <v>7605</v>
      </c>
      <c r="F25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1">
        <f>Tabla_Consulta_desde_proyectos[[#This Row],[PRYRAhoras]]-Tabla_Consulta_desde_proyectos[[#This Row],[Actuales]]</f>
        <v>0</v>
      </c>
      <c r="H2511">
        <f>LEN(Tabla_Consulta_desde_proyectos[[#This Row],[PRYApath]])/5-1</f>
        <v>1</v>
      </c>
    </row>
    <row r="2512" spans="1:8" hidden="1" x14ac:dyDescent="0.3">
      <c r="A2512" t="s">
        <v>87</v>
      </c>
      <c r="B2512" t="s">
        <v>4550</v>
      </c>
      <c r="C2512" t="s">
        <v>1093</v>
      </c>
      <c r="D2512" t="s">
        <v>7606</v>
      </c>
      <c r="F25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2">
        <f>Tabla_Consulta_desde_proyectos[[#This Row],[PRYRAhoras]]-Tabla_Consulta_desde_proyectos[[#This Row],[Actuales]]</f>
        <v>0</v>
      </c>
      <c r="H2512">
        <f>LEN(Tabla_Consulta_desde_proyectos[[#This Row],[PRYApath]])/5-1</f>
        <v>0</v>
      </c>
    </row>
    <row r="2513" spans="1:8" hidden="1" x14ac:dyDescent="0.3">
      <c r="A2513" t="s">
        <v>87</v>
      </c>
      <c r="B2513" t="s">
        <v>4551</v>
      </c>
      <c r="C2513" t="s">
        <v>326</v>
      </c>
      <c r="D2513" t="s">
        <v>7607</v>
      </c>
      <c r="F25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3">
        <f>Tabla_Consulta_desde_proyectos[[#This Row],[PRYRAhoras]]-Tabla_Consulta_desde_proyectos[[#This Row],[Actuales]]</f>
        <v>0</v>
      </c>
      <c r="H2513">
        <f>LEN(Tabla_Consulta_desde_proyectos[[#This Row],[PRYApath]])/5-1</f>
        <v>1</v>
      </c>
    </row>
    <row r="2514" spans="1:8" hidden="1" x14ac:dyDescent="0.3">
      <c r="A2514" t="s">
        <v>87</v>
      </c>
      <c r="B2514" t="s">
        <v>5195</v>
      </c>
      <c r="C2514" t="s">
        <v>1087</v>
      </c>
      <c r="D2514" t="s">
        <v>7608</v>
      </c>
      <c r="F25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4">
        <f>Tabla_Consulta_desde_proyectos[[#This Row],[PRYRAhoras]]-Tabla_Consulta_desde_proyectos[[#This Row],[Actuales]]</f>
        <v>0</v>
      </c>
      <c r="H2514">
        <f>LEN(Tabla_Consulta_desde_proyectos[[#This Row],[PRYApath]])/5-1</f>
        <v>1</v>
      </c>
    </row>
    <row r="2515" spans="1:8" hidden="1" x14ac:dyDescent="0.3">
      <c r="A2515" t="s">
        <v>87</v>
      </c>
      <c r="B2515" t="s">
        <v>4959</v>
      </c>
      <c r="C2515" t="s">
        <v>1088</v>
      </c>
      <c r="D2515" t="s">
        <v>7609</v>
      </c>
      <c r="F25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5">
        <f>Tabla_Consulta_desde_proyectos[[#This Row],[PRYRAhoras]]-Tabla_Consulta_desde_proyectos[[#This Row],[Actuales]]</f>
        <v>0</v>
      </c>
      <c r="H2515">
        <f>LEN(Tabla_Consulta_desde_proyectos[[#This Row],[PRYApath]])/5-1</f>
        <v>1</v>
      </c>
    </row>
    <row r="2516" spans="1:8" hidden="1" x14ac:dyDescent="0.3">
      <c r="A2516" t="s">
        <v>87</v>
      </c>
      <c r="B2516" t="s">
        <v>5510</v>
      </c>
      <c r="C2516" t="s">
        <v>1092</v>
      </c>
      <c r="D2516" t="s">
        <v>7610</v>
      </c>
      <c r="F25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6">
        <f>Tabla_Consulta_desde_proyectos[[#This Row],[PRYRAhoras]]-Tabla_Consulta_desde_proyectos[[#This Row],[Actuales]]</f>
        <v>0</v>
      </c>
      <c r="H2516">
        <f>LEN(Tabla_Consulta_desde_proyectos[[#This Row],[PRYApath]])/5-1</f>
        <v>1</v>
      </c>
    </row>
    <row r="2517" spans="1:8" hidden="1" x14ac:dyDescent="0.3">
      <c r="A2517" t="s">
        <v>87</v>
      </c>
      <c r="B2517" t="s">
        <v>5512</v>
      </c>
      <c r="C2517" t="s">
        <v>1093</v>
      </c>
      <c r="D2517" t="s">
        <v>7611</v>
      </c>
      <c r="F25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7">
        <f>Tabla_Consulta_desde_proyectos[[#This Row],[PRYRAhoras]]-Tabla_Consulta_desde_proyectos[[#This Row],[Actuales]]</f>
        <v>0</v>
      </c>
      <c r="H2517">
        <f>LEN(Tabla_Consulta_desde_proyectos[[#This Row],[PRYApath]])/5-1</f>
        <v>1</v>
      </c>
    </row>
    <row r="2518" spans="1:8" hidden="1" x14ac:dyDescent="0.3">
      <c r="A2518" t="s">
        <v>87</v>
      </c>
      <c r="B2518" t="s">
        <v>5198</v>
      </c>
      <c r="C2518" t="s">
        <v>1094</v>
      </c>
      <c r="D2518" t="s">
        <v>7612</v>
      </c>
      <c r="F25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8">
        <f>Tabla_Consulta_desde_proyectos[[#This Row],[PRYRAhoras]]-Tabla_Consulta_desde_proyectos[[#This Row],[Actuales]]</f>
        <v>0</v>
      </c>
      <c r="H2518">
        <f>LEN(Tabla_Consulta_desde_proyectos[[#This Row],[PRYApath]])/5-1</f>
        <v>1</v>
      </c>
    </row>
    <row r="2519" spans="1:8" hidden="1" x14ac:dyDescent="0.3">
      <c r="A2519" t="s">
        <v>87</v>
      </c>
      <c r="B2519" t="s">
        <v>4962</v>
      </c>
      <c r="C2519" t="s">
        <v>3904</v>
      </c>
      <c r="D2519" t="s">
        <v>7613</v>
      </c>
      <c r="F25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19">
        <f>Tabla_Consulta_desde_proyectos[[#This Row],[PRYRAhoras]]-Tabla_Consulta_desde_proyectos[[#This Row],[Actuales]]</f>
        <v>0</v>
      </c>
      <c r="H2519">
        <f>LEN(Tabla_Consulta_desde_proyectos[[#This Row],[PRYApath]])/5-1</f>
        <v>1</v>
      </c>
    </row>
    <row r="2520" spans="1:8" hidden="1" x14ac:dyDescent="0.3">
      <c r="A2520" t="s">
        <v>87</v>
      </c>
      <c r="B2520" t="s">
        <v>5199</v>
      </c>
      <c r="C2520" t="s">
        <v>3905</v>
      </c>
      <c r="D2520" t="s">
        <v>7614</v>
      </c>
      <c r="F25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0">
        <f>Tabla_Consulta_desde_proyectos[[#This Row],[PRYRAhoras]]-Tabla_Consulta_desde_proyectos[[#This Row],[Actuales]]</f>
        <v>0</v>
      </c>
      <c r="H2520">
        <f>LEN(Tabla_Consulta_desde_proyectos[[#This Row],[PRYApath]])/5-1</f>
        <v>1</v>
      </c>
    </row>
    <row r="2521" spans="1:8" hidden="1" x14ac:dyDescent="0.3">
      <c r="A2521" t="s">
        <v>87</v>
      </c>
      <c r="B2521" t="s">
        <v>4552</v>
      </c>
      <c r="C2521" t="s">
        <v>1094</v>
      </c>
      <c r="D2521" t="s">
        <v>7615</v>
      </c>
      <c r="F25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1">
        <f>Tabla_Consulta_desde_proyectos[[#This Row],[PRYRAhoras]]-Tabla_Consulta_desde_proyectos[[#This Row],[Actuales]]</f>
        <v>0</v>
      </c>
      <c r="H2521">
        <f>LEN(Tabla_Consulta_desde_proyectos[[#This Row],[PRYApath]])/5-1</f>
        <v>0</v>
      </c>
    </row>
    <row r="2522" spans="1:8" hidden="1" x14ac:dyDescent="0.3">
      <c r="A2522" t="s">
        <v>87</v>
      </c>
      <c r="B2522" t="s">
        <v>4527</v>
      </c>
      <c r="C2522" t="s">
        <v>326</v>
      </c>
      <c r="D2522" t="s">
        <v>7616</v>
      </c>
      <c r="F25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2">
        <f>Tabla_Consulta_desde_proyectos[[#This Row],[PRYRAhoras]]-Tabla_Consulta_desde_proyectos[[#This Row],[Actuales]]</f>
        <v>0</v>
      </c>
      <c r="H2522">
        <f>LEN(Tabla_Consulta_desde_proyectos[[#This Row],[PRYApath]])/5-1</f>
        <v>1</v>
      </c>
    </row>
    <row r="2523" spans="1:8" hidden="1" x14ac:dyDescent="0.3">
      <c r="A2523" t="s">
        <v>87</v>
      </c>
      <c r="B2523" t="s">
        <v>4528</v>
      </c>
      <c r="C2523" t="s">
        <v>1087</v>
      </c>
      <c r="D2523" t="s">
        <v>7617</v>
      </c>
      <c r="F25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3">
        <f>Tabla_Consulta_desde_proyectos[[#This Row],[PRYRAhoras]]-Tabla_Consulta_desde_proyectos[[#This Row],[Actuales]]</f>
        <v>0</v>
      </c>
      <c r="H2523">
        <f>LEN(Tabla_Consulta_desde_proyectos[[#This Row],[PRYApath]])/5-1</f>
        <v>1</v>
      </c>
    </row>
    <row r="2524" spans="1:8" hidden="1" x14ac:dyDescent="0.3">
      <c r="A2524" t="s">
        <v>87</v>
      </c>
      <c r="B2524" t="s">
        <v>4529</v>
      </c>
      <c r="C2524" t="s">
        <v>1088</v>
      </c>
      <c r="D2524" t="s">
        <v>7618</v>
      </c>
      <c r="F25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4">
        <f>Tabla_Consulta_desde_proyectos[[#This Row],[PRYRAhoras]]-Tabla_Consulta_desde_proyectos[[#This Row],[Actuales]]</f>
        <v>0</v>
      </c>
      <c r="H2524">
        <f>LEN(Tabla_Consulta_desde_proyectos[[#This Row],[PRYApath]])/5-1</f>
        <v>1</v>
      </c>
    </row>
    <row r="2525" spans="1:8" hidden="1" x14ac:dyDescent="0.3">
      <c r="A2525" t="s">
        <v>87</v>
      </c>
      <c r="B2525" t="s">
        <v>4530</v>
      </c>
      <c r="C2525" t="s">
        <v>1092</v>
      </c>
      <c r="D2525" t="s">
        <v>7619</v>
      </c>
      <c r="F25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5">
        <f>Tabla_Consulta_desde_proyectos[[#This Row],[PRYRAhoras]]-Tabla_Consulta_desde_proyectos[[#This Row],[Actuales]]</f>
        <v>0</v>
      </c>
      <c r="H2525">
        <f>LEN(Tabla_Consulta_desde_proyectos[[#This Row],[PRYApath]])/5-1</f>
        <v>1</v>
      </c>
    </row>
    <row r="2526" spans="1:8" hidden="1" x14ac:dyDescent="0.3">
      <c r="A2526" t="s">
        <v>87</v>
      </c>
      <c r="B2526" t="s">
        <v>6418</v>
      </c>
      <c r="C2526" t="s">
        <v>3904</v>
      </c>
      <c r="D2526" t="s">
        <v>7620</v>
      </c>
      <c r="F25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6">
        <f>Tabla_Consulta_desde_proyectos[[#This Row],[PRYRAhoras]]-Tabla_Consulta_desde_proyectos[[#This Row],[Actuales]]</f>
        <v>0</v>
      </c>
      <c r="H2526">
        <f>LEN(Tabla_Consulta_desde_proyectos[[#This Row],[PRYApath]])/5-1</f>
        <v>0</v>
      </c>
    </row>
    <row r="2527" spans="1:8" hidden="1" x14ac:dyDescent="0.3">
      <c r="A2527" t="s">
        <v>87</v>
      </c>
      <c r="B2527" t="s">
        <v>5029</v>
      </c>
      <c r="C2527" t="s">
        <v>326</v>
      </c>
      <c r="D2527" t="s">
        <v>7564</v>
      </c>
      <c r="F25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7">
        <f>Tabla_Consulta_desde_proyectos[[#This Row],[PRYRAhoras]]-Tabla_Consulta_desde_proyectos[[#This Row],[Actuales]]</f>
        <v>0</v>
      </c>
      <c r="H2527">
        <f>LEN(Tabla_Consulta_desde_proyectos[[#This Row],[PRYApath]])/5-1</f>
        <v>1</v>
      </c>
    </row>
    <row r="2528" spans="1:8" hidden="1" x14ac:dyDescent="0.3">
      <c r="A2528" t="s">
        <v>87</v>
      </c>
      <c r="B2528" t="s">
        <v>5394</v>
      </c>
      <c r="C2528" t="s">
        <v>1087</v>
      </c>
      <c r="D2528" t="s">
        <v>7621</v>
      </c>
      <c r="F25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8">
        <f>Tabla_Consulta_desde_proyectos[[#This Row],[PRYRAhoras]]-Tabla_Consulta_desde_proyectos[[#This Row],[Actuales]]</f>
        <v>0</v>
      </c>
      <c r="H2528">
        <f>LEN(Tabla_Consulta_desde_proyectos[[#This Row],[PRYApath]])/5-1</f>
        <v>1</v>
      </c>
    </row>
    <row r="2529" spans="1:8" hidden="1" x14ac:dyDescent="0.3">
      <c r="A2529" t="s">
        <v>87</v>
      </c>
      <c r="B2529" t="s">
        <v>5030</v>
      </c>
      <c r="C2529" t="s">
        <v>1088</v>
      </c>
      <c r="D2529" t="s">
        <v>6400</v>
      </c>
      <c r="F25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29">
        <f>Tabla_Consulta_desde_proyectos[[#This Row],[PRYRAhoras]]-Tabla_Consulta_desde_proyectos[[#This Row],[Actuales]]</f>
        <v>0</v>
      </c>
      <c r="H2529">
        <f>LEN(Tabla_Consulta_desde_proyectos[[#This Row],[PRYApath]])/5-1</f>
        <v>1</v>
      </c>
    </row>
    <row r="2530" spans="1:8" hidden="1" x14ac:dyDescent="0.3">
      <c r="A2530" t="s">
        <v>87</v>
      </c>
      <c r="B2530" t="s">
        <v>6422</v>
      </c>
      <c r="C2530" t="s">
        <v>3905</v>
      </c>
      <c r="D2530" t="s">
        <v>7622</v>
      </c>
      <c r="F25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0">
        <f>Tabla_Consulta_desde_proyectos[[#This Row],[PRYRAhoras]]-Tabla_Consulta_desde_proyectos[[#This Row],[Actuales]]</f>
        <v>0</v>
      </c>
      <c r="H2530">
        <f>LEN(Tabla_Consulta_desde_proyectos[[#This Row],[PRYApath]])/5-1</f>
        <v>0</v>
      </c>
    </row>
    <row r="2531" spans="1:8" hidden="1" x14ac:dyDescent="0.3">
      <c r="A2531" t="s">
        <v>87</v>
      </c>
      <c r="B2531" t="s">
        <v>5951</v>
      </c>
      <c r="C2531" t="s">
        <v>326</v>
      </c>
      <c r="D2531" t="s">
        <v>7623</v>
      </c>
      <c r="F25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1">
        <f>Tabla_Consulta_desde_proyectos[[#This Row],[PRYRAhoras]]-Tabla_Consulta_desde_proyectos[[#This Row],[Actuales]]</f>
        <v>0</v>
      </c>
      <c r="H2531">
        <f>LEN(Tabla_Consulta_desde_proyectos[[#This Row],[PRYApath]])/5-1</f>
        <v>1</v>
      </c>
    </row>
    <row r="2532" spans="1:8" hidden="1" x14ac:dyDescent="0.3">
      <c r="A2532" t="s">
        <v>87</v>
      </c>
      <c r="B2532" t="s">
        <v>5952</v>
      </c>
      <c r="C2532" t="s">
        <v>1087</v>
      </c>
      <c r="D2532" t="s">
        <v>7624</v>
      </c>
      <c r="F25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2">
        <f>Tabla_Consulta_desde_proyectos[[#This Row],[PRYRAhoras]]-Tabla_Consulta_desde_proyectos[[#This Row],[Actuales]]</f>
        <v>0</v>
      </c>
      <c r="H2532">
        <f>LEN(Tabla_Consulta_desde_proyectos[[#This Row],[PRYApath]])/5-1</f>
        <v>1</v>
      </c>
    </row>
    <row r="2533" spans="1:8" hidden="1" x14ac:dyDescent="0.3">
      <c r="A2533" t="s">
        <v>87</v>
      </c>
      <c r="B2533" t="s">
        <v>6427</v>
      </c>
      <c r="C2533" t="s">
        <v>4336</v>
      </c>
      <c r="D2533" t="s">
        <v>7625</v>
      </c>
      <c r="F25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3">
        <f>Tabla_Consulta_desde_proyectos[[#This Row],[PRYRAhoras]]-Tabla_Consulta_desde_proyectos[[#This Row],[Actuales]]</f>
        <v>0</v>
      </c>
      <c r="H2533">
        <f>LEN(Tabla_Consulta_desde_proyectos[[#This Row],[PRYApath]])/5-1</f>
        <v>0</v>
      </c>
    </row>
    <row r="2534" spans="1:8" hidden="1" x14ac:dyDescent="0.3">
      <c r="A2534" t="s">
        <v>87</v>
      </c>
      <c r="B2534" t="s">
        <v>6430</v>
      </c>
      <c r="C2534" t="s">
        <v>326</v>
      </c>
      <c r="D2534" t="s">
        <v>7027</v>
      </c>
      <c r="F25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4">
        <f>Tabla_Consulta_desde_proyectos[[#This Row],[PRYRAhoras]]-Tabla_Consulta_desde_proyectos[[#This Row],[Actuales]]</f>
        <v>0</v>
      </c>
      <c r="H2534">
        <f>LEN(Tabla_Consulta_desde_proyectos[[#This Row],[PRYApath]])/5-1</f>
        <v>1</v>
      </c>
    </row>
    <row r="2535" spans="1:8" hidden="1" x14ac:dyDescent="0.3">
      <c r="A2535" t="s">
        <v>87</v>
      </c>
      <c r="B2535" t="s">
        <v>6431</v>
      </c>
      <c r="C2535" t="s">
        <v>1087</v>
      </c>
      <c r="D2535" t="s">
        <v>7028</v>
      </c>
      <c r="F25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5">
        <f>Tabla_Consulta_desde_proyectos[[#This Row],[PRYRAhoras]]-Tabla_Consulta_desde_proyectos[[#This Row],[Actuales]]</f>
        <v>0</v>
      </c>
      <c r="H2535">
        <f>LEN(Tabla_Consulta_desde_proyectos[[#This Row],[PRYApath]])/5-1</f>
        <v>1</v>
      </c>
    </row>
    <row r="2536" spans="1:8" hidden="1" x14ac:dyDescent="0.3">
      <c r="A2536" t="s">
        <v>87</v>
      </c>
      <c r="B2536" t="s">
        <v>6136</v>
      </c>
      <c r="C2536" t="s">
        <v>1088</v>
      </c>
      <c r="D2536" t="s">
        <v>7029</v>
      </c>
      <c r="F25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6">
        <f>Tabla_Consulta_desde_proyectos[[#This Row],[PRYRAhoras]]-Tabla_Consulta_desde_proyectos[[#This Row],[Actuales]]</f>
        <v>0</v>
      </c>
      <c r="H2536">
        <f>LEN(Tabla_Consulta_desde_proyectos[[#This Row],[PRYApath]])/5-1</f>
        <v>1</v>
      </c>
    </row>
    <row r="2537" spans="1:8" hidden="1" x14ac:dyDescent="0.3">
      <c r="A2537" t="s">
        <v>87</v>
      </c>
      <c r="B2537" t="s">
        <v>6137</v>
      </c>
      <c r="C2537" t="s">
        <v>1092</v>
      </c>
      <c r="D2537" t="s">
        <v>7030</v>
      </c>
      <c r="F25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7">
        <f>Tabla_Consulta_desde_proyectos[[#This Row],[PRYRAhoras]]-Tabla_Consulta_desde_proyectos[[#This Row],[Actuales]]</f>
        <v>0</v>
      </c>
      <c r="H2537">
        <f>LEN(Tabla_Consulta_desde_proyectos[[#This Row],[PRYApath]])/5-1</f>
        <v>1</v>
      </c>
    </row>
    <row r="2538" spans="1:8" hidden="1" x14ac:dyDescent="0.3">
      <c r="A2538" t="s">
        <v>87</v>
      </c>
      <c r="B2538" t="s">
        <v>6432</v>
      </c>
      <c r="C2538" t="s">
        <v>1093</v>
      </c>
      <c r="D2538" t="s">
        <v>7031</v>
      </c>
      <c r="F25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8">
        <f>Tabla_Consulta_desde_proyectos[[#This Row],[PRYRAhoras]]-Tabla_Consulta_desde_proyectos[[#This Row],[Actuales]]</f>
        <v>0</v>
      </c>
      <c r="H2538">
        <f>LEN(Tabla_Consulta_desde_proyectos[[#This Row],[PRYApath]])/5-1</f>
        <v>1</v>
      </c>
    </row>
    <row r="2539" spans="1:8" hidden="1" x14ac:dyDescent="0.3">
      <c r="A2539" t="s">
        <v>87</v>
      </c>
      <c r="B2539" t="s">
        <v>6438</v>
      </c>
      <c r="C2539" t="s">
        <v>7556</v>
      </c>
      <c r="D2539" t="s">
        <v>7500</v>
      </c>
      <c r="F25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39">
        <f>Tabla_Consulta_desde_proyectos[[#This Row],[PRYRAhoras]]-Tabla_Consulta_desde_proyectos[[#This Row],[Actuales]]</f>
        <v>0</v>
      </c>
      <c r="H2539">
        <f>LEN(Tabla_Consulta_desde_proyectos[[#This Row],[PRYApath]])/5-1</f>
        <v>0</v>
      </c>
    </row>
    <row r="2540" spans="1:8" hidden="1" x14ac:dyDescent="0.3">
      <c r="A2540" t="s">
        <v>87</v>
      </c>
      <c r="B2540" t="s">
        <v>6441</v>
      </c>
      <c r="C2540" t="s">
        <v>326</v>
      </c>
      <c r="D2540" t="s">
        <v>7088</v>
      </c>
      <c r="F25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0">
        <f>Tabla_Consulta_desde_proyectos[[#This Row],[PRYRAhoras]]-Tabla_Consulta_desde_proyectos[[#This Row],[Actuales]]</f>
        <v>0</v>
      </c>
      <c r="H2540">
        <f>LEN(Tabla_Consulta_desde_proyectos[[#This Row],[PRYApath]])/5-1</f>
        <v>1</v>
      </c>
    </row>
    <row r="2541" spans="1:8" hidden="1" x14ac:dyDescent="0.3">
      <c r="A2541" t="s">
        <v>87</v>
      </c>
      <c r="B2541" t="s">
        <v>6442</v>
      </c>
      <c r="C2541" t="s">
        <v>1087</v>
      </c>
      <c r="D2541" t="s">
        <v>7089</v>
      </c>
      <c r="F25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1">
        <f>Tabla_Consulta_desde_proyectos[[#This Row],[PRYRAhoras]]-Tabla_Consulta_desde_proyectos[[#This Row],[Actuales]]</f>
        <v>0</v>
      </c>
      <c r="H2541">
        <f>LEN(Tabla_Consulta_desde_proyectos[[#This Row],[PRYApath]])/5-1</f>
        <v>1</v>
      </c>
    </row>
    <row r="2542" spans="1:8" hidden="1" x14ac:dyDescent="0.3">
      <c r="A2542" t="s">
        <v>87</v>
      </c>
      <c r="B2542" t="s">
        <v>6443</v>
      </c>
      <c r="C2542" t="s">
        <v>1088</v>
      </c>
      <c r="D2542" t="s">
        <v>7090</v>
      </c>
      <c r="F25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2">
        <f>Tabla_Consulta_desde_proyectos[[#This Row],[PRYRAhoras]]-Tabla_Consulta_desde_proyectos[[#This Row],[Actuales]]</f>
        <v>0</v>
      </c>
      <c r="H2542">
        <f>LEN(Tabla_Consulta_desde_proyectos[[#This Row],[PRYApath]])/5-1</f>
        <v>1</v>
      </c>
    </row>
    <row r="2543" spans="1:8" hidden="1" x14ac:dyDescent="0.3">
      <c r="A2543" t="s">
        <v>87</v>
      </c>
      <c r="B2543" t="s">
        <v>6444</v>
      </c>
      <c r="C2543" t="s">
        <v>1092</v>
      </c>
      <c r="D2543" t="s">
        <v>7091</v>
      </c>
      <c r="F25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3">
        <f>Tabla_Consulta_desde_proyectos[[#This Row],[PRYRAhoras]]-Tabla_Consulta_desde_proyectos[[#This Row],[Actuales]]</f>
        <v>0</v>
      </c>
      <c r="H2543">
        <f>LEN(Tabla_Consulta_desde_proyectos[[#This Row],[PRYApath]])/5-1</f>
        <v>1</v>
      </c>
    </row>
    <row r="2544" spans="1:8" hidden="1" x14ac:dyDescent="0.3">
      <c r="A2544" t="s">
        <v>87</v>
      </c>
      <c r="B2544" t="s">
        <v>6445</v>
      </c>
      <c r="C2544" t="s">
        <v>1093</v>
      </c>
      <c r="D2544" t="s">
        <v>7092</v>
      </c>
      <c r="F25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4">
        <f>Tabla_Consulta_desde_proyectos[[#This Row],[PRYRAhoras]]-Tabla_Consulta_desde_proyectos[[#This Row],[Actuales]]</f>
        <v>0</v>
      </c>
      <c r="H2544">
        <f>LEN(Tabla_Consulta_desde_proyectos[[#This Row],[PRYApath]])/5-1</f>
        <v>1</v>
      </c>
    </row>
    <row r="2545" spans="1:8" hidden="1" x14ac:dyDescent="0.3">
      <c r="A2545" t="s">
        <v>87</v>
      </c>
      <c r="B2545" t="s">
        <v>6446</v>
      </c>
      <c r="C2545" t="s">
        <v>1094</v>
      </c>
      <c r="D2545" t="s">
        <v>7093</v>
      </c>
      <c r="F25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5">
        <f>Tabla_Consulta_desde_proyectos[[#This Row],[PRYRAhoras]]-Tabla_Consulta_desde_proyectos[[#This Row],[Actuales]]</f>
        <v>0</v>
      </c>
      <c r="H2545">
        <f>LEN(Tabla_Consulta_desde_proyectos[[#This Row],[PRYApath]])/5-1</f>
        <v>1</v>
      </c>
    </row>
    <row r="2546" spans="1:8" hidden="1" x14ac:dyDescent="0.3">
      <c r="A2546" t="s">
        <v>87</v>
      </c>
      <c r="B2546" t="s">
        <v>6447</v>
      </c>
      <c r="C2546" t="s">
        <v>3904</v>
      </c>
      <c r="D2546" t="s">
        <v>7094</v>
      </c>
      <c r="F25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6">
        <f>Tabla_Consulta_desde_proyectos[[#This Row],[PRYRAhoras]]-Tabla_Consulta_desde_proyectos[[#This Row],[Actuales]]</f>
        <v>0</v>
      </c>
      <c r="H2546">
        <f>LEN(Tabla_Consulta_desde_proyectos[[#This Row],[PRYApath]])/5-1</f>
        <v>1</v>
      </c>
    </row>
    <row r="2547" spans="1:8" hidden="1" x14ac:dyDescent="0.3">
      <c r="A2547" t="s">
        <v>87</v>
      </c>
      <c r="B2547" t="s">
        <v>6448</v>
      </c>
      <c r="C2547" t="s">
        <v>3905</v>
      </c>
      <c r="D2547" t="s">
        <v>7095</v>
      </c>
      <c r="F25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7">
        <f>Tabla_Consulta_desde_proyectos[[#This Row],[PRYRAhoras]]-Tabla_Consulta_desde_proyectos[[#This Row],[Actuales]]</f>
        <v>0</v>
      </c>
      <c r="H2547">
        <f>LEN(Tabla_Consulta_desde_proyectos[[#This Row],[PRYApath]])/5-1</f>
        <v>1</v>
      </c>
    </row>
    <row r="2548" spans="1:8" hidden="1" x14ac:dyDescent="0.3">
      <c r="A2548" t="s">
        <v>87</v>
      </c>
      <c r="B2548" t="s">
        <v>6449</v>
      </c>
      <c r="C2548" t="s">
        <v>4336</v>
      </c>
      <c r="D2548" t="s">
        <v>7096</v>
      </c>
      <c r="F25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8">
        <f>Tabla_Consulta_desde_proyectos[[#This Row],[PRYRAhoras]]-Tabla_Consulta_desde_proyectos[[#This Row],[Actuales]]</f>
        <v>0</v>
      </c>
      <c r="H2548">
        <f>LEN(Tabla_Consulta_desde_proyectos[[#This Row],[PRYApath]])/5-1</f>
        <v>1</v>
      </c>
    </row>
    <row r="2549" spans="1:8" hidden="1" x14ac:dyDescent="0.3">
      <c r="A2549" t="s">
        <v>87</v>
      </c>
      <c r="B2549" t="s">
        <v>6450</v>
      </c>
      <c r="C2549" t="s">
        <v>4337</v>
      </c>
      <c r="D2549" t="s">
        <v>7097</v>
      </c>
      <c r="F25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49">
        <f>Tabla_Consulta_desde_proyectos[[#This Row],[PRYRAhoras]]-Tabla_Consulta_desde_proyectos[[#This Row],[Actuales]]</f>
        <v>0</v>
      </c>
      <c r="H2549">
        <f>LEN(Tabla_Consulta_desde_proyectos[[#This Row],[PRYApath]])/5-1</f>
        <v>1</v>
      </c>
    </row>
    <row r="2550" spans="1:8" hidden="1" x14ac:dyDescent="0.3">
      <c r="A2550" t="s">
        <v>87</v>
      </c>
      <c r="B2550" t="s">
        <v>6451</v>
      </c>
      <c r="C2550" t="s">
        <v>7556</v>
      </c>
      <c r="D2550" t="s">
        <v>7626</v>
      </c>
      <c r="F25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0">
        <f>Tabla_Consulta_desde_proyectos[[#This Row],[PRYRAhoras]]-Tabla_Consulta_desde_proyectos[[#This Row],[Actuales]]</f>
        <v>0</v>
      </c>
      <c r="H2550">
        <f>LEN(Tabla_Consulta_desde_proyectos[[#This Row],[PRYApath]])/5-1</f>
        <v>0</v>
      </c>
    </row>
    <row r="2551" spans="1:8" hidden="1" x14ac:dyDescent="0.3">
      <c r="A2551" t="s">
        <v>87</v>
      </c>
      <c r="B2551" t="s">
        <v>6454</v>
      </c>
      <c r="C2551" t="s">
        <v>326</v>
      </c>
      <c r="D2551" t="s">
        <v>7088</v>
      </c>
      <c r="F25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1">
        <f>Tabla_Consulta_desde_proyectos[[#This Row],[PRYRAhoras]]-Tabla_Consulta_desde_proyectos[[#This Row],[Actuales]]</f>
        <v>0</v>
      </c>
      <c r="H2551">
        <f>LEN(Tabla_Consulta_desde_proyectos[[#This Row],[PRYApath]])/5-1</f>
        <v>1</v>
      </c>
    </row>
    <row r="2552" spans="1:8" hidden="1" x14ac:dyDescent="0.3">
      <c r="A2552" t="s">
        <v>87</v>
      </c>
      <c r="B2552" t="s">
        <v>6455</v>
      </c>
      <c r="C2552" t="s">
        <v>1087</v>
      </c>
      <c r="D2552" t="s">
        <v>7089</v>
      </c>
      <c r="F25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2">
        <f>Tabla_Consulta_desde_proyectos[[#This Row],[PRYRAhoras]]-Tabla_Consulta_desde_proyectos[[#This Row],[Actuales]]</f>
        <v>0</v>
      </c>
      <c r="H2552">
        <f>LEN(Tabla_Consulta_desde_proyectos[[#This Row],[PRYApath]])/5-1</f>
        <v>1</v>
      </c>
    </row>
    <row r="2553" spans="1:8" hidden="1" x14ac:dyDescent="0.3">
      <c r="A2553" t="s">
        <v>87</v>
      </c>
      <c r="B2553" t="s">
        <v>6138</v>
      </c>
      <c r="C2553" t="s">
        <v>1088</v>
      </c>
      <c r="D2553" t="s">
        <v>7090</v>
      </c>
      <c r="F25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3">
        <f>Tabla_Consulta_desde_proyectos[[#This Row],[PRYRAhoras]]-Tabla_Consulta_desde_proyectos[[#This Row],[Actuales]]</f>
        <v>0</v>
      </c>
      <c r="H2553">
        <f>LEN(Tabla_Consulta_desde_proyectos[[#This Row],[PRYApath]])/5-1</f>
        <v>1</v>
      </c>
    </row>
    <row r="2554" spans="1:8" hidden="1" x14ac:dyDescent="0.3">
      <c r="A2554" t="s">
        <v>87</v>
      </c>
      <c r="B2554" t="s">
        <v>6456</v>
      </c>
      <c r="C2554" t="s">
        <v>1092</v>
      </c>
      <c r="D2554" t="s">
        <v>7091</v>
      </c>
      <c r="F25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4">
        <f>Tabla_Consulta_desde_proyectos[[#This Row],[PRYRAhoras]]-Tabla_Consulta_desde_proyectos[[#This Row],[Actuales]]</f>
        <v>0</v>
      </c>
      <c r="H2554">
        <f>LEN(Tabla_Consulta_desde_proyectos[[#This Row],[PRYApath]])/5-1</f>
        <v>1</v>
      </c>
    </row>
    <row r="2555" spans="1:8" hidden="1" x14ac:dyDescent="0.3">
      <c r="A2555" t="s">
        <v>87</v>
      </c>
      <c r="B2555" t="s">
        <v>6457</v>
      </c>
      <c r="C2555" t="s">
        <v>1093</v>
      </c>
      <c r="D2555" t="s">
        <v>7092</v>
      </c>
      <c r="F25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5">
        <f>Tabla_Consulta_desde_proyectos[[#This Row],[PRYRAhoras]]-Tabla_Consulta_desde_proyectos[[#This Row],[Actuales]]</f>
        <v>0</v>
      </c>
      <c r="H2555">
        <f>LEN(Tabla_Consulta_desde_proyectos[[#This Row],[PRYApath]])/5-1</f>
        <v>1</v>
      </c>
    </row>
    <row r="2556" spans="1:8" hidden="1" x14ac:dyDescent="0.3">
      <c r="A2556" t="s">
        <v>87</v>
      </c>
      <c r="B2556" t="s">
        <v>6458</v>
      </c>
      <c r="C2556" t="s">
        <v>1094</v>
      </c>
      <c r="D2556" t="s">
        <v>7093</v>
      </c>
      <c r="F25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6">
        <f>Tabla_Consulta_desde_proyectos[[#This Row],[PRYRAhoras]]-Tabla_Consulta_desde_proyectos[[#This Row],[Actuales]]</f>
        <v>0</v>
      </c>
      <c r="H2556">
        <f>LEN(Tabla_Consulta_desde_proyectos[[#This Row],[PRYApath]])/5-1</f>
        <v>1</v>
      </c>
    </row>
    <row r="2557" spans="1:8" hidden="1" x14ac:dyDescent="0.3">
      <c r="A2557" t="s">
        <v>87</v>
      </c>
      <c r="B2557" t="s">
        <v>6459</v>
      </c>
      <c r="C2557" t="s">
        <v>3904</v>
      </c>
      <c r="D2557" t="s">
        <v>7094</v>
      </c>
      <c r="F25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7">
        <f>Tabla_Consulta_desde_proyectos[[#This Row],[PRYRAhoras]]-Tabla_Consulta_desde_proyectos[[#This Row],[Actuales]]</f>
        <v>0</v>
      </c>
      <c r="H2557">
        <f>LEN(Tabla_Consulta_desde_proyectos[[#This Row],[PRYApath]])/5-1</f>
        <v>1</v>
      </c>
    </row>
    <row r="2558" spans="1:8" hidden="1" x14ac:dyDescent="0.3">
      <c r="A2558" t="s">
        <v>87</v>
      </c>
      <c r="B2558" t="s">
        <v>6139</v>
      </c>
      <c r="C2558" t="s">
        <v>3905</v>
      </c>
      <c r="D2558" t="s">
        <v>7095</v>
      </c>
      <c r="F25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8">
        <f>Tabla_Consulta_desde_proyectos[[#This Row],[PRYRAhoras]]-Tabla_Consulta_desde_proyectos[[#This Row],[Actuales]]</f>
        <v>0</v>
      </c>
      <c r="H2558">
        <f>LEN(Tabla_Consulta_desde_proyectos[[#This Row],[PRYApath]])/5-1</f>
        <v>1</v>
      </c>
    </row>
    <row r="2559" spans="1:8" hidden="1" x14ac:dyDescent="0.3">
      <c r="A2559" t="s">
        <v>87</v>
      </c>
      <c r="B2559" t="s">
        <v>6460</v>
      </c>
      <c r="C2559" t="s">
        <v>4336</v>
      </c>
      <c r="D2559" t="s">
        <v>7096</v>
      </c>
      <c r="F25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59">
        <f>Tabla_Consulta_desde_proyectos[[#This Row],[PRYRAhoras]]-Tabla_Consulta_desde_proyectos[[#This Row],[Actuales]]</f>
        <v>0</v>
      </c>
      <c r="H2559">
        <f>LEN(Tabla_Consulta_desde_proyectos[[#This Row],[PRYApath]])/5-1</f>
        <v>1</v>
      </c>
    </row>
    <row r="2560" spans="1:8" hidden="1" x14ac:dyDescent="0.3">
      <c r="A2560" t="s">
        <v>87</v>
      </c>
      <c r="B2560" t="s">
        <v>6461</v>
      </c>
      <c r="C2560" t="s">
        <v>4337</v>
      </c>
      <c r="D2560" t="s">
        <v>7097</v>
      </c>
      <c r="F25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0">
        <f>Tabla_Consulta_desde_proyectos[[#This Row],[PRYRAhoras]]-Tabla_Consulta_desde_proyectos[[#This Row],[Actuales]]</f>
        <v>0</v>
      </c>
      <c r="H2560">
        <f>LEN(Tabla_Consulta_desde_proyectos[[#This Row],[PRYApath]])/5-1</f>
        <v>1</v>
      </c>
    </row>
    <row r="2561" spans="1:8" hidden="1" x14ac:dyDescent="0.3">
      <c r="A2561" t="s">
        <v>87</v>
      </c>
      <c r="B2561" t="s">
        <v>7325</v>
      </c>
      <c r="C2561" t="s">
        <v>4338</v>
      </c>
      <c r="D2561" t="s">
        <v>7100</v>
      </c>
      <c r="F25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1">
        <f>Tabla_Consulta_desde_proyectos[[#This Row],[PRYRAhoras]]-Tabla_Consulta_desde_proyectos[[#This Row],[Actuales]]</f>
        <v>0</v>
      </c>
      <c r="H2561">
        <f>LEN(Tabla_Consulta_desde_proyectos[[#This Row],[PRYApath]])/5-1</f>
        <v>1</v>
      </c>
    </row>
    <row r="2562" spans="1:8" hidden="1" x14ac:dyDescent="0.3">
      <c r="A2562" t="s">
        <v>87</v>
      </c>
      <c r="B2562" t="s">
        <v>6462</v>
      </c>
      <c r="C2562" t="s">
        <v>7128</v>
      </c>
      <c r="D2562" t="s">
        <v>7129</v>
      </c>
      <c r="E2562">
        <v>2.25</v>
      </c>
      <c r="F25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2.25</v>
      </c>
      <c r="G2562">
        <f>Tabla_Consulta_desde_proyectos[[#This Row],[PRYRAhoras]]-Tabla_Consulta_desde_proyectos[[#This Row],[Actuales]]</f>
        <v>0</v>
      </c>
      <c r="H2562">
        <f>LEN(Tabla_Consulta_desde_proyectos[[#This Row],[PRYApath]])/5-1</f>
        <v>0</v>
      </c>
    </row>
    <row r="2563" spans="1:8" hidden="1" x14ac:dyDescent="0.3">
      <c r="A2563" t="s">
        <v>87</v>
      </c>
      <c r="B2563" t="s">
        <v>6465</v>
      </c>
      <c r="C2563" t="s">
        <v>326</v>
      </c>
      <c r="D2563" t="s">
        <v>7130</v>
      </c>
      <c r="F25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3">
        <f>Tabla_Consulta_desde_proyectos[[#This Row],[PRYRAhoras]]-Tabla_Consulta_desde_proyectos[[#This Row],[Actuales]]</f>
        <v>0</v>
      </c>
      <c r="H2563">
        <f>LEN(Tabla_Consulta_desde_proyectos[[#This Row],[PRYApath]])/5-1</f>
        <v>1</v>
      </c>
    </row>
    <row r="2564" spans="1:8" hidden="1" x14ac:dyDescent="0.3">
      <c r="A2564" t="s">
        <v>87</v>
      </c>
      <c r="B2564" t="s">
        <v>6466</v>
      </c>
      <c r="C2564" t="s">
        <v>1087</v>
      </c>
      <c r="D2564" t="s">
        <v>7131</v>
      </c>
      <c r="F25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4">
        <f>Tabla_Consulta_desde_proyectos[[#This Row],[PRYRAhoras]]-Tabla_Consulta_desde_proyectos[[#This Row],[Actuales]]</f>
        <v>0</v>
      </c>
      <c r="H2564">
        <f>LEN(Tabla_Consulta_desde_proyectos[[#This Row],[PRYApath]])/5-1</f>
        <v>1</v>
      </c>
    </row>
    <row r="2565" spans="1:8" hidden="1" x14ac:dyDescent="0.3">
      <c r="A2565" t="s">
        <v>87</v>
      </c>
      <c r="B2565" t="s">
        <v>6467</v>
      </c>
      <c r="C2565" t="s">
        <v>1088</v>
      </c>
      <c r="D2565" t="s">
        <v>7132</v>
      </c>
      <c r="F25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5">
        <f>Tabla_Consulta_desde_proyectos[[#This Row],[PRYRAhoras]]-Tabla_Consulta_desde_proyectos[[#This Row],[Actuales]]</f>
        <v>0</v>
      </c>
      <c r="H2565">
        <f>LEN(Tabla_Consulta_desde_proyectos[[#This Row],[PRYApath]])/5-1</f>
        <v>1</v>
      </c>
    </row>
    <row r="2566" spans="1:8" hidden="1" x14ac:dyDescent="0.3">
      <c r="A2566" t="s">
        <v>87</v>
      </c>
      <c r="B2566" t="s">
        <v>5514</v>
      </c>
      <c r="C2566" t="s">
        <v>1092</v>
      </c>
      <c r="D2566" t="s">
        <v>7133</v>
      </c>
      <c r="E2566">
        <v>0.5</v>
      </c>
      <c r="F25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566">
        <f>Tabla_Consulta_desde_proyectos[[#This Row],[PRYRAhoras]]-Tabla_Consulta_desde_proyectos[[#This Row],[Actuales]]</f>
        <v>0</v>
      </c>
      <c r="H2566">
        <f>LEN(Tabla_Consulta_desde_proyectos[[#This Row],[PRYApath]])/5-1</f>
        <v>1</v>
      </c>
    </row>
    <row r="2567" spans="1:8" hidden="1" x14ac:dyDescent="0.3">
      <c r="A2567" t="s">
        <v>87</v>
      </c>
      <c r="B2567" t="s">
        <v>5515</v>
      </c>
      <c r="C2567" t="s">
        <v>1093</v>
      </c>
      <c r="D2567" t="s">
        <v>7134</v>
      </c>
      <c r="E2567">
        <v>1.75</v>
      </c>
      <c r="F25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1.75</v>
      </c>
      <c r="G2567">
        <f>Tabla_Consulta_desde_proyectos[[#This Row],[PRYRAhoras]]-Tabla_Consulta_desde_proyectos[[#This Row],[Actuales]]</f>
        <v>0</v>
      </c>
      <c r="H2567">
        <f>LEN(Tabla_Consulta_desde_proyectos[[#This Row],[PRYApath]])/5-1</f>
        <v>1</v>
      </c>
    </row>
    <row r="2568" spans="1:8" hidden="1" x14ac:dyDescent="0.3">
      <c r="A2568" t="s">
        <v>87</v>
      </c>
      <c r="B2568" t="s">
        <v>6468</v>
      </c>
      <c r="C2568" t="s">
        <v>1094</v>
      </c>
      <c r="D2568" t="s">
        <v>7135</v>
      </c>
      <c r="F25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8">
        <f>Tabla_Consulta_desde_proyectos[[#This Row],[PRYRAhoras]]-Tabla_Consulta_desde_proyectos[[#This Row],[Actuales]]</f>
        <v>0</v>
      </c>
      <c r="H2568">
        <f>LEN(Tabla_Consulta_desde_proyectos[[#This Row],[PRYApath]])/5-1</f>
        <v>1</v>
      </c>
    </row>
    <row r="2569" spans="1:8" hidden="1" x14ac:dyDescent="0.3">
      <c r="A2569" t="s">
        <v>87</v>
      </c>
      <c r="B2569" t="s">
        <v>6469</v>
      </c>
      <c r="C2569" t="s">
        <v>3904</v>
      </c>
      <c r="D2569" t="s">
        <v>7136</v>
      </c>
      <c r="F25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69">
        <f>Tabla_Consulta_desde_proyectos[[#This Row],[PRYRAhoras]]-Tabla_Consulta_desde_proyectos[[#This Row],[Actuales]]</f>
        <v>0</v>
      </c>
      <c r="H2569">
        <f>LEN(Tabla_Consulta_desde_proyectos[[#This Row],[PRYApath]])/5-1</f>
        <v>1</v>
      </c>
    </row>
    <row r="2570" spans="1:8" hidden="1" x14ac:dyDescent="0.3">
      <c r="A2570" t="s">
        <v>87</v>
      </c>
      <c r="B2570" t="s">
        <v>6470</v>
      </c>
      <c r="C2570" t="s">
        <v>3905</v>
      </c>
      <c r="D2570" t="s">
        <v>7137</v>
      </c>
      <c r="F25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70">
        <f>Tabla_Consulta_desde_proyectos[[#This Row],[PRYRAhoras]]-Tabla_Consulta_desde_proyectos[[#This Row],[Actuales]]</f>
        <v>0</v>
      </c>
      <c r="H2570">
        <f>LEN(Tabla_Consulta_desde_proyectos[[#This Row],[PRYApath]])/5-1</f>
        <v>1</v>
      </c>
    </row>
    <row r="2571" spans="1:8" hidden="1" x14ac:dyDescent="0.3">
      <c r="A2571" t="s">
        <v>3870</v>
      </c>
      <c r="B2571" t="s">
        <v>1085</v>
      </c>
      <c r="C2571" t="s">
        <v>7627</v>
      </c>
      <c r="D2571" t="s">
        <v>7628</v>
      </c>
      <c r="E2571">
        <v>43</v>
      </c>
      <c r="F25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43</v>
      </c>
      <c r="G2571">
        <f>Tabla_Consulta_desde_proyectos[[#This Row],[PRYRAhoras]]-Tabla_Consulta_desde_proyectos[[#This Row],[Actuales]]</f>
        <v>0</v>
      </c>
      <c r="H2571">
        <f>LEN(Tabla_Consulta_desde_proyectos[[#This Row],[PRYApath]])/5-1</f>
        <v>0</v>
      </c>
    </row>
    <row r="2572" spans="1:8" hidden="1" x14ac:dyDescent="0.3">
      <c r="A2572" t="s">
        <v>3870</v>
      </c>
      <c r="B2572" t="s">
        <v>1086</v>
      </c>
      <c r="C2572" t="s">
        <v>326</v>
      </c>
      <c r="D2572" t="s">
        <v>7104</v>
      </c>
      <c r="E2572">
        <v>33</v>
      </c>
      <c r="F25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33</v>
      </c>
      <c r="G2572">
        <f>Tabla_Consulta_desde_proyectos[[#This Row],[PRYRAhoras]]-Tabla_Consulta_desde_proyectos[[#This Row],[Actuales]]</f>
        <v>0</v>
      </c>
      <c r="H2572">
        <f>LEN(Tabla_Consulta_desde_proyectos[[#This Row],[PRYApath]])/5-1</f>
        <v>1</v>
      </c>
    </row>
    <row r="2573" spans="1:8" hidden="1" x14ac:dyDescent="0.3">
      <c r="A2573" t="s">
        <v>3870</v>
      </c>
      <c r="B2573" t="s">
        <v>1097</v>
      </c>
      <c r="C2573" t="s">
        <v>1087</v>
      </c>
      <c r="D2573" t="s">
        <v>7629</v>
      </c>
      <c r="F25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73">
        <f>Tabla_Consulta_desde_proyectos[[#This Row],[PRYRAhoras]]-Tabla_Consulta_desde_proyectos[[#This Row],[Actuales]]</f>
        <v>0</v>
      </c>
      <c r="H2573">
        <f>LEN(Tabla_Consulta_desde_proyectos[[#This Row],[PRYApath]])/5-1</f>
        <v>1</v>
      </c>
    </row>
    <row r="2574" spans="1:8" hidden="1" x14ac:dyDescent="0.3">
      <c r="A2574" t="s">
        <v>3870</v>
      </c>
      <c r="B2574" t="s">
        <v>1098</v>
      </c>
      <c r="C2574" t="s">
        <v>1088</v>
      </c>
      <c r="D2574" t="s">
        <v>7630</v>
      </c>
      <c r="E2574">
        <v>10</v>
      </c>
      <c r="F25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2574">
        <f>Tabla_Consulta_desde_proyectos[[#This Row],[PRYRAhoras]]-Tabla_Consulta_desde_proyectos[[#This Row],[Actuales]]</f>
        <v>0</v>
      </c>
      <c r="H2574">
        <f>LEN(Tabla_Consulta_desde_proyectos[[#This Row],[PRYApath]])/5-1</f>
        <v>1</v>
      </c>
    </row>
    <row r="2575" spans="1:8" hidden="1" x14ac:dyDescent="0.3">
      <c r="A2575" t="s">
        <v>3870</v>
      </c>
      <c r="B2575" t="s">
        <v>1099</v>
      </c>
      <c r="C2575" t="s">
        <v>1092</v>
      </c>
      <c r="D2575" t="s">
        <v>7631</v>
      </c>
      <c r="F25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75">
        <f>Tabla_Consulta_desde_proyectos[[#This Row],[PRYRAhoras]]-Tabla_Consulta_desde_proyectos[[#This Row],[Actuales]]</f>
        <v>0</v>
      </c>
      <c r="H2575">
        <f>LEN(Tabla_Consulta_desde_proyectos[[#This Row],[PRYApath]])/5-1</f>
        <v>1</v>
      </c>
    </row>
    <row r="2576" spans="1:8" hidden="1" x14ac:dyDescent="0.3">
      <c r="A2576" t="s">
        <v>4655</v>
      </c>
      <c r="B2576" t="s">
        <v>1085</v>
      </c>
      <c r="C2576" t="s">
        <v>7165</v>
      </c>
      <c r="D2576" t="s">
        <v>6388</v>
      </c>
      <c r="E2576">
        <v>8</v>
      </c>
      <c r="F25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576">
        <f>Tabla_Consulta_desde_proyectos[[#This Row],[PRYRAhoras]]-Tabla_Consulta_desde_proyectos[[#This Row],[Actuales]]</f>
        <v>0</v>
      </c>
      <c r="H2576">
        <f>LEN(Tabla_Consulta_desde_proyectos[[#This Row],[PRYApath]])/5-1</f>
        <v>0</v>
      </c>
    </row>
    <row r="2577" spans="1:8" hidden="1" x14ac:dyDescent="0.3">
      <c r="A2577" t="s">
        <v>4655</v>
      </c>
      <c r="B2577" t="s">
        <v>1086</v>
      </c>
      <c r="C2577" t="s">
        <v>6387</v>
      </c>
      <c r="D2577" t="s">
        <v>7632</v>
      </c>
      <c r="E2577">
        <v>8</v>
      </c>
      <c r="F25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577">
        <f>Tabla_Consulta_desde_proyectos[[#This Row],[PRYRAhoras]]-Tabla_Consulta_desde_proyectos[[#This Row],[Actuales]]</f>
        <v>0</v>
      </c>
      <c r="H2577">
        <f>LEN(Tabla_Consulta_desde_proyectos[[#This Row],[PRYApath]])/5-1</f>
        <v>1</v>
      </c>
    </row>
    <row r="2578" spans="1:8" hidden="1" x14ac:dyDescent="0.3">
      <c r="A2578" t="s">
        <v>4655</v>
      </c>
      <c r="B2578" t="s">
        <v>4925</v>
      </c>
      <c r="C2578" t="s">
        <v>326</v>
      </c>
      <c r="D2578" t="s">
        <v>6389</v>
      </c>
      <c r="F25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78">
        <f>Tabla_Consulta_desde_proyectos[[#This Row],[PRYRAhoras]]-Tabla_Consulta_desde_proyectos[[#This Row],[Actuales]]</f>
        <v>0</v>
      </c>
      <c r="H2578">
        <f>LEN(Tabla_Consulta_desde_proyectos[[#This Row],[PRYApath]])/5-1</f>
        <v>2</v>
      </c>
    </row>
    <row r="2579" spans="1:8" hidden="1" x14ac:dyDescent="0.3">
      <c r="A2579" t="s">
        <v>4655</v>
      </c>
      <c r="B2579" t="s">
        <v>4926</v>
      </c>
      <c r="C2579" t="s">
        <v>1087</v>
      </c>
      <c r="D2579" t="s">
        <v>6390</v>
      </c>
      <c r="E2579">
        <v>8</v>
      </c>
      <c r="F25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579">
        <f>Tabla_Consulta_desde_proyectos[[#This Row],[PRYRAhoras]]-Tabla_Consulta_desde_proyectos[[#This Row],[Actuales]]</f>
        <v>0</v>
      </c>
      <c r="H2579">
        <f>LEN(Tabla_Consulta_desde_proyectos[[#This Row],[PRYApath]])/5-1</f>
        <v>2</v>
      </c>
    </row>
    <row r="2580" spans="1:8" hidden="1" x14ac:dyDescent="0.3">
      <c r="A2580" t="s">
        <v>4655</v>
      </c>
      <c r="B2580" t="s">
        <v>4927</v>
      </c>
      <c r="C2580" t="s">
        <v>1088</v>
      </c>
      <c r="D2580" t="s">
        <v>6391</v>
      </c>
      <c r="F25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0">
        <f>Tabla_Consulta_desde_proyectos[[#This Row],[PRYRAhoras]]-Tabla_Consulta_desde_proyectos[[#This Row],[Actuales]]</f>
        <v>0</v>
      </c>
      <c r="H2580">
        <f>LEN(Tabla_Consulta_desde_proyectos[[#This Row],[PRYApath]])/5-1</f>
        <v>2</v>
      </c>
    </row>
    <row r="2581" spans="1:8" hidden="1" x14ac:dyDescent="0.3">
      <c r="A2581" t="s">
        <v>4655</v>
      </c>
      <c r="B2581" t="s">
        <v>4708</v>
      </c>
      <c r="C2581" t="s">
        <v>1092</v>
      </c>
      <c r="D2581" t="s">
        <v>7147</v>
      </c>
      <c r="F25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1">
        <f>Tabla_Consulta_desde_proyectos[[#This Row],[PRYRAhoras]]-Tabla_Consulta_desde_proyectos[[#This Row],[Actuales]]</f>
        <v>0</v>
      </c>
      <c r="H2581">
        <f>LEN(Tabla_Consulta_desde_proyectos[[#This Row],[PRYApath]])/5-1</f>
        <v>2</v>
      </c>
    </row>
    <row r="2582" spans="1:8" hidden="1" x14ac:dyDescent="0.3">
      <c r="A2582" t="s">
        <v>4655</v>
      </c>
      <c r="B2582" t="s">
        <v>6393</v>
      </c>
      <c r="C2582" t="s">
        <v>1093</v>
      </c>
      <c r="D2582" t="s">
        <v>4537</v>
      </c>
      <c r="F25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2">
        <f>Tabla_Consulta_desde_proyectos[[#This Row],[PRYRAhoras]]-Tabla_Consulta_desde_proyectos[[#This Row],[Actuales]]</f>
        <v>0</v>
      </c>
      <c r="H2582">
        <f>LEN(Tabla_Consulta_desde_proyectos[[#This Row],[PRYApath]])/5-1</f>
        <v>2</v>
      </c>
    </row>
    <row r="2583" spans="1:8" hidden="1" x14ac:dyDescent="0.3">
      <c r="A2583" t="s">
        <v>4655</v>
      </c>
      <c r="B2583" t="s">
        <v>1089</v>
      </c>
      <c r="C2583" t="s">
        <v>7429</v>
      </c>
      <c r="D2583" t="s">
        <v>7633</v>
      </c>
      <c r="E2583">
        <v>236.5</v>
      </c>
      <c r="F25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236.5</v>
      </c>
      <c r="G2583">
        <f>Tabla_Consulta_desde_proyectos[[#This Row],[PRYRAhoras]]-Tabla_Consulta_desde_proyectos[[#This Row],[Actuales]]</f>
        <v>0</v>
      </c>
      <c r="H2583">
        <f>LEN(Tabla_Consulta_desde_proyectos[[#This Row],[PRYApath]])/5-1</f>
        <v>0</v>
      </c>
    </row>
    <row r="2584" spans="1:8" hidden="1" x14ac:dyDescent="0.3">
      <c r="A2584" t="s">
        <v>4655</v>
      </c>
      <c r="B2584" t="s">
        <v>1090</v>
      </c>
      <c r="C2584" t="s">
        <v>326</v>
      </c>
      <c r="D2584" t="s">
        <v>6958</v>
      </c>
      <c r="E2584">
        <v>0.25</v>
      </c>
      <c r="F25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0.25</v>
      </c>
      <c r="G2584">
        <f>Tabla_Consulta_desde_proyectos[[#This Row],[PRYRAhoras]]-Tabla_Consulta_desde_proyectos[[#This Row],[Actuales]]</f>
        <v>0</v>
      </c>
      <c r="H2584">
        <f>LEN(Tabla_Consulta_desde_proyectos[[#This Row],[PRYApath]])/5-1</f>
        <v>1</v>
      </c>
    </row>
    <row r="2585" spans="1:8" hidden="1" x14ac:dyDescent="0.3">
      <c r="A2585" t="s">
        <v>4655</v>
      </c>
      <c r="B2585" t="s">
        <v>1091</v>
      </c>
      <c r="C2585" t="s">
        <v>1087</v>
      </c>
      <c r="D2585" t="s">
        <v>6960</v>
      </c>
      <c r="F25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5">
        <f>Tabla_Consulta_desde_proyectos[[#This Row],[PRYRAhoras]]-Tabla_Consulta_desde_proyectos[[#This Row],[Actuales]]</f>
        <v>0</v>
      </c>
      <c r="H2585">
        <f>LEN(Tabla_Consulta_desde_proyectos[[#This Row],[PRYApath]])/5-1</f>
        <v>1</v>
      </c>
    </row>
    <row r="2586" spans="1:8" hidden="1" x14ac:dyDescent="0.3">
      <c r="A2586" t="s">
        <v>4655</v>
      </c>
      <c r="B2586" t="s">
        <v>4539</v>
      </c>
      <c r="C2586" t="s">
        <v>1088</v>
      </c>
      <c r="D2586" t="s">
        <v>6931</v>
      </c>
      <c r="F25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6">
        <f>Tabla_Consulta_desde_proyectos[[#This Row],[PRYRAhoras]]-Tabla_Consulta_desde_proyectos[[#This Row],[Actuales]]</f>
        <v>0</v>
      </c>
      <c r="H2586">
        <f>LEN(Tabla_Consulta_desde_proyectos[[#This Row],[PRYApath]])/5-1</f>
        <v>1</v>
      </c>
    </row>
    <row r="2587" spans="1:8" hidden="1" x14ac:dyDescent="0.3">
      <c r="A2587" t="s">
        <v>4655</v>
      </c>
      <c r="B2587" t="s">
        <v>4540</v>
      </c>
      <c r="C2587" t="s">
        <v>326</v>
      </c>
      <c r="D2587" t="s">
        <v>6933</v>
      </c>
      <c r="F25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7">
        <f>Tabla_Consulta_desde_proyectos[[#This Row],[PRYRAhoras]]-Tabla_Consulta_desde_proyectos[[#This Row],[Actuales]]</f>
        <v>0</v>
      </c>
      <c r="H2587">
        <f>LEN(Tabla_Consulta_desde_proyectos[[#This Row],[PRYApath]])/5-1</f>
        <v>2</v>
      </c>
    </row>
    <row r="2588" spans="1:8" hidden="1" x14ac:dyDescent="0.3">
      <c r="A2588" t="s">
        <v>4655</v>
      </c>
      <c r="B2588" t="s">
        <v>4541</v>
      </c>
      <c r="C2588" t="s">
        <v>1087</v>
      </c>
      <c r="D2588" t="s">
        <v>6963</v>
      </c>
      <c r="F25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88">
        <f>Tabla_Consulta_desde_proyectos[[#This Row],[PRYRAhoras]]-Tabla_Consulta_desde_proyectos[[#This Row],[Actuales]]</f>
        <v>0</v>
      </c>
      <c r="H2588">
        <f>LEN(Tabla_Consulta_desde_proyectos[[#This Row],[PRYApath]])/5-1</f>
        <v>2</v>
      </c>
    </row>
    <row r="2589" spans="1:8" hidden="1" x14ac:dyDescent="0.3">
      <c r="A2589" t="s">
        <v>4655</v>
      </c>
      <c r="B2589" t="s">
        <v>4542</v>
      </c>
      <c r="C2589" t="s">
        <v>1092</v>
      </c>
      <c r="D2589" t="s">
        <v>6965</v>
      </c>
      <c r="E2589">
        <v>232.25</v>
      </c>
      <c r="F25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232.25</v>
      </c>
      <c r="G2589">
        <f>Tabla_Consulta_desde_proyectos[[#This Row],[PRYRAhoras]]-Tabla_Consulta_desde_proyectos[[#This Row],[Actuales]]</f>
        <v>0</v>
      </c>
      <c r="H2589">
        <f>LEN(Tabla_Consulta_desde_proyectos[[#This Row],[PRYApath]])/5-1</f>
        <v>1</v>
      </c>
    </row>
    <row r="2590" spans="1:8" hidden="1" x14ac:dyDescent="0.3">
      <c r="A2590" t="s">
        <v>4655</v>
      </c>
      <c r="B2590" t="s">
        <v>4543</v>
      </c>
      <c r="C2590" t="s">
        <v>326</v>
      </c>
      <c r="D2590" t="s">
        <v>6965</v>
      </c>
      <c r="E2590">
        <v>223.75</v>
      </c>
      <c r="F25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223.75</v>
      </c>
      <c r="G2590">
        <f>Tabla_Consulta_desde_proyectos[[#This Row],[PRYRAhoras]]-Tabla_Consulta_desde_proyectos[[#This Row],[Actuales]]</f>
        <v>0</v>
      </c>
      <c r="H2590">
        <f>LEN(Tabla_Consulta_desde_proyectos[[#This Row],[PRYApath]])/5-1</f>
        <v>2</v>
      </c>
    </row>
    <row r="2591" spans="1:8" hidden="1" x14ac:dyDescent="0.3">
      <c r="A2591" t="s">
        <v>4655</v>
      </c>
      <c r="B2591" t="s">
        <v>4544</v>
      </c>
      <c r="C2591" t="s">
        <v>1087</v>
      </c>
      <c r="D2591" t="s">
        <v>6966</v>
      </c>
      <c r="E2591">
        <v>6</v>
      </c>
      <c r="F25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2591">
        <f>Tabla_Consulta_desde_proyectos[[#This Row],[PRYRAhoras]]-Tabla_Consulta_desde_proyectos[[#This Row],[Actuales]]</f>
        <v>0</v>
      </c>
      <c r="H2591">
        <f>LEN(Tabla_Consulta_desde_proyectos[[#This Row],[PRYApath]])/5-1</f>
        <v>2</v>
      </c>
    </row>
    <row r="2592" spans="1:8" hidden="1" x14ac:dyDescent="0.3">
      <c r="A2592" t="s">
        <v>4655</v>
      </c>
      <c r="B2592" t="s">
        <v>7634</v>
      </c>
      <c r="C2592" t="s">
        <v>1088</v>
      </c>
      <c r="D2592" t="s">
        <v>6968</v>
      </c>
      <c r="F25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2">
        <f>Tabla_Consulta_desde_proyectos[[#This Row],[PRYRAhoras]]-Tabla_Consulta_desde_proyectos[[#This Row],[Actuales]]</f>
        <v>0</v>
      </c>
      <c r="H2592">
        <f>LEN(Tabla_Consulta_desde_proyectos[[#This Row],[PRYApath]])/5-1</f>
        <v>2</v>
      </c>
    </row>
    <row r="2593" spans="1:8" hidden="1" x14ac:dyDescent="0.3">
      <c r="A2593" t="s">
        <v>4655</v>
      </c>
      <c r="B2593" t="s">
        <v>5516</v>
      </c>
      <c r="C2593" t="s">
        <v>1092</v>
      </c>
      <c r="D2593" t="s">
        <v>6939</v>
      </c>
      <c r="E2593">
        <v>2.5</v>
      </c>
      <c r="F25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2593">
        <f>Tabla_Consulta_desde_proyectos[[#This Row],[PRYRAhoras]]-Tabla_Consulta_desde_proyectos[[#This Row],[Actuales]]</f>
        <v>0</v>
      </c>
      <c r="H2593">
        <f>LEN(Tabla_Consulta_desde_proyectos[[#This Row],[PRYApath]])/5-1</f>
        <v>2</v>
      </c>
    </row>
    <row r="2594" spans="1:8" hidden="1" x14ac:dyDescent="0.3">
      <c r="A2594" t="s">
        <v>4655</v>
      </c>
      <c r="B2594" t="s">
        <v>7635</v>
      </c>
      <c r="C2594" t="s">
        <v>1093</v>
      </c>
      <c r="D2594" t="s">
        <v>6971</v>
      </c>
      <c r="F25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4">
        <f>Tabla_Consulta_desde_proyectos[[#This Row],[PRYRAhoras]]-Tabla_Consulta_desde_proyectos[[#This Row],[Actuales]]</f>
        <v>0</v>
      </c>
      <c r="H2594">
        <f>LEN(Tabla_Consulta_desde_proyectos[[#This Row],[PRYApath]])/5-1</f>
        <v>2</v>
      </c>
    </row>
    <row r="2595" spans="1:8" hidden="1" x14ac:dyDescent="0.3">
      <c r="A2595" t="s">
        <v>4655</v>
      </c>
      <c r="B2595" t="s">
        <v>5386</v>
      </c>
      <c r="C2595" t="s">
        <v>1093</v>
      </c>
      <c r="D2595" t="s">
        <v>6972</v>
      </c>
      <c r="F25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5">
        <f>Tabla_Consulta_desde_proyectos[[#This Row],[PRYRAhoras]]-Tabla_Consulta_desde_proyectos[[#This Row],[Actuales]]</f>
        <v>0</v>
      </c>
      <c r="H2595">
        <f>LEN(Tabla_Consulta_desde_proyectos[[#This Row],[PRYApath]])/5-1</f>
        <v>1</v>
      </c>
    </row>
    <row r="2596" spans="1:8" hidden="1" x14ac:dyDescent="0.3">
      <c r="A2596" t="s">
        <v>4655</v>
      </c>
      <c r="B2596" t="s">
        <v>4965</v>
      </c>
      <c r="C2596" t="s">
        <v>1094</v>
      </c>
      <c r="D2596" t="s">
        <v>6974</v>
      </c>
      <c r="F25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6">
        <f>Tabla_Consulta_desde_proyectos[[#This Row],[PRYRAhoras]]-Tabla_Consulta_desde_proyectos[[#This Row],[Actuales]]</f>
        <v>0</v>
      </c>
      <c r="H2596">
        <f>LEN(Tabla_Consulta_desde_proyectos[[#This Row],[PRYApath]])/5-1</f>
        <v>1</v>
      </c>
    </row>
    <row r="2597" spans="1:8" hidden="1" x14ac:dyDescent="0.3">
      <c r="A2597" t="s">
        <v>4655</v>
      </c>
      <c r="B2597" t="s">
        <v>4966</v>
      </c>
      <c r="C2597" t="s">
        <v>3904</v>
      </c>
      <c r="D2597" t="s">
        <v>6975</v>
      </c>
      <c r="E2597">
        <v>1</v>
      </c>
      <c r="F25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597">
        <f>Tabla_Consulta_desde_proyectos[[#This Row],[PRYRAhoras]]-Tabla_Consulta_desde_proyectos[[#This Row],[Actuales]]</f>
        <v>0</v>
      </c>
      <c r="H2597">
        <f>LEN(Tabla_Consulta_desde_proyectos[[#This Row],[PRYApath]])/5-1</f>
        <v>1</v>
      </c>
    </row>
    <row r="2598" spans="1:8" hidden="1" x14ac:dyDescent="0.3">
      <c r="A2598" t="s">
        <v>4655</v>
      </c>
      <c r="B2598" t="s">
        <v>4969</v>
      </c>
      <c r="C2598" t="s">
        <v>3905</v>
      </c>
      <c r="D2598" t="s">
        <v>6977</v>
      </c>
      <c r="E2598">
        <v>2</v>
      </c>
      <c r="F25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598">
        <f>Tabla_Consulta_desde_proyectos[[#This Row],[PRYRAhoras]]-Tabla_Consulta_desde_proyectos[[#This Row],[Actuales]]</f>
        <v>0</v>
      </c>
      <c r="H2598">
        <f>LEN(Tabla_Consulta_desde_proyectos[[#This Row],[PRYApath]])/5-1</f>
        <v>1</v>
      </c>
    </row>
    <row r="2599" spans="1:8" hidden="1" x14ac:dyDescent="0.3">
      <c r="A2599" t="s">
        <v>4655</v>
      </c>
      <c r="B2599" t="s">
        <v>6404</v>
      </c>
      <c r="C2599" t="s">
        <v>4336</v>
      </c>
      <c r="D2599" t="s">
        <v>6979</v>
      </c>
      <c r="F25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599">
        <f>Tabla_Consulta_desde_proyectos[[#This Row],[PRYRAhoras]]-Tabla_Consulta_desde_proyectos[[#This Row],[Actuales]]</f>
        <v>0</v>
      </c>
      <c r="H2599">
        <f>LEN(Tabla_Consulta_desde_proyectos[[#This Row],[PRYApath]])/5-1</f>
        <v>1</v>
      </c>
    </row>
    <row r="2600" spans="1:8" hidden="1" x14ac:dyDescent="0.3">
      <c r="A2600" t="s">
        <v>4655</v>
      </c>
      <c r="B2600" t="s">
        <v>6406</v>
      </c>
      <c r="C2600" t="s">
        <v>4337</v>
      </c>
      <c r="D2600" t="s">
        <v>6981</v>
      </c>
      <c r="F26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0">
        <f>Tabla_Consulta_desde_proyectos[[#This Row],[PRYRAhoras]]-Tabla_Consulta_desde_proyectos[[#This Row],[Actuales]]</f>
        <v>0</v>
      </c>
      <c r="H2600">
        <f>LEN(Tabla_Consulta_desde_proyectos[[#This Row],[PRYApath]])/5-1</f>
        <v>1</v>
      </c>
    </row>
    <row r="2601" spans="1:8" hidden="1" x14ac:dyDescent="0.3">
      <c r="A2601" t="s">
        <v>4655</v>
      </c>
      <c r="B2601" t="s">
        <v>7164</v>
      </c>
      <c r="C2601" t="s">
        <v>4338</v>
      </c>
      <c r="D2601" t="s">
        <v>6983</v>
      </c>
      <c r="E2601">
        <v>1</v>
      </c>
      <c r="F26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601">
        <f>Tabla_Consulta_desde_proyectos[[#This Row],[PRYRAhoras]]-Tabla_Consulta_desde_proyectos[[#This Row],[Actuales]]</f>
        <v>0</v>
      </c>
      <c r="H2601">
        <f>LEN(Tabla_Consulta_desde_proyectos[[#This Row],[PRYApath]])/5-1</f>
        <v>1</v>
      </c>
    </row>
    <row r="2602" spans="1:8" hidden="1" x14ac:dyDescent="0.3">
      <c r="A2602" t="s">
        <v>4655</v>
      </c>
      <c r="B2602" t="s">
        <v>5517</v>
      </c>
      <c r="C2602" t="s">
        <v>326</v>
      </c>
      <c r="D2602" t="s">
        <v>6985</v>
      </c>
      <c r="E2602">
        <v>1</v>
      </c>
      <c r="F26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602">
        <f>Tabla_Consulta_desde_proyectos[[#This Row],[PRYRAhoras]]-Tabla_Consulta_desde_proyectos[[#This Row],[Actuales]]</f>
        <v>0</v>
      </c>
      <c r="H2602">
        <f>LEN(Tabla_Consulta_desde_proyectos[[#This Row],[PRYApath]])/5-1</f>
        <v>2</v>
      </c>
    </row>
    <row r="2603" spans="1:8" hidden="1" x14ac:dyDescent="0.3">
      <c r="A2603" t="s">
        <v>4655</v>
      </c>
      <c r="B2603" t="s">
        <v>7174</v>
      </c>
      <c r="C2603" t="s">
        <v>1087</v>
      </c>
      <c r="D2603" t="s">
        <v>6986</v>
      </c>
      <c r="F26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3">
        <f>Tabla_Consulta_desde_proyectos[[#This Row],[PRYRAhoras]]-Tabla_Consulta_desde_proyectos[[#This Row],[Actuales]]</f>
        <v>0</v>
      </c>
      <c r="H2603">
        <f>LEN(Tabla_Consulta_desde_proyectos[[#This Row],[PRYApath]])/5-1</f>
        <v>2</v>
      </c>
    </row>
    <row r="2604" spans="1:8" hidden="1" x14ac:dyDescent="0.3">
      <c r="A2604" t="s">
        <v>4655</v>
      </c>
      <c r="B2604" t="s">
        <v>7176</v>
      </c>
      <c r="C2604" t="s">
        <v>1088</v>
      </c>
      <c r="D2604" t="s">
        <v>6988</v>
      </c>
      <c r="F26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4">
        <f>Tabla_Consulta_desde_proyectos[[#This Row],[PRYRAhoras]]-Tabla_Consulta_desde_proyectos[[#This Row],[Actuales]]</f>
        <v>0</v>
      </c>
      <c r="H2604">
        <f>LEN(Tabla_Consulta_desde_proyectos[[#This Row],[PRYApath]])/5-1</f>
        <v>2</v>
      </c>
    </row>
    <row r="2605" spans="1:8" hidden="1" x14ac:dyDescent="0.3">
      <c r="A2605" t="s">
        <v>4655</v>
      </c>
      <c r="B2605" t="s">
        <v>5178</v>
      </c>
      <c r="C2605" t="s">
        <v>4339</v>
      </c>
      <c r="D2605" t="s">
        <v>6990</v>
      </c>
      <c r="F26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5">
        <f>Tabla_Consulta_desde_proyectos[[#This Row],[PRYRAhoras]]-Tabla_Consulta_desde_proyectos[[#This Row],[Actuales]]</f>
        <v>0</v>
      </c>
      <c r="H2605">
        <f>LEN(Tabla_Consulta_desde_proyectos[[#This Row],[PRYApath]])/5-1</f>
        <v>1</v>
      </c>
    </row>
    <row r="2606" spans="1:8" hidden="1" x14ac:dyDescent="0.3">
      <c r="A2606" t="s">
        <v>4655</v>
      </c>
      <c r="B2606" t="s">
        <v>1095</v>
      </c>
      <c r="C2606" t="s">
        <v>7636</v>
      </c>
      <c r="D2606" t="s">
        <v>1206</v>
      </c>
      <c r="E2606">
        <v>42.5</v>
      </c>
      <c r="F26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42.5</v>
      </c>
      <c r="G2606">
        <f>Tabla_Consulta_desde_proyectos[[#This Row],[PRYRAhoras]]-Tabla_Consulta_desde_proyectos[[#This Row],[Actuales]]</f>
        <v>0</v>
      </c>
      <c r="H2606">
        <f>LEN(Tabla_Consulta_desde_proyectos[[#This Row],[PRYApath]])/5-1</f>
        <v>0</v>
      </c>
    </row>
    <row r="2607" spans="1:8" hidden="1" x14ac:dyDescent="0.3">
      <c r="A2607" t="s">
        <v>4655</v>
      </c>
      <c r="B2607" t="s">
        <v>1096</v>
      </c>
      <c r="C2607" t="s">
        <v>326</v>
      </c>
      <c r="D2607" t="s">
        <v>6396</v>
      </c>
      <c r="E2607">
        <v>3</v>
      </c>
      <c r="F26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2607">
        <f>Tabla_Consulta_desde_proyectos[[#This Row],[PRYRAhoras]]-Tabla_Consulta_desde_proyectos[[#This Row],[Actuales]]</f>
        <v>0</v>
      </c>
      <c r="H2607">
        <f>LEN(Tabla_Consulta_desde_proyectos[[#This Row],[PRYApath]])/5-1</f>
        <v>1</v>
      </c>
    </row>
    <row r="2608" spans="1:8" hidden="1" x14ac:dyDescent="0.3">
      <c r="A2608" t="s">
        <v>4655</v>
      </c>
      <c r="B2608" t="s">
        <v>3515</v>
      </c>
      <c r="C2608" t="s">
        <v>1087</v>
      </c>
      <c r="D2608" t="s">
        <v>6397</v>
      </c>
      <c r="F26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08">
        <f>Tabla_Consulta_desde_proyectos[[#This Row],[PRYRAhoras]]-Tabla_Consulta_desde_proyectos[[#This Row],[Actuales]]</f>
        <v>0</v>
      </c>
      <c r="H2608">
        <f>LEN(Tabla_Consulta_desde_proyectos[[#This Row],[PRYApath]])/5-1</f>
        <v>1</v>
      </c>
    </row>
    <row r="2609" spans="1:8" hidden="1" x14ac:dyDescent="0.3">
      <c r="A2609" t="s">
        <v>4655</v>
      </c>
      <c r="B2609" t="s">
        <v>3516</v>
      </c>
      <c r="C2609" t="s">
        <v>1088</v>
      </c>
      <c r="D2609" t="s">
        <v>6398</v>
      </c>
      <c r="E2609">
        <v>39.5</v>
      </c>
      <c r="F26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39.5</v>
      </c>
      <c r="G2609">
        <f>Tabla_Consulta_desde_proyectos[[#This Row],[PRYRAhoras]]-Tabla_Consulta_desde_proyectos[[#This Row],[Actuales]]</f>
        <v>0</v>
      </c>
      <c r="H2609">
        <f>LEN(Tabla_Consulta_desde_proyectos[[#This Row],[PRYApath]])/5-1</f>
        <v>1</v>
      </c>
    </row>
    <row r="2610" spans="1:8" hidden="1" x14ac:dyDescent="0.3">
      <c r="A2610" t="s">
        <v>4655</v>
      </c>
      <c r="B2610" t="s">
        <v>3517</v>
      </c>
      <c r="C2610" t="s">
        <v>1092</v>
      </c>
      <c r="D2610" t="s">
        <v>6399</v>
      </c>
      <c r="F26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0">
        <f>Tabla_Consulta_desde_proyectos[[#This Row],[PRYRAhoras]]-Tabla_Consulta_desde_proyectos[[#This Row],[Actuales]]</f>
        <v>0</v>
      </c>
      <c r="H2610">
        <f>LEN(Tabla_Consulta_desde_proyectos[[#This Row],[PRYApath]])/5-1</f>
        <v>1</v>
      </c>
    </row>
    <row r="2611" spans="1:8" hidden="1" x14ac:dyDescent="0.3">
      <c r="A2611" t="s">
        <v>4655</v>
      </c>
      <c r="B2611" t="s">
        <v>5507</v>
      </c>
      <c r="C2611" t="s">
        <v>1093</v>
      </c>
      <c r="D2611" t="s">
        <v>6400</v>
      </c>
      <c r="F26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1">
        <f>Tabla_Consulta_desde_proyectos[[#This Row],[PRYRAhoras]]-Tabla_Consulta_desde_proyectos[[#This Row],[Actuales]]</f>
        <v>0</v>
      </c>
      <c r="H2611">
        <f>LEN(Tabla_Consulta_desde_proyectos[[#This Row],[PRYApath]])/5-1</f>
        <v>1</v>
      </c>
    </row>
    <row r="2612" spans="1:8" hidden="1" x14ac:dyDescent="0.3">
      <c r="A2612" t="s">
        <v>4655</v>
      </c>
      <c r="B2612" t="s">
        <v>5003</v>
      </c>
      <c r="C2612" t="s">
        <v>1094</v>
      </c>
      <c r="D2612" t="s">
        <v>6401</v>
      </c>
      <c r="F26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2">
        <f>Tabla_Consulta_desde_proyectos[[#This Row],[PRYRAhoras]]-Tabla_Consulta_desde_proyectos[[#This Row],[Actuales]]</f>
        <v>0</v>
      </c>
      <c r="H2612">
        <f>LEN(Tabla_Consulta_desde_proyectos[[#This Row],[PRYApath]])/5-1</f>
        <v>1</v>
      </c>
    </row>
    <row r="2613" spans="1:8" hidden="1" x14ac:dyDescent="0.3">
      <c r="A2613" t="s">
        <v>4655</v>
      </c>
      <c r="B2613" t="s">
        <v>5005</v>
      </c>
      <c r="C2613" t="s">
        <v>3904</v>
      </c>
      <c r="D2613" t="s">
        <v>6950</v>
      </c>
      <c r="F26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3">
        <f>Tabla_Consulta_desde_proyectos[[#This Row],[PRYRAhoras]]-Tabla_Consulta_desde_proyectos[[#This Row],[Actuales]]</f>
        <v>0</v>
      </c>
      <c r="H2613">
        <f>LEN(Tabla_Consulta_desde_proyectos[[#This Row],[PRYApath]])/5-1</f>
        <v>1</v>
      </c>
    </row>
    <row r="2614" spans="1:8" hidden="1" x14ac:dyDescent="0.3">
      <c r="A2614" t="s">
        <v>4655</v>
      </c>
      <c r="B2614" t="s">
        <v>5006</v>
      </c>
      <c r="C2614" t="s">
        <v>3905</v>
      </c>
      <c r="D2614" t="s">
        <v>6952</v>
      </c>
      <c r="F26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4">
        <f>Tabla_Consulta_desde_proyectos[[#This Row],[PRYRAhoras]]-Tabla_Consulta_desde_proyectos[[#This Row],[Actuales]]</f>
        <v>0</v>
      </c>
      <c r="H2614">
        <f>LEN(Tabla_Consulta_desde_proyectos[[#This Row],[PRYApath]])/5-1</f>
        <v>1</v>
      </c>
    </row>
    <row r="2615" spans="1:8" hidden="1" x14ac:dyDescent="0.3">
      <c r="A2615" t="s">
        <v>4655</v>
      </c>
      <c r="B2615" t="s">
        <v>6410</v>
      </c>
      <c r="C2615" t="s">
        <v>4336</v>
      </c>
      <c r="D2615" t="s">
        <v>6405</v>
      </c>
      <c r="F26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5">
        <f>Tabla_Consulta_desde_proyectos[[#This Row],[PRYRAhoras]]-Tabla_Consulta_desde_proyectos[[#This Row],[Actuales]]</f>
        <v>0</v>
      </c>
      <c r="H2615">
        <f>LEN(Tabla_Consulta_desde_proyectos[[#This Row],[PRYApath]])/5-1</f>
        <v>1</v>
      </c>
    </row>
    <row r="2616" spans="1:8" hidden="1" x14ac:dyDescent="0.3">
      <c r="A2616" t="s">
        <v>4655</v>
      </c>
      <c r="B2616" t="s">
        <v>6411</v>
      </c>
      <c r="C2616" t="s">
        <v>4337</v>
      </c>
      <c r="D2616" t="s">
        <v>6954</v>
      </c>
      <c r="F26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6">
        <f>Tabla_Consulta_desde_proyectos[[#This Row],[PRYRAhoras]]-Tabla_Consulta_desde_proyectos[[#This Row],[Actuales]]</f>
        <v>0</v>
      </c>
      <c r="H2616">
        <f>LEN(Tabla_Consulta_desde_proyectos[[#This Row],[PRYApath]])/5-1</f>
        <v>1</v>
      </c>
    </row>
    <row r="2617" spans="1:8" hidden="1" x14ac:dyDescent="0.3">
      <c r="A2617" t="s">
        <v>4656</v>
      </c>
      <c r="B2617" t="s">
        <v>1085</v>
      </c>
      <c r="C2617" t="s">
        <v>7524</v>
      </c>
      <c r="D2617" t="s">
        <v>7525</v>
      </c>
      <c r="E2617">
        <v>675.32</v>
      </c>
      <c r="F26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675.31999999999994</v>
      </c>
      <c r="G2617">
        <f>Tabla_Consulta_desde_proyectos[[#This Row],[PRYRAhoras]]-Tabla_Consulta_desde_proyectos[[#This Row],[Actuales]]</f>
        <v>0</v>
      </c>
      <c r="H2617">
        <f>LEN(Tabla_Consulta_desde_proyectos[[#This Row],[PRYApath]])/5-1</f>
        <v>0</v>
      </c>
    </row>
    <row r="2618" spans="1:8" hidden="1" x14ac:dyDescent="0.3">
      <c r="A2618" t="s">
        <v>4656</v>
      </c>
      <c r="B2618" t="s">
        <v>1086</v>
      </c>
      <c r="C2618" t="s">
        <v>326</v>
      </c>
      <c r="D2618" t="s">
        <v>7019</v>
      </c>
      <c r="E2618">
        <v>593.32000000000005</v>
      </c>
      <c r="F26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593.31999999999994</v>
      </c>
      <c r="G2618">
        <f>Tabla_Consulta_desde_proyectos[[#This Row],[PRYRAhoras]]-Tabla_Consulta_desde_proyectos[[#This Row],[Actuales]]</f>
        <v>0</v>
      </c>
      <c r="H2618">
        <f>LEN(Tabla_Consulta_desde_proyectos[[#This Row],[PRYApath]])/5-1</f>
        <v>1</v>
      </c>
    </row>
    <row r="2619" spans="1:8" hidden="1" x14ac:dyDescent="0.3">
      <c r="A2619" t="s">
        <v>4656</v>
      </c>
      <c r="B2619" t="s">
        <v>1098</v>
      </c>
      <c r="C2619" t="s">
        <v>1087</v>
      </c>
      <c r="D2619" t="s">
        <v>7020</v>
      </c>
      <c r="F26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19">
        <f>Tabla_Consulta_desde_proyectos[[#This Row],[PRYRAhoras]]-Tabla_Consulta_desde_proyectos[[#This Row],[Actuales]]</f>
        <v>0</v>
      </c>
      <c r="H2619">
        <f>LEN(Tabla_Consulta_desde_proyectos[[#This Row],[PRYApath]])/5-1</f>
        <v>1</v>
      </c>
    </row>
    <row r="2620" spans="1:8" hidden="1" x14ac:dyDescent="0.3">
      <c r="A2620" t="s">
        <v>4656</v>
      </c>
      <c r="B2620" t="s">
        <v>1099</v>
      </c>
      <c r="C2620" t="s">
        <v>1088</v>
      </c>
      <c r="D2620" t="s">
        <v>7021</v>
      </c>
      <c r="E2620">
        <v>2</v>
      </c>
      <c r="F26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620">
        <f>Tabla_Consulta_desde_proyectos[[#This Row],[PRYRAhoras]]-Tabla_Consulta_desde_proyectos[[#This Row],[Actuales]]</f>
        <v>0</v>
      </c>
      <c r="H2620">
        <f>LEN(Tabla_Consulta_desde_proyectos[[#This Row],[PRYApath]])/5-1</f>
        <v>1</v>
      </c>
    </row>
    <row r="2621" spans="1:8" hidden="1" x14ac:dyDescent="0.3">
      <c r="A2621" t="s">
        <v>4656</v>
      </c>
      <c r="B2621" t="s">
        <v>1100</v>
      </c>
      <c r="C2621" t="s">
        <v>1092</v>
      </c>
      <c r="D2621" t="s">
        <v>7022</v>
      </c>
      <c r="F26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1">
        <f>Tabla_Consulta_desde_proyectos[[#This Row],[PRYRAhoras]]-Tabla_Consulta_desde_proyectos[[#This Row],[Actuales]]</f>
        <v>0</v>
      </c>
      <c r="H2621">
        <f>LEN(Tabla_Consulta_desde_proyectos[[#This Row],[PRYApath]])/5-1</f>
        <v>1</v>
      </c>
    </row>
    <row r="2622" spans="1:8" hidden="1" x14ac:dyDescent="0.3">
      <c r="A2622" t="s">
        <v>4656</v>
      </c>
      <c r="B2622" t="s">
        <v>3576</v>
      </c>
      <c r="C2622" t="s">
        <v>1093</v>
      </c>
      <c r="D2622" t="s">
        <v>7023</v>
      </c>
      <c r="F26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2">
        <f>Tabla_Consulta_desde_proyectos[[#This Row],[PRYRAhoras]]-Tabla_Consulta_desde_proyectos[[#This Row],[Actuales]]</f>
        <v>0</v>
      </c>
      <c r="H2622">
        <f>LEN(Tabla_Consulta_desde_proyectos[[#This Row],[PRYApath]])/5-1</f>
        <v>1</v>
      </c>
    </row>
    <row r="2623" spans="1:8" hidden="1" x14ac:dyDescent="0.3">
      <c r="A2623" t="s">
        <v>4656</v>
      </c>
      <c r="B2623" t="s">
        <v>4538</v>
      </c>
      <c r="C2623" t="s">
        <v>1094</v>
      </c>
      <c r="D2623" t="s">
        <v>7024</v>
      </c>
      <c r="F26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3">
        <f>Tabla_Consulta_desde_proyectos[[#This Row],[PRYRAhoras]]-Tabla_Consulta_desde_proyectos[[#This Row],[Actuales]]</f>
        <v>0</v>
      </c>
      <c r="H2623">
        <f>LEN(Tabla_Consulta_desde_proyectos[[#This Row],[PRYApath]])/5-1</f>
        <v>1</v>
      </c>
    </row>
    <row r="2624" spans="1:8" hidden="1" x14ac:dyDescent="0.3">
      <c r="A2624" t="s">
        <v>4656</v>
      </c>
      <c r="B2624" t="s">
        <v>4919</v>
      </c>
      <c r="C2624" t="s">
        <v>3904</v>
      </c>
      <c r="D2624" t="s">
        <v>7025</v>
      </c>
      <c r="E2624">
        <v>80</v>
      </c>
      <c r="F26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80</v>
      </c>
      <c r="G2624">
        <f>Tabla_Consulta_desde_proyectos[[#This Row],[PRYRAhoras]]-Tabla_Consulta_desde_proyectos[[#This Row],[Actuales]]</f>
        <v>0</v>
      </c>
      <c r="H2624">
        <f>LEN(Tabla_Consulta_desde_proyectos[[#This Row],[PRYApath]])/5-1</f>
        <v>1</v>
      </c>
    </row>
    <row r="2625" spans="1:8" hidden="1" x14ac:dyDescent="0.3">
      <c r="A2625" t="s">
        <v>4656</v>
      </c>
      <c r="B2625" t="s">
        <v>1089</v>
      </c>
      <c r="C2625" t="s">
        <v>3907</v>
      </c>
      <c r="D2625" t="s">
        <v>7637</v>
      </c>
      <c r="F26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5">
        <f>Tabla_Consulta_desde_proyectos[[#This Row],[PRYRAhoras]]-Tabla_Consulta_desde_proyectos[[#This Row],[Actuales]]</f>
        <v>0</v>
      </c>
      <c r="H2625">
        <f>LEN(Tabla_Consulta_desde_proyectos[[#This Row],[PRYApath]])/5-1</f>
        <v>0</v>
      </c>
    </row>
    <row r="2626" spans="1:8" hidden="1" x14ac:dyDescent="0.3">
      <c r="A2626" t="s">
        <v>4656</v>
      </c>
      <c r="B2626" t="s">
        <v>1090</v>
      </c>
      <c r="C2626" t="s">
        <v>326</v>
      </c>
      <c r="D2626" t="s">
        <v>7027</v>
      </c>
      <c r="F26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6">
        <f>Tabla_Consulta_desde_proyectos[[#This Row],[PRYRAhoras]]-Tabla_Consulta_desde_proyectos[[#This Row],[Actuales]]</f>
        <v>0</v>
      </c>
      <c r="H2626">
        <f>LEN(Tabla_Consulta_desde_proyectos[[#This Row],[PRYApath]])/5-1</f>
        <v>1</v>
      </c>
    </row>
    <row r="2627" spans="1:8" hidden="1" x14ac:dyDescent="0.3">
      <c r="A2627" t="s">
        <v>4656</v>
      </c>
      <c r="B2627" t="s">
        <v>1091</v>
      </c>
      <c r="C2627" t="s">
        <v>1087</v>
      </c>
      <c r="D2627" t="s">
        <v>7638</v>
      </c>
      <c r="F26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7">
        <f>Tabla_Consulta_desde_proyectos[[#This Row],[PRYRAhoras]]-Tabla_Consulta_desde_proyectos[[#This Row],[Actuales]]</f>
        <v>0</v>
      </c>
      <c r="H2627">
        <f>LEN(Tabla_Consulta_desde_proyectos[[#This Row],[PRYApath]])/5-1</f>
        <v>1</v>
      </c>
    </row>
    <row r="2628" spans="1:8" hidden="1" x14ac:dyDescent="0.3">
      <c r="A2628" t="s">
        <v>4656</v>
      </c>
      <c r="B2628" t="s">
        <v>4539</v>
      </c>
      <c r="C2628" t="s">
        <v>1088</v>
      </c>
      <c r="D2628" t="s">
        <v>7639</v>
      </c>
      <c r="F26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8">
        <f>Tabla_Consulta_desde_proyectos[[#This Row],[PRYRAhoras]]-Tabla_Consulta_desde_proyectos[[#This Row],[Actuales]]</f>
        <v>0</v>
      </c>
      <c r="H2628">
        <f>LEN(Tabla_Consulta_desde_proyectos[[#This Row],[PRYApath]])/5-1</f>
        <v>1</v>
      </c>
    </row>
    <row r="2629" spans="1:8" hidden="1" x14ac:dyDescent="0.3">
      <c r="A2629" t="s">
        <v>4656</v>
      </c>
      <c r="B2629" t="s">
        <v>4542</v>
      </c>
      <c r="C2629" t="s">
        <v>1092</v>
      </c>
      <c r="D2629" t="s">
        <v>7030</v>
      </c>
      <c r="F26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29">
        <f>Tabla_Consulta_desde_proyectos[[#This Row],[PRYRAhoras]]-Tabla_Consulta_desde_proyectos[[#This Row],[Actuales]]</f>
        <v>0</v>
      </c>
      <c r="H2629">
        <f>LEN(Tabla_Consulta_desde_proyectos[[#This Row],[PRYApath]])/5-1</f>
        <v>1</v>
      </c>
    </row>
    <row r="2630" spans="1:8" hidden="1" x14ac:dyDescent="0.3">
      <c r="A2630" t="s">
        <v>4656</v>
      </c>
      <c r="B2630" t="s">
        <v>5386</v>
      </c>
      <c r="C2630" t="s">
        <v>1093</v>
      </c>
      <c r="D2630" t="s">
        <v>7031</v>
      </c>
      <c r="F26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0">
        <f>Tabla_Consulta_desde_proyectos[[#This Row],[PRYRAhoras]]-Tabla_Consulta_desde_proyectos[[#This Row],[Actuales]]</f>
        <v>0</v>
      </c>
      <c r="H2630">
        <f>LEN(Tabla_Consulta_desde_proyectos[[#This Row],[PRYApath]])/5-1</f>
        <v>1</v>
      </c>
    </row>
    <row r="2631" spans="1:8" hidden="1" x14ac:dyDescent="0.3">
      <c r="A2631" t="s">
        <v>4656</v>
      </c>
      <c r="B2631" t="s">
        <v>4965</v>
      </c>
      <c r="C2631" t="s">
        <v>1094</v>
      </c>
      <c r="D2631" t="s">
        <v>7032</v>
      </c>
      <c r="F26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1">
        <f>Tabla_Consulta_desde_proyectos[[#This Row],[PRYRAhoras]]-Tabla_Consulta_desde_proyectos[[#This Row],[Actuales]]</f>
        <v>0</v>
      </c>
      <c r="H2631">
        <f>LEN(Tabla_Consulta_desde_proyectos[[#This Row],[PRYApath]])/5-1</f>
        <v>1</v>
      </c>
    </row>
    <row r="2632" spans="1:8" hidden="1" x14ac:dyDescent="0.3">
      <c r="A2632" t="s">
        <v>4656</v>
      </c>
      <c r="B2632" t="s">
        <v>4966</v>
      </c>
      <c r="C2632" t="s">
        <v>3904</v>
      </c>
      <c r="D2632" t="s">
        <v>7033</v>
      </c>
      <c r="F26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2">
        <f>Tabla_Consulta_desde_proyectos[[#This Row],[PRYRAhoras]]-Tabla_Consulta_desde_proyectos[[#This Row],[Actuales]]</f>
        <v>0</v>
      </c>
      <c r="H2632">
        <f>LEN(Tabla_Consulta_desde_proyectos[[#This Row],[PRYApath]])/5-1</f>
        <v>1</v>
      </c>
    </row>
    <row r="2633" spans="1:8" hidden="1" x14ac:dyDescent="0.3">
      <c r="A2633" t="s">
        <v>4656</v>
      </c>
      <c r="B2633" t="s">
        <v>4969</v>
      </c>
      <c r="C2633" t="s">
        <v>3905</v>
      </c>
      <c r="D2633" t="s">
        <v>7034</v>
      </c>
      <c r="F26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3">
        <f>Tabla_Consulta_desde_proyectos[[#This Row],[PRYRAhoras]]-Tabla_Consulta_desde_proyectos[[#This Row],[Actuales]]</f>
        <v>0</v>
      </c>
      <c r="H2633">
        <f>LEN(Tabla_Consulta_desde_proyectos[[#This Row],[PRYApath]])/5-1</f>
        <v>1</v>
      </c>
    </row>
    <row r="2634" spans="1:8" hidden="1" x14ac:dyDescent="0.3">
      <c r="A2634" t="s">
        <v>4656</v>
      </c>
      <c r="B2634" t="s">
        <v>1095</v>
      </c>
      <c r="C2634" t="s">
        <v>7526</v>
      </c>
      <c r="D2634" t="s">
        <v>7500</v>
      </c>
      <c r="F26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4">
        <f>Tabla_Consulta_desde_proyectos[[#This Row],[PRYRAhoras]]-Tabla_Consulta_desde_proyectos[[#This Row],[Actuales]]</f>
        <v>0</v>
      </c>
      <c r="H2634">
        <f>LEN(Tabla_Consulta_desde_proyectos[[#This Row],[PRYApath]])/5-1</f>
        <v>0</v>
      </c>
    </row>
    <row r="2635" spans="1:8" hidden="1" x14ac:dyDescent="0.3">
      <c r="A2635" t="s">
        <v>4656</v>
      </c>
      <c r="B2635" t="s">
        <v>1096</v>
      </c>
      <c r="C2635" t="s">
        <v>326</v>
      </c>
      <c r="D2635" t="s">
        <v>7088</v>
      </c>
      <c r="F26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5">
        <f>Tabla_Consulta_desde_proyectos[[#This Row],[PRYRAhoras]]-Tabla_Consulta_desde_proyectos[[#This Row],[Actuales]]</f>
        <v>0</v>
      </c>
      <c r="H2635">
        <f>LEN(Tabla_Consulta_desde_proyectos[[#This Row],[PRYApath]])/5-1</f>
        <v>1</v>
      </c>
    </row>
    <row r="2636" spans="1:8" hidden="1" x14ac:dyDescent="0.3">
      <c r="A2636" t="s">
        <v>4656</v>
      </c>
      <c r="B2636" t="s">
        <v>3515</v>
      </c>
      <c r="C2636" t="s">
        <v>1087</v>
      </c>
      <c r="D2636" t="s">
        <v>7089</v>
      </c>
      <c r="F26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6">
        <f>Tabla_Consulta_desde_proyectos[[#This Row],[PRYRAhoras]]-Tabla_Consulta_desde_proyectos[[#This Row],[Actuales]]</f>
        <v>0</v>
      </c>
      <c r="H2636">
        <f>LEN(Tabla_Consulta_desde_proyectos[[#This Row],[PRYApath]])/5-1</f>
        <v>1</v>
      </c>
    </row>
    <row r="2637" spans="1:8" hidden="1" x14ac:dyDescent="0.3">
      <c r="A2637" t="s">
        <v>4656</v>
      </c>
      <c r="B2637" t="s">
        <v>3516</v>
      </c>
      <c r="C2637" t="s">
        <v>1088</v>
      </c>
      <c r="D2637" t="s">
        <v>7090</v>
      </c>
      <c r="F26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7">
        <f>Tabla_Consulta_desde_proyectos[[#This Row],[PRYRAhoras]]-Tabla_Consulta_desde_proyectos[[#This Row],[Actuales]]</f>
        <v>0</v>
      </c>
      <c r="H2637">
        <f>LEN(Tabla_Consulta_desde_proyectos[[#This Row],[PRYApath]])/5-1</f>
        <v>1</v>
      </c>
    </row>
    <row r="2638" spans="1:8" hidden="1" x14ac:dyDescent="0.3">
      <c r="A2638" t="s">
        <v>4656</v>
      </c>
      <c r="B2638" t="s">
        <v>3517</v>
      </c>
      <c r="C2638" t="s">
        <v>1092</v>
      </c>
      <c r="D2638" t="s">
        <v>7091</v>
      </c>
      <c r="F26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8">
        <f>Tabla_Consulta_desde_proyectos[[#This Row],[PRYRAhoras]]-Tabla_Consulta_desde_proyectos[[#This Row],[Actuales]]</f>
        <v>0</v>
      </c>
      <c r="H2638">
        <f>LEN(Tabla_Consulta_desde_proyectos[[#This Row],[PRYApath]])/5-1</f>
        <v>1</v>
      </c>
    </row>
    <row r="2639" spans="1:8" hidden="1" x14ac:dyDescent="0.3">
      <c r="A2639" t="s">
        <v>4656</v>
      </c>
      <c r="B2639" t="s">
        <v>5507</v>
      </c>
      <c r="C2639" t="s">
        <v>1093</v>
      </c>
      <c r="D2639" t="s">
        <v>7092</v>
      </c>
      <c r="F26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39">
        <f>Tabla_Consulta_desde_proyectos[[#This Row],[PRYRAhoras]]-Tabla_Consulta_desde_proyectos[[#This Row],[Actuales]]</f>
        <v>0</v>
      </c>
      <c r="H2639">
        <f>LEN(Tabla_Consulta_desde_proyectos[[#This Row],[PRYApath]])/5-1</f>
        <v>1</v>
      </c>
    </row>
    <row r="2640" spans="1:8" hidden="1" x14ac:dyDescent="0.3">
      <c r="A2640" t="s">
        <v>4656</v>
      </c>
      <c r="B2640" t="s">
        <v>5003</v>
      </c>
      <c r="C2640" t="s">
        <v>1094</v>
      </c>
      <c r="D2640" t="s">
        <v>7093</v>
      </c>
      <c r="F26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0">
        <f>Tabla_Consulta_desde_proyectos[[#This Row],[PRYRAhoras]]-Tabla_Consulta_desde_proyectos[[#This Row],[Actuales]]</f>
        <v>0</v>
      </c>
      <c r="H2640">
        <f>LEN(Tabla_Consulta_desde_proyectos[[#This Row],[PRYApath]])/5-1</f>
        <v>1</v>
      </c>
    </row>
    <row r="2641" spans="1:8" hidden="1" x14ac:dyDescent="0.3">
      <c r="A2641" t="s">
        <v>4656</v>
      </c>
      <c r="B2641" t="s">
        <v>5005</v>
      </c>
      <c r="C2641" t="s">
        <v>3904</v>
      </c>
      <c r="D2641" t="s">
        <v>7094</v>
      </c>
      <c r="F26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1">
        <f>Tabla_Consulta_desde_proyectos[[#This Row],[PRYRAhoras]]-Tabla_Consulta_desde_proyectos[[#This Row],[Actuales]]</f>
        <v>0</v>
      </c>
      <c r="H2641">
        <f>LEN(Tabla_Consulta_desde_proyectos[[#This Row],[PRYApath]])/5-1</f>
        <v>1</v>
      </c>
    </row>
    <row r="2642" spans="1:8" hidden="1" x14ac:dyDescent="0.3">
      <c r="A2642" t="s">
        <v>4656</v>
      </c>
      <c r="B2642" t="s">
        <v>5006</v>
      </c>
      <c r="C2642" t="s">
        <v>3905</v>
      </c>
      <c r="D2642" t="s">
        <v>7095</v>
      </c>
      <c r="F26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2">
        <f>Tabla_Consulta_desde_proyectos[[#This Row],[PRYRAhoras]]-Tabla_Consulta_desde_proyectos[[#This Row],[Actuales]]</f>
        <v>0</v>
      </c>
      <c r="H2642">
        <f>LEN(Tabla_Consulta_desde_proyectos[[#This Row],[PRYApath]])/5-1</f>
        <v>1</v>
      </c>
    </row>
    <row r="2643" spans="1:8" hidden="1" x14ac:dyDescent="0.3">
      <c r="A2643" t="s">
        <v>4656</v>
      </c>
      <c r="B2643" t="s">
        <v>6410</v>
      </c>
      <c r="C2643" t="s">
        <v>4336</v>
      </c>
      <c r="D2643" t="s">
        <v>7096</v>
      </c>
      <c r="F26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3">
        <f>Tabla_Consulta_desde_proyectos[[#This Row],[PRYRAhoras]]-Tabla_Consulta_desde_proyectos[[#This Row],[Actuales]]</f>
        <v>0</v>
      </c>
      <c r="H2643">
        <f>LEN(Tabla_Consulta_desde_proyectos[[#This Row],[PRYApath]])/5-1</f>
        <v>1</v>
      </c>
    </row>
    <row r="2644" spans="1:8" hidden="1" x14ac:dyDescent="0.3">
      <c r="A2644" t="s">
        <v>4656</v>
      </c>
      <c r="B2644" t="s">
        <v>6411</v>
      </c>
      <c r="C2644" t="s">
        <v>4337</v>
      </c>
      <c r="D2644" t="s">
        <v>7097</v>
      </c>
      <c r="F26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4">
        <f>Tabla_Consulta_desde_proyectos[[#This Row],[PRYRAhoras]]-Tabla_Consulta_desde_proyectos[[#This Row],[Actuales]]</f>
        <v>0</v>
      </c>
      <c r="H2644">
        <f>LEN(Tabla_Consulta_desde_proyectos[[#This Row],[PRYApath]])/5-1</f>
        <v>1</v>
      </c>
    </row>
    <row r="2645" spans="1:8" hidden="1" x14ac:dyDescent="0.3">
      <c r="A2645" t="s">
        <v>4656</v>
      </c>
      <c r="B2645" t="s">
        <v>7099</v>
      </c>
      <c r="C2645" t="s">
        <v>4338</v>
      </c>
      <c r="D2645" t="s">
        <v>7100</v>
      </c>
      <c r="F26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45">
        <f>Tabla_Consulta_desde_proyectos[[#This Row],[PRYRAhoras]]-Tabla_Consulta_desde_proyectos[[#This Row],[Actuales]]</f>
        <v>0</v>
      </c>
      <c r="H2645">
        <f>LEN(Tabla_Consulta_desde_proyectos[[#This Row],[PRYApath]])/5-1</f>
        <v>1</v>
      </c>
    </row>
    <row r="2646" spans="1:8" hidden="1" x14ac:dyDescent="0.3">
      <c r="A2646" t="s">
        <v>4656</v>
      </c>
      <c r="B2646" t="s">
        <v>3877</v>
      </c>
      <c r="C2646" t="s">
        <v>7553</v>
      </c>
      <c r="D2646" t="s">
        <v>7129</v>
      </c>
      <c r="E2646">
        <v>1138.53</v>
      </c>
      <c r="F26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1138.53</v>
      </c>
      <c r="G2646">
        <f>Tabla_Consulta_desde_proyectos[[#This Row],[PRYRAhoras]]-Tabla_Consulta_desde_proyectos[[#This Row],[Actuales]]</f>
        <v>0</v>
      </c>
      <c r="H2646">
        <f>LEN(Tabla_Consulta_desde_proyectos[[#This Row],[PRYApath]])/5-1</f>
        <v>0</v>
      </c>
    </row>
    <row r="2647" spans="1:8" hidden="1" x14ac:dyDescent="0.3">
      <c r="A2647" t="s">
        <v>4656</v>
      </c>
      <c r="B2647" t="s">
        <v>3874</v>
      </c>
      <c r="C2647" t="s">
        <v>326</v>
      </c>
      <c r="D2647" t="s">
        <v>7130</v>
      </c>
      <c r="E2647">
        <v>360</v>
      </c>
      <c r="F26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360</v>
      </c>
      <c r="G2647">
        <f>Tabla_Consulta_desde_proyectos[[#This Row],[PRYRAhoras]]-Tabla_Consulta_desde_proyectos[[#This Row],[Actuales]]</f>
        <v>0</v>
      </c>
      <c r="H2647">
        <f>LEN(Tabla_Consulta_desde_proyectos[[#This Row],[PRYApath]])/5-1</f>
        <v>1</v>
      </c>
    </row>
    <row r="2648" spans="1:8" hidden="1" x14ac:dyDescent="0.3">
      <c r="A2648" t="s">
        <v>4656</v>
      </c>
      <c r="B2648" t="s">
        <v>4460</v>
      </c>
      <c r="C2648" t="s">
        <v>1087</v>
      </c>
      <c r="D2648" t="s">
        <v>7131</v>
      </c>
      <c r="E2648">
        <v>274.27999999999997</v>
      </c>
      <c r="F26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274.27999999999997</v>
      </c>
      <c r="G2648">
        <f>Tabla_Consulta_desde_proyectos[[#This Row],[PRYRAhoras]]-Tabla_Consulta_desde_proyectos[[#This Row],[Actuales]]</f>
        <v>0</v>
      </c>
      <c r="H2648">
        <f>LEN(Tabla_Consulta_desde_proyectos[[#This Row],[PRYApath]])/5-1</f>
        <v>1</v>
      </c>
    </row>
    <row r="2649" spans="1:8" hidden="1" x14ac:dyDescent="0.3">
      <c r="A2649" t="s">
        <v>4656</v>
      </c>
      <c r="B2649" t="s">
        <v>4470</v>
      </c>
      <c r="C2649" t="s">
        <v>1088</v>
      </c>
      <c r="D2649" t="s">
        <v>7132</v>
      </c>
      <c r="E2649">
        <v>250</v>
      </c>
      <c r="F26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250</v>
      </c>
      <c r="G2649">
        <f>Tabla_Consulta_desde_proyectos[[#This Row],[PRYRAhoras]]-Tabla_Consulta_desde_proyectos[[#This Row],[Actuales]]</f>
        <v>0</v>
      </c>
      <c r="H2649">
        <f>LEN(Tabla_Consulta_desde_proyectos[[#This Row],[PRYApath]])/5-1</f>
        <v>1</v>
      </c>
    </row>
    <row r="2650" spans="1:8" hidden="1" x14ac:dyDescent="0.3">
      <c r="A2650" t="s">
        <v>4656</v>
      </c>
      <c r="B2650" t="s">
        <v>4481</v>
      </c>
      <c r="C2650" t="s">
        <v>1092</v>
      </c>
      <c r="D2650" t="s">
        <v>7133</v>
      </c>
      <c r="E2650">
        <v>40.25</v>
      </c>
      <c r="F26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40.25</v>
      </c>
      <c r="G2650">
        <f>Tabla_Consulta_desde_proyectos[[#This Row],[PRYRAhoras]]-Tabla_Consulta_desde_proyectos[[#This Row],[Actuales]]</f>
        <v>0</v>
      </c>
      <c r="H2650">
        <f>LEN(Tabla_Consulta_desde_proyectos[[#This Row],[PRYApath]])/5-1</f>
        <v>1</v>
      </c>
    </row>
    <row r="2651" spans="1:8" hidden="1" x14ac:dyDescent="0.3">
      <c r="A2651" t="s">
        <v>4656</v>
      </c>
      <c r="B2651" t="s">
        <v>4489</v>
      </c>
      <c r="C2651" t="s">
        <v>1093</v>
      </c>
      <c r="D2651" t="s">
        <v>7134</v>
      </c>
      <c r="E2651">
        <v>78.5</v>
      </c>
      <c r="F26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78.5</v>
      </c>
      <c r="G2651">
        <f>Tabla_Consulta_desde_proyectos[[#This Row],[PRYRAhoras]]-Tabla_Consulta_desde_proyectos[[#This Row],[Actuales]]</f>
        <v>0</v>
      </c>
      <c r="H2651">
        <f>LEN(Tabla_Consulta_desde_proyectos[[#This Row],[PRYApath]])/5-1</f>
        <v>1</v>
      </c>
    </row>
    <row r="2652" spans="1:8" hidden="1" x14ac:dyDescent="0.3">
      <c r="A2652" t="s">
        <v>4656</v>
      </c>
      <c r="B2652" t="s">
        <v>5636</v>
      </c>
      <c r="C2652" t="s">
        <v>1094</v>
      </c>
      <c r="D2652" t="s">
        <v>7135</v>
      </c>
      <c r="E2652">
        <v>23</v>
      </c>
      <c r="F26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</v>
      </c>
      <c r="G2652">
        <f>Tabla_Consulta_desde_proyectos[[#This Row],[PRYRAhoras]]-Tabla_Consulta_desde_proyectos[[#This Row],[Actuales]]</f>
        <v>0</v>
      </c>
      <c r="H2652">
        <f>LEN(Tabla_Consulta_desde_proyectos[[#This Row],[PRYApath]])/5-1</f>
        <v>1</v>
      </c>
    </row>
    <row r="2653" spans="1:8" hidden="1" x14ac:dyDescent="0.3">
      <c r="A2653" t="s">
        <v>4656</v>
      </c>
      <c r="B2653" t="s">
        <v>5637</v>
      </c>
      <c r="C2653" t="s">
        <v>3904</v>
      </c>
      <c r="D2653" t="s">
        <v>7136</v>
      </c>
      <c r="E2653">
        <v>89</v>
      </c>
      <c r="F26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89</v>
      </c>
      <c r="G2653">
        <f>Tabla_Consulta_desde_proyectos[[#This Row],[PRYRAhoras]]-Tabla_Consulta_desde_proyectos[[#This Row],[Actuales]]</f>
        <v>0</v>
      </c>
      <c r="H2653">
        <f>LEN(Tabla_Consulta_desde_proyectos[[#This Row],[PRYApath]])/5-1</f>
        <v>1</v>
      </c>
    </row>
    <row r="2654" spans="1:8" hidden="1" x14ac:dyDescent="0.3">
      <c r="A2654" t="s">
        <v>4656</v>
      </c>
      <c r="B2654" t="s">
        <v>5638</v>
      </c>
      <c r="C2654" t="s">
        <v>3905</v>
      </c>
      <c r="D2654" t="s">
        <v>7137</v>
      </c>
      <c r="E2654">
        <v>23.5</v>
      </c>
      <c r="F26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2654">
        <f>Tabla_Consulta_desde_proyectos[[#This Row],[PRYRAhoras]]-Tabla_Consulta_desde_proyectos[[#This Row],[Actuales]]</f>
        <v>0</v>
      </c>
      <c r="H2654">
        <f>LEN(Tabla_Consulta_desde_proyectos[[#This Row],[PRYApath]])/5-1</f>
        <v>1</v>
      </c>
    </row>
    <row r="2655" spans="1:8" hidden="1" x14ac:dyDescent="0.3">
      <c r="A2655" t="s">
        <v>4278</v>
      </c>
      <c r="B2655" t="s">
        <v>1095</v>
      </c>
      <c r="C2655" t="s">
        <v>3906</v>
      </c>
      <c r="D2655" t="s">
        <v>7640</v>
      </c>
      <c r="E2655">
        <v>56</v>
      </c>
      <c r="F26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56</v>
      </c>
      <c r="G2655">
        <f>Tabla_Consulta_desde_proyectos[[#This Row],[PRYRAhoras]]-Tabla_Consulta_desde_proyectos[[#This Row],[Actuales]]</f>
        <v>0</v>
      </c>
      <c r="H2655">
        <f>LEN(Tabla_Consulta_desde_proyectos[[#This Row],[PRYApath]])/5-1</f>
        <v>0</v>
      </c>
    </row>
    <row r="2656" spans="1:8" hidden="1" x14ac:dyDescent="0.3">
      <c r="A2656" t="s">
        <v>4278</v>
      </c>
      <c r="B2656" t="s">
        <v>1096</v>
      </c>
      <c r="C2656" t="s">
        <v>326</v>
      </c>
      <c r="D2656" t="s">
        <v>7027</v>
      </c>
      <c r="E2656">
        <v>13.5</v>
      </c>
      <c r="F26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13.5</v>
      </c>
      <c r="G2656">
        <f>Tabla_Consulta_desde_proyectos[[#This Row],[PRYRAhoras]]-Tabla_Consulta_desde_proyectos[[#This Row],[Actuales]]</f>
        <v>0</v>
      </c>
      <c r="H2656">
        <f>LEN(Tabla_Consulta_desde_proyectos[[#This Row],[PRYApath]])/5-1</f>
        <v>1</v>
      </c>
    </row>
    <row r="2657" spans="1:8" hidden="1" x14ac:dyDescent="0.3">
      <c r="A2657" t="s">
        <v>4278</v>
      </c>
      <c r="B2657" t="s">
        <v>3515</v>
      </c>
      <c r="C2657" t="s">
        <v>1087</v>
      </c>
      <c r="D2657" t="s">
        <v>7028</v>
      </c>
      <c r="F26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57">
        <f>Tabla_Consulta_desde_proyectos[[#This Row],[PRYRAhoras]]-Tabla_Consulta_desde_proyectos[[#This Row],[Actuales]]</f>
        <v>0</v>
      </c>
      <c r="H2657">
        <f>LEN(Tabla_Consulta_desde_proyectos[[#This Row],[PRYApath]])/5-1</f>
        <v>1</v>
      </c>
    </row>
    <row r="2658" spans="1:8" hidden="1" x14ac:dyDescent="0.3">
      <c r="A2658" t="s">
        <v>4278</v>
      </c>
      <c r="B2658" t="s">
        <v>3516</v>
      </c>
      <c r="C2658" t="s">
        <v>1088</v>
      </c>
      <c r="D2658" t="s">
        <v>7029</v>
      </c>
      <c r="F26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58">
        <f>Tabla_Consulta_desde_proyectos[[#This Row],[PRYRAhoras]]-Tabla_Consulta_desde_proyectos[[#This Row],[Actuales]]</f>
        <v>0</v>
      </c>
      <c r="H2658">
        <f>LEN(Tabla_Consulta_desde_proyectos[[#This Row],[PRYApath]])/5-1</f>
        <v>1</v>
      </c>
    </row>
    <row r="2659" spans="1:8" hidden="1" x14ac:dyDescent="0.3">
      <c r="A2659" t="s">
        <v>4278</v>
      </c>
      <c r="B2659" t="s">
        <v>3517</v>
      </c>
      <c r="C2659" t="s">
        <v>1092</v>
      </c>
      <c r="D2659" t="s">
        <v>7030</v>
      </c>
      <c r="F26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59">
        <f>Tabla_Consulta_desde_proyectos[[#This Row],[PRYRAhoras]]-Tabla_Consulta_desde_proyectos[[#This Row],[Actuales]]</f>
        <v>0</v>
      </c>
      <c r="H2659">
        <f>LEN(Tabla_Consulta_desde_proyectos[[#This Row],[PRYApath]])/5-1</f>
        <v>1</v>
      </c>
    </row>
    <row r="2660" spans="1:8" hidden="1" x14ac:dyDescent="0.3">
      <c r="A2660" t="s">
        <v>4278</v>
      </c>
      <c r="B2660" t="s">
        <v>5507</v>
      </c>
      <c r="C2660" t="s">
        <v>1093</v>
      </c>
      <c r="D2660" t="s">
        <v>7031</v>
      </c>
      <c r="F26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60">
        <f>Tabla_Consulta_desde_proyectos[[#This Row],[PRYRAhoras]]-Tabla_Consulta_desde_proyectos[[#This Row],[Actuales]]</f>
        <v>0</v>
      </c>
      <c r="H2660">
        <f>LEN(Tabla_Consulta_desde_proyectos[[#This Row],[PRYApath]])/5-1</f>
        <v>1</v>
      </c>
    </row>
    <row r="2661" spans="1:8" hidden="1" x14ac:dyDescent="0.3">
      <c r="A2661" t="s">
        <v>4278</v>
      </c>
      <c r="B2661" t="s">
        <v>5003</v>
      </c>
      <c r="C2661" t="s">
        <v>1094</v>
      </c>
      <c r="D2661" t="s">
        <v>7032</v>
      </c>
      <c r="E2661">
        <v>8.5</v>
      </c>
      <c r="F26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2661">
        <f>Tabla_Consulta_desde_proyectos[[#This Row],[PRYRAhoras]]-Tabla_Consulta_desde_proyectos[[#This Row],[Actuales]]</f>
        <v>0</v>
      </c>
      <c r="H2661">
        <f>LEN(Tabla_Consulta_desde_proyectos[[#This Row],[PRYApath]])/5-1</f>
        <v>1</v>
      </c>
    </row>
    <row r="2662" spans="1:8" hidden="1" x14ac:dyDescent="0.3">
      <c r="A2662" t="s">
        <v>4278</v>
      </c>
      <c r="B2662" t="s">
        <v>5005</v>
      </c>
      <c r="C2662" t="s">
        <v>3904</v>
      </c>
      <c r="D2662" t="s">
        <v>7033</v>
      </c>
      <c r="F26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62">
        <f>Tabla_Consulta_desde_proyectos[[#This Row],[PRYRAhoras]]-Tabla_Consulta_desde_proyectos[[#This Row],[Actuales]]</f>
        <v>0</v>
      </c>
      <c r="H2662">
        <f>LEN(Tabla_Consulta_desde_proyectos[[#This Row],[PRYApath]])/5-1</f>
        <v>1</v>
      </c>
    </row>
    <row r="2663" spans="1:8" hidden="1" x14ac:dyDescent="0.3">
      <c r="A2663" t="s">
        <v>4278</v>
      </c>
      <c r="B2663" t="s">
        <v>5006</v>
      </c>
      <c r="C2663" t="s">
        <v>3905</v>
      </c>
      <c r="D2663" t="s">
        <v>7034</v>
      </c>
      <c r="E2663">
        <v>34</v>
      </c>
      <c r="F26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</v>
      </c>
      <c r="G2663">
        <f>Tabla_Consulta_desde_proyectos[[#This Row],[PRYRAhoras]]-Tabla_Consulta_desde_proyectos[[#This Row],[Actuales]]</f>
        <v>0</v>
      </c>
      <c r="H2663">
        <f>LEN(Tabla_Consulta_desde_proyectos[[#This Row],[PRYApath]])/5-1</f>
        <v>1</v>
      </c>
    </row>
    <row r="2664" spans="1:8" hidden="1" x14ac:dyDescent="0.3">
      <c r="A2664" t="s">
        <v>4278</v>
      </c>
      <c r="B2664" t="s">
        <v>4550</v>
      </c>
      <c r="C2664" t="s">
        <v>3910</v>
      </c>
      <c r="D2664" t="s">
        <v>7641</v>
      </c>
      <c r="E2664">
        <v>124</v>
      </c>
      <c r="F26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124</v>
      </c>
      <c r="G2664">
        <f>Tabla_Consulta_desde_proyectos[[#This Row],[PRYRAhoras]]-Tabla_Consulta_desde_proyectos[[#This Row],[Actuales]]</f>
        <v>0</v>
      </c>
      <c r="H2664">
        <f>LEN(Tabla_Consulta_desde_proyectos[[#This Row],[PRYApath]])/5-1</f>
        <v>0</v>
      </c>
    </row>
    <row r="2665" spans="1:8" hidden="1" x14ac:dyDescent="0.3">
      <c r="A2665" t="s">
        <v>4278</v>
      </c>
      <c r="B2665" t="s">
        <v>4551</v>
      </c>
      <c r="C2665" t="s">
        <v>326</v>
      </c>
      <c r="D2665" t="s">
        <v>7642</v>
      </c>
      <c r="E2665">
        <v>64</v>
      </c>
      <c r="F26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64</v>
      </c>
      <c r="G2665">
        <f>Tabla_Consulta_desde_proyectos[[#This Row],[PRYRAhoras]]-Tabla_Consulta_desde_proyectos[[#This Row],[Actuales]]</f>
        <v>0</v>
      </c>
      <c r="H2665">
        <f>LEN(Tabla_Consulta_desde_proyectos[[#This Row],[PRYApath]])/5-1</f>
        <v>1</v>
      </c>
    </row>
    <row r="2666" spans="1:8" hidden="1" x14ac:dyDescent="0.3">
      <c r="A2666" t="s">
        <v>4278</v>
      </c>
      <c r="B2666" t="s">
        <v>5195</v>
      </c>
      <c r="C2666" t="s">
        <v>1087</v>
      </c>
      <c r="D2666" t="s">
        <v>7040</v>
      </c>
      <c r="E2666">
        <v>56</v>
      </c>
      <c r="F26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56</v>
      </c>
      <c r="G2666">
        <f>Tabla_Consulta_desde_proyectos[[#This Row],[PRYRAhoras]]-Tabla_Consulta_desde_proyectos[[#This Row],[Actuales]]</f>
        <v>0</v>
      </c>
      <c r="H2666">
        <f>LEN(Tabla_Consulta_desde_proyectos[[#This Row],[PRYApath]])/5-1</f>
        <v>1</v>
      </c>
    </row>
    <row r="2667" spans="1:8" hidden="1" x14ac:dyDescent="0.3">
      <c r="A2667" t="s">
        <v>4278</v>
      </c>
      <c r="B2667" t="s">
        <v>4959</v>
      </c>
      <c r="C2667" t="s">
        <v>1088</v>
      </c>
      <c r="D2667" t="s">
        <v>7643</v>
      </c>
      <c r="E2667">
        <v>4</v>
      </c>
      <c r="F26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667">
        <f>Tabla_Consulta_desde_proyectos[[#This Row],[PRYRAhoras]]-Tabla_Consulta_desde_proyectos[[#This Row],[Actuales]]</f>
        <v>0</v>
      </c>
      <c r="H2667">
        <f>LEN(Tabla_Consulta_desde_proyectos[[#This Row],[PRYApath]])/5-1</f>
        <v>1</v>
      </c>
    </row>
    <row r="2668" spans="1:8" hidden="1" x14ac:dyDescent="0.3">
      <c r="A2668" t="s">
        <v>4278</v>
      </c>
      <c r="B2668" t="s">
        <v>4552</v>
      </c>
      <c r="C2668" t="s">
        <v>7644</v>
      </c>
      <c r="D2668" t="s">
        <v>7645</v>
      </c>
      <c r="E2668">
        <v>429</v>
      </c>
      <c r="F26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429</v>
      </c>
      <c r="G2668">
        <f>Tabla_Consulta_desde_proyectos[[#This Row],[PRYRAhoras]]-Tabla_Consulta_desde_proyectos[[#This Row],[Actuales]]</f>
        <v>0</v>
      </c>
      <c r="H2668">
        <f>LEN(Tabla_Consulta_desde_proyectos[[#This Row],[PRYApath]])/5-1</f>
        <v>0</v>
      </c>
    </row>
    <row r="2669" spans="1:8" hidden="1" x14ac:dyDescent="0.3">
      <c r="A2669" t="s">
        <v>4278</v>
      </c>
      <c r="B2669" t="s">
        <v>4527</v>
      </c>
      <c r="C2669" t="s">
        <v>7646</v>
      </c>
      <c r="D2669" t="s">
        <v>7108</v>
      </c>
      <c r="E2669">
        <v>24.5</v>
      </c>
      <c r="F26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24.5</v>
      </c>
      <c r="G2669">
        <f>Tabla_Consulta_desde_proyectos[[#This Row],[PRYRAhoras]]-Tabla_Consulta_desde_proyectos[[#This Row],[Actuales]]</f>
        <v>0</v>
      </c>
      <c r="H2669">
        <f>LEN(Tabla_Consulta_desde_proyectos[[#This Row],[PRYApath]])/5-1</f>
        <v>1</v>
      </c>
    </row>
    <row r="2670" spans="1:8" hidden="1" x14ac:dyDescent="0.3">
      <c r="A2670" t="s">
        <v>4278</v>
      </c>
      <c r="B2670" t="s">
        <v>5639</v>
      </c>
      <c r="C2670" t="s">
        <v>326</v>
      </c>
      <c r="D2670" t="s">
        <v>7647</v>
      </c>
      <c r="E2670">
        <v>24.5</v>
      </c>
      <c r="F26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24.5</v>
      </c>
      <c r="G2670">
        <f>Tabla_Consulta_desde_proyectos[[#This Row],[PRYRAhoras]]-Tabla_Consulta_desde_proyectos[[#This Row],[Actuales]]</f>
        <v>0</v>
      </c>
      <c r="H2670">
        <f>LEN(Tabla_Consulta_desde_proyectos[[#This Row],[PRYApath]])/5-1</f>
        <v>2</v>
      </c>
    </row>
    <row r="2671" spans="1:8" hidden="1" x14ac:dyDescent="0.3">
      <c r="A2671" t="s">
        <v>4278</v>
      </c>
      <c r="B2671" t="s">
        <v>4528</v>
      </c>
      <c r="C2671" t="s">
        <v>7648</v>
      </c>
      <c r="D2671" t="s">
        <v>7649</v>
      </c>
      <c r="E2671">
        <v>404.5</v>
      </c>
      <c r="F26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404.5</v>
      </c>
      <c r="G2671">
        <f>Tabla_Consulta_desde_proyectos[[#This Row],[PRYRAhoras]]-Tabla_Consulta_desde_proyectos[[#This Row],[Actuales]]</f>
        <v>0</v>
      </c>
      <c r="H2671">
        <f>LEN(Tabla_Consulta_desde_proyectos[[#This Row],[PRYApath]])/5-1</f>
        <v>1</v>
      </c>
    </row>
    <row r="2672" spans="1:8" hidden="1" x14ac:dyDescent="0.3">
      <c r="A2672" t="s">
        <v>4278</v>
      </c>
      <c r="B2672" t="s">
        <v>7540</v>
      </c>
      <c r="C2672" t="s">
        <v>7650</v>
      </c>
      <c r="D2672" t="s">
        <v>7651</v>
      </c>
      <c r="E2672">
        <v>163.5</v>
      </c>
      <c r="F26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163.5</v>
      </c>
      <c r="G2672">
        <f>Tabla_Consulta_desde_proyectos[[#This Row],[PRYRAhoras]]-Tabla_Consulta_desde_proyectos[[#This Row],[Actuales]]</f>
        <v>0</v>
      </c>
      <c r="H2672">
        <f>LEN(Tabla_Consulta_desde_proyectos[[#This Row],[PRYApath]])/5-1</f>
        <v>2</v>
      </c>
    </row>
    <row r="2673" spans="1:8" hidden="1" x14ac:dyDescent="0.3">
      <c r="A2673" t="s">
        <v>4278</v>
      </c>
      <c r="B2673" t="s">
        <v>5640</v>
      </c>
      <c r="C2673" t="s">
        <v>326</v>
      </c>
      <c r="D2673" t="s">
        <v>7652</v>
      </c>
      <c r="E2673">
        <v>151</v>
      </c>
      <c r="F26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151</v>
      </c>
      <c r="G2673">
        <f>Tabla_Consulta_desde_proyectos[[#This Row],[PRYRAhoras]]-Tabla_Consulta_desde_proyectos[[#This Row],[Actuales]]</f>
        <v>0</v>
      </c>
      <c r="H2673">
        <f>LEN(Tabla_Consulta_desde_proyectos[[#This Row],[PRYApath]])/5-1</f>
        <v>3</v>
      </c>
    </row>
    <row r="2674" spans="1:8" hidden="1" x14ac:dyDescent="0.3">
      <c r="A2674" t="s">
        <v>4278</v>
      </c>
      <c r="B2674" t="s">
        <v>5641</v>
      </c>
      <c r="C2674" t="s">
        <v>1087</v>
      </c>
      <c r="D2674" t="s">
        <v>7653</v>
      </c>
      <c r="E2674">
        <v>4</v>
      </c>
      <c r="F26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674">
        <f>Tabla_Consulta_desde_proyectos[[#This Row],[PRYRAhoras]]-Tabla_Consulta_desde_proyectos[[#This Row],[Actuales]]</f>
        <v>0</v>
      </c>
      <c r="H2674">
        <f>LEN(Tabla_Consulta_desde_proyectos[[#This Row],[PRYApath]])/5-1</f>
        <v>3</v>
      </c>
    </row>
    <row r="2675" spans="1:8" hidden="1" x14ac:dyDescent="0.3">
      <c r="A2675" t="s">
        <v>4278</v>
      </c>
      <c r="B2675" t="s">
        <v>5642</v>
      </c>
      <c r="C2675" t="s">
        <v>1088</v>
      </c>
      <c r="D2675" t="s">
        <v>7654</v>
      </c>
      <c r="E2675">
        <v>5</v>
      </c>
      <c r="F26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2675">
        <f>Tabla_Consulta_desde_proyectos[[#This Row],[PRYRAhoras]]-Tabla_Consulta_desde_proyectos[[#This Row],[Actuales]]</f>
        <v>0</v>
      </c>
      <c r="H2675">
        <f>LEN(Tabla_Consulta_desde_proyectos[[#This Row],[PRYApath]])/5-1</f>
        <v>3</v>
      </c>
    </row>
    <row r="2676" spans="1:8" hidden="1" x14ac:dyDescent="0.3">
      <c r="A2676" t="s">
        <v>4278</v>
      </c>
      <c r="B2676" t="s">
        <v>5643</v>
      </c>
      <c r="C2676" t="s">
        <v>1092</v>
      </c>
      <c r="D2676" t="s">
        <v>7655</v>
      </c>
      <c r="E2676">
        <v>3.5</v>
      </c>
      <c r="F26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2676">
        <f>Tabla_Consulta_desde_proyectos[[#This Row],[PRYRAhoras]]-Tabla_Consulta_desde_proyectos[[#This Row],[Actuales]]</f>
        <v>0</v>
      </c>
      <c r="H2676">
        <f>LEN(Tabla_Consulta_desde_proyectos[[#This Row],[PRYApath]])/5-1</f>
        <v>3</v>
      </c>
    </row>
    <row r="2677" spans="1:8" hidden="1" x14ac:dyDescent="0.3">
      <c r="A2677" t="s">
        <v>4278</v>
      </c>
      <c r="B2677" t="s">
        <v>7542</v>
      </c>
      <c r="C2677" t="s">
        <v>7656</v>
      </c>
      <c r="D2677" t="s">
        <v>7657</v>
      </c>
      <c r="E2677">
        <v>41</v>
      </c>
      <c r="F26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</v>
      </c>
      <c r="G2677">
        <f>Tabla_Consulta_desde_proyectos[[#This Row],[PRYRAhoras]]-Tabla_Consulta_desde_proyectos[[#This Row],[Actuales]]</f>
        <v>0</v>
      </c>
      <c r="H2677">
        <f>LEN(Tabla_Consulta_desde_proyectos[[#This Row],[PRYApath]])/5-1</f>
        <v>2</v>
      </c>
    </row>
    <row r="2678" spans="1:8" hidden="1" x14ac:dyDescent="0.3">
      <c r="A2678" t="s">
        <v>4278</v>
      </c>
      <c r="B2678" t="s">
        <v>5644</v>
      </c>
      <c r="C2678" t="s">
        <v>326</v>
      </c>
      <c r="D2678" t="s">
        <v>7658</v>
      </c>
      <c r="E2678">
        <v>12</v>
      </c>
      <c r="F26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2678">
        <f>Tabla_Consulta_desde_proyectos[[#This Row],[PRYRAhoras]]-Tabla_Consulta_desde_proyectos[[#This Row],[Actuales]]</f>
        <v>0</v>
      </c>
      <c r="H2678">
        <f>LEN(Tabla_Consulta_desde_proyectos[[#This Row],[PRYApath]])/5-1</f>
        <v>3</v>
      </c>
    </row>
    <row r="2679" spans="1:8" hidden="1" x14ac:dyDescent="0.3">
      <c r="A2679" t="s">
        <v>4278</v>
      </c>
      <c r="B2679" t="s">
        <v>5645</v>
      </c>
      <c r="C2679" t="s">
        <v>1087</v>
      </c>
      <c r="D2679" t="s">
        <v>7659</v>
      </c>
      <c r="E2679">
        <v>29</v>
      </c>
      <c r="F26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29</v>
      </c>
      <c r="G2679">
        <f>Tabla_Consulta_desde_proyectos[[#This Row],[PRYRAhoras]]-Tabla_Consulta_desde_proyectos[[#This Row],[Actuales]]</f>
        <v>0</v>
      </c>
      <c r="H2679">
        <f>LEN(Tabla_Consulta_desde_proyectos[[#This Row],[PRYApath]])/5-1</f>
        <v>3</v>
      </c>
    </row>
    <row r="2680" spans="1:8" hidden="1" x14ac:dyDescent="0.3">
      <c r="A2680" t="s">
        <v>4278</v>
      </c>
      <c r="B2680" t="s">
        <v>7544</v>
      </c>
      <c r="C2680" t="s">
        <v>7660</v>
      </c>
      <c r="D2680" t="s">
        <v>7661</v>
      </c>
      <c r="E2680">
        <v>9.5</v>
      </c>
      <c r="F26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2680">
        <f>Tabla_Consulta_desde_proyectos[[#This Row],[PRYRAhoras]]-Tabla_Consulta_desde_proyectos[[#This Row],[Actuales]]</f>
        <v>0</v>
      </c>
      <c r="H2680">
        <f>LEN(Tabla_Consulta_desde_proyectos[[#This Row],[PRYApath]])/5-1</f>
        <v>2</v>
      </c>
    </row>
    <row r="2681" spans="1:8" hidden="1" x14ac:dyDescent="0.3">
      <c r="A2681" t="s">
        <v>4278</v>
      </c>
      <c r="B2681" t="s">
        <v>5646</v>
      </c>
      <c r="C2681" t="s">
        <v>326</v>
      </c>
      <c r="D2681" t="s">
        <v>7662</v>
      </c>
      <c r="E2681">
        <v>9</v>
      </c>
      <c r="F26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2681">
        <f>Tabla_Consulta_desde_proyectos[[#This Row],[PRYRAhoras]]-Tabla_Consulta_desde_proyectos[[#This Row],[Actuales]]</f>
        <v>0</v>
      </c>
      <c r="H2681">
        <f>LEN(Tabla_Consulta_desde_proyectos[[#This Row],[PRYApath]])/5-1</f>
        <v>3</v>
      </c>
    </row>
    <row r="2682" spans="1:8" hidden="1" x14ac:dyDescent="0.3">
      <c r="A2682" t="s">
        <v>4278</v>
      </c>
      <c r="B2682" t="s">
        <v>5647</v>
      </c>
      <c r="C2682" t="s">
        <v>1087</v>
      </c>
      <c r="D2682" t="s">
        <v>7663</v>
      </c>
      <c r="E2682">
        <v>0.5</v>
      </c>
      <c r="F26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2682">
        <f>Tabla_Consulta_desde_proyectos[[#This Row],[PRYRAhoras]]-Tabla_Consulta_desde_proyectos[[#This Row],[Actuales]]</f>
        <v>0</v>
      </c>
      <c r="H2682">
        <f>LEN(Tabla_Consulta_desde_proyectos[[#This Row],[PRYApath]])/5-1</f>
        <v>3</v>
      </c>
    </row>
    <row r="2683" spans="1:8" hidden="1" x14ac:dyDescent="0.3">
      <c r="A2683" t="s">
        <v>4278</v>
      </c>
      <c r="B2683" t="s">
        <v>7664</v>
      </c>
      <c r="C2683" t="s">
        <v>7665</v>
      </c>
      <c r="D2683" t="s">
        <v>7666</v>
      </c>
      <c r="E2683">
        <v>27.5</v>
      </c>
      <c r="F26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27.5</v>
      </c>
      <c r="G2683">
        <f>Tabla_Consulta_desde_proyectos[[#This Row],[PRYRAhoras]]-Tabla_Consulta_desde_proyectos[[#This Row],[Actuales]]</f>
        <v>0</v>
      </c>
      <c r="H2683">
        <f>LEN(Tabla_Consulta_desde_proyectos[[#This Row],[PRYApath]])/5-1</f>
        <v>2</v>
      </c>
    </row>
    <row r="2684" spans="1:8" hidden="1" x14ac:dyDescent="0.3">
      <c r="A2684" t="s">
        <v>4278</v>
      </c>
      <c r="B2684" t="s">
        <v>5648</v>
      </c>
      <c r="C2684" t="s">
        <v>326</v>
      </c>
      <c r="D2684" t="s">
        <v>7667</v>
      </c>
      <c r="E2684">
        <v>1.5</v>
      </c>
      <c r="F26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2684">
        <f>Tabla_Consulta_desde_proyectos[[#This Row],[PRYRAhoras]]-Tabla_Consulta_desde_proyectos[[#This Row],[Actuales]]</f>
        <v>0</v>
      </c>
      <c r="H2684">
        <f>LEN(Tabla_Consulta_desde_proyectos[[#This Row],[PRYApath]])/5-1</f>
        <v>3</v>
      </c>
    </row>
    <row r="2685" spans="1:8" hidden="1" x14ac:dyDescent="0.3">
      <c r="A2685" t="s">
        <v>4278</v>
      </c>
      <c r="B2685" t="s">
        <v>5649</v>
      </c>
      <c r="C2685" t="s">
        <v>1087</v>
      </c>
      <c r="D2685" t="s">
        <v>7668</v>
      </c>
      <c r="E2685">
        <v>5.5</v>
      </c>
      <c r="F26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2685">
        <f>Tabla_Consulta_desde_proyectos[[#This Row],[PRYRAhoras]]-Tabla_Consulta_desde_proyectos[[#This Row],[Actuales]]</f>
        <v>0</v>
      </c>
      <c r="H2685">
        <f>LEN(Tabla_Consulta_desde_proyectos[[#This Row],[PRYApath]])/5-1</f>
        <v>3</v>
      </c>
    </row>
    <row r="2686" spans="1:8" hidden="1" x14ac:dyDescent="0.3">
      <c r="A2686" t="s">
        <v>4278</v>
      </c>
      <c r="B2686" t="s">
        <v>5650</v>
      </c>
      <c r="C2686" t="s">
        <v>1088</v>
      </c>
      <c r="D2686" t="s">
        <v>7669</v>
      </c>
      <c r="E2686">
        <v>20.5</v>
      </c>
      <c r="F26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20.5</v>
      </c>
      <c r="G2686">
        <f>Tabla_Consulta_desde_proyectos[[#This Row],[PRYRAhoras]]-Tabla_Consulta_desde_proyectos[[#This Row],[Actuales]]</f>
        <v>0</v>
      </c>
      <c r="H2686">
        <f>LEN(Tabla_Consulta_desde_proyectos[[#This Row],[PRYApath]])/5-1</f>
        <v>3</v>
      </c>
    </row>
    <row r="2687" spans="1:8" hidden="1" x14ac:dyDescent="0.3">
      <c r="A2687" t="s">
        <v>4278</v>
      </c>
      <c r="B2687" t="s">
        <v>7670</v>
      </c>
      <c r="C2687" t="s">
        <v>1092</v>
      </c>
      <c r="D2687" t="s">
        <v>7671</v>
      </c>
      <c r="F26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87">
        <f>Tabla_Consulta_desde_proyectos[[#This Row],[PRYRAhoras]]-Tabla_Consulta_desde_proyectos[[#This Row],[Actuales]]</f>
        <v>0</v>
      </c>
      <c r="H2687">
        <f>LEN(Tabla_Consulta_desde_proyectos[[#This Row],[PRYApath]])/5-1</f>
        <v>3</v>
      </c>
    </row>
    <row r="2688" spans="1:8" hidden="1" x14ac:dyDescent="0.3">
      <c r="A2688" t="s">
        <v>4278</v>
      </c>
      <c r="B2688" t="s">
        <v>7672</v>
      </c>
      <c r="C2688" t="s">
        <v>7673</v>
      </c>
      <c r="D2688" t="s">
        <v>7674</v>
      </c>
      <c r="E2688">
        <v>26.5</v>
      </c>
      <c r="F26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26.5</v>
      </c>
      <c r="G2688">
        <f>Tabla_Consulta_desde_proyectos[[#This Row],[PRYRAhoras]]-Tabla_Consulta_desde_proyectos[[#This Row],[Actuales]]</f>
        <v>0</v>
      </c>
      <c r="H2688">
        <f>LEN(Tabla_Consulta_desde_proyectos[[#This Row],[PRYApath]])/5-1</f>
        <v>2</v>
      </c>
    </row>
    <row r="2689" spans="1:8" hidden="1" x14ac:dyDescent="0.3">
      <c r="A2689" t="s">
        <v>4278</v>
      </c>
      <c r="B2689" t="s">
        <v>5651</v>
      </c>
      <c r="C2689" t="s">
        <v>326</v>
      </c>
      <c r="D2689" t="s">
        <v>7675</v>
      </c>
      <c r="E2689">
        <v>16</v>
      </c>
      <c r="F26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2689">
        <f>Tabla_Consulta_desde_proyectos[[#This Row],[PRYRAhoras]]-Tabla_Consulta_desde_proyectos[[#This Row],[Actuales]]</f>
        <v>0</v>
      </c>
      <c r="H2689">
        <f>LEN(Tabla_Consulta_desde_proyectos[[#This Row],[PRYApath]])/5-1</f>
        <v>3</v>
      </c>
    </row>
    <row r="2690" spans="1:8" hidden="1" x14ac:dyDescent="0.3">
      <c r="A2690" t="s">
        <v>4278</v>
      </c>
      <c r="B2690" t="s">
        <v>5652</v>
      </c>
      <c r="C2690" t="s">
        <v>1087</v>
      </c>
      <c r="D2690" t="s">
        <v>7676</v>
      </c>
      <c r="E2690">
        <v>10.5</v>
      </c>
      <c r="F26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10.5</v>
      </c>
      <c r="G2690">
        <f>Tabla_Consulta_desde_proyectos[[#This Row],[PRYRAhoras]]-Tabla_Consulta_desde_proyectos[[#This Row],[Actuales]]</f>
        <v>0</v>
      </c>
      <c r="H2690">
        <f>LEN(Tabla_Consulta_desde_proyectos[[#This Row],[PRYApath]])/5-1</f>
        <v>3</v>
      </c>
    </row>
    <row r="2691" spans="1:8" hidden="1" x14ac:dyDescent="0.3">
      <c r="A2691" t="s">
        <v>4278</v>
      </c>
      <c r="B2691" t="s">
        <v>7677</v>
      </c>
      <c r="C2691" t="s">
        <v>1088</v>
      </c>
      <c r="D2691" t="s">
        <v>7678</v>
      </c>
      <c r="F26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1">
        <f>Tabla_Consulta_desde_proyectos[[#This Row],[PRYRAhoras]]-Tabla_Consulta_desde_proyectos[[#This Row],[Actuales]]</f>
        <v>0</v>
      </c>
      <c r="H2691">
        <f>LEN(Tabla_Consulta_desde_proyectos[[#This Row],[PRYApath]])/5-1</f>
        <v>3</v>
      </c>
    </row>
    <row r="2692" spans="1:8" hidden="1" x14ac:dyDescent="0.3">
      <c r="A2692" t="s">
        <v>4278</v>
      </c>
      <c r="B2692" t="s">
        <v>7679</v>
      </c>
      <c r="C2692" t="s">
        <v>7680</v>
      </c>
      <c r="D2692" t="s">
        <v>7113</v>
      </c>
      <c r="E2692">
        <v>131.5</v>
      </c>
      <c r="F26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131.5</v>
      </c>
      <c r="G2692">
        <f>Tabla_Consulta_desde_proyectos[[#This Row],[PRYRAhoras]]-Tabla_Consulta_desde_proyectos[[#This Row],[Actuales]]</f>
        <v>0</v>
      </c>
      <c r="H2692">
        <f>LEN(Tabla_Consulta_desde_proyectos[[#This Row],[PRYApath]])/5-1</f>
        <v>2</v>
      </c>
    </row>
    <row r="2693" spans="1:8" hidden="1" x14ac:dyDescent="0.3">
      <c r="A2693" t="s">
        <v>4278</v>
      </c>
      <c r="B2693" t="s">
        <v>5653</v>
      </c>
      <c r="C2693" t="s">
        <v>326</v>
      </c>
      <c r="D2693" t="s">
        <v>7681</v>
      </c>
      <c r="E2693">
        <v>131.5</v>
      </c>
      <c r="F26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131.5</v>
      </c>
      <c r="G2693">
        <f>Tabla_Consulta_desde_proyectos[[#This Row],[PRYRAhoras]]-Tabla_Consulta_desde_proyectos[[#This Row],[Actuales]]</f>
        <v>0</v>
      </c>
      <c r="H2693">
        <f>LEN(Tabla_Consulta_desde_proyectos[[#This Row],[PRYApath]])/5-1</f>
        <v>3</v>
      </c>
    </row>
    <row r="2694" spans="1:8" hidden="1" x14ac:dyDescent="0.3">
      <c r="A2694" t="s">
        <v>4278</v>
      </c>
      <c r="B2694" t="s">
        <v>7682</v>
      </c>
      <c r="C2694" t="s">
        <v>1087</v>
      </c>
      <c r="D2694" t="s">
        <v>7683</v>
      </c>
      <c r="F26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4">
        <f>Tabla_Consulta_desde_proyectos[[#This Row],[PRYRAhoras]]-Tabla_Consulta_desde_proyectos[[#This Row],[Actuales]]</f>
        <v>0</v>
      </c>
      <c r="H2694">
        <f>LEN(Tabla_Consulta_desde_proyectos[[#This Row],[PRYApath]])/5-1</f>
        <v>3</v>
      </c>
    </row>
    <row r="2695" spans="1:8" hidden="1" x14ac:dyDescent="0.3">
      <c r="A2695" t="s">
        <v>4278</v>
      </c>
      <c r="B2695" t="s">
        <v>7684</v>
      </c>
      <c r="C2695" t="s">
        <v>1088</v>
      </c>
      <c r="D2695" t="s">
        <v>7685</v>
      </c>
      <c r="F26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5">
        <f>Tabla_Consulta_desde_proyectos[[#This Row],[PRYRAhoras]]-Tabla_Consulta_desde_proyectos[[#This Row],[Actuales]]</f>
        <v>0</v>
      </c>
      <c r="H2695">
        <f>LEN(Tabla_Consulta_desde_proyectos[[#This Row],[PRYApath]])/5-1</f>
        <v>3</v>
      </c>
    </row>
    <row r="2696" spans="1:8" hidden="1" x14ac:dyDescent="0.3">
      <c r="A2696" t="s">
        <v>4278</v>
      </c>
      <c r="B2696" t="s">
        <v>7686</v>
      </c>
      <c r="C2696" t="s">
        <v>1092</v>
      </c>
      <c r="D2696" t="s">
        <v>7687</v>
      </c>
      <c r="F26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6">
        <f>Tabla_Consulta_desde_proyectos[[#This Row],[PRYRAhoras]]-Tabla_Consulta_desde_proyectos[[#This Row],[Actuales]]</f>
        <v>0</v>
      </c>
      <c r="H2696">
        <f>LEN(Tabla_Consulta_desde_proyectos[[#This Row],[PRYApath]])/5-1</f>
        <v>3</v>
      </c>
    </row>
    <row r="2697" spans="1:8" hidden="1" x14ac:dyDescent="0.3">
      <c r="A2697" t="s">
        <v>4278</v>
      </c>
      <c r="B2697" t="s">
        <v>7688</v>
      </c>
      <c r="C2697" t="s">
        <v>7689</v>
      </c>
      <c r="D2697" t="s">
        <v>7690</v>
      </c>
      <c r="E2697">
        <v>5</v>
      </c>
      <c r="F26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2697">
        <f>Tabla_Consulta_desde_proyectos[[#This Row],[PRYRAhoras]]-Tabla_Consulta_desde_proyectos[[#This Row],[Actuales]]</f>
        <v>0</v>
      </c>
      <c r="H2697">
        <f>LEN(Tabla_Consulta_desde_proyectos[[#This Row],[PRYApath]])/5-1</f>
        <v>2</v>
      </c>
    </row>
    <row r="2698" spans="1:8" hidden="1" x14ac:dyDescent="0.3">
      <c r="A2698" t="s">
        <v>4278</v>
      </c>
      <c r="B2698" t="s">
        <v>7691</v>
      </c>
      <c r="C2698" t="s">
        <v>326</v>
      </c>
      <c r="D2698" t="s">
        <v>7692</v>
      </c>
      <c r="F26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8">
        <f>Tabla_Consulta_desde_proyectos[[#This Row],[PRYRAhoras]]-Tabla_Consulta_desde_proyectos[[#This Row],[Actuales]]</f>
        <v>0</v>
      </c>
      <c r="H2698">
        <f>LEN(Tabla_Consulta_desde_proyectos[[#This Row],[PRYApath]])/5-1</f>
        <v>3</v>
      </c>
    </row>
    <row r="2699" spans="1:8" hidden="1" x14ac:dyDescent="0.3">
      <c r="A2699" t="s">
        <v>4278</v>
      </c>
      <c r="B2699" t="s">
        <v>7693</v>
      </c>
      <c r="C2699" t="s">
        <v>1087</v>
      </c>
      <c r="D2699" t="s">
        <v>7694</v>
      </c>
      <c r="F26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699">
        <f>Tabla_Consulta_desde_proyectos[[#This Row],[PRYRAhoras]]-Tabla_Consulta_desde_proyectos[[#This Row],[Actuales]]</f>
        <v>0</v>
      </c>
      <c r="H2699">
        <f>LEN(Tabla_Consulta_desde_proyectos[[#This Row],[PRYApath]])/5-1</f>
        <v>3</v>
      </c>
    </row>
    <row r="2700" spans="1:8" hidden="1" x14ac:dyDescent="0.3">
      <c r="A2700" t="s">
        <v>4278</v>
      </c>
      <c r="B2700" t="s">
        <v>5654</v>
      </c>
      <c r="C2700" t="s">
        <v>1088</v>
      </c>
      <c r="D2700" t="s">
        <v>7695</v>
      </c>
      <c r="E2700">
        <v>5</v>
      </c>
      <c r="F27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2700">
        <f>Tabla_Consulta_desde_proyectos[[#This Row],[PRYRAhoras]]-Tabla_Consulta_desde_proyectos[[#This Row],[Actuales]]</f>
        <v>0</v>
      </c>
      <c r="H2700">
        <f>LEN(Tabla_Consulta_desde_proyectos[[#This Row],[PRYApath]])/5-1</f>
        <v>3</v>
      </c>
    </row>
    <row r="2701" spans="1:8" hidden="1" x14ac:dyDescent="0.3">
      <c r="A2701" t="s">
        <v>4278</v>
      </c>
      <c r="B2701" t="s">
        <v>7696</v>
      </c>
      <c r="C2701" t="s">
        <v>1092</v>
      </c>
      <c r="D2701" t="s">
        <v>7697</v>
      </c>
      <c r="F27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01">
        <f>Tabla_Consulta_desde_proyectos[[#This Row],[PRYRAhoras]]-Tabla_Consulta_desde_proyectos[[#This Row],[Actuales]]</f>
        <v>0</v>
      </c>
      <c r="H2701">
        <f>LEN(Tabla_Consulta_desde_proyectos[[#This Row],[PRYApath]])/5-1</f>
        <v>3</v>
      </c>
    </row>
    <row r="2702" spans="1:8" hidden="1" x14ac:dyDescent="0.3">
      <c r="A2702" t="s">
        <v>4278</v>
      </c>
      <c r="B2702" t="s">
        <v>7698</v>
      </c>
      <c r="C2702" t="s">
        <v>1093</v>
      </c>
      <c r="D2702" t="s">
        <v>7699</v>
      </c>
      <c r="F27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02">
        <f>Tabla_Consulta_desde_proyectos[[#This Row],[PRYRAhoras]]-Tabla_Consulta_desde_proyectos[[#This Row],[Actuales]]</f>
        <v>0</v>
      </c>
      <c r="H2702">
        <f>LEN(Tabla_Consulta_desde_proyectos[[#This Row],[PRYApath]])/5-1</f>
        <v>3</v>
      </c>
    </row>
    <row r="2703" spans="1:8" hidden="1" x14ac:dyDescent="0.3">
      <c r="A2703" t="s">
        <v>4278</v>
      </c>
      <c r="B2703" t="s">
        <v>7700</v>
      </c>
      <c r="C2703" t="s">
        <v>7081</v>
      </c>
      <c r="D2703" t="s">
        <v>7081</v>
      </c>
      <c r="F27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03">
        <f>Tabla_Consulta_desde_proyectos[[#This Row],[PRYRAhoras]]-Tabla_Consulta_desde_proyectos[[#This Row],[Actuales]]</f>
        <v>0</v>
      </c>
      <c r="H2703">
        <f>LEN(Tabla_Consulta_desde_proyectos[[#This Row],[PRYApath]])/5-1</f>
        <v>3</v>
      </c>
    </row>
    <row r="2704" spans="1:8" hidden="1" x14ac:dyDescent="0.3">
      <c r="A2704" t="s">
        <v>4278</v>
      </c>
      <c r="B2704" t="s">
        <v>7701</v>
      </c>
      <c r="C2704" t="s">
        <v>326</v>
      </c>
      <c r="D2704" t="s">
        <v>7702</v>
      </c>
      <c r="F27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04">
        <f>Tabla_Consulta_desde_proyectos[[#This Row],[PRYRAhoras]]-Tabla_Consulta_desde_proyectos[[#This Row],[Actuales]]</f>
        <v>0</v>
      </c>
      <c r="H2704">
        <f>LEN(Tabla_Consulta_desde_proyectos[[#This Row],[PRYApath]])/5-1</f>
        <v>4</v>
      </c>
    </row>
    <row r="2705" spans="1:8" hidden="1" x14ac:dyDescent="0.3">
      <c r="A2705" t="s">
        <v>4278</v>
      </c>
      <c r="B2705" t="s">
        <v>6418</v>
      </c>
      <c r="C2705" t="s">
        <v>7128</v>
      </c>
      <c r="D2705" t="s">
        <v>7129</v>
      </c>
      <c r="E2705">
        <v>817.2</v>
      </c>
      <c r="F27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817.19999999999982</v>
      </c>
      <c r="G2705">
        <f>Tabla_Consulta_desde_proyectos[[#This Row],[PRYRAhoras]]-Tabla_Consulta_desde_proyectos[[#This Row],[Actuales]]</f>
        <v>0</v>
      </c>
      <c r="H2705">
        <f>LEN(Tabla_Consulta_desde_proyectos[[#This Row],[PRYApath]])/5-1</f>
        <v>0</v>
      </c>
    </row>
    <row r="2706" spans="1:8" hidden="1" x14ac:dyDescent="0.3">
      <c r="A2706" t="s">
        <v>4278</v>
      </c>
      <c r="B2706" t="s">
        <v>5029</v>
      </c>
      <c r="C2706" t="s">
        <v>326</v>
      </c>
      <c r="D2706" t="s">
        <v>7130</v>
      </c>
      <c r="E2706">
        <v>354.5</v>
      </c>
      <c r="F27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354.5</v>
      </c>
      <c r="G2706">
        <f>Tabla_Consulta_desde_proyectos[[#This Row],[PRYRAhoras]]-Tabla_Consulta_desde_proyectos[[#This Row],[Actuales]]</f>
        <v>0</v>
      </c>
      <c r="H2706">
        <f>LEN(Tabla_Consulta_desde_proyectos[[#This Row],[PRYApath]])/5-1</f>
        <v>1</v>
      </c>
    </row>
    <row r="2707" spans="1:8" hidden="1" x14ac:dyDescent="0.3">
      <c r="A2707" t="s">
        <v>4278</v>
      </c>
      <c r="B2707" t="s">
        <v>5394</v>
      </c>
      <c r="C2707" t="s">
        <v>1087</v>
      </c>
      <c r="D2707" t="s">
        <v>7131</v>
      </c>
      <c r="E2707">
        <v>285.05</v>
      </c>
      <c r="F27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285.05</v>
      </c>
      <c r="G2707">
        <f>Tabla_Consulta_desde_proyectos[[#This Row],[PRYRAhoras]]-Tabla_Consulta_desde_proyectos[[#This Row],[Actuales]]</f>
        <v>0</v>
      </c>
      <c r="H2707">
        <f>LEN(Tabla_Consulta_desde_proyectos[[#This Row],[PRYApath]])/5-1</f>
        <v>1</v>
      </c>
    </row>
    <row r="2708" spans="1:8" hidden="1" x14ac:dyDescent="0.3">
      <c r="A2708" t="s">
        <v>4278</v>
      </c>
      <c r="B2708" t="s">
        <v>5030</v>
      </c>
      <c r="C2708" t="s">
        <v>1088</v>
      </c>
      <c r="D2708" t="s">
        <v>7132</v>
      </c>
      <c r="E2708">
        <v>44</v>
      </c>
      <c r="F27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44</v>
      </c>
      <c r="G2708">
        <f>Tabla_Consulta_desde_proyectos[[#This Row],[PRYRAhoras]]-Tabla_Consulta_desde_proyectos[[#This Row],[Actuales]]</f>
        <v>0</v>
      </c>
      <c r="H2708">
        <f>LEN(Tabla_Consulta_desde_proyectos[[#This Row],[PRYApath]])/5-1</f>
        <v>1</v>
      </c>
    </row>
    <row r="2709" spans="1:8" hidden="1" x14ac:dyDescent="0.3">
      <c r="A2709" t="s">
        <v>4278</v>
      </c>
      <c r="B2709" t="s">
        <v>5031</v>
      </c>
      <c r="C2709" t="s">
        <v>1092</v>
      </c>
      <c r="D2709" t="s">
        <v>7133</v>
      </c>
      <c r="E2709">
        <v>17.5</v>
      </c>
      <c r="F27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17.5</v>
      </c>
      <c r="G2709">
        <f>Tabla_Consulta_desde_proyectos[[#This Row],[PRYRAhoras]]-Tabla_Consulta_desde_proyectos[[#This Row],[Actuales]]</f>
        <v>0</v>
      </c>
      <c r="H2709">
        <f>LEN(Tabla_Consulta_desde_proyectos[[#This Row],[PRYApath]])/5-1</f>
        <v>1</v>
      </c>
    </row>
    <row r="2710" spans="1:8" hidden="1" x14ac:dyDescent="0.3">
      <c r="A2710" t="s">
        <v>4278</v>
      </c>
      <c r="B2710" t="s">
        <v>5397</v>
      </c>
      <c r="C2710" t="s">
        <v>1093</v>
      </c>
      <c r="D2710" t="s">
        <v>7134</v>
      </c>
      <c r="E2710">
        <v>57.6</v>
      </c>
      <c r="F27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57.6</v>
      </c>
      <c r="G2710">
        <f>Tabla_Consulta_desde_proyectos[[#This Row],[PRYRAhoras]]-Tabla_Consulta_desde_proyectos[[#This Row],[Actuales]]</f>
        <v>0</v>
      </c>
      <c r="H2710">
        <f>LEN(Tabla_Consulta_desde_proyectos[[#This Row],[PRYApath]])/5-1</f>
        <v>1</v>
      </c>
    </row>
    <row r="2711" spans="1:8" hidden="1" x14ac:dyDescent="0.3">
      <c r="A2711" t="s">
        <v>4278</v>
      </c>
      <c r="B2711" t="s">
        <v>5398</v>
      </c>
      <c r="C2711" t="s">
        <v>1094</v>
      </c>
      <c r="D2711" t="s">
        <v>7135</v>
      </c>
      <c r="E2711">
        <v>16.55</v>
      </c>
      <c r="F27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16.55</v>
      </c>
      <c r="G2711">
        <f>Tabla_Consulta_desde_proyectos[[#This Row],[PRYRAhoras]]-Tabla_Consulta_desde_proyectos[[#This Row],[Actuales]]</f>
        <v>0</v>
      </c>
      <c r="H2711">
        <f>LEN(Tabla_Consulta_desde_proyectos[[#This Row],[PRYApath]])/5-1</f>
        <v>1</v>
      </c>
    </row>
    <row r="2712" spans="1:8" hidden="1" x14ac:dyDescent="0.3">
      <c r="A2712" t="s">
        <v>4278</v>
      </c>
      <c r="B2712" t="s">
        <v>5032</v>
      </c>
      <c r="C2712" t="s">
        <v>3904</v>
      </c>
      <c r="D2712" t="s">
        <v>7136</v>
      </c>
      <c r="E2712">
        <v>30.75</v>
      </c>
      <c r="F27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30.75</v>
      </c>
      <c r="G2712">
        <f>Tabla_Consulta_desde_proyectos[[#This Row],[PRYRAhoras]]-Tabla_Consulta_desde_proyectos[[#This Row],[Actuales]]</f>
        <v>0</v>
      </c>
      <c r="H2712">
        <f>LEN(Tabla_Consulta_desde_proyectos[[#This Row],[PRYApath]])/5-1</f>
        <v>1</v>
      </c>
    </row>
    <row r="2713" spans="1:8" hidden="1" x14ac:dyDescent="0.3">
      <c r="A2713" t="s">
        <v>4278</v>
      </c>
      <c r="B2713" t="s">
        <v>5400</v>
      </c>
      <c r="C2713" t="s">
        <v>3905</v>
      </c>
      <c r="D2713" t="s">
        <v>7137</v>
      </c>
      <c r="E2713">
        <v>11.25</v>
      </c>
      <c r="F27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11.25</v>
      </c>
      <c r="G2713">
        <f>Tabla_Consulta_desde_proyectos[[#This Row],[PRYRAhoras]]-Tabla_Consulta_desde_proyectos[[#This Row],[Actuales]]</f>
        <v>0</v>
      </c>
      <c r="H2713">
        <f>LEN(Tabla_Consulta_desde_proyectos[[#This Row],[PRYApath]])/5-1</f>
        <v>1</v>
      </c>
    </row>
    <row r="2714" spans="1:8" hidden="1" x14ac:dyDescent="0.3">
      <c r="A2714" t="s">
        <v>4126</v>
      </c>
      <c r="B2714" t="s">
        <v>1085</v>
      </c>
      <c r="C2714" t="s">
        <v>7703</v>
      </c>
      <c r="D2714" t="s">
        <v>7704</v>
      </c>
      <c r="E2714">
        <v>685</v>
      </c>
      <c r="F27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685.00000000000011</v>
      </c>
      <c r="G2714">
        <f>Tabla_Consulta_desde_proyectos[[#This Row],[PRYRAhoras]]-Tabla_Consulta_desde_proyectos[[#This Row],[Actuales]]</f>
        <v>0</v>
      </c>
      <c r="H2714">
        <f>LEN(Tabla_Consulta_desde_proyectos[[#This Row],[PRYApath]])/5-1</f>
        <v>0</v>
      </c>
    </row>
    <row r="2715" spans="1:8" hidden="1" x14ac:dyDescent="0.3">
      <c r="A2715" t="s">
        <v>4126</v>
      </c>
      <c r="B2715" t="s">
        <v>1086</v>
      </c>
      <c r="C2715" t="s">
        <v>326</v>
      </c>
      <c r="D2715" t="s">
        <v>6958</v>
      </c>
      <c r="E2715">
        <v>4.1500000000000004</v>
      </c>
      <c r="F27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4.1500000000000004</v>
      </c>
      <c r="G2715">
        <f>Tabla_Consulta_desde_proyectos[[#This Row],[PRYRAhoras]]-Tabla_Consulta_desde_proyectos[[#This Row],[Actuales]]</f>
        <v>0</v>
      </c>
      <c r="H2715">
        <f>LEN(Tabla_Consulta_desde_proyectos[[#This Row],[PRYApath]])/5-1</f>
        <v>1</v>
      </c>
    </row>
    <row r="2716" spans="1:8" hidden="1" x14ac:dyDescent="0.3">
      <c r="A2716" t="s">
        <v>4126</v>
      </c>
      <c r="B2716" t="s">
        <v>1097</v>
      </c>
      <c r="C2716" t="s">
        <v>1087</v>
      </c>
      <c r="D2716" t="s">
        <v>6960</v>
      </c>
      <c r="E2716">
        <v>4</v>
      </c>
      <c r="F27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716">
        <f>Tabla_Consulta_desde_proyectos[[#This Row],[PRYRAhoras]]-Tabla_Consulta_desde_proyectos[[#This Row],[Actuales]]</f>
        <v>0</v>
      </c>
      <c r="H2716">
        <f>LEN(Tabla_Consulta_desde_proyectos[[#This Row],[PRYApath]])/5-1</f>
        <v>1</v>
      </c>
    </row>
    <row r="2717" spans="1:8" hidden="1" x14ac:dyDescent="0.3">
      <c r="A2717" t="s">
        <v>4126</v>
      </c>
      <c r="B2717" t="s">
        <v>1098</v>
      </c>
      <c r="C2717" t="s">
        <v>1088</v>
      </c>
      <c r="D2717" t="s">
        <v>6931</v>
      </c>
      <c r="E2717">
        <v>8</v>
      </c>
      <c r="F27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717">
        <f>Tabla_Consulta_desde_proyectos[[#This Row],[PRYRAhoras]]-Tabla_Consulta_desde_proyectos[[#This Row],[Actuales]]</f>
        <v>0</v>
      </c>
      <c r="H2717">
        <f>LEN(Tabla_Consulta_desde_proyectos[[#This Row],[PRYApath]])/5-1</f>
        <v>1</v>
      </c>
    </row>
    <row r="2718" spans="1:8" hidden="1" x14ac:dyDescent="0.3">
      <c r="A2718" t="s">
        <v>4126</v>
      </c>
      <c r="B2718" t="s">
        <v>4930</v>
      </c>
      <c r="C2718" t="s">
        <v>326</v>
      </c>
      <c r="D2718" t="s">
        <v>6933</v>
      </c>
      <c r="E2718">
        <v>8</v>
      </c>
      <c r="F27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718">
        <f>Tabla_Consulta_desde_proyectos[[#This Row],[PRYRAhoras]]-Tabla_Consulta_desde_proyectos[[#This Row],[Actuales]]</f>
        <v>0</v>
      </c>
      <c r="H2718">
        <f>LEN(Tabla_Consulta_desde_proyectos[[#This Row],[PRYApath]])/5-1</f>
        <v>2</v>
      </c>
    </row>
    <row r="2719" spans="1:8" hidden="1" x14ac:dyDescent="0.3">
      <c r="A2719" t="s">
        <v>4126</v>
      </c>
      <c r="B2719" t="s">
        <v>4931</v>
      </c>
      <c r="C2719" t="s">
        <v>1087</v>
      </c>
      <c r="D2719" t="s">
        <v>6963</v>
      </c>
      <c r="F27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19">
        <f>Tabla_Consulta_desde_proyectos[[#This Row],[PRYRAhoras]]-Tabla_Consulta_desde_proyectos[[#This Row],[Actuales]]</f>
        <v>0</v>
      </c>
      <c r="H2719">
        <f>LEN(Tabla_Consulta_desde_proyectos[[#This Row],[PRYApath]])/5-1</f>
        <v>2</v>
      </c>
    </row>
    <row r="2720" spans="1:8" hidden="1" x14ac:dyDescent="0.3">
      <c r="A2720" t="s">
        <v>4126</v>
      </c>
      <c r="B2720" t="s">
        <v>1099</v>
      </c>
      <c r="C2720" t="s">
        <v>1092</v>
      </c>
      <c r="D2720" t="s">
        <v>6965</v>
      </c>
      <c r="E2720">
        <v>664.85</v>
      </c>
      <c r="F27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664.85000000000014</v>
      </c>
      <c r="G2720">
        <f>Tabla_Consulta_desde_proyectos[[#This Row],[PRYRAhoras]]-Tabla_Consulta_desde_proyectos[[#This Row],[Actuales]]</f>
        <v>0</v>
      </c>
      <c r="H2720">
        <f>LEN(Tabla_Consulta_desde_proyectos[[#This Row],[PRYApath]])/5-1</f>
        <v>1</v>
      </c>
    </row>
    <row r="2721" spans="1:8" hidden="1" x14ac:dyDescent="0.3">
      <c r="A2721" t="s">
        <v>4126</v>
      </c>
      <c r="B2721" t="s">
        <v>4933</v>
      </c>
      <c r="C2721" t="s">
        <v>326</v>
      </c>
      <c r="D2721" t="s">
        <v>6965</v>
      </c>
      <c r="E2721">
        <v>657</v>
      </c>
      <c r="F27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657.00000000000011</v>
      </c>
      <c r="G2721">
        <f>Tabla_Consulta_desde_proyectos[[#This Row],[PRYRAhoras]]-Tabla_Consulta_desde_proyectos[[#This Row],[Actuales]]</f>
        <v>0</v>
      </c>
      <c r="H2721">
        <f>LEN(Tabla_Consulta_desde_proyectos[[#This Row],[PRYApath]])/5-1</f>
        <v>2</v>
      </c>
    </row>
    <row r="2722" spans="1:8" hidden="1" x14ac:dyDescent="0.3">
      <c r="A2722" t="s">
        <v>4126</v>
      </c>
      <c r="B2722" t="s">
        <v>4934</v>
      </c>
      <c r="C2722" t="s">
        <v>1087</v>
      </c>
      <c r="D2722" t="s">
        <v>6966</v>
      </c>
      <c r="E2722">
        <v>7.85</v>
      </c>
      <c r="F27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7.85</v>
      </c>
      <c r="G2722">
        <f>Tabla_Consulta_desde_proyectos[[#This Row],[PRYRAhoras]]-Tabla_Consulta_desde_proyectos[[#This Row],[Actuales]]</f>
        <v>0</v>
      </c>
      <c r="H2722">
        <f>LEN(Tabla_Consulta_desde_proyectos[[#This Row],[PRYApath]])/5-1</f>
        <v>2</v>
      </c>
    </row>
    <row r="2723" spans="1:8" hidden="1" x14ac:dyDescent="0.3">
      <c r="A2723" t="s">
        <v>4126</v>
      </c>
      <c r="B2723" t="s">
        <v>4935</v>
      </c>
      <c r="C2723" t="s">
        <v>1088</v>
      </c>
      <c r="D2723" t="s">
        <v>6968</v>
      </c>
      <c r="F27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3">
        <f>Tabla_Consulta_desde_proyectos[[#This Row],[PRYRAhoras]]-Tabla_Consulta_desde_proyectos[[#This Row],[Actuales]]</f>
        <v>0</v>
      </c>
      <c r="H2723">
        <f>LEN(Tabla_Consulta_desde_proyectos[[#This Row],[PRYApath]])/5-1</f>
        <v>2</v>
      </c>
    </row>
    <row r="2724" spans="1:8" hidden="1" x14ac:dyDescent="0.3">
      <c r="A2724" t="s">
        <v>4126</v>
      </c>
      <c r="B2724" t="s">
        <v>4936</v>
      </c>
      <c r="C2724" t="s">
        <v>1092</v>
      </c>
      <c r="D2724" t="s">
        <v>6939</v>
      </c>
      <c r="F27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4">
        <f>Tabla_Consulta_desde_proyectos[[#This Row],[PRYRAhoras]]-Tabla_Consulta_desde_proyectos[[#This Row],[Actuales]]</f>
        <v>0</v>
      </c>
      <c r="H2724">
        <f>LEN(Tabla_Consulta_desde_proyectos[[#This Row],[PRYApath]])/5-1</f>
        <v>2</v>
      </c>
    </row>
    <row r="2725" spans="1:8" hidden="1" x14ac:dyDescent="0.3">
      <c r="A2725" t="s">
        <v>4126</v>
      </c>
      <c r="B2725" t="s">
        <v>4937</v>
      </c>
      <c r="C2725" t="s">
        <v>1093</v>
      </c>
      <c r="D2725" t="s">
        <v>6971</v>
      </c>
      <c r="F27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5">
        <f>Tabla_Consulta_desde_proyectos[[#This Row],[PRYRAhoras]]-Tabla_Consulta_desde_proyectos[[#This Row],[Actuales]]</f>
        <v>0</v>
      </c>
      <c r="H2725">
        <f>LEN(Tabla_Consulta_desde_proyectos[[#This Row],[PRYApath]])/5-1</f>
        <v>2</v>
      </c>
    </row>
    <row r="2726" spans="1:8" hidden="1" x14ac:dyDescent="0.3">
      <c r="A2726" t="s">
        <v>4126</v>
      </c>
      <c r="B2726" t="s">
        <v>1100</v>
      </c>
      <c r="C2726" t="s">
        <v>1093</v>
      </c>
      <c r="D2726" t="s">
        <v>6972</v>
      </c>
      <c r="F27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6">
        <f>Tabla_Consulta_desde_proyectos[[#This Row],[PRYRAhoras]]-Tabla_Consulta_desde_proyectos[[#This Row],[Actuales]]</f>
        <v>0</v>
      </c>
      <c r="H2726">
        <f>LEN(Tabla_Consulta_desde_proyectos[[#This Row],[PRYApath]])/5-1</f>
        <v>1</v>
      </c>
    </row>
    <row r="2727" spans="1:8" hidden="1" x14ac:dyDescent="0.3">
      <c r="A2727" t="s">
        <v>4126</v>
      </c>
      <c r="B2727" t="s">
        <v>3576</v>
      </c>
      <c r="C2727" t="s">
        <v>1094</v>
      </c>
      <c r="D2727" t="s">
        <v>6974</v>
      </c>
      <c r="F27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7">
        <f>Tabla_Consulta_desde_proyectos[[#This Row],[PRYRAhoras]]-Tabla_Consulta_desde_proyectos[[#This Row],[Actuales]]</f>
        <v>0</v>
      </c>
      <c r="H2727">
        <f>LEN(Tabla_Consulta_desde_proyectos[[#This Row],[PRYApath]])/5-1</f>
        <v>1</v>
      </c>
    </row>
    <row r="2728" spans="1:8" hidden="1" x14ac:dyDescent="0.3">
      <c r="A2728" t="s">
        <v>4126</v>
      </c>
      <c r="B2728" t="s">
        <v>3846</v>
      </c>
      <c r="C2728" t="s">
        <v>3904</v>
      </c>
      <c r="D2728" t="s">
        <v>6975</v>
      </c>
      <c r="F27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8">
        <f>Tabla_Consulta_desde_proyectos[[#This Row],[PRYRAhoras]]-Tabla_Consulta_desde_proyectos[[#This Row],[Actuales]]</f>
        <v>0</v>
      </c>
      <c r="H2728">
        <f>LEN(Tabla_Consulta_desde_proyectos[[#This Row],[PRYApath]])/5-1</f>
        <v>1</v>
      </c>
    </row>
    <row r="2729" spans="1:8" hidden="1" x14ac:dyDescent="0.3">
      <c r="A2729" t="s">
        <v>4126</v>
      </c>
      <c r="B2729" t="s">
        <v>3577</v>
      </c>
      <c r="C2729" t="s">
        <v>3905</v>
      </c>
      <c r="D2729" t="s">
        <v>6977</v>
      </c>
      <c r="F27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29">
        <f>Tabla_Consulta_desde_proyectos[[#This Row],[PRYRAhoras]]-Tabla_Consulta_desde_proyectos[[#This Row],[Actuales]]</f>
        <v>0</v>
      </c>
      <c r="H2729">
        <f>LEN(Tabla_Consulta_desde_proyectos[[#This Row],[PRYApath]])/5-1</f>
        <v>1</v>
      </c>
    </row>
    <row r="2730" spans="1:8" hidden="1" x14ac:dyDescent="0.3">
      <c r="A2730" t="s">
        <v>4126</v>
      </c>
      <c r="B2730" t="s">
        <v>4538</v>
      </c>
      <c r="C2730" t="s">
        <v>4336</v>
      </c>
      <c r="D2730" t="s">
        <v>6979</v>
      </c>
      <c r="F27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0">
        <f>Tabla_Consulta_desde_proyectos[[#This Row],[PRYRAhoras]]-Tabla_Consulta_desde_proyectos[[#This Row],[Actuales]]</f>
        <v>0</v>
      </c>
      <c r="H2730">
        <f>LEN(Tabla_Consulta_desde_proyectos[[#This Row],[PRYApath]])/5-1</f>
        <v>1</v>
      </c>
    </row>
    <row r="2731" spans="1:8" hidden="1" x14ac:dyDescent="0.3">
      <c r="A2731" t="s">
        <v>4126</v>
      </c>
      <c r="B2731" t="s">
        <v>7144</v>
      </c>
      <c r="C2731" t="s">
        <v>4337</v>
      </c>
      <c r="D2731" t="s">
        <v>6981</v>
      </c>
      <c r="F27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1">
        <f>Tabla_Consulta_desde_proyectos[[#This Row],[PRYRAhoras]]-Tabla_Consulta_desde_proyectos[[#This Row],[Actuales]]</f>
        <v>0</v>
      </c>
      <c r="H2731">
        <f>LEN(Tabla_Consulta_desde_proyectos[[#This Row],[PRYApath]])/5-1</f>
        <v>1</v>
      </c>
    </row>
    <row r="2732" spans="1:8" hidden="1" x14ac:dyDescent="0.3">
      <c r="A2732" t="s">
        <v>4126</v>
      </c>
      <c r="B2732" t="s">
        <v>5799</v>
      </c>
      <c r="C2732" t="s">
        <v>4338</v>
      </c>
      <c r="D2732" t="s">
        <v>6983</v>
      </c>
      <c r="E2732">
        <v>4</v>
      </c>
      <c r="F27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732">
        <f>Tabla_Consulta_desde_proyectos[[#This Row],[PRYRAhoras]]-Tabla_Consulta_desde_proyectos[[#This Row],[Actuales]]</f>
        <v>0</v>
      </c>
      <c r="H2732">
        <f>LEN(Tabla_Consulta_desde_proyectos[[#This Row],[PRYApath]])/5-1</f>
        <v>1</v>
      </c>
    </row>
    <row r="2733" spans="1:8" hidden="1" x14ac:dyDescent="0.3">
      <c r="A2733" t="s">
        <v>4126</v>
      </c>
      <c r="B2733" t="s">
        <v>7705</v>
      </c>
      <c r="C2733" t="s">
        <v>326</v>
      </c>
      <c r="D2733" t="s">
        <v>6985</v>
      </c>
      <c r="F27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3">
        <f>Tabla_Consulta_desde_proyectos[[#This Row],[PRYRAhoras]]-Tabla_Consulta_desde_proyectos[[#This Row],[Actuales]]</f>
        <v>0</v>
      </c>
      <c r="H2733">
        <f>LEN(Tabla_Consulta_desde_proyectos[[#This Row],[PRYApath]])/5-1</f>
        <v>2</v>
      </c>
    </row>
    <row r="2734" spans="1:8" hidden="1" x14ac:dyDescent="0.3">
      <c r="A2734" t="s">
        <v>4126</v>
      </c>
      <c r="B2734" t="s">
        <v>7706</v>
      </c>
      <c r="C2734" t="s">
        <v>1087</v>
      </c>
      <c r="D2734" t="s">
        <v>6986</v>
      </c>
      <c r="F27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4">
        <f>Tabla_Consulta_desde_proyectos[[#This Row],[PRYRAhoras]]-Tabla_Consulta_desde_proyectos[[#This Row],[Actuales]]</f>
        <v>0</v>
      </c>
      <c r="H2734">
        <f>LEN(Tabla_Consulta_desde_proyectos[[#This Row],[PRYApath]])/5-1</f>
        <v>2</v>
      </c>
    </row>
    <row r="2735" spans="1:8" hidden="1" x14ac:dyDescent="0.3">
      <c r="A2735" t="s">
        <v>4126</v>
      </c>
      <c r="B2735" t="s">
        <v>5680</v>
      </c>
      <c r="C2735" t="s">
        <v>1088</v>
      </c>
      <c r="D2735" t="s">
        <v>6988</v>
      </c>
      <c r="E2735">
        <v>4</v>
      </c>
      <c r="F27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2735">
        <f>Tabla_Consulta_desde_proyectos[[#This Row],[PRYRAhoras]]-Tabla_Consulta_desde_proyectos[[#This Row],[Actuales]]</f>
        <v>0</v>
      </c>
      <c r="H2735">
        <f>LEN(Tabla_Consulta_desde_proyectos[[#This Row],[PRYApath]])/5-1</f>
        <v>2</v>
      </c>
    </row>
    <row r="2736" spans="1:8" hidden="1" x14ac:dyDescent="0.3">
      <c r="A2736" t="s">
        <v>4126</v>
      </c>
      <c r="B2736" t="s">
        <v>4919</v>
      </c>
      <c r="C2736" t="s">
        <v>4339</v>
      </c>
      <c r="D2736" t="s">
        <v>6990</v>
      </c>
      <c r="F27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6">
        <f>Tabla_Consulta_desde_proyectos[[#This Row],[PRYRAhoras]]-Tabla_Consulta_desde_proyectos[[#This Row],[Actuales]]</f>
        <v>0</v>
      </c>
      <c r="H2736">
        <f>LEN(Tabla_Consulta_desde_proyectos[[#This Row],[PRYApath]])/5-1</f>
        <v>1</v>
      </c>
    </row>
    <row r="2737" spans="1:8" hidden="1" x14ac:dyDescent="0.3">
      <c r="A2737" t="s">
        <v>4126</v>
      </c>
      <c r="B2737" t="s">
        <v>1089</v>
      </c>
      <c r="C2737" t="s">
        <v>7707</v>
      </c>
      <c r="D2737" t="s">
        <v>7708</v>
      </c>
      <c r="E2737">
        <v>375</v>
      </c>
      <c r="F27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375</v>
      </c>
      <c r="G2737">
        <f>Tabla_Consulta_desde_proyectos[[#This Row],[PRYRAhoras]]-Tabla_Consulta_desde_proyectos[[#This Row],[Actuales]]</f>
        <v>0</v>
      </c>
      <c r="H2737">
        <f>LEN(Tabla_Consulta_desde_proyectos[[#This Row],[PRYApath]])/5-1</f>
        <v>0</v>
      </c>
    </row>
    <row r="2738" spans="1:8" hidden="1" x14ac:dyDescent="0.3">
      <c r="A2738" t="s">
        <v>4126</v>
      </c>
      <c r="B2738" t="s">
        <v>1090</v>
      </c>
      <c r="C2738" t="s">
        <v>6387</v>
      </c>
      <c r="D2738" t="s">
        <v>7302</v>
      </c>
      <c r="E2738">
        <v>375</v>
      </c>
      <c r="F27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375</v>
      </c>
      <c r="G2738">
        <f>Tabla_Consulta_desde_proyectos[[#This Row],[PRYRAhoras]]-Tabla_Consulta_desde_proyectos[[#This Row],[Actuales]]</f>
        <v>0</v>
      </c>
      <c r="H2738">
        <f>LEN(Tabla_Consulta_desde_proyectos[[#This Row],[PRYApath]])/5-1</f>
        <v>1</v>
      </c>
    </row>
    <row r="2739" spans="1:8" hidden="1" x14ac:dyDescent="0.3">
      <c r="A2739" t="s">
        <v>4126</v>
      </c>
      <c r="B2739" t="s">
        <v>3593</v>
      </c>
      <c r="C2739" t="s">
        <v>326</v>
      </c>
      <c r="D2739" t="s">
        <v>6389</v>
      </c>
      <c r="F27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39">
        <f>Tabla_Consulta_desde_proyectos[[#This Row],[PRYRAhoras]]-Tabla_Consulta_desde_proyectos[[#This Row],[Actuales]]</f>
        <v>0</v>
      </c>
      <c r="H2739">
        <f>LEN(Tabla_Consulta_desde_proyectos[[#This Row],[PRYApath]])/5-1</f>
        <v>2</v>
      </c>
    </row>
    <row r="2740" spans="1:8" hidden="1" x14ac:dyDescent="0.3">
      <c r="A2740" t="s">
        <v>4126</v>
      </c>
      <c r="B2740" t="s">
        <v>3594</v>
      </c>
      <c r="C2740" t="s">
        <v>1087</v>
      </c>
      <c r="D2740" t="s">
        <v>6390</v>
      </c>
      <c r="F27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40">
        <f>Tabla_Consulta_desde_proyectos[[#This Row],[PRYRAhoras]]-Tabla_Consulta_desde_proyectos[[#This Row],[Actuales]]</f>
        <v>0</v>
      </c>
      <c r="H2740">
        <f>LEN(Tabla_Consulta_desde_proyectos[[#This Row],[PRYApath]])/5-1</f>
        <v>2</v>
      </c>
    </row>
    <row r="2741" spans="1:8" hidden="1" x14ac:dyDescent="0.3">
      <c r="A2741" t="s">
        <v>4126</v>
      </c>
      <c r="B2741" t="s">
        <v>3595</v>
      </c>
      <c r="C2741" t="s">
        <v>1088</v>
      </c>
      <c r="D2741" t="s">
        <v>6391</v>
      </c>
      <c r="F27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41">
        <f>Tabla_Consulta_desde_proyectos[[#This Row],[PRYRAhoras]]-Tabla_Consulta_desde_proyectos[[#This Row],[Actuales]]</f>
        <v>0</v>
      </c>
      <c r="H2741">
        <f>LEN(Tabla_Consulta_desde_proyectos[[#This Row],[PRYApath]])/5-1</f>
        <v>2</v>
      </c>
    </row>
    <row r="2742" spans="1:8" hidden="1" x14ac:dyDescent="0.3">
      <c r="A2742" t="s">
        <v>4126</v>
      </c>
      <c r="B2742" t="s">
        <v>5681</v>
      </c>
      <c r="C2742" t="s">
        <v>1092</v>
      </c>
      <c r="D2742" t="s">
        <v>7709</v>
      </c>
      <c r="E2742">
        <v>360</v>
      </c>
      <c r="F27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360</v>
      </c>
      <c r="G2742">
        <f>Tabla_Consulta_desde_proyectos[[#This Row],[PRYRAhoras]]-Tabla_Consulta_desde_proyectos[[#This Row],[Actuales]]</f>
        <v>0</v>
      </c>
      <c r="H2742">
        <f>LEN(Tabla_Consulta_desde_proyectos[[#This Row],[PRYApath]])/5-1</f>
        <v>2</v>
      </c>
    </row>
    <row r="2743" spans="1:8" hidden="1" x14ac:dyDescent="0.3">
      <c r="A2743" t="s">
        <v>4126</v>
      </c>
      <c r="B2743" t="s">
        <v>5682</v>
      </c>
      <c r="C2743" t="s">
        <v>1093</v>
      </c>
      <c r="D2743" t="s">
        <v>4537</v>
      </c>
      <c r="E2743">
        <v>15</v>
      </c>
      <c r="F27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</v>
      </c>
      <c r="G2743">
        <f>Tabla_Consulta_desde_proyectos[[#This Row],[PRYRAhoras]]-Tabla_Consulta_desde_proyectos[[#This Row],[Actuales]]</f>
        <v>0</v>
      </c>
      <c r="H2743">
        <f>LEN(Tabla_Consulta_desde_proyectos[[#This Row],[PRYApath]])/5-1</f>
        <v>2</v>
      </c>
    </row>
    <row r="2744" spans="1:8" hidden="1" x14ac:dyDescent="0.3">
      <c r="A2744" t="s">
        <v>3564</v>
      </c>
      <c r="B2744" t="s">
        <v>1085</v>
      </c>
      <c r="C2744" t="s">
        <v>7710</v>
      </c>
      <c r="D2744" t="s">
        <v>7711</v>
      </c>
      <c r="E2744">
        <v>1823.25</v>
      </c>
      <c r="F27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1823.25</v>
      </c>
      <c r="G2744">
        <f>Tabla_Consulta_desde_proyectos[[#This Row],[PRYRAhoras]]-Tabla_Consulta_desde_proyectos[[#This Row],[Actuales]]</f>
        <v>0</v>
      </c>
      <c r="H2744">
        <f>LEN(Tabla_Consulta_desde_proyectos[[#This Row],[PRYApath]])/5-1</f>
        <v>0</v>
      </c>
    </row>
    <row r="2745" spans="1:8" hidden="1" x14ac:dyDescent="0.3">
      <c r="A2745" t="s">
        <v>3564</v>
      </c>
      <c r="B2745" t="s">
        <v>1086</v>
      </c>
      <c r="C2745" t="s">
        <v>7037</v>
      </c>
      <c r="D2745" t="s">
        <v>7038</v>
      </c>
      <c r="E2745">
        <v>528.25</v>
      </c>
      <c r="F27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528.25</v>
      </c>
      <c r="G2745">
        <f>Tabla_Consulta_desde_proyectos[[#This Row],[PRYRAhoras]]-Tabla_Consulta_desde_proyectos[[#This Row],[Actuales]]</f>
        <v>0</v>
      </c>
      <c r="H2745">
        <f>LEN(Tabla_Consulta_desde_proyectos[[#This Row],[PRYApath]])/5-1</f>
        <v>1</v>
      </c>
    </row>
    <row r="2746" spans="1:8" hidden="1" x14ac:dyDescent="0.3">
      <c r="A2746" t="s">
        <v>3564</v>
      </c>
      <c r="B2746" t="s">
        <v>4925</v>
      </c>
      <c r="C2746" t="s">
        <v>326</v>
      </c>
      <c r="D2746" t="s">
        <v>7039</v>
      </c>
      <c r="E2746">
        <v>281.5</v>
      </c>
      <c r="F27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281.5</v>
      </c>
      <c r="G2746">
        <f>Tabla_Consulta_desde_proyectos[[#This Row],[PRYRAhoras]]-Tabla_Consulta_desde_proyectos[[#This Row],[Actuales]]</f>
        <v>0</v>
      </c>
      <c r="H2746">
        <f>LEN(Tabla_Consulta_desde_proyectos[[#This Row],[PRYApath]])/5-1</f>
        <v>2</v>
      </c>
    </row>
    <row r="2747" spans="1:8" hidden="1" x14ac:dyDescent="0.3">
      <c r="A2747" t="s">
        <v>3564</v>
      </c>
      <c r="B2747" t="s">
        <v>4926</v>
      </c>
      <c r="C2747" t="s">
        <v>1087</v>
      </c>
      <c r="D2747" t="s">
        <v>7040</v>
      </c>
      <c r="E2747">
        <v>176</v>
      </c>
      <c r="F27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176</v>
      </c>
      <c r="G2747">
        <f>Tabla_Consulta_desde_proyectos[[#This Row],[PRYRAhoras]]-Tabla_Consulta_desde_proyectos[[#This Row],[Actuales]]</f>
        <v>0</v>
      </c>
      <c r="H2747">
        <f>LEN(Tabla_Consulta_desde_proyectos[[#This Row],[PRYApath]])/5-1</f>
        <v>2</v>
      </c>
    </row>
    <row r="2748" spans="1:8" hidden="1" x14ac:dyDescent="0.3">
      <c r="A2748" t="s">
        <v>3564</v>
      </c>
      <c r="B2748" t="s">
        <v>4927</v>
      </c>
      <c r="C2748" t="s">
        <v>1088</v>
      </c>
      <c r="D2748" t="s">
        <v>7041</v>
      </c>
      <c r="E2748">
        <v>70.75</v>
      </c>
      <c r="F27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70.75</v>
      </c>
      <c r="G2748">
        <f>Tabla_Consulta_desde_proyectos[[#This Row],[PRYRAhoras]]-Tabla_Consulta_desde_proyectos[[#This Row],[Actuales]]</f>
        <v>0</v>
      </c>
      <c r="H2748">
        <f>LEN(Tabla_Consulta_desde_proyectos[[#This Row],[PRYApath]])/5-1</f>
        <v>2</v>
      </c>
    </row>
    <row r="2749" spans="1:8" hidden="1" x14ac:dyDescent="0.3">
      <c r="A2749" t="s">
        <v>3564</v>
      </c>
      <c r="B2749" t="s">
        <v>1097</v>
      </c>
      <c r="C2749" t="s">
        <v>7042</v>
      </c>
      <c r="D2749" t="s">
        <v>7043</v>
      </c>
      <c r="E2749">
        <v>12</v>
      </c>
      <c r="F27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2749">
        <f>Tabla_Consulta_desde_proyectos[[#This Row],[PRYRAhoras]]-Tabla_Consulta_desde_proyectos[[#This Row],[Actuales]]</f>
        <v>0</v>
      </c>
      <c r="H2749">
        <f>LEN(Tabla_Consulta_desde_proyectos[[#This Row],[PRYApath]])/5-1</f>
        <v>1</v>
      </c>
    </row>
    <row r="2750" spans="1:8" hidden="1" x14ac:dyDescent="0.3">
      <c r="A2750" t="s">
        <v>3564</v>
      </c>
      <c r="B2750" t="s">
        <v>4928</v>
      </c>
      <c r="C2750" t="s">
        <v>326</v>
      </c>
      <c r="D2750" t="s">
        <v>7044</v>
      </c>
      <c r="F27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0">
        <f>Tabla_Consulta_desde_proyectos[[#This Row],[PRYRAhoras]]-Tabla_Consulta_desde_proyectos[[#This Row],[Actuales]]</f>
        <v>0</v>
      </c>
      <c r="H2750">
        <f>LEN(Tabla_Consulta_desde_proyectos[[#This Row],[PRYApath]])/5-1</f>
        <v>2</v>
      </c>
    </row>
    <row r="2751" spans="1:8" hidden="1" x14ac:dyDescent="0.3">
      <c r="A2751" t="s">
        <v>3564</v>
      </c>
      <c r="B2751" t="s">
        <v>4929</v>
      </c>
      <c r="C2751" t="s">
        <v>1087</v>
      </c>
      <c r="D2751" t="s">
        <v>7039</v>
      </c>
      <c r="E2751">
        <v>1</v>
      </c>
      <c r="F27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751">
        <f>Tabla_Consulta_desde_proyectos[[#This Row],[PRYRAhoras]]-Tabla_Consulta_desde_proyectos[[#This Row],[Actuales]]</f>
        <v>0</v>
      </c>
      <c r="H2751">
        <f>LEN(Tabla_Consulta_desde_proyectos[[#This Row],[PRYApath]])/5-1</f>
        <v>2</v>
      </c>
    </row>
    <row r="2752" spans="1:8" hidden="1" x14ac:dyDescent="0.3">
      <c r="A2752" t="s">
        <v>3564</v>
      </c>
      <c r="B2752" t="s">
        <v>5008</v>
      </c>
      <c r="C2752" t="s">
        <v>1088</v>
      </c>
      <c r="D2752" t="s">
        <v>7040</v>
      </c>
      <c r="E2752">
        <v>2</v>
      </c>
      <c r="F27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752">
        <f>Tabla_Consulta_desde_proyectos[[#This Row],[PRYRAhoras]]-Tabla_Consulta_desde_proyectos[[#This Row],[Actuales]]</f>
        <v>0</v>
      </c>
      <c r="H2752">
        <f>LEN(Tabla_Consulta_desde_proyectos[[#This Row],[PRYApath]])/5-1</f>
        <v>2</v>
      </c>
    </row>
    <row r="2753" spans="1:8" hidden="1" x14ac:dyDescent="0.3">
      <c r="A2753" t="s">
        <v>3564</v>
      </c>
      <c r="B2753" t="s">
        <v>5009</v>
      </c>
      <c r="C2753" t="s">
        <v>1092</v>
      </c>
      <c r="D2753" t="s">
        <v>7041</v>
      </c>
      <c r="E2753">
        <v>9</v>
      </c>
      <c r="F27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2753">
        <f>Tabla_Consulta_desde_proyectos[[#This Row],[PRYRAhoras]]-Tabla_Consulta_desde_proyectos[[#This Row],[Actuales]]</f>
        <v>0</v>
      </c>
      <c r="H2753">
        <f>LEN(Tabla_Consulta_desde_proyectos[[#This Row],[PRYApath]])/5-1</f>
        <v>2</v>
      </c>
    </row>
    <row r="2754" spans="1:8" hidden="1" x14ac:dyDescent="0.3">
      <c r="A2754" t="s">
        <v>3564</v>
      </c>
      <c r="B2754" t="s">
        <v>1098</v>
      </c>
      <c r="C2754" t="s">
        <v>7045</v>
      </c>
      <c r="D2754" t="s">
        <v>7046</v>
      </c>
      <c r="F27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4">
        <f>Tabla_Consulta_desde_proyectos[[#This Row],[PRYRAhoras]]-Tabla_Consulta_desde_proyectos[[#This Row],[Actuales]]</f>
        <v>0</v>
      </c>
      <c r="H2754">
        <f>LEN(Tabla_Consulta_desde_proyectos[[#This Row],[PRYApath]])/5-1</f>
        <v>1</v>
      </c>
    </row>
    <row r="2755" spans="1:8" hidden="1" x14ac:dyDescent="0.3">
      <c r="A2755" t="s">
        <v>3564</v>
      </c>
      <c r="B2755" t="s">
        <v>4930</v>
      </c>
      <c r="C2755" t="s">
        <v>326</v>
      </c>
      <c r="D2755" t="s">
        <v>7039</v>
      </c>
      <c r="F27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5">
        <f>Tabla_Consulta_desde_proyectos[[#This Row],[PRYRAhoras]]-Tabla_Consulta_desde_proyectos[[#This Row],[Actuales]]</f>
        <v>0</v>
      </c>
      <c r="H2755">
        <f>LEN(Tabla_Consulta_desde_proyectos[[#This Row],[PRYApath]])/5-1</f>
        <v>2</v>
      </c>
    </row>
    <row r="2756" spans="1:8" hidden="1" x14ac:dyDescent="0.3">
      <c r="A2756" t="s">
        <v>3564</v>
      </c>
      <c r="B2756" t="s">
        <v>4931</v>
      </c>
      <c r="C2756" t="s">
        <v>1087</v>
      </c>
      <c r="D2756" t="s">
        <v>7040</v>
      </c>
      <c r="F27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6">
        <f>Tabla_Consulta_desde_proyectos[[#This Row],[PRYRAhoras]]-Tabla_Consulta_desde_proyectos[[#This Row],[Actuales]]</f>
        <v>0</v>
      </c>
      <c r="H2756">
        <f>LEN(Tabla_Consulta_desde_proyectos[[#This Row],[PRYApath]])/5-1</f>
        <v>2</v>
      </c>
    </row>
    <row r="2757" spans="1:8" hidden="1" x14ac:dyDescent="0.3">
      <c r="A2757" t="s">
        <v>3564</v>
      </c>
      <c r="B2757" t="s">
        <v>4932</v>
      </c>
      <c r="C2757" t="s">
        <v>1088</v>
      </c>
      <c r="D2757" t="s">
        <v>7041</v>
      </c>
      <c r="F27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57">
        <f>Tabla_Consulta_desde_proyectos[[#This Row],[PRYRAhoras]]-Tabla_Consulta_desde_proyectos[[#This Row],[Actuales]]</f>
        <v>0</v>
      </c>
      <c r="H2757">
        <f>LEN(Tabla_Consulta_desde_proyectos[[#This Row],[PRYApath]])/5-1</f>
        <v>2</v>
      </c>
    </row>
    <row r="2758" spans="1:8" hidden="1" x14ac:dyDescent="0.3">
      <c r="A2758" t="s">
        <v>3564</v>
      </c>
      <c r="B2758" t="s">
        <v>1099</v>
      </c>
      <c r="C2758" t="s">
        <v>7047</v>
      </c>
      <c r="D2758" t="s">
        <v>7048</v>
      </c>
      <c r="E2758">
        <v>902</v>
      </c>
      <c r="F27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902</v>
      </c>
      <c r="G2758">
        <f>Tabla_Consulta_desde_proyectos[[#This Row],[PRYRAhoras]]-Tabla_Consulta_desde_proyectos[[#This Row],[Actuales]]</f>
        <v>0</v>
      </c>
      <c r="H2758">
        <f>LEN(Tabla_Consulta_desde_proyectos[[#This Row],[PRYApath]])/5-1</f>
        <v>1</v>
      </c>
    </row>
    <row r="2759" spans="1:8" hidden="1" x14ac:dyDescent="0.3">
      <c r="A2759" t="s">
        <v>3564</v>
      </c>
      <c r="B2759" t="s">
        <v>4933</v>
      </c>
      <c r="C2759" t="s">
        <v>326</v>
      </c>
      <c r="D2759" t="s">
        <v>7039</v>
      </c>
      <c r="E2759">
        <v>58</v>
      </c>
      <c r="F27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58</v>
      </c>
      <c r="G2759">
        <f>Tabla_Consulta_desde_proyectos[[#This Row],[PRYRAhoras]]-Tabla_Consulta_desde_proyectos[[#This Row],[Actuales]]</f>
        <v>0</v>
      </c>
      <c r="H2759">
        <f>LEN(Tabla_Consulta_desde_proyectos[[#This Row],[PRYApath]])/5-1</f>
        <v>2</v>
      </c>
    </row>
    <row r="2760" spans="1:8" hidden="1" x14ac:dyDescent="0.3">
      <c r="A2760" t="s">
        <v>3564</v>
      </c>
      <c r="B2760" t="s">
        <v>4934</v>
      </c>
      <c r="C2760" t="s">
        <v>1087</v>
      </c>
      <c r="D2760" t="s">
        <v>7040</v>
      </c>
      <c r="E2760">
        <v>42</v>
      </c>
      <c r="F27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</v>
      </c>
      <c r="G2760">
        <f>Tabla_Consulta_desde_proyectos[[#This Row],[PRYRAhoras]]-Tabla_Consulta_desde_proyectos[[#This Row],[Actuales]]</f>
        <v>0</v>
      </c>
      <c r="H2760">
        <f>LEN(Tabla_Consulta_desde_proyectos[[#This Row],[PRYApath]])/5-1</f>
        <v>2</v>
      </c>
    </row>
    <row r="2761" spans="1:8" hidden="1" x14ac:dyDescent="0.3">
      <c r="A2761" t="s">
        <v>3564</v>
      </c>
      <c r="B2761" t="s">
        <v>4935</v>
      </c>
      <c r="C2761" t="s">
        <v>1088</v>
      </c>
      <c r="D2761" t="s">
        <v>7049</v>
      </c>
      <c r="E2761">
        <v>38.5</v>
      </c>
      <c r="F27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38.5</v>
      </c>
      <c r="G2761">
        <f>Tabla_Consulta_desde_proyectos[[#This Row],[PRYRAhoras]]-Tabla_Consulta_desde_proyectos[[#This Row],[Actuales]]</f>
        <v>0</v>
      </c>
      <c r="H2761">
        <f>LEN(Tabla_Consulta_desde_proyectos[[#This Row],[PRYApath]])/5-1</f>
        <v>2</v>
      </c>
    </row>
    <row r="2762" spans="1:8" hidden="1" x14ac:dyDescent="0.3">
      <c r="A2762" t="s">
        <v>3564</v>
      </c>
      <c r="B2762" t="s">
        <v>4936</v>
      </c>
      <c r="C2762" t="s">
        <v>1092</v>
      </c>
      <c r="D2762" t="s">
        <v>7050</v>
      </c>
      <c r="E2762">
        <v>146</v>
      </c>
      <c r="F27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146</v>
      </c>
      <c r="G2762">
        <f>Tabla_Consulta_desde_proyectos[[#This Row],[PRYRAhoras]]-Tabla_Consulta_desde_proyectos[[#This Row],[Actuales]]</f>
        <v>0</v>
      </c>
      <c r="H2762">
        <f>LEN(Tabla_Consulta_desde_proyectos[[#This Row],[PRYApath]])/5-1</f>
        <v>2</v>
      </c>
    </row>
    <row r="2763" spans="1:8" hidden="1" x14ac:dyDescent="0.3">
      <c r="A2763" t="s">
        <v>3564</v>
      </c>
      <c r="B2763" t="s">
        <v>4937</v>
      </c>
      <c r="C2763" t="s">
        <v>1093</v>
      </c>
      <c r="D2763" t="s">
        <v>7051</v>
      </c>
      <c r="E2763">
        <v>322.5</v>
      </c>
      <c r="F27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322.5</v>
      </c>
      <c r="G2763">
        <f>Tabla_Consulta_desde_proyectos[[#This Row],[PRYRAhoras]]-Tabla_Consulta_desde_proyectos[[#This Row],[Actuales]]</f>
        <v>0</v>
      </c>
      <c r="H2763">
        <f>LEN(Tabla_Consulta_desde_proyectos[[#This Row],[PRYApath]])/5-1</f>
        <v>2</v>
      </c>
    </row>
    <row r="2764" spans="1:8" hidden="1" x14ac:dyDescent="0.3">
      <c r="A2764" t="s">
        <v>3564</v>
      </c>
      <c r="B2764" t="s">
        <v>4938</v>
      </c>
      <c r="C2764" t="s">
        <v>1094</v>
      </c>
      <c r="D2764" t="s">
        <v>7052</v>
      </c>
      <c r="E2764">
        <v>7.5</v>
      </c>
      <c r="F27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7.5</v>
      </c>
      <c r="G2764">
        <f>Tabla_Consulta_desde_proyectos[[#This Row],[PRYRAhoras]]-Tabla_Consulta_desde_proyectos[[#This Row],[Actuales]]</f>
        <v>0</v>
      </c>
      <c r="H2764">
        <f>LEN(Tabla_Consulta_desde_proyectos[[#This Row],[PRYApath]])/5-1</f>
        <v>2</v>
      </c>
    </row>
    <row r="2765" spans="1:8" hidden="1" x14ac:dyDescent="0.3">
      <c r="A2765" t="s">
        <v>3564</v>
      </c>
      <c r="B2765" t="s">
        <v>5683</v>
      </c>
      <c r="C2765" t="s">
        <v>3904</v>
      </c>
      <c r="D2765" t="s">
        <v>7712</v>
      </c>
      <c r="E2765">
        <v>184.5</v>
      </c>
      <c r="F27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184.5</v>
      </c>
      <c r="G2765">
        <f>Tabla_Consulta_desde_proyectos[[#This Row],[PRYRAhoras]]-Tabla_Consulta_desde_proyectos[[#This Row],[Actuales]]</f>
        <v>0</v>
      </c>
      <c r="H2765">
        <f>LEN(Tabla_Consulta_desde_proyectos[[#This Row],[PRYApath]])/5-1</f>
        <v>2</v>
      </c>
    </row>
    <row r="2766" spans="1:8" hidden="1" x14ac:dyDescent="0.3">
      <c r="A2766" t="s">
        <v>3564</v>
      </c>
      <c r="B2766" t="s">
        <v>7713</v>
      </c>
      <c r="C2766" t="s">
        <v>3905</v>
      </c>
      <c r="D2766" t="s">
        <v>7714</v>
      </c>
      <c r="E2766">
        <v>103</v>
      </c>
      <c r="F27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103</v>
      </c>
      <c r="G2766">
        <f>Tabla_Consulta_desde_proyectos[[#This Row],[PRYRAhoras]]-Tabla_Consulta_desde_proyectos[[#This Row],[Actuales]]</f>
        <v>0</v>
      </c>
      <c r="H2766">
        <f>LEN(Tabla_Consulta_desde_proyectos[[#This Row],[PRYApath]])/5-1</f>
        <v>2</v>
      </c>
    </row>
    <row r="2767" spans="1:8" hidden="1" x14ac:dyDescent="0.3">
      <c r="A2767" t="s">
        <v>3564</v>
      </c>
      <c r="B2767" t="s">
        <v>1100</v>
      </c>
      <c r="C2767" t="s">
        <v>7053</v>
      </c>
      <c r="D2767" t="s">
        <v>7054</v>
      </c>
      <c r="E2767">
        <v>25</v>
      </c>
      <c r="F27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25</v>
      </c>
      <c r="G2767">
        <f>Tabla_Consulta_desde_proyectos[[#This Row],[PRYRAhoras]]-Tabla_Consulta_desde_proyectos[[#This Row],[Actuales]]</f>
        <v>0</v>
      </c>
      <c r="H2767">
        <f>LEN(Tabla_Consulta_desde_proyectos[[#This Row],[PRYApath]])/5-1</f>
        <v>1</v>
      </c>
    </row>
    <row r="2768" spans="1:8" hidden="1" x14ac:dyDescent="0.3">
      <c r="A2768" t="s">
        <v>3564</v>
      </c>
      <c r="B2768" t="s">
        <v>4939</v>
      </c>
      <c r="C2768" t="s">
        <v>326</v>
      </c>
      <c r="D2768" t="s">
        <v>7055</v>
      </c>
      <c r="E2768">
        <v>2</v>
      </c>
      <c r="F27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768">
        <f>Tabla_Consulta_desde_proyectos[[#This Row],[PRYRAhoras]]-Tabla_Consulta_desde_proyectos[[#This Row],[Actuales]]</f>
        <v>0</v>
      </c>
      <c r="H2768">
        <f>LEN(Tabla_Consulta_desde_proyectos[[#This Row],[PRYApath]])/5-1</f>
        <v>2</v>
      </c>
    </row>
    <row r="2769" spans="1:8" hidden="1" x14ac:dyDescent="0.3">
      <c r="A2769" t="s">
        <v>3564</v>
      </c>
      <c r="B2769" t="s">
        <v>4940</v>
      </c>
      <c r="C2769" t="s">
        <v>1087</v>
      </c>
      <c r="D2769" t="s">
        <v>7041</v>
      </c>
      <c r="E2769">
        <v>15</v>
      </c>
      <c r="F27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</v>
      </c>
      <c r="G2769">
        <f>Tabla_Consulta_desde_proyectos[[#This Row],[PRYRAhoras]]-Tabla_Consulta_desde_proyectos[[#This Row],[Actuales]]</f>
        <v>0</v>
      </c>
      <c r="H2769">
        <f>LEN(Tabla_Consulta_desde_proyectos[[#This Row],[PRYApath]])/5-1</f>
        <v>2</v>
      </c>
    </row>
    <row r="2770" spans="1:8" hidden="1" x14ac:dyDescent="0.3">
      <c r="A2770" t="s">
        <v>3564</v>
      </c>
      <c r="B2770" t="s">
        <v>4941</v>
      </c>
      <c r="C2770" t="s">
        <v>1088</v>
      </c>
      <c r="D2770" t="s">
        <v>7039</v>
      </c>
      <c r="F27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0">
        <f>Tabla_Consulta_desde_proyectos[[#This Row],[PRYRAhoras]]-Tabla_Consulta_desde_proyectos[[#This Row],[Actuales]]</f>
        <v>0</v>
      </c>
      <c r="H2770">
        <f>LEN(Tabla_Consulta_desde_proyectos[[#This Row],[PRYApath]])/5-1</f>
        <v>2</v>
      </c>
    </row>
    <row r="2771" spans="1:8" hidden="1" x14ac:dyDescent="0.3">
      <c r="A2771" t="s">
        <v>3564</v>
      </c>
      <c r="B2771" t="s">
        <v>4942</v>
      </c>
      <c r="C2771" t="s">
        <v>1092</v>
      </c>
      <c r="D2771" t="s">
        <v>7040</v>
      </c>
      <c r="E2771">
        <v>8</v>
      </c>
      <c r="F27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771">
        <f>Tabla_Consulta_desde_proyectos[[#This Row],[PRYRAhoras]]-Tabla_Consulta_desde_proyectos[[#This Row],[Actuales]]</f>
        <v>0</v>
      </c>
      <c r="H2771">
        <f>LEN(Tabla_Consulta_desde_proyectos[[#This Row],[PRYApath]])/5-1</f>
        <v>2</v>
      </c>
    </row>
    <row r="2772" spans="1:8" hidden="1" x14ac:dyDescent="0.3">
      <c r="A2772" t="s">
        <v>3564</v>
      </c>
      <c r="B2772" t="s">
        <v>3576</v>
      </c>
      <c r="C2772" t="s">
        <v>7056</v>
      </c>
      <c r="D2772" t="s">
        <v>7057</v>
      </c>
      <c r="F27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2">
        <f>Tabla_Consulta_desde_proyectos[[#This Row],[PRYRAhoras]]-Tabla_Consulta_desde_proyectos[[#This Row],[Actuales]]</f>
        <v>0</v>
      </c>
      <c r="H2772">
        <f>LEN(Tabla_Consulta_desde_proyectos[[#This Row],[PRYApath]])/5-1</f>
        <v>1</v>
      </c>
    </row>
    <row r="2773" spans="1:8" hidden="1" x14ac:dyDescent="0.3">
      <c r="A2773" t="s">
        <v>3564</v>
      </c>
      <c r="B2773" t="s">
        <v>4943</v>
      </c>
      <c r="C2773" t="s">
        <v>326</v>
      </c>
      <c r="D2773" t="s">
        <v>7058</v>
      </c>
      <c r="F27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3">
        <f>Tabla_Consulta_desde_proyectos[[#This Row],[PRYRAhoras]]-Tabla_Consulta_desde_proyectos[[#This Row],[Actuales]]</f>
        <v>0</v>
      </c>
      <c r="H2773">
        <f>LEN(Tabla_Consulta_desde_proyectos[[#This Row],[PRYApath]])/5-1</f>
        <v>2</v>
      </c>
    </row>
    <row r="2774" spans="1:8" hidden="1" x14ac:dyDescent="0.3">
      <c r="A2774" t="s">
        <v>3564</v>
      </c>
      <c r="B2774" t="s">
        <v>4944</v>
      </c>
      <c r="C2774" t="s">
        <v>1087</v>
      </c>
      <c r="D2774" t="s">
        <v>7052</v>
      </c>
      <c r="F27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4">
        <f>Tabla_Consulta_desde_proyectos[[#This Row],[PRYRAhoras]]-Tabla_Consulta_desde_proyectos[[#This Row],[Actuales]]</f>
        <v>0</v>
      </c>
      <c r="H2774">
        <f>LEN(Tabla_Consulta_desde_proyectos[[#This Row],[PRYApath]])/5-1</f>
        <v>2</v>
      </c>
    </row>
    <row r="2775" spans="1:8" hidden="1" x14ac:dyDescent="0.3">
      <c r="A2775" t="s">
        <v>3564</v>
      </c>
      <c r="B2775" t="s">
        <v>4945</v>
      </c>
      <c r="C2775" t="s">
        <v>1088</v>
      </c>
      <c r="D2775" t="s">
        <v>7039</v>
      </c>
      <c r="F27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5">
        <f>Tabla_Consulta_desde_proyectos[[#This Row],[PRYRAhoras]]-Tabla_Consulta_desde_proyectos[[#This Row],[Actuales]]</f>
        <v>0</v>
      </c>
      <c r="H2775">
        <f>LEN(Tabla_Consulta_desde_proyectos[[#This Row],[PRYApath]])/5-1</f>
        <v>2</v>
      </c>
    </row>
    <row r="2776" spans="1:8" hidden="1" x14ac:dyDescent="0.3">
      <c r="A2776" t="s">
        <v>3564</v>
      </c>
      <c r="B2776" t="s">
        <v>4946</v>
      </c>
      <c r="C2776" t="s">
        <v>1092</v>
      </c>
      <c r="D2776" t="s">
        <v>7040</v>
      </c>
      <c r="F27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6">
        <f>Tabla_Consulta_desde_proyectos[[#This Row],[PRYRAhoras]]-Tabla_Consulta_desde_proyectos[[#This Row],[Actuales]]</f>
        <v>0</v>
      </c>
      <c r="H2776">
        <f>LEN(Tabla_Consulta_desde_proyectos[[#This Row],[PRYApath]])/5-1</f>
        <v>2</v>
      </c>
    </row>
    <row r="2777" spans="1:8" hidden="1" x14ac:dyDescent="0.3">
      <c r="A2777" t="s">
        <v>3564</v>
      </c>
      <c r="B2777" t="s">
        <v>3846</v>
      </c>
      <c r="C2777" t="s">
        <v>7060</v>
      </c>
      <c r="D2777" t="s">
        <v>7061</v>
      </c>
      <c r="F27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7">
        <f>Tabla_Consulta_desde_proyectos[[#This Row],[PRYRAhoras]]-Tabla_Consulta_desde_proyectos[[#This Row],[Actuales]]</f>
        <v>0</v>
      </c>
      <c r="H2777">
        <f>LEN(Tabla_Consulta_desde_proyectos[[#This Row],[PRYApath]])/5-1</f>
        <v>1</v>
      </c>
    </row>
    <row r="2778" spans="1:8" hidden="1" x14ac:dyDescent="0.3">
      <c r="A2778" t="s">
        <v>3564</v>
      </c>
      <c r="B2778" t="s">
        <v>5810</v>
      </c>
      <c r="C2778" t="s">
        <v>326</v>
      </c>
      <c r="D2778" t="s">
        <v>7062</v>
      </c>
      <c r="F27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8">
        <f>Tabla_Consulta_desde_proyectos[[#This Row],[PRYRAhoras]]-Tabla_Consulta_desde_proyectos[[#This Row],[Actuales]]</f>
        <v>0</v>
      </c>
      <c r="H2778">
        <f>LEN(Tabla_Consulta_desde_proyectos[[#This Row],[PRYApath]])/5-1</f>
        <v>2</v>
      </c>
    </row>
    <row r="2779" spans="1:8" hidden="1" x14ac:dyDescent="0.3">
      <c r="A2779" t="s">
        <v>3564</v>
      </c>
      <c r="B2779" t="s">
        <v>7063</v>
      </c>
      <c r="C2779" t="s">
        <v>1087</v>
      </c>
      <c r="D2779" t="s">
        <v>7064</v>
      </c>
      <c r="F27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79">
        <f>Tabla_Consulta_desde_proyectos[[#This Row],[PRYRAhoras]]-Tabla_Consulta_desde_proyectos[[#This Row],[Actuales]]</f>
        <v>0</v>
      </c>
      <c r="H2779">
        <f>LEN(Tabla_Consulta_desde_proyectos[[#This Row],[PRYApath]])/5-1</f>
        <v>2</v>
      </c>
    </row>
    <row r="2780" spans="1:8" hidden="1" x14ac:dyDescent="0.3">
      <c r="A2780" t="s">
        <v>3564</v>
      </c>
      <c r="B2780" t="s">
        <v>5811</v>
      </c>
      <c r="C2780" t="s">
        <v>1088</v>
      </c>
      <c r="D2780" t="s">
        <v>7065</v>
      </c>
      <c r="F27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0">
        <f>Tabla_Consulta_desde_proyectos[[#This Row],[PRYRAhoras]]-Tabla_Consulta_desde_proyectos[[#This Row],[Actuales]]</f>
        <v>0</v>
      </c>
      <c r="H2780">
        <f>LEN(Tabla_Consulta_desde_proyectos[[#This Row],[PRYApath]])/5-1</f>
        <v>2</v>
      </c>
    </row>
    <row r="2781" spans="1:8" hidden="1" x14ac:dyDescent="0.3">
      <c r="A2781" t="s">
        <v>3564</v>
      </c>
      <c r="B2781" t="s">
        <v>7066</v>
      </c>
      <c r="C2781" t="s">
        <v>1092</v>
      </c>
      <c r="D2781" t="s">
        <v>7039</v>
      </c>
      <c r="F27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1">
        <f>Tabla_Consulta_desde_proyectos[[#This Row],[PRYRAhoras]]-Tabla_Consulta_desde_proyectos[[#This Row],[Actuales]]</f>
        <v>0</v>
      </c>
      <c r="H2781">
        <f>LEN(Tabla_Consulta_desde_proyectos[[#This Row],[PRYApath]])/5-1</f>
        <v>2</v>
      </c>
    </row>
    <row r="2782" spans="1:8" hidden="1" x14ac:dyDescent="0.3">
      <c r="A2782" t="s">
        <v>3564</v>
      </c>
      <c r="B2782" t="s">
        <v>7067</v>
      </c>
      <c r="C2782" t="s">
        <v>1093</v>
      </c>
      <c r="D2782" t="s">
        <v>7040</v>
      </c>
      <c r="F27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2">
        <f>Tabla_Consulta_desde_proyectos[[#This Row],[PRYRAhoras]]-Tabla_Consulta_desde_proyectos[[#This Row],[Actuales]]</f>
        <v>0</v>
      </c>
      <c r="H2782">
        <f>LEN(Tabla_Consulta_desde_proyectos[[#This Row],[PRYApath]])/5-1</f>
        <v>2</v>
      </c>
    </row>
    <row r="2783" spans="1:8" hidden="1" x14ac:dyDescent="0.3">
      <c r="A2783" t="s">
        <v>3564</v>
      </c>
      <c r="B2783" t="s">
        <v>7068</v>
      </c>
      <c r="C2783" t="s">
        <v>1094</v>
      </c>
      <c r="D2783" t="s">
        <v>7052</v>
      </c>
      <c r="F27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3">
        <f>Tabla_Consulta_desde_proyectos[[#This Row],[PRYRAhoras]]-Tabla_Consulta_desde_proyectos[[#This Row],[Actuales]]</f>
        <v>0</v>
      </c>
      <c r="H2783">
        <f>LEN(Tabla_Consulta_desde_proyectos[[#This Row],[PRYApath]])/5-1</f>
        <v>2</v>
      </c>
    </row>
    <row r="2784" spans="1:8" hidden="1" x14ac:dyDescent="0.3">
      <c r="A2784" t="s">
        <v>3564</v>
      </c>
      <c r="B2784" t="s">
        <v>3577</v>
      </c>
      <c r="C2784" t="s">
        <v>7069</v>
      </c>
      <c r="D2784" t="s">
        <v>7070</v>
      </c>
      <c r="F27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4">
        <f>Tabla_Consulta_desde_proyectos[[#This Row],[PRYRAhoras]]-Tabla_Consulta_desde_proyectos[[#This Row],[Actuales]]</f>
        <v>0</v>
      </c>
      <c r="H2784">
        <f>LEN(Tabla_Consulta_desde_proyectos[[#This Row],[PRYApath]])/5-1</f>
        <v>1</v>
      </c>
    </row>
    <row r="2785" spans="1:8" hidden="1" x14ac:dyDescent="0.3">
      <c r="A2785" t="s">
        <v>3564</v>
      </c>
      <c r="B2785" t="s">
        <v>7071</v>
      </c>
      <c r="C2785" t="s">
        <v>326</v>
      </c>
      <c r="D2785" t="s">
        <v>7072</v>
      </c>
      <c r="F27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5">
        <f>Tabla_Consulta_desde_proyectos[[#This Row],[PRYRAhoras]]-Tabla_Consulta_desde_proyectos[[#This Row],[Actuales]]</f>
        <v>0</v>
      </c>
      <c r="H2785">
        <f>LEN(Tabla_Consulta_desde_proyectos[[#This Row],[PRYApath]])/5-1</f>
        <v>2</v>
      </c>
    </row>
    <row r="2786" spans="1:8" hidden="1" x14ac:dyDescent="0.3">
      <c r="A2786" t="s">
        <v>3564</v>
      </c>
      <c r="B2786" t="s">
        <v>4948</v>
      </c>
      <c r="C2786" t="s">
        <v>1087</v>
      </c>
      <c r="D2786" t="s">
        <v>7073</v>
      </c>
      <c r="F27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6">
        <f>Tabla_Consulta_desde_proyectos[[#This Row],[PRYRAhoras]]-Tabla_Consulta_desde_proyectos[[#This Row],[Actuales]]</f>
        <v>0</v>
      </c>
      <c r="H2786">
        <f>LEN(Tabla_Consulta_desde_proyectos[[#This Row],[PRYApath]])/5-1</f>
        <v>2</v>
      </c>
    </row>
    <row r="2787" spans="1:8" hidden="1" x14ac:dyDescent="0.3">
      <c r="A2787" t="s">
        <v>3564</v>
      </c>
      <c r="B2787" t="s">
        <v>7074</v>
      </c>
      <c r="C2787" t="s">
        <v>1088</v>
      </c>
      <c r="D2787" t="s">
        <v>7075</v>
      </c>
      <c r="F27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7">
        <f>Tabla_Consulta_desde_proyectos[[#This Row],[PRYRAhoras]]-Tabla_Consulta_desde_proyectos[[#This Row],[Actuales]]</f>
        <v>0</v>
      </c>
      <c r="H2787">
        <f>LEN(Tabla_Consulta_desde_proyectos[[#This Row],[PRYApath]])/5-1</f>
        <v>2</v>
      </c>
    </row>
    <row r="2788" spans="1:8" hidden="1" x14ac:dyDescent="0.3">
      <c r="A2788" t="s">
        <v>3564</v>
      </c>
      <c r="B2788" t="s">
        <v>7076</v>
      </c>
      <c r="C2788" t="s">
        <v>1092</v>
      </c>
      <c r="D2788" t="s">
        <v>7049</v>
      </c>
      <c r="F27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8">
        <f>Tabla_Consulta_desde_proyectos[[#This Row],[PRYRAhoras]]-Tabla_Consulta_desde_proyectos[[#This Row],[Actuales]]</f>
        <v>0</v>
      </c>
      <c r="H2788">
        <f>LEN(Tabla_Consulta_desde_proyectos[[#This Row],[PRYApath]])/5-1</f>
        <v>2</v>
      </c>
    </row>
    <row r="2789" spans="1:8" hidden="1" x14ac:dyDescent="0.3">
      <c r="A2789" t="s">
        <v>3564</v>
      </c>
      <c r="B2789" t="s">
        <v>7077</v>
      </c>
      <c r="C2789" t="s">
        <v>1093</v>
      </c>
      <c r="D2789" t="s">
        <v>7050</v>
      </c>
      <c r="F27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89">
        <f>Tabla_Consulta_desde_proyectos[[#This Row],[PRYRAhoras]]-Tabla_Consulta_desde_proyectos[[#This Row],[Actuales]]</f>
        <v>0</v>
      </c>
      <c r="H2789">
        <f>LEN(Tabla_Consulta_desde_proyectos[[#This Row],[PRYApath]])/5-1</f>
        <v>2</v>
      </c>
    </row>
    <row r="2790" spans="1:8" hidden="1" x14ac:dyDescent="0.3">
      <c r="A2790" t="s">
        <v>3564</v>
      </c>
      <c r="B2790" t="s">
        <v>7078</v>
      </c>
      <c r="C2790" t="s">
        <v>1094</v>
      </c>
      <c r="D2790" t="s">
        <v>7051</v>
      </c>
      <c r="F27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0">
        <f>Tabla_Consulta_desde_proyectos[[#This Row],[PRYRAhoras]]-Tabla_Consulta_desde_proyectos[[#This Row],[Actuales]]</f>
        <v>0</v>
      </c>
      <c r="H2790">
        <f>LEN(Tabla_Consulta_desde_proyectos[[#This Row],[PRYApath]])/5-1</f>
        <v>2</v>
      </c>
    </row>
    <row r="2791" spans="1:8" hidden="1" x14ac:dyDescent="0.3">
      <c r="A2791" t="s">
        <v>3564</v>
      </c>
      <c r="B2791" t="s">
        <v>4949</v>
      </c>
      <c r="C2791" t="s">
        <v>3904</v>
      </c>
      <c r="D2791" t="s">
        <v>7039</v>
      </c>
      <c r="F27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1">
        <f>Tabla_Consulta_desde_proyectos[[#This Row],[PRYRAhoras]]-Tabla_Consulta_desde_proyectos[[#This Row],[Actuales]]</f>
        <v>0</v>
      </c>
      <c r="H2791">
        <f>LEN(Tabla_Consulta_desde_proyectos[[#This Row],[PRYApath]])/5-1</f>
        <v>2</v>
      </c>
    </row>
    <row r="2792" spans="1:8" hidden="1" x14ac:dyDescent="0.3">
      <c r="A2792" t="s">
        <v>3564</v>
      </c>
      <c r="B2792" t="s">
        <v>4950</v>
      </c>
      <c r="C2792" t="s">
        <v>3905</v>
      </c>
      <c r="D2792" t="s">
        <v>7040</v>
      </c>
      <c r="F27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2">
        <f>Tabla_Consulta_desde_proyectos[[#This Row],[PRYRAhoras]]-Tabla_Consulta_desde_proyectos[[#This Row],[Actuales]]</f>
        <v>0</v>
      </c>
      <c r="H2792">
        <f>LEN(Tabla_Consulta_desde_proyectos[[#This Row],[PRYApath]])/5-1</f>
        <v>2</v>
      </c>
    </row>
    <row r="2793" spans="1:8" hidden="1" x14ac:dyDescent="0.3">
      <c r="A2793" t="s">
        <v>3564</v>
      </c>
      <c r="B2793" t="s">
        <v>4951</v>
      </c>
      <c r="C2793" t="s">
        <v>4336</v>
      </c>
      <c r="D2793" t="s">
        <v>7052</v>
      </c>
      <c r="F27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3">
        <f>Tabla_Consulta_desde_proyectos[[#This Row],[PRYRAhoras]]-Tabla_Consulta_desde_proyectos[[#This Row],[Actuales]]</f>
        <v>0</v>
      </c>
      <c r="H2793">
        <f>LEN(Tabla_Consulta_desde_proyectos[[#This Row],[PRYApath]])/5-1</f>
        <v>2</v>
      </c>
    </row>
    <row r="2794" spans="1:8" hidden="1" x14ac:dyDescent="0.3">
      <c r="A2794" t="s">
        <v>3564</v>
      </c>
      <c r="B2794" t="s">
        <v>7079</v>
      </c>
      <c r="C2794" t="s">
        <v>4337</v>
      </c>
      <c r="D2794" t="s">
        <v>7080</v>
      </c>
      <c r="F27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4">
        <f>Tabla_Consulta_desde_proyectos[[#This Row],[PRYRAhoras]]-Tabla_Consulta_desde_proyectos[[#This Row],[Actuales]]</f>
        <v>0</v>
      </c>
      <c r="H2794">
        <f>LEN(Tabla_Consulta_desde_proyectos[[#This Row],[PRYApath]])/5-1</f>
        <v>2</v>
      </c>
    </row>
    <row r="2795" spans="1:8" hidden="1" x14ac:dyDescent="0.3">
      <c r="A2795" t="s">
        <v>3564</v>
      </c>
      <c r="B2795" t="s">
        <v>4538</v>
      </c>
      <c r="C2795" t="s">
        <v>7081</v>
      </c>
      <c r="D2795" t="s">
        <v>7082</v>
      </c>
      <c r="F27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5">
        <f>Tabla_Consulta_desde_proyectos[[#This Row],[PRYRAhoras]]-Tabla_Consulta_desde_proyectos[[#This Row],[Actuales]]</f>
        <v>0</v>
      </c>
      <c r="H2795">
        <f>LEN(Tabla_Consulta_desde_proyectos[[#This Row],[PRYApath]])/5-1</f>
        <v>1</v>
      </c>
    </row>
    <row r="2796" spans="1:8" hidden="1" x14ac:dyDescent="0.3">
      <c r="A2796" t="s">
        <v>3564</v>
      </c>
      <c r="B2796" t="s">
        <v>4952</v>
      </c>
      <c r="C2796" t="s">
        <v>326</v>
      </c>
      <c r="D2796" t="s">
        <v>7039</v>
      </c>
      <c r="F27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6">
        <f>Tabla_Consulta_desde_proyectos[[#This Row],[PRYRAhoras]]-Tabla_Consulta_desde_proyectos[[#This Row],[Actuales]]</f>
        <v>0</v>
      </c>
      <c r="H2796">
        <f>LEN(Tabla_Consulta_desde_proyectos[[#This Row],[PRYApath]])/5-1</f>
        <v>2</v>
      </c>
    </row>
    <row r="2797" spans="1:8" hidden="1" x14ac:dyDescent="0.3">
      <c r="A2797" t="s">
        <v>3564</v>
      </c>
      <c r="B2797" t="s">
        <v>7083</v>
      </c>
      <c r="C2797" t="s">
        <v>1087</v>
      </c>
      <c r="D2797" t="s">
        <v>7040</v>
      </c>
      <c r="F27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7">
        <f>Tabla_Consulta_desde_proyectos[[#This Row],[PRYRAhoras]]-Tabla_Consulta_desde_proyectos[[#This Row],[Actuales]]</f>
        <v>0</v>
      </c>
      <c r="H2797">
        <f>LEN(Tabla_Consulta_desde_proyectos[[#This Row],[PRYApath]])/5-1</f>
        <v>2</v>
      </c>
    </row>
    <row r="2798" spans="1:8" hidden="1" x14ac:dyDescent="0.3">
      <c r="A2798" t="s">
        <v>3564</v>
      </c>
      <c r="B2798" t="s">
        <v>4953</v>
      </c>
      <c r="C2798" t="s">
        <v>1088</v>
      </c>
      <c r="D2798" t="s">
        <v>7041</v>
      </c>
      <c r="F27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8">
        <f>Tabla_Consulta_desde_proyectos[[#This Row],[PRYRAhoras]]-Tabla_Consulta_desde_proyectos[[#This Row],[Actuales]]</f>
        <v>0</v>
      </c>
      <c r="H2798">
        <f>LEN(Tabla_Consulta_desde_proyectos[[#This Row],[PRYApath]])/5-1</f>
        <v>2</v>
      </c>
    </row>
    <row r="2799" spans="1:8" hidden="1" x14ac:dyDescent="0.3">
      <c r="A2799" t="s">
        <v>3564</v>
      </c>
      <c r="B2799" t="s">
        <v>4954</v>
      </c>
      <c r="C2799" t="s">
        <v>1092</v>
      </c>
      <c r="D2799" t="s">
        <v>7084</v>
      </c>
      <c r="F27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799">
        <f>Tabla_Consulta_desde_proyectos[[#This Row],[PRYRAhoras]]-Tabla_Consulta_desde_proyectos[[#This Row],[Actuales]]</f>
        <v>0</v>
      </c>
      <c r="H2799">
        <f>LEN(Tabla_Consulta_desde_proyectos[[#This Row],[PRYApath]])/5-1</f>
        <v>2</v>
      </c>
    </row>
    <row r="2800" spans="1:8" hidden="1" x14ac:dyDescent="0.3">
      <c r="A2800" t="s">
        <v>3564</v>
      </c>
      <c r="B2800" t="s">
        <v>7144</v>
      </c>
      <c r="C2800" t="s">
        <v>7715</v>
      </c>
      <c r="D2800" t="s">
        <v>7716</v>
      </c>
      <c r="E2800">
        <v>356</v>
      </c>
      <c r="F28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356</v>
      </c>
      <c r="G2800">
        <f>Tabla_Consulta_desde_proyectos[[#This Row],[PRYRAhoras]]-Tabla_Consulta_desde_proyectos[[#This Row],[Actuales]]</f>
        <v>0</v>
      </c>
      <c r="H2800">
        <f>LEN(Tabla_Consulta_desde_proyectos[[#This Row],[PRYApath]])/5-1</f>
        <v>1</v>
      </c>
    </row>
    <row r="2801" spans="1:8" hidden="1" x14ac:dyDescent="0.3">
      <c r="A2801" t="s">
        <v>3564</v>
      </c>
      <c r="B2801" t="s">
        <v>5684</v>
      </c>
      <c r="C2801" t="s">
        <v>326</v>
      </c>
      <c r="D2801" t="s">
        <v>7027</v>
      </c>
      <c r="E2801">
        <v>83.5</v>
      </c>
      <c r="F28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83.5</v>
      </c>
      <c r="G2801">
        <f>Tabla_Consulta_desde_proyectos[[#This Row],[PRYRAhoras]]-Tabla_Consulta_desde_proyectos[[#This Row],[Actuales]]</f>
        <v>0</v>
      </c>
      <c r="H2801">
        <f>LEN(Tabla_Consulta_desde_proyectos[[#This Row],[PRYApath]])/5-1</f>
        <v>2</v>
      </c>
    </row>
    <row r="2802" spans="1:8" hidden="1" x14ac:dyDescent="0.3">
      <c r="A2802" t="s">
        <v>3564</v>
      </c>
      <c r="B2802" t="s">
        <v>5797</v>
      </c>
      <c r="C2802" t="s">
        <v>1087</v>
      </c>
      <c r="D2802" t="s">
        <v>7028</v>
      </c>
      <c r="F28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02">
        <f>Tabla_Consulta_desde_proyectos[[#This Row],[PRYRAhoras]]-Tabla_Consulta_desde_proyectos[[#This Row],[Actuales]]</f>
        <v>0</v>
      </c>
      <c r="H2802">
        <f>LEN(Tabla_Consulta_desde_proyectos[[#This Row],[PRYApath]])/5-1</f>
        <v>2</v>
      </c>
    </row>
    <row r="2803" spans="1:8" hidden="1" x14ac:dyDescent="0.3">
      <c r="A2803" t="s">
        <v>3564</v>
      </c>
      <c r="B2803" t="s">
        <v>5798</v>
      </c>
      <c r="C2803" t="s">
        <v>1088</v>
      </c>
      <c r="D2803" t="s">
        <v>7029</v>
      </c>
      <c r="F28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03">
        <f>Tabla_Consulta_desde_proyectos[[#This Row],[PRYRAhoras]]-Tabla_Consulta_desde_proyectos[[#This Row],[Actuales]]</f>
        <v>0</v>
      </c>
      <c r="H2803">
        <f>LEN(Tabla_Consulta_desde_proyectos[[#This Row],[PRYApath]])/5-1</f>
        <v>2</v>
      </c>
    </row>
    <row r="2804" spans="1:8" hidden="1" x14ac:dyDescent="0.3">
      <c r="A2804" t="s">
        <v>3564</v>
      </c>
      <c r="B2804" t="s">
        <v>5685</v>
      </c>
      <c r="C2804" t="s">
        <v>1092</v>
      </c>
      <c r="D2804" t="s">
        <v>7030</v>
      </c>
      <c r="E2804">
        <v>21.5</v>
      </c>
      <c r="F28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21.5</v>
      </c>
      <c r="G2804">
        <f>Tabla_Consulta_desde_proyectos[[#This Row],[PRYRAhoras]]-Tabla_Consulta_desde_proyectos[[#This Row],[Actuales]]</f>
        <v>0</v>
      </c>
      <c r="H2804">
        <f>LEN(Tabla_Consulta_desde_proyectos[[#This Row],[PRYApath]])/5-1</f>
        <v>2</v>
      </c>
    </row>
    <row r="2805" spans="1:8" hidden="1" x14ac:dyDescent="0.3">
      <c r="A2805" t="s">
        <v>3564</v>
      </c>
      <c r="B2805" t="s">
        <v>5686</v>
      </c>
      <c r="C2805" t="s">
        <v>1093</v>
      </c>
      <c r="D2805" t="s">
        <v>7031</v>
      </c>
      <c r="E2805">
        <v>14</v>
      </c>
      <c r="F28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2805">
        <f>Tabla_Consulta_desde_proyectos[[#This Row],[PRYRAhoras]]-Tabla_Consulta_desde_proyectos[[#This Row],[Actuales]]</f>
        <v>0</v>
      </c>
      <c r="H2805">
        <f>LEN(Tabla_Consulta_desde_proyectos[[#This Row],[PRYApath]])/5-1</f>
        <v>2</v>
      </c>
    </row>
    <row r="2806" spans="1:8" hidden="1" x14ac:dyDescent="0.3">
      <c r="A2806" t="s">
        <v>3564</v>
      </c>
      <c r="B2806" t="s">
        <v>5687</v>
      </c>
      <c r="C2806" t="s">
        <v>1094</v>
      </c>
      <c r="D2806" t="s">
        <v>7032</v>
      </c>
      <c r="E2806">
        <v>129.5</v>
      </c>
      <c r="F28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129.5</v>
      </c>
      <c r="G2806">
        <f>Tabla_Consulta_desde_proyectos[[#This Row],[PRYRAhoras]]-Tabla_Consulta_desde_proyectos[[#This Row],[Actuales]]</f>
        <v>0</v>
      </c>
      <c r="H2806">
        <f>LEN(Tabla_Consulta_desde_proyectos[[#This Row],[PRYApath]])/5-1</f>
        <v>2</v>
      </c>
    </row>
    <row r="2807" spans="1:8" hidden="1" x14ac:dyDescent="0.3">
      <c r="A2807" t="s">
        <v>3564</v>
      </c>
      <c r="B2807" t="s">
        <v>5688</v>
      </c>
      <c r="C2807" t="s">
        <v>3904</v>
      </c>
      <c r="D2807" t="s">
        <v>7033</v>
      </c>
      <c r="E2807">
        <v>58.5</v>
      </c>
      <c r="F28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58.5</v>
      </c>
      <c r="G2807">
        <f>Tabla_Consulta_desde_proyectos[[#This Row],[PRYRAhoras]]-Tabla_Consulta_desde_proyectos[[#This Row],[Actuales]]</f>
        <v>0</v>
      </c>
      <c r="H2807">
        <f>LEN(Tabla_Consulta_desde_proyectos[[#This Row],[PRYApath]])/5-1</f>
        <v>2</v>
      </c>
    </row>
    <row r="2808" spans="1:8" hidden="1" x14ac:dyDescent="0.3">
      <c r="A2808" t="s">
        <v>3564</v>
      </c>
      <c r="B2808" t="s">
        <v>5689</v>
      </c>
      <c r="C2808" t="s">
        <v>3905</v>
      </c>
      <c r="D2808" t="s">
        <v>7034</v>
      </c>
      <c r="E2808">
        <v>49</v>
      </c>
      <c r="F28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49</v>
      </c>
      <c r="G2808">
        <f>Tabla_Consulta_desde_proyectos[[#This Row],[PRYRAhoras]]-Tabla_Consulta_desde_proyectos[[#This Row],[Actuales]]</f>
        <v>0</v>
      </c>
      <c r="H2808">
        <f>LEN(Tabla_Consulta_desde_proyectos[[#This Row],[PRYApath]])/5-1</f>
        <v>2</v>
      </c>
    </row>
    <row r="2809" spans="1:8" hidden="1" x14ac:dyDescent="0.3">
      <c r="A2809" t="s">
        <v>3564</v>
      </c>
      <c r="B2809" t="s">
        <v>1089</v>
      </c>
      <c r="C2809" t="s">
        <v>7528</v>
      </c>
      <c r="D2809" t="s">
        <v>7529</v>
      </c>
      <c r="F28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09">
        <f>Tabla_Consulta_desde_proyectos[[#This Row],[PRYRAhoras]]-Tabla_Consulta_desde_proyectos[[#This Row],[Actuales]]</f>
        <v>0</v>
      </c>
      <c r="H2809">
        <f>LEN(Tabla_Consulta_desde_proyectos[[#This Row],[PRYApath]])/5-1</f>
        <v>0</v>
      </c>
    </row>
    <row r="2810" spans="1:8" hidden="1" x14ac:dyDescent="0.3">
      <c r="A2810" t="s">
        <v>3564</v>
      </c>
      <c r="B2810" t="s">
        <v>1090</v>
      </c>
      <c r="C2810" t="s">
        <v>326</v>
      </c>
      <c r="D2810" t="s">
        <v>7530</v>
      </c>
      <c r="F28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0">
        <f>Tabla_Consulta_desde_proyectos[[#This Row],[PRYRAhoras]]-Tabla_Consulta_desde_proyectos[[#This Row],[Actuales]]</f>
        <v>0</v>
      </c>
      <c r="H2810">
        <f>LEN(Tabla_Consulta_desde_proyectos[[#This Row],[PRYApath]])/5-1</f>
        <v>1</v>
      </c>
    </row>
    <row r="2811" spans="1:8" hidden="1" x14ac:dyDescent="0.3">
      <c r="A2811" t="s">
        <v>3564</v>
      </c>
      <c r="B2811" t="s">
        <v>1091</v>
      </c>
      <c r="C2811" t="s">
        <v>1087</v>
      </c>
      <c r="D2811" t="s">
        <v>7531</v>
      </c>
      <c r="F28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1">
        <f>Tabla_Consulta_desde_proyectos[[#This Row],[PRYRAhoras]]-Tabla_Consulta_desde_proyectos[[#This Row],[Actuales]]</f>
        <v>0</v>
      </c>
      <c r="H2811">
        <f>LEN(Tabla_Consulta_desde_proyectos[[#This Row],[PRYApath]])/5-1</f>
        <v>1</v>
      </c>
    </row>
    <row r="2812" spans="1:8" hidden="1" x14ac:dyDescent="0.3">
      <c r="A2812" t="s">
        <v>3564</v>
      </c>
      <c r="B2812" t="s">
        <v>4539</v>
      </c>
      <c r="C2812" t="s">
        <v>1088</v>
      </c>
      <c r="D2812" t="s">
        <v>7532</v>
      </c>
      <c r="F28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2">
        <f>Tabla_Consulta_desde_proyectos[[#This Row],[PRYRAhoras]]-Tabla_Consulta_desde_proyectos[[#This Row],[Actuales]]</f>
        <v>0</v>
      </c>
      <c r="H2812">
        <f>LEN(Tabla_Consulta_desde_proyectos[[#This Row],[PRYApath]])/5-1</f>
        <v>1</v>
      </c>
    </row>
    <row r="2813" spans="1:8" hidden="1" x14ac:dyDescent="0.3">
      <c r="A2813" t="s">
        <v>3564</v>
      </c>
      <c r="B2813" t="s">
        <v>4542</v>
      </c>
      <c r="C2813" t="s">
        <v>1092</v>
      </c>
      <c r="D2813" t="s">
        <v>7533</v>
      </c>
      <c r="F28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3">
        <f>Tabla_Consulta_desde_proyectos[[#This Row],[PRYRAhoras]]-Tabla_Consulta_desde_proyectos[[#This Row],[Actuales]]</f>
        <v>0</v>
      </c>
      <c r="H2813">
        <f>LEN(Tabla_Consulta_desde_proyectos[[#This Row],[PRYApath]])/5-1</f>
        <v>1</v>
      </c>
    </row>
    <row r="2814" spans="1:8" hidden="1" x14ac:dyDescent="0.3">
      <c r="A2814" t="s">
        <v>3564</v>
      </c>
      <c r="B2814" t="s">
        <v>5386</v>
      </c>
      <c r="C2814" t="s">
        <v>1093</v>
      </c>
      <c r="D2814" t="s">
        <v>7534</v>
      </c>
      <c r="F28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4">
        <f>Tabla_Consulta_desde_proyectos[[#This Row],[PRYRAhoras]]-Tabla_Consulta_desde_proyectos[[#This Row],[Actuales]]</f>
        <v>0</v>
      </c>
      <c r="H2814">
        <f>LEN(Tabla_Consulta_desde_proyectos[[#This Row],[PRYApath]])/5-1</f>
        <v>1</v>
      </c>
    </row>
    <row r="2815" spans="1:8" hidden="1" x14ac:dyDescent="0.3">
      <c r="A2815" t="s">
        <v>3564</v>
      </c>
      <c r="B2815" t="s">
        <v>4965</v>
      </c>
      <c r="C2815" t="s">
        <v>1094</v>
      </c>
      <c r="D2815" t="s">
        <v>7535</v>
      </c>
      <c r="F28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5">
        <f>Tabla_Consulta_desde_proyectos[[#This Row],[PRYRAhoras]]-Tabla_Consulta_desde_proyectos[[#This Row],[Actuales]]</f>
        <v>0</v>
      </c>
      <c r="H2815">
        <f>LEN(Tabla_Consulta_desde_proyectos[[#This Row],[PRYApath]])/5-1</f>
        <v>1</v>
      </c>
    </row>
    <row r="2816" spans="1:8" hidden="1" x14ac:dyDescent="0.3">
      <c r="A2816" t="s">
        <v>3564</v>
      </c>
      <c r="B2816" t="s">
        <v>1095</v>
      </c>
      <c r="C2816" t="s">
        <v>7717</v>
      </c>
      <c r="D2816" t="s">
        <v>7718</v>
      </c>
      <c r="F28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6">
        <f>Tabla_Consulta_desde_proyectos[[#This Row],[PRYRAhoras]]-Tabla_Consulta_desde_proyectos[[#This Row],[Actuales]]</f>
        <v>0</v>
      </c>
      <c r="H2816">
        <f>LEN(Tabla_Consulta_desde_proyectos[[#This Row],[PRYApath]])/5-1</f>
        <v>0</v>
      </c>
    </row>
    <row r="2817" spans="1:8" hidden="1" x14ac:dyDescent="0.3">
      <c r="A2817" t="s">
        <v>3564</v>
      </c>
      <c r="B2817" t="s">
        <v>1096</v>
      </c>
      <c r="C2817" t="s">
        <v>326</v>
      </c>
      <c r="D2817" t="s">
        <v>7719</v>
      </c>
      <c r="F28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7">
        <f>Tabla_Consulta_desde_proyectos[[#This Row],[PRYRAhoras]]-Tabla_Consulta_desde_proyectos[[#This Row],[Actuales]]</f>
        <v>0</v>
      </c>
      <c r="H2817">
        <f>LEN(Tabla_Consulta_desde_proyectos[[#This Row],[PRYApath]])/5-1</f>
        <v>1</v>
      </c>
    </row>
    <row r="2818" spans="1:8" hidden="1" x14ac:dyDescent="0.3">
      <c r="A2818" t="s">
        <v>3564</v>
      </c>
      <c r="B2818" t="s">
        <v>3515</v>
      </c>
      <c r="C2818" t="s">
        <v>1087</v>
      </c>
      <c r="D2818" t="s">
        <v>7107</v>
      </c>
      <c r="F28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8">
        <f>Tabla_Consulta_desde_proyectos[[#This Row],[PRYRAhoras]]-Tabla_Consulta_desde_proyectos[[#This Row],[Actuales]]</f>
        <v>0</v>
      </c>
      <c r="H2818">
        <f>LEN(Tabla_Consulta_desde_proyectos[[#This Row],[PRYApath]])/5-1</f>
        <v>1</v>
      </c>
    </row>
    <row r="2819" spans="1:8" hidden="1" x14ac:dyDescent="0.3">
      <c r="A2819" t="s">
        <v>3564</v>
      </c>
      <c r="B2819" t="s">
        <v>3516</v>
      </c>
      <c r="C2819" t="s">
        <v>1088</v>
      </c>
      <c r="D2819" t="s">
        <v>7720</v>
      </c>
      <c r="F28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19">
        <f>Tabla_Consulta_desde_proyectos[[#This Row],[PRYRAhoras]]-Tabla_Consulta_desde_proyectos[[#This Row],[Actuales]]</f>
        <v>0</v>
      </c>
      <c r="H2819">
        <f>LEN(Tabla_Consulta_desde_proyectos[[#This Row],[PRYApath]])/5-1</f>
        <v>1</v>
      </c>
    </row>
    <row r="2820" spans="1:8" hidden="1" x14ac:dyDescent="0.3">
      <c r="A2820" t="s">
        <v>3564</v>
      </c>
      <c r="B2820" t="s">
        <v>3517</v>
      </c>
      <c r="C2820" t="s">
        <v>1092</v>
      </c>
      <c r="D2820" t="s">
        <v>7721</v>
      </c>
      <c r="F28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0">
        <f>Tabla_Consulta_desde_proyectos[[#This Row],[PRYRAhoras]]-Tabla_Consulta_desde_proyectos[[#This Row],[Actuales]]</f>
        <v>0</v>
      </c>
      <c r="H2820">
        <f>LEN(Tabla_Consulta_desde_proyectos[[#This Row],[PRYApath]])/5-1</f>
        <v>1</v>
      </c>
    </row>
    <row r="2821" spans="1:8" hidden="1" x14ac:dyDescent="0.3">
      <c r="A2821" t="s">
        <v>3564</v>
      </c>
      <c r="B2821" t="s">
        <v>5507</v>
      </c>
      <c r="C2821" t="s">
        <v>1093</v>
      </c>
      <c r="D2821" t="s">
        <v>7549</v>
      </c>
      <c r="F28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1">
        <f>Tabla_Consulta_desde_proyectos[[#This Row],[PRYRAhoras]]-Tabla_Consulta_desde_proyectos[[#This Row],[Actuales]]</f>
        <v>0</v>
      </c>
      <c r="H2821">
        <f>LEN(Tabla_Consulta_desde_proyectos[[#This Row],[PRYApath]])/5-1</f>
        <v>1</v>
      </c>
    </row>
    <row r="2822" spans="1:8" hidden="1" x14ac:dyDescent="0.3">
      <c r="A2822" t="s">
        <v>3564</v>
      </c>
      <c r="B2822" t="s">
        <v>5003</v>
      </c>
      <c r="C2822" t="s">
        <v>1094</v>
      </c>
      <c r="D2822" t="s">
        <v>7722</v>
      </c>
      <c r="F28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2">
        <f>Tabla_Consulta_desde_proyectos[[#This Row],[PRYRAhoras]]-Tabla_Consulta_desde_proyectos[[#This Row],[Actuales]]</f>
        <v>0</v>
      </c>
      <c r="H2822">
        <f>LEN(Tabla_Consulta_desde_proyectos[[#This Row],[PRYApath]])/5-1</f>
        <v>1</v>
      </c>
    </row>
    <row r="2823" spans="1:8" hidden="1" x14ac:dyDescent="0.3">
      <c r="A2823" t="s">
        <v>3564</v>
      </c>
      <c r="B2823" t="s">
        <v>3877</v>
      </c>
      <c r="C2823" t="s">
        <v>7723</v>
      </c>
      <c r="D2823" t="s">
        <v>3401</v>
      </c>
      <c r="E2823">
        <v>58.25</v>
      </c>
      <c r="F28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58.25</v>
      </c>
      <c r="G2823">
        <f>Tabla_Consulta_desde_proyectos[[#This Row],[PRYRAhoras]]-Tabla_Consulta_desde_proyectos[[#This Row],[Actuales]]</f>
        <v>0</v>
      </c>
      <c r="H2823">
        <f>LEN(Tabla_Consulta_desde_proyectos[[#This Row],[PRYApath]])/5-1</f>
        <v>0</v>
      </c>
    </row>
    <row r="2824" spans="1:8" hidden="1" x14ac:dyDescent="0.3">
      <c r="A2824" t="s">
        <v>3564</v>
      </c>
      <c r="B2824" t="s">
        <v>3874</v>
      </c>
      <c r="C2824" t="s">
        <v>3824</v>
      </c>
      <c r="D2824" t="s">
        <v>7103</v>
      </c>
      <c r="F28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4">
        <f>Tabla_Consulta_desde_proyectos[[#This Row],[PRYRAhoras]]-Tabla_Consulta_desde_proyectos[[#This Row],[Actuales]]</f>
        <v>0</v>
      </c>
      <c r="H2824">
        <f>LEN(Tabla_Consulta_desde_proyectos[[#This Row],[PRYApath]])/5-1</f>
        <v>1</v>
      </c>
    </row>
    <row r="2825" spans="1:8" hidden="1" x14ac:dyDescent="0.3">
      <c r="A2825" t="s">
        <v>3564</v>
      </c>
      <c r="B2825" t="s">
        <v>4460</v>
      </c>
      <c r="C2825" t="s">
        <v>3825</v>
      </c>
      <c r="D2825" t="s">
        <v>4537</v>
      </c>
      <c r="F28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5">
        <f>Tabla_Consulta_desde_proyectos[[#This Row],[PRYRAhoras]]-Tabla_Consulta_desde_proyectos[[#This Row],[Actuales]]</f>
        <v>0</v>
      </c>
      <c r="H2825">
        <f>LEN(Tabla_Consulta_desde_proyectos[[#This Row],[PRYApath]])/5-1</f>
        <v>1</v>
      </c>
    </row>
    <row r="2826" spans="1:8" hidden="1" x14ac:dyDescent="0.3">
      <c r="A2826" t="s">
        <v>3564</v>
      </c>
      <c r="B2826" t="s">
        <v>4470</v>
      </c>
      <c r="C2826" t="s">
        <v>1088</v>
      </c>
      <c r="D2826" t="s">
        <v>7104</v>
      </c>
      <c r="F28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6">
        <f>Tabla_Consulta_desde_proyectos[[#This Row],[PRYRAhoras]]-Tabla_Consulta_desde_proyectos[[#This Row],[Actuales]]</f>
        <v>0</v>
      </c>
      <c r="H2826">
        <f>LEN(Tabla_Consulta_desde_proyectos[[#This Row],[PRYApath]])/5-1</f>
        <v>1</v>
      </c>
    </row>
    <row r="2827" spans="1:8" hidden="1" x14ac:dyDescent="0.3">
      <c r="A2827" t="s">
        <v>3564</v>
      </c>
      <c r="B2827" t="s">
        <v>4481</v>
      </c>
      <c r="C2827" t="s">
        <v>1092</v>
      </c>
      <c r="D2827" t="s">
        <v>7105</v>
      </c>
      <c r="F28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7">
        <f>Tabla_Consulta_desde_proyectos[[#This Row],[PRYRAhoras]]-Tabla_Consulta_desde_proyectos[[#This Row],[Actuales]]</f>
        <v>0</v>
      </c>
      <c r="H2827">
        <f>LEN(Tabla_Consulta_desde_proyectos[[#This Row],[PRYApath]])/5-1</f>
        <v>1</v>
      </c>
    </row>
    <row r="2828" spans="1:8" hidden="1" x14ac:dyDescent="0.3">
      <c r="A2828" t="s">
        <v>3564</v>
      </c>
      <c r="B2828" t="s">
        <v>4489</v>
      </c>
      <c r="C2828" t="s">
        <v>1093</v>
      </c>
      <c r="D2828" t="s">
        <v>7106</v>
      </c>
      <c r="F28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8">
        <f>Tabla_Consulta_desde_proyectos[[#This Row],[PRYRAhoras]]-Tabla_Consulta_desde_proyectos[[#This Row],[Actuales]]</f>
        <v>0</v>
      </c>
      <c r="H2828">
        <f>LEN(Tabla_Consulta_desde_proyectos[[#This Row],[PRYApath]])/5-1</f>
        <v>1</v>
      </c>
    </row>
    <row r="2829" spans="1:8" hidden="1" x14ac:dyDescent="0.3">
      <c r="A2829" t="s">
        <v>3564</v>
      </c>
      <c r="B2829" t="s">
        <v>5636</v>
      </c>
      <c r="C2829" t="s">
        <v>1094</v>
      </c>
      <c r="D2829" t="s">
        <v>7107</v>
      </c>
      <c r="F28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29">
        <f>Tabla_Consulta_desde_proyectos[[#This Row],[PRYRAhoras]]-Tabla_Consulta_desde_proyectos[[#This Row],[Actuales]]</f>
        <v>0</v>
      </c>
      <c r="H2829">
        <f>LEN(Tabla_Consulta_desde_proyectos[[#This Row],[PRYApath]])/5-1</f>
        <v>1</v>
      </c>
    </row>
    <row r="2830" spans="1:8" hidden="1" x14ac:dyDescent="0.3">
      <c r="A2830" t="s">
        <v>3564</v>
      </c>
      <c r="B2830" t="s">
        <v>5637</v>
      </c>
      <c r="C2830" t="s">
        <v>3904</v>
      </c>
      <c r="D2830" t="s">
        <v>7108</v>
      </c>
      <c r="F28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0">
        <f>Tabla_Consulta_desde_proyectos[[#This Row],[PRYRAhoras]]-Tabla_Consulta_desde_proyectos[[#This Row],[Actuales]]</f>
        <v>0</v>
      </c>
      <c r="H2830">
        <f>LEN(Tabla_Consulta_desde_proyectos[[#This Row],[PRYApath]])/5-1</f>
        <v>1</v>
      </c>
    </row>
    <row r="2831" spans="1:8" hidden="1" x14ac:dyDescent="0.3">
      <c r="A2831" t="s">
        <v>3564</v>
      </c>
      <c r="B2831" t="s">
        <v>5638</v>
      </c>
      <c r="C2831" t="s">
        <v>3905</v>
      </c>
      <c r="D2831" t="s">
        <v>7109</v>
      </c>
      <c r="F28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1">
        <f>Tabla_Consulta_desde_proyectos[[#This Row],[PRYRAhoras]]-Tabla_Consulta_desde_proyectos[[#This Row],[Actuales]]</f>
        <v>0</v>
      </c>
      <c r="H2831">
        <f>LEN(Tabla_Consulta_desde_proyectos[[#This Row],[PRYApath]])/5-1</f>
        <v>1</v>
      </c>
    </row>
    <row r="2832" spans="1:8" hidden="1" x14ac:dyDescent="0.3">
      <c r="A2832" t="s">
        <v>3564</v>
      </c>
      <c r="B2832" t="s">
        <v>5690</v>
      </c>
      <c r="C2832" t="s">
        <v>4336</v>
      </c>
      <c r="D2832" t="s">
        <v>7110</v>
      </c>
      <c r="E2832">
        <v>4.5</v>
      </c>
      <c r="F28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2832">
        <f>Tabla_Consulta_desde_proyectos[[#This Row],[PRYRAhoras]]-Tabla_Consulta_desde_proyectos[[#This Row],[Actuales]]</f>
        <v>0</v>
      </c>
      <c r="H2832">
        <f>LEN(Tabla_Consulta_desde_proyectos[[#This Row],[PRYApath]])/5-1</f>
        <v>1</v>
      </c>
    </row>
    <row r="2833" spans="1:8" hidden="1" x14ac:dyDescent="0.3">
      <c r="A2833" t="s">
        <v>3564</v>
      </c>
      <c r="B2833" t="s">
        <v>4956</v>
      </c>
      <c r="C2833" t="s">
        <v>4337</v>
      </c>
      <c r="D2833" t="s">
        <v>7111</v>
      </c>
      <c r="E2833">
        <v>51.5</v>
      </c>
      <c r="F28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51.5</v>
      </c>
      <c r="G2833">
        <f>Tabla_Consulta_desde_proyectos[[#This Row],[PRYRAhoras]]-Tabla_Consulta_desde_proyectos[[#This Row],[Actuales]]</f>
        <v>0</v>
      </c>
      <c r="H2833">
        <f>LEN(Tabla_Consulta_desde_proyectos[[#This Row],[PRYApath]])/5-1</f>
        <v>1</v>
      </c>
    </row>
    <row r="2834" spans="1:8" hidden="1" x14ac:dyDescent="0.3">
      <c r="A2834" t="s">
        <v>3564</v>
      </c>
      <c r="B2834" t="s">
        <v>7112</v>
      </c>
      <c r="C2834" t="s">
        <v>4338</v>
      </c>
      <c r="D2834" t="s">
        <v>7113</v>
      </c>
      <c r="F28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4">
        <f>Tabla_Consulta_desde_proyectos[[#This Row],[PRYRAhoras]]-Tabla_Consulta_desde_proyectos[[#This Row],[Actuales]]</f>
        <v>0</v>
      </c>
      <c r="H2834">
        <f>LEN(Tabla_Consulta_desde_proyectos[[#This Row],[PRYApath]])/5-1</f>
        <v>1</v>
      </c>
    </row>
    <row r="2835" spans="1:8" hidden="1" x14ac:dyDescent="0.3">
      <c r="A2835" t="s">
        <v>3564</v>
      </c>
      <c r="B2835" t="s">
        <v>7114</v>
      </c>
      <c r="C2835" t="s">
        <v>4339</v>
      </c>
      <c r="D2835" t="s">
        <v>7115</v>
      </c>
      <c r="F28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5">
        <f>Tabla_Consulta_desde_proyectos[[#This Row],[PRYRAhoras]]-Tabla_Consulta_desde_proyectos[[#This Row],[Actuales]]</f>
        <v>0</v>
      </c>
      <c r="H2835">
        <f>LEN(Tabla_Consulta_desde_proyectos[[#This Row],[PRYApath]])/5-1</f>
        <v>1</v>
      </c>
    </row>
    <row r="2836" spans="1:8" hidden="1" x14ac:dyDescent="0.3">
      <c r="A2836" t="s">
        <v>3564</v>
      </c>
      <c r="B2836" t="s">
        <v>5691</v>
      </c>
      <c r="C2836" t="s">
        <v>4340</v>
      </c>
      <c r="D2836" t="s">
        <v>7116</v>
      </c>
      <c r="E2836">
        <v>1</v>
      </c>
      <c r="F28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836">
        <f>Tabla_Consulta_desde_proyectos[[#This Row],[PRYRAhoras]]-Tabla_Consulta_desde_proyectos[[#This Row],[Actuales]]</f>
        <v>0</v>
      </c>
      <c r="H2836">
        <f>LEN(Tabla_Consulta_desde_proyectos[[#This Row],[PRYApath]])/5-1</f>
        <v>1</v>
      </c>
    </row>
    <row r="2837" spans="1:8" hidden="1" x14ac:dyDescent="0.3">
      <c r="A2837" t="s">
        <v>3564</v>
      </c>
      <c r="B2837" t="s">
        <v>7117</v>
      </c>
      <c r="C2837" t="s">
        <v>4341</v>
      </c>
      <c r="D2837" t="s">
        <v>7118</v>
      </c>
      <c r="F28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7">
        <f>Tabla_Consulta_desde_proyectos[[#This Row],[PRYRAhoras]]-Tabla_Consulta_desde_proyectos[[#This Row],[Actuales]]</f>
        <v>0</v>
      </c>
      <c r="H2837">
        <f>LEN(Tabla_Consulta_desde_proyectos[[#This Row],[PRYApath]])/5-1</f>
        <v>1</v>
      </c>
    </row>
    <row r="2838" spans="1:8" hidden="1" x14ac:dyDescent="0.3">
      <c r="A2838" t="s">
        <v>3564</v>
      </c>
      <c r="B2838" t="s">
        <v>7119</v>
      </c>
      <c r="C2838" t="s">
        <v>4554</v>
      </c>
      <c r="D2838" t="s">
        <v>6990</v>
      </c>
      <c r="F28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8">
        <f>Tabla_Consulta_desde_proyectos[[#This Row],[PRYRAhoras]]-Tabla_Consulta_desde_proyectos[[#This Row],[Actuales]]</f>
        <v>0</v>
      </c>
      <c r="H2838">
        <f>LEN(Tabla_Consulta_desde_proyectos[[#This Row],[PRYApath]])/5-1</f>
        <v>1</v>
      </c>
    </row>
    <row r="2839" spans="1:8" hidden="1" x14ac:dyDescent="0.3">
      <c r="A2839" t="s">
        <v>3564</v>
      </c>
      <c r="B2839" t="s">
        <v>7120</v>
      </c>
      <c r="C2839" t="s">
        <v>7121</v>
      </c>
      <c r="D2839" t="s">
        <v>7122</v>
      </c>
      <c r="F28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39">
        <f>Tabla_Consulta_desde_proyectos[[#This Row],[PRYRAhoras]]-Tabla_Consulta_desde_proyectos[[#This Row],[Actuales]]</f>
        <v>0</v>
      </c>
      <c r="H2839">
        <f>LEN(Tabla_Consulta_desde_proyectos[[#This Row],[PRYApath]])/5-1</f>
        <v>1</v>
      </c>
    </row>
    <row r="2840" spans="1:8" hidden="1" x14ac:dyDescent="0.3">
      <c r="A2840" t="s">
        <v>3564</v>
      </c>
      <c r="B2840" t="s">
        <v>7123</v>
      </c>
      <c r="C2840" t="s">
        <v>4555</v>
      </c>
      <c r="D2840" t="s">
        <v>7124</v>
      </c>
      <c r="F28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0">
        <f>Tabla_Consulta_desde_proyectos[[#This Row],[PRYRAhoras]]-Tabla_Consulta_desde_proyectos[[#This Row],[Actuales]]</f>
        <v>0</v>
      </c>
      <c r="H2840">
        <f>LEN(Tabla_Consulta_desde_proyectos[[#This Row],[PRYApath]])/5-1</f>
        <v>1</v>
      </c>
    </row>
    <row r="2841" spans="1:8" hidden="1" x14ac:dyDescent="0.3">
      <c r="A2841" t="s">
        <v>3564</v>
      </c>
      <c r="B2841" t="s">
        <v>5692</v>
      </c>
      <c r="C2841" t="s">
        <v>4556</v>
      </c>
      <c r="D2841" t="s">
        <v>7125</v>
      </c>
      <c r="E2841">
        <v>1.25</v>
      </c>
      <c r="F28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1.25</v>
      </c>
      <c r="G2841">
        <f>Tabla_Consulta_desde_proyectos[[#This Row],[PRYRAhoras]]-Tabla_Consulta_desde_proyectos[[#This Row],[Actuales]]</f>
        <v>0</v>
      </c>
      <c r="H2841">
        <f>LEN(Tabla_Consulta_desde_proyectos[[#This Row],[PRYApath]])/5-1</f>
        <v>1</v>
      </c>
    </row>
    <row r="2842" spans="1:8" hidden="1" x14ac:dyDescent="0.3">
      <c r="A2842" t="s">
        <v>3564</v>
      </c>
      <c r="B2842" t="s">
        <v>7126</v>
      </c>
      <c r="C2842" t="s">
        <v>4557</v>
      </c>
      <c r="D2842" t="s">
        <v>7127</v>
      </c>
      <c r="F28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2">
        <f>Tabla_Consulta_desde_proyectos[[#This Row],[PRYRAhoras]]-Tabla_Consulta_desde_proyectos[[#This Row],[Actuales]]</f>
        <v>0</v>
      </c>
      <c r="H2842">
        <f>LEN(Tabla_Consulta_desde_proyectos[[#This Row],[PRYApath]])/5-1</f>
        <v>1</v>
      </c>
    </row>
    <row r="2843" spans="1:8" hidden="1" x14ac:dyDescent="0.3">
      <c r="A2843" t="s">
        <v>3564</v>
      </c>
      <c r="B2843" t="s">
        <v>4550</v>
      </c>
      <c r="C2843" t="s">
        <v>7536</v>
      </c>
      <c r="D2843" t="s">
        <v>7724</v>
      </c>
      <c r="F28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3">
        <f>Tabla_Consulta_desde_proyectos[[#This Row],[PRYRAhoras]]-Tabla_Consulta_desde_proyectos[[#This Row],[Actuales]]</f>
        <v>0</v>
      </c>
      <c r="H2843">
        <f>LEN(Tabla_Consulta_desde_proyectos[[#This Row],[PRYApath]])/5-1</f>
        <v>0</v>
      </c>
    </row>
    <row r="2844" spans="1:8" hidden="1" x14ac:dyDescent="0.3">
      <c r="A2844" t="s">
        <v>3564</v>
      </c>
      <c r="B2844" t="s">
        <v>4551</v>
      </c>
      <c r="C2844" t="s">
        <v>326</v>
      </c>
      <c r="D2844" t="s">
        <v>7538</v>
      </c>
      <c r="F28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4">
        <f>Tabla_Consulta_desde_proyectos[[#This Row],[PRYRAhoras]]-Tabla_Consulta_desde_proyectos[[#This Row],[Actuales]]</f>
        <v>0</v>
      </c>
      <c r="H2844">
        <f>LEN(Tabla_Consulta_desde_proyectos[[#This Row],[PRYApath]])/5-1</f>
        <v>1</v>
      </c>
    </row>
    <row r="2845" spans="1:8" hidden="1" x14ac:dyDescent="0.3">
      <c r="A2845" t="s">
        <v>3564</v>
      </c>
      <c r="B2845" t="s">
        <v>5195</v>
      </c>
      <c r="C2845" t="s">
        <v>1087</v>
      </c>
      <c r="D2845" t="s">
        <v>7539</v>
      </c>
      <c r="F28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5">
        <f>Tabla_Consulta_desde_proyectos[[#This Row],[PRYRAhoras]]-Tabla_Consulta_desde_proyectos[[#This Row],[Actuales]]</f>
        <v>0</v>
      </c>
      <c r="H2845">
        <f>LEN(Tabla_Consulta_desde_proyectos[[#This Row],[PRYApath]])/5-1</f>
        <v>1</v>
      </c>
    </row>
    <row r="2846" spans="1:8" hidden="1" x14ac:dyDescent="0.3">
      <c r="A2846" t="s">
        <v>3564</v>
      </c>
      <c r="B2846" t="s">
        <v>7725</v>
      </c>
      <c r="C2846" t="s">
        <v>326</v>
      </c>
      <c r="D2846" t="s">
        <v>7541</v>
      </c>
      <c r="F28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6">
        <f>Tabla_Consulta_desde_proyectos[[#This Row],[PRYRAhoras]]-Tabla_Consulta_desde_proyectos[[#This Row],[Actuales]]</f>
        <v>0</v>
      </c>
      <c r="H2846">
        <f>LEN(Tabla_Consulta_desde_proyectos[[#This Row],[PRYApath]])/5-1</f>
        <v>2</v>
      </c>
    </row>
    <row r="2847" spans="1:8" hidden="1" x14ac:dyDescent="0.3">
      <c r="A2847" t="s">
        <v>3564</v>
      </c>
      <c r="B2847" t="s">
        <v>7726</v>
      </c>
      <c r="C2847" t="s">
        <v>1087</v>
      </c>
      <c r="D2847" t="s">
        <v>7543</v>
      </c>
      <c r="F28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7">
        <f>Tabla_Consulta_desde_proyectos[[#This Row],[PRYRAhoras]]-Tabla_Consulta_desde_proyectos[[#This Row],[Actuales]]</f>
        <v>0</v>
      </c>
      <c r="H2847">
        <f>LEN(Tabla_Consulta_desde_proyectos[[#This Row],[PRYApath]])/5-1</f>
        <v>2</v>
      </c>
    </row>
    <row r="2848" spans="1:8" hidden="1" x14ac:dyDescent="0.3">
      <c r="A2848" t="s">
        <v>3564</v>
      </c>
      <c r="B2848" t="s">
        <v>7727</v>
      </c>
      <c r="C2848" t="s">
        <v>1088</v>
      </c>
      <c r="D2848" t="s">
        <v>7545</v>
      </c>
      <c r="F28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8">
        <f>Tabla_Consulta_desde_proyectos[[#This Row],[PRYRAhoras]]-Tabla_Consulta_desde_proyectos[[#This Row],[Actuales]]</f>
        <v>0</v>
      </c>
      <c r="H2848">
        <f>LEN(Tabla_Consulta_desde_proyectos[[#This Row],[PRYApath]])/5-1</f>
        <v>2</v>
      </c>
    </row>
    <row r="2849" spans="1:8" hidden="1" x14ac:dyDescent="0.3">
      <c r="A2849" t="s">
        <v>3564</v>
      </c>
      <c r="B2849" t="s">
        <v>4959</v>
      </c>
      <c r="C2849" t="s">
        <v>1088</v>
      </c>
      <c r="D2849" t="s">
        <v>7110</v>
      </c>
      <c r="F28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49">
        <f>Tabla_Consulta_desde_proyectos[[#This Row],[PRYRAhoras]]-Tabla_Consulta_desde_proyectos[[#This Row],[Actuales]]</f>
        <v>0</v>
      </c>
      <c r="H2849">
        <f>LEN(Tabla_Consulta_desde_proyectos[[#This Row],[PRYApath]])/5-1</f>
        <v>1</v>
      </c>
    </row>
    <row r="2850" spans="1:8" hidden="1" x14ac:dyDescent="0.3">
      <c r="A2850" t="s">
        <v>3564</v>
      </c>
      <c r="B2850" t="s">
        <v>5510</v>
      </c>
      <c r="C2850" t="s">
        <v>1092</v>
      </c>
      <c r="D2850" t="s">
        <v>7133</v>
      </c>
      <c r="F28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0">
        <f>Tabla_Consulta_desde_proyectos[[#This Row],[PRYRAhoras]]-Tabla_Consulta_desde_proyectos[[#This Row],[Actuales]]</f>
        <v>0</v>
      </c>
      <c r="H2850">
        <f>LEN(Tabla_Consulta_desde_proyectos[[#This Row],[PRYApath]])/5-1</f>
        <v>1</v>
      </c>
    </row>
    <row r="2851" spans="1:8" hidden="1" x14ac:dyDescent="0.3">
      <c r="A2851" t="s">
        <v>3564</v>
      </c>
      <c r="B2851" t="s">
        <v>5512</v>
      </c>
      <c r="C2851" t="s">
        <v>1093</v>
      </c>
      <c r="D2851" t="s">
        <v>7134</v>
      </c>
      <c r="F28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1">
        <f>Tabla_Consulta_desde_proyectos[[#This Row],[PRYRAhoras]]-Tabla_Consulta_desde_proyectos[[#This Row],[Actuales]]</f>
        <v>0</v>
      </c>
      <c r="H2851">
        <f>LEN(Tabla_Consulta_desde_proyectos[[#This Row],[PRYApath]])/5-1</f>
        <v>1</v>
      </c>
    </row>
    <row r="2852" spans="1:8" hidden="1" x14ac:dyDescent="0.3">
      <c r="A2852" t="s">
        <v>3564</v>
      </c>
      <c r="B2852" t="s">
        <v>5198</v>
      </c>
      <c r="C2852" t="s">
        <v>1094</v>
      </c>
      <c r="D2852" t="s">
        <v>7122</v>
      </c>
      <c r="F28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2">
        <f>Tabla_Consulta_desde_proyectos[[#This Row],[PRYRAhoras]]-Tabla_Consulta_desde_proyectos[[#This Row],[Actuales]]</f>
        <v>0</v>
      </c>
      <c r="H2852">
        <f>LEN(Tabla_Consulta_desde_proyectos[[#This Row],[PRYApath]])/5-1</f>
        <v>1</v>
      </c>
    </row>
    <row r="2853" spans="1:8" hidden="1" x14ac:dyDescent="0.3">
      <c r="A2853" t="s">
        <v>3564</v>
      </c>
      <c r="B2853" t="s">
        <v>7728</v>
      </c>
      <c r="C2853" t="s">
        <v>326</v>
      </c>
      <c r="D2853" t="s">
        <v>7547</v>
      </c>
      <c r="F28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3">
        <f>Tabla_Consulta_desde_proyectos[[#This Row],[PRYRAhoras]]-Tabla_Consulta_desde_proyectos[[#This Row],[Actuales]]</f>
        <v>0</v>
      </c>
      <c r="H2853">
        <f>LEN(Tabla_Consulta_desde_proyectos[[#This Row],[PRYApath]])/5-1</f>
        <v>2</v>
      </c>
    </row>
    <row r="2854" spans="1:8" hidden="1" x14ac:dyDescent="0.3">
      <c r="A2854" t="s">
        <v>3564</v>
      </c>
      <c r="B2854" t="s">
        <v>7729</v>
      </c>
      <c r="C2854" t="s">
        <v>1087</v>
      </c>
      <c r="D2854" t="s">
        <v>7549</v>
      </c>
      <c r="F28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4">
        <f>Tabla_Consulta_desde_proyectos[[#This Row],[PRYRAhoras]]-Tabla_Consulta_desde_proyectos[[#This Row],[Actuales]]</f>
        <v>0</v>
      </c>
      <c r="H2854">
        <f>LEN(Tabla_Consulta_desde_proyectos[[#This Row],[PRYApath]])/5-1</f>
        <v>2</v>
      </c>
    </row>
    <row r="2855" spans="1:8" hidden="1" x14ac:dyDescent="0.3">
      <c r="A2855" t="s">
        <v>3564</v>
      </c>
      <c r="B2855" t="s">
        <v>7730</v>
      </c>
      <c r="C2855" t="s">
        <v>1088</v>
      </c>
      <c r="D2855" t="s">
        <v>7551</v>
      </c>
      <c r="F28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5">
        <f>Tabla_Consulta_desde_proyectos[[#This Row],[PRYRAhoras]]-Tabla_Consulta_desde_proyectos[[#This Row],[Actuales]]</f>
        <v>0</v>
      </c>
      <c r="H2855">
        <f>LEN(Tabla_Consulta_desde_proyectos[[#This Row],[PRYApath]])/5-1</f>
        <v>2</v>
      </c>
    </row>
    <row r="2856" spans="1:8" hidden="1" x14ac:dyDescent="0.3">
      <c r="A2856" t="s">
        <v>3564</v>
      </c>
      <c r="B2856" t="s">
        <v>4962</v>
      </c>
      <c r="C2856" t="s">
        <v>3904</v>
      </c>
      <c r="D2856" t="s">
        <v>7552</v>
      </c>
      <c r="F28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56">
        <f>Tabla_Consulta_desde_proyectos[[#This Row],[PRYRAhoras]]-Tabla_Consulta_desde_proyectos[[#This Row],[Actuales]]</f>
        <v>0</v>
      </c>
      <c r="H2856">
        <f>LEN(Tabla_Consulta_desde_proyectos[[#This Row],[PRYApath]])/5-1</f>
        <v>1</v>
      </c>
    </row>
    <row r="2857" spans="1:8" hidden="1" x14ac:dyDescent="0.3">
      <c r="A2857" t="s">
        <v>3564</v>
      </c>
      <c r="B2857" t="s">
        <v>4552</v>
      </c>
      <c r="C2857" t="s">
        <v>7128</v>
      </c>
      <c r="D2857" t="s">
        <v>7129</v>
      </c>
      <c r="E2857">
        <v>423.85</v>
      </c>
      <c r="F28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423.85</v>
      </c>
      <c r="G2857">
        <f>Tabla_Consulta_desde_proyectos[[#This Row],[PRYRAhoras]]-Tabla_Consulta_desde_proyectos[[#This Row],[Actuales]]</f>
        <v>0</v>
      </c>
      <c r="H2857">
        <f>LEN(Tabla_Consulta_desde_proyectos[[#This Row],[PRYApath]])/5-1</f>
        <v>0</v>
      </c>
    </row>
    <row r="2858" spans="1:8" hidden="1" x14ac:dyDescent="0.3">
      <c r="A2858" t="s">
        <v>3564</v>
      </c>
      <c r="B2858" t="s">
        <v>4527</v>
      </c>
      <c r="C2858" t="s">
        <v>326</v>
      </c>
      <c r="D2858" t="s">
        <v>7130</v>
      </c>
      <c r="E2858">
        <v>310.35000000000002</v>
      </c>
      <c r="F28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310.35000000000002</v>
      </c>
      <c r="G2858">
        <f>Tabla_Consulta_desde_proyectos[[#This Row],[PRYRAhoras]]-Tabla_Consulta_desde_proyectos[[#This Row],[Actuales]]</f>
        <v>0</v>
      </c>
      <c r="H2858">
        <f>LEN(Tabla_Consulta_desde_proyectos[[#This Row],[PRYApath]])/5-1</f>
        <v>1</v>
      </c>
    </row>
    <row r="2859" spans="1:8" hidden="1" x14ac:dyDescent="0.3">
      <c r="A2859" t="s">
        <v>3564</v>
      </c>
      <c r="B2859" t="s">
        <v>4528</v>
      </c>
      <c r="C2859" t="s">
        <v>1087</v>
      </c>
      <c r="D2859" t="s">
        <v>7131</v>
      </c>
      <c r="E2859">
        <v>45.25</v>
      </c>
      <c r="F28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45.25</v>
      </c>
      <c r="G2859">
        <f>Tabla_Consulta_desde_proyectos[[#This Row],[PRYRAhoras]]-Tabla_Consulta_desde_proyectos[[#This Row],[Actuales]]</f>
        <v>0</v>
      </c>
      <c r="H2859">
        <f>LEN(Tabla_Consulta_desde_proyectos[[#This Row],[PRYApath]])/5-1</f>
        <v>1</v>
      </c>
    </row>
    <row r="2860" spans="1:8" hidden="1" x14ac:dyDescent="0.3">
      <c r="A2860" t="s">
        <v>3564</v>
      </c>
      <c r="B2860" t="s">
        <v>4529</v>
      </c>
      <c r="C2860" t="s">
        <v>1088</v>
      </c>
      <c r="D2860" t="s">
        <v>7132</v>
      </c>
      <c r="E2860">
        <v>41.25</v>
      </c>
      <c r="F28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41.25</v>
      </c>
      <c r="G2860">
        <f>Tabla_Consulta_desde_proyectos[[#This Row],[PRYRAhoras]]-Tabla_Consulta_desde_proyectos[[#This Row],[Actuales]]</f>
        <v>0</v>
      </c>
      <c r="H2860">
        <f>LEN(Tabla_Consulta_desde_proyectos[[#This Row],[PRYApath]])/5-1</f>
        <v>1</v>
      </c>
    </row>
    <row r="2861" spans="1:8" hidden="1" x14ac:dyDescent="0.3">
      <c r="A2861" t="s">
        <v>3564</v>
      </c>
      <c r="B2861" t="s">
        <v>4530</v>
      </c>
      <c r="C2861" t="s">
        <v>1092</v>
      </c>
      <c r="D2861" t="s">
        <v>7133</v>
      </c>
      <c r="E2861">
        <v>3</v>
      </c>
      <c r="F28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2861">
        <f>Tabla_Consulta_desde_proyectos[[#This Row],[PRYRAhoras]]-Tabla_Consulta_desde_proyectos[[#This Row],[Actuales]]</f>
        <v>0</v>
      </c>
      <c r="H2861">
        <f>LEN(Tabla_Consulta_desde_proyectos[[#This Row],[PRYApath]])/5-1</f>
        <v>1</v>
      </c>
    </row>
    <row r="2862" spans="1:8" hidden="1" x14ac:dyDescent="0.3">
      <c r="A2862" t="s">
        <v>3564</v>
      </c>
      <c r="B2862" t="s">
        <v>4531</v>
      </c>
      <c r="C2862" t="s">
        <v>1093</v>
      </c>
      <c r="D2862" t="s">
        <v>7134</v>
      </c>
      <c r="E2862">
        <v>13</v>
      </c>
      <c r="F28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2862">
        <f>Tabla_Consulta_desde_proyectos[[#This Row],[PRYRAhoras]]-Tabla_Consulta_desde_proyectos[[#This Row],[Actuales]]</f>
        <v>0</v>
      </c>
      <c r="H2862">
        <f>LEN(Tabla_Consulta_desde_proyectos[[#This Row],[PRYApath]])/5-1</f>
        <v>1</v>
      </c>
    </row>
    <row r="2863" spans="1:8" hidden="1" x14ac:dyDescent="0.3">
      <c r="A2863" t="s">
        <v>3564</v>
      </c>
      <c r="B2863" t="s">
        <v>4532</v>
      </c>
      <c r="C2863" t="s">
        <v>1094</v>
      </c>
      <c r="D2863" t="s">
        <v>7135</v>
      </c>
      <c r="E2863">
        <v>1.25</v>
      </c>
      <c r="F28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1.25</v>
      </c>
      <c r="G2863">
        <f>Tabla_Consulta_desde_proyectos[[#This Row],[PRYRAhoras]]-Tabla_Consulta_desde_proyectos[[#This Row],[Actuales]]</f>
        <v>0</v>
      </c>
      <c r="H2863">
        <f>LEN(Tabla_Consulta_desde_proyectos[[#This Row],[PRYApath]])/5-1</f>
        <v>1</v>
      </c>
    </row>
    <row r="2864" spans="1:8" hidden="1" x14ac:dyDescent="0.3">
      <c r="A2864" t="s">
        <v>3564</v>
      </c>
      <c r="B2864" t="s">
        <v>4533</v>
      </c>
      <c r="C2864" t="s">
        <v>3904</v>
      </c>
      <c r="D2864" t="s">
        <v>7136</v>
      </c>
      <c r="E2864">
        <v>5.25</v>
      </c>
      <c r="F28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5.25</v>
      </c>
      <c r="G2864">
        <f>Tabla_Consulta_desde_proyectos[[#This Row],[PRYRAhoras]]-Tabla_Consulta_desde_proyectos[[#This Row],[Actuales]]</f>
        <v>0</v>
      </c>
      <c r="H2864">
        <f>LEN(Tabla_Consulta_desde_proyectos[[#This Row],[PRYApath]])/5-1</f>
        <v>1</v>
      </c>
    </row>
    <row r="2865" spans="1:8" hidden="1" x14ac:dyDescent="0.3">
      <c r="A2865" t="s">
        <v>3564</v>
      </c>
      <c r="B2865" t="s">
        <v>4534</v>
      </c>
      <c r="C2865" t="s">
        <v>3905</v>
      </c>
      <c r="D2865" t="s">
        <v>7137</v>
      </c>
      <c r="E2865">
        <v>4.5</v>
      </c>
      <c r="F28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2865">
        <f>Tabla_Consulta_desde_proyectos[[#This Row],[PRYRAhoras]]-Tabla_Consulta_desde_proyectos[[#This Row],[Actuales]]</f>
        <v>0</v>
      </c>
      <c r="H2865">
        <f>LEN(Tabla_Consulta_desde_proyectos[[#This Row],[PRYApath]])/5-1</f>
        <v>1</v>
      </c>
    </row>
    <row r="2866" spans="1:8" hidden="1" x14ac:dyDescent="0.3">
      <c r="A2866" t="s">
        <v>4345</v>
      </c>
      <c r="B2866" t="s">
        <v>1085</v>
      </c>
      <c r="C2866" t="s">
        <v>7731</v>
      </c>
      <c r="D2866" t="s">
        <v>7732</v>
      </c>
      <c r="E2866">
        <v>245.25</v>
      </c>
      <c r="F28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245.25000000000003</v>
      </c>
      <c r="G2866">
        <f>Tabla_Consulta_desde_proyectos[[#This Row],[PRYRAhoras]]-Tabla_Consulta_desde_proyectos[[#This Row],[Actuales]]</f>
        <v>0</v>
      </c>
      <c r="H2866">
        <f>LEN(Tabla_Consulta_desde_proyectos[[#This Row],[PRYApath]])/5-1</f>
        <v>0</v>
      </c>
    </row>
    <row r="2867" spans="1:8" hidden="1" x14ac:dyDescent="0.3">
      <c r="A2867" t="s">
        <v>4345</v>
      </c>
      <c r="B2867" t="s">
        <v>1086</v>
      </c>
      <c r="C2867" t="s">
        <v>326</v>
      </c>
      <c r="D2867" t="s">
        <v>7019</v>
      </c>
      <c r="E2867">
        <v>245.25</v>
      </c>
      <c r="F28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245.25000000000003</v>
      </c>
      <c r="G2867">
        <f>Tabla_Consulta_desde_proyectos[[#This Row],[PRYRAhoras]]-Tabla_Consulta_desde_proyectos[[#This Row],[Actuales]]</f>
        <v>0</v>
      </c>
      <c r="H2867">
        <f>LEN(Tabla_Consulta_desde_proyectos[[#This Row],[PRYApath]])/5-1</f>
        <v>1</v>
      </c>
    </row>
    <row r="2868" spans="1:8" hidden="1" x14ac:dyDescent="0.3">
      <c r="A2868" t="s">
        <v>4345</v>
      </c>
      <c r="B2868" t="s">
        <v>1097</v>
      </c>
      <c r="C2868" t="s">
        <v>1087</v>
      </c>
      <c r="D2868" t="s">
        <v>7020</v>
      </c>
      <c r="F28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68">
        <f>Tabla_Consulta_desde_proyectos[[#This Row],[PRYRAhoras]]-Tabla_Consulta_desde_proyectos[[#This Row],[Actuales]]</f>
        <v>0</v>
      </c>
      <c r="H2868">
        <f>LEN(Tabla_Consulta_desde_proyectos[[#This Row],[PRYApath]])/5-1</f>
        <v>1</v>
      </c>
    </row>
    <row r="2869" spans="1:8" hidden="1" x14ac:dyDescent="0.3">
      <c r="A2869" t="s">
        <v>4345</v>
      </c>
      <c r="B2869" t="s">
        <v>1098</v>
      </c>
      <c r="C2869" t="s">
        <v>1088</v>
      </c>
      <c r="D2869" t="s">
        <v>7021</v>
      </c>
      <c r="F28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69">
        <f>Tabla_Consulta_desde_proyectos[[#This Row],[PRYRAhoras]]-Tabla_Consulta_desde_proyectos[[#This Row],[Actuales]]</f>
        <v>0</v>
      </c>
      <c r="H2869">
        <f>LEN(Tabla_Consulta_desde_proyectos[[#This Row],[PRYApath]])/5-1</f>
        <v>1</v>
      </c>
    </row>
    <row r="2870" spans="1:8" hidden="1" x14ac:dyDescent="0.3">
      <c r="A2870" t="s">
        <v>4345</v>
      </c>
      <c r="B2870" t="s">
        <v>1099</v>
      </c>
      <c r="C2870" t="s">
        <v>1092</v>
      </c>
      <c r="D2870" t="s">
        <v>7022</v>
      </c>
      <c r="F28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0">
        <f>Tabla_Consulta_desde_proyectos[[#This Row],[PRYRAhoras]]-Tabla_Consulta_desde_proyectos[[#This Row],[Actuales]]</f>
        <v>0</v>
      </c>
      <c r="H2870">
        <f>LEN(Tabla_Consulta_desde_proyectos[[#This Row],[PRYApath]])/5-1</f>
        <v>1</v>
      </c>
    </row>
    <row r="2871" spans="1:8" hidden="1" x14ac:dyDescent="0.3">
      <c r="A2871" t="s">
        <v>4345</v>
      </c>
      <c r="B2871" t="s">
        <v>1100</v>
      </c>
      <c r="C2871" t="s">
        <v>1093</v>
      </c>
      <c r="D2871" t="s">
        <v>7023</v>
      </c>
      <c r="F28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1">
        <f>Tabla_Consulta_desde_proyectos[[#This Row],[PRYRAhoras]]-Tabla_Consulta_desde_proyectos[[#This Row],[Actuales]]</f>
        <v>0</v>
      </c>
      <c r="H2871">
        <f>LEN(Tabla_Consulta_desde_proyectos[[#This Row],[PRYApath]])/5-1</f>
        <v>1</v>
      </c>
    </row>
    <row r="2872" spans="1:8" hidden="1" x14ac:dyDescent="0.3">
      <c r="A2872" t="s">
        <v>4345</v>
      </c>
      <c r="B2872" t="s">
        <v>3576</v>
      </c>
      <c r="C2872" t="s">
        <v>1094</v>
      </c>
      <c r="D2872" t="s">
        <v>7024</v>
      </c>
      <c r="F28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2">
        <f>Tabla_Consulta_desde_proyectos[[#This Row],[PRYRAhoras]]-Tabla_Consulta_desde_proyectos[[#This Row],[Actuales]]</f>
        <v>0</v>
      </c>
      <c r="H2872">
        <f>LEN(Tabla_Consulta_desde_proyectos[[#This Row],[PRYApath]])/5-1</f>
        <v>1</v>
      </c>
    </row>
    <row r="2873" spans="1:8" hidden="1" x14ac:dyDescent="0.3">
      <c r="A2873" t="s">
        <v>4345</v>
      </c>
      <c r="B2873" t="s">
        <v>3846</v>
      </c>
      <c r="C2873" t="s">
        <v>3904</v>
      </c>
      <c r="D2873" t="s">
        <v>7025</v>
      </c>
      <c r="F28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3">
        <f>Tabla_Consulta_desde_proyectos[[#This Row],[PRYRAhoras]]-Tabla_Consulta_desde_proyectos[[#This Row],[Actuales]]</f>
        <v>0</v>
      </c>
      <c r="H2873">
        <f>LEN(Tabla_Consulta_desde_proyectos[[#This Row],[PRYApath]])/5-1</f>
        <v>1</v>
      </c>
    </row>
    <row r="2874" spans="1:8" hidden="1" x14ac:dyDescent="0.3">
      <c r="A2874" t="s">
        <v>4345</v>
      </c>
      <c r="B2874" t="s">
        <v>1089</v>
      </c>
      <c r="C2874" t="s">
        <v>7733</v>
      </c>
      <c r="D2874" t="s">
        <v>7500</v>
      </c>
      <c r="F28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4">
        <f>Tabla_Consulta_desde_proyectos[[#This Row],[PRYRAhoras]]-Tabla_Consulta_desde_proyectos[[#This Row],[Actuales]]</f>
        <v>0</v>
      </c>
      <c r="H2874">
        <f>LEN(Tabla_Consulta_desde_proyectos[[#This Row],[PRYApath]])/5-1</f>
        <v>0</v>
      </c>
    </row>
    <row r="2875" spans="1:8" hidden="1" x14ac:dyDescent="0.3">
      <c r="A2875" t="s">
        <v>4345</v>
      </c>
      <c r="B2875" t="s">
        <v>1090</v>
      </c>
      <c r="C2875" t="s">
        <v>326</v>
      </c>
      <c r="D2875" t="s">
        <v>7088</v>
      </c>
      <c r="F28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5">
        <f>Tabla_Consulta_desde_proyectos[[#This Row],[PRYRAhoras]]-Tabla_Consulta_desde_proyectos[[#This Row],[Actuales]]</f>
        <v>0</v>
      </c>
      <c r="H2875">
        <f>LEN(Tabla_Consulta_desde_proyectos[[#This Row],[PRYApath]])/5-1</f>
        <v>1</v>
      </c>
    </row>
    <row r="2876" spans="1:8" hidden="1" x14ac:dyDescent="0.3">
      <c r="A2876" t="s">
        <v>4345</v>
      </c>
      <c r="B2876" t="s">
        <v>1091</v>
      </c>
      <c r="C2876" t="s">
        <v>1087</v>
      </c>
      <c r="D2876" t="s">
        <v>7089</v>
      </c>
      <c r="F28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6">
        <f>Tabla_Consulta_desde_proyectos[[#This Row],[PRYRAhoras]]-Tabla_Consulta_desde_proyectos[[#This Row],[Actuales]]</f>
        <v>0</v>
      </c>
      <c r="H2876">
        <f>LEN(Tabla_Consulta_desde_proyectos[[#This Row],[PRYApath]])/5-1</f>
        <v>1</v>
      </c>
    </row>
    <row r="2877" spans="1:8" hidden="1" x14ac:dyDescent="0.3">
      <c r="A2877" t="s">
        <v>4345</v>
      </c>
      <c r="B2877" t="s">
        <v>4539</v>
      </c>
      <c r="C2877" t="s">
        <v>1088</v>
      </c>
      <c r="D2877" t="s">
        <v>7090</v>
      </c>
      <c r="F28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7">
        <f>Tabla_Consulta_desde_proyectos[[#This Row],[PRYRAhoras]]-Tabla_Consulta_desde_proyectos[[#This Row],[Actuales]]</f>
        <v>0</v>
      </c>
      <c r="H2877">
        <f>LEN(Tabla_Consulta_desde_proyectos[[#This Row],[PRYApath]])/5-1</f>
        <v>1</v>
      </c>
    </row>
    <row r="2878" spans="1:8" hidden="1" x14ac:dyDescent="0.3">
      <c r="A2878" t="s">
        <v>4345</v>
      </c>
      <c r="B2878" t="s">
        <v>4542</v>
      </c>
      <c r="C2878" t="s">
        <v>1092</v>
      </c>
      <c r="D2878" t="s">
        <v>7091</v>
      </c>
      <c r="F28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8">
        <f>Tabla_Consulta_desde_proyectos[[#This Row],[PRYRAhoras]]-Tabla_Consulta_desde_proyectos[[#This Row],[Actuales]]</f>
        <v>0</v>
      </c>
      <c r="H2878">
        <f>LEN(Tabla_Consulta_desde_proyectos[[#This Row],[PRYApath]])/5-1</f>
        <v>1</v>
      </c>
    </row>
    <row r="2879" spans="1:8" hidden="1" x14ac:dyDescent="0.3">
      <c r="A2879" t="s">
        <v>4345</v>
      </c>
      <c r="B2879" t="s">
        <v>5386</v>
      </c>
      <c r="C2879" t="s">
        <v>1093</v>
      </c>
      <c r="D2879" t="s">
        <v>7092</v>
      </c>
      <c r="F28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79">
        <f>Tabla_Consulta_desde_proyectos[[#This Row],[PRYRAhoras]]-Tabla_Consulta_desde_proyectos[[#This Row],[Actuales]]</f>
        <v>0</v>
      </c>
      <c r="H2879">
        <f>LEN(Tabla_Consulta_desde_proyectos[[#This Row],[PRYApath]])/5-1</f>
        <v>1</v>
      </c>
    </row>
    <row r="2880" spans="1:8" hidden="1" x14ac:dyDescent="0.3">
      <c r="A2880" t="s">
        <v>4345</v>
      </c>
      <c r="B2880" t="s">
        <v>4965</v>
      </c>
      <c r="C2880" t="s">
        <v>1094</v>
      </c>
      <c r="D2880" t="s">
        <v>7093</v>
      </c>
      <c r="F28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0">
        <f>Tabla_Consulta_desde_proyectos[[#This Row],[PRYRAhoras]]-Tabla_Consulta_desde_proyectos[[#This Row],[Actuales]]</f>
        <v>0</v>
      </c>
      <c r="H2880">
        <f>LEN(Tabla_Consulta_desde_proyectos[[#This Row],[PRYApath]])/5-1</f>
        <v>1</v>
      </c>
    </row>
    <row r="2881" spans="1:8" hidden="1" x14ac:dyDescent="0.3">
      <c r="A2881" t="s">
        <v>4345</v>
      </c>
      <c r="B2881" t="s">
        <v>4966</v>
      </c>
      <c r="C2881" t="s">
        <v>3904</v>
      </c>
      <c r="D2881" t="s">
        <v>7094</v>
      </c>
      <c r="F28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1">
        <f>Tabla_Consulta_desde_proyectos[[#This Row],[PRYRAhoras]]-Tabla_Consulta_desde_proyectos[[#This Row],[Actuales]]</f>
        <v>0</v>
      </c>
      <c r="H2881">
        <f>LEN(Tabla_Consulta_desde_proyectos[[#This Row],[PRYApath]])/5-1</f>
        <v>1</v>
      </c>
    </row>
    <row r="2882" spans="1:8" hidden="1" x14ac:dyDescent="0.3">
      <c r="A2882" t="s">
        <v>4345</v>
      </c>
      <c r="B2882" t="s">
        <v>4969</v>
      </c>
      <c r="C2882" t="s">
        <v>3905</v>
      </c>
      <c r="D2882" t="s">
        <v>7095</v>
      </c>
      <c r="F28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2">
        <f>Tabla_Consulta_desde_proyectos[[#This Row],[PRYRAhoras]]-Tabla_Consulta_desde_proyectos[[#This Row],[Actuales]]</f>
        <v>0</v>
      </c>
      <c r="H2882">
        <f>LEN(Tabla_Consulta_desde_proyectos[[#This Row],[PRYApath]])/5-1</f>
        <v>1</v>
      </c>
    </row>
    <row r="2883" spans="1:8" hidden="1" x14ac:dyDescent="0.3">
      <c r="A2883" t="s">
        <v>4345</v>
      </c>
      <c r="B2883" t="s">
        <v>6404</v>
      </c>
      <c r="C2883" t="s">
        <v>4336</v>
      </c>
      <c r="D2883" t="s">
        <v>7096</v>
      </c>
      <c r="F28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3">
        <f>Tabla_Consulta_desde_proyectos[[#This Row],[PRYRAhoras]]-Tabla_Consulta_desde_proyectos[[#This Row],[Actuales]]</f>
        <v>0</v>
      </c>
      <c r="H2883">
        <f>LEN(Tabla_Consulta_desde_proyectos[[#This Row],[PRYApath]])/5-1</f>
        <v>1</v>
      </c>
    </row>
    <row r="2884" spans="1:8" hidden="1" x14ac:dyDescent="0.3">
      <c r="A2884" t="s">
        <v>4345</v>
      </c>
      <c r="B2884" t="s">
        <v>6406</v>
      </c>
      <c r="C2884" t="s">
        <v>4337</v>
      </c>
      <c r="D2884" t="s">
        <v>7097</v>
      </c>
      <c r="F28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4">
        <f>Tabla_Consulta_desde_proyectos[[#This Row],[PRYRAhoras]]-Tabla_Consulta_desde_proyectos[[#This Row],[Actuales]]</f>
        <v>0</v>
      </c>
      <c r="H2884">
        <f>LEN(Tabla_Consulta_desde_proyectos[[#This Row],[PRYApath]])/5-1</f>
        <v>1</v>
      </c>
    </row>
    <row r="2885" spans="1:8" hidden="1" x14ac:dyDescent="0.3">
      <c r="A2885" t="s">
        <v>4345</v>
      </c>
      <c r="B2885" t="s">
        <v>1095</v>
      </c>
      <c r="C2885" t="s">
        <v>7528</v>
      </c>
      <c r="D2885" t="s">
        <v>7734</v>
      </c>
      <c r="F28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5">
        <f>Tabla_Consulta_desde_proyectos[[#This Row],[PRYRAhoras]]-Tabla_Consulta_desde_proyectos[[#This Row],[Actuales]]</f>
        <v>0</v>
      </c>
      <c r="H2885">
        <f>LEN(Tabla_Consulta_desde_proyectos[[#This Row],[PRYApath]])/5-1</f>
        <v>0</v>
      </c>
    </row>
    <row r="2886" spans="1:8" hidden="1" x14ac:dyDescent="0.3">
      <c r="A2886" t="s">
        <v>4345</v>
      </c>
      <c r="B2886" t="s">
        <v>1096</v>
      </c>
      <c r="C2886" t="s">
        <v>326</v>
      </c>
      <c r="D2886" t="s">
        <v>7530</v>
      </c>
      <c r="F28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6">
        <f>Tabla_Consulta_desde_proyectos[[#This Row],[PRYRAhoras]]-Tabla_Consulta_desde_proyectos[[#This Row],[Actuales]]</f>
        <v>0</v>
      </c>
      <c r="H2886">
        <f>LEN(Tabla_Consulta_desde_proyectos[[#This Row],[PRYApath]])/5-1</f>
        <v>1</v>
      </c>
    </row>
    <row r="2887" spans="1:8" hidden="1" x14ac:dyDescent="0.3">
      <c r="A2887" t="s">
        <v>4345</v>
      </c>
      <c r="B2887" t="s">
        <v>3515</v>
      </c>
      <c r="C2887" t="s">
        <v>1087</v>
      </c>
      <c r="D2887" t="s">
        <v>7531</v>
      </c>
      <c r="F28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7">
        <f>Tabla_Consulta_desde_proyectos[[#This Row],[PRYRAhoras]]-Tabla_Consulta_desde_proyectos[[#This Row],[Actuales]]</f>
        <v>0</v>
      </c>
      <c r="H2887">
        <f>LEN(Tabla_Consulta_desde_proyectos[[#This Row],[PRYApath]])/5-1</f>
        <v>1</v>
      </c>
    </row>
    <row r="2888" spans="1:8" hidden="1" x14ac:dyDescent="0.3">
      <c r="A2888" t="s">
        <v>4345</v>
      </c>
      <c r="B2888" t="s">
        <v>3516</v>
      </c>
      <c r="C2888" t="s">
        <v>1088</v>
      </c>
      <c r="D2888" t="s">
        <v>7532</v>
      </c>
      <c r="F28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8">
        <f>Tabla_Consulta_desde_proyectos[[#This Row],[PRYRAhoras]]-Tabla_Consulta_desde_proyectos[[#This Row],[Actuales]]</f>
        <v>0</v>
      </c>
      <c r="H2888">
        <f>LEN(Tabla_Consulta_desde_proyectos[[#This Row],[PRYApath]])/5-1</f>
        <v>1</v>
      </c>
    </row>
    <row r="2889" spans="1:8" hidden="1" x14ac:dyDescent="0.3">
      <c r="A2889" t="s">
        <v>4345</v>
      </c>
      <c r="B2889" t="s">
        <v>3517</v>
      </c>
      <c r="C2889" t="s">
        <v>1092</v>
      </c>
      <c r="D2889" t="s">
        <v>7533</v>
      </c>
      <c r="F28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89">
        <f>Tabla_Consulta_desde_proyectos[[#This Row],[PRYRAhoras]]-Tabla_Consulta_desde_proyectos[[#This Row],[Actuales]]</f>
        <v>0</v>
      </c>
      <c r="H2889">
        <f>LEN(Tabla_Consulta_desde_proyectos[[#This Row],[PRYApath]])/5-1</f>
        <v>1</v>
      </c>
    </row>
    <row r="2890" spans="1:8" hidden="1" x14ac:dyDescent="0.3">
      <c r="A2890" t="s">
        <v>4345</v>
      </c>
      <c r="B2890" t="s">
        <v>5507</v>
      </c>
      <c r="C2890" t="s">
        <v>1093</v>
      </c>
      <c r="D2890" t="s">
        <v>7534</v>
      </c>
      <c r="F28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0">
        <f>Tabla_Consulta_desde_proyectos[[#This Row],[PRYRAhoras]]-Tabla_Consulta_desde_proyectos[[#This Row],[Actuales]]</f>
        <v>0</v>
      </c>
      <c r="H2890">
        <f>LEN(Tabla_Consulta_desde_proyectos[[#This Row],[PRYApath]])/5-1</f>
        <v>1</v>
      </c>
    </row>
    <row r="2891" spans="1:8" hidden="1" x14ac:dyDescent="0.3">
      <c r="A2891" t="s">
        <v>4345</v>
      </c>
      <c r="B2891" t="s">
        <v>5003</v>
      </c>
      <c r="C2891" t="s">
        <v>1094</v>
      </c>
      <c r="D2891" t="s">
        <v>7535</v>
      </c>
      <c r="F28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1">
        <f>Tabla_Consulta_desde_proyectos[[#This Row],[PRYRAhoras]]-Tabla_Consulta_desde_proyectos[[#This Row],[Actuales]]</f>
        <v>0</v>
      </c>
      <c r="H2891">
        <f>LEN(Tabla_Consulta_desde_proyectos[[#This Row],[PRYApath]])/5-1</f>
        <v>1</v>
      </c>
    </row>
    <row r="2892" spans="1:8" hidden="1" x14ac:dyDescent="0.3">
      <c r="A2892" t="s">
        <v>4345</v>
      </c>
      <c r="B2892" t="s">
        <v>3877</v>
      </c>
      <c r="C2892" t="s">
        <v>7735</v>
      </c>
      <c r="D2892" t="s">
        <v>7736</v>
      </c>
      <c r="F28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2">
        <f>Tabla_Consulta_desde_proyectos[[#This Row],[PRYRAhoras]]-Tabla_Consulta_desde_proyectos[[#This Row],[Actuales]]</f>
        <v>0</v>
      </c>
      <c r="H2892">
        <f>LEN(Tabla_Consulta_desde_proyectos[[#This Row],[PRYApath]])/5-1</f>
        <v>0</v>
      </c>
    </row>
    <row r="2893" spans="1:8" hidden="1" x14ac:dyDescent="0.3">
      <c r="A2893" t="s">
        <v>4345</v>
      </c>
      <c r="B2893" t="s">
        <v>3874</v>
      </c>
      <c r="C2893" t="s">
        <v>326</v>
      </c>
      <c r="D2893" t="s">
        <v>7088</v>
      </c>
      <c r="F28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3">
        <f>Tabla_Consulta_desde_proyectos[[#This Row],[PRYRAhoras]]-Tabla_Consulta_desde_proyectos[[#This Row],[Actuales]]</f>
        <v>0</v>
      </c>
      <c r="H2893">
        <f>LEN(Tabla_Consulta_desde_proyectos[[#This Row],[PRYApath]])/5-1</f>
        <v>1</v>
      </c>
    </row>
    <row r="2894" spans="1:8" hidden="1" x14ac:dyDescent="0.3">
      <c r="A2894" t="s">
        <v>4345</v>
      </c>
      <c r="B2894" t="s">
        <v>4460</v>
      </c>
      <c r="C2894" t="s">
        <v>1087</v>
      </c>
      <c r="D2894" t="s">
        <v>7089</v>
      </c>
      <c r="F28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4">
        <f>Tabla_Consulta_desde_proyectos[[#This Row],[PRYRAhoras]]-Tabla_Consulta_desde_proyectos[[#This Row],[Actuales]]</f>
        <v>0</v>
      </c>
      <c r="H2894">
        <f>LEN(Tabla_Consulta_desde_proyectos[[#This Row],[PRYApath]])/5-1</f>
        <v>1</v>
      </c>
    </row>
    <row r="2895" spans="1:8" hidden="1" x14ac:dyDescent="0.3">
      <c r="A2895" t="s">
        <v>4345</v>
      </c>
      <c r="B2895" t="s">
        <v>4470</v>
      </c>
      <c r="C2895" t="s">
        <v>1088</v>
      </c>
      <c r="D2895" t="s">
        <v>7090</v>
      </c>
      <c r="F28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5">
        <f>Tabla_Consulta_desde_proyectos[[#This Row],[PRYRAhoras]]-Tabla_Consulta_desde_proyectos[[#This Row],[Actuales]]</f>
        <v>0</v>
      </c>
      <c r="H2895">
        <f>LEN(Tabla_Consulta_desde_proyectos[[#This Row],[PRYApath]])/5-1</f>
        <v>1</v>
      </c>
    </row>
    <row r="2896" spans="1:8" hidden="1" x14ac:dyDescent="0.3">
      <c r="A2896" t="s">
        <v>4345</v>
      </c>
      <c r="B2896" t="s">
        <v>4481</v>
      </c>
      <c r="C2896" t="s">
        <v>1092</v>
      </c>
      <c r="D2896" t="s">
        <v>7091</v>
      </c>
      <c r="F28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6">
        <f>Tabla_Consulta_desde_proyectos[[#This Row],[PRYRAhoras]]-Tabla_Consulta_desde_proyectos[[#This Row],[Actuales]]</f>
        <v>0</v>
      </c>
      <c r="H2896">
        <f>LEN(Tabla_Consulta_desde_proyectos[[#This Row],[PRYApath]])/5-1</f>
        <v>1</v>
      </c>
    </row>
    <row r="2897" spans="1:8" hidden="1" x14ac:dyDescent="0.3">
      <c r="A2897" t="s">
        <v>4345</v>
      </c>
      <c r="B2897" t="s">
        <v>4489</v>
      </c>
      <c r="C2897" t="s">
        <v>1093</v>
      </c>
      <c r="D2897" t="s">
        <v>7092</v>
      </c>
      <c r="F28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7">
        <f>Tabla_Consulta_desde_proyectos[[#This Row],[PRYRAhoras]]-Tabla_Consulta_desde_proyectos[[#This Row],[Actuales]]</f>
        <v>0</v>
      </c>
      <c r="H2897">
        <f>LEN(Tabla_Consulta_desde_proyectos[[#This Row],[PRYApath]])/5-1</f>
        <v>1</v>
      </c>
    </row>
    <row r="2898" spans="1:8" hidden="1" x14ac:dyDescent="0.3">
      <c r="A2898" t="s">
        <v>4345</v>
      </c>
      <c r="B2898" t="s">
        <v>5636</v>
      </c>
      <c r="C2898" t="s">
        <v>1094</v>
      </c>
      <c r="D2898" t="s">
        <v>7093</v>
      </c>
      <c r="F28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8">
        <f>Tabla_Consulta_desde_proyectos[[#This Row],[PRYRAhoras]]-Tabla_Consulta_desde_proyectos[[#This Row],[Actuales]]</f>
        <v>0</v>
      </c>
      <c r="H2898">
        <f>LEN(Tabla_Consulta_desde_proyectos[[#This Row],[PRYApath]])/5-1</f>
        <v>1</v>
      </c>
    </row>
    <row r="2899" spans="1:8" hidden="1" x14ac:dyDescent="0.3">
      <c r="A2899" t="s">
        <v>4345</v>
      </c>
      <c r="B2899" t="s">
        <v>5637</v>
      </c>
      <c r="C2899" t="s">
        <v>3904</v>
      </c>
      <c r="D2899" t="s">
        <v>7094</v>
      </c>
      <c r="F28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899">
        <f>Tabla_Consulta_desde_proyectos[[#This Row],[PRYRAhoras]]-Tabla_Consulta_desde_proyectos[[#This Row],[Actuales]]</f>
        <v>0</v>
      </c>
      <c r="H2899">
        <f>LEN(Tabla_Consulta_desde_proyectos[[#This Row],[PRYApath]])/5-1</f>
        <v>1</v>
      </c>
    </row>
    <row r="2900" spans="1:8" hidden="1" x14ac:dyDescent="0.3">
      <c r="A2900" t="s">
        <v>4345</v>
      </c>
      <c r="B2900" t="s">
        <v>5638</v>
      </c>
      <c r="C2900" t="s">
        <v>3905</v>
      </c>
      <c r="D2900" t="s">
        <v>7095</v>
      </c>
      <c r="F29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0">
        <f>Tabla_Consulta_desde_proyectos[[#This Row],[PRYRAhoras]]-Tabla_Consulta_desde_proyectos[[#This Row],[Actuales]]</f>
        <v>0</v>
      </c>
      <c r="H2900">
        <f>LEN(Tabla_Consulta_desde_proyectos[[#This Row],[PRYApath]])/5-1</f>
        <v>1</v>
      </c>
    </row>
    <row r="2901" spans="1:8" hidden="1" x14ac:dyDescent="0.3">
      <c r="A2901" t="s">
        <v>4345</v>
      </c>
      <c r="B2901" t="s">
        <v>5690</v>
      </c>
      <c r="C2901" t="s">
        <v>4336</v>
      </c>
      <c r="D2901" t="s">
        <v>7096</v>
      </c>
      <c r="F29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1">
        <f>Tabla_Consulta_desde_proyectos[[#This Row],[PRYRAhoras]]-Tabla_Consulta_desde_proyectos[[#This Row],[Actuales]]</f>
        <v>0</v>
      </c>
      <c r="H2901">
        <f>LEN(Tabla_Consulta_desde_proyectos[[#This Row],[PRYApath]])/5-1</f>
        <v>1</v>
      </c>
    </row>
    <row r="2902" spans="1:8" hidden="1" x14ac:dyDescent="0.3">
      <c r="A2902" t="s">
        <v>4345</v>
      </c>
      <c r="B2902" t="s">
        <v>4956</v>
      </c>
      <c r="C2902" t="s">
        <v>4337</v>
      </c>
      <c r="D2902" t="s">
        <v>7097</v>
      </c>
      <c r="F29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2">
        <f>Tabla_Consulta_desde_proyectos[[#This Row],[PRYRAhoras]]-Tabla_Consulta_desde_proyectos[[#This Row],[Actuales]]</f>
        <v>0</v>
      </c>
      <c r="H2902">
        <f>LEN(Tabla_Consulta_desde_proyectos[[#This Row],[PRYApath]])/5-1</f>
        <v>1</v>
      </c>
    </row>
    <row r="2903" spans="1:8" hidden="1" x14ac:dyDescent="0.3">
      <c r="A2903" t="s">
        <v>4345</v>
      </c>
      <c r="B2903" t="s">
        <v>7112</v>
      </c>
      <c r="C2903" t="s">
        <v>4338</v>
      </c>
      <c r="D2903" t="s">
        <v>7100</v>
      </c>
      <c r="F29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3">
        <f>Tabla_Consulta_desde_proyectos[[#This Row],[PRYRAhoras]]-Tabla_Consulta_desde_proyectos[[#This Row],[Actuales]]</f>
        <v>0</v>
      </c>
      <c r="H2903">
        <f>LEN(Tabla_Consulta_desde_proyectos[[#This Row],[PRYApath]])/5-1</f>
        <v>1</v>
      </c>
    </row>
    <row r="2904" spans="1:8" hidden="1" x14ac:dyDescent="0.3">
      <c r="A2904" t="s">
        <v>4345</v>
      </c>
      <c r="B2904" t="s">
        <v>4550</v>
      </c>
      <c r="C2904" t="s">
        <v>7536</v>
      </c>
      <c r="D2904" t="s">
        <v>7537</v>
      </c>
      <c r="F29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4">
        <f>Tabla_Consulta_desde_proyectos[[#This Row],[PRYRAhoras]]-Tabla_Consulta_desde_proyectos[[#This Row],[Actuales]]</f>
        <v>0</v>
      </c>
      <c r="H2904">
        <f>LEN(Tabla_Consulta_desde_proyectos[[#This Row],[PRYApath]])/5-1</f>
        <v>0</v>
      </c>
    </row>
    <row r="2905" spans="1:8" hidden="1" x14ac:dyDescent="0.3">
      <c r="A2905" t="s">
        <v>4345</v>
      </c>
      <c r="B2905" t="s">
        <v>4551</v>
      </c>
      <c r="C2905" t="s">
        <v>326</v>
      </c>
      <c r="D2905" t="s">
        <v>7538</v>
      </c>
      <c r="F29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5">
        <f>Tabla_Consulta_desde_proyectos[[#This Row],[PRYRAhoras]]-Tabla_Consulta_desde_proyectos[[#This Row],[Actuales]]</f>
        <v>0</v>
      </c>
      <c r="H2905">
        <f>LEN(Tabla_Consulta_desde_proyectos[[#This Row],[PRYApath]])/5-1</f>
        <v>1</v>
      </c>
    </row>
    <row r="2906" spans="1:8" hidden="1" x14ac:dyDescent="0.3">
      <c r="A2906" t="s">
        <v>4345</v>
      </c>
      <c r="B2906" t="s">
        <v>5195</v>
      </c>
      <c r="C2906" t="s">
        <v>1087</v>
      </c>
      <c r="D2906" t="s">
        <v>7539</v>
      </c>
      <c r="F29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6">
        <f>Tabla_Consulta_desde_proyectos[[#This Row],[PRYRAhoras]]-Tabla_Consulta_desde_proyectos[[#This Row],[Actuales]]</f>
        <v>0</v>
      </c>
      <c r="H2906">
        <f>LEN(Tabla_Consulta_desde_proyectos[[#This Row],[PRYApath]])/5-1</f>
        <v>1</v>
      </c>
    </row>
    <row r="2907" spans="1:8" hidden="1" x14ac:dyDescent="0.3">
      <c r="A2907" t="s">
        <v>4345</v>
      </c>
      <c r="B2907" t="s">
        <v>7725</v>
      </c>
      <c r="C2907" t="s">
        <v>326</v>
      </c>
      <c r="D2907" t="s">
        <v>7541</v>
      </c>
      <c r="F29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7">
        <f>Tabla_Consulta_desde_proyectos[[#This Row],[PRYRAhoras]]-Tabla_Consulta_desde_proyectos[[#This Row],[Actuales]]</f>
        <v>0</v>
      </c>
      <c r="H2907">
        <f>LEN(Tabla_Consulta_desde_proyectos[[#This Row],[PRYApath]])/5-1</f>
        <v>2</v>
      </c>
    </row>
    <row r="2908" spans="1:8" hidden="1" x14ac:dyDescent="0.3">
      <c r="A2908" t="s">
        <v>4345</v>
      </c>
      <c r="B2908" t="s">
        <v>7726</v>
      </c>
      <c r="C2908" t="s">
        <v>1087</v>
      </c>
      <c r="D2908" t="s">
        <v>7543</v>
      </c>
      <c r="F29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8">
        <f>Tabla_Consulta_desde_proyectos[[#This Row],[PRYRAhoras]]-Tabla_Consulta_desde_proyectos[[#This Row],[Actuales]]</f>
        <v>0</v>
      </c>
      <c r="H2908">
        <f>LEN(Tabla_Consulta_desde_proyectos[[#This Row],[PRYApath]])/5-1</f>
        <v>2</v>
      </c>
    </row>
    <row r="2909" spans="1:8" hidden="1" x14ac:dyDescent="0.3">
      <c r="A2909" t="s">
        <v>4345</v>
      </c>
      <c r="B2909" t="s">
        <v>7727</v>
      </c>
      <c r="C2909" t="s">
        <v>1088</v>
      </c>
      <c r="D2909" t="s">
        <v>7545</v>
      </c>
      <c r="F29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09">
        <f>Tabla_Consulta_desde_proyectos[[#This Row],[PRYRAhoras]]-Tabla_Consulta_desde_proyectos[[#This Row],[Actuales]]</f>
        <v>0</v>
      </c>
      <c r="H2909">
        <f>LEN(Tabla_Consulta_desde_proyectos[[#This Row],[PRYApath]])/5-1</f>
        <v>2</v>
      </c>
    </row>
    <row r="2910" spans="1:8" hidden="1" x14ac:dyDescent="0.3">
      <c r="A2910" t="s">
        <v>4345</v>
      </c>
      <c r="B2910" t="s">
        <v>4959</v>
      </c>
      <c r="C2910" t="s">
        <v>1088</v>
      </c>
      <c r="D2910" t="s">
        <v>7110</v>
      </c>
      <c r="F29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0">
        <f>Tabla_Consulta_desde_proyectos[[#This Row],[PRYRAhoras]]-Tabla_Consulta_desde_proyectos[[#This Row],[Actuales]]</f>
        <v>0</v>
      </c>
      <c r="H2910">
        <f>LEN(Tabla_Consulta_desde_proyectos[[#This Row],[PRYApath]])/5-1</f>
        <v>1</v>
      </c>
    </row>
    <row r="2911" spans="1:8" hidden="1" x14ac:dyDescent="0.3">
      <c r="A2911" t="s">
        <v>4345</v>
      </c>
      <c r="B2911" t="s">
        <v>5510</v>
      </c>
      <c r="C2911" t="s">
        <v>1092</v>
      </c>
      <c r="D2911" t="s">
        <v>7133</v>
      </c>
      <c r="F29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1">
        <f>Tabla_Consulta_desde_proyectos[[#This Row],[PRYRAhoras]]-Tabla_Consulta_desde_proyectos[[#This Row],[Actuales]]</f>
        <v>0</v>
      </c>
      <c r="H2911">
        <f>LEN(Tabla_Consulta_desde_proyectos[[#This Row],[PRYApath]])/5-1</f>
        <v>1</v>
      </c>
    </row>
    <row r="2912" spans="1:8" hidden="1" x14ac:dyDescent="0.3">
      <c r="A2912" t="s">
        <v>4345</v>
      </c>
      <c r="B2912" t="s">
        <v>5512</v>
      </c>
      <c r="C2912" t="s">
        <v>1093</v>
      </c>
      <c r="D2912" t="s">
        <v>7134</v>
      </c>
      <c r="F29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2">
        <f>Tabla_Consulta_desde_proyectos[[#This Row],[PRYRAhoras]]-Tabla_Consulta_desde_proyectos[[#This Row],[Actuales]]</f>
        <v>0</v>
      </c>
      <c r="H2912">
        <f>LEN(Tabla_Consulta_desde_proyectos[[#This Row],[PRYApath]])/5-1</f>
        <v>1</v>
      </c>
    </row>
    <row r="2913" spans="1:8" hidden="1" x14ac:dyDescent="0.3">
      <c r="A2913" t="s">
        <v>4345</v>
      </c>
      <c r="B2913" t="s">
        <v>5198</v>
      </c>
      <c r="C2913" t="s">
        <v>1094</v>
      </c>
      <c r="D2913" t="s">
        <v>7122</v>
      </c>
      <c r="F29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3">
        <f>Tabla_Consulta_desde_proyectos[[#This Row],[PRYRAhoras]]-Tabla_Consulta_desde_proyectos[[#This Row],[Actuales]]</f>
        <v>0</v>
      </c>
      <c r="H2913">
        <f>LEN(Tabla_Consulta_desde_proyectos[[#This Row],[PRYApath]])/5-1</f>
        <v>1</v>
      </c>
    </row>
    <row r="2914" spans="1:8" hidden="1" x14ac:dyDescent="0.3">
      <c r="A2914" t="s">
        <v>4345</v>
      </c>
      <c r="B2914" t="s">
        <v>7728</v>
      </c>
      <c r="C2914" t="s">
        <v>326</v>
      </c>
      <c r="D2914" t="s">
        <v>7547</v>
      </c>
      <c r="F29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4">
        <f>Tabla_Consulta_desde_proyectos[[#This Row],[PRYRAhoras]]-Tabla_Consulta_desde_proyectos[[#This Row],[Actuales]]</f>
        <v>0</v>
      </c>
      <c r="H2914">
        <f>LEN(Tabla_Consulta_desde_proyectos[[#This Row],[PRYApath]])/5-1</f>
        <v>2</v>
      </c>
    </row>
    <row r="2915" spans="1:8" hidden="1" x14ac:dyDescent="0.3">
      <c r="A2915" t="s">
        <v>4345</v>
      </c>
      <c r="B2915" t="s">
        <v>7729</v>
      </c>
      <c r="C2915" t="s">
        <v>1087</v>
      </c>
      <c r="D2915" t="s">
        <v>7549</v>
      </c>
      <c r="F29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5">
        <f>Tabla_Consulta_desde_proyectos[[#This Row],[PRYRAhoras]]-Tabla_Consulta_desde_proyectos[[#This Row],[Actuales]]</f>
        <v>0</v>
      </c>
      <c r="H2915">
        <f>LEN(Tabla_Consulta_desde_proyectos[[#This Row],[PRYApath]])/5-1</f>
        <v>2</v>
      </c>
    </row>
    <row r="2916" spans="1:8" hidden="1" x14ac:dyDescent="0.3">
      <c r="A2916" t="s">
        <v>4345</v>
      </c>
      <c r="B2916" t="s">
        <v>7730</v>
      </c>
      <c r="C2916" t="s">
        <v>1088</v>
      </c>
      <c r="D2916" t="s">
        <v>7551</v>
      </c>
      <c r="F29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6">
        <f>Tabla_Consulta_desde_proyectos[[#This Row],[PRYRAhoras]]-Tabla_Consulta_desde_proyectos[[#This Row],[Actuales]]</f>
        <v>0</v>
      </c>
      <c r="H2916">
        <f>LEN(Tabla_Consulta_desde_proyectos[[#This Row],[PRYApath]])/5-1</f>
        <v>2</v>
      </c>
    </row>
    <row r="2917" spans="1:8" hidden="1" x14ac:dyDescent="0.3">
      <c r="A2917" t="s">
        <v>4345</v>
      </c>
      <c r="B2917" t="s">
        <v>4962</v>
      </c>
      <c r="C2917" t="s">
        <v>3904</v>
      </c>
      <c r="D2917" t="s">
        <v>7552</v>
      </c>
      <c r="F29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17">
        <f>Tabla_Consulta_desde_proyectos[[#This Row],[PRYRAhoras]]-Tabla_Consulta_desde_proyectos[[#This Row],[Actuales]]</f>
        <v>0</v>
      </c>
      <c r="H2917">
        <f>LEN(Tabla_Consulta_desde_proyectos[[#This Row],[PRYApath]])/5-1</f>
        <v>1</v>
      </c>
    </row>
    <row r="2918" spans="1:8" hidden="1" x14ac:dyDescent="0.3">
      <c r="A2918" t="s">
        <v>4345</v>
      </c>
      <c r="B2918" t="s">
        <v>4552</v>
      </c>
      <c r="C2918" t="s">
        <v>7128</v>
      </c>
      <c r="D2918" t="s">
        <v>7129</v>
      </c>
      <c r="E2918">
        <v>819.67</v>
      </c>
      <c r="F29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819.67</v>
      </c>
      <c r="G2918">
        <f>Tabla_Consulta_desde_proyectos[[#This Row],[PRYRAhoras]]-Tabla_Consulta_desde_proyectos[[#This Row],[Actuales]]</f>
        <v>0</v>
      </c>
      <c r="H2918">
        <f>LEN(Tabla_Consulta_desde_proyectos[[#This Row],[PRYApath]])/5-1</f>
        <v>0</v>
      </c>
    </row>
    <row r="2919" spans="1:8" hidden="1" x14ac:dyDescent="0.3">
      <c r="A2919" t="s">
        <v>4345</v>
      </c>
      <c r="B2919" t="s">
        <v>4527</v>
      </c>
      <c r="C2919" t="s">
        <v>326</v>
      </c>
      <c r="D2919" t="s">
        <v>7130</v>
      </c>
      <c r="E2919">
        <v>448.25</v>
      </c>
      <c r="F29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448.25</v>
      </c>
      <c r="G2919">
        <f>Tabla_Consulta_desde_proyectos[[#This Row],[PRYRAhoras]]-Tabla_Consulta_desde_proyectos[[#This Row],[Actuales]]</f>
        <v>0</v>
      </c>
      <c r="H2919">
        <f>LEN(Tabla_Consulta_desde_proyectos[[#This Row],[PRYApath]])/5-1</f>
        <v>1</v>
      </c>
    </row>
    <row r="2920" spans="1:8" hidden="1" x14ac:dyDescent="0.3">
      <c r="A2920" t="s">
        <v>4345</v>
      </c>
      <c r="B2920" t="s">
        <v>4528</v>
      </c>
      <c r="C2920" t="s">
        <v>1087</v>
      </c>
      <c r="D2920" t="s">
        <v>7131</v>
      </c>
      <c r="E2920">
        <v>109.11</v>
      </c>
      <c r="F29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109.11</v>
      </c>
      <c r="G2920">
        <f>Tabla_Consulta_desde_proyectos[[#This Row],[PRYRAhoras]]-Tabla_Consulta_desde_proyectos[[#This Row],[Actuales]]</f>
        <v>0</v>
      </c>
      <c r="H2920">
        <f>LEN(Tabla_Consulta_desde_proyectos[[#This Row],[PRYApath]])/5-1</f>
        <v>1</v>
      </c>
    </row>
    <row r="2921" spans="1:8" hidden="1" x14ac:dyDescent="0.3">
      <c r="A2921" t="s">
        <v>4345</v>
      </c>
      <c r="B2921" t="s">
        <v>4529</v>
      </c>
      <c r="C2921" t="s">
        <v>1088</v>
      </c>
      <c r="D2921" t="s">
        <v>7132</v>
      </c>
      <c r="E2921">
        <v>132.72</v>
      </c>
      <c r="F29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132.72</v>
      </c>
      <c r="G2921">
        <f>Tabla_Consulta_desde_proyectos[[#This Row],[PRYRAhoras]]-Tabla_Consulta_desde_proyectos[[#This Row],[Actuales]]</f>
        <v>0</v>
      </c>
      <c r="H2921">
        <f>LEN(Tabla_Consulta_desde_proyectos[[#This Row],[PRYApath]])/5-1</f>
        <v>1</v>
      </c>
    </row>
    <row r="2922" spans="1:8" hidden="1" x14ac:dyDescent="0.3">
      <c r="A2922" t="s">
        <v>4345</v>
      </c>
      <c r="B2922" t="s">
        <v>4530</v>
      </c>
      <c r="C2922" t="s">
        <v>1092</v>
      </c>
      <c r="D2922" t="s">
        <v>7133</v>
      </c>
      <c r="E2922">
        <v>13.84</v>
      </c>
      <c r="F29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13.84</v>
      </c>
      <c r="G2922">
        <f>Tabla_Consulta_desde_proyectos[[#This Row],[PRYRAhoras]]-Tabla_Consulta_desde_proyectos[[#This Row],[Actuales]]</f>
        <v>0</v>
      </c>
      <c r="H2922">
        <f>LEN(Tabla_Consulta_desde_proyectos[[#This Row],[PRYApath]])/5-1</f>
        <v>1</v>
      </c>
    </row>
    <row r="2923" spans="1:8" hidden="1" x14ac:dyDescent="0.3">
      <c r="A2923" t="s">
        <v>4345</v>
      </c>
      <c r="B2923" t="s">
        <v>4531</v>
      </c>
      <c r="C2923" t="s">
        <v>1093</v>
      </c>
      <c r="D2923" t="s">
        <v>7134</v>
      </c>
      <c r="E2923">
        <v>41</v>
      </c>
      <c r="F29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</v>
      </c>
      <c r="G2923">
        <f>Tabla_Consulta_desde_proyectos[[#This Row],[PRYRAhoras]]-Tabla_Consulta_desde_proyectos[[#This Row],[Actuales]]</f>
        <v>0</v>
      </c>
      <c r="H2923">
        <f>LEN(Tabla_Consulta_desde_proyectos[[#This Row],[PRYApath]])/5-1</f>
        <v>1</v>
      </c>
    </row>
    <row r="2924" spans="1:8" hidden="1" x14ac:dyDescent="0.3">
      <c r="A2924" t="s">
        <v>4345</v>
      </c>
      <c r="B2924" t="s">
        <v>4532</v>
      </c>
      <c r="C2924" t="s">
        <v>1094</v>
      </c>
      <c r="D2924" t="s">
        <v>7135</v>
      </c>
      <c r="E2924">
        <v>0.75</v>
      </c>
      <c r="F29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0.75</v>
      </c>
      <c r="G2924">
        <f>Tabla_Consulta_desde_proyectos[[#This Row],[PRYRAhoras]]-Tabla_Consulta_desde_proyectos[[#This Row],[Actuales]]</f>
        <v>0</v>
      </c>
      <c r="H2924">
        <f>LEN(Tabla_Consulta_desde_proyectos[[#This Row],[PRYApath]])/5-1</f>
        <v>1</v>
      </c>
    </row>
    <row r="2925" spans="1:8" hidden="1" x14ac:dyDescent="0.3">
      <c r="A2925" t="s">
        <v>4345</v>
      </c>
      <c r="B2925" t="s">
        <v>4533</v>
      </c>
      <c r="C2925" t="s">
        <v>3904</v>
      </c>
      <c r="D2925" t="s">
        <v>7136</v>
      </c>
      <c r="E2925">
        <v>51.75</v>
      </c>
      <c r="F29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51.75</v>
      </c>
      <c r="G2925">
        <f>Tabla_Consulta_desde_proyectos[[#This Row],[PRYRAhoras]]-Tabla_Consulta_desde_proyectos[[#This Row],[Actuales]]</f>
        <v>0</v>
      </c>
      <c r="H2925">
        <f>LEN(Tabla_Consulta_desde_proyectos[[#This Row],[PRYApath]])/5-1</f>
        <v>1</v>
      </c>
    </row>
    <row r="2926" spans="1:8" hidden="1" x14ac:dyDescent="0.3">
      <c r="A2926" t="s">
        <v>4345</v>
      </c>
      <c r="B2926" t="s">
        <v>4534</v>
      </c>
      <c r="C2926" t="s">
        <v>3905</v>
      </c>
      <c r="D2926" t="s">
        <v>7137</v>
      </c>
      <c r="E2926">
        <v>22.25</v>
      </c>
      <c r="F29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22.25</v>
      </c>
      <c r="G2926">
        <f>Tabla_Consulta_desde_proyectos[[#This Row],[PRYRAhoras]]-Tabla_Consulta_desde_proyectos[[#This Row],[Actuales]]</f>
        <v>0</v>
      </c>
      <c r="H2926">
        <f>LEN(Tabla_Consulta_desde_proyectos[[#This Row],[PRYApath]])/5-1</f>
        <v>1</v>
      </c>
    </row>
    <row r="2927" spans="1:8" hidden="1" x14ac:dyDescent="0.3">
      <c r="A2927" t="s">
        <v>4657</v>
      </c>
      <c r="B2927" t="s">
        <v>1085</v>
      </c>
      <c r="C2927" t="s">
        <v>7737</v>
      </c>
      <c r="D2927" t="s">
        <v>7738</v>
      </c>
      <c r="E2927">
        <v>193.9</v>
      </c>
      <c r="F29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193.9</v>
      </c>
      <c r="G2927">
        <f>Tabla_Consulta_desde_proyectos[[#This Row],[PRYRAhoras]]-Tabla_Consulta_desde_proyectos[[#This Row],[Actuales]]</f>
        <v>0</v>
      </c>
      <c r="H2927">
        <f>LEN(Tabla_Consulta_desde_proyectos[[#This Row],[PRYApath]])/5-1</f>
        <v>0</v>
      </c>
    </row>
    <row r="2928" spans="1:8" hidden="1" x14ac:dyDescent="0.3">
      <c r="A2928" t="s">
        <v>4657</v>
      </c>
      <c r="B2928" t="s">
        <v>1086</v>
      </c>
      <c r="C2928" t="s">
        <v>326</v>
      </c>
      <c r="D2928" t="s">
        <v>7019</v>
      </c>
      <c r="E2928">
        <v>171.4</v>
      </c>
      <c r="F29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171.4</v>
      </c>
      <c r="G2928">
        <f>Tabla_Consulta_desde_proyectos[[#This Row],[PRYRAhoras]]-Tabla_Consulta_desde_proyectos[[#This Row],[Actuales]]</f>
        <v>0</v>
      </c>
      <c r="H2928">
        <f>LEN(Tabla_Consulta_desde_proyectos[[#This Row],[PRYApath]])/5-1</f>
        <v>1</v>
      </c>
    </row>
    <row r="2929" spans="1:8" hidden="1" x14ac:dyDescent="0.3">
      <c r="A2929" t="s">
        <v>4657</v>
      </c>
      <c r="B2929" t="s">
        <v>1098</v>
      </c>
      <c r="C2929" t="s">
        <v>1087</v>
      </c>
      <c r="D2929" t="s">
        <v>7020</v>
      </c>
      <c r="E2929">
        <v>8</v>
      </c>
      <c r="F29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2929">
        <f>Tabla_Consulta_desde_proyectos[[#This Row],[PRYRAhoras]]-Tabla_Consulta_desde_proyectos[[#This Row],[Actuales]]</f>
        <v>0</v>
      </c>
      <c r="H2929">
        <f>LEN(Tabla_Consulta_desde_proyectos[[#This Row],[PRYApath]])/5-1</f>
        <v>1</v>
      </c>
    </row>
    <row r="2930" spans="1:8" hidden="1" x14ac:dyDescent="0.3">
      <c r="A2930" t="s">
        <v>4657</v>
      </c>
      <c r="B2930" t="s">
        <v>1099</v>
      </c>
      <c r="C2930" t="s">
        <v>1088</v>
      </c>
      <c r="D2930" t="s">
        <v>7021</v>
      </c>
      <c r="F29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30">
        <f>Tabla_Consulta_desde_proyectos[[#This Row],[PRYRAhoras]]-Tabla_Consulta_desde_proyectos[[#This Row],[Actuales]]</f>
        <v>0</v>
      </c>
      <c r="H2930">
        <f>LEN(Tabla_Consulta_desde_proyectos[[#This Row],[PRYApath]])/5-1</f>
        <v>1</v>
      </c>
    </row>
    <row r="2931" spans="1:8" hidden="1" x14ac:dyDescent="0.3">
      <c r="A2931" t="s">
        <v>4657</v>
      </c>
      <c r="B2931" t="s">
        <v>1100</v>
      </c>
      <c r="C2931" t="s">
        <v>1092</v>
      </c>
      <c r="D2931" t="s">
        <v>7022</v>
      </c>
      <c r="E2931">
        <v>1</v>
      </c>
      <c r="F29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2931">
        <f>Tabla_Consulta_desde_proyectos[[#This Row],[PRYRAhoras]]-Tabla_Consulta_desde_proyectos[[#This Row],[Actuales]]</f>
        <v>0</v>
      </c>
      <c r="H2931">
        <f>LEN(Tabla_Consulta_desde_proyectos[[#This Row],[PRYApath]])/5-1</f>
        <v>1</v>
      </c>
    </row>
    <row r="2932" spans="1:8" hidden="1" x14ac:dyDescent="0.3">
      <c r="A2932" t="s">
        <v>4657</v>
      </c>
      <c r="B2932" t="s">
        <v>3576</v>
      </c>
      <c r="C2932" t="s">
        <v>1093</v>
      </c>
      <c r="D2932" t="s">
        <v>7023</v>
      </c>
      <c r="F29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32">
        <f>Tabla_Consulta_desde_proyectos[[#This Row],[PRYRAhoras]]-Tabla_Consulta_desde_proyectos[[#This Row],[Actuales]]</f>
        <v>0</v>
      </c>
      <c r="H2932">
        <f>LEN(Tabla_Consulta_desde_proyectos[[#This Row],[PRYApath]])/5-1</f>
        <v>1</v>
      </c>
    </row>
    <row r="2933" spans="1:8" hidden="1" x14ac:dyDescent="0.3">
      <c r="A2933" t="s">
        <v>4657</v>
      </c>
      <c r="B2933" t="s">
        <v>4538</v>
      </c>
      <c r="C2933" t="s">
        <v>1094</v>
      </c>
      <c r="D2933" t="s">
        <v>7024</v>
      </c>
      <c r="F29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33">
        <f>Tabla_Consulta_desde_proyectos[[#This Row],[PRYRAhoras]]-Tabla_Consulta_desde_proyectos[[#This Row],[Actuales]]</f>
        <v>0</v>
      </c>
      <c r="H2933">
        <f>LEN(Tabla_Consulta_desde_proyectos[[#This Row],[PRYApath]])/5-1</f>
        <v>1</v>
      </c>
    </row>
    <row r="2934" spans="1:8" hidden="1" x14ac:dyDescent="0.3">
      <c r="A2934" t="s">
        <v>4657</v>
      </c>
      <c r="B2934" t="s">
        <v>4919</v>
      </c>
      <c r="C2934" t="s">
        <v>3904</v>
      </c>
      <c r="D2934" t="s">
        <v>7025</v>
      </c>
      <c r="E2934">
        <v>13.5</v>
      </c>
      <c r="F29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13.5</v>
      </c>
      <c r="G2934">
        <f>Tabla_Consulta_desde_proyectos[[#This Row],[PRYRAhoras]]-Tabla_Consulta_desde_proyectos[[#This Row],[Actuales]]</f>
        <v>0</v>
      </c>
      <c r="H2934">
        <f>LEN(Tabla_Consulta_desde_proyectos[[#This Row],[PRYApath]])/5-1</f>
        <v>1</v>
      </c>
    </row>
    <row r="2935" spans="1:8" hidden="1" x14ac:dyDescent="0.3">
      <c r="A2935" t="s">
        <v>4298</v>
      </c>
      <c r="B2935" t="s">
        <v>1085</v>
      </c>
      <c r="C2935" t="s">
        <v>7739</v>
      </c>
      <c r="D2935" t="s">
        <v>7740</v>
      </c>
      <c r="E2935">
        <v>95.3</v>
      </c>
      <c r="F29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95.3</v>
      </c>
      <c r="G2935">
        <f>Tabla_Consulta_desde_proyectos[[#This Row],[PRYRAhoras]]-Tabla_Consulta_desde_proyectos[[#This Row],[Actuales]]</f>
        <v>0</v>
      </c>
      <c r="H2935">
        <f>LEN(Tabla_Consulta_desde_proyectos[[#This Row],[PRYApath]])/5-1</f>
        <v>0</v>
      </c>
    </row>
    <row r="2936" spans="1:8" hidden="1" x14ac:dyDescent="0.3">
      <c r="A2936" t="s">
        <v>4298</v>
      </c>
      <c r="B2936" t="s">
        <v>1086</v>
      </c>
      <c r="C2936" t="s">
        <v>7741</v>
      </c>
      <c r="D2936" t="s">
        <v>7742</v>
      </c>
      <c r="E2936">
        <v>18.5</v>
      </c>
      <c r="F29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18.5</v>
      </c>
      <c r="G2936">
        <f>Tabla_Consulta_desde_proyectos[[#This Row],[PRYRAhoras]]-Tabla_Consulta_desde_proyectos[[#This Row],[Actuales]]</f>
        <v>0</v>
      </c>
      <c r="H2936">
        <f>LEN(Tabla_Consulta_desde_proyectos[[#This Row],[PRYApath]])/5-1</f>
        <v>1</v>
      </c>
    </row>
    <row r="2937" spans="1:8" hidden="1" x14ac:dyDescent="0.3">
      <c r="A2937" t="s">
        <v>4298</v>
      </c>
      <c r="B2937" t="s">
        <v>1097</v>
      </c>
      <c r="C2937" t="s">
        <v>7743</v>
      </c>
      <c r="D2937" t="s">
        <v>7744</v>
      </c>
      <c r="E2937">
        <v>36.799999999999997</v>
      </c>
      <c r="F29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36.799999999999997</v>
      </c>
      <c r="G2937">
        <f>Tabla_Consulta_desde_proyectos[[#This Row],[PRYRAhoras]]-Tabla_Consulta_desde_proyectos[[#This Row],[Actuales]]</f>
        <v>0</v>
      </c>
      <c r="H2937">
        <f>LEN(Tabla_Consulta_desde_proyectos[[#This Row],[PRYApath]])/5-1</f>
        <v>1</v>
      </c>
    </row>
    <row r="2938" spans="1:8" hidden="1" x14ac:dyDescent="0.3">
      <c r="A2938" t="s">
        <v>4298</v>
      </c>
      <c r="B2938" t="s">
        <v>1098</v>
      </c>
      <c r="C2938" t="s">
        <v>7745</v>
      </c>
      <c r="D2938" t="s">
        <v>7746</v>
      </c>
      <c r="F29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38">
        <f>Tabla_Consulta_desde_proyectos[[#This Row],[PRYRAhoras]]-Tabla_Consulta_desde_proyectos[[#This Row],[Actuales]]</f>
        <v>0</v>
      </c>
      <c r="H2938">
        <f>LEN(Tabla_Consulta_desde_proyectos[[#This Row],[PRYApath]])/5-1</f>
        <v>1</v>
      </c>
    </row>
    <row r="2939" spans="1:8" hidden="1" x14ac:dyDescent="0.3">
      <c r="A2939" t="s">
        <v>4298</v>
      </c>
      <c r="B2939" t="s">
        <v>1099</v>
      </c>
      <c r="C2939" t="s">
        <v>7747</v>
      </c>
      <c r="D2939" t="s">
        <v>7748</v>
      </c>
      <c r="E2939">
        <v>16</v>
      </c>
      <c r="F29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2939">
        <f>Tabla_Consulta_desde_proyectos[[#This Row],[PRYRAhoras]]-Tabla_Consulta_desde_proyectos[[#This Row],[Actuales]]</f>
        <v>0</v>
      </c>
      <c r="H2939">
        <f>LEN(Tabla_Consulta_desde_proyectos[[#This Row],[PRYApath]])/5-1</f>
        <v>1</v>
      </c>
    </row>
    <row r="2940" spans="1:8" hidden="1" x14ac:dyDescent="0.3">
      <c r="A2940" t="s">
        <v>4298</v>
      </c>
      <c r="B2940" t="s">
        <v>1100</v>
      </c>
      <c r="C2940" t="s">
        <v>7749</v>
      </c>
      <c r="D2940" t="s">
        <v>7750</v>
      </c>
      <c r="F29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0">
        <f>Tabla_Consulta_desde_proyectos[[#This Row],[PRYRAhoras]]-Tabla_Consulta_desde_proyectos[[#This Row],[Actuales]]</f>
        <v>0</v>
      </c>
      <c r="H2940">
        <f>LEN(Tabla_Consulta_desde_proyectos[[#This Row],[PRYApath]])/5-1</f>
        <v>1</v>
      </c>
    </row>
    <row r="2941" spans="1:8" hidden="1" x14ac:dyDescent="0.3">
      <c r="A2941" t="s">
        <v>4298</v>
      </c>
      <c r="B2941" t="s">
        <v>3576</v>
      </c>
      <c r="C2941" t="s">
        <v>7751</v>
      </c>
      <c r="D2941" t="s">
        <v>7084</v>
      </c>
      <c r="E2941">
        <v>2</v>
      </c>
      <c r="F29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2941">
        <f>Tabla_Consulta_desde_proyectos[[#This Row],[PRYRAhoras]]-Tabla_Consulta_desde_proyectos[[#This Row],[Actuales]]</f>
        <v>0</v>
      </c>
      <c r="H2941">
        <f>LEN(Tabla_Consulta_desde_proyectos[[#This Row],[PRYApath]])/5-1</f>
        <v>1</v>
      </c>
    </row>
    <row r="2942" spans="1:8" hidden="1" x14ac:dyDescent="0.3">
      <c r="A2942" t="s">
        <v>4298</v>
      </c>
      <c r="B2942" t="s">
        <v>3846</v>
      </c>
      <c r="C2942" t="s">
        <v>7752</v>
      </c>
      <c r="D2942" t="s">
        <v>7753</v>
      </c>
      <c r="E2942">
        <v>9.5</v>
      </c>
      <c r="F29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2942">
        <f>Tabla_Consulta_desde_proyectos[[#This Row],[PRYRAhoras]]-Tabla_Consulta_desde_proyectos[[#This Row],[Actuales]]</f>
        <v>0</v>
      </c>
      <c r="H2942">
        <f>LEN(Tabla_Consulta_desde_proyectos[[#This Row],[PRYApath]])/5-1</f>
        <v>1</v>
      </c>
    </row>
    <row r="2943" spans="1:8" hidden="1" x14ac:dyDescent="0.3">
      <c r="A2943" t="s">
        <v>4298</v>
      </c>
      <c r="B2943" t="s">
        <v>3577</v>
      </c>
      <c r="C2943" t="s">
        <v>7754</v>
      </c>
      <c r="D2943" t="s">
        <v>7755</v>
      </c>
      <c r="E2943">
        <v>12.5</v>
      </c>
      <c r="F29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12.5</v>
      </c>
      <c r="G2943">
        <f>Tabla_Consulta_desde_proyectos[[#This Row],[PRYRAhoras]]-Tabla_Consulta_desde_proyectos[[#This Row],[Actuales]]</f>
        <v>0</v>
      </c>
      <c r="H2943">
        <f>LEN(Tabla_Consulta_desde_proyectos[[#This Row],[PRYApath]])/5-1</f>
        <v>1</v>
      </c>
    </row>
    <row r="2944" spans="1:8" hidden="1" x14ac:dyDescent="0.3">
      <c r="A2944" t="s">
        <v>4298</v>
      </c>
      <c r="B2944" t="s">
        <v>1089</v>
      </c>
      <c r="C2944" t="s">
        <v>7756</v>
      </c>
      <c r="D2944" t="s">
        <v>7757</v>
      </c>
      <c r="F29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4">
        <f>Tabla_Consulta_desde_proyectos[[#This Row],[PRYRAhoras]]-Tabla_Consulta_desde_proyectos[[#This Row],[Actuales]]</f>
        <v>0</v>
      </c>
      <c r="H2944">
        <f>LEN(Tabla_Consulta_desde_proyectos[[#This Row],[PRYApath]])/5-1</f>
        <v>0</v>
      </c>
    </row>
    <row r="2945" spans="1:8" hidden="1" x14ac:dyDescent="0.3">
      <c r="A2945" t="s">
        <v>4298</v>
      </c>
      <c r="B2945" t="s">
        <v>1090</v>
      </c>
      <c r="C2945" t="s">
        <v>326</v>
      </c>
      <c r="D2945" t="s">
        <v>7088</v>
      </c>
      <c r="F29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5">
        <f>Tabla_Consulta_desde_proyectos[[#This Row],[PRYRAhoras]]-Tabla_Consulta_desde_proyectos[[#This Row],[Actuales]]</f>
        <v>0</v>
      </c>
      <c r="H2945">
        <f>LEN(Tabla_Consulta_desde_proyectos[[#This Row],[PRYApath]])/5-1</f>
        <v>1</v>
      </c>
    </row>
    <row r="2946" spans="1:8" hidden="1" x14ac:dyDescent="0.3">
      <c r="A2946" t="s">
        <v>4298</v>
      </c>
      <c r="B2946" t="s">
        <v>1091</v>
      </c>
      <c r="C2946" t="s">
        <v>1087</v>
      </c>
      <c r="D2946" t="s">
        <v>7089</v>
      </c>
      <c r="F29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6">
        <f>Tabla_Consulta_desde_proyectos[[#This Row],[PRYRAhoras]]-Tabla_Consulta_desde_proyectos[[#This Row],[Actuales]]</f>
        <v>0</v>
      </c>
      <c r="H2946">
        <f>LEN(Tabla_Consulta_desde_proyectos[[#This Row],[PRYApath]])/5-1</f>
        <v>1</v>
      </c>
    </row>
    <row r="2947" spans="1:8" hidden="1" x14ac:dyDescent="0.3">
      <c r="A2947" t="s">
        <v>4298</v>
      </c>
      <c r="B2947" t="s">
        <v>4539</v>
      </c>
      <c r="C2947" t="s">
        <v>1088</v>
      </c>
      <c r="D2947" t="s">
        <v>7090</v>
      </c>
      <c r="F29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7">
        <f>Tabla_Consulta_desde_proyectos[[#This Row],[PRYRAhoras]]-Tabla_Consulta_desde_proyectos[[#This Row],[Actuales]]</f>
        <v>0</v>
      </c>
      <c r="H2947">
        <f>LEN(Tabla_Consulta_desde_proyectos[[#This Row],[PRYApath]])/5-1</f>
        <v>1</v>
      </c>
    </row>
    <row r="2948" spans="1:8" hidden="1" x14ac:dyDescent="0.3">
      <c r="A2948" t="s">
        <v>4298</v>
      </c>
      <c r="B2948" t="s">
        <v>4542</v>
      </c>
      <c r="C2948" t="s">
        <v>1092</v>
      </c>
      <c r="D2948" t="s">
        <v>7091</v>
      </c>
      <c r="F29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8">
        <f>Tabla_Consulta_desde_proyectos[[#This Row],[PRYRAhoras]]-Tabla_Consulta_desde_proyectos[[#This Row],[Actuales]]</f>
        <v>0</v>
      </c>
      <c r="H2948">
        <f>LEN(Tabla_Consulta_desde_proyectos[[#This Row],[PRYApath]])/5-1</f>
        <v>1</v>
      </c>
    </row>
    <row r="2949" spans="1:8" hidden="1" x14ac:dyDescent="0.3">
      <c r="A2949" t="s">
        <v>4298</v>
      </c>
      <c r="B2949" t="s">
        <v>5386</v>
      </c>
      <c r="C2949" t="s">
        <v>1093</v>
      </c>
      <c r="D2949" t="s">
        <v>7092</v>
      </c>
      <c r="F29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49">
        <f>Tabla_Consulta_desde_proyectos[[#This Row],[PRYRAhoras]]-Tabla_Consulta_desde_proyectos[[#This Row],[Actuales]]</f>
        <v>0</v>
      </c>
      <c r="H2949">
        <f>LEN(Tabla_Consulta_desde_proyectos[[#This Row],[PRYApath]])/5-1</f>
        <v>1</v>
      </c>
    </row>
    <row r="2950" spans="1:8" hidden="1" x14ac:dyDescent="0.3">
      <c r="A2950" t="s">
        <v>4298</v>
      </c>
      <c r="B2950" t="s">
        <v>4965</v>
      </c>
      <c r="C2950" t="s">
        <v>1094</v>
      </c>
      <c r="D2950" t="s">
        <v>7093</v>
      </c>
      <c r="F29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0">
        <f>Tabla_Consulta_desde_proyectos[[#This Row],[PRYRAhoras]]-Tabla_Consulta_desde_proyectos[[#This Row],[Actuales]]</f>
        <v>0</v>
      </c>
      <c r="H2950">
        <f>LEN(Tabla_Consulta_desde_proyectos[[#This Row],[PRYApath]])/5-1</f>
        <v>1</v>
      </c>
    </row>
    <row r="2951" spans="1:8" hidden="1" x14ac:dyDescent="0.3">
      <c r="A2951" t="s">
        <v>4298</v>
      </c>
      <c r="B2951" t="s">
        <v>4966</v>
      </c>
      <c r="C2951" t="s">
        <v>3904</v>
      </c>
      <c r="D2951" t="s">
        <v>7094</v>
      </c>
      <c r="F29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1">
        <f>Tabla_Consulta_desde_proyectos[[#This Row],[PRYRAhoras]]-Tabla_Consulta_desde_proyectos[[#This Row],[Actuales]]</f>
        <v>0</v>
      </c>
      <c r="H2951">
        <f>LEN(Tabla_Consulta_desde_proyectos[[#This Row],[PRYApath]])/5-1</f>
        <v>1</v>
      </c>
    </row>
    <row r="2952" spans="1:8" hidden="1" x14ac:dyDescent="0.3">
      <c r="A2952" t="s">
        <v>4298</v>
      </c>
      <c r="B2952" t="s">
        <v>4969</v>
      </c>
      <c r="C2952" t="s">
        <v>3905</v>
      </c>
      <c r="D2952" t="s">
        <v>7095</v>
      </c>
      <c r="F29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2">
        <f>Tabla_Consulta_desde_proyectos[[#This Row],[PRYRAhoras]]-Tabla_Consulta_desde_proyectos[[#This Row],[Actuales]]</f>
        <v>0</v>
      </c>
      <c r="H2952">
        <f>LEN(Tabla_Consulta_desde_proyectos[[#This Row],[PRYApath]])/5-1</f>
        <v>1</v>
      </c>
    </row>
    <row r="2953" spans="1:8" hidden="1" x14ac:dyDescent="0.3">
      <c r="A2953" t="s">
        <v>4298</v>
      </c>
      <c r="B2953" t="s">
        <v>6404</v>
      </c>
      <c r="C2953" t="s">
        <v>4336</v>
      </c>
      <c r="D2953" t="s">
        <v>7096</v>
      </c>
      <c r="F29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3">
        <f>Tabla_Consulta_desde_proyectos[[#This Row],[PRYRAhoras]]-Tabla_Consulta_desde_proyectos[[#This Row],[Actuales]]</f>
        <v>0</v>
      </c>
      <c r="H2953">
        <f>LEN(Tabla_Consulta_desde_proyectos[[#This Row],[PRYApath]])/5-1</f>
        <v>1</v>
      </c>
    </row>
    <row r="2954" spans="1:8" hidden="1" x14ac:dyDescent="0.3">
      <c r="A2954" t="s">
        <v>4298</v>
      </c>
      <c r="B2954" t="s">
        <v>6406</v>
      </c>
      <c r="C2954" t="s">
        <v>4337</v>
      </c>
      <c r="D2954" t="s">
        <v>7097</v>
      </c>
      <c r="F29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4">
        <f>Tabla_Consulta_desde_proyectos[[#This Row],[PRYRAhoras]]-Tabla_Consulta_desde_proyectos[[#This Row],[Actuales]]</f>
        <v>0</v>
      </c>
      <c r="H2954">
        <f>LEN(Tabla_Consulta_desde_proyectos[[#This Row],[PRYApath]])/5-1</f>
        <v>1</v>
      </c>
    </row>
    <row r="2955" spans="1:8" hidden="1" x14ac:dyDescent="0.3">
      <c r="A2955" t="s">
        <v>4298</v>
      </c>
      <c r="B2955" t="s">
        <v>7164</v>
      </c>
      <c r="C2955" t="s">
        <v>4338</v>
      </c>
      <c r="D2955" t="s">
        <v>7100</v>
      </c>
      <c r="F29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5">
        <f>Tabla_Consulta_desde_proyectos[[#This Row],[PRYRAhoras]]-Tabla_Consulta_desde_proyectos[[#This Row],[Actuales]]</f>
        <v>0</v>
      </c>
      <c r="H2955">
        <f>LEN(Tabla_Consulta_desde_proyectos[[#This Row],[PRYApath]])/5-1</f>
        <v>1</v>
      </c>
    </row>
    <row r="2956" spans="1:8" hidden="1" x14ac:dyDescent="0.3">
      <c r="A2956" t="s">
        <v>4298</v>
      </c>
      <c r="B2956" t="s">
        <v>1095</v>
      </c>
      <c r="C2956" t="s">
        <v>7128</v>
      </c>
      <c r="D2956" t="s">
        <v>7758</v>
      </c>
      <c r="F29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6">
        <f>Tabla_Consulta_desde_proyectos[[#This Row],[PRYRAhoras]]-Tabla_Consulta_desde_proyectos[[#This Row],[Actuales]]</f>
        <v>0</v>
      </c>
      <c r="H2956">
        <f>LEN(Tabla_Consulta_desde_proyectos[[#This Row],[PRYApath]])/5-1</f>
        <v>0</v>
      </c>
    </row>
    <row r="2957" spans="1:8" hidden="1" x14ac:dyDescent="0.3">
      <c r="A2957" t="s">
        <v>4298</v>
      </c>
      <c r="B2957" t="s">
        <v>1096</v>
      </c>
      <c r="C2957" t="s">
        <v>326</v>
      </c>
      <c r="D2957" t="s">
        <v>7130</v>
      </c>
      <c r="F29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7">
        <f>Tabla_Consulta_desde_proyectos[[#This Row],[PRYRAhoras]]-Tabla_Consulta_desde_proyectos[[#This Row],[Actuales]]</f>
        <v>0</v>
      </c>
      <c r="H2957">
        <f>LEN(Tabla_Consulta_desde_proyectos[[#This Row],[PRYApath]])/5-1</f>
        <v>1</v>
      </c>
    </row>
    <row r="2958" spans="1:8" hidden="1" x14ac:dyDescent="0.3">
      <c r="A2958" t="s">
        <v>4298</v>
      </c>
      <c r="B2958" t="s">
        <v>3515</v>
      </c>
      <c r="C2958" t="s">
        <v>1087</v>
      </c>
      <c r="D2958" t="s">
        <v>7131</v>
      </c>
      <c r="F29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8">
        <f>Tabla_Consulta_desde_proyectos[[#This Row],[PRYRAhoras]]-Tabla_Consulta_desde_proyectos[[#This Row],[Actuales]]</f>
        <v>0</v>
      </c>
      <c r="H2958">
        <f>LEN(Tabla_Consulta_desde_proyectos[[#This Row],[PRYApath]])/5-1</f>
        <v>1</v>
      </c>
    </row>
    <row r="2959" spans="1:8" hidden="1" x14ac:dyDescent="0.3">
      <c r="A2959" t="s">
        <v>4298</v>
      </c>
      <c r="B2959" t="s">
        <v>3516</v>
      </c>
      <c r="C2959" t="s">
        <v>1088</v>
      </c>
      <c r="D2959" t="s">
        <v>7132</v>
      </c>
      <c r="F29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59">
        <f>Tabla_Consulta_desde_proyectos[[#This Row],[PRYRAhoras]]-Tabla_Consulta_desde_proyectos[[#This Row],[Actuales]]</f>
        <v>0</v>
      </c>
      <c r="H2959">
        <f>LEN(Tabla_Consulta_desde_proyectos[[#This Row],[PRYApath]])/5-1</f>
        <v>1</v>
      </c>
    </row>
    <row r="2960" spans="1:8" hidden="1" x14ac:dyDescent="0.3">
      <c r="A2960" t="s">
        <v>4298</v>
      </c>
      <c r="B2960" t="s">
        <v>3517</v>
      </c>
      <c r="C2960" t="s">
        <v>1092</v>
      </c>
      <c r="D2960" t="s">
        <v>7133</v>
      </c>
      <c r="F29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0">
        <f>Tabla_Consulta_desde_proyectos[[#This Row],[PRYRAhoras]]-Tabla_Consulta_desde_proyectos[[#This Row],[Actuales]]</f>
        <v>0</v>
      </c>
      <c r="H2960">
        <f>LEN(Tabla_Consulta_desde_proyectos[[#This Row],[PRYApath]])/5-1</f>
        <v>1</v>
      </c>
    </row>
    <row r="2961" spans="1:8" hidden="1" x14ac:dyDescent="0.3">
      <c r="A2961" t="s">
        <v>4298</v>
      </c>
      <c r="B2961" t="s">
        <v>5507</v>
      </c>
      <c r="C2961" t="s">
        <v>1093</v>
      </c>
      <c r="D2961" t="s">
        <v>7134</v>
      </c>
      <c r="F29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1">
        <f>Tabla_Consulta_desde_proyectos[[#This Row],[PRYRAhoras]]-Tabla_Consulta_desde_proyectos[[#This Row],[Actuales]]</f>
        <v>0</v>
      </c>
      <c r="H2961">
        <f>LEN(Tabla_Consulta_desde_proyectos[[#This Row],[PRYApath]])/5-1</f>
        <v>1</v>
      </c>
    </row>
    <row r="2962" spans="1:8" hidden="1" x14ac:dyDescent="0.3">
      <c r="A2962" t="s">
        <v>4298</v>
      </c>
      <c r="B2962" t="s">
        <v>5003</v>
      </c>
      <c r="C2962" t="s">
        <v>1094</v>
      </c>
      <c r="D2962" t="s">
        <v>7135</v>
      </c>
      <c r="F29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2">
        <f>Tabla_Consulta_desde_proyectos[[#This Row],[PRYRAhoras]]-Tabla_Consulta_desde_proyectos[[#This Row],[Actuales]]</f>
        <v>0</v>
      </c>
      <c r="H2962">
        <f>LEN(Tabla_Consulta_desde_proyectos[[#This Row],[PRYApath]])/5-1</f>
        <v>1</v>
      </c>
    </row>
    <row r="2963" spans="1:8" hidden="1" x14ac:dyDescent="0.3">
      <c r="A2963" t="s">
        <v>4298</v>
      </c>
      <c r="B2963" t="s">
        <v>5005</v>
      </c>
      <c r="C2963" t="s">
        <v>3904</v>
      </c>
      <c r="D2963" t="s">
        <v>7136</v>
      </c>
      <c r="F29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3">
        <f>Tabla_Consulta_desde_proyectos[[#This Row],[PRYRAhoras]]-Tabla_Consulta_desde_proyectos[[#This Row],[Actuales]]</f>
        <v>0</v>
      </c>
      <c r="H2963">
        <f>LEN(Tabla_Consulta_desde_proyectos[[#This Row],[PRYApath]])/5-1</f>
        <v>1</v>
      </c>
    </row>
    <row r="2964" spans="1:8" hidden="1" x14ac:dyDescent="0.3">
      <c r="A2964" t="s">
        <v>4298</v>
      </c>
      <c r="B2964" t="s">
        <v>5006</v>
      </c>
      <c r="C2964" t="s">
        <v>3905</v>
      </c>
      <c r="D2964" t="s">
        <v>7137</v>
      </c>
      <c r="F29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4">
        <f>Tabla_Consulta_desde_proyectos[[#This Row],[PRYRAhoras]]-Tabla_Consulta_desde_proyectos[[#This Row],[Actuales]]</f>
        <v>0</v>
      </c>
      <c r="H2964">
        <f>LEN(Tabla_Consulta_desde_proyectos[[#This Row],[PRYApath]])/5-1</f>
        <v>1</v>
      </c>
    </row>
    <row r="2965" spans="1:8" hidden="1" x14ac:dyDescent="0.3">
      <c r="A2965" t="s">
        <v>8323</v>
      </c>
      <c r="B2965" t="s">
        <v>1085</v>
      </c>
      <c r="C2965" t="s">
        <v>8389</v>
      </c>
      <c r="D2965" t="s">
        <v>8390</v>
      </c>
      <c r="E2965">
        <v>8.5</v>
      </c>
      <c r="F29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2965">
        <f>Tabla_Consulta_desde_proyectos[[#This Row],[PRYRAhoras]]-Tabla_Consulta_desde_proyectos[[#This Row],[Actuales]]</f>
        <v>0</v>
      </c>
      <c r="H2965">
        <f>LEN(Tabla_Consulta_desde_proyectos[[#This Row],[PRYApath]])/5-1</f>
        <v>0</v>
      </c>
    </row>
    <row r="2966" spans="1:8" hidden="1" x14ac:dyDescent="0.3">
      <c r="A2966" t="s">
        <v>8323</v>
      </c>
      <c r="B2966" t="s">
        <v>1086</v>
      </c>
      <c r="C2966" t="s">
        <v>7741</v>
      </c>
      <c r="D2966" t="s">
        <v>7742</v>
      </c>
      <c r="E2966">
        <v>2.5</v>
      </c>
      <c r="F29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2966">
        <f>Tabla_Consulta_desde_proyectos[[#This Row],[PRYRAhoras]]-Tabla_Consulta_desde_proyectos[[#This Row],[Actuales]]</f>
        <v>0</v>
      </c>
      <c r="H2966">
        <f>LEN(Tabla_Consulta_desde_proyectos[[#This Row],[PRYApath]])/5-1</f>
        <v>1</v>
      </c>
    </row>
    <row r="2967" spans="1:8" hidden="1" x14ac:dyDescent="0.3">
      <c r="A2967" t="s">
        <v>8323</v>
      </c>
      <c r="B2967" t="s">
        <v>1097</v>
      </c>
      <c r="C2967" t="s">
        <v>7743</v>
      </c>
      <c r="D2967" t="s">
        <v>7744</v>
      </c>
      <c r="F29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7">
        <f>Tabla_Consulta_desde_proyectos[[#This Row],[PRYRAhoras]]-Tabla_Consulta_desde_proyectos[[#This Row],[Actuales]]</f>
        <v>0</v>
      </c>
      <c r="H2967">
        <f>LEN(Tabla_Consulta_desde_proyectos[[#This Row],[PRYApath]])/5-1</f>
        <v>1</v>
      </c>
    </row>
    <row r="2968" spans="1:8" hidden="1" x14ac:dyDescent="0.3">
      <c r="A2968" t="s">
        <v>8323</v>
      </c>
      <c r="B2968" t="s">
        <v>1098</v>
      </c>
      <c r="C2968" t="s">
        <v>7745</v>
      </c>
      <c r="D2968" t="s">
        <v>7746</v>
      </c>
      <c r="F29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8">
        <f>Tabla_Consulta_desde_proyectos[[#This Row],[PRYRAhoras]]-Tabla_Consulta_desde_proyectos[[#This Row],[Actuales]]</f>
        <v>0</v>
      </c>
      <c r="H2968">
        <f>LEN(Tabla_Consulta_desde_proyectos[[#This Row],[PRYApath]])/5-1</f>
        <v>1</v>
      </c>
    </row>
    <row r="2969" spans="1:8" hidden="1" x14ac:dyDescent="0.3">
      <c r="A2969" t="s">
        <v>8323</v>
      </c>
      <c r="B2969" t="s">
        <v>1099</v>
      </c>
      <c r="C2969" t="s">
        <v>7747</v>
      </c>
      <c r="D2969" t="s">
        <v>7748</v>
      </c>
      <c r="F29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69">
        <f>Tabla_Consulta_desde_proyectos[[#This Row],[PRYRAhoras]]-Tabla_Consulta_desde_proyectos[[#This Row],[Actuales]]</f>
        <v>0</v>
      </c>
      <c r="H2969">
        <f>LEN(Tabla_Consulta_desde_proyectos[[#This Row],[PRYApath]])/5-1</f>
        <v>1</v>
      </c>
    </row>
    <row r="2970" spans="1:8" hidden="1" x14ac:dyDescent="0.3">
      <c r="A2970" t="s">
        <v>8323</v>
      </c>
      <c r="B2970" t="s">
        <v>1100</v>
      </c>
      <c r="C2970" t="s">
        <v>7749</v>
      </c>
      <c r="D2970" t="s">
        <v>7750</v>
      </c>
      <c r="E2970">
        <v>6</v>
      </c>
      <c r="F29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2970">
        <f>Tabla_Consulta_desde_proyectos[[#This Row],[PRYRAhoras]]-Tabla_Consulta_desde_proyectos[[#This Row],[Actuales]]</f>
        <v>0</v>
      </c>
      <c r="H2970">
        <f>LEN(Tabla_Consulta_desde_proyectos[[#This Row],[PRYApath]])/5-1</f>
        <v>1</v>
      </c>
    </row>
    <row r="2971" spans="1:8" hidden="1" x14ac:dyDescent="0.3">
      <c r="A2971" t="s">
        <v>8323</v>
      </c>
      <c r="B2971" t="s">
        <v>3576</v>
      </c>
      <c r="C2971" t="s">
        <v>7751</v>
      </c>
      <c r="D2971" t="s">
        <v>7084</v>
      </c>
      <c r="F29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71">
        <f>Tabla_Consulta_desde_proyectos[[#This Row],[PRYRAhoras]]-Tabla_Consulta_desde_proyectos[[#This Row],[Actuales]]</f>
        <v>0</v>
      </c>
      <c r="H2971">
        <f>LEN(Tabla_Consulta_desde_proyectos[[#This Row],[PRYApath]])/5-1</f>
        <v>1</v>
      </c>
    </row>
    <row r="2972" spans="1:8" hidden="1" x14ac:dyDescent="0.3">
      <c r="A2972" t="s">
        <v>8323</v>
      </c>
      <c r="B2972" t="s">
        <v>3846</v>
      </c>
      <c r="C2972" t="s">
        <v>7752</v>
      </c>
      <c r="D2972" t="s">
        <v>7753</v>
      </c>
      <c r="F29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72">
        <f>Tabla_Consulta_desde_proyectos[[#This Row],[PRYRAhoras]]-Tabla_Consulta_desde_proyectos[[#This Row],[Actuales]]</f>
        <v>0</v>
      </c>
      <c r="H2972">
        <f>LEN(Tabla_Consulta_desde_proyectos[[#This Row],[PRYApath]])/5-1</f>
        <v>1</v>
      </c>
    </row>
    <row r="2973" spans="1:8" hidden="1" x14ac:dyDescent="0.3">
      <c r="A2973" t="s">
        <v>8323</v>
      </c>
      <c r="B2973" t="s">
        <v>3577</v>
      </c>
      <c r="C2973" t="s">
        <v>7754</v>
      </c>
      <c r="D2973" t="s">
        <v>7755</v>
      </c>
      <c r="F29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73">
        <f>Tabla_Consulta_desde_proyectos[[#This Row],[PRYRAhoras]]-Tabla_Consulta_desde_proyectos[[#This Row],[Actuales]]</f>
        <v>0</v>
      </c>
      <c r="H2973">
        <f>LEN(Tabla_Consulta_desde_proyectos[[#This Row],[PRYApath]])/5-1</f>
        <v>1</v>
      </c>
    </row>
    <row r="2974" spans="1:8" hidden="1" x14ac:dyDescent="0.3">
      <c r="A2974" t="s">
        <v>93</v>
      </c>
      <c r="B2974" t="s">
        <v>1085</v>
      </c>
      <c r="C2974" t="s">
        <v>7739</v>
      </c>
      <c r="D2974" t="s">
        <v>7759</v>
      </c>
      <c r="E2974">
        <v>165.24</v>
      </c>
      <c r="F29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165.24</v>
      </c>
      <c r="G2974">
        <f>Tabla_Consulta_desde_proyectos[[#This Row],[PRYRAhoras]]-Tabla_Consulta_desde_proyectos[[#This Row],[Actuales]]</f>
        <v>0</v>
      </c>
      <c r="H2974">
        <f>LEN(Tabla_Consulta_desde_proyectos[[#This Row],[PRYApath]])/5-1</f>
        <v>0</v>
      </c>
    </row>
    <row r="2975" spans="1:8" hidden="1" x14ac:dyDescent="0.3">
      <c r="A2975" t="s">
        <v>93</v>
      </c>
      <c r="B2975" t="s">
        <v>1086</v>
      </c>
      <c r="C2975" t="s">
        <v>7741</v>
      </c>
      <c r="D2975" t="s">
        <v>7742</v>
      </c>
      <c r="E2975">
        <v>23.5</v>
      </c>
      <c r="F29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2975">
        <f>Tabla_Consulta_desde_proyectos[[#This Row],[PRYRAhoras]]-Tabla_Consulta_desde_proyectos[[#This Row],[Actuales]]</f>
        <v>0</v>
      </c>
      <c r="H2975">
        <f>LEN(Tabla_Consulta_desde_proyectos[[#This Row],[PRYApath]])/5-1</f>
        <v>1</v>
      </c>
    </row>
    <row r="2976" spans="1:8" hidden="1" x14ac:dyDescent="0.3">
      <c r="A2976" t="s">
        <v>93</v>
      </c>
      <c r="B2976" t="s">
        <v>1097</v>
      </c>
      <c r="C2976" t="s">
        <v>7743</v>
      </c>
      <c r="D2976" t="s">
        <v>7744</v>
      </c>
      <c r="E2976">
        <v>30.16</v>
      </c>
      <c r="F29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30.16</v>
      </c>
      <c r="G2976">
        <f>Tabla_Consulta_desde_proyectos[[#This Row],[PRYRAhoras]]-Tabla_Consulta_desde_proyectos[[#This Row],[Actuales]]</f>
        <v>0</v>
      </c>
      <c r="H2976">
        <f>LEN(Tabla_Consulta_desde_proyectos[[#This Row],[PRYApath]])/5-1</f>
        <v>1</v>
      </c>
    </row>
    <row r="2977" spans="1:8" hidden="1" x14ac:dyDescent="0.3">
      <c r="A2977" t="s">
        <v>93</v>
      </c>
      <c r="B2977" t="s">
        <v>1098</v>
      </c>
      <c r="C2977" t="s">
        <v>7745</v>
      </c>
      <c r="D2977" t="s">
        <v>7746</v>
      </c>
      <c r="E2977">
        <v>14</v>
      </c>
      <c r="F29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2977">
        <f>Tabla_Consulta_desde_proyectos[[#This Row],[PRYRAhoras]]-Tabla_Consulta_desde_proyectos[[#This Row],[Actuales]]</f>
        <v>0</v>
      </c>
      <c r="H2977">
        <f>LEN(Tabla_Consulta_desde_proyectos[[#This Row],[PRYApath]])/5-1</f>
        <v>1</v>
      </c>
    </row>
    <row r="2978" spans="1:8" hidden="1" x14ac:dyDescent="0.3">
      <c r="A2978" t="s">
        <v>93</v>
      </c>
      <c r="B2978" t="s">
        <v>1099</v>
      </c>
      <c r="C2978" t="s">
        <v>7747</v>
      </c>
      <c r="D2978" t="s">
        <v>7748</v>
      </c>
      <c r="E2978">
        <v>37.58</v>
      </c>
      <c r="F29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37.58</v>
      </c>
      <c r="G2978">
        <f>Tabla_Consulta_desde_proyectos[[#This Row],[PRYRAhoras]]-Tabla_Consulta_desde_proyectos[[#This Row],[Actuales]]</f>
        <v>0</v>
      </c>
      <c r="H2978">
        <f>LEN(Tabla_Consulta_desde_proyectos[[#This Row],[PRYApath]])/5-1</f>
        <v>1</v>
      </c>
    </row>
    <row r="2979" spans="1:8" hidden="1" x14ac:dyDescent="0.3">
      <c r="A2979" t="s">
        <v>93</v>
      </c>
      <c r="B2979" t="s">
        <v>1100</v>
      </c>
      <c r="C2979" t="s">
        <v>7749</v>
      </c>
      <c r="D2979" t="s">
        <v>7750</v>
      </c>
      <c r="F29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79">
        <f>Tabla_Consulta_desde_proyectos[[#This Row],[PRYRAhoras]]-Tabla_Consulta_desde_proyectos[[#This Row],[Actuales]]</f>
        <v>0</v>
      </c>
      <c r="H2979">
        <f>LEN(Tabla_Consulta_desde_proyectos[[#This Row],[PRYApath]])/5-1</f>
        <v>1</v>
      </c>
    </row>
    <row r="2980" spans="1:8" hidden="1" x14ac:dyDescent="0.3">
      <c r="A2980" t="s">
        <v>93</v>
      </c>
      <c r="B2980" t="s">
        <v>3576</v>
      </c>
      <c r="C2980" t="s">
        <v>7751</v>
      </c>
      <c r="D2980" t="s">
        <v>7084</v>
      </c>
      <c r="E2980">
        <v>9</v>
      </c>
      <c r="F29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2980">
        <f>Tabla_Consulta_desde_proyectos[[#This Row],[PRYRAhoras]]-Tabla_Consulta_desde_proyectos[[#This Row],[Actuales]]</f>
        <v>0</v>
      </c>
      <c r="H2980">
        <f>LEN(Tabla_Consulta_desde_proyectos[[#This Row],[PRYApath]])/5-1</f>
        <v>1</v>
      </c>
    </row>
    <row r="2981" spans="1:8" hidden="1" x14ac:dyDescent="0.3">
      <c r="A2981" t="s">
        <v>93</v>
      </c>
      <c r="B2981" t="s">
        <v>3846</v>
      </c>
      <c r="C2981" t="s">
        <v>7752</v>
      </c>
      <c r="D2981" t="s">
        <v>7753</v>
      </c>
      <c r="E2981">
        <v>28</v>
      </c>
      <c r="F29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</v>
      </c>
      <c r="G2981">
        <f>Tabla_Consulta_desde_proyectos[[#This Row],[PRYRAhoras]]-Tabla_Consulta_desde_proyectos[[#This Row],[Actuales]]</f>
        <v>0</v>
      </c>
      <c r="H2981">
        <f>LEN(Tabla_Consulta_desde_proyectos[[#This Row],[PRYApath]])/5-1</f>
        <v>1</v>
      </c>
    </row>
    <row r="2982" spans="1:8" hidden="1" x14ac:dyDescent="0.3">
      <c r="A2982" t="s">
        <v>93</v>
      </c>
      <c r="B2982" t="s">
        <v>3577</v>
      </c>
      <c r="C2982" t="s">
        <v>7754</v>
      </c>
      <c r="D2982" t="s">
        <v>7755</v>
      </c>
      <c r="E2982">
        <v>23</v>
      </c>
      <c r="F29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</v>
      </c>
      <c r="G2982">
        <f>Tabla_Consulta_desde_proyectos[[#This Row],[PRYRAhoras]]-Tabla_Consulta_desde_proyectos[[#This Row],[Actuales]]</f>
        <v>0</v>
      </c>
      <c r="H2982">
        <f>LEN(Tabla_Consulta_desde_proyectos[[#This Row],[PRYApath]])/5-1</f>
        <v>1</v>
      </c>
    </row>
    <row r="2983" spans="1:8" hidden="1" x14ac:dyDescent="0.3">
      <c r="A2983" t="s">
        <v>93</v>
      </c>
      <c r="B2983" t="s">
        <v>1089</v>
      </c>
      <c r="C2983" t="s">
        <v>7756</v>
      </c>
      <c r="D2983" t="s">
        <v>7757</v>
      </c>
      <c r="F29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3">
        <f>Tabla_Consulta_desde_proyectos[[#This Row],[PRYRAhoras]]-Tabla_Consulta_desde_proyectos[[#This Row],[Actuales]]</f>
        <v>0</v>
      </c>
      <c r="H2983">
        <f>LEN(Tabla_Consulta_desde_proyectos[[#This Row],[PRYApath]])/5-1</f>
        <v>0</v>
      </c>
    </row>
    <row r="2984" spans="1:8" hidden="1" x14ac:dyDescent="0.3">
      <c r="A2984" t="s">
        <v>93</v>
      </c>
      <c r="B2984" t="s">
        <v>1090</v>
      </c>
      <c r="C2984" t="s">
        <v>326</v>
      </c>
      <c r="D2984" t="s">
        <v>7088</v>
      </c>
      <c r="F29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4">
        <f>Tabla_Consulta_desde_proyectos[[#This Row],[PRYRAhoras]]-Tabla_Consulta_desde_proyectos[[#This Row],[Actuales]]</f>
        <v>0</v>
      </c>
      <c r="H2984">
        <f>LEN(Tabla_Consulta_desde_proyectos[[#This Row],[PRYApath]])/5-1</f>
        <v>1</v>
      </c>
    </row>
    <row r="2985" spans="1:8" hidden="1" x14ac:dyDescent="0.3">
      <c r="A2985" t="s">
        <v>93</v>
      </c>
      <c r="B2985" t="s">
        <v>1091</v>
      </c>
      <c r="C2985" t="s">
        <v>1087</v>
      </c>
      <c r="D2985" t="s">
        <v>7089</v>
      </c>
      <c r="F29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5">
        <f>Tabla_Consulta_desde_proyectos[[#This Row],[PRYRAhoras]]-Tabla_Consulta_desde_proyectos[[#This Row],[Actuales]]</f>
        <v>0</v>
      </c>
      <c r="H2985">
        <f>LEN(Tabla_Consulta_desde_proyectos[[#This Row],[PRYApath]])/5-1</f>
        <v>1</v>
      </c>
    </row>
    <row r="2986" spans="1:8" hidden="1" x14ac:dyDescent="0.3">
      <c r="A2986" t="s">
        <v>93</v>
      </c>
      <c r="B2986" t="s">
        <v>4539</v>
      </c>
      <c r="C2986" t="s">
        <v>1088</v>
      </c>
      <c r="D2986" t="s">
        <v>7090</v>
      </c>
      <c r="F29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6">
        <f>Tabla_Consulta_desde_proyectos[[#This Row],[PRYRAhoras]]-Tabla_Consulta_desde_proyectos[[#This Row],[Actuales]]</f>
        <v>0</v>
      </c>
      <c r="H2986">
        <f>LEN(Tabla_Consulta_desde_proyectos[[#This Row],[PRYApath]])/5-1</f>
        <v>1</v>
      </c>
    </row>
    <row r="2987" spans="1:8" hidden="1" x14ac:dyDescent="0.3">
      <c r="A2987" t="s">
        <v>93</v>
      </c>
      <c r="B2987" t="s">
        <v>4542</v>
      </c>
      <c r="C2987" t="s">
        <v>1092</v>
      </c>
      <c r="D2987" t="s">
        <v>7091</v>
      </c>
      <c r="F29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7">
        <f>Tabla_Consulta_desde_proyectos[[#This Row],[PRYRAhoras]]-Tabla_Consulta_desde_proyectos[[#This Row],[Actuales]]</f>
        <v>0</v>
      </c>
      <c r="H2987">
        <f>LEN(Tabla_Consulta_desde_proyectos[[#This Row],[PRYApath]])/5-1</f>
        <v>1</v>
      </c>
    </row>
    <row r="2988" spans="1:8" hidden="1" x14ac:dyDescent="0.3">
      <c r="A2988" t="s">
        <v>93</v>
      </c>
      <c r="B2988" t="s">
        <v>5386</v>
      </c>
      <c r="C2988" t="s">
        <v>1093</v>
      </c>
      <c r="D2988" t="s">
        <v>7092</v>
      </c>
      <c r="F29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8">
        <f>Tabla_Consulta_desde_proyectos[[#This Row],[PRYRAhoras]]-Tabla_Consulta_desde_proyectos[[#This Row],[Actuales]]</f>
        <v>0</v>
      </c>
      <c r="H2988">
        <f>LEN(Tabla_Consulta_desde_proyectos[[#This Row],[PRYApath]])/5-1</f>
        <v>1</v>
      </c>
    </row>
    <row r="2989" spans="1:8" hidden="1" x14ac:dyDescent="0.3">
      <c r="A2989" t="s">
        <v>93</v>
      </c>
      <c r="B2989" t="s">
        <v>4965</v>
      </c>
      <c r="C2989" t="s">
        <v>1094</v>
      </c>
      <c r="D2989" t="s">
        <v>7093</v>
      </c>
      <c r="F29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89">
        <f>Tabla_Consulta_desde_proyectos[[#This Row],[PRYRAhoras]]-Tabla_Consulta_desde_proyectos[[#This Row],[Actuales]]</f>
        <v>0</v>
      </c>
      <c r="H2989">
        <f>LEN(Tabla_Consulta_desde_proyectos[[#This Row],[PRYApath]])/5-1</f>
        <v>1</v>
      </c>
    </row>
    <row r="2990" spans="1:8" hidden="1" x14ac:dyDescent="0.3">
      <c r="A2990" t="s">
        <v>93</v>
      </c>
      <c r="B2990" t="s">
        <v>4966</v>
      </c>
      <c r="C2990" t="s">
        <v>3904</v>
      </c>
      <c r="D2990" t="s">
        <v>7094</v>
      </c>
      <c r="F29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0">
        <f>Tabla_Consulta_desde_proyectos[[#This Row],[PRYRAhoras]]-Tabla_Consulta_desde_proyectos[[#This Row],[Actuales]]</f>
        <v>0</v>
      </c>
      <c r="H2990">
        <f>LEN(Tabla_Consulta_desde_proyectos[[#This Row],[PRYApath]])/5-1</f>
        <v>1</v>
      </c>
    </row>
    <row r="2991" spans="1:8" hidden="1" x14ac:dyDescent="0.3">
      <c r="A2991" t="s">
        <v>93</v>
      </c>
      <c r="B2991" t="s">
        <v>4969</v>
      </c>
      <c r="C2991" t="s">
        <v>3905</v>
      </c>
      <c r="D2991" t="s">
        <v>7095</v>
      </c>
      <c r="F29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1">
        <f>Tabla_Consulta_desde_proyectos[[#This Row],[PRYRAhoras]]-Tabla_Consulta_desde_proyectos[[#This Row],[Actuales]]</f>
        <v>0</v>
      </c>
      <c r="H2991">
        <f>LEN(Tabla_Consulta_desde_proyectos[[#This Row],[PRYApath]])/5-1</f>
        <v>1</v>
      </c>
    </row>
    <row r="2992" spans="1:8" hidden="1" x14ac:dyDescent="0.3">
      <c r="A2992" t="s">
        <v>93</v>
      </c>
      <c r="B2992" t="s">
        <v>6404</v>
      </c>
      <c r="C2992" t="s">
        <v>4336</v>
      </c>
      <c r="D2992" t="s">
        <v>7096</v>
      </c>
      <c r="F29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2">
        <f>Tabla_Consulta_desde_proyectos[[#This Row],[PRYRAhoras]]-Tabla_Consulta_desde_proyectos[[#This Row],[Actuales]]</f>
        <v>0</v>
      </c>
      <c r="H2992">
        <f>LEN(Tabla_Consulta_desde_proyectos[[#This Row],[PRYApath]])/5-1</f>
        <v>1</v>
      </c>
    </row>
    <row r="2993" spans="1:8" hidden="1" x14ac:dyDescent="0.3">
      <c r="A2993" t="s">
        <v>93</v>
      </c>
      <c r="B2993" t="s">
        <v>6406</v>
      </c>
      <c r="C2993" t="s">
        <v>4337</v>
      </c>
      <c r="D2993" t="s">
        <v>7097</v>
      </c>
      <c r="F29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3">
        <f>Tabla_Consulta_desde_proyectos[[#This Row],[PRYRAhoras]]-Tabla_Consulta_desde_proyectos[[#This Row],[Actuales]]</f>
        <v>0</v>
      </c>
      <c r="H2993">
        <f>LEN(Tabla_Consulta_desde_proyectos[[#This Row],[PRYApath]])/5-1</f>
        <v>1</v>
      </c>
    </row>
    <row r="2994" spans="1:8" hidden="1" x14ac:dyDescent="0.3">
      <c r="A2994" t="s">
        <v>93</v>
      </c>
      <c r="B2994" t="s">
        <v>7164</v>
      </c>
      <c r="C2994" t="s">
        <v>4338</v>
      </c>
      <c r="D2994" t="s">
        <v>7100</v>
      </c>
      <c r="F29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4">
        <f>Tabla_Consulta_desde_proyectos[[#This Row],[PRYRAhoras]]-Tabla_Consulta_desde_proyectos[[#This Row],[Actuales]]</f>
        <v>0</v>
      </c>
      <c r="H2994">
        <f>LEN(Tabla_Consulta_desde_proyectos[[#This Row],[PRYApath]])/5-1</f>
        <v>1</v>
      </c>
    </row>
    <row r="2995" spans="1:8" hidden="1" x14ac:dyDescent="0.3">
      <c r="A2995" t="s">
        <v>93</v>
      </c>
      <c r="B2995" t="s">
        <v>1095</v>
      </c>
      <c r="C2995" t="s">
        <v>7760</v>
      </c>
      <c r="D2995" t="s">
        <v>7757</v>
      </c>
      <c r="F29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5">
        <f>Tabla_Consulta_desde_proyectos[[#This Row],[PRYRAhoras]]-Tabla_Consulta_desde_proyectos[[#This Row],[Actuales]]</f>
        <v>0</v>
      </c>
      <c r="H2995">
        <f>LEN(Tabla_Consulta_desde_proyectos[[#This Row],[PRYApath]])/5-1</f>
        <v>0</v>
      </c>
    </row>
    <row r="2996" spans="1:8" hidden="1" x14ac:dyDescent="0.3">
      <c r="A2996" t="s">
        <v>93</v>
      </c>
      <c r="B2996" t="s">
        <v>1096</v>
      </c>
      <c r="C2996" t="s">
        <v>326</v>
      </c>
      <c r="D2996" t="s">
        <v>7088</v>
      </c>
      <c r="F29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6">
        <f>Tabla_Consulta_desde_proyectos[[#This Row],[PRYRAhoras]]-Tabla_Consulta_desde_proyectos[[#This Row],[Actuales]]</f>
        <v>0</v>
      </c>
      <c r="H2996">
        <f>LEN(Tabla_Consulta_desde_proyectos[[#This Row],[PRYApath]])/5-1</f>
        <v>1</v>
      </c>
    </row>
    <row r="2997" spans="1:8" hidden="1" x14ac:dyDescent="0.3">
      <c r="A2997" t="s">
        <v>93</v>
      </c>
      <c r="B2997" t="s">
        <v>3515</v>
      </c>
      <c r="C2997" t="s">
        <v>1087</v>
      </c>
      <c r="D2997" t="s">
        <v>7089</v>
      </c>
      <c r="F29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7">
        <f>Tabla_Consulta_desde_proyectos[[#This Row],[PRYRAhoras]]-Tabla_Consulta_desde_proyectos[[#This Row],[Actuales]]</f>
        <v>0</v>
      </c>
      <c r="H2997">
        <f>LEN(Tabla_Consulta_desde_proyectos[[#This Row],[PRYApath]])/5-1</f>
        <v>1</v>
      </c>
    </row>
    <row r="2998" spans="1:8" hidden="1" x14ac:dyDescent="0.3">
      <c r="A2998" t="s">
        <v>93</v>
      </c>
      <c r="B2998" t="s">
        <v>3516</v>
      </c>
      <c r="C2998" t="s">
        <v>1088</v>
      </c>
      <c r="D2998" t="s">
        <v>7090</v>
      </c>
      <c r="F29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8">
        <f>Tabla_Consulta_desde_proyectos[[#This Row],[PRYRAhoras]]-Tabla_Consulta_desde_proyectos[[#This Row],[Actuales]]</f>
        <v>0</v>
      </c>
      <c r="H2998">
        <f>LEN(Tabla_Consulta_desde_proyectos[[#This Row],[PRYApath]])/5-1</f>
        <v>1</v>
      </c>
    </row>
    <row r="2999" spans="1:8" hidden="1" x14ac:dyDescent="0.3">
      <c r="A2999" t="s">
        <v>93</v>
      </c>
      <c r="B2999" t="s">
        <v>3517</v>
      </c>
      <c r="C2999" t="s">
        <v>1092</v>
      </c>
      <c r="D2999" t="s">
        <v>7091</v>
      </c>
      <c r="F29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2999">
        <f>Tabla_Consulta_desde_proyectos[[#This Row],[PRYRAhoras]]-Tabla_Consulta_desde_proyectos[[#This Row],[Actuales]]</f>
        <v>0</v>
      </c>
      <c r="H2999">
        <f>LEN(Tabla_Consulta_desde_proyectos[[#This Row],[PRYApath]])/5-1</f>
        <v>1</v>
      </c>
    </row>
    <row r="3000" spans="1:8" hidden="1" x14ac:dyDescent="0.3">
      <c r="A3000" t="s">
        <v>93</v>
      </c>
      <c r="B3000" t="s">
        <v>5507</v>
      </c>
      <c r="C3000" t="s">
        <v>1093</v>
      </c>
      <c r="D3000" t="s">
        <v>7092</v>
      </c>
      <c r="F30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0">
        <f>Tabla_Consulta_desde_proyectos[[#This Row],[PRYRAhoras]]-Tabla_Consulta_desde_proyectos[[#This Row],[Actuales]]</f>
        <v>0</v>
      </c>
      <c r="H3000">
        <f>LEN(Tabla_Consulta_desde_proyectos[[#This Row],[PRYApath]])/5-1</f>
        <v>1</v>
      </c>
    </row>
    <row r="3001" spans="1:8" hidden="1" x14ac:dyDescent="0.3">
      <c r="A3001" t="s">
        <v>93</v>
      </c>
      <c r="B3001" t="s">
        <v>5003</v>
      </c>
      <c r="C3001" t="s">
        <v>1094</v>
      </c>
      <c r="D3001" t="s">
        <v>7093</v>
      </c>
      <c r="F30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1">
        <f>Tabla_Consulta_desde_proyectos[[#This Row],[PRYRAhoras]]-Tabla_Consulta_desde_proyectos[[#This Row],[Actuales]]</f>
        <v>0</v>
      </c>
      <c r="H3001">
        <f>LEN(Tabla_Consulta_desde_proyectos[[#This Row],[PRYApath]])/5-1</f>
        <v>1</v>
      </c>
    </row>
    <row r="3002" spans="1:8" hidden="1" x14ac:dyDescent="0.3">
      <c r="A3002" t="s">
        <v>93</v>
      </c>
      <c r="B3002" t="s">
        <v>5005</v>
      </c>
      <c r="C3002" t="s">
        <v>3904</v>
      </c>
      <c r="D3002" t="s">
        <v>7094</v>
      </c>
      <c r="F30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2">
        <f>Tabla_Consulta_desde_proyectos[[#This Row],[PRYRAhoras]]-Tabla_Consulta_desde_proyectos[[#This Row],[Actuales]]</f>
        <v>0</v>
      </c>
      <c r="H3002">
        <f>LEN(Tabla_Consulta_desde_proyectos[[#This Row],[PRYApath]])/5-1</f>
        <v>1</v>
      </c>
    </row>
    <row r="3003" spans="1:8" hidden="1" x14ac:dyDescent="0.3">
      <c r="A3003" t="s">
        <v>93</v>
      </c>
      <c r="B3003" t="s">
        <v>5006</v>
      </c>
      <c r="C3003" t="s">
        <v>3905</v>
      </c>
      <c r="D3003" t="s">
        <v>7095</v>
      </c>
      <c r="F30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3">
        <f>Tabla_Consulta_desde_proyectos[[#This Row],[PRYRAhoras]]-Tabla_Consulta_desde_proyectos[[#This Row],[Actuales]]</f>
        <v>0</v>
      </c>
      <c r="H3003">
        <f>LEN(Tabla_Consulta_desde_proyectos[[#This Row],[PRYApath]])/5-1</f>
        <v>1</v>
      </c>
    </row>
    <row r="3004" spans="1:8" hidden="1" x14ac:dyDescent="0.3">
      <c r="A3004" t="s">
        <v>93</v>
      </c>
      <c r="B3004" t="s">
        <v>6410</v>
      </c>
      <c r="C3004" t="s">
        <v>4336</v>
      </c>
      <c r="D3004" t="s">
        <v>7096</v>
      </c>
      <c r="F30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4">
        <f>Tabla_Consulta_desde_proyectos[[#This Row],[PRYRAhoras]]-Tabla_Consulta_desde_proyectos[[#This Row],[Actuales]]</f>
        <v>0</v>
      </c>
      <c r="H3004">
        <f>LEN(Tabla_Consulta_desde_proyectos[[#This Row],[PRYApath]])/5-1</f>
        <v>1</v>
      </c>
    </row>
    <row r="3005" spans="1:8" hidden="1" x14ac:dyDescent="0.3">
      <c r="A3005" t="s">
        <v>93</v>
      </c>
      <c r="B3005" t="s">
        <v>6411</v>
      </c>
      <c r="C3005" t="s">
        <v>4337</v>
      </c>
      <c r="D3005" t="s">
        <v>7097</v>
      </c>
      <c r="F30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5">
        <f>Tabla_Consulta_desde_proyectos[[#This Row],[PRYRAhoras]]-Tabla_Consulta_desde_proyectos[[#This Row],[Actuales]]</f>
        <v>0</v>
      </c>
      <c r="H3005">
        <f>LEN(Tabla_Consulta_desde_proyectos[[#This Row],[PRYApath]])/5-1</f>
        <v>1</v>
      </c>
    </row>
    <row r="3006" spans="1:8" hidden="1" x14ac:dyDescent="0.3">
      <c r="A3006" t="s">
        <v>93</v>
      </c>
      <c r="B3006" t="s">
        <v>7099</v>
      </c>
      <c r="C3006" t="s">
        <v>4338</v>
      </c>
      <c r="D3006" t="s">
        <v>7100</v>
      </c>
      <c r="F30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6">
        <f>Tabla_Consulta_desde_proyectos[[#This Row],[PRYRAhoras]]-Tabla_Consulta_desde_proyectos[[#This Row],[Actuales]]</f>
        <v>0</v>
      </c>
      <c r="H3006">
        <f>LEN(Tabla_Consulta_desde_proyectos[[#This Row],[PRYApath]])/5-1</f>
        <v>1</v>
      </c>
    </row>
    <row r="3007" spans="1:8" hidden="1" x14ac:dyDescent="0.3">
      <c r="A3007" t="s">
        <v>93</v>
      </c>
      <c r="B3007" t="s">
        <v>3877</v>
      </c>
      <c r="C3007" t="s">
        <v>7128</v>
      </c>
      <c r="D3007" t="s">
        <v>7758</v>
      </c>
      <c r="F30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7">
        <f>Tabla_Consulta_desde_proyectos[[#This Row],[PRYRAhoras]]-Tabla_Consulta_desde_proyectos[[#This Row],[Actuales]]</f>
        <v>0</v>
      </c>
      <c r="H3007">
        <f>LEN(Tabla_Consulta_desde_proyectos[[#This Row],[PRYApath]])/5-1</f>
        <v>0</v>
      </c>
    </row>
    <row r="3008" spans="1:8" hidden="1" x14ac:dyDescent="0.3">
      <c r="A3008" t="s">
        <v>93</v>
      </c>
      <c r="B3008" t="s">
        <v>3874</v>
      </c>
      <c r="C3008" t="s">
        <v>326</v>
      </c>
      <c r="D3008" t="s">
        <v>7130</v>
      </c>
      <c r="F30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8">
        <f>Tabla_Consulta_desde_proyectos[[#This Row],[PRYRAhoras]]-Tabla_Consulta_desde_proyectos[[#This Row],[Actuales]]</f>
        <v>0</v>
      </c>
      <c r="H3008">
        <f>LEN(Tabla_Consulta_desde_proyectos[[#This Row],[PRYApath]])/5-1</f>
        <v>1</v>
      </c>
    </row>
    <row r="3009" spans="1:8" hidden="1" x14ac:dyDescent="0.3">
      <c r="A3009" t="s">
        <v>93</v>
      </c>
      <c r="B3009" t="s">
        <v>4460</v>
      </c>
      <c r="C3009" t="s">
        <v>1087</v>
      </c>
      <c r="D3009" t="s">
        <v>7131</v>
      </c>
      <c r="F30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09">
        <f>Tabla_Consulta_desde_proyectos[[#This Row],[PRYRAhoras]]-Tabla_Consulta_desde_proyectos[[#This Row],[Actuales]]</f>
        <v>0</v>
      </c>
      <c r="H3009">
        <f>LEN(Tabla_Consulta_desde_proyectos[[#This Row],[PRYApath]])/5-1</f>
        <v>1</v>
      </c>
    </row>
    <row r="3010" spans="1:8" hidden="1" x14ac:dyDescent="0.3">
      <c r="A3010" t="s">
        <v>93</v>
      </c>
      <c r="B3010" t="s">
        <v>4470</v>
      </c>
      <c r="C3010" t="s">
        <v>1088</v>
      </c>
      <c r="D3010" t="s">
        <v>7132</v>
      </c>
      <c r="F30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0">
        <f>Tabla_Consulta_desde_proyectos[[#This Row],[PRYRAhoras]]-Tabla_Consulta_desde_proyectos[[#This Row],[Actuales]]</f>
        <v>0</v>
      </c>
      <c r="H3010">
        <f>LEN(Tabla_Consulta_desde_proyectos[[#This Row],[PRYApath]])/5-1</f>
        <v>1</v>
      </c>
    </row>
    <row r="3011" spans="1:8" hidden="1" x14ac:dyDescent="0.3">
      <c r="A3011" t="s">
        <v>93</v>
      </c>
      <c r="B3011" t="s">
        <v>4481</v>
      </c>
      <c r="C3011" t="s">
        <v>1092</v>
      </c>
      <c r="D3011" t="s">
        <v>7133</v>
      </c>
      <c r="F30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1">
        <f>Tabla_Consulta_desde_proyectos[[#This Row],[PRYRAhoras]]-Tabla_Consulta_desde_proyectos[[#This Row],[Actuales]]</f>
        <v>0</v>
      </c>
      <c r="H3011">
        <f>LEN(Tabla_Consulta_desde_proyectos[[#This Row],[PRYApath]])/5-1</f>
        <v>1</v>
      </c>
    </row>
    <row r="3012" spans="1:8" hidden="1" x14ac:dyDescent="0.3">
      <c r="A3012" t="s">
        <v>93</v>
      </c>
      <c r="B3012" t="s">
        <v>4489</v>
      </c>
      <c r="C3012" t="s">
        <v>1093</v>
      </c>
      <c r="D3012" t="s">
        <v>7134</v>
      </c>
      <c r="F30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2">
        <f>Tabla_Consulta_desde_proyectos[[#This Row],[PRYRAhoras]]-Tabla_Consulta_desde_proyectos[[#This Row],[Actuales]]</f>
        <v>0</v>
      </c>
      <c r="H3012">
        <f>LEN(Tabla_Consulta_desde_proyectos[[#This Row],[PRYApath]])/5-1</f>
        <v>1</v>
      </c>
    </row>
    <row r="3013" spans="1:8" hidden="1" x14ac:dyDescent="0.3">
      <c r="A3013" t="s">
        <v>93</v>
      </c>
      <c r="B3013" t="s">
        <v>5636</v>
      </c>
      <c r="C3013" t="s">
        <v>1094</v>
      </c>
      <c r="D3013" t="s">
        <v>7135</v>
      </c>
      <c r="F30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3">
        <f>Tabla_Consulta_desde_proyectos[[#This Row],[PRYRAhoras]]-Tabla_Consulta_desde_proyectos[[#This Row],[Actuales]]</f>
        <v>0</v>
      </c>
      <c r="H3013">
        <f>LEN(Tabla_Consulta_desde_proyectos[[#This Row],[PRYApath]])/5-1</f>
        <v>1</v>
      </c>
    </row>
    <row r="3014" spans="1:8" hidden="1" x14ac:dyDescent="0.3">
      <c r="A3014" t="s">
        <v>93</v>
      </c>
      <c r="B3014" t="s">
        <v>5637</v>
      </c>
      <c r="C3014" t="s">
        <v>3904</v>
      </c>
      <c r="D3014" t="s">
        <v>7136</v>
      </c>
      <c r="F30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4">
        <f>Tabla_Consulta_desde_proyectos[[#This Row],[PRYRAhoras]]-Tabla_Consulta_desde_proyectos[[#This Row],[Actuales]]</f>
        <v>0</v>
      </c>
      <c r="H3014">
        <f>LEN(Tabla_Consulta_desde_proyectos[[#This Row],[PRYApath]])/5-1</f>
        <v>1</v>
      </c>
    </row>
    <row r="3015" spans="1:8" hidden="1" x14ac:dyDescent="0.3">
      <c r="A3015" t="s">
        <v>93</v>
      </c>
      <c r="B3015" t="s">
        <v>5638</v>
      </c>
      <c r="C3015" t="s">
        <v>3905</v>
      </c>
      <c r="D3015" t="s">
        <v>7137</v>
      </c>
      <c r="F30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5">
        <f>Tabla_Consulta_desde_proyectos[[#This Row],[PRYRAhoras]]-Tabla_Consulta_desde_proyectos[[#This Row],[Actuales]]</f>
        <v>0</v>
      </c>
      <c r="H3015">
        <f>LEN(Tabla_Consulta_desde_proyectos[[#This Row],[PRYApath]])/5-1</f>
        <v>1</v>
      </c>
    </row>
    <row r="3016" spans="1:8" hidden="1" x14ac:dyDescent="0.3">
      <c r="A3016" t="s">
        <v>3196</v>
      </c>
      <c r="B3016" t="s">
        <v>1085</v>
      </c>
      <c r="C3016" t="s">
        <v>7761</v>
      </c>
      <c r="D3016" t="s">
        <v>7762</v>
      </c>
      <c r="E3016">
        <v>848</v>
      </c>
      <c r="F30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848</v>
      </c>
      <c r="G3016">
        <f>Tabla_Consulta_desde_proyectos[[#This Row],[PRYRAhoras]]-Tabla_Consulta_desde_proyectos[[#This Row],[Actuales]]</f>
        <v>0</v>
      </c>
      <c r="H3016">
        <f>LEN(Tabla_Consulta_desde_proyectos[[#This Row],[PRYApath]])/5-1</f>
        <v>0</v>
      </c>
    </row>
    <row r="3017" spans="1:8" hidden="1" x14ac:dyDescent="0.3">
      <c r="A3017" t="s">
        <v>3196</v>
      </c>
      <c r="B3017" t="s">
        <v>1086</v>
      </c>
      <c r="C3017" t="s">
        <v>7763</v>
      </c>
      <c r="D3017" t="s">
        <v>7746</v>
      </c>
      <c r="F30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7">
        <f>Tabla_Consulta_desde_proyectos[[#This Row],[PRYRAhoras]]-Tabla_Consulta_desde_proyectos[[#This Row],[Actuales]]</f>
        <v>0</v>
      </c>
      <c r="H3017">
        <f>LEN(Tabla_Consulta_desde_proyectos[[#This Row],[PRYApath]])/5-1</f>
        <v>1</v>
      </c>
    </row>
    <row r="3018" spans="1:8" hidden="1" x14ac:dyDescent="0.3">
      <c r="A3018" t="s">
        <v>3196</v>
      </c>
      <c r="B3018" t="s">
        <v>1097</v>
      </c>
      <c r="C3018" t="s">
        <v>326</v>
      </c>
      <c r="D3018" t="s">
        <v>7764</v>
      </c>
      <c r="E3018">
        <v>848</v>
      </c>
      <c r="F30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848</v>
      </c>
      <c r="G3018">
        <f>Tabla_Consulta_desde_proyectos[[#This Row],[PRYRAhoras]]-Tabla_Consulta_desde_proyectos[[#This Row],[Actuales]]</f>
        <v>0</v>
      </c>
      <c r="H3018">
        <f>LEN(Tabla_Consulta_desde_proyectos[[#This Row],[PRYApath]])/5-1</f>
        <v>1</v>
      </c>
    </row>
    <row r="3019" spans="1:8" hidden="1" x14ac:dyDescent="0.3">
      <c r="A3019" t="s">
        <v>3196</v>
      </c>
      <c r="B3019" t="s">
        <v>1089</v>
      </c>
      <c r="C3019" t="s">
        <v>7765</v>
      </c>
      <c r="D3019" t="s">
        <v>7766</v>
      </c>
      <c r="F30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19">
        <f>Tabla_Consulta_desde_proyectos[[#This Row],[PRYRAhoras]]-Tabla_Consulta_desde_proyectos[[#This Row],[Actuales]]</f>
        <v>0</v>
      </c>
      <c r="H3019">
        <f>LEN(Tabla_Consulta_desde_proyectos[[#This Row],[PRYApath]])/5-1</f>
        <v>0</v>
      </c>
    </row>
    <row r="3020" spans="1:8" hidden="1" x14ac:dyDescent="0.3">
      <c r="A3020" t="s">
        <v>96</v>
      </c>
      <c r="B3020" t="s">
        <v>1085</v>
      </c>
      <c r="C3020" t="s">
        <v>7767</v>
      </c>
      <c r="D3020" t="s">
        <v>7768</v>
      </c>
      <c r="E3020">
        <v>2259.2800000000002</v>
      </c>
      <c r="F30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2259.2799999999997</v>
      </c>
      <c r="G3020">
        <f>Tabla_Consulta_desde_proyectos[[#This Row],[PRYRAhoras]]-Tabla_Consulta_desde_proyectos[[#This Row],[Actuales]]</f>
        <v>0</v>
      </c>
      <c r="H3020">
        <f>LEN(Tabla_Consulta_desde_proyectos[[#This Row],[PRYApath]])/5-1</f>
        <v>0</v>
      </c>
    </row>
    <row r="3021" spans="1:8" hidden="1" x14ac:dyDescent="0.3">
      <c r="A3021" t="s">
        <v>96</v>
      </c>
      <c r="B3021" t="s">
        <v>1086</v>
      </c>
      <c r="C3021" t="s">
        <v>326</v>
      </c>
      <c r="D3021" t="s">
        <v>7769</v>
      </c>
      <c r="E3021">
        <v>325.25</v>
      </c>
      <c r="F30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325.25</v>
      </c>
      <c r="G3021">
        <f>Tabla_Consulta_desde_proyectos[[#This Row],[PRYRAhoras]]-Tabla_Consulta_desde_proyectos[[#This Row],[Actuales]]</f>
        <v>0</v>
      </c>
      <c r="H3021">
        <f>LEN(Tabla_Consulta_desde_proyectos[[#This Row],[PRYApath]])/5-1</f>
        <v>1</v>
      </c>
    </row>
    <row r="3022" spans="1:8" hidden="1" x14ac:dyDescent="0.3">
      <c r="A3022" t="s">
        <v>96</v>
      </c>
      <c r="B3022" t="s">
        <v>1097</v>
      </c>
      <c r="C3022" t="s">
        <v>1087</v>
      </c>
      <c r="D3022" t="s">
        <v>7770</v>
      </c>
      <c r="E3022">
        <v>230</v>
      </c>
      <c r="F30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230</v>
      </c>
      <c r="G3022">
        <f>Tabla_Consulta_desde_proyectos[[#This Row],[PRYRAhoras]]-Tabla_Consulta_desde_proyectos[[#This Row],[Actuales]]</f>
        <v>0</v>
      </c>
      <c r="H3022">
        <f>LEN(Tabla_Consulta_desde_proyectos[[#This Row],[PRYApath]])/5-1</f>
        <v>1</v>
      </c>
    </row>
    <row r="3023" spans="1:8" hidden="1" x14ac:dyDescent="0.3">
      <c r="A3023" t="s">
        <v>96</v>
      </c>
      <c r="B3023" t="s">
        <v>1098</v>
      </c>
      <c r="C3023" t="s">
        <v>7771</v>
      </c>
      <c r="D3023" t="s">
        <v>4537</v>
      </c>
      <c r="E3023">
        <v>797.03</v>
      </c>
      <c r="F30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797.03000000000009</v>
      </c>
      <c r="G3023">
        <f>Tabla_Consulta_desde_proyectos[[#This Row],[PRYRAhoras]]-Tabla_Consulta_desde_proyectos[[#This Row],[Actuales]]</f>
        <v>0</v>
      </c>
      <c r="H3023">
        <f>LEN(Tabla_Consulta_desde_proyectos[[#This Row],[PRYApath]])/5-1</f>
        <v>1</v>
      </c>
    </row>
    <row r="3024" spans="1:8" hidden="1" x14ac:dyDescent="0.3">
      <c r="A3024" t="s">
        <v>96</v>
      </c>
      <c r="B3024" t="s">
        <v>1099</v>
      </c>
      <c r="C3024" t="s">
        <v>7772</v>
      </c>
      <c r="D3024" t="s">
        <v>7773</v>
      </c>
      <c r="E3024">
        <v>12.5</v>
      </c>
      <c r="F30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12.5</v>
      </c>
      <c r="G3024">
        <f>Tabla_Consulta_desde_proyectos[[#This Row],[PRYRAhoras]]-Tabla_Consulta_desde_proyectos[[#This Row],[Actuales]]</f>
        <v>0</v>
      </c>
      <c r="H3024">
        <f>LEN(Tabla_Consulta_desde_proyectos[[#This Row],[PRYApath]])/5-1</f>
        <v>1</v>
      </c>
    </row>
    <row r="3025" spans="1:8" hidden="1" x14ac:dyDescent="0.3">
      <c r="A3025" t="s">
        <v>96</v>
      </c>
      <c r="B3025" t="s">
        <v>1100</v>
      </c>
      <c r="C3025" t="s">
        <v>7774</v>
      </c>
      <c r="D3025" t="s">
        <v>7775</v>
      </c>
      <c r="E3025">
        <v>195.25</v>
      </c>
      <c r="F30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195.25</v>
      </c>
      <c r="G3025">
        <f>Tabla_Consulta_desde_proyectos[[#This Row],[PRYRAhoras]]-Tabla_Consulta_desde_proyectos[[#This Row],[Actuales]]</f>
        <v>0</v>
      </c>
      <c r="H3025">
        <f>LEN(Tabla_Consulta_desde_proyectos[[#This Row],[PRYApath]])/5-1</f>
        <v>1</v>
      </c>
    </row>
    <row r="3026" spans="1:8" hidden="1" x14ac:dyDescent="0.3">
      <c r="A3026" t="s">
        <v>96</v>
      </c>
      <c r="B3026" t="s">
        <v>3576</v>
      </c>
      <c r="C3026" t="s">
        <v>7776</v>
      </c>
      <c r="D3026" t="s">
        <v>7777</v>
      </c>
      <c r="E3026">
        <v>15</v>
      </c>
      <c r="F30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</v>
      </c>
      <c r="G3026">
        <f>Tabla_Consulta_desde_proyectos[[#This Row],[PRYRAhoras]]-Tabla_Consulta_desde_proyectos[[#This Row],[Actuales]]</f>
        <v>0</v>
      </c>
      <c r="H3026">
        <f>LEN(Tabla_Consulta_desde_proyectos[[#This Row],[PRYApath]])/5-1</f>
        <v>1</v>
      </c>
    </row>
    <row r="3027" spans="1:8" hidden="1" x14ac:dyDescent="0.3">
      <c r="A3027" t="s">
        <v>96</v>
      </c>
      <c r="B3027" t="s">
        <v>3846</v>
      </c>
      <c r="C3027" t="s">
        <v>7185</v>
      </c>
      <c r="D3027" t="s">
        <v>7778</v>
      </c>
      <c r="E3027">
        <v>93.5</v>
      </c>
      <c r="F30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93.5</v>
      </c>
      <c r="G3027">
        <f>Tabla_Consulta_desde_proyectos[[#This Row],[PRYRAhoras]]-Tabla_Consulta_desde_proyectos[[#This Row],[Actuales]]</f>
        <v>0</v>
      </c>
      <c r="H3027">
        <f>LEN(Tabla_Consulta_desde_proyectos[[#This Row],[PRYApath]])/5-1</f>
        <v>1</v>
      </c>
    </row>
    <row r="3028" spans="1:8" hidden="1" x14ac:dyDescent="0.3">
      <c r="A3028" t="s">
        <v>96</v>
      </c>
      <c r="B3028" t="s">
        <v>3577</v>
      </c>
      <c r="C3028" t="s">
        <v>7188</v>
      </c>
      <c r="D3028" t="s">
        <v>7779</v>
      </c>
      <c r="E3028">
        <v>113</v>
      </c>
      <c r="F30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113</v>
      </c>
      <c r="G3028">
        <f>Tabla_Consulta_desde_proyectos[[#This Row],[PRYRAhoras]]-Tabla_Consulta_desde_proyectos[[#This Row],[Actuales]]</f>
        <v>0</v>
      </c>
      <c r="H3028">
        <f>LEN(Tabla_Consulta_desde_proyectos[[#This Row],[PRYApath]])/5-1</f>
        <v>1</v>
      </c>
    </row>
    <row r="3029" spans="1:8" hidden="1" x14ac:dyDescent="0.3">
      <c r="A3029" t="s">
        <v>96</v>
      </c>
      <c r="B3029" t="s">
        <v>7144</v>
      </c>
      <c r="C3029" t="s">
        <v>7780</v>
      </c>
      <c r="D3029" t="s">
        <v>7781</v>
      </c>
      <c r="E3029">
        <v>49.5</v>
      </c>
      <c r="F30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49.5</v>
      </c>
      <c r="G3029">
        <f>Tabla_Consulta_desde_proyectos[[#This Row],[PRYRAhoras]]-Tabla_Consulta_desde_proyectos[[#This Row],[Actuales]]</f>
        <v>0</v>
      </c>
      <c r="H3029">
        <f>LEN(Tabla_Consulta_desde_proyectos[[#This Row],[PRYApath]])/5-1</f>
        <v>1</v>
      </c>
    </row>
    <row r="3030" spans="1:8" hidden="1" x14ac:dyDescent="0.3">
      <c r="A3030" t="s">
        <v>96</v>
      </c>
      <c r="B3030" t="s">
        <v>5684</v>
      </c>
      <c r="C3030" t="s">
        <v>7782</v>
      </c>
      <c r="D3030" t="s">
        <v>7111</v>
      </c>
      <c r="E3030">
        <v>4</v>
      </c>
      <c r="F30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030">
        <f>Tabla_Consulta_desde_proyectos[[#This Row],[PRYRAhoras]]-Tabla_Consulta_desde_proyectos[[#This Row],[Actuales]]</f>
        <v>0</v>
      </c>
      <c r="H3030">
        <f>LEN(Tabla_Consulta_desde_proyectos[[#This Row],[PRYApath]])/5-1</f>
        <v>2</v>
      </c>
    </row>
    <row r="3031" spans="1:8" hidden="1" x14ac:dyDescent="0.3">
      <c r="A3031" t="s">
        <v>96</v>
      </c>
      <c r="B3031" t="s">
        <v>5797</v>
      </c>
      <c r="C3031" t="s">
        <v>7783</v>
      </c>
      <c r="D3031" t="s">
        <v>7122</v>
      </c>
      <c r="E3031">
        <v>23.5</v>
      </c>
      <c r="F30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3031">
        <f>Tabla_Consulta_desde_proyectos[[#This Row],[PRYRAhoras]]-Tabla_Consulta_desde_proyectos[[#This Row],[Actuales]]</f>
        <v>0</v>
      </c>
      <c r="H3031">
        <f>LEN(Tabla_Consulta_desde_proyectos[[#This Row],[PRYApath]])/5-1</f>
        <v>2</v>
      </c>
    </row>
    <row r="3032" spans="1:8" hidden="1" x14ac:dyDescent="0.3">
      <c r="A3032" t="s">
        <v>96</v>
      </c>
      <c r="B3032" t="s">
        <v>5798</v>
      </c>
      <c r="C3032" t="s">
        <v>7784</v>
      </c>
      <c r="D3032" t="s">
        <v>7785</v>
      </c>
      <c r="E3032">
        <v>22</v>
      </c>
      <c r="F30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</v>
      </c>
      <c r="G3032">
        <f>Tabla_Consulta_desde_proyectos[[#This Row],[PRYRAhoras]]-Tabla_Consulta_desde_proyectos[[#This Row],[Actuales]]</f>
        <v>0</v>
      </c>
      <c r="H3032">
        <f>LEN(Tabla_Consulta_desde_proyectos[[#This Row],[PRYApath]])/5-1</f>
        <v>2</v>
      </c>
    </row>
    <row r="3033" spans="1:8" hidden="1" x14ac:dyDescent="0.3">
      <c r="A3033" t="s">
        <v>96</v>
      </c>
      <c r="B3033" t="s">
        <v>5685</v>
      </c>
      <c r="C3033" t="s">
        <v>7786</v>
      </c>
      <c r="D3033" t="s">
        <v>7787</v>
      </c>
      <c r="F30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33">
        <f>Tabla_Consulta_desde_proyectos[[#This Row],[PRYRAhoras]]-Tabla_Consulta_desde_proyectos[[#This Row],[Actuales]]</f>
        <v>0</v>
      </c>
      <c r="H3033">
        <f>LEN(Tabla_Consulta_desde_proyectos[[#This Row],[PRYApath]])/5-1</f>
        <v>2</v>
      </c>
    </row>
    <row r="3034" spans="1:8" hidden="1" x14ac:dyDescent="0.3">
      <c r="A3034" t="s">
        <v>96</v>
      </c>
      <c r="B3034" t="s">
        <v>5686</v>
      </c>
      <c r="C3034" t="s">
        <v>7786</v>
      </c>
      <c r="D3034" t="s">
        <v>7787</v>
      </c>
      <c r="F30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34">
        <f>Tabla_Consulta_desde_proyectos[[#This Row],[PRYRAhoras]]-Tabla_Consulta_desde_proyectos[[#This Row],[Actuales]]</f>
        <v>0</v>
      </c>
      <c r="H3034">
        <f>LEN(Tabla_Consulta_desde_proyectos[[#This Row],[PRYApath]])/5-1</f>
        <v>2</v>
      </c>
    </row>
    <row r="3035" spans="1:8" hidden="1" x14ac:dyDescent="0.3">
      <c r="A3035" t="s">
        <v>96</v>
      </c>
      <c r="B3035" t="s">
        <v>5799</v>
      </c>
      <c r="C3035" t="s">
        <v>7788</v>
      </c>
      <c r="D3035" t="s">
        <v>7789</v>
      </c>
      <c r="E3035">
        <v>73.25</v>
      </c>
      <c r="F30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73.25</v>
      </c>
      <c r="G3035">
        <f>Tabla_Consulta_desde_proyectos[[#This Row],[PRYRAhoras]]-Tabla_Consulta_desde_proyectos[[#This Row],[Actuales]]</f>
        <v>0</v>
      </c>
      <c r="H3035">
        <f>LEN(Tabla_Consulta_desde_proyectos[[#This Row],[PRYApath]])/5-1</f>
        <v>1</v>
      </c>
    </row>
    <row r="3036" spans="1:8" hidden="1" x14ac:dyDescent="0.3">
      <c r="A3036" t="s">
        <v>96</v>
      </c>
      <c r="B3036" t="s">
        <v>4919</v>
      </c>
      <c r="C3036" t="s">
        <v>7790</v>
      </c>
      <c r="D3036" t="s">
        <v>7791</v>
      </c>
      <c r="E3036">
        <v>142.5</v>
      </c>
      <c r="F30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142.5</v>
      </c>
      <c r="G3036">
        <f>Tabla_Consulta_desde_proyectos[[#This Row],[PRYRAhoras]]-Tabla_Consulta_desde_proyectos[[#This Row],[Actuales]]</f>
        <v>0</v>
      </c>
      <c r="H3036">
        <f>LEN(Tabla_Consulta_desde_proyectos[[#This Row],[PRYApath]])/5-1</f>
        <v>1</v>
      </c>
    </row>
    <row r="3037" spans="1:8" hidden="1" x14ac:dyDescent="0.3">
      <c r="A3037" t="s">
        <v>96</v>
      </c>
      <c r="B3037" t="s">
        <v>5800</v>
      </c>
      <c r="C3037" t="s">
        <v>7792</v>
      </c>
      <c r="D3037" t="s">
        <v>7793</v>
      </c>
      <c r="E3037">
        <v>137.5</v>
      </c>
      <c r="F30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137.5</v>
      </c>
      <c r="G3037">
        <f>Tabla_Consulta_desde_proyectos[[#This Row],[PRYRAhoras]]-Tabla_Consulta_desde_proyectos[[#This Row],[Actuales]]</f>
        <v>0</v>
      </c>
      <c r="H3037">
        <f>LEN(Tabla_Consulta_desde_proyectos[[#This Row],[PRYApath]])/5-1</f>
        <v>2</v>
      </c>
    </row>
    <row r="3038" spans="1:8" hidden="1" x14ac:dyDescent="0.3">
      <c r="A3038" t="s">
        <v>96</v>
      </c>
      <c r="B3038" t="s">
        <v>5801</v>
      </c>
      <c r="C3038" t="s">
        <v>7794</v>
      </c>
      <c r="D3038" t="s">
        <v>7795</v>
      </c>
      <c r="E3038">
        <v>2</v>
      </c>
      <c r="F30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038">
        <f>Tabla_Consulta_desde_proyectos[[#This Row],[PRYRAhoras]]-Tabla_Consulta_desde_proyectos[[#This Row],[Actuales]]</f>
        <v>0</v>
      </c>
      <c r="H3038">
        <f>LEN(Tabla_Consulta_desde_proyectos[[#This Row],[PRYApath]])/5-1</f>
        <v>2</v>
      </c>
    </row>
    <row r="3039" spans="1:8" hidden="1" x14ac:dyDescent="0.3">
      <c r="A3039" t="s">
        <v>96</v>
      </c>
      <c r="B3039" t="s">
        <v>5802</v>
      </c>
      <c r="C3039" t="s">
        <v>7796</v>
      </c>
      <c r="D3039" t="s">
        <v>7797</v>
      </c>
      <c r="E3039">
        <v>3</v>
      </c>
      <c r="F30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039">
        <f>Tabla_Consulta_desde_proyectos[[#This Row],[PRYRAhoras]]-Tabla_Consulta_desde_proyectos[[#This Row],[Actuales]]</f>
        <v>0</v>
      </c>
      <c r="H3039">
        <f>LEN(Tabla_Consulta_desde_proyectos[[#This Row],[PRYApath]])/5-1</f>
        <v>2</v>
      </c>
    </row>
    <row r="3040" spans="1:8" hidden="1" x14ac:dyDescent="0.3">
      <c r="A3040" t="s">
        <v>96</v>
      </c>
      <c r="B3040" t="s">
        <v>7798</v>
      </c>
      <c r="C3040" t="s">
        <v>7799</v>
      </c>
      <c r="D3040" t="s">
        <v>7800</v>
      </c>
      <c r="F30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40">
        <f>Tabla_Consulta_desde_proyectos[[#This Row],[PRYRAhoras]]-Tabla_Consulta_desde_proyectos[[#This Row],[Actuales]]</f>
        <v>0</v>
      </c>
      <c r="H3040">
        <f>LEN(Tabla_Consulta_desde_proyectos[[#This Row],[PRYApath]])/5-1</f>
        <v>2</v>
      </c>
    </row>
    <row r="3041" spans="1:8" hidden="1" x14ac:dyDescent="0.3">
      <c r="A3041" t="s">
        <v>96</v>
      </c>
      <c r="B3041" t="s">
        <v>5803</v>
      </c>
      <c r="C3041" t="s">
        <v>7801</v>
      </c>
      <c r="D3041" t="s">
        <v>7802</v>
      </c>
      <c r="E3041">
        <v>5</v>
      </c>
      <c r="F30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3041">
        <f>Tabla_Consulta_desde_proyectos[[#This Row],[PRYRAhoras]]-Tabla_Consulta_desde_proyectos[[#This Row],[Actuales]]</f>
        <v>0</v>
      </c>
      <c r="H3041">
        <f>LEN(Tabla_Consulta_desde_proyectos[[#This Row],[PRYApath]])/5-1</f>
        <v>1</v>
      </c>
    </row>
    <row r="3042" spans="1:8" hidden="1" x14ac:dyDescent="0.3">
      <c r="A3042" t="s">
        <v>96</v>
      </c>
      <c r="B3042" t="s">
        <v>5804</v>
      </c>
      <c r="C3042" t="s">
        <v>7803</v>
      </c>
      <c r="D3042" t="s">
        <v>7804</v>
      </c>
      <c r="E3042">
        <v>171.5</v>
      </c>
      <c r="F30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171.5</v>
      </c>
      <c r="G3042">
        <f>Tabla_Consulta_desde_proyectos[[#This Row],[PRYRAhoras]]-Tabla_Consulta_desde_proyectos[[#This Row],[Actuales]]</f>
        <v>0</v>
      </c>
      <c r="H3042">
        <f>LEN(Tabla_Consulta_desde_proyectos[[#This Row],[PRYApath]])/5-1</f>
        <v>1</v>
      </c>
    </row>
    <row r="3043" spans="1:8" hidden="1" x14ac:dyDescent="0.3">
      <c r="A3043" t="s">
        <v>96</v>
      </c>
      <c r="B3043" t="s">
        <v>7805</v>
      </c>
      <c r="C3043" t="s">
        <v>4341</v>
      </c>
      <c r="D3043" t="s">
        <v>7806</v>
      </c>
      <c r="E3043">
        <v>36</v>
      </c>
      <c r="F30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</v>
      </c>
      <c r="G3043">
        <f>Tabla_Consulta_desde_proyectos[[#This Row],[PRYRAhoras]]-Tabla_Consulta_desde_proyectos[[#This Row],[Actuales]]</f>
        <v>0</v>
      </c>
      <c r="H3043">
        <f>LEN(Tabla_Consulta_desde_proyectos[[#This Row],[PRYApath]])/5-1</f>
        <v>1</v>
      </c>
    </row>
    <row r="3044" spans="1:8" hidden="1" x14ac:dyDescent="0.3">
      <c r="A3044" t="s">
        <v>96</v>
      </c>
      <c r="B3044" t="s">
        <v>5805</v>
      </c>
      <c r="C3044" t="s">
        <v>7807</v>
      </c>
      <c r="D3044" t="s">
        <v>7105</v>
      </c>
      <c r="E3044">
        <v>10.5</v>
      </c>
      <c r="F30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10.5</v>
      </c>
      <c r="G3044">
        <f>Tabla_Consulta_desde_proyectos[[#This Row],[PRYRAhoras]]-Tabla_Consulta_desde_proyectos[[#This Row],[Actuales]]</f>
        <v>0</v>
      </c>
      <c r="H3044">
        <f>LEN(Tabla_Consulta_desde_proyectos[[#This Row],[PRYApath]])/5-1</f>
        <v>2</v>
      </c>
    </row>
    <row r="3045" spans="1:8" hidden="1" x14ac:dyDescent="0.3">
      <c r="A3045" t="s">
        <v>96</v>
      </c>
      <c r="B3045" t="s">
        <v>5806</v>
      </c>
      <c r="C3045" t="s">
        <v>7808</v>
      </c>
      <c r="D3045" t="s">
        <v>7809</v>
      </c>
      <c r="E3045">
        <v>13.5</v>
      </c>
      <c r="F30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13.5</v>
      </c>
      <c r="G3045">
        <f>Tabla_Consulta_desde_proyectos[[#This Row],[PRYRAhoras]]-Tabla_Consulta_desde_proyectos[[#This Row],[Actuales]]</f>
        <v>0</v>
      </c>
      <c r="H3045">
        <f>LEN(Tabla_Consulta_desde_proyectos[[#This Row],[PRYApath]])/5-1</f>
        <v>2</v>
      </c>
    </row>
    <row r="3046" spans="1:8" hidden="1" x14ac:dyDescent="0.3">
      <c r="A3046" t="s">
        <v>96</v>
      </c>
      <c r="B3046" t="s">
        <v>5807</v>
      </c>
      <c r="C3046" t="s">
        <v>7810</v>
      </c>
      <c r="D3046" t="s">
        <v>7113</v>
      </c>
      <c r="E3046">
        <v>2</v>
      </c>
      <c r="F30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046">
        <f>Tabla_Consulta_desde_proyectos[[#This Row],[PRYRAhoras]]-Tabla_Consulta_desde_proyectos[[#This Row],[Actuales]]</f>
        <v>0</v>
      </c>
      <c r="H3046">
        <f>LEN(Tabla_Consulta_desde_proyectos[[#This Row],[PRYApath]])/5-1</f>
        <v>2</v>
      </c>
    </row>
    <row r="3047" spans="1:8" hidden="1" x14ac:dyDescent="0.3">
      <c r="A3047" t="s">
        <v>96</v>
      </c>
      <c r="B3047" t="s">
        <v>5808</v>
      </c>
      <c r="C3047" t="s">
        <v>7811</v>
      </c>
      <c r="D3047" t="s">
        <v>7674</v>
      </c>
      <c r="E3047">
        <v>3.5</v>
      </c>
      <c r="F30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3047">
        <f>Tabla_Consulta_desde_proyectos[[#This Row],[PRYRAhoras]]-Tabla_Consulta_desde_proyectos[[#This Row],[Actuales]]</f>
        <v>0</v>
      </c>
      <c r="H3047">
        <f>LEN(Tabla_Consulta_desde_proyectos[[#This Row],[PRYApath]])/5-1</f>
        <v>2</v>
      </c>
    </row>
    <row r="3048" spans="1:8" hidden="1" x14ac:dyDescent="0.3">
      <c r="A3048" t="s">
        <v>96</v>
      </c>
      <c r="B3048" t="s">
        <v>5809</v>
      </c>
      <c r="C3048" t="s">
        <v>7812</v>
      </c>
      <c r="D3048" t="s">
        <v>4537</v>
      </c>
      <c r="E3048">
        <v>6.5</v>
      </c>
      <c r="F30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3048">
        <f>Tabla_Consulta_desde_proyectos[[#This Row],[PRYRAhoras]]-Tabla_Consulta_desde_proyectos[[#This Row],[Actuales]]</f>
        <v>0</v>
      </c>
      <c r="H3048">
        <f>LEN(Tabla_Consulta_desde_proyectos[[#This Row],[PRYApath]])/5-1</f>
        <v>2</v>
      </c>
    </row>
    <row r="3049" spans="1:8" hidden="1" x14ac:dyDescent="0.3">
      <c r="A3049" t="s">
        <v>3871</v>
      </c>
      <c r="B3049" t="s">
        <v>1085</v>
      </c>
      <c r="C3049" t="s">
        <v>7813</v>
      </c>
      <c r="D3049" t="s">
        <v>3908</v>
      </c>
      <c r="E3049">
        <v>82.35</v>
      </c>
      <c r="F30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82.35</v>
      </c>
      <c r="G3049">
        <f>Tabla_Consulta_desde_proyectos[[#This Row],[PRYRAhoras]]-Tabla_Consulta_desde_proyectos[[#This Row],[Actuales]]</f>
        <v>0</v>
      </c>
      <c r="H3049">
        <f>LEN(Tabla_Consulta_desde_proyectos[[#This Row],[PRYApath]])/5-1</f>
        <v>0</v>
      </c>
    </row>
    <row r="3050" spans="1:8" hidden="1" x14ac:dyDescent="0.3">
      <c r="A3050" t="s">
        <v>3871</v>
      </c>
      <c r="B3050" t="s">
        <v>1086</v>
      </c>
      <c r="C3050" t="s">
        <v>326</v>
      </c>
      <c r="D3050" t="s">
        <v>7814</v>
      </c>
      <c r="E3050">
        <v>12.85</v>
      </c>
      <c r="F30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12.85</v>
      </c>
      <c r="G3050">
        <f>Tabla_Consulta_desde_proyectos[[#This Row],[PRYRAhoras]]-Tabla_Consulta_desde_proyectos[[#This Row],[Actuales]]</f>
        <v>0</v>
      </c>
      <c r="H3050">
        <f>LEN(Tabla_Consulta_desde_proyectos[[#This Row],[PRYApath]])/5-1</f>
        <v>1</v>
      </c>
    </row>
    <row r="3051" spans="1:8" hidden="1" x14ac:dyDescent="0.3">
      <c r="A3051" t="s">
        <v>3871</v>
      </c>
      <c r="B3051" t="s">
        <v>1097</v>
      </c>
      <c r="C3051" t="s">
        <v>1087</v>
      </c>
      <c r="D3051" t="s">
        <v>7815</v>
      </c>
      <c r="E3051">
        <v>45</v>
      </c>
      <c r="F30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45</v>
      </c>
      <c r="G3051">
        <f>Tabla_Consulta_desde_proyectos[[#This Row],[PRYRAhoras]]-Tabla_Consulta_desde_proyectos[[#This Row],[Actuales]]</f>
        <v>0</v>
      </c>
      <c r="H3051">
        <f>LEN(Tabla_Consulta_desde_proyectos[[#This Row],[PRYApath]])/5-1</f>
        <v>1</v>
      </c>
    </row>
    <row r="3052" spans="1:8" hidden="1" x14ac:dyDescent="0.3">
      <c r="A3052" t="s">
        <v>3871</v>
      </c>
      <c r="B3052" t="s">
        <v>1098</v>
      </c>
      <c r="C3052" t="s">
        <v>1088</v>
      </c>
      <c r="D3052" t="s">
        <v>6401</v>
      </c>
      <c r="E3052">
        <v>4.5</v>
      </c>
      <c r="F30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3052">
        <f>Tabla_Consulta_desde_proyectos[[#This Row],[PRYRAhoras]]-Tabla_Consulta_desde_proyectos[[#This Row],[Actuales]]</f>
        <v>0</v>
      </c>
      <c r="H3052">
        <f>LEN(Tabla_Consulta_desde_proyectos[[#This Row],[PRYApath]])/5-1</f>
        <v>1</v>
      </c>
    </row>
    <row r="3053" spans="1:8" hidden="1" x14ac:dyDescent="0.3">
      <c r="A3053" t="s">
        <v>3871</v>
      </c>
      <c r="B3053" t="s">
        <v>1099</v>
      </c>
      <c r="C3053" t="s">
        <v>1092</v>
      </c>
      <c r="D3053" t="s">
        <v>7816</v>
      </c>
      <c r="E3053">
        <v>2</v>
      </c>
      <c r="F30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053">
        <f>Tabla_Consulta_desde_proyectos[[#This Row],[PRYRAhoras]]-Tabla_Consulta_desde_proyectos[[#This Row],[Actuales]]</f>
        <v>0</v>
      </c>
      <c r="H3053">
        <f>LEN(Tabla_Consulta_desde_proyectos[[#This Row],[PRYApath]])/5-1</f>
        <v>1</v>
      </c>
    </row>
    <row r="3054" spans="1:8" hidden="1" x14ac:dyDescent="0.3">
      <c r="A3054" t="s">
        <v>3871</v>
      </c>
      <c r="B3054" t="s">
        <v>1100</v>
      </c>
      <c r="C3054" t="s">
        <v>1093</v>
      </c>
      <c r="D3054" t="s">
        <v>7817</v>
      </c>
      <c r="E3054">
        <v>16</v>
      </c>
      <c r="F30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3054">
        <f>Tabla_Consulta_desde_proyectos[[#This Row],[PRYRAhoras]]-Tabla_Consulta_desde_proyectos[[#This Row],[Actuales]]</f>
        <v>0</v>
      </c>
      <c r="H3054">
        <f>LEN(Tabla_Consulta_desde_proyectos[[#This Row],[PRYApath]])/5-1</f>
        <v>1</v>
      </c>
    </row>
    <row r="3055" spans="1:8" hidden="1" x14ac:dyDescent="0.3">
      <c r="A3055" t="s">
        <v>3871</v>
      </c>
      <c r="B3055" t="s">
        <v>4939</v>
      </c>
      <c r="C3055" t="s">
        <v>326</v>
      </c>
      <c r="D3055" t="s">
        <v>7818</v>
      </c>
      <c r="F30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55">
        <f>Tabla_Consulta_desde_proyectos[[#This Row],[PRYRAhoras]]-Tabla_Consulta_desde_proyectos[[#This Row],[Actuales]]</f>
        <v>0</v>
      </c>
      <c r="H3055">
        <f>LEN(Tabla_Consulta_desde_proyectos[[#This Row],[PRYApath]])/5-1</f>
        <v>2</v>
      </c>
    </row>
    <row r="3056" spans="1:8" hidden="1" x14ac:dyDescent="0.3">
      <c r="A3056" t="s">
        <v>3871</v>
      </c>
      <c r="B3056" t="s">
        <v>4940</v>
      </c>
      <c r="C3056" t="s">
        <v>1087</v>
      </c>
      <c r="D3056" t="s">
        <v>7819</v>
      </c>
      <c r="F30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56">
        <f>Tabla_Consulta_desde_proyectos[[#This Row],[PRYRAhoras]]-Tabla_Consulta_desde_proyectos[[#This Row],[Actuales]]</f>
        <v>0</v>
      </c>
      <c r="H3056">
        <f>LEN(Tabla_Consulta_desde_proyectos[[#This Row],[PRYApath]])/5-1</f>
        <v>2</v>
      </c>
    </row>
    <row r="3057" spans="1:8" hidden="1" x14ac:dyDescent="0.3">
      <c r="A3057" t="s">
        <v>3871</v>
      </c>
      <c r="B3057" t="s">
        <v>4941</v>
      </c>
      <c r="C3057" t="s">
        <v>1088</v>
      </c>
      <c r="D3057" t="s">
        <v>7820</v>
      </c>
      <c r="F30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57">
        <f>Tabla_Consulta_desde_proyectos[[#This Row],[PRYRAhoras]]-Tabla_Consulta_desde_proyectos[[#This Row],[Actuales]]</f>
        <v>0</v>
      </c>
      <c r="H3057">
        <f>LEN(Tabla_Consulta_desde_proyectos[[#This Row],[PRYApath]])/5-1</f>
        <v>2</v>
      </c>
    </row>
    <row r="3058" spans="1:8" hidden="1" x14ac:dyDescent="0.3">
      <c r="A3058" t="s">
        <v>3871</v>
      </c>
      <c r="B3058" t="s">
        <v>4942</v>
      </c>
      <c r="C3058" t="s">
        <v>1092</v>
      </c>
      <c r="D3058" t="s">
        <v>7821</v>
      </c>
      <c r="E3058">
        <v>16</v>
      </c>
      <c r="F30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3058">
        <f>Tabla_Consulta_desde_proyectos[[#This Row],[PRYRAhoras]]-Tabla_Consulta_desde_proyectos[[#This Row],[Actuales]]</f>
        <v>0</v>
      </c>
      <c r="H3058">
        <f>LEN(Tabla_Consulta_desde_proyectos[[#This Row],[PRYApath]])/5-1</f>
        <v>2</v>
      </c>
    </row>
    <row r="3059" spans="1:8" hidden="1" x14ac:dyDescent="0.3">
      <c r="A3059" t="s">
        <v>3871</v>
      </c>
      <c r="B3059" t="s">
        <v>3576</v>
      </c>
      <c r="C3059" t="s">
        <v>1094</v>
      </c>
      <c r="D3059" t="s">
        <v>7822</v>
      </c>
      <c r="F30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59">
        <f>Tabla_Consulta_desde_proyectos[[#This Row],[PRYRAhoras]]-Tabla_Consulta_desde_proyectos[[#This Row],[Actuales]]</f>
        <v>0</v>
      </c>
      <c r="H3059">
        <f>LEN(Tabla_Consulta_desde_proyectos[[#This Row],[PRYApath]])/5-1</f>
        <v>1</v>
      </c>
    </row>
    <row r="3060" spans="1:8" hidden="1" x14ac:dyDescent="0.3">
      <c r="A3060" t="s">
        <v>3871</v>
      </c>
      <c r="B3060" t="s">
        <v>4943</v>
      </c>
      <c r="C3060" t="s">
        <v>326</v>
      </c>
      <c r="D3060" t="s">
        <v>7823</v>
      </c>
      <c r="F30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0">
        <f>Tabla_Consulta_desde_proyectos[[#This Row],[PRYRAhoras]]-Tabla_Consulta_desde_proyectos[[#This Row],[Actuales]]</f>
        <v>0</v>
      </c>
      <c r="H3060">
        <f>LEN(Tabla_Consulta_desde_proyectos[[#This Row],[PRYApath]])/5-1</f>
        <v>2</v>
      </c>
    </row>
    <row r="3061" spans="1:8" hidden="1" x14ac:dyDescent="0.3">
      <c r="A3061" t="s">
        <v>3871</v>
      </c>
      <c r="B3061" t="s">
        <v>4944</v>
      </c>
      <c r="C3061" t="s">
        <v>1087</v>
      </c>
      <c r="D3061" t="s">
        <v>7824</v>
      </c>
      <c r="F30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1">
        <f>Tabla_Consulta_desde_proyectos[[#This Row],[PRYRAhoras]]-Tabla_Consulta_desde_proyectos[[#This Row],[Actuales]]</f>
        <v>0</v>
      </c>
      <c r="H3061">
        <f>LEN(Tabla_Consulta_desde_proyectos[[#This Row],[PRYApath]])/5-1</f>
        <v>2</v>
      </c>
    </row>
    <row r="3062" spans="1:8" hidden="1" x14ac:dyDescent="0.3">
      <c r="A3062" t="s">
        <v>3871</v>
      </c>
      <c r="B3062" t="s">
        <v>4945</v>
      </c>
      <c r="C3062" t="s">
        <v>1088</v>
      </c>
      <c r="D3062" t="s">
        <v>7825</v>
      </c>
      <c r="F30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2">
        <f>Tabla_Consulta_desde_proyectos[[#This Row],[PRYRAhoras]]-Tabla_Consulta_desde_proyectos[[#This Row],[Actuales]]</f>
        <v>0</v>
      </c>
      <c r="H3062">
        <f>LEN(Tabla_Consulta_desde_proyectos[[#This Row],[PRYApath]])/5-1</f>
        <v>2</v>
      </c>
    </row>
    <row r="3063" spans="1:8" hidden="1" x14ac:dyDescent="0.3">
      <c r="A3063" t="s">
        <v>3871</v>
      </c>
      <c r="B3063" t="s">
        <v>4946</v>
      </c>
      <c r="C3063" t="s">
        <v>1092</v>
      </c>
      <c r="D3063" t="s">
        <v>7826</v>
      </c>
      <c r="F30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3">
        <f>Tabla_Consulta_desde_proyectos[[#This Row],[PRYRAhoras]]-Tabla_Consulta_desde_proyectos[[#This Row],[Actuales]]</f>
        <v>0</v>
      </c>
      <c r="H3063">
        <f>LEN(Tabla_Consulta_desde_proyectos[[#This Row],[PRYApath]])/5-1</f>
        <v>2</v>
      </c>
    </row>
    <row r="3064" spans="1:8" hidden="1" x14ac:dyDescent="0.3">
      <c r="A3064" t="s">
        <v>3871</v>
      </c>
      <c r="B3064" t="s">
        <v>3846</v>
      </c>
      <c r="C3064" t="s">
        <v>3904</v>
      </c>
      <c r="D3064" t="s">
        <v>7827</v>
      </c>
      <c r="E3064">
        <v>2</v>
      </c>
      <c r="F30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064">
        <f>Tabla_Consulta_desde_proyectos[[#This Row],[PRYRAhoras]]-Tabla_Consulta_desde_proyectos[[#This Row],[Actuales]]</f>
        <v>0</v>
      </c>
      <c r="H3064">
        <f>LEN(Tabla_Consulta_desde_proyectos[[#This Row],[PRYApath]])/5-1</f>
        <v>1</v>
      </c>
    </row>
    <row r="3065" spans="1:8" hidden="1" x14ac:dyDescent="0.3">
      <c r="A3065" t="s">
        <v>3871</v>
      </c>
      <c r="B3065" t="s">
        <v>5810</v>
      </c>
      <c r="C3065" t="s">
        <v>326</v>
      </c>
      <c r="D3065" t="s">
        <v>7828</v>
      </c>
      <c r="E3065">
        <v>1</v>
      </c>
      <c r="F30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065">
        <f>Tabla_Consulta_desde_proyectos[[#This Row],[PRYRAhoras]]-Tabla_Consulta_desde_proyectos[[#This Row],[Actuales]]</f>
        <v>0</v>
      </c>
      <c r="H3065">
        <f>LEN(Tabla_Consulta_desde_proyectos[[#This Row],[PRYApath]])/5-1</f>
        <v>2</v>
      </c>
    </row>
    <row r="3066" spans="1:8" hidden="1" x14ac:dyDescent="0.3">
      <c r="A3066" t="s">
        <v>3871</v>
      </c>
      <c r="B3066" t="s">
        <v>7063</v>
      </c>
      <c r="C3066" t="s">
        <v>1087</v>
      </c>
      <c r="D3066" t="s">
        <v>7829</v>
      </c>
      <c r="F30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6">
        <f>Tabla_Consulta_desde_proyectos[[#This Row],[PRYRAhoras]]-Tabla_Consulta_desde_proyectos[[#This Row],[Actuales]]</f>
        <v>0</v>
      </c>
      <c r="H3066">
        <f>LEN(Tabla_Consulta_desde_proyectos[[#This Row],[PRYApath]])/5-1</f>
        <v>2</v>
      </c>
    </row>
    <row r="3067" spans="1:8" hidden="1" x14ac:dyDescent="0.3">
      <c r="A3067" t="s">
        <v>3871</v>
      </c>
      <c r="B3067" t="s">
        <v>5811</v>
      </c>
      <c r="C3067" t="s">
        <v>1088</v>
      </c>
      <c r="D3067" t="s">
        <v>7830</v>
      </c>
      <c r="E3067">
        <v>1</v>
      </c>
      <c r="F30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067">
        <f>Tabla_Consulta_desde_proyectos[[#This Row],[PRYRAhoras]]-Tabla_Consulta_desde_proyectos[[#This Row],[Actuales]]</f>
        <v>0</v>
      </c>
      <c r="H3067">
        <f>LEN(Tabla_Consulta_desde_proyectos[[#This Row],[PRYApath]])/5-1</f>
        <v>2</v>
      </c>
    </row>
    <row r="3068" spans="1:8" hidden="1" x14ac:dyDescent="0.3">
      <c r="A3068" t="s">
        <v>3871</v>
      </c>
      <c r="B3068" t="s">
        <v>1089</v>
      </c>
      <c r="C3068" t="s">
        <v>7528</v>
      </c>
      <c r="D3068" t="s">
        <v>1678</v>
      </c>
      <c r="F30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8">
        <f>Tabla_Consulta_desde_proyectos[[#This Row],[PRYRAhoras]]-Tabla_Consulta_desde_proyectos[[#This Row],[Actuales]]</f>
        <v>0</v>
      </c>
      <c r="H3068">
        <f>LEN(Tabla_Consulta_desde_proyectos[[#This Row],[PRYApath]])/5-1</f>
        <v>0</v>
      </c>
    </row>
    <row r="3069" spans="1:8" hidden="1" x14ac:dyDescent="0.3">
      <c r="A3069" t="s">
        <v>3871</v>
      </c>
      <c r="B3069" t="s">
        <v>1090</v>
      </c>
      <c r="C3069" t="s">
        <v>326</v>
      </c>
      <c r="D3069" t="s">
        <v>7530</v>
      </c>
      <c r="F30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69">
        <f>Tabla_Consulta_desde_proyectos[[#This Row],[PRYRAhoras]]-Tabla_Consulta_desde_proyectos[[#This Row],[Actuales]]</f>
        <v>0</v>
      </c>
      <c r="H3069">
        <f>LEN(Tabla_Consulta_desde_proyectos[[#This Row],[PRYApath]])/5-1</f>
        <v>1</v>
      </c>
    </row>
    <row r="3070" spans="1:8" hidden="1" x14ac:dyDescent="0.3">
      <c r="A3070" t="s">
        <v>3871</v>
      </c>
      <c r="B3070" t="s">
        <v>1091</v>
      </c>
      <c r="C3070" t="s">
        <v>1087</v>
      </c>
      <c r="D3070" t="s">
        <v>7531</v>
      </c>
      <c r="F30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0">
        <f>Tabla_Consulta_desde_proyectos[[#This Row],[PRYRAhoras]]-Tabla_Consulta_desde_proyectos[[#This Row],[Actuales]]</f>
        <v>0</v>
      </c>
      <c r="H3070">
        <f>LEN(Tabla_Consulta_desde_proyectos[[#This Row],[PRYApath]])/5-1</f>
        <v>1</v>
      </c>
    </row>
    <row r="3071" spans="1:8" hidden="1" x14ac:dyDescent="0.3">
      <c r="A3071" t="s">
        <v>3871</v>
      </c>
      <c r="B3071" t="s">
        <v>4539</v>
      </c>
      <c r="C3071" t="s">
        <v>1088</v>
      </c>
      <c r="D3071" t="s">
        <v>7532</v>
      </c>
      <c r="F30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1">
        <f>Tabla_Consulta_desde_proyectos[[#This Row],[PRYRAhoras]]-Tabla_Consulta_desde_proyectos[[#This Row],[Actuales]]</f>
        <v>0</v>
      </c>
      <c r="H3071">
        <f>LEN(Tabla_Consulta_desde_proyectos[[#This Row],[PRYApath]])/5-1</f>
        <v>1</v>
      </c>
    </row>
    <row r="3072" spans="1:8" hidden="1" x14ac:dyDescent="0.3">
      <c r="A3072" t="s">
        <v>3871</v>
      </c>
      <c r="B3072" t="s">
        <v>4542</v>
      </c>
      <c r="C3072" t="s">
        <v>1092</v>
      </c>
      <c r="D3072" t="s">
        <v>7533</v>
      </c>
      <c r="F30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2">
        <f>Tabla_Consulta_desde_proyectos[[#This Row],[PRYRAhoras]]-Tabla_Consulta_desde_proyectos[[#This Row],[Actuales]]</f>
        <v>0</v>
      </c>
      <c r="H3072">
        <f>LEN(Tabla_Consulta_desde_proyectos[[#This Row],[PRYApath]])/5-1</f>
        <v>1</v>
      </c>
    </row>
    <row r="3073" spans="1:8" hidden="1" x14ac:dyDescent="0.3">
      <c r="A3073" t="s">
        <v>3871</v>
      </c>
      <c r="B3073" t="s">
        <v>5386</v>
      </c>
      <c r="C3073" t="s">
        <v>1093</v>
      </c>
      <c r="D3073" t="s">
        <v>7534</v>
      </c>
      <c r="F30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3">
        <f>Tabla_Consulta_desde_proyectos[[#This Row],[PRYRAhoras]]-Tabla_Consulta_desde_proyectos[[#This Row],[Actuales]]</f>
        <v>0</v>
      </c>
      <c r="H3073">
        <f>LEN(Tabla_Consulta_desde_proyectos[[#This Row],[PRYApath]])/5-1</f>
        <v>1</v>
      </c>
    </row>
    <row r="3074" spans="1:8" hidden="1" x14ac:dyDescent="0.3">
      <c r="A3074" t="s">
        <v>3871</v>
      </c>
      <c r="B3074" t="s">
        <v>4965</v>
      </c>
      <c r="C3074" t="s">
        <v>1094</v>
      </c>
      <c r="D3074" t="s">
        <v>7535</v>
      </c>
      <c r="F30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4">
        <f>Tabla_Consulta_desde_proyectos[[#This Row],[PRYRAhoras]]-Tabla_Consulta_desde_proyectos[[#This Row],[Actuales]]</f>
        <v>0</v>
      </c>
      <c r="H3074">
        <f>LEN(Tabla_Consulta_desde_proyectos[[#This Row],[PRYApath]])/5-1</f>
        <v>1</v>
      </c>
    </row>
    <row r="3075" spans="1:8" hidden="1" x14ac:dyDescent="0.3">
      <c r="A3075" t="s">
        <v>3871</v>
      </c>
      <c r="B3075" t="s">
        <v>1095</v>
      </c>
      <c r="C3075" t="s">
        <v>7128</v>
      </c>
      <c r="D3075" t="s">
        <v>7129</v>
      </c>
      <c r="E3075">
        <v>49.75</v>
      </c>
      <c r="F30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49.75</v>
      </c>
      <c r="G3075">
        <f>Tabla_Consulta_desde_proyectos[[#This Row],[PRYRAhoras]]-Tabla_Consulta_desde_proyectos[[#This Row],[Actuales]]</f>
        <v>0</v>
      </c>
      <c r="H3075">
        <f>LEN(Tabla_Consulta_desde_proyectos[[#This Row],[PRYApath]])/5-1</f>
        <v>0</v>
      </c>
    </row>
    <row r="3076" spans="1:8" hidden="1" x14ac:dyDescent="0.3">
      <c r="A3076" t="s">
        <v>3871</v>
      </c>
      <c r="B3076" t="s">
        <v>1096</v>
      </c>
      <c r="C3076" t="s">
        <v>326</v>
      </c>
      <c r="D3076" t="s">
        <v>7130</v>
      </c>
      <c r="E3076">
        <v>47</v>
      </c>
      <c r="F30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47</v>
      </c>
      <c r="G3076">
        <f>Tabla_Consulta_desde_proyectos[[#This Row],[PRYRAhoras]]-Tabla_Consulta_desde_proyectos[[#This Row],[Actuales]]</f>
        <v>0</v>
      </c>
      <c r="H3076">
        <f>LEN(Tabla_Consulta_desde_proyectos[[#This Row],[PRYApath]])/5-1</f>
        <v>1</v>
      </c>
    </row>
    <row r="3077" spans="1:8" hidden="1" x14ac:dyDescent="0.3">
      <c r="A3077" t="s">
        <v>3871</v>
      </c>
      <c r="B3077" t="s">
        <v>3515</v>
      </c>
      <c r="C3077" t="s">
        <v>1087</v>
      </c>
      <c r="D3077" t="s">
        <v>7131</v>
      </c>
      <c r="E3077">
        <v>1.25</v>
      </c>
      <c r="F30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1.25</v>
      </c>
      <c r="G3077">
        <f>Tabla_Consulta_desde_proyectos[[#This Row],[PRYRAhoras]]-Tabla_Consulta_desde_proyectos[[#This Row],[Actuales]]</f>
        <v>0</v>
      </c>
      <c r="H3077">
        <f>LEN(Tabla_Consulta_desde_proyectos[[#This Row],[PRYApath]])/5-1</f>
        <v>1</v>
      </c>
    </row>
    <row r="3078" spans="1:8" hidden="1" x14ac:dyDescent="0.3">
      <c r="A3078" t="s">
        <v>3871</v>
      </c>
      <c r="B3078" t="s">
        <v>3516</v>
      </c>
      <c r="C3078" t="s">
        <v>1088</v>
      </c>
      <c r="D3078" t="s">
        <v>7132</v>
      </c>
      <c r="E3078">
        <v>1</v>
      </c>
      <c r="F30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078">
        <f>Tabla_Consulta_desde_proyectos[[#This Row],[PRYRAhoras]]-Tabla_Consulta_desde_proyectos[[#This Row],[Actuales]]</f>
        <v>0</v>
      </c>
      <c r="H3078">
        <f>LEN(Tabla_Consulta_desde_proyectos[[#This Row],[PRYApath]])/5-1</f>
        <v>1</v>
      </c>
    </row>
    <row r="3079" spans="1:8" hidden="1" x14ac:dyDescent="0.3">
      <c r="A3079" t="s">
        <v>3871</v>
      </c>
      <c r="B3079" t="s">
        <v>3517</v>
      </c>
      <c r="C3079" t="s">
        <v>1092</v>
      </c>
      <c r="D3079" t="s">
        <v>7133</v>
      </c>
      <c r="F30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79">
        <f>Tabla_Consulta_desde_proyectos[[#This Row],[PRYRAhoras]]-Tabla_Consulta_desde_proyectos[[#This Row],[Actuales]]</f>
        <v>0</v>
      </c>
      <c r="H3079">
        <f>LEN(Tabla_Consulta_desde_proyectos[[#This Row],[PRYApath]])/5-1</f>
        <v>1</v>
      </c>
    </row>
    <row r="3080" spans="1:8" hidden="1" x14ac:dyDescent="0.3">
      <c r="A3080" t="s">
        <v>3871</v>
      </c>
      <c r="B3080" t="s">
        <v>5507</v>
      </c>
      <c r="C3080" t="s">
        <v>1093</v>
      </c>
      <c r="D3080" t="s">
        <v>7134</v>
      </c>
      <c r="E3080">
        <v>0.5</v>
      </c>
      <c r="F30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3080">
        <f>Tabla_Consulta_desde_proyectos[[#This Row],[PRYRAhoras]]-Tabla_Consulta_desde_proyectos[[#This Row],[Actuales]]</f>
        <v>0</v>
      </c>
      <c r="H3080">
        <f>LEN(Tabla_Consulta_desde_proyectos[[#This Row],[PRYApath]])/5-1</f>
        <v>1</v>
      </c>
    </row>
    <row r="3081" spans="1:8" hidden="1" x14ac:dyDescent="0.3">
      <c r="A3081" t="s">
        <v>3871</v>
      </c>
      <c r="B3081" t="s">
        <v>5003</v>
      </c>
      <c r="C3081" t="s">
        <v>1094</v>
      </c>
      <c r="D3081" t="s">
        <v>7135</v>
      </c>
      <c r="F30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81">
        <f>Tabla_Consulta_desde_proyectos[[#This Row],[PRYRAhoras]]-Tabla_Consulta_desde_proyectos[[#This Row],[Actuales]]</f>
        <v>0</v>
      </c>
      <c r="H3081">
        <f>LEN(Tabla_Consulta_desde_proyectos[[#This Row],[PRYApath]])/5-1</f>
        <v>1</v>
      </c>
    </row>
    <row r="3082" spans="1:8" hidden="1" x14ac:dyDescent="0.3">
      <c r="A3082" t="s">
        <v>3871</v>
      </c>
      <c r="B3082" t="s">
        <v>5005</v>
      </c>
      <c r="C3082" t="s">
        <v>3904</v>
      </c>
      <c r="D3082" t="s">
        <v>7136</v>
      </c>
      <c r="F30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82">
        <f>Tabla_Consulta_desde_proyectos[[#This Row],[PRYRAhoras]]-Tabla_Consulta_desde_proyectos[[#This Row],[Actuales]]</f>
        <v>0</v>
      </c>
      <c r="H3082">
        <f>LEN(Tabla_Consulta_desde_proyectos[[#This Row],[PRYApath]])/5-1</f>
        <v>1</v>
      </c>
    </row>
    <row r="3083" spans="1:8" hidden="1" x14ac:dyDescent="0.3">
      <c r="A3083" t="s">
        <v>3871</v>
      </c>
      <c r="B3083" t="s">
        <v>5006</v>
      </c>
      <c r="C3083" t="s">
        <v>3905</v>
      </c>
      <c r="D3083" t="s">
        <v>7137</v>
      </c>
      <c r="F30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83">
        <f>Tabla_Consulta_desde_proyectos[[#This Row],[PRYRAhoras]]-Tabla_Consulta_desde_proyectos[[#This Row],[Actuales]]</f>
        <v>0</v>
      </c>
      <c r="H3083">
        <f>LEN(Tabla_Consulta_desde_proyectos[[#This Row],[PRYApath]])/5-1</f>
        <v>1</v>
      </c>
    </row>
    <row r="3084" spans="1:8" hidden="1" x14ac:dyDescent="0.3">
      <c r="A3084" t="s">
        <v>3896</v>
      </c>
      <c r="B3084" t="s">
        <v>1085</v>
      </c>
      <c r="C3084" t="s">
        <v>7831</v>
      </c>
      <c r="D3084" t="s">
        <v>7832</v>
      </c>
      <c r="E3084">
        <v>1715.65</v>
      </c>
      <c r="F30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1715.65</v>
      </c>
      <c r="G3084">
        <f>Tabla_Consulta_desde_proyectos[[#This Row],[PRYRAhoras]]-Tabla_Consulta_desde_proyectos[[#This Row],[Actuales]]</f>
        <v>0</v>
      </c>
      <c r="H3084">
        <f>LEN(Tabla_Consulta_desde_proyectos[[#This Row],[PRYApath]])/5-1</f>
        <v>0</v>
      </c>
    </row>
    <row r="3085" spans="1:8" hidden="1" x14ac:dyDescent="0.3">
      <c r="A3085" t="s">
        <v>3896</v>
      </c>
      <c r="B3085" t="s">
        <v>1086</v>
      </c>
      <c r="C3085" t="s">
        <v>326</v>
      </c>
      <c r="D3085" t="s">
        <v>6958</v>
      </c>
      <c r="E3085">
        <v>13.8</v>
      </c>
      <c r="F30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13.8</v>
      </c>
      <c r="G3085">
        <f>Tabla_Consulta_desde_proyectos[[#This Row],[PRYRAhoras]]-Tabla_Consulta_desde_proyectos[[#This Row],[Actuales]]</f>
        <v>0</v>
      </c>
      <c r="H3085">
        <f>LEN(Tabla_Consulta_desde_proyectos[[#This Row],[PRYApath]])/5-1</f>
        <v>1</v>
      </c>
    </row>
    <row r="3086" spans="1:8" hidden="1" x14ac:dyDescent="0.3">
      <c r="A3086" t="s">
        <v>3896</v>
      </c>
      <c r="B3086" t="s">
        <v>1097</v>
      </c>
      <c r="C3086" t="s">
        <v>1087</v>
      </c>
      <c r="D3086" t="s">
        <v>6960</v>
      </c>
      <c r="E3086">
        <v>1.25</v>
      </c>
      <c r="F30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1.25</v>
      </c>
      <c r="G3086">
        <f>Tabla_Consulta_desde_proyectos[[#This Row],[PRYRAhoras]]-Tabla_Consulta_desde_proyectos[[#This Row],[Actuales]]</f>
        <v>0</v>
      </c>
      <c r="H3086">
        <f>LEN(Tabla_Consulta_desde_proyectos[[#This Row],[PRYApath]])/5-1</f>
        <v>1</v>
      </c>
    </row>
    <row r="3087" spans="1:8" hidden="1" x14ac:dyDescent="0.3">
      <c r="A3087" t="s">
        <v>3896</v>
      </c>
      <c r="B3087" t="s">
        <v>1098</v>
      </c>
      <c r="C3087" t="s">
        <v>1088</v>
      </c>
      <c r="D3087" t="s">
        <v>6931</v>
      </c>
      <c r="E3087">
        <v>19</v>
      </c>
      <c r="F30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3087">
        <f>Tabla_Consulta_desde_proyectos[[#This Row],[PRYRAhoras]]-Tabla_Consulta_desde_proyectos[[#This Row],[Actuales]]</f>
        <v>0</v>
      </c>
      <c r="H3087">
        <f>LEN(Tabla_Consulta_desde_proyectos[[#This Row],[PRYApath]])/5-1</f>
        <v>1</v>
      </c>
    </row>
    <row r="3088" spans="1:8" hidden="1" x14ac:dyDescent="0.3">
      <c r="A3088" t="s">
        <v>3896</v>
      </c>
      <c r="B3088" t="s">
        <v>4930</v>
      </c>
      <c r="C3088" t="s">
        <v>326</v>
      </c>
      <c r="D3088" t="s">
        <v>6933</v>
      </c>
      <c r="E3088">
        <v>19</v>
      </c>
      <c r="F30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3088">
        <f>Tabla_Consulta_desde_proyectos[[#This Row],[PRYRAhoras]]-Tabla_Consulta_desde_proyectos[[#This Row],[Actuales]]</f>
        <v>0</v>
      </c>
      <c r="H3088">
        <f>LEN(Tabla_Consulta_desde_proyectos[[#This Row],[PRYApath]])/5-1</f>
        <v>2</v>
      </c>
    </row>
    <row r="3089" spans="1:8" hidden="1" x14ac:dyDescent="0.3">
      <c r="A3089" t="s">
        <v>3896</v>
      </c>
      <c r="B3089" t="s">
        <v>4931</v>
      </c>
      <c r="C3089" t="s">
        <v>1087</v>
      </c>
      <c r="D3089" t="s">
        <v>6963</v>
      </c>
      <c r="F30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89">
        <f>Tabla_Consulta_desde_proyectos[[#This Row],[PRYRAhoras]]-Tabla_Consulta_desde_proyectos[[#This Row],[Actuales]]</f>
        <v>0</v>
      </c>
      <c r="H3089">
        <f>LEN(Tabla_Consulta_desde_proyectos[[#This Row],[PRYApath]])/5-1</f>
        <v>2</v>
      </c>
    </row>
    <row r="3090" spans="1:8" hidden="1" x14ac:dyDescent="0.3">
      <c r="A3090" t="s">
        <v>3896</v>
      </c>
      <c r="B3090" t="s">
        <v>1099</v>
      </c>
      <c r="C3090" t="s">
        <v>1092</v>
      </c>
      <c r="D3090" t="s">
        <v>6965</v>
      </c>
      <c r="E3090">
        <v>1479.35</v>
      </c>
      <c r="F30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1479.35</v>
      </c>
      <c r="G3090">
        <f>Tabla_Consulta_desde_proyectos[[#This Row],[PRYRAhoras]]-Tabla_Consulta_desde_proyectos[[#This Row],[Actuales]]</f>
        <v>0</v>
      </c>
      <c r="H3090">
        <f>LEN(Tabla_Consulta_desde_proyectos[[#This Row],[PRYApath]])/5-1</f>
        <v>1</v>
      </c>
    </row>
    <row r="3091" spans="1:8" hidden="1" x14ac:dyDescent="0.3">
      <c r="A3091" t="s">
        <v>3896</v>
      </c>
      <c r="B3091" t="s">
        <v>4933</v>
      </c>
      <c r="C3091" t="s">
        <v>326</v>
      </c>
      <c r="D3091" t="s">
        <v>6965</v>
      </c>
      <c r="E3091">
        <v>969.35</v>
      </c>
      <c r="F30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969.34999999999991</v>
      </c>
      <c r="G3091">
        <f>Tabla_Consulta_desde_proyectos[[#This Row],[PRYRAhoras]]-Tabla_Consulta_desde_proyectos[[#This Row],[Actuales]]</f>
        <v>0</v>
      </c>
      <c r="H3091">
        <f>LEN(Tabla_Consulta_desde_proyectos[[#This Row],[PRYApath]])/5-1</f>
        <v>2</v>
      </c>
    </row>
    <row r="3092" spans="1:8" hidden="1" x14ac:dyDescent="0.3">
      <c r="A3092" t="s">
        <v>3896</v>
      </c>
      <c r="B3092" t="s">
        <v>4934</v>
      </c>
      <c r="C3092" t="s">
        <v>1087</v>
      </c>
      <c r="D3092" t="s">
        <v>6966</v>
      </c>
      <c r="E3092">
        <v>187</v>
      </c>
      <c r="F30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187</v>
      </c>
      <c r="G3092">
        <f>Tabla_Consulta_desde_proyectos[[#This Row],[PRYRAhoras]]-Tabla_Consulta_desde_proyectos[[#This Row],[Actuales]]</f>
        <v>0</v>
      </c>
      <c r="H3092">
        <f>LEN(Tabla_Consulta_desde_proyectos[[#This Row],[PRYApath]])/5-1</f>
        <v>2</v>
      </c>
    </row>
    <row r="3093" spans="1:8" hidden="1" x14ac:dyDescent="0.3">
      <c r="A3093" t="s">
        <v>3896</v>
      </c>
      <c r="B3093" t="s">
        <v>4935</v>
      </c>
      <c r="C3093" t="s">
        <v>1088</v>
      </c>
      <c r="D3093" t="s">
        <v>6968</v>
      </c>
      <c r="F30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93">
        <f>Tabla_Consulta_desde_proyectos[[#This Row],[PRYRAhoras]]-Tabla_Consulta_desde_proyectos[[#This Row],[Actuales]]</f>
        <v>0</v>
      </c>
      <c r="H3093">
        <f>LEN(Tabla_Consulta_desde_proyectos[[#This Row],[PRYApath]])/5-1</f>
        <v>2</v>
      </c>
    </row>
    <row r="3094" spans="1:8" hidden="1" x14ac:dyDescent="0.3">
      <c r="A3094" t="s">
        <v>3896</v>
      </c>
      <c r="B3094" t="s">
        <v>4936</v>
      </c>
      <c r="C3094" t="s">
        <v>1092</v>
      </c>
      <c r="D3094" t="s">
        <v>6939</v>
      </c>
      <c r="E3094">
        <v>77.5</v>
      </c>
      <c r="F30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77.5</v>
      </c>
      <c r="G3094">
        <f>Tabla_Consulta_desde_proyectos[[#This Row],[PRYRAhoras]]-Tabla_Consulta_desde_proyectos[[#This Row],[Actuales]]</f>
        <v>0</v>
      </c>
      <c r="H3094">
        <f>LEN(Tabla_Consulta_desde_proyectos[[#This Row],[PRYApath]])/5-1</f>
        <v>2</v>
      </c>
    </row>
    <row r="3095" spans="1:8" hidden="1" x14ac:dyDescent="0.3">
      <c r="A3095" t="s">
        <v>3896</v>
      </c>
      <c r="B3095" t="s">
        <v>4937</v>
      </c>
      <c r="C3095" t="s">
        <v>1093</v>
      </c>
      <c r="D3095" t="s">
        <v>6971</v>
      </c>
      <c r="E3095">
        <v>245.5</v>
      </c>
      <c r="F30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245.5</v>
      </c>
      <c r="G3095">
        <f>Tabla_Consulta_desde_proyectos[[#This Row],[PRYRAhoras]]-Tabla_Consulta_desde_proyectos[[#This Row],[Actuales]]</f>
        <v>0</v>
      </c>
      <c r="H3095">
        <f>LEN(Tabla_Consulta_desde_proyectos[[#This Row],[PRYApath]])/5-1</f>
        <v>2</v>
      </c>
    </row>
    <row r="3096" spans="1:8" hidden="1" x14ac:dyDescent="0.3">
      <c r="A3096" t="s">
        <v>3896</v>
      </c>
      <c r="B3096" t="s">
        <v>1100</v>
      </c>
      <c r="C3096" t="s">
        <v>1093</v>
      </c>
      <c r="D3096" t="s">
        <v>6972</v>
      </c>
      <c r="E3096">
        <v>136.75</v>
      </c>
      <c r="F30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136.75</v>
      </c>
      <c r="G3096">
        <f>Tabla_Consulta_desde_proyectos[[#This Row],[PRYRAhoras]]-Tabla_Consulta_desde_proyectos[[#This Row],[Actuales]]</f>
        <v>0</v>
      </c>
      <c r="H3096">
        <f>LEN(Tabla_Consulta_desde_proyectos[[#This Row],[PRYApath]])/5-1</f>
        <v>1</v>
      </c>
    </row>
    <row r="3097" spans="1:8" hidden="1" x14ac:dyDescent="0.3">
      <c r="A3097" t="s">
        <v>3896</v>
      </c>
      <c r="B3097" t="s">
        <v>3576</v>
      </c>
      <c r="C3097" t="s">
        <v>1094</v>
      </c>
      <c r="D3097" t="s">
        <v>6974</v>
      </c>
      <c r="F30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097">
        <f>Tabla_Consulta_desde_proyectos[[#This Row],[PRYRAhoras]]-Tabla_Consulta_desde_proyectos[[#This Row],[Actuales]]</f>
        <v>0</v>
      </c>
      <c r="H3097">
        <f>LEN(Tabla_Consulta_desde_proyectos[[#This Row],[PRYApath]])/5-1</f>
        <v>1</v>
      </c>
    </row>
    <row r="3098" spans="1:8" hidden="1" x14ac:dyDescent="0.3">
      <c r="A3098" t="s">
        <v>3896</v>
      </c>
      <c r="B3098" t="s">
        <v>3846</v>
      </c>
      <c r="C3098" t="s">
        <v>3904</v>
      </c>
      <c r="D3098" t="s">
        <v>6975</v>
      </c>
      <c r="E3098">
        <v>14.5</v>
      </c>
      <c r="F30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14.5</v>
      </c>
      <c r="G3098">
        <f>Tabla_Consulta_desde_proyectos[[#This Row],[PRYRAhoras]]-Tabla_Consulta_desde_proyectos[[#This Row],[Actuales]]</f>
        <v>0</v>
      </c>
      <c r="H3098">
        <f>LEN(Tabla_Consulta_desde_proyectos[[#This Row],[PRYApath]])/5-1</f>
        <v>1</v>
      </c>
    </row>
    <row r="3099" spans="1:8" hidden="1" x14ac:dyDescent="0.3">
      <c r="A3099" t="s">
        <v>3896</v>
      </c>
      <c r="B3099" t="s">
        <v>3577</v>
      </c>
      <c r="C3099" t="s">
        <v>3905</v>
      </c>
      <c r="D3099" t="s">
        <v>6977</v>
      </c>
      <c r="E3099">
        <v>17.5</v>
      </c>
      <c r="F30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17.5</v>
      </c>
      <c r="G3099">
        <f>Tabla_Consulta_desde_proyectos[[#This Row],[PRYRAhoras]]-Tabla_Consulta_desde_proyectos[[#This Row],[Actuales]]</f>
        <v>0</v>
      </c>
      <c r="H3099">
        <f>LEN(Tabla_Consulta_desde_proyectos[[#This Row],[PRYApath]])/5-1</f>
        <v>1</v>
      </c>
    </row>
    <row r="3100" spans="1:8" hidden="1" x14ac:dyDescent="0.3">
      <c r="A3100" t="s">
        <v>3896</v>
      </c>
      <c r="B3100" t="s">
        <v>4538</v>
      </c>
      <c r="C3100" t="s">
        <v>4336</v>
      </c>
      <c r="D3100" t="s">
        <v>6979</v>
      </c>
      <c r="E3100">
        <v>33.5</v>
      </c>
      <c r="F3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33.5</v>
      </c>
      <c r="G3100">
        <f>Tabla_Consulta_desde_proyectos[[#This Row],[PRYRAhoras]]-Tabla_Consulta_desde_proyectos[[#This Row],[Actuales]]</f>
        <v>0</v>
      </c>
      <c r="H3100">
        <f>LEN(Tabla_Consulta_desde_proyectos[[#This Row],[PRYApath]])/5-1</f>
        <v>1</v>
      </c>
    </row>
    <row r="3101" spans="1:8" hidden="1" x14ac:dyDescent="0.3">
      <c r="A3101" t="s">
        <v>3896</v>
      </c>
      <c r="B3101" t="s">
        <v>7144</v>
      </c>
      <c r="C3101" t="s">
        <v>4337</v>
      </c>
      <c r="D3101" t="s">
        <v>6981</v>
      </c>
      <c r="F3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1">
        <f>Tabla_Consulta_desde_proyectos[[#This Row],[PRYRAhoras]]-Tabla_Consulta_desde_proyectos[[#This Row],[Actuales]]</f>
        <v>0</v>
      </c>
      <c r="H3101">
        <f>LEN(Tabla_Consulta_desde_proyectos[[#This Row],[PRYApath]])/5-1</f>
        <v>1</v>
      </c>
    </row>
    <row r="3102" spans="1:8" hidden="1" x14ac:dyDescent="0.3">
      <c r="A3102" t="s">
        <v>3896</v>
      </c>
      <c r="B3102" t="s">
        <v>5799</v>
      </c>
      <c r="C3102" t="s">
        <v>4338</v>
      </c>
      <c r="D3102" t="s">
        <v>6983</v>
      </c>
      <c r="F3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2">
        <f>Tabla_Consulta_desde_proyectos[[#This Row],[PRYRAhoras]]-Tabla_Consulta_desde_proyectos[[#This Row],[Actuales]]</f>
        <v>0</v>
      </c>
      <c r="H3102">
        <f>LEN(Tabla_Consulta_desde_proyectos[[#This Row],[PRYApath]])/5-1</f>
        <v>1</v>
      </c>
    </row>
    <row r="3103" spans="1:8" hidden="1" x14ac:dyDescent="0.3">
      <c r="A3103" t="s">
        <v>3896</v>
      </c>
      <c r="B3103" t="s">
        <v>7705</v>
      </c>
      <c r="C3103" t="s">
        <v>326</v>
      </c>
      <c r="D3103" t="s">
        <v>6985</v>
      </c>
      <c r="F3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3">
        <f>Tabla_Consulta_desde_proyectos[[#This Row],[PRYRAhoras]]-Tabla_Consulta_desde_proyectos[[#This Row],[Actuales]]</f>
        <v>0</v>
      </c>
      <c r="H3103">
        <f>LEN(Tabla_Consulta_desde_proyectos[[#This Row],[PRYApath]])/5-1</f>
        <v>2</v>
      </c>
    </row>
    <row r="3104" spans="1:8" hidden="1" x14ac:dyDescent="0.3">
      <c r="A3104" t="s">
        <v>3896</v>
      </c>
      <c r="B3104" t="s">
        <v>7706</v>
      </c>
      <c r="C3104" t="s">
        <v>1087</v>
      </c>
      <c r="D3104" t="s">
        <v>6986</v>
      </c>
      <c r="F3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4">
        <f>Tabla_Consulta_desde_proyectos[[#This Row],[PRYRAhoras]]-Tabla_Consulta_desde_proyectos[[#This Row],[Actuales]]</f>
        <v>0</v>
      </c>
      <c r="H3104">
        <f>LEN(Tabla_Consulta_desde_proyectos[[#This Row],[PRYApath]])/5-1</f>
        <v>2</v>
      </c>
    </row>
    <row r="3105" spans="1:8" hidden="1" x14ac:dyDescent="0.3">
      <c r="A3105" t="s">
        <v>3896</v>
      </c>
      <c r="B3105" t="s">
        <v>5680</v>
      </c>
      <c r="C3105" t="s">
        <v>1088</v>
      </c>
      <c r="D3105" t="s">
        <v>6988</v>
      </c>
      <c r="F3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5">
        <f>Tabla_Consulta_desde_proyectos[[#This Row],[PRYRAhoras]]-Tabla_Consulta_desde_proyectos[[#This Row],[Actuales]]</f>
        <v>0</v>
      </c>
      <c r="H3105">
        <f>LEN(Tabla_Consulta_desde_proyectos[[#This Row],[PRYApath]])/5-1</f>
        <v>2</v>
      </c>
    </row>
    <row r="3106" spans="1:8" hidden="1" x14ac:dyDescent="0.3">
      <c r="A3106" t="s">
        <v>3896</v>
      </c>
      <c r="B3106" t="s">
        <v>4919</v>
      </c>
      <c r="C3106" t="s">
        <v>4339</v>
      </c>
      <c r="D3106" t="s">
        <v>6990</v>
      </c>
      <c r="F3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6">
        <f>Tabla_Consulta_desde_proyectos[[#This Row],[PRYRAhoras]]-Tabla_Consulta_desde_proyectos[[#This Row],[Actuales]]</f>
        <v>0</v>
      </c>
      <c r="H3106">
        <f>LEN(Tabla_Consulta_desde_proyectos[[#This Row],[PRYApath]])/5-1</f>
        <v>1</v>
      </c>
    </row>
    <row r="3107" spans="1:8" hidden="1" x14ac:dyDescent="0.3">
      <c r="A3107" t="s">
        <v>3896</v>
      </c>
      <c r="B3107" t="s">
        <v>1089</v>
      </c>
      <c r="C3107" t="s">
        <v>7528</v>
      </c>
      <c r="D3107" t="s">
        <v>7734</v>
      </c>
      <c r="F3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7">
        <f>Tabla_Consulta_desde_proyectos[[#This Row],[PRYRAhoras]]-Tabla_Consulta_desde_proyectos[[#This Row],[Actuales]]</f>
        <v>0</v>
      </c>
      <c r="H3107">
        <f>LEN(Tabla_Consulta_desde_proyectos[[#This Row],[PRYApath]])/5-1</f>
        <v>0</v>
      </c>
    </row>
    <row r="3108" spans="1:8" hidden="1" x14ac:dyDescent="0.3">
      <c r="A3108" t="s">
        <v>3896</v>
      </c>
      <c r="B3108" t="s">
        <v>1090</v>
      </c>
      <c r="C3108" t="s">
        <v>326</v>
      </c>
      <c r="D3108" t="s">
        <v>7530</v>
      </c>
      <c r="F3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8">
        <f>Tabla_Consulta_desde_proyectos[[#This Row],[PRYRAhoras]]-Tabla_Consulta_desde_proyectos[[#This Row],[Actuales]]</f>
        <v>0</v>
      </c>
      <c r="H3108">
        <f>LEN(Tabla_Consulta_desde_proyectos[[#This Row],[PRYApath]])/5-1</f>
        <v>1</v>
      </c>
    </row>
    <row r="3109" spans="1:8" hidden="1" x14ac:dyDescent="0.3">
      <c r="A3109" t="s">
        <v>3896</v>
      </c>
      <c r="B3109" t="s">
        <v>1091</v>
      </c>
      <c r="C3109" t="s">
        <v>1087</v>
      </c>
      <c r="D3109" t="s">
        <v>7531</v>
      </c>
      <c r="F3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09">
        <f>Tabla_Consulta_desde_proyectos[[#This Row],[PRYRAhoras]]-Tabla_Consulta_desde_proyectos[[#This Row],[Actuales]]</f>
        <v>0</v>
      </c>
      <c r="H3109">
        <f>LEN(Tabla_Consulta_desde_proyectos[[#This Row],[PRYApath]])/5-1</f>
        <v>1</v>
      </c>
    </row>
    <row r="3110" spans="1:8" hidden="1" x14ac:dyDescent="0.3">
      <c r="A3110" t="s">
        <v>3896</v>
      </c>
      <c r="B3110" t="s">
        <v>4539</v>
      </c>
      <c r="C3110" t="s">
        <v>1088</v>
      </c>
      <c r="D3110" t="s">
        <v>7532</v>
      </c>
      <c r="F3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0">
        <f>Tabla_Consulta_desde_proyectos[[#This Row],[PRYRAhoras]]-Tabla_Consulta_desde_proyectos[[#This Row],[Actuales]]</f>
        <v>0</v>
      </c>
      <c r="H3110">
        <f>LEN(Tabla_Consulta_desde_proyectos[[#This Row],[PRYApath]])/5-1</f>
        <v>1</v>
      </c>
    </row>
    <row r="3111" spans="1:8" hidden="1" x14ac:dyDescent="0.3">
      <c r="A3111" t="s">
        <v>3896</v>
      </c>
      <c r="B3111" t="s">
        <v>4542</v>
      </c>
      <c r="C3111" t="s">
        <v>1092</v>
      </c>
      <c r="D3111" t="s">
        <v>7533</v>
      </c>
      <c r="F3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1">
        <f>Tabla_Consulta_desde_proyectos[[#This Row],[PRYRAhoras]]-Tabla_Consulta_desde_proyectos[[#This Row],[Actuales]]</f>
        <v>0</v>
      </c>
      <c r="H3111">
        <f>LEN(Tabla_Consulta_desde_proyectos[[#This Row],[PRYApath]])/5-1</f>
        <v>1</v>
      </c>
    </row>
    <row r="3112" spans="1:8" hidden="1" x14ac:dyDescent="0.3">
      <c r="A3112" t="s">
        <v>3896</v>
      </c>
      <c r="B3112" t="s">
        <v>5386</v>
      </c>
      <c r="C3112" t="s">
        <v>1093</v>
      </c>
      <c r="D3112" t="s">
        <v>7534</v>
      </c>
      <c r="F3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2">
        <f>Tabla_Consulta_desde_proyectos[[#This Row],[PRYRAhoras]]-Tabla_Consulta_desde_proyectos[[#This Row],[Actuales]]</f>
        <v>0</v>
      </c>
      <c r="H3112">
        <f>LEN(Tabla_Consulta_desde_proyectos[[#This Row],[PRYApath]])/5-1</f>
        <v>1</v>
      </c>
    </row>
    <row r="3113" spans="1:8" hidden="1" x14ac:dyDescent="0.3">
      <c r="A3113" t="s">
        <v>3896</v>
      </c>
      <c r="B3113" t="s">
        <v>4965</v>
      </c>
      <c r="C3113" t="s">
        <v>1094</v>
      </c>
      <c r="D3113" t="s">
        <v>7535</v>
      </c>
      <c r="F3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3">
        <f>Tabla_Consulta_desde_proyectos[[#This Row],[PRYRAhoras]]-Tabla_Consulta_desde_proyectos[[#This Row],[Actuales]]</f>
        <v>0</v>
      </c>
      <c r="H3113">
        <f>LEN(Tabla_Consulta_desde_proyectos[[#This Row],[PRYApath]])/5-1</f>
        <v>1</v>
      </c>
    </row>
    <row r="3114" spans="1:8" hidden="1" x14ac:dyDescent="0.3">
      <c r="A3114" t="s">
        <v>3896</v>
      </c>
      <c r="B3114" t="s">
        <v>1095</v>
      </c>
      <c r="C3114" t="s">
        <v>7161</v>
      </c>
      <c r="D3114" t="s">
        <v>7833</v>
      </c>
      <c r="F3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4">
        <f>Tabla_Consulta_desde_proyectos[[#This Row],[PRYRAhoras]]-Tabla_Consulta_desde_proyectos[[#This Row],[Actuales]]</f>
        <v>0</v>
      </c>
      <c r="H3114">
        <f>LEN(Tabla_Consulta_desde_proyectos[[#This Row],[PRYApath]])/5-1</f>
        <v>0</v>
      </c>
    </row>
    <row r="3115" spans="1:8" hidden="1" x14ac:dyDescent="0.3">
      <c r="A3115" t="s">
        <v>3896</v>
      </c>
      <c r="B3115" t="s">
        <v>1096</v>
      </c>
      <c r="C3115" t="s">
        <v>326</v>
      </c>
      <c r="D3115" t="s">
        <v>7088</v>
      </c>
      <c r="F3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5">
        <f>Tabla_Consulta_desde_proyectos[[#This Row],[PRYRAhoras]]-Tabla_Consulta_desde_proyectos[[#This Row],[Actuales]]</f>
        <v>0</v>
      </c>
      <c r="H3115">
        <f>LEN(Tabla_Consulta_desde_proyectos[[#This Row],[PRYApath]])/5-1</f>
        <v>1</v>
      </c>
    </row>
    <row r="3116" spans="1:8" hidden="1" x14ac:dyDescent="0.3">
      <c r="A3116" t="s">
        <v>3896</v>
      </c>
      <c r="B3116" t="s">
        <v>3515</v>
      </c>
      <c r="C3116" t="s">
        <v>1087</v>
      </c>
      <c r="D3116" t="s">
        <v>7089</v>
      </c>
      <c r="F3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6">
        <f>Tabla_Consulta_desde_proyectos[[#This Row],[PRYRAhoras]]-Tabla_Consulta_desde_proyectos[[#This Row],[Actuales]]</f>
        <v>0</v>
      </c>
      <c r="H3116">
        <f>LEN(Tabla_Consulta_desde_proyectos[[#This Row],[PRYApath]])/5-1</f>
        <v>1</v>
      </c>
    </row>
    <row r="3117" spans="1:8" hidden="1" x14ac:dyDescent="0.3">
      <c r="A3117" t="s">
        <v>3896</v>
      </c>
      <c r="B3117" t="s">
        <v>3516</v>
      </c>
      <c r="C3117" t="s">
        <v>1088</v>
      </c>
      <c r="D3117" t="s">
        <v>7090</v>
      </c>
      <c r="F3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7">
        <f>Tabla_Consulta_desde_proyectos[[#This Row],[PRYRAhoras]]-Tabla_Consulta_desde_proyectos[[#This Row],[Actuales]]</f>
        <v>0</v>
      </c>
      <c r="H3117">
        <f>LEN(Tabla_Consulta_desde_proyectos[[#This Row],[PRYApath]])/5-1</f>
        <v>1</v>
      </c>
    </row>
    <row r="3118" spans="1:8" hidden="1" x14ac:dyDescent="0.3">
      <c r="A3118" t="s">
        <v>3896</v>
      </c>
      <c r="B3118" t="s">
        <v>3517</v>
      </c>
      <c r="C3118" t="s">
        <v>1092</v>
      </c>
      <c r="D3118" t="s">
        <v>7091</v>
      </c>
      <c r="F3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8">
        <f>Tabla_Consulta_desde_proyectos[[#This Row],[PRYRAhoras]]-Tabla_Consulta_desde_proyectos[[#This Row],[Actuales]]</f>
        <v>0</v>
      </c>
      <c r="H3118">
        <f>LEN(Tabla_Consulta_desde_proyectos[[#This Row],[PRYApath]])/5-1</f>
        <v>1</v>
      </c>
    </row>
    <row r="3119" spans="1:8" hidden="1" x14ac:dyDescent="0.3">
      <c r="A3119" t="s">
        <v>3896</v>
      </c>
      <c r="B3119" t="s">
        <v>5507</v>
      </c>
      <c r="C3119" t="s">
        <v>1093</v>
      </c>
      <c r="D3119" t="s">
        <v>7092</v>
      </c>
      <c r="F3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19">
        <f>Tabla_Consulta_desde_proyectos[[#This Row],[PRYRAhoras]]-Tabla_Consulta_desde_proyectos[[#This Row],[Actuales]]</f>
        <v>0</v>
      </c>
      <c r="H3119">
        <f>LEN(Tabla_Consulta_desde_proyectos[[#This Row],[PRYApath]])/5-1</f>
        <v>1</v>
      </c>
    </row>
    <row r="3120" spans="1:8" hidden="1" x14ac:dyDescent="0.3">
      <c r="A3120" t="s">
        <v>3896</v>
      </c>
      <c r="B3120" t="s">
        <v>5003</v>
      </c>
      <c r="C3120" t="s">
        <v>1094</v>
      </c>
      <c r="D3120" t="s">
        <v>7093</v>
      </c>
      <c r="F3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0">
        <f>Tabla_Consulta_desde_proyectos[[#This Row],[PRYRAhoras]]-Tabla_Consulta_desde_proyectos[[#This Row],[Actuales]]</f>
        <v>0</v>
      </c>
      <c r="H3120">
        <f>LEN(Tabla_Consulta_desde_proyectos[[#This Row],[PRYApath]])/5-1</f>
        <v>1</v>
      </c>
    </row>
    <row r="3121" spans="1:8" hidden="1" x14ac:dyDescent="0.3">
      <c r="A3121" t="s">
        <v>3896</v>
      </c>
      <c r="B3121" t="s">
        <v>5005</v>
      </c>
      <c r="C3121" t="s">
        <v>3904</v>
      </c>
      <c r="D3121" t="s">
        <v>7094</v>
      </c>
      <c r="F3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1">
        <f>Tabla_Consulta_desde_proyectos[[#This Row],[PRYRAhoras]]-Tabla_Consulta_desde_proyectos[[#This Row],[Actuales]]</f>
        <v>0</v>
      </c>
      <c r="H3121">
        <f>LEN(Tabla_Consulta_desde_proyectos[[#This Row],[PRYApath]])/5-1</f>
        <v>1</v>
      </c>
    </row>
    <row r="3122" spans="1:8" hidden="1" x14ac:dyDescent="0.3">
      <c r="A3122" t="s">
        <v>3896</v>
      </c>
      <c r="B3122" t="s">
        <v>5006</v>
      </c>
      <c r="C3122" t="s">
        <v>3905</v>
      </c>
      <c r="D3122" t="s">
        <v>7095</v>
      </c>
      <c r="F3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2">
        <f>Tabla_Consulta_desde_proyectos[[#This Row],[PRYRAhoras]]-Tabla_Consulta_desde_proyectos[[#This Row],[Actuales]]</f>
        <v>0</v>
      </c>
      <c r="H3122">
        <f>LEN(Tabla_Consulta_desde_proyectos[[#This Row],[PRYApath]])/5-1</f>
        <v>1</v>
      </c>
    </row>
    <row r="3123" spans="1:8" hidden="1" x14ac:dyDescent="0.3">
      <c r="A3123" t="s">
        <v>3896</v>
      </c>
      <c r="B3123" t="s">
        <v>6410</v>
      </c>
      <c r="C3123" t="s">
        <v>4336</v>
      </c>
      <c r="D3123" t="s">
        <v>7096</v>
      </c>
      <c r="F3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3">
        <f>Tabla_Consulta_desde_proyectos[[#This Row],[PRYRAhoras]]-Tabla_Consulta_desde_proyectos[[#This Row],[Actuales]]</f>
        <v>0</v>
      </c>
      <c r="H3123">
        <f>LEN(Tabla_Consulta_desde_proyectos[[#This Row],[PRYApath]])/5-1</f>
        <v>1</v>
      </c>
    </row>
    <row r="3124" spans="1:8" hidden="1" x14ac:dyDescent="0.3">
      <c r="A3124" t="s">
        <v>3896</v>
      </c>
      <c r="B3124" t="s">
        <v>6411</v>
      </c>
      <c r="C3124" t="s">
        <v>4337</v>
      </c>
      <c r="D3124" t="s">
        <v>7097</v>
      </c>
      <c r="F3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4">
        <f>Tabla_Consulta_desde_proyectos[[#This Row],[PRYRAhoras]]-Tabla_Consulta_desde_proyectos[[#This Row],[Actuales]]</f>
        <v>0</v>
      </c>
      <c r="H3124">
        <f>LEN(Tabla_Consulta_desde_proyectos[[#This Row],[PRYApath]])/5-1</f>
        <v>1</v>
      </c>
    </row>
    <row r="3125" spans="1:8" hidden="1" x14ac:dyDescent="0.3">
      <c r="A3125" t="s">
        <v>3896</v>
      </c>
      <c r="B3125" t="s">
        <v>7099</v>
      </c>
      <c r="C3125" t="s">
        <v>4338</v>
      </c>
      <c r="D3125" t="s">
        <v>7100</v>
      </c>
      <c r="F3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25">
        <f>Tabla_Consulta_desde_proyectos[[#This Row],[PRYRAhoras]]-Tabla_Consulta_desde_proyectos[[#This Row],[Actuales]]</f>
        <v>0</v>
      </c>
      <c r="H3125">
        <f>LEN(Tabla_Consulta_desde_proyectos[[#This Row],[PRYApath]])/5-1</f>
        <v>1</v>
      </c>
    </row>
    <row r="3126" spans="1:8" hidden="1" x14ac:dyDescent="0.3">
      <c r="A3126" t="s">
        <v>3896</v>
      </c>
      <c r="B3126" t="s">
        <v>3877</v>
      </c>
      <c r="C3126" t="s">
        <v>7128</v>
      </c>
      <c r="D3126" t="s">
        <v>7129</v>
      </c>
      <c r="E3126">
        <v>158</v>
      </c>
      <c r="F3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158</v>
      </c>
      <c r="G3126">
        <f>Tabla_Consulta_desde_proyectos[[#This Row],[PRYRAhoras]]-Tabla_Consulta_desde_proyectos[[#This Row],[Actuales]]</f>
        <v>0</v>
      </c>
      <c r="H3126">
        <f>LEN(Tabla_Consulta_desde_proyectos[[#This Row],[PRYApath]])/5-1</f>
        <v>0</v>
      </c>
    </row>
    <row r="3127" spans="1:8" hidden="1" x14ac:dyDescent="0.3">
      <c r="A3127" t="s">
        <v>3896</v>
      </c>
      <c r="B3127" t="s">
        <v>3874</v>
      </c>
      <c r="C3127" t="s">
        <v>326</v>
      </c>
      <c r="D3127" t="s">
        <v>7130</v>
      </c>
      <c r="E3127">
        <v>142.5</v>
      </c>
      <c r="F3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142.5</v>
      </c>
      <c r="G3127">
        <f>Tabla_Consulta_desde_proyectos[[#This Row],[PRYRAhoras]]-Tabla_Consulta_desde_proyectos[[#This Row],[Actuales]]</f>
        <v>0</v>
      </c>
      <c r="H3127">
        <f>LEN(Tabla_Consulta_desde_proyectos[[#This Row],[PRYApath]])/5-1</f>
        <v>1</v>
      </c>
    </row>
    <row r="3128" spans="1:8" hidden="1" x14ac:dyDescent="0.3">
      <c r="A3128" t="s">
        <v>3896</v>
      </c>
      <c r="B3128" t="s">
        <v>4460</v>
      </c>
      <c r="C3128" t="s">
        <v>1087</v>
      </c>
      <c r="D3128" t="s">
        <v>7131</v>
      </c>
      <c r="E3128">
        <v>2</v>
      </c>
      <c r="F3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128">
        <f>Tabla_Consulta_desde_proyectos[[#This Row],[PRYRAhoras]]-Tabla_Consulta_desde_proyectos[[#This Row],[Actuales]]</f>
        <v>0</v>
      </c>
      <c r="H3128">
        <f>LEN(Tabla_Consulta_desde_proyectos[[#This Row],[PRYApath]])/5-1</f>
        <v>1</v>
      </c>
    </row>
    <row r="3129" spans="1:8" hidden="1" x14ac:dyDescent="0.3">
      <c r="A3129" t="s">
        <v>3896</v>
      </c>
      <c r="B3129" t="s">
        <v>4470</v>
      </c>
      <c r="C3129" t="s">
        <v>1088</v>
      </c>
      <c r="D3129" t="s">
        <v>7132</v>
      </c>
      <c r="E3129">
        <v>3.5</v>
      </c>
      <c r="F3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3129">
        <f>Tabla_Consulta_desde_proyectos[[#This Row],[PRYRAhoras]]-Tabla_Consulta_desde_proyectos[[#This Row],[Actuales]]</f>
        <v>0</v>
      </c>
      <c r="H3129">
        <f>LEN(Tabla_Consulta_desde_proyectos[[#This Row],[PRYApath]])/5-1</f>
        <v>1</v>
      </c>
    </row>
    <row r="3130" spans="1:8" hidden="1" x14ac:dyDescent="0.3">
      <c r="A3130" t="s">
        <v>3896</v>
      </c>
      <c r="B3130" t="s">
        <v>4481</v>
      </c>
      <c r="C3130" t="s">
        <v>1092</v>
      </c>
      <c r="D3130" t="s">
        <v>7133</v>
      </c>
      <c r="E3130">
        <v>1.75</v>
      </c>
      <c r="F3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1.75</v>
      </c>
      <c r="G3130">
        <f>Tabla_Consulta_desde_proyectos[[#This Row],[PRYRAhoras]]-Tabla_Consulta_desde_proyectos[[#This Row],[Actuales]]</f>
        <v>0</v>
      </c>
      <c r="H3130">
        <f>LEN(Tabla_Consulta_desde_proyectos[[#This Row],[PRYApath]])/5-1</f>
        <v>1</v>
      </c>
    </row>
    <row r="3131" spans="1:8" hidden="1" x14ac:dyDescent="0.3">
      <c r="A3131" t="s">
        <v>3896</v>
      </c>
      <c r="B3131" t="s">
        <v>4489</v>
      </c>
      <c r="C3131" t="s">
        <v>1093</v>
      </c>
      <c r="D3131" t="s">
        <v>7134</v>
      </c>
      <c r="E3131">
        <v>2.75</v>
      </c>
      <c r="F3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2.75</v>
      </c>
      <c r="G3131">
        <f>Tabla_Consulta_desde_proyectos[[#This Row],[PRYRAhoras]]-Tabla_Consulta_desde_proyectos[[#This Row],[Actuales]]</f>
        <v>0</v>
      </c>
      <c r="H3131">
        <f>LEN(Tabla_Consulta_desde_proyectos[[#This Row],[PRYApath]])/5-1</f>
        <v>1</v>
      </c>
    </row>
    <row r="3132" spans="1:8" hidden="1" x14ac:dyDescent="0.3">
      <c r="A3132" t="s">
        <v>3896</v>
      </c>
      <c r="B3132" t="s">
        <v>5636</v>
      </c>
      <c r="C3132" t="s">
        <v>1094</v>
      </c>
      <c r="D3132" t="s">
        <v>7135</v>
      </c>
      <c r="F3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32">
        <f>Tabla_Consulta_desde_proyectos[[#This Row],[PRYRAhoras]]-Tabla_Consulta_desde_proyectos[[#This Row],[Actuales]]</f>
        <v>0</v>
      </c>
      <c r="H3132">
        <f>LEN(Tabla_Consulta_desde_proyectos[[#This Row],[PRYApath]])/5-1</f>
        <v>1</v>
      </c>
    </row>
    <row r="3133" spans="1:8" hidden="1" x14ac:dyDescent="0.3">
      <c r="A3133" t="s">
        <v>3896</v>
      </c>
      <c r="B3133" t="s">
        <v>5637</v>
      </c>
      <c r="C3133" t="s">
        <v>3904</v>
      </c>
      <c r="D3133" t="s">
        <v>7136</v>
      </c>
      <c r="E3133">
        <v>2.5</v>
      </c>
      <c r="F3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3133">
        <f>Tabla_Consulta_desde_proyectos[[#This Row],[PRYRAhoras]]-Tabla_Consulta_desde_proyectos[[#This Row],[Actuales]]</f>
        <v>0</v>
      </c>
      <c r="H3133">
        <f>LEN(Tabla_Consulta_desde_proyectos[[#This Row],[PRYApath]])/5-1</f>
        <v>1</v>
      </c>
    </row>
    <row r="3134" spans="1:8" hidden="1" x14ac:dyDescent="0.3">
      <c r="A3134" t="s">
        <v>3896</v>
      </c>
      <c r="B3134" t="s">
        <v>5638</v>
      </c>
      <c r="C3134" t="s">
        <v>3905</v>
      </c>
      <c r="D3134" t="s">
        <v>7137</v>
      </c>
      <c r="E3134">
        <v>3</v>
      </c>
      <c r="F3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134">
        <f>Tabla_Consulta_desde_proyectos[[#This Row],[PRYRAhoras]]-Tabla_Consulta_desde_proyectos[[#This Row],[Actuales]]</f>
        <v>0</v>
      </c>
      <c r="H3134">
        <f>LEN(Tabla_Consulta_desde_proyectos[[#This Row],[PRYApath]])/5-1</f>
        <v>1</v>
      </c>
    </row>
    <row r="3135" spans="1:8" hidden="1" x14ac:dyDescent="0.3">
      <c r="A3135" t="s">
        <v>4197</v>
      </c>
      <c r="B3135" t="s">
        <v>1085</v>
      </c>
      <c r="C3135" t="s">
        <v>7834</v>
      </c>
      <c r="D3135" t="s">
        <v>7835</v>
      </c>
      <c r="E3135">
        <v>6444.75</v>
      </c>
      <c r="F3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6444.75</v>
      </c>
      <c r="G3135">
        <f>Tabla_Consulta_desde_proyectos[[#This Row],[PRYRAhoras]]-Tabla_Consulta_desde_proyectos[[#This Row],[Actuales]]</f>
        <v>0</v>
      </c>
      <c r="H3135">
        <f>LEN(Tabla_Consulta_desde_proyectos[[#This Row],[PRYApath]])/5-1</f>
        <v>0</v>
      </c>
    </row>
    <row r="3136" spans="1:8" hidden="1" x14ac:dyDescent="0.3">
      <c r="A3136" t="s">
        <v>4197</v>
      </c>
      <c r="B3136" t="s">
        <v>1086</v>
      </c>
      <c r="C3136" t="s">
        <v>7834</v>
      </c>
      <c r="D3136" t="s">
        <v>7836</v>
      </c>
      <c r="E3136">
        <v>6444.75</v>
      </c>
      <c r="F3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6444.75</v>
      </c>
      <c r="G3136">
        <f>Tabla_Consulta_desde_proyectos[[#This Row],[PRYRAhoras]]-Tabla_Consulta_desde_proyectos[[#This Row],[Actuales]]</f>
        <v>0</v>
      </c>
      <c r="H3136">
        <f>LEN(Tabla_Consulta_desde_proyectos[[#This Row],[PRYApath]])/5-1</f>
        <v>1</v>
      </c>
    </row>
    <row r="3137" spans="1:8" hidden="1" x14ac:dyDescent="0.3">
      <c r="A3137" t="s">
        <v>4197</v>
      </c>
      <c r="B3137" t="s">
        <v>4925</v>
      </c>
      <c r="C3137" t="s">
        <v>326</v>
      </c>
      <c r="D3137" t="s">
        <v>4537</v>
      </c>
      <c r="E3137">
        <v>617.35</v>
      </c>
      <c r="F3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617.35</v>
      </c>
      <c r="G3137">
        <f>Tabla_Consulta_desde_proyectos[[#This Row],[PRYRAhoras]]-Tabla_Consulta_desde_proyectos[[#This Row],[Actuales]]</f>
        <v>0</v>
      </c>
      <c r="H3137">
        <f>LEN(Tabla_Consulta_desde_proyectos[[#This Row],[PRYApath]])/5-1</f>
        <v>2</v>
      </c>
    </row>
    <row r="3138" spans="1:8" hidden="1" x14ac:dyDescent="0.3">
      <c r="A3138" t="s">
        <v>4197</v>
      </c>
      <c r="B3138" t="s">
        <v>4926</v>
      </c>
      <c r="C3138" t="s">
        <v>1087</v>
      </c>
      <c r="D3138" t="s">
        <v>7773</v>
      </c>
      <c r="E3138">
        <v>852</v>
      </c>
      <c r="F3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852</v>
      </c>
      <c r="G3138">
        <f>Tabla_Consulta_desde_proyectos[[#This Row],[PRYRAhoras]]-Tabla_Consulta_desde_proyectos[[#This Row],[Actuales]]</f>
        <v>0</v>
      </c>
      <c r="H3138">
        <f>LEN(Tabla_Consulta_desde_proyectos[[#This Row],[PRYApath]])/5-1</f>
        <v>2</v>
      </c>
    </row>
    <row r="3139" spans="1:8" hidden="1" x14ac:dyDescent="0.3">
      <c r="A3139" t="s">
        <v>4197</v>
      </c>
      <c r="B3139" t="s">
        <v>4927</v>
      </c>
      <c r="C3139" t="s">
        <v>1088</v>
      </c>
      <c r="D3139" t="s">
        <v>7781</v>
      </c>
      <c r="E3139">
        <v>956.9</v>
      </c>
      <c r="F3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956.9</v>
      </c>
      <c r="G3139">
        <f>Tabla_Consulta_desde_proyectos[[#This Row],[PRYRAhoras]]-Tabla_Consulta_desde_proyectos[[#This Row],[Actuales]]</f>
        <v>0</v>
      </c>
      <c r="H3139">
        <f>LEN(Tabla_Consulta_desde_proyectos[[#This Row],[PRYApath]])/5-1</f>
        <v>2</v>
      </c>
    </row>
    <row r="3140" spans="1:8" hidden="1" x14ac:dyDescent="0.3">
      <c r="A3140" t="s">
        <v>4197</v>
      </c>
      <c r="B3140" t="s">
        <v>5812</v>
      </c>
      <c r="C3140" t="s">
        <v>326</v>
      </c>
      <c r="D3140" t="s">
        <v>7785</v>
      </c>
      <c r="E3140">
        <v>16.5</v>
      </c>
      <c r="F3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16.5</v>
      </c>
      <c r="G3140">
        <f>Tabla_Consulta_desde_proyectos[[#This Row],[PRYRAhoras]]-Tabla_Consulta_desde_proyectos[[#This Row],[Actuales]]</f>
        <v>0</v>
      </c>
      <c r="H3140">
        <f>LEN(Tabla_Consulta_desde_proyectos[[#This Row],[PRYApath]])/5-1</f>
        <v>3</v>
      </c>
    </row>
    <row r="3141" spans="1:8" hidden="1" x14ac:dyDescent="0.3">
      <c r="A3141" t="s">
        <v>4197</v>
      </c>
      <c r="B3141" t="s">
        <v>5813</v>
      </c>
      <c r="C3141" t="s">
        <v>1087</v>
      </c>
      <c r="D3141" t="s">
        <v>7122</v>
      </c>
      <c r="E3141">
        <v>915.4</v>
      </c>
      <c r="F3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915.4</v>
      </c>
      <c r="G3141">
        <f>Tabla_Consulta_desde_proyectos[[#This Row],[PRYRAhoras]]-Tabla_Consulta_desde_proyectos[[#This Row],[Actuales]]</f>
        <v>0</v>
      </c>
      <c r="H3141">
        <f>LEN(Tabla_Consulta_desde_proyectos[[#This Row],[PRYApath]])/5-1</f>
        <v>3</v>
      </c>
    </row>
    <row r="3142" spans="1:8" hidden="1" x14ac:dyDescent="0.3">
      <c r="A3142" t="s">
        <v>4197</v>
      </c>
      <c r="B3142" t="s">
        <v>5814</v>
      </c>
      <c r="C3142" t="s">
        <v>1088</v>
      </c>
      <c r="D3142" t="s">
        <v>7111</v>
      </c>
      <c r="E3142">
        <v>1.5</v>
      </c>
      <c r="F3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3142">
        <f>Tabla_Consulta_desde_proyectos[[#This Row],[PRYRAhoras]]-Tabla_Consulta_desde_proyectos[[#This Row],[Actuales]]</f>
        <v>0</v>
      </c>
      <c r="H3142">
        <f>LEN(Tabla_Consulta_desde_proyectos[[#This Row],[PRYApath]])/5-1</f>
        <v>3</v>
      </c>
    </row>
    <row r="3143" spans="1:8" hidden="1" x14ac:dyDescent="0.3">
      <c r="A3143" t="s">
        <v>4197</v>
      </c>
      <c r="B3143" t="s">
        <v>5815</v>
      </c>
      <c r="C3143" t="s">
        <v>1092</v>
      </c>
      <c r="D3143" t="s">
        <v>7837</v>
      </c>
      <c r="E3143">
        <v>23.5</v>
      </c>
      <c r="F3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3143">
        <f>Tabla_Consulta_desde_proyectos[[#This Row],[PRYRAhoras]]-Tabla_Consulta_desde_proyectos[[#This Row],[Actuales]]</f>
        <v>0</v>
      </c>
      <c r="H3143">
        <f>LEN(Tabla_Consulta_desde_proyectos[[#This Row],[PRYApath]])/5-1</f>
        <v>3</v>
      </c>
    </row>
    <row r="3144" spans="1:8" hidden="1" x14ac:dyDescent="0.3">
      <c r="A3144" t="s">
        <v>4197</v>
      </c>
      <c r="B3144" t="s">
        <v>4708</v>
      </c>
      <c r="C3144" t="s">
        <v>1092</v>
      </c>
      <c r="D3144" t="s">
        <v>7838</v>
      </c>
      <c r="E3144">
        <v>3567.75</v>
      </c>
      <c r="F3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3567.75</v>
      </c>
      <c r="G3144">
        <f>Tabla_Consulta_desde_proyectos[[#This Row],[PRYRAhoras]]-Tabla_Consulta_desde_proyectos[[#This Row],[Actuales]]</f>
        <v>0</v>
      </c>
      <c r="H3144">
        <f>LEN(Tabla_Consulta_desde_proyectos[[#This Row],[PRYApath]])/5-1</f>
        <v>2</v>
      </c>
    </row>
    <row r="3145" spans="1:8" hidden="1" x14ac:dyDescent="0.3">
      <c r="A3145" t="s">
        <v>4197</v>
      </c>
      <c r="B3145" t="s">
        <v>6393</v>
      </c>
      <c r="C3145" t="s">
        <v>1093</v>
      </c>
      <c r="D3145" t="s">
        <v>7791</v>
      </c>
      <c r="E3145">
        <v>429.5</v>
      </c>
      <c r="F3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429.5</v>
      </c>
      <c r="G3145">
        <f>Tabla_Consulta_desde_proyectos[[#This Row],[PRYRAhoras]]-Tabla_Consulta_desde_proyectos[[#This Row],[Actuales]]</f>
        <v>0</v>
      </c>
      <c r="H3145">
        <f>LEN(Tabla_Consulta_desde_proyectos[[#This Row],[PRYApath]])/5-1</f>
        <v>2</v>
      </c>
    </row>
    <row r="3146" spans="1:8" hidden="1" x14ac:dyDescent="0.3">
      <c r="A3146" t="s">
        <v>4197</v>
      </c>
      <c r="B3146" t="s">
        <v>5816</v>
      </c>
      <c r="C3146" t="s">
        <v>326</v>
      </c>
      <c r="D3146" t="s">
        <v>7793</v>
      </c>
      <c r="E3146">
        <v>404.5</v>
      </c>
      <c r="F3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404.5</v>
      </c>
      <c r="G3146">
        <f>Tabla_Consulta_desde_proyectos[[#This Row],[PRYRAhoras]]-Tabla_Consulta_desde_proyectos[[#This Row],[Actuales]]</f>
        <v>0</v>
      </c>
      <c r="H3146">
        <f>LEN(Tabla_Consulta_desde_proyectos[[#This Row],[PRYApath]])/5-1</f>
        <v>3</v>
      </c>
    </row>
    <row r="3147" spans="1:8" hidden="1" x14ac:dyDescent="0.3">
      <c r="A3147" t="s">
        <v>4197</v>
      </c>
      <c r="B3147" t="s">
        <v>5817</v>
      </c>
      <c r="C3147" t="s">
        <v>1087</v>
      </c>
      <c r="D3147" t="s">
        <v>7795</v>
      </c>
      <c r="E3147">
        <v>16</v>
      </c>
      <c r="F3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3147">
        <f>Tabla_Consulta_desde_proyectos[[#This Row],[PRYRAhoras]]-Tabla_Consulta_desde_proyectos[[#This Row],[Actuales]]</f>
        <v>0</v>
      </c>
      <c r="H3147">
        <f>LEN(Tabla_Consulta_desde_proyectos[[#This Row],[PRYApath]])/5-1</f>
        <v>3</v>
      </c>
    </row>
    <row r="3148" spans="1:8" hidden="1" x14ac:dyDescent="0.3">
      <c r="A3148" t="s">
        <v>4197</v>
      </c>
      <c r="B3148" t="s">
        <v>5818</v>
      </c>
      <c r="C3148" t="s">
        <v>1088</v>
      </c>
      <c r="D3148" t="s">
        <v>7797</v>
      </c>
      <c r="E3148">
        <v>9</v>
      </c>
      <c r="F3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3148">
        <f>Tabla_Consulta_desde_proyectos[[#This Row],[PRYRAhoras]]-Tabla_Consulta_desde_proyectos[[#This Row],[Actuales]]</f>
        <v>0</v>
      </c>
      <c r="H3148">
        <f>LEN(Tabla_Consulta_desde_proyectos[[#This Row],[PRYApath]])/5-1</f>
        <v>3</v>
      </c>
    </row>
    <row r="3149" spans="1:8" hidden="1" x14ac:dyDescent="0.3">
      <c r="A3149" t="s">
        <v>4197</v>
      </c>
      <c r="B3149" t="s">
        <v>5819</v>
      </c>
      <c r="C3149" t="s">
        <v>1094</v>
      </c>
      <c r="D3149" t="s">
        <v>7839</v>
      </c>
      <c r="E3149">
        <v>4</v>
      </c>
      <c r="F3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149">
        <f>Tabla_Consulta_desde_proyectos[[#This Row],[PRYRAhoras]]-Tabla_Consulta_desde_proyectos[[#This Row],[Actuales]]</f>
        <v>0</v>
      </c>
      <c r="H3149">
        <f>LEN(Tabla_Consulta_desde_proyectos[[#This Row],[PRYApath]])/5-1</f>
        <v>2</v>
      </c>
    </row>
    <row r="3150" spans="1:8" hidden="1" x14ac:dyDescent="0.3">
      <c r="A3150" t="s">
        <v>4197</v>
      </c>
      <c r="B3150" t="s">
        <v>7840</v>
      </c>
      <c r="C3150" t="s">
        <v>3904</v>
      </c>
      <c r="D3150" t="s">
        <v>7841</v>
      </c>
      <c r="E3150">
        <v>17.25</v>
      </c>
      <c r="F3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17.25</v>
      </c>
      <c r="G3150">
        <f>Tabla_Consulta_desde_proyectos[[#This Row],[PRYRAhoras]]-Tabla_Consulta_desde_proyectos[[#This Row],[Actuales]]</f>
        <v>0</v>
      </c>
      <c r="H3150">
        <f>LEN(Tabla_Consulta_desde_proyectos[[#This Row],[PRYApath]])/5-1</f>
        <v>2</v>
      </c>
    </row>
    <row r="3151" spans="1:8" hidden="1" x14ac:dyDescent="0.3">
      <c r="A3151" t="s">
        <v>4197</v>
      </c>
      <c r="B3151" t="s">
        <v>5820</v>
      </c>
      <c r="C3151" t="s">
        <v>326</v>
      </c>
      <c r="D3151" t="s">
        <v>6389</v>
      </c>
      <c r="E3151">
        <v>6.25</v>
      </c>
      <c r="F3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6.25</v>
      </c>
      <c r="G3151">
        <f>Tabla_Consulta_desde_proyectos[[#This Row],[PRYRAhoras]]-Tabla_Consulta_desde_proyectos[[#This Row],[Actuales]]</f>
        <v>0</v>
      </c>
      <c r="H3151">
        <f>LEN(Tabla_Consulta_desde_proyectos[[#This Row],[PRYApath]])/5-1</f>
        <v>3</v>
      </c>
    </row>
    <row r="3152" spans="1:8" hidden="1" x14ac:dyDescent="0.3">
      <c r="A3152" t="s">
        <v>4197</v>
      </c>
      <c r="B3152" t="s">
        <v>5821</v>
      </c>
      <c r="C3152" t="s">
        <v>1087</v>
      </c>
      <c r="D3152" t="s">
        <v>7842</v>
      </c>
      <c r="E3152">
        <v>3</v>
      </c>
      <c r="F3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152">
        <f>Tabla_Consulta_desde_proyectos[[#This Row],[PRYRAhoras]]-Tabla_Consulta_desde_proyectos[[#This Row],[Actuales]]</f>
        <v>0</v>
      </c>
      <c r="H3152">
        <f>LEN(Tabla_Consulta_desde_proyectos[[#This Row],[PRYApath]])/5-1</f>
        <v>3</v>
      </c>
    </row>
    <row r="3153" spans="1:8" hidden="1" x14ac:dyDescent="0.3">
      <c r="A3153" t="s">
        <v>4197</v>
      </c>
      <c r="B3153" t="s">
        <v>5822</v>
      </c>
      <c r="C3153" t="s">
        <v>1088</v>
      </c>
      <c r="D3153" t="s">
        <v>7843</v>
      </c>
      <c r="E3153">
        <v>8</v>
      </c>
      <c r="F3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3153">
        <f>Tabla_Consulta_desde_proyectos[[#This Row],[PRYRAhoras]]-Tabla_Consulta_desde_proyectos[[#This Row],[Actuales]]</f>
        <v>0</v>
      </c>
      <c r="H3153">
        <f>LEN(Tabla_Consulta_desde_proyectos[[#This Row],[PRYApath]])/5-1</f>
        <v>3</v>
      </c>
    </row>
    <row r="3154" spans="1:8" hidden="1" x14ac:dyDescent="0.3">
      <c r="A3154" t="s">
        <v>4197</v>
      </c>
      <c r="B3154" t="s">
        <v>7844</v>
      </c>
      <c r="C3154" t="s">
        <v>3905</v>
      </c>
      <c r="D3154" t="s">
        <v>7845</v>
      </c>
      <c r="F3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54">
        <f>Tabla_Consulta_desde_proyectos[[#This Row],[PRYRAhoras]]-Tabla_Consulta_desde_proyectos[[#This Row],[Actuales]]</f>
        <v>0</v>
      </c>
      <c r="H3154">
        <f>LEN(Tabla_Consulta_desde_proyectos[[#This Row],[PRYApath]])/5-1</f>
        <v>2</v>
      </c>
    </row>
    <row r="3155" spans="1:8" hidden="1" x14ac:dyDescent="0.3">
      <c r="A3155" t="s">
        <v>4658</v>
      </c>
      <c r="B3155" t="s">
        <v>1085</v>
      </c>
      <c r="C3155" t="s">
        <v>7846</v>
      </c>
      <c r="D3155" t="s">
        <v>7847</v>
      </c>
      <c r="E3155">
        <v>282.25</v>
      </c>
      <c r="F3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282.25</v>
      </c>
      <c r="G3155">
        <f>Tabla_Consulta_desde_proyectos[[#This Row],[PRYRAhoras]]-Tabla_Consulta_desde_proyectos[[#This Row],[Actuales]]</f>
        <v>0</v>
      </c>
      <c r="H3155">
        <f>LEN(Tabla_Consulta_desde_proyectos[[#This Row],[PRYApath]])/5-1</f>
        <v>0</v>
      </c>
    </row>
    <row r="3156" spans="1:8" hidden="1" x14ac:dyDescent="0.3">
      <c r="A3156" t="s">
        <v>4658</v>
      </c>
      <c r="B3156" t="s">
        <v>1086</v>
      </c>
      <c r="C3156" t="s">
        <v>7834</v>
      </c>
      <c r="D3156" t="s">
        <v>7835</v>
      </c>
      <c r="E3156">
        <v>282.25</v>
      </c>
      <c r="F3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282.25</v>
      </c>
      <c r="G3156">
        <f>Tabla_Consulta_desde_proyectos[[#This Row],[PRYRAhoras]]-Tabla_Consulta_desde_proyectos[[#This Row],[Actuales]]</f>
        <v>0</v>
      </c>
      <c r="H3156">
        <f>LEN(Tabla_Consulta_desde_proyectos[[#This Row],[PRYApath]])/5-1</f>
        <v>1</v>
      </c>
    </row>
    <row r="3157" spans="1:8" hidden="1" x14ac:dyDescent="0.3">
      <c r="A3157" t="s">
        <v>4658</v>
      </c>
      <c r="B3157" t="s">
        <v>4925</v>
      </c>
      <c r="C3157" t="s">
        <v>326</v>
      </c>
      <c r="D3157" t="s">
        <v>4537</v>
      </c>
      <c r="E3157">
        <v>82.25</v>
      </c>
      <c r="F3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82.25</v>
      </c>
      <c r="G3157">
        <f>Tabla_Consulta_desde_proyectos[[#This Row],[PRYRAhoras]]-Tabla_Consulta_desde_proyectos[[#This Row],[Actuales]]</f>
        <v>0</v>
      </c>
      <c r="H3157">
        <f>LEN(Tabla_Consulta_desde_proyectos[[#This Row],[PRYApath]])/5-1</f>
        <v>2</v>
      </c>
    </row>
    <row r="3158" spans="1:8" hidden="1" x14ac:dyDescent="0.3">
      <c r="A3158" t="s">
        <v>4658</v>
      </c>
      <c r="B3158" t="s">
        <v>4926</v>
      </c>
      <c r="C3158" t="s">
        <v>1087</v>
      </c>
      <c r="D3158" t="s">
        <v>7773</v>
      </c>
      <c r="E3158">
        <v>51</v>
      </c>
      <c r="F3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</v>
      </c>
      <c r="G3158">
        <f>Tabla_Consulta_desde_proyectos[[#This Row],[PRYRAhoras]]-Tabla_Consulta_desde_proyectos[[#This Row],[Actuales]]</f>
        <v>0</v>
      </c>
      <c r="H3158">
        <f>LEN(Tabla_Consulta_desde_proyectos[[#This Row],[PRYApath]])/5-1</f>
        <v>2</v>
      </c>
    </row>
    <row r="3159" spans="1:8" hidden="1" x14ac:dyDescent="0.3">
      <c r="A3159" t="s">
        <v>4658</v>
      </c>
      <c r="B3159" t="s">
        <v>4927</v>
      </c>
      <c r="C3159" t="s">
        <v>1088</v>
      </c>
      <c r="D3159" t="s">
        <v>7781</v>
      </c>
      <c r="E3159">
        <v>4</v>
      </c>
      <c r="F3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159">
        <f>Tabla_Consulta_desde_proyectos[[#This Row],[PRYRAhoras]]-Tabla_Consulta_desde_proyectos[[#This Row],[Actuales]]</f>
        <v>0</v>
      </c>
      <c r="H3159">
        <f>LEN(Tabla_Consulta_desde_proyectos[[#This Row],[PRYApath]])/5-1</f>
        <v>2</v>
      </c>
    </row>
    <row r="3160" spans="1:8" hidden="1" x14ac:dyDescent="0.3">
      <c r="A3160" t="s">
        <v>4658</v>
      </c>
      <c r="B3160" t="s">
        <v>5812</v>
      </c>
      <c r="C3160" t="s">
        <v>326</v>
      </c>
      <c r="D3160" t="s">
        <v>7785</v>
      </c>
      <c r="F3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60">
        <f>Tabla_Consulta_desde_proyectos[[#This Row],[PRYRAhoras]]-Tabla_Consulta_desde_proyectos[[#This Row],[Actuales]]</f>
        <v>0</v>
      </c>
      <c r="H3160">
        <f>LEN(Tabla_Consulta_desde_proyectos[[#This Row],[PRYApath]])/5-1</f>
        <v>3</v>
      </c>
    </row>
    <row r="3161" spans="1:8" hidden="1" x14ac:dyDescent="0.3">
      <c r="A3161" t="s">
        <v>4658</v>
      </c>
      <c r="B3161" t="s">
        <v>5813</v>
      </c>
      <c r="C3161" t="s">
        <v>1087</v>
      </c>
      <c r="D3161" t="s">
        <v>7122</v>
      </c>
      <c r="E3161">
        <v>4</v>
      </c>
      <c r="F3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161">
        <f>Tabla_Consulta_desde_proyectos[[#This Row],[PRYRAhoras]]-Tabla_Consulta_desde_proyectos[[#This Row],[Actuales]]</f>
        <v>0</v>
      </c>
      <c r="H3161">
        <f>LEN(Tabla_Consulta_desde_proyectos[[#This Row],[PRYApath]])/5-1</f>
        <v>3</v>
      </c>
    </row>
    <row r="3162" spans="1:8" hidden="1" x14ac:dyDescent="0.3">
      <c r="A3162" t="s">
        <v>4658</v>
      </c>
      <c r="B3162" t="s">
        <v>5814</v>
      </c>
      <c r="C3162" t="s">
        <v>1088</v>
      </c>
      <c r="D3162" t="s">
        <v>7111</v>
      </c>
      <c r="F3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62">
        <f>Tabla_Consulta_desde_proyectos[[#This Row],[PRYRAhoras]]-Tabla_Consulta_desde_proyectos[[#This Row],[Actuales]]</f>
        <v>0</v>
      </c>
      <c r="H3162">
        <f>LEN(Tabla_Consulta_desde_proyectos[[#This Row],[PRYApath]])/5-1</f>
        <v>3</v>
      </c>
    </row>
    <row r="3163" spans="1:8" hidden="1" x14ac:dyDescent="0.3">
      <c r="A3163" t="s">
        <v>4658</v>
      </c>
      <c r="B3163" t="s">
        <v>5815</v>
      </c>
      <c r="C3163" t="s">
        <v>1092</v>
      </c>
      <c r="D3163" t="s">
        <v>7837</v>
      </c>
      <c r="F3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63">
        <f>Tabla_Consulta_desde_proyectos[[#This Row],[PRYRAhoras]]-Tabla_Consulta_desde_proyectos[[#This Row],[Actuales]]</f>
        <v>0</v>
      </c>
      <c r="H3163">
        <f>LEN(Tabla_Consulta_desde_proyectos[[#This Row],[PRYApath]])/5-1</f>
        <v>3</v>
      </c>
    </row>
    <row r="3164" spans="1:8" hidden="1" x14ac:dyDescent="0.3">
      <c r="A3164" t="s">
        <v>4658</v>
      </c>
      <c r="B3164" t="s">
        <v>4708</v>
      </c>
      <c r="C3164" t="s">
        <v>1092</v>
      </c>
      <c r="D3164" t="s">
        <v>7848</v>
      </c>
      <c r="E3164">
        <v>85</v>
      </c>
      <c r="F3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85</v>
      </c>
      <c r="G3164">
        <f>Tabla_Consulta_desde_proyectos[[#This Row],[PRYRAhoras]]-Tabla_Consulta_desde_proyectos[[#This Row],[Actuales]]</f>
        <v>0</v>
      </c>
      <c r="H3164">
        <f>LEN(Tabla_Consulta_desde_proyectos[[#This Row],[PRYApath]])/5-1</f>
        <v>2</v>
      </c>
    </row>
    <row r="3165" spans="1:8" hidden="1" x14ac:dyDescent="0.3">
      <c r="A3165" t="s">
        <v>4658</v>
      </c>
      <c r="B3165" t="s">
        <v>6393</v>
      </c>
      <c r="C3165" t="s">
        <v>1093</v>
      </c>
      <c r="D3165" t="s">
        <v>7791</v>
      </c>
      <c r="E3165">
        <v>54</v>
      </c>
      <c r="F3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54</v>
      </c>
      <c r="G3165">
        <f>Tabla_Consulta_desde_proyectos[[#This Row],[PRYRAhoras]]-Tabla_Consulta_desde_proyectos[[#This Row],[Actuales]]</f>
        <v>0</v>
      </c>
      <c r="H3165">
        <f>LEN(Tabla_Consulta_desde_proyectos[[#This Row],[PRYApath]])/5-1</f>
        <v>2</v>
      </c>
    </row>
    <row r="3166" spans="1:8" hidden="1" x14ac:dyDescent="0.3">
      <c r="A3166" t="s">
        <v>4658</v>
      </c>
      <c r="B3166" t="s">
        <v>5816</v>
      </c>
      <c r="C3166" t="s">
        <v>326</v>
      </c>
      <c r="D3166" t="s">
        <v>7793</v>
      </c>
      <c r="E3166">
        <v>40</v>
      </c>
      <c r="F3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</v>
      </c>
      <c r="G3166">
        <f>Tabla_Consulta_desde_proyectos[[#This Row],[PRYRAhoras]]-Tabla_Consulta_desde_proyectos[[#This Row],[Actuales]]</f>
        <v>0</v>
      </c>
      <c r="H3166">
        <f>LEN(Tabla_Consulta_desde_proyectos[[#This Row],[PRYApath]])/5-1</f>
        <v>3</v>
      </c>
    </row>
    <row r="3167" spans="1:8" hidden="1" x14ac:dyDescent="0.3">
      <c r="A3167" t="s">
        <v>4658</v>
      </c>
      <c r="B3167" t="s">
        <v>5817</v>
      </c>
      <c r="C3167" t="s">
        <v>1087</v>
      </c>
      <c r="D3167" t="s">
        <v>7795</v>
      </c>
      <c r="E3167">
        <v>11</v>
      </c>
      <c r="F3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3167">
        <f>Tabla_Consulta_desde_proyectos[[#This Row],[PRYRAhoras]]-Tabla_Consulta_desde_proyectos[[#This Row],[Actuales]]</f>
        <v>0</v>
      </c>
      <c r="H3167">
        <f>LEN(Tabla_Consulta_desde_proyectos[[#This Row],[PRYApath]])/5-1</f>
        <v>3</v>
      </c>
    </row>
    <row r="3168" spans="1:8" hidden="1" x14ac:dyDescent="0.3">
      <c r="A3168" t="s">
        <v>4658</v>
      </c>
      <c r="B3168" t="s">
        <v>5818</v>
      </c>
      <c r="C3168" t="s">
        <v>1088</v>
      </c>
      <c r="D3168" t="s">
        <v>7797</v>
      </c>
      <c r="E3168">
        <v>3</v>
      </c>
      <c r="F3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168">
        <f>Tabla_Consulta_desde_proyectos[[#This Row],[PRYRAhoras]]-Tabla_Consulta_desde_proyectos[[#This Row],[Actuales]]</f>
        <v>0</v>
      </c>
      <c r="H3168">
        <f>LEN(Tabla_Consulta_desde_proyectos[[#This Row],[PRYApath]])/5-1</f>
        <v>3</v>
      </c>
    </row>
    <row r="3169" spans="1:8" hidden="1" x14ac:dyDescent="0.3">
      <c r="A3169" t="s">
        <v>4658</v>
      </c>
      <c r="B3169" t="s">
        <v>5819</v>
      </c>
      <c r="C3169" t="s">
        <v>1094</v>
      </c>
      <c r="D3169" t="s">
        <v>7839</v>
      </c>
      <c r="E3169">
        <v>4</v>
      </c>
      <c r="F3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169">
        <f>Tabla_Consulta_desde_proyectos[[#This Row],[PRYRAhoras]]-Tabla_Consulta_desde_proyectos[[#This Row],[Actuales]]</f>
        <v>0</v>
      </c>
      <c r="H3169">
        <f>LEN(Tabla_Consulta_desde_proyectos[[#This Row],[PRYApath]])/5-1</f>
        <v>2</v>
      </c>
    </row>
    <row r="3170" spans="1:8" hidden="1" x14ac:dyDescent="0.3">
      <c r="A3170" t="s">
        <v>4658</v>
      </c>
      <c r="B3170" t="s">
        <v>7840</v>
      </c>
      <c r="C3170" t="s">
        <v>3904</v>
      </c>
      <c r="D3170" t="s">
        <v>7841</v>
      </c>
      <c r="E3170">
        <v>2</v>
      </c>
      <c r="F3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170">
        <f>Tabla_Consulta_desde_proyectos[[#This Row],[PRYRAhoras]]-Tabla_Consulta_desde_proyectos[[#This Row],[Actuales]]</f>
        <v>0</v>
      </c>
      <c r="H3170">
        <f>LEN(Tabla_Consulta_desde_proyectos[[#This Row],[PRYApath]])/5-1</f>
        <v>2</v>
      </c>
    </row>
    <row r="3171" spans="1:8" hidden="1" x14ac:dyDescent="0.3">
      <c r="A3171" t="s">
        <v>4658</v>
      </c>
      <c r="B3171" t="s">
        <v>5820</v>
      </c>
      <c r="C3171" t="s">
        <v>326</v>
      </c>
      <c r="D3171" t="s">
        <v>6389</v>
      </c>
      <c r="F3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1">
        <f>Tabla_Consulta_desde_proyectos[[#This Row],[PRYRAhoras]]-Tabla_Consulta_desde_proyectos[[#This Row],[Actuales]]</f>
        <v>0</v>
      </c>
      <c r="H3171">
        <f>LEN(Tabla_Consulta_desde_proyectos[[#This Row],[PRYApath]])/5-1</f>
        <v>3</v>
      </c>
    </row>
    <row r="3172" spans="1:8" hidden="1" x14ac:dyDescent="0.3">
      <c r="A3172" t="s">
        <v>4658</v>
      </c>
      <c r="B3172" t="s">
        <v>5821</v>
      </c>
      <c r="C3172" t="s">
        <v>1087</v>
      </c>
      <c r="D3172" t="s">
        <v>7842</v>
      </c>
      <c r="E3172">
        <v>2</v>
      </c>
      <c r="F3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172">
        <f>Tabla_Consulta_desde_proyectos[[#This Row],[PRYRAhoras]]-Tabla_Consulta_desde_proyectos[[#This Row],[Actuales]]</f>
        <v>0</v>
      </c>
      <c r="H3172">
        <f>LEN(Tabla_Consulta_desde_proyectos[[#This Row],[PRYApath]])/5-1</f>
        <v>3</v>
      </c>
    </row>
    <row r="3173" spans="1:8" hidden="1" x14ac:dyDescent="0.3">
      <c r="A3173" t="s">
        <v>4658</v>
      </c>
      <c r="B3173" t="s">
        <v>5822</v>
      </c>
      <c r="C3173" t="s">
        <v>1088</v>
      </c>
      <c r="D3173" t="s">
        <v>7843</v>
      </c>
      <c r="F3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3">
        <f>Tabla_Consulta_desde_proyectos[[#This Row],[PRYRAhoras]]-Tabla_Consulta_desde_proyectos[[#This Row],[Actuales]]</f>
        <v>0</v>
      </c>
      <c r="H3173">
        <f>LEN(Tabla_Consulta_desde_proyectos[[#This Row],[PRYApath]])/5-1</f>
        <v>3</v>
      </c>
    </row>
    <row r="3174" spans="1:8" hidden="1" x14ac:dyDescent="0.3">
      <c r="A3174" t="s">
        <v>4658</v>
      </c>
      <c r="B3174" t="s">
        <v>7844</v>
      </c>
      <c r="C3174" t="s">
        <v>3905</v>
      </c>
      <c r="D3174" t="s">
        <v>7845</v>
      </c>
      <c r="F3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4">
        <f>Tabla_Consulta_desde_proyectos[[#This Row],[PRYRAhoras]]-Tabla_Consulta_desde_proyectos[[#This Row],[Actuales]]</f>
        <v>0</v>
      </c>
      <c r="H3174">
        <f>LEN(Tabla_Consulta_desde_proyectos[[#This Row],[PRYApath]])/5-1</f>
        <v>2</v>
      </c>
    </row>
    <row r="3175" spans="1:8" hidden="1" x14ac:dyDescent="0.3">
      <c r="A3175" t="s">
        <v>5823</v>
      </c>
      <c r="B3175" t="s">
        <v>1085</v>
      </c>
      <c r="C3175" t="s">
        <v>7849</v>
      </c>
      <c r="D3175" t="s">
        <v>7850</v>
      </c>
      <c r="F3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5">
        <f>Tabla_Consulta_desde_proyectos[[#This Row],[PRYRAhoras]]-Tabla_Consulta_desde_proyectos[[#This Row],[Actuales]]</f>
        <v>0</v>
      </c>
      <c r="H3175">
        <f>LEN(Tabla_Consulta_desde_proyectos[[#This Row],[PRYApath]])/5-1</f>
        <v>0</v>
      </c>
    </row>
    <row r="3176" spans="1:8" hidden="1" x14ac:dyDescent="0.3">
      <c r="A3176" t="s">
        <v>5823</v>
      </c>
      <c r="B3176" t="s">
        <v>1086</v>
      </c>
      <c r="C3176" t="s">
        <v>326</v>
      </c>
      <c r="D3176" t="s">
        <v>6396</v>
      </c>
      <c r="F3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6">
        <f>Tabla_Consulta_desde_proyectos[[#This Row],[PRYRAhoras]]-Tabla_Consulta_desde_proyectos[[#This Row],[Actuales]]</f>
        <v>0</v>
      </c>
      <c r="H3176">
        <f>LEN(Tabla_Consulta_desde_proyectos[[#This Row],[PRYApath]])/5-1</f>
        <v>1</v>
      </c>
    </row>
    <row r="3177" spans="1:8" hidden="1" x14ac:dyDescent="0.3">
      <c r="A3177" t="s">
        <v>5823</v>
      </c>
      <c r="B3177" t="s">
        <v>1097</v>
      </c>
      <c r="C3177" t="s">
        <v>1087</v>
      </c>
      <c r="D3177" t="s">
        <v>6397</v>
      </c>
      <c r="F3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7">
        <f>Tabla_Consulta_desde_proyectos[[#This Row],[PRYRAhoras]]-Tabla_Consulta_desde_proyectos[[#This Row],[Actuales]]</f>
        <v>0</v>
      </c>
      <c r="H3177">
        <f>LEN(Tabla_Consulta_desde_proyectos[[#This Row],[PRYApath]])/5-1</f>
        <v>1</v>
      </c>
    </row>
    <row r="3178" spans="1:8" hidden="1" x14ac:dyDescent="0.3">
      <c r="A3178" t="s">
        <v>5823</v>
      </c>
      <c r="B3178" t="s">
        <v>1098</v>
      </c>
      <c r="C3178" t="s">
        <v>1088</v>
      </c>
      <c r="D3178" t="s">
        <v>6398</v>
      </c>
      <c r="F3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8">
        <f>Tabla_Consulta_desde_proyectos[[#This Row],[PRYRAhoras]]-Tabla_Consulta_desde_proyectos[[#This Row],[Actuales]]</f>
        <v>0</v>
      </c>
      <c r="H3178">
        <f>LEN(Tabla_Consulta_desde_proyectos[[#This Row],[PRYApath]])/5-1</f>
        <v>1</v>
      </c>
    </row>
    <row r="3179" spans="1:8" hidden="1" x14ac:dyDescent="0.3">
      <c r="A3179" t="s">
        <v>5823</v>
      </c>
      <c r="B3179" t="s">
        <v>1099</v>
      </c>
      <c r="C3179" t="s">
        <v>1092</v>
      </c>
      <c r="D3179" t="s">
        <v>6399</v>
      </c>
      <c r="F3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79">
        <f>Tabla_Consulta_desde_proyectos[[#This Row],[PRYRAhoras]]-Tabla_Consulta_desde_proyectos[[#This Row],[Actuales]]</f>
        <v>0</v>
      </c>
      <c r="H3179">
        <f>LEN(Tabla_Consulta_desde_proyectos[[#This Row],[PRYApath]])/5-1</f>
        <v>1</v>
      </c>
    </row>
    <row r="3180" spans="1:8" hidden="1" x14ac:dyDescent="0.3">
      <c r="A3180" t="s">
        <v>5823</v>
      </c>
      <c r="B3180" t="s">
        <v>1100</v>
      </c>
      <c r="C3180" t="s">
        <v>1093</v>
      </c>
      <c r="D3180" t="s">
        <v>6400</v>
      </c>
      <c r="F3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0">
        <f>Tabla_Consulta_desde_proyectos[[#This Row],[PRYRAhoras]]-Tabla_Consulta_desde_proyectos[[#This Row],[Actuales]]</f>
        <v>0</v>
      </c>
      <c r="H3180">
        <f>LEN(Tabla_Consulta_desde_proyectos[[#This Row],[PRYApath]])/5-1</f>
        <v>1</v>
      </c>
    </row>
    <row r="3181" spans="1:8" hidden="1" x14ac:dyDescent="0.3">
      <c r="A3181" t="s">
        <v>5823</v>
      </c>
      <c r="B3181" t="s">
        <v>3576</v>
      </c>
      <c r="C3181" t="s">
        <v>1094</v>
      </c>
      <c r="D3181" t="s">
        <v>6401</v>
      </c>
      <c r="F3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1">
        <f>Tabla_Consulta_desde_proyectos[[#This Row],[PRYRAhoras]]-Tabla_Consulta_desde_proyectos[[#This Row],[Actuales]]</f>
        <v>0</v>
      </c>
      <c r="H3181">
        <f>LEN(Tabla_Consulta_desde_proyectos[[#This Row],[PRYApath]])/5-1</f>
        <v>1</v>
      </c>
    </row>
    <row r="3182" spans="1:8" hidden="1" x14ac:dyDescent="0.3">
      <c r="A3182" t="s">
        <v>5823</v>
      </c>
      <c r="B3182" t="s">
        <v>3846</v>
      </c>
      <c r="C3182" t="s">
        <v>3904</v>
      </c>
      <c r="D3182" t="s">
        <v>6402</v>
      </c>
      <c r="F3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2">
        <f>Tabla_Consulta_desde_proyectos[[#This Row],[PRYRAhoras]]-Tabla_Consulta_desde_proyectos[[#This Row],[Actuales]]</f>
        <v>0</v>
      </c>
      <c r="H3182">
        <f>LEN(Tabla_Consulta_desde_proyectos[[#This Row],[PRYApath]])/5-1</f>
        <v>1</v>
      </c>
    </row>
    <row r="3183" spans="1:8" hidden="1" x14ac:dyDescent="0.3">
      <c r="A3183" t="s">
        <v>5823</v>
      </c>
      <c r="B3183" t="s">
        <v>3577</v>
      </c>
      <c r="C3183" t="s">
        <v>3905</v>
      </c>
      <c r="D3183" t="s">
        <v>6403</v>
      </c>
      <c r="F3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3">
        <f>Tabla_Consulta_desde_proyectos[[#This Row],[PRYRAhoras]]-Tabla_Consulta_desde_proyectos[[#This Row],[Actuales]]</f>
        <v>0</v>
      </c>
      <c r="H3183">
        <f>LEN(Tabla_Consulta_desde_proyectos[[#This Row],[PRYApath]])/5-1</f>
        <v>1</v>
      </c>
    </row>
    <row r="3184" spans="1:8" hidden="1" x14ac:dyDescent="0.3">
      <c r="A3184" t="s">
        <v>5823</v>
      </c>
      <c r="B3184" t="s">
        <v>4538</v>
      </c>
      <c r="C3184" t="s">
        <v>4336</v>
      </c>
      <c r="D3184" t="s">
        <v>6405</v>
      </c>
      <c r="F3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4">
        <f>Tabla_Consulta_desde_proyectos[[#This Row],[PRYRAhoras]]-Tabla_Consulta_desde_proyectos[[#This Row],[Actuales]]</f>
        <v>0</v>
      </c>
      <c r="H3184">
        <f>LEN(Tabla_Consulta_desde_proyectos[[#This Row],[PRYApath]])/5-1</f>
        <v>1</v>
      </c>
    </row>
    <row r="3185" spans="1:8" hidden="1" x14ac:dyDescent="0.3">
      <c r="A3185" t="s">
        <v>5823</v>
      </c>
      <c r="B3185" t="s">
        <v>7144</v>
      </c>
      <c r="C3185" t="s">
        <v>4337</v>
      </c>
      <c r="D3185" t="s">
        <v>6407</v>
      </c>
      <c r="F3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5">
        <f>Tabla_Consulta_desde_proyectos[[#This Row],[PRYRAhoras]]-Tabla_Consulta_desde_proyectos[[#This Row],[Actuales]]</f>
        <v>0</v>
      </c>
      <c r="H3185">
        <f>LEN(Tabla_Consulta_desde_proyectos[[#This Row],[PRYApath]])/5-1</f>
        <v>1</v>
      </c>
    </row>
    <row r="3186" spans="1:8" hidden="1" x14ac:dyDescent="0.3">
      <c r="A3186" t="s">
        <v>5823</v>
      </c>
      <c r="B3186" t="s">
        <v>1089</v>
      </c>
      <c r="C3186" t="s">
        <v>7851</v>
      </c>
      <c r="D3186" t="s">
        <v>7852</v>
      </c>
      <c r="F3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6">
        <f>Tabla_Consulta_desde_proyectos[[#This Row],[PRYRAhoras]]-Tabla_Consulta_desde_proyectos[[#This Row],[Actuales]]</f>
        <v>0</v>
      </c>
      <c r="H3186">
        <f>LEN(Tabla_Consulta_desde_proyectos[[#This Row],[PRYApath]])/5-1</f>
        <v>0</v>
      </c>
    </row>
    <row r="3187" spans="1:8" hidden="1" x14ac:dyDescent="0.3">
      <c r="A3187" t="s">
        <v>5823</v>
      </c>
      <c r="B3187" t="s">
        <v>1090</v>
      </c>
      <c r="C3187" t="s">
        <v>326</v>
      </c>
      <c r="D3187" t="s">
        <v>6396</v>
      </c>
      <c r="F3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7">
        <f>Tabla_Consulta_desde_proyectos[[#This Row],[PRYRAhoras]]-Tabla_Consulta_desde_proyectos[[#This Row],[Actuales]]</f>
        <v>0</v>
      </c>
      <c r="H3187">
        <f>LEN(Tabla_Consulta_desde_proyectos[[#This Row],[PRYApath]])/5-1</f>
        <v>1</v>
      </c>
    </row>
    <row r="3188" spans="1:8" hidden="1" x14ac:dyDescent="0.3">
      <c r="A3188" t="s">
        <v>5823</v>
      </c>
      <c r="B3188" t="s">
        <v>1091</v>
      </c>
      <c r="C3188" t="s">
        <v>1087</v>
      </c>
      <c r="D3188" t="s">
        <v>6397</v>
      </c>
      <c r="F3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8">
        <f>Tabla_Consulta_desde_proyectos[[#This Row],[PRYRAhoras]]-Tabla_Consulta_desde_proyectos[[#This Row],[Actuales]]</f>
        <v>0</v>
      </c>
      <c r="H3188">
        <f>LEN(Tabla_Consulta_desde_proyectos[[#This Row],[PRYApath]])/5-1</f>
        <v>1</v>
      </c>
    </row>
    <row r="3189" spans="1:8" hidden="1" x14ac:dyDescent="0.3">
      <c r="A3189" t="s">
        <v>5823</v>
      </c>
      <c r="B3189" t="s">
        <v>4539</v>
      </c>
      <c r="C3189" t="s">
        <v>1088</v>
      </c>
      <c r="D3189" t="s">
        <v>6398</v>
      </c>
      <c r="F3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89">
        <f>Tabla_Consulta_desde_proyectos[[#This Row],[PRYRAhoras]]-Tabla_Consulta_desde_proyectos[[#This Row],[Actuales]]</f>
        <v>0</v>
      </c>
      <c r="H3189">
        <f>LEN(Tabla_Consulta_desde_proyectos[[#This Row],[PRYApath]])/5-1</f>
        <v>1</v>
      </c>
    </row>
    <row r="3190" spans="1:8" hidden="1" x14ac:dyDescent="0.3">
      <c r="A3190" t="s">
        <v>5823</v>
      </c>
      <c r="B3190" t="s">
        <v>4542</v>
      </c>
      <c r="C3190" t="s">
        <v>1092</v>
      </c>
      <c r="D3190" t="s">
        <v>6399</v>
      </c>
      <c r="F3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0">
        <f>Tabla_Consulta_desde_proyectos[[#This Row],[PRYRAhoras]]-Tabla_Consulta_desde_proyectos[[#This Row],[Actuales]]</f>
        <v>0</v>
      </c>
      <c r="H3190">
        <f>LEN(Tabla_Consulta_desde_proyectos[[#This Row],[PRYApath]])/5-1</f>
        <v>1</v>
      </c>
    </row>
    <row r="3191" spans="1:8" hidden="1" x14ac:dyDescent="0.3">
      <c r="A3191" t="s">
        <v>5823</v>
      </c>
      <c r="B3191" t="s">
        <v>5386</v>
      </c>
      <c r="C3191" t="s">
        <v>1093</v>
      </c>
      <c r="D3191" t="s">
        <v>6400</v>
      </c>
      <c r="F3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1">
        <f>Tabla_Consulta_desde_proyectos[[#This Row],[PRYRAhoras]]-Tabla_Consulta_desde_proyectos[[#This Row],[Actuales]]</f>
        <v>0</v>
      </c>
      <c r="H3191">
        <f>LEN(Tabla_Consulta_desde_proyectos[[#This Row],[PRYApath]])/5-1</f>
        <v>1</v>
      </c>
    </row>
    <row r="3192" spans="1:8" hidden="1" x14ac:dyDescent="0.3">
      <c r="A3192" t="s">
        <v>5823</v>
      </c>
      <c r="B3192" t="s">
        <v>4965</v>
      </c>
      <c r="C3192" t="s">
        <v>1094</v>
      </c>
      <c r="D3192" t="s">
        <v>6401</v>
      </c>
      <c r="F3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2">
        <f>Tabla_Consulta_desde_proyectos[[#This Row],[PRYRAhoras]]-Tabla_Consulta_desde_proyectos[[#This Row],[Actuales]]</f>
        <v>0</v>
      </c>
      <c r="H3192">
        <f>LEN(Tabla_Consulta_desde_proyectos[[#This Row],[PRYApath]])/5-1</f>
        <v>1</v>
      </c>
    </row>
    <row r="3193" spans="1:8" hidden="1" x14ac:dyDescent="0.3">
      <c r="A3193" t="s">
        <v>5823</v>
      </c>
      <c r="B3193" t="s">
        <v>4966</v>
      </c>
      <c r="C3193" t="s">
        <v>3904</v>
      </c>
      <c r="D3193" t="s">
        <v>6402</v>
      </c>
      <c r="F3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3">
        <f>Tabla_Consulta_desde_proyectos[[#This Row],[PRYRAhoras]]-Tabla_Consulta_desde_proyectos[[#This Row],[Actuales]]</f>
        <v>0</v>
      </c>
      <c r="H3193">
        <f>LEN(Tabla_Consulta_desde_proyectos[[#This Row],[PRYApath]])/5-1</f>
        <v>1</v>
      </c>
    </row>
    <row r="3194" spans="1:8" hidden="1" x14ac:dyDescent="0.3">
      <c r="A3194" t="s">
        <v>5823</v>
      </c>
      <c r="B3194" t="s">
        <v>4969</v>
      </c>
      <c r="C3194" t="s">
        <v>3905</v>
      </c>
      <c r="D3194" t="s">
        <v>6403</v>
      </c>
      <c r="F3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4">
        <f>Tabla_Consulta_desde_proyectos[[#This Row],[PRYRAhoras]]-Tabla_Consulta_desde_proyectos[[#This Row],[Actuales]]</f>
        <v>0</v>
      </c>
      <c r="H3194">
        <f>LEN(Tabla_Consulta_desde_proyectos[[#This Row],[PRYApath]])/5-1</f>
        <v>1</v>
      </c>
    </row>
    <row r="3195" spans="1:8" hidden="1" x14ac:dyDescent="0.3">
      <c r="A3195" t="s">
        <v>5823</v>
      </c>
      <c r="B3195" t="s">
        <v>6404</v>
      </c>
      <c r="C3195" t="s">
        <v>4336</v>
      </c>
      <c r="D3195" t="s">
        <v>6405</v>
      </c>
      <c r="F3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5">
        <f>Tabla_Consulta_desde_proyectos[[#This Row],[PRYRAhoras]]-Tabla_Consulta_desde_proyectos[[#This Row],[Actuales]]</f>
        <v>0</v>
      </c>
      <c r="H3195">
        <f>LEN(Tabla_Consulta_desde_proyectos[[#This Row],[PRYApath]])/5-1</f>
        <v>1</v>
      </c>
    </row>
    <row r="3196" spans="1:8" hidden="1" x14ac:dyDescent="0.3">
      <c r="A3196" t="s">
        <v>5823</v>
      </c>
      <c r="B3196" t="s">
        <v>6406</v>
      </c>
      <c r="C3196" t="s">
        <v>4337</v>
      </c>
      <c r="D3196" t="s">
        <v>6407</v>
      </c>
      <c r="F3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6">
        <f>Tabla_Consulta_desde_proyectos[[#This Row],[PRYRAhoras]]-Tabla_Consulta_desde_proyectos[[#This Row],[Actuales]]</f>
        <v>0</v>
      </c>
      <c r="H3196">
        <f>LEN(Tabla_Consulta_desde_proyectos[[#This Row],[PRYApath]])/5-1</f>
        <v>1</v>
      </c>
    </row>
    <row r="3197" spans="1:8" hidden="1" x14ac:dyDescent="0.3">
      <c r="A3197" t="s">
        <v>5823</v>
      </c>
      <c r="B3197" t="s">
        <v>1095</v>
      </c>
      <c r="C3197" t="s">
        <v>7853</v>
      </c>
      <c r="D3197" t="s">
        <v>7854</v>
      </c>
      <c r="F3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7">
        <f>Tabla_Consulta_desde_proyectos[[#This Row],[PRYRAhoras]]-Tabla_Consulta_desde_proyectos[[#This Row],[Actuales]]</f>
        <v>0</v>
      </c>
      <c r="H3197">
        <f>LEN(Tabla_Consulta_desde_proyectos[[#This Row],[PRYApath]])/5-1</f>
        <v>0</v>
      </c>
    </row>
    <row r="3198" spans="1:8" hidden="1" x14ac:dyDescent="0.3">
      <c r="A3198" t="s">
        <v>5823</v>
      </c>
      <c r="B3198" t="s">
        <v>1096</v>
      </c>
      <c r="C3198" t="s">
        <v>326</v>
      </c>
      <c r="D3198" t="s">
        <v>6396</v>
      </c>
      <c r="F3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8">
        <f>Tabla_Consulta_desde_proyectos[[#This Row],[PRYRAhoras]]-Tabla_Consulta_desde_proyectos[[#This Row],[Actuales]]</f>
        <v>0</v>
      </c>
      <c r="H3198">
        <f>LEN(Tabla_Consulta_desde_proyectos[[#This Row],[PRYApath]])/5-1</f>
        <v>1</v>
      </c>
    </row>
    <row r="3199" spans="1:8" hidden="1" x14ac:dyDescent="0.3">
      <c r="A3199" t="s">
        <v>5823</v>
      </c>
      <c r="B3199" t="s">
        <v>3515</v>
      </c>
      <c r="C3199" t="s">
        <v>1087</v>
      </c>
      <c r="D3199" t="s">
        <v>6397</v>
      </c>
      <c r="F3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199">
        <f>Tabla_Consulta_desde_proyectos[[#This Row],[PRYRAhoras]]-Tabla_Consulta_desde_proyectos[[#This Row],[Actuales]]</f>
        <v>0</v>
      </c>
      <c r="H3199">
        <f>LEN(Tabla_Consulta_desde_proyectos[[#This Row],[PRYApath]])/5-1</f>
        <v>1</v>
      </c>
    </row>
    <row r="3200" spans="1:8" hidden="1" x14ac:dyDescent="0.3">
      <c r="A3200" t="s">
        <v>5823</v>
      </c>
      <c r="B3200" t="s">
        <v>3516</v>
      </c>
      <c r="C3200" t="s">
        <v>1088</v>
      </c>
      <c r="D3200" t="s">
        <v>6398</v>
      </c>
      <c r="F3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0">
        <f>Tabla_Consulta_desde_proyectos[[#This Row],[PRYRAhoras]]-Tabla_Consulta_desde_proyectos[[#This Row],[Actuales]]</f>
        <v>0</v>
      </c>
      <c r="H3200">
        <f>LEN(Tabla_Consulta_desde_proyectos[[#This Row],[PRYApath]])/5-1</f>
        <v>1</v>
      </c>
    </row>
    <row r="3201" spans="1:8" hidden="1" x14ac:dyDescent="0.3">
      <c r="A3201" t="s">
        <v>5823</v>
      </c>
      <c r="B3201" t="s">
        <v>3517</v>
      </c>
      <c r="C3201" t="s">
        <v>1092</v>
      </c>
      <c r="D3201" t="s">
        <v>6399</v>
      </c>
      <c r="F3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1">
        <f>Tabla_Consulta_desde_proyectos[[#This Row],[PRYRAhoras]]-Tabla_Consulta_desde_proyectos[[#This Row],[Actuales]]</f>
        <v>0</v>
      </c>
      <c r="H3201">
        <f>LEN(Tabla_Consulta_desde_proyectos[[#This Row],[PRYApath]])/5-1</f>
        <v>1</v>
      </c>
    </row>
    <row r="3202" spans="1:8" hidden="1" x14ac:dyDescent="0.3">
      <c r="A3202" t="s">
        <v>5823</v>
      </c>
      <c r="B3202" t="s">
        <v>5507</v>
      </c>
      <c r="C3202" t="s">
        <v>1093</v>
      </c>
      <c r="D3202" t="s">
        <v>6400</v>
      </c>
      <c r="F3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2">
        <f>Tabla_Consulta_desde_proyectos[[#This Row],[PRYRAhoras]]-Tabla_Consulta_desde_proyectos[[#This Row],[Actuales]]</f>
        <v>0</v>
      </c>
      <c r="H3202">
        <f>LEN(Tabla_Consulta_desde_proyectos[[#This Row],[PRYApath]])/5-1</f>
        <v>1</v>
      </c>
    </row>
    <row r="3203" spans="1:8" hidden="1" x14ac:dyDescent="0.3">
      <c r="A3203" t="s">
        <v>5823</v>
      </c>
      <c r="B3203" t="s">
        <v>5003</v>
      </c>
      <c r="C3203" t="s">
        <v>1094</v>
      </c>
      <c r="D3203" t="s">
        <v>6401</v>
      </c>
      <c r="F3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3">
        <f>Tabla_Consulta_desde_proyectos[[#This Row],[PRYRAhoras]]-Tabla_Consulta_desde_proyectos[[#This Row],[Actuales]]</f>
        <v>0</v>
      </c>
      <c r="H3203">
        <f>LEN(Tabla_Consulta_desde_proyectos[[#This Row],[PRYApath]])/5-1</f>
        <v>1</v>
      </c>
    </row>
    <row r="3204" spans="1:8" hidden="1" x14ac:dyDescent="0.3">
      <c r="A3204" t="s">
        <v>5823</v>
      </c>
      <c r="B3204" t="s">
        <v>5005</v>
      </c>
      <c r="C3204" t="s">
        <v>3904</v>
      </c>
      <c r="D3204" t="s">
        <v>6402</v>
      </c>
      <c r="F3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4">
        <f>Tabla_Consulta_desde_proyectos[[#This Row],[PRYRAhoras]]-Tabla_Consulta_desde_proyectos[[#This Row],[Actuales]]</f>
        <v>0</v>
      </c>
      <c r="H3204">
        <f>LEN(Tabla_Consulta_desde_proyectos[[#This Row],[PRYApath]])/5-1</f>
        <v>1</v>
      </c>
    </row>
    <row r="3205" spans="1:8" hidden="1" x14ac:dyDescent="0.3">
      <c r="A3205" t="s">
        <v>5823</v>
      </c>
      <c r="B3205" t="s">
        <v>5006</v>
      </c>
      <c r="C3205" t="s">
        <v>3905</v>
      </c>
      <c r="D3205" t="s">
        <v>6403</v>
      </c>
      <c r="F3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5">
        <f>Tabla_Consulta_desde_proyectos[[#This Row],[PRYRAhoras]]-Tabla_Consulta_desde_proyectos[[#This Row],[Actuales]]</f>
        <v>0</v>
      </c>
      <c r="H3205">
        <f>LEN(Tabla_Consulta_desde_proyectos[[#This Row],[PRYApath]])/5-1</f>
        <v>1</v>
      </c>
    </row>
    <row r="3206" spans="1:8" hidden="1" x14ac:dyDescent="0.3">
      <c r="A3206" t="s">
        <v>5823</v>
      </c>
      <c r="B3206" t="s">
        <v>6410</v>
      </c>
      <c r="C3206" t="s">
        <v>4336</v>
      </c>
      <c r="D3206" t="s">
        <v>6405</v>
      </c>
      <c r="F3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6">
        <f>Tabla_Consulta_desde_proyectos[[#This Row],[PRYRAhoras]]-Tabla_Consulta_desde_proyectos[[#This Row],[Actuales]]</f>
        <v>0</v>
      </c>
      <c r="H3206">
        <f>LEN(Tabla_Consulta_desde_proyectos[[#This Row],[PRYApath]])/5-1</f>
        <v>1</v>
      </c>
    </row>
    <row r="3207" spans="1:8" hidden="1" x14ac:dyDescent="0.3">
      <c r="A3207" t="s">
        <v>5823</v>
      </c>
      <c r="B3207" t="s">
        <v>6411</v>
      </c>
      <c r="C3207" t="s">
        <v>4337</v>
      </c>
      <c r="D3207" t="s">
        <v>6407</v>
      </c>
      <c r="F3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7">
        <f>Tabla_Consulta_desde_proyectos[[#This Row],[PRYRAhoras]]-Tabla_Consulta_desde_proyectos[[#This Row],[Actuales]]</f>
        <v>0</v>
      </c>
      <c r="H3207">
        <f>LEN(Tabla_Consulta_desde_proyectos[[#This Row],[PRYApath]])/5-1</f>
        <v>1</v>
      </c>
    </row>
    <row r="3208" spans="1:8" hidden="1" x14ac:dyDescent="0.3">
      <c r="A3208" t="s">
        <v>5823</v>
      </c>
      <c r="B3208" t="s">
        <v>3877</v>
      </c>
      <c r="C3208" t="s">
        <v>7855</v>
      </c>
      <c r="D3208" t="s">
        <v>7856</v>
      </c>
      <c r="F3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8">
        <f>Tabla_Consulta_desde_proyectos[[#This Row],[PRYRAhoras]]-Tabla_Consulta_desde_proyectos[[#This Row],[Actuales]]</f>
        <v>0</v>
      </c>
      <c r="H3208">
        <f>LEN(Tabla_Consulta_desde_proyectos[[#This Row],[PRYApath]])/5-1</f>
        <v>0</v>
      </c>
    </row>
    <row r="3209" spans="1:8" hidden="1" x14ac:dyDescent="0.3">
      <c r="A3209" t="s">
        <v>5823</v>
      </c>
      <c r="B3209" t="s">
        <v>3874</v>
      </c>
      <c r="C3209" t="s">
        <v>326</v>
      </c>
      <c r="D3209" t="s">
        <v>6396</v>
      </c>
      <c r="F3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09">
        <f>Tabla_Consulta_desde_proyectos[[#This Row],[PRYRAhoras]]-Tabla_Consulta_desde_proyectos[[#This Row],[Actuales]]</f>
        <v>0</v>
      </c>
      <c r="H3209">
        <f>LEN(Tabla_Consulta_desde_proyectos[[#This Row],[PRYApath]])/5-1</f>
        <v>1</v>
      </c>
    </row>
    <row r="3210" spans="1:8" hidden="1" x14ac:dyDescent="0.3">
      <c r="A3210" t="s">
        <v>5823</v>
      </c>
      <c r="B3210" t="s">
        <v>4460</v>
      </c>
      <c r="C3210" t="s">
        <v>1087</v>
      </c>
      <c r="D3210" t="s">
        <v>6397</v>
      </c>
      <c r="F3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0">
        <f>Tabla_Consulta_desde_proyectos[[#This Row],[PRYRAhoras]]-Tabla_Consulta_desde_proyectos[[#This Row],[Actuales]]</f>
        <v>0</v>
      </c>
      <c r="H3210">
        <f>LEN(Tabla_Consulta_desde_proyectos[[#This Row],[PRYApath]])/5-1</f>
        <v>1</v>
      </c>
    </row>
    <row r="3211" spans="1:8" hidden="1" x14ac:dyDescent="0.3">
      <c r="A3211" t="s">
        <v>5823</v>
      </c>
      <c r="B3211" t="s">
        <v>4470</v>
      </c>
      <c r="C3211" t="s">
        <v>1088</v>
      </c>
      <c r="D3211" t="s">
        <v>6398</v>
      </c>
      <c r="F3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1">
        <f>Tabla_Consulta_desde_proyectos[[#This Row],[PRYRAhoras]]-Tabla_Consulta_desde_proyectos[[#This Row],[Actuales]]</f>
        <v>0</v>
      </c>
      <c r="H3211">
        <f>LEN(Tabla_Consulta_desde_proyectos[[#This Row],[PRYApath]])/5-1</f>
        <v>1</v>
      </c>
    </row>
    <row r="3212" spans="1:8" hidden="1" x14ac:dyDescent="0.3">
      <c r="A3212" t="s">
        <v>5823</v>
      </c>
      <c r="B3212" t="s">
        <v>4481</v>
      </c>
      <c r="C3212" t="s">
        <v>1092</v>
      </c>
      <c r="D3212" t="s">
        <v>6399</v>
      </c>
      <c r="F3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2">
        <f>Tabla_Consulta_desde_proyectos[[#This Row],[PRYRAhoras]]-Tabla_Consulta_desde_proyectos[[#This Row],[Actuales]]</f>
        <v>0</v>
      </c>
      <c r="H3212">
        <f>LEN(Tabla_Consulta_desde_proyectos[[#This Row],[PRYApath]])/5-1</f>
        <v>1</v>
      </c>
    </row>
    <row r="3213" spans="1:8" hidden="1" x14ac:dyDescent="0.3">
      <c r="A3213" t="s">
        <v>5823</v>
      </c>
      <c r="B3213" t="s">
        <v>4489</v>
      </c>
      <c r="C3213" t="s">
        <v>1093</v>
      </c>
      <c r="D3213" t="s">
        <v>6400</v>
      </c>
      <c r="F3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3">
        <f>Tabla_Consulta_desde_proyectos[[#This Row],[PRYRAhoras]]-Tabla_Consulta_desde_proyectos[[#This Row],[Actuales]]</f>
        <v>0</v>
      </c>
      <c r="H3213">
        <f>LEN(Tabla_Consulta_desde_proyectos[[#This Row],[PRYApath]])/5-1</f>
        <v>1</v>
      </c>
    </row>
    <row r="3214" spans="1:8" hidden="1" x14ac:dyDescent="0.3">
      <c r="A3214" t="s">
        <v>5823</v>
      </c>
      <c r="B3214" t="s">
        <v>5636</v>
      </c>
      <c r="C3214" t="s">
        <v>1094</v>
      </c>
      <c r="D3214" t="s">
        <v>6401</v>
      </c>
      <c r="F3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4">
        <f>Tabla_Consulta_desde_proyectos[[#This Row],[PRYRAhoras]]-Tabla_Consulta_desde_proyectos[[#This Row],[Actuales]]</f>
        <v>0</v>
      </c>
      <c r="H3214">
        <f>LEN(Tabla_Consulta_desde_proyectos[[#This Row],[PRYApath]])/5-1</f>
        <v>1</v>
      </c>
    </row>
    <row r="3215" spans="1:8" hidden="1" x14ac:dyDescent="0.3">
      <c r="A3215" t="s">
        <v>5823</v>
      </c>
      <c r="B3215" t="s">
        <v>5637</v>
      </c>
      <c r="C3215" t="s">
        <v>3904</v>
      </c>
      <c r="D3215" t="s">
        <v>6402</v>
      </c>
      <c r="F3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5">
        <f>Tabla_Consulta_desde_proyectos[[#This Row],[PRYRAhoras]]-Tabla_Consulta_desde_proyectos[[#This Row],[Actuales]]</f>
        <v>0</v>
      </c>
      <c r="H3215">
        <f>LEN(Tabla_Consulta_desde_proyectos[[#This Row],[PRYApath]])/5-1</f>
        <v>1</v>
      </c>
    </row>
    <row r="3216" spans="1:8" hidden="1" x14ac:dyDescent="0.3">
      <c r="A3216" t="s">
        <v>5823</v>
      </c>
      <c r="B3216" t="s">
        <v>5638</v>
      </c>
      <c r="C3216" t="s">
        <v>3905</v>
      </c>
      <c r="D3216" t="s">
        <v>6403</v>
      </c>
      <c r="F3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6">
        <f>Tabla_Consulta_desde_proyectos[[#This Row],[PRYRAhoras]]-Tabla_Consulta_desde_proyectos[[#This Row],[Actuales]]</f>
        <v>0</v>
      </c>
      <c r="H3216">
        <f>LEN(Tabla_Consulta_desde_proyectos[[#This Row],[PRYApath]])/5-1</f>
        <v>1</v>
      </c>
    </row>
    <row r="3217" spans="1:8" hidden="1" x14ac:dyDescent="0.3">
      <c r="A3217" t="s">
        <v>5823</v>
      </c>
      <c r="B3217" t="s">
        <v>5690</v>
      </c>
      <c r="C3217" t="s">
        <v>4336</v>
      </c>
      <c r="D3217" t="s">
        <v>6405</v>
      </c>
      <c r="F3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7">
        <f>Tabla_Consulta_desde_proyectos[[#This Row],[PRYRAhoras]]-Tabla_Consulta_desde_proyectos[[#This Row],[Actuales]]</f>
        <v>0</v>
      </c>
      <c r="H3217">
        <f>LEN(Tabla_Consulta_desde_proyectos[[#This Row],[PRYApath]])/5-1</f>
        <v>1</v>
      </c>
    </row>
    <row r="3218" spans="1:8" hidden="1" x14ac:dyDescent="0.3">
      <c r="A3218" t="s">
        <v>5823</v>
      </c>
      <c r="B3218" t="s">
        <v>4956</v>
      </c>
      <c r="C3218" t="s">
        <v>4337</v>
      </c>
      <c r="D3218" t="s">
        <v>6407</v>
      </c>
      <c r="F3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8">
        <f>Tabla_Consulta_desde_proyectos[[#This Row],[PRYRAhoras]]-Tabla_Consulta_desde_proyectos[[#This Row],[Actuales]]</f>
        <v>0</v>
      </c>
      <c r="H3218">
        <f>LEN(Tabla_Consulta_desde_proyectos[[#This Row],[PRYApath]])/5-1</f>
        <v>1</v>
      </c>
    </row>
    <row r="3219" spans="1:8" hidden="1" x14ac:dyDescent="0.3">
      <c r="A3219" t="s">
        <v>5823</v>
      </c>
      <c r="B3219" t="s">
        <v>4550</v>
      </c>
      <c r="C3219" t="s">
        <v>7857</v>
      </c>
      <c r="D3219" t="s">
        <v>7858</v>
      </c>
      <c r="F3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19">
        <f>Tabla_Consulta_desde_proyectos[[#This Row],[PRYRAhoras]]-Tabla_Consulta_desde_proyectos[[#This Row],[Actuales]]</f>
        <v>0</v>
      </c>
      <c r="H3219">
        <f>LEN(Tabla_Consulta_desde_proyectos[[#This Row],[PRYApath]])/5-1</f>
        <v>0</v>
      </c>
    </row>
    <row r="3220" spans="1:8" hidden="1" x14ac:dyDescent="0.3">
      <c r="A3220" t="s">
        <v>5823</v>
      </c>
      <c r="B3220" t="s">
        <v>4551</v>
      </c>
      <c r="C3220" t="s">
        <v>326</v>
      </c>
      <c r="D3220" t="s">
        <v>6396</v>
      </c>
      <c r="F3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0">
        <f>Tabla_Consulta_desde_proyectos[[#This Row],[PRYRAhoras]]-Tabla_Consulta_desde_proyectos[[#This Row],[Actuales]]</f>
        <v>0</v>
      </c>
      <c r="H3220">
        <f>LEN(Tabla_Consulta_desde_proyectos[[#This Row],[PRYApath]])/5-1</f>
        <v>1</v>
      </c>
    </row>
    <row r="3221" spans="1:8" hidden="1" x14ac:dyDescent="0.3">
      <c r="A3221" t="s">
        <v>5823</v>
      </c>
      <c r="B3221" t="s">
        <v>5195</v>
      </c>
      <c r="C3221" t="s">
        <v>1087</v>
      </c>
      <c r="D3221" t="s">
        <v>6397</v>
      </c>
      <c r="F3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1">
        <f>Tabla_Consulta_desde_proyectos[[#This Row],[PRYRAhoras]]-Tabla_Consulta_desde_proyectos[[#This Row],[Actuales]]</f>
        <v>0</v>
      </c>
      <c r="H3221">
        <f>LEN(Tabla_Consulta_desde_proyectos[[#This Row],[PRYApath]])/5-1</f>
        <v>1</v>
      </c>
    </row>
    <row r="3222" spans="1:8" hidden="1" x14ac:dyDescent="0.3">
      <c r="A3222" t="s">
        <v>5823</v>
      </c>
      <c r="B3222" t="s">
        <v>4959</v>
      </c>
      <c r="C3222" t="s">
        <v>1088</v>
      </c>
      <c r="D3222" t="s">
        <v>6398</v>
      </c>
      <c r="F3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2">
        <f>Tabla_Consulta_desde_proyectos[[#This Row],[PRYRAhoras]]-Tabla_Consulta_desde_proyectos[[#This Row],[Actuales]]</f>
        <v>0</v>
      </c>
      <c r="H3222">
        <f>LEN(Tabla_Consulta_desde_proyectos[[#This Row],[PRYApath]])/5-1</f>
        <v>1</v>
      </c>
    </row>
    <row r="3223" spans="1:8" hidden="1" x14ac:dyDescent="0.3">
      <c r="A3223" t="s">
        <v>5823</v>
      </c>
      <c r="B3223" t="s">
        <v>5510</v>
      </c>
      <c r="C3223" t="s">
        <v>1092</v>
      </c>
      <c r="D3223" t="s">
        <v>6399</v>
      </c>
      <c r="F3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3">
        <f>Tabla_Consulta_desde_proyectos[[#This Row],[PRYRAhoras]]-Tabla_Consulta_desde_proyectos[[#This Row],[Actuales]]</f>
        <v>0</v>
      </c>
      <c r="H3223">
        <f>LEN(Tabla_Consulta_desde_proyectos[[#This Row],[PRYApath]])/5-1</f>
        <v>1</v>
      </c>
    </row>
    <row r="3224" spans="1:8" hidden="1" x14ac:dyDescent="0.3">
      <c r="A3224" t="s">
        <v>5823</v>
      </c>
      <c r="B3224" t="s">
        <v>5512</v>
      </c>
      <c r="C3224" t="s">
        <v>1093</v>
      </c>
      <c r="D3224" t="s">
        <v>6400</v>
      </c>
      <c r="F3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4">
        <f>Tabla_Consulta_desde_proyectos[[#This Row],[PRYRAhoras]]-Tabla_Consulta_desde_proyectos[[#This Row],[Actuales]]</f>
        <v>0</v>
      </c>
      <c r="H3224">
        <f>LEN(Tabla_Consulta_desde_proyectos[[#This Row],[PRYApath]])/5-1</f>
        <v>1</v>
      </c>
    </row>
    <row r="3225" spans="1:8" hidden="1" x14ac:dyDescent="0.3">
      <c r="A3225" t="s">
        <v>5823</v>
      </c>
      <c r="B3225" t="s">
        <v>5198</v>
      </c>
      <c r="C3225" t="s">
        <v>1094</v>
      </c>
      <c r="D3225" t="s">
        <v>6401</v>
      </c>
      <c r="F3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5">
        <f>Tabla_Consulta_desde_proyectos[[#This Row],[PRYRAhoras]]-Tabla_Consulta_desde_proyectos[[#This Row],[Actuales]]</f>
        <v>0</v>
      </c>
      <c r="H3225">
        <f>LEN(Tabla_Consulta_desde_proyectos[[#This Row],[PRYApath]])/5-1</f>
        <v>1</v>
      </c>
    </row>
    <row r="3226" spans="1:8" hidden="1" x14ac:dyDescent="0.3">
      <c r="A3226" t="s">
        <v>5823</v>
      </c>
      <c r="B3226" t="s">
        <v>4962</v>
      </c>
      <c r="C3226" t="s">
        <v>3904</v>
      </c>
      <c r="D3226" t="s">
        <v>6402</v>
      </c>
      <c r="F3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6">
        <f>Tabla_Consulta_desde_proyectos[[#This Row],[PRYRAhoras]]-Tabla_Consulta_desde_proyectos[[#This Row],[Actuales]]</f>
        <v>0</v>
      </c>
      <c r="H3226">
        <f>LEN(Tabla_Consulta_desde_proyectos[[#This Row],[PRYApath]])/5-1</f>
        <v>1</v>
      </c>
    </row>
    <row r="3227" spans="1:8" hidden="1" x14ac:dyDescent="0.3">
      <c r="A3227" t="s">
        <v>5823</v>
      </c>
      <c r="B3227" t="s">
        <v>5199</v>
      </c>
      <c r="C3227" t="s">
        <v>3905</v>
      </c>
      <c r="D3227" t="s">
        <v>6403</v>
      </c>
      <c r="F3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7">
        <f>Tabla_Consulta_desde_proyectos[[#This Row],[PRYRAhoras]]-Tabla_Consulta_desde_proyectos[[#This Row],[Actuales]]</f>
        <v>0</v>
      </c>
      <c r="H3227">
        <f>LEN(Tabla_Consulta_desde_proyectos[[#This Row],[PRYApath]])/5-1</f>
        <v>1</v>
      </c>
    </row>
    <row r="3228" spans="1:8" hidden="1" x14ac:dyDescent="0.3">
      <c r="A3228" t="s">
        <v>5823</v>
      </c>
      <c r="B3228" t="s">
        <v>6322</v>
      </c>
      <c r="C3228" t="s">
        <v>4336</v>
      </c>
      <c r="D3228" t="s">
        <v>6405</v>
      </c>
      <c r="F3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8">
        <f>Tabla_Consulta_desde_proyectos[[#This Row],[PRYRAhoras]]-Tabla_Consulta_desde_proyectos[[#This Row],[Actuales]]</f>
        <v>0</v>
      </c>
      <c r="H3228">
        <f>LEN(Tabla_Consulta_desde_proyectos[[#This Row],[PRYApath]])/5-1</f>
        <v>1</v>
      </c>
    </row>
    <row r="3229" spans="1:8" hidden="1" x14ac:dyDescent="0.3">
      <c r="A3229" t="s">
        <v>5823</v>
      </c>
      <c r="B3229" t="s">
        <v>6323</v>
      </c>
      <c r="C3229" t="s">
        <v>4337</v>
      </c>
      <c r="D3229" t="s">
        <v>6407</v>
      </c>
      <c r="F3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29">
        <f>Tabla_Consulta_desde_proyectos[[#This Row],[PRYRAhoras]]-Tabla_Consulta_desde_proyectos[[#This Row],[Actuales]]</f>
        <v>0</v>
      </c>
      <c r="H3229">
        <f>LEN(Tabla_Consulta_desde_proyectos[[#This Row],[PRYApath]])/5-1</f>
        <v>1</v>
      </c>
    </row>
    <row r="3230" spans="1:8" hidden="1" x14ac:dyDescent="0.3">
      <c r="A3230" t="s">
        <v>5823</v>
      </c>
      <c r="B3230" t="s">
        <v>4552</v>
      </c>
      <c r="C3230" t="s">
        <v>7859</v>
      </c>
      <c r="D3230" t="s">
        <v>7860</v>
      </c>
      <c r="F3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0">
        <f>Tabla_Consulta_desde_proyectos[[#This Row],[PRYRAhoras]]-Tabla_Consulta_desde_proyectos[[#This Row],[Actuales]]</f>
        <v>0</v>
      </c>
      <c r="H3230">
        <f>LEN(Tabla_Consulta_desde_proyectos[[#This Row],[PRYApath]])/5-1</f>
        <v>0</v>
      </c>
    </row>
    <row r="3231" spans="1:8" hidden="1" x14ac:dyDescent="0.3">
      <c r="A3231" t="s">
        <v>5823</v>
      </c>
      <c r="B3231" t="s">
        <v>4527</v>
      </c>
      <c r="C3231" t="s">
        <v>326</v>
      </c>
      <c r="D3231" t="s">
        <v>6396</v>
      </c>
      <c r="F3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1">
        <f>Tabla_Consulta_desde_proyectos[[#This Row],[PRYRAhoras]]-Tabla_Consulta_desde_proyectos[[#This Row],[Actuales]]</f>
        <v>0</v>
      </c>
      <c r="H3231">
        <f>LEN(Tabla_Consulta_desde_proyectos[[#This Row],[PRYApath]])/5-1</f>
        <v>1</v>
      </c>
    </row>
    <row r="3232" spans="1:8" hidden="1" x14ac:dyDescent="0.3">
      <c r="A3232" t="s">
        <v>5823</v>
      </c>
      <c r="B3232" t="s">
        <v>4528</v>
      </c>
      <c r="C3232" t="s">
        <v>1087</v>
      </c>
      <c r="D3232" t="s">
        <v>6397</v>
      </c>
      <c r="F3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2">
        <f>Tabla_Consulta_desde_proyectos[[#This Row],[PRYRAhoras]]-Tabla_Consulta_desde_proyectos[[#This Row],[Actuales]]</f>
        <v>0</v>
      </c>
      <c r="H3232">
        <f>LEN(Tabla_Consulta_desde_proyectos[[#This Row],[PRYApath]])/5-1</f>
        <v>1</v>
      </c>
    </row>
    <row r="3233" spans="1:8" hidden="1" x14ac:dyDescent="0.3">
      <c r="A3233" t="s">
        <v>5823</v>
      </c>
      <c r="B3233" t="s">
        <v>4529</v>
      </c>
      <c r="C3233" t="s">
        <v>1088</v>
      </c>
      <c r="D3233" t="s">
        <v>6398</v>
      </c>
      <c r="F3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3">
        <f>Tabla_Consulta_desde_proyectos[[#This Row],[PRYRAhoras]]-Tabla_Consulta_desde_proyectos[[#This Row],[Actuales]]</f>
        <v>0</v>
      </c>
      <c r="H3233">
        <f>LEN(Tabla_Consulta_desde_proyectos[[#This Row],[PRYApath]])/5-1</f>
        <v>1</v>
      </c>
    </row>
    <row r="3234" spans="1:8" hidden="1" x14ac:dyDescent="0.3">
      <c r="A3234" t="s">
        <v>5823</v>
      </c>
      <c r="B3234" t="s">
        <v>4530</v>
      </c>
      <c r="C3234" t="s">
        <v>1092</v>
      </c>
      <c r="D3234" t="s">
        <v>6399</v>
      </c>
      <c r="F3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4">
        <f>Tabla_Consulta_desde_proyectos[[#This Row],[PRYRAhoras]]-Tabla_Consulta_desde_proyectos[[#This Row],[Actuales]]</f>
        <v>0</v>
      </c>
      <c r="H3234">
        <f>LEN(Tabla_Consulta_desde_proyectos[[#This Row],[PRYApath]])/5-1</f>
        <v>1</v>
      </c>
    </row>
    <row r="3235" spans="1:8" hidden="1" x14ac:dyDescent="0.3">
      <c r="A3235" t="s">
        <v>5823</v>
      </c>
      <c r="B3235" t="s">
        <v>4531</v>
      </c>
      <c r="C3235" t="s">
        <v>1093</v>
      </c>
      <c r="D3235" t="s">
        <v>6400</v>
      </c>
      <c r="F3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5">
        <f>Tabla_Consulta_desde_proyectos[[#This Row],[PRYRAhoras]]-Tabla_Consulta_desde_proyectos[[#This Row],[Actuales]]</f>
        <v>0</v>
      </c>
      <c r="H3235">
        <f>LEN(Tabla_Consulta_desde_proyectos[[#This Row],[PRYApath]])/5-1</f>
        <v>1</v>
      </c>
    </row>
    <row r="3236" spans="1:8" hidden="1" x14ac:dyDescent="0.3">
      <c r="A3236" t="s">
        <v>5823</v>
      </c>
      <c r="B3236" t="s">
        <v>4532</v>
      </c>
      <c r="C3236" t="s">
        <v>1094</v>
      </c>
      <c r="D3236" t="s">
        <v>6401</v>
      </c>
      <c r="F3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6">
        <f>Tabla_Consulta_desde_proyectos[[#This Row],[PRYRAhoras]]-Tabla_Consulta_desde_proyectos[[#This Row],[Actuales]]</f>
        <v>0</v>
      </c>
      <c r="H3236">
        <f>LEN(Tabla_Consulta_desde_proyectos[[#This Row],[PRYApath]])/5-1</f>
        <v>1</v>
      </c>
    </row>
    <row r="3237" spans="1:8" hidden="1" x14ac:dyDescent="0.3">
      <c r="A3237" t="s">
        <v>5823</v>
      </c>
      <c r="B3237" t="s">
        <v>4533</v>
      </c>
      <c r="C3237" t="s">
        <v>3904</v>
      </c>
      <c r="D3237" t="s">
        <v>6402</v>
      </c>
      <c r="F3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7">
        <f>Tabla_Consulta_desde_proyectos[[#This Row],[PRYRAhoras]]-Tabla_Consulta_desde_proyectos[[#This Row],[Actuales]]</f>
        <v>0</v>
      </c>
      <c r="H3237">
        <f>LEN(Tabla_Consulta_desde_proyectos[[#This Row],[PRYApath]])/5-1</f>
        <v>1</v>
      </c>
    </row>
    <row r="3238" spans="1:8" hidden="1" x14ac:dyDescent="0.3">
      <c r="A3238" t="s">
        <v>5823</v>
      </c>
      <c r="B3238" t="s">
        <v>4534</v>
      </c>
      <c r="C3238" t="s">
        <v>3905</v>
      </c>
      <c r="D3238" t="s">
        <v>6403</v>
      </c>
      <c r="F3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8">
        <f>Tabla_Consulta_desde_proyectos[[#This Row],[PRYRAhoras]]-Tabla_Consulta_desde_proyectos[[#This Row],[Actuales]]</f>
        <v>0</v>
      </c>
      <c r="H3238">
        <f>LEN(Tabla_Consulta_desde_proyectos[[#This Row],[PRYApath]])/5-1</f>
        <v>1</v>
      </c>
    </row>
    <row r="3239" spans="1:8" hidden="1" x14ac:dyDescent="0.3">
      <c r="A3239" t="s">
        <v>5823</v>
      </c>
      <c r="B3239" t="s">
        <v>4535</v>
      </c>
      <c r="C3239" t="s">
        <v>4336</v>
      </c>
      <c r="D3239" t="s">
        <v>6405</v>
      </c>
      <c r="F3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39">
        <f>Tabla_Consulta_desde_proyectos[[#This Row],[PRYRAhoras]]-Tabla_Consulta_desde_proyectos[[#This Row],[Actuales]]</f>
        <v>0</v>
      </c>
      <c r="H3239">
        <f>LEN(Tabla_Consulta_desde_proyectos[[#This Row],[PRYApath]])/5-1</f>
        <v>1</v>
      </c>
    </row>
    <row r="3240" spans="1:8" hidden="1" x14ac:dyDescent="0.3">
      <c r="A3240" t="s">
        <v>5823</v>
      </c>
      <c r="B3240" t="s">
        <v>4536</v>
      </c>
      <c r="C3240" t="s">
        <v>4337</v>
      </c>
      <c r="D3240" t="s">
        <v>6407</v>
      </c>
      <c r="F3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0">
        <f>Tabla_Consulta_desde_proyectos[[#This Row],[PRYRAhoras]]-Tabla_Consulta_desde_proyectos[[#This Row],[Actuales]]</f>
        <v>0</v>
      </c>
      <c r="H3240">
        <f>LEN(Tabla_Consulta_desde_proyectos[[#This Row],[PRYApath]])/5-1</f>
        <v>1</v>
      </c>
    </row>
    <row r="3241" spans="1:8" hidden="1" x14ac:dyDescent="0.3">
      <c r="A3241" t="s">
        <v>5823</v>
      </c>
      <c r="B3241" t="s">
        <v>6418</v>
      </c>
      <c r="C3241" t="s">
        <v>7861</v>
      </c>
      <c r="D3241" t="s">
        <v>7862</v>
      </c>
      <c r="F3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1">
        <f>Tabla_Consulta_desde_proyectos[[#This Row],[PRYRAhoras]]-Tabla_Consulta_desde_proyectos[[#This Row],[Actuales]]</f>
        <v>0</v>
      </c>
      <c r="H3241">
        <f>LEN(Tabla_Consulta_desde_proyectos[[#This Row],[PRYApath]])/5-1</f>
        <v>0</v>
      </c>
    </row>
    <row r="3242" spans="1:8" hidden="1" x14ac:dyDescent="0.3">
      <c r="A3242" t="s">
        <v>5823</v>
      </c>
      <c r="B3242" t="s">
        <v>5029</v>
      </c>
      <c r="C3242" t="s">
        <v>326</v>
      </c>
      <c r="D3242" t="s">
        <v>6396</v>
      </c>
      <c r="F3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2">
        <f>Tabla_Consulta_desde_proyectos[[#This Row],[PRYRAhoras]]-Tabla_Consulta_desde_proyectos[[#This Row],[Actuales]]</f>
        <v>0</v>
      </c>
      <c r="H3242">
        <f>LEN(Tabla_Consulta_desde_proyectos[[#This Row],[PRYApath]])/5-1</f>
        <v>1</v>
      </c>
    </row>
    <row r="3243" spans="1:8" hidden="1" x14ac:dyDescent="0.3">
      <c r="A3243" t="s">
        <v>5823</v>
      </c>
      <c r="B3243" t="s">
        <v>5394</v>
      </c>
      <c r="C3243" t="s">
        <v>1087</v>
      </c>
      <c r="D3243" t="s">
        <v>6397</v>
      </c>
      <c r="F3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3">
        <f>Tabla_Consulta_desde_proyectos[[#This Row],[PRYRAhoras]]-Tabla_Consulta_desde_proyectos[[#This Row],[Actuales]]</f>
        <v>0</v>
      </c>
      <c r="H3243">
        <f>LEN(Tabla_Consulta_desde_proyectos[[#This Row],[PRYApath]])/5-1</f>
        <v>1</v>
      </c>
    </row>
    <row r="3244" spans="1:8" hidden="1" x14ac:dyDescent="0.3">
      <c r="A3244" t="s">
        <v>5823</v>
      </c>
      <c r="B3244" t="s">
        <v>5030</v>
      </c>
      <c r="C3244" t="s">
        <v>1088</v>
      </c>
      <c r="D3244" t="s">
        <v>6398</v>
      </c>
      <c r="F3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4">
        <f>Tabla_Consulta_desde_proyectos[[#This Row],[PRYRAhoras]]-Tabla_Consulta_desde_proyectos[[#This Row],[Actuales]]</f>
        <v>0</v>
      </c>
      <c r="H3244">
        <f>LEN(Tabla_Consulta_desde_proyectos[[#This Row],[PRYApath]])/5-1</f>
        <v>1</v>
      </c>
    </row>
    <row r="3245" spans="1:8" hidden="1" x14ac:dyDescent="0.3">
      <c r="A3245" t="s">
        <v>5823</v>
      </c>
      <c r="B3245" t="s">
        <v>5031</v>
      </c>
      <c r="C3245" t="s">
        <v>1092</v>
      </c>
      <c r="D3245" t="s">
        <v>6399</v>
      </c>
      <c r="F3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5">
        <f>Tabla_Consulta_desde_proyectos[[#This Row],[PRYRAhoras]]-Tabla_Consulta_desde_proyectos[[#This Row],[Actuales]]</f>
        <v>0</v>
      </c>
      <c r="H3245">
        <f>LEN(Tabla_Consulta_desde_proyectos[[#This Row],[PRYApath]])/5-1</f>
        <v>1</v>
      </c>
    </row>
    <row r="3246" spans="1:8" hidden="1" x14ac:dyDescent="0.3">
      <c r="A3246" t="s">
        <v>5823</v>
      </c>
      <c r="B3246" t="s">
        <v>5397</v>
      </c>
      <c r="C3246" t="s">
        <v>1093</v>
      </c>
      <c r="D3246" t="s">
        <v>6400</v>
      </c>
      <c r="F3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6">
        <f>Tabla_Consulta_desde_proyectos[[#This Row],[PRYRAhoras]]-Tabla_Consulta_desde_proyectos[[#This Row],[Actuales]]</f>
        <v>0</v>
      </c>
      <c r="H3246">
        <f>LEN(Tabla_Consulta_desde_proyectos[[#This Row],[PRYApath]])/5-1</f>
        <v>1</v>
      </c>
    </row>
    <row r="3247" spans="1:8" hidden="1" x14ac:dyDescent="0.3">
      <c r="A3247" t="s">
        <v>5823</v>
      </c>
      <c r="B3247" t="s">
        <v>5398</v>
      </c>
      <c r="C3247" t="s">
        <v>1094</v>
      </c>
      <c r="D3247" t="s">
        <v>6401</v>
      </c>
      <c r="F3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7">
        <f>Tabla_Consulta_desde_proyectos[[#This Row],[PRYRAhoras]]-Tabla_Consulta_desde_proyectos[[#This Row],[Actuales]]</f>
        <v>0</v>
      </c>
      <c r="H3247">
        <f>LEN(Tabla_Consulta_desde_proyectos[[#This Row],[PRYApath]])/5-1</f>
        <v>1</v>
      </c>
    </row>
    <row r="3248" spans="1:8" hidden="1" x14ac:dyDescent="0.3">
      <c r="A3248" t="s">
        <v>5823</v>
      </c>
      <c r="B3248" t="s">
        <v>5032</v>
      </c>
      <c r="C3248" t="s">
        <v>3904</v>
      </c>
      <c r="D3248" t="s">
        <v>6402</v>
      </c>
      <c r="F3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8">
        <f>Tabla_Consulta_desde_proyectos[[#This Row],[PRYRAhoras]]-Tabla_Consulta_desde_proyectos[[#This Row],[Actuales]]</f>
        <v>0</v>
      </c>
      <c r="H3248">
        <f>LEN(Tabla_Consulta_desde_proyectos[[#This Row],[PRYApath]])/5-1</f>
        <v>1</v>
      </c>
    </row>
    <row r="3249" spans="1:8" hidden="1" x14ac:dyDescent="0.3">
      <c r="A3249" t="s">
        <v>5823</v>
      </c>
      <c r="B3249" t="s">
        <v>5400</v>
      </c>
      <c r="C3249" t="s">
        <v>3905</v>
      </c>
      <c r="D3249" t="s">
        <v>6403</v>
      </c>
      <c r="F3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49">
        <f>Tabla_Consulta_desde_proyectos[[#This Row],[PRYRAhoras]]-Tabla_Consulta_desde_proyectos[[#This Row],[Actuales]]</f>
        <v>0</v>
      </c>
      <c r="H3249">
        <f>LEN(Tabla_Consulta_desde_proyectos[[#This Row],[PRYApath]])/5-1</f>
        <v>1</v>
      </c>
    </row>
    <row r="3250" spans="1:8" hidden="1" x14ac:dyDescent="0.3">
      <c r="A3250" t="s">
        <v>5823</v>
      </c>
      <c r="B3250" t="s">
        <v>5033</v>
      </c>
      <c r="C3250" t="s">
        <v>4336</v>
      </c>
      <c r="D3250" t="s">
        <v>6405</v>
      </c>
      <c r="F3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0">
        <f>Tabla_Consulta_desde_proyectos[[#This Row],[PRYRAhoras]]-Tabla_Consulta_desde_proyectos[[#This Row],[Actuales]]</f>
        <v>0</v>
      </c>
      <c r="H3250">
        <f>LEN(Tabla_Consulta_desde_proyectos[[#This Row],[PRYApath]])/5-1</f>
        <v>1</v>
      </c>
    </row>
    <row r="3251" spans="1:8" hidden="1" x14ac:dyDescent="0.3">
      <c r="A3251" t="s">
        <v>5823</v>
      </c>
      <c r="B3251" t="s">
        <v>6421</v>
      </c>
      <c r="C3251" t="s">
        <v>4337</v>
      </c>
      <c r="D3251" t="s">
        <v>6407</v>
      </c>
      <c r="F3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1">
        <f>Tabla_Consulta_desde_proyectos[[#This Row],[PRYRAhoras]]-Tabla_Consulta_desde_proyectos[[#This Row],[Actuales]]</f>
        <v>0</v>
      </c>
      <c r="H3251">
        <f>LEN(Tabla_Consulta_desde_proyectos[[#This Row],[PRYApath]])/5-1</f>
        <v>1</v>
      </c>
    </row>
    <row r="3252" spans="1:8" hidden="1" x14ac:dyDescent="0.3">
      <c r="A3252" t="s">
        <v>5823</v>
      </c>
      <c r="B3252" t="s">
        <v>6422</v>
      </c>
      <c r="C3252" t="s">
        <v>7863</v>
      </c>
      <c r="D3252" t="s">
        <v>7864</v>
      </c>
      <c r="F3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2">
        <f>Tabla_Consulta_desde_proyectos[[#This Row],[PRYRAhoras]]-Tabla_Consulta_desde_proyectos[[#This Row],[Actuales]]</f>
        <v>0</v>
      </c>
      <c r="H3252">
        <f>LEN(Tabla_Consulta_desde_proyectos[[#This Row],[PRYApath]])/5-1</f>
        <v>0</v>
      </c>
    </row>
    <row r="3253" spans="1:8" hidden="1" x14ac:dyDescent="0.3">
      <c r="A3253" t="s">
        <v>5823</v>
      </c>
      <c r="B3253" t="s">
        <v>5951</v>
      </c>
      <c r="C3253" t="s">
        <v>326</v>
      </c>
      <c r="D3253" t="s">
        <v>6396</v>
      </c>
      <c r="F3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3">
        <f>Tabla_Consulta_desde_proyectos[[#This Row],[PRYRAhoras]]-Tabla_Consulta_desde_proyectos[[#This Row],[Actuales]]</f>
        <v>0</v>
      </c>
      <c r="H3253">
        <f>LEN(Tabla_Consulta_desde_proyectos[[#This Row],[PRYApath]])/5-1</f>
        <v>1</v>
      </c>
    </row>
    <row r="3254" spans="1:8" hidden="1" x14ac:dyDescent="0.3">
      <c r="A3254" t="s">
        <v>5823</v>
      </c>
      <c r="B3254" t="s">
        <v>5952</v>
      </c>
      <c r="C3254" t="s">
        <v>1087</v>
      </c>
      <c r="D3254" t="s">
        <v>6397</v>
      </c>
      <c r="F3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4">
        <f>Tabla_Consulta_desde_proyectos[[#This Row],[PRYRAhoras]]-Tabla_Consulta_desde_proyectos[[#This Row],[Actuales]]</f>
        <v>0</v>
      </c>
      <c r="H3254">
        <f>LEN(Tabla_Consulta_desde_proyectos[[#This Row],[PRYApath]])/5-1</f>
        <v>1</v>
      </c>
    </row>
    <row r="3255" spans="1:8" hidden="1" x14ac:dyDescent="0.3">
      <c r="A3255" t="s">
        <v>5823</v>
      </c>
      <c r="B3255" t="s">
        <v>5953</v>
      </c>
      <c r="C3255" t="s">
        <v>1088</v>
      </c>
      <c r="D3255" t="s">
        <v>6398</v>
      </c>
      <c r="F3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5">
        <f>Tabla_Consulta_desde_proyectos[[#This Row],[PRYRAhoras]]-Tabla_Consulta_desde_proyectos[[#This Row],[Actuales]]</f>
        <v>0</v>
      </c>
      <c r="H3255">
        <f>LEN(Tabla_Consulta_desde_proyectos[[#This Row],[PRYApath]])/5-1</f>
        <v>1</v>
      </c>
    </row>
    <row r="3256" spans="1:8" hidden="1" x14ac:dyDescent="0.3">
      <c r="A3256" t="s">
        <v>5823</v>
      </c>
      <c r="B3256" t="s">
        <v>5954</v>
      </c>
      <c r="C3256" t="s">
        <v>1092</v>
      </c>
      <c r="D3256" t="s">
        <v>6399</v>
      </c>
      <c r="F3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6">
        <f>Tabla_Consulta_desde_proyectos[[#This Row],[PRYRAhoras]]-Tabla_Consulta_desde_proyectos[[#This Row],[Actuales]]</f>
        <v>0</v>
      </c>
      <c r="H3256">
        <f>LEN(Tabla_Consulta_desde_proyectos[[#This Row],[PRYApath]])/5-1</f>
        <v>1</v>
      </c>
    </row>
    <row r="3257" spans="1:8" hidden="1" x14ac:dyDescent="0.3">
      <c r="A3257" t="s">
        <v>5823</v>
      </c>
      <c r="B3257" t="s">
        <v>5955</v>
      </c>
      <c r="C3257" t="s">
        <v>1093</v>
      </c>
      <c r="D3257" t="s">
        <v>6400</v>
      </c>
      <c r="F3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7">
        <f>Tabla_Consulta_desde_proyectos[[#This Row],[PRYRAhoras]]-Tabla_Consulta_desde_proyectos[[#This Row],[Actuales]]</f>
        <v>0</v>
      </c>
      <c r="H3257">
        <f>LEN(Tabla_Consulta_desde_proyectos[[#This Row],[PRYApath]])/5-1</f>
        <v>1</v>
      </c>
    </row>
    <row r="3258" spans="1:8" hidden="1" x14ac:dyDescent="0.3">
      <c r="A3258" t="s">
        <v>5823</v>
      </c>
      <c r="B3258" t="s">
        <v>5956</v>
      </c>
      <c r="C3258" t="s">
        <v>1094</v>
      </c>
      <c r="D3258" t="s">
        <v>6401</v>
      </c>
      <c r="F3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8">
        <f>Tabla_Consulta_desde_proyectos[[#This Row],[PRYRAhoras]]-Tabla_Consulta_desde_proyectos[[#This Row],[Actuales]]</f>
        <v>0</v>
      </c>
      <c r="H3258">
        <f>LEN(Tabla_Consulta_desde_proyectos[[#This Row],[PRYApath]])/5-1</f>
        <v>1</v>
      </c>
    </row>
    <row r="3259" spans="1:8" hidden="1" x14ac:dyDescent="0.3">
      <c r="A3259" t="s">
        <v>5823</v>
      </c>
      <c r="B3259" t="s">
        <v>5957</v>
      </c>
      <c r="C3259" t="s">
        <v>3904</v>
      </c>
      <c r="D3259" t="s">
        <v>6402</v>
      </c>
      <c r="F3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59">
        <f>Tabla_Consulta_desde_proyectos[[#This Row],[PRYRAhoras]]-Tabla_Consulta_desde_proyectos[[#This Row],[Actuales]]</f>
        <v>0</v>
      </c>
      <c r="H3259">
        <f>LEN(Tabla_Consulta_desde_proyectos[[#This Row],[PRYApath]])/5-1</f>
        <v>1</v>
      </c>
    </row>
    <row r="3260" spans="1:8" hidden="1" x14ac:dyDescent="0.3">
      <c r="A3260" t="s">
        <v>5823</v>
      </c>
      <c r="B3260" t="s">
        <v>5958</v>
      </c>
      <c r="C3260" t="s">
        <v>3905</v>
      </c>
      <c r="D3260" t="s">
        <v>6403</v>
      </c>
      <c r="F3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0">
        <f>Tabla_Consulta_desde_proyectos[[#This Row],[PRYRAhoras]]-Tabla_Consulta_desde_proyectos[[#This Row],[Actuales]]</f>
        <v>0</v>
      </c>
      <c r="H3260">
        <f>LEN(Tabla_Consulta_desde_proyectos[[#This Row],[PRYApath]])/5-1</f>
        <v>1</v>
      </c>
    </row>
    <row r="3261" spans="1:8" hidden="1" x14ac:dyDescent="0.3">
      <c r="A3261" t="s">
        <v>5823</v>
      </c>
      <c r="B3261" t="s">
        <v>6425</v>
      </c>
      <c r="C3261" t="s">
        <v>4336</v>
      </c>
      <c r="D3261" t="s">
        <v>6405</v>
      </c>
      <c r="F3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1">
        <f>Tabla_Consulta_desde_proyectos[[#This Row],[PRYRAhoras]]-Tabla_Consulta_desde_proyectos[[#This Row],[Actuales]]</f>
        <v>0</v>
      </c>
      <c r="H3261">
        <f>LEN(Tabla_Consulta_desde_proyectos[[#This Row],[PRYApath]])/5-1</f>
        <v>1</v>
      </c>
    </row>
    <row r="3262" spans="1:8" hidden="1" x14ac:dyDescent="0.3">
      <c r="A3262" t="s">
        <v>5823</v>
      </c>
      <c r="B3262" t="s">
        <v>6426</v>
      </c>
      <c r="C3262" t="s">
        <v>4337</v>
      </c>
      <c r="D3262" t="s">
        <v>6407</v>
      </c>
      <c r="F3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2">
        <f>Tabla_Consulta_desde_proyectos[[#This Row],[PRYRAhoras]]-Tabla_Consulta_desde_proyectos[[#This Row],[Actuales]]</f>
        <v>0</v>
      </c>
      <c r="H3262">
        <f>LEN(Tabla_Consulta_desde_proyectos[[#This Row],[PRYApath]])/5-1</f>
        <v>1</v>
      </c>
    </row>
    <row r="3263" spans="1:8" hidden="1" x14ac:dyDescent="0.3">
      <c r="A3263" t="s">
        <v>5823</v>
      </c>
      <c r="B3263" t="s">
        <v>6427</v>
      </c>
      <c r="C3263" t="s">
        <v>7865</v>
      </c>
      <c r="D3263" t="s">
        <v>7866</v>
      </c>
      <c r="F3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3">
        <f>Tabla_Consulta_desde_proyectos[[#This Row],[PRYRAhoras]]-Tabla_Consulta_desde_proyectos[[#This Row],[Actuales]]</f>
        <v>0</v>
      </c>
      <c r="H3263">
        <f>LEN(Tabla_Consulta_desde_proyectos[[#This Row],[PRYApath]])/5-1</f>
        <v>0</v>
      </c>
    </row>
    <row r="3264" spans="1:8" hidden="1" x14ac:dyDescent="0.3">
      <c r="A3264" t="s">
        <v>5823</v>
      </c>
      <c r="B3264" t="s">
        <v>6430</v>
      </c>
      <c r="C3264" t="s">
        <v>326</v>
      </c>
      <c r="D3264" t="s">
        <v>6396</v>
      </c>
      <c r="F3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4">
        <f>Tabla_Consulta_desde_proyectos[[#This Row],[PRYRAhoras]]-Tabla_Consulta_desde_proyectos[[#This Row],[Actuales]]</f>
        <v>0</v>
      </c>
      <c r="H3264">
        <f>LEN(Tabla_Consulta_desde_proyectos[[#This Row],[PRYApath]])/5-1</f>
        <v>1</v>
      </c>
    </row>
    <row r="3265" spans="1:8" hidden="1" x14ac:dyDescent="0.3">
      <c r="A3265" t="s">
        <v>5823</v>
      </c>
      <c r="B3265" t="s">
        <v>6431</v>
      </c>
      <c r="C3265" t="s">
        <v>1087</v>
      </c>
      <c r="D3265" t="s">
        <v>6397</v>
      </c>
      <c r="F3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5">
        <f>Tabla_Consulta_desde_proyectos[[#This Row],[PRYRAhoras]]-Tabla_Consulta_desde_proyectos[[#This Row],[Actuales]]</f>
        <v>0</v>
      </c>
      <c r="H3265">
        <f>LEN(Tabla_Consulta_desde_proyectos[[#This Row],[PRYApath]])/5-1</f>
        <v>1</v>
      </c>
    </row>
    <row r="3266" spans="1:8" hidden="1" x14ac:dyDescent="0.3">
      <c r="A3266" t="s">
        <v>5823</v>
      </c>
      <c r="B3266" t="s">
        <v>6136</v>
      </c>
      <c r="C3266" t="s">
        <v>1088</v>
      </c>
      <c r="D3266" t="s">
        <v>6398</v>
      </c>
      <c r="F3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6">
        <f>Tabla_Consulta_desde_proyectos[[#This Row],[PRYRAhoras]]-Tabla_Consulta_desde_proyectos[[#This Row],[Actuales]]</f>
        <v>0</v>
      </c>
      <c r="H3266">
        <f>LEN(Tabla_Consulta_desde_proyectos[[#This Row],[PRYApath]])/5-1</f>
        <v>1</v>
      </c>
    </row>
    <row r="3267" spans="1:8" hidden="1" x14ac:dyDescent="0.3">
      <c r="A3267" t="s">
        <v>5823</v>
      </c>
      <c r="B3267" t="s">
        <v>6137</v>
      </c>
      <c r="C3267" t="s">
        <v>1092</v>
      </c>
      <c r="D3267" t="s">
        <v>6399</v>
      </c>
      <c r="F3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7">
        <f>Tabla_Consulta_desde_proyectos[[#This Row],[PRYRAhoras]]-Tabla_Consulta_desde_proyectos[[#This Row],[Actuales]]</f>
        <v>0</v>
      </c>
      <c r="H3267">
        <f>LEN(Tabla_Consulta_desde_proyectos[[#This Row],[PRYApath]])/5-1</f>
        <v>1</v>
      </c>
    </row>
    <row r="3268" spans="1:8" hidden="1" x14ac:dyDescent="0.3">
      <c r="A3268" t="s">
        <v>5823</v>
      </c>
      <c r="B3268" t="s">
        <v>6432</v>
      </c>
      <c r="C3268" t="s">
        <v>1093</v>
      </c>
      <c r="D3268" t="s">
        <v>6400</v>
      </c>
      <c r="F3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8">
        <f>Tabla_Consulta_desde_proyectos[[#This Row],[PRYRAhoras]]-Tabla_Consulta_desde_proyectos[[#This Row],[Actuales]]</f>
        <v>0</v>
      </c>
      <c r="H3268">
        <f>LEN(Tabla_Consulta_desde_proyectos[[#This Row],[PRYApath]])/5-1</f>
        <v>1</v>
      </c>
    </row>
    <row r="3269" spans="1:8" hidden="1" x14ac:dyDescent="0.3">
      <c r="A3269" t="s">
        <v>5823</v>
      </c>
      <c r="B3269" t="s">
        <v>6433</v>
      </c>
      <c r="C3269" t="s">
        <v>1094</v>
      </c>
      <c r="D3269" t="s">
        <v>6401</v>
      </c>
      <c r="F3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69">
        <f>Tabla_Consulta_desde_proyectos[[#This Row],[PRYRAhoras]]-Tabla_Consulta_desde_proyectos[[#This Row],[Actuales]]</f>
        <v>0</v>
      </c>
      <c r="H3269">
        <f>LEN(Tabla_Consulta_desde_proyectos[[#This Row],[PRYApath]])/5-1</f>
        <v>1</v>
      </c>
    </row>
    <row r="3270" spans="1:8" hidden="1" x14ac:dyDescent="0.3">
      <c r="A3270" t="s">
        <v>5823</v>
      </c>
      <c r="B3270" t="s">
        <v>6434</v>
      </c>
      <c r="C3270" t="s">
        <v>3904</v>
      </c>
      <c r="D3270" t="s">
        <v>6402</v>
      </c>
      <c r="F3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0">
        <f>Tabla_Consulta_desde_proyectos[[#This Row],[PRYRAhoras]]-Tabla_Consulta_desde_proyectos[[#This Row],[Actuales]]</f>
        <v>0</v>
      </c>
      <c r="H3270">
        <f>LEN(Tabla_Consulta_desde_proyectos[[#This Row],[PRYApath]])/5-1</f>
        <v>1</v>
      </c>
    </row>
    <row r="3271" spans="1:8" hidden="1" x14ac:dyDescent="0.3">
      <c r="A3271" t="s">
        <v>5823</v>
      </c>
      <c r="B3271" t="s">
        <v>6435</v>
      </c>
      <c r="C3271" t="s">
        <v>3905</v>
      </c>
      <c r="D3271" t="s">
        <v>6403</v>
      </c>
      <c r="F3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1">
        <f>Tabla_Consulta_desde_proyectos[[#This Row],[PRYRAhoras]]-Tabla_Consulta_desde_proyectos[[#This Row],[Actuales]]</f>
        <v>0</v>
      </c>
      <c r="H3271">
        <f>LEN(Tabla_Consulta_desde_proyectos[[#This Row],[PRYApath]])/5-1</f>
        <v>1</v>
      </c>
    </row>
    <row r="3272" spans="1:8" hidden="1" x14ac:dyDescent="0.3">
      <c r="A3272" t="s">
        <v>5823</v>
      </c>
      <c r="B3272" t="s">
        <v>6436</v>
      </c>
      <c r="C3272" t="s">
        <v>4336</v>
      </c>
      <c r="D3272" t="s">
        <v>6405</v>
      </c>
      <c r="F3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2">
        <f>Tabla_Consulta_desde_proyectos[[#This Row],[PRYRAhoras]]-Tabla_Consulta_desde_proyectos[[#This Row],[Actuales]]</f>
        <v>0</v>
      </c>
      <c r="H3272">
        <f>LEN(Tabla_Consulta_desde_proyectos[[#This Row],[PRYApath]])/5-1</f>
        <v>1</v>
      </c>
    </row>
    <row r="3273" spans="1:8" hidden="1" x14ac:dyDescent="0.3">
      <c r="A3273" t="s">
        <v>5823</v>
      </c>
      <c r="B3273" t="s">
        <v>6437</v>
      </c>
      <c r="C3273" t="s">
        <v>4337</v>
      </c>
      <c r="D3273" t="s">
        <v>6407</v>
      </c>
      <c r="F3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3">
        <f>Tabla_Consulta_desde_proyectos[[#This Row],[PRYRAhoras]]-Tabla_Consulta_desde_proyectos[[#This Row],[Actuales]]</f>
        <v>0</v>
      </c>
      <c r="H3273">
        <f>LEN(Tabla_Consulta_desde_proyectos[[#This Row],[PRYApath]])/5-1</f>
        <v>1</v>
      </c>
    </row>
    <row r="3274" spans="1:8" hidden="1" x14ac:dyDescent="0.3">
      <c r="A3274" t="s">
        <v>5823</v>
      </c>
      <c r="B3274" t="s">
        <v>6438</v>
      </c>
      <c r="C3274" t="s">
        <v>7867</v>
      </c>
      <c r="D3274" t="s">
        <v>7868</v>
      </c>
      <c r="F3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4">
        <f>Tabla_Consulta_desde_proyectos[[#This Row],[PRYRAhoras]]-Tabla_Consulta_desde_proyectos[[#This Row],[Actuales]]</f>
        <v>0</v>
      </c>
      <c r="H3274">
        <f>LEN(Tabla_Consulta_desde_proyectos[[#This Row],[PRYApath]])/5-1</f>
        <v>0</v>
      </c>
    </row>
    <row r="3275" spans="1:8" hidden="1" x14ac:dyDescent="0.3">
      <c r="A3275" t="s">
        <v>5823</v>
      </c>
      <c r="B3275" t="s">
        <v>6441</v>
      </c>
      <c r="C3275" t="s">
        <v>326</v>
      </c>
      <c r="D3275" t="s">
        <v>6396</v>
      </c>
      <c r="F3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5">
        <f>Tabla_Consulta_desde_proyectos[[#This Row],[PRYRAhoras]]-Tabla_Consulta_desde_proyectos[[#This Row],[Actuales]]</f>
        <v>0</v>
      </c>
      <c r="H3275">
        <f>LEN(Tabla_Consulta_desde_proyectos[[#This Row],[PRYApath]])/5-1</f>
        <v>1</v>
      </c>
    </row>
    <row r="3276" spans="1:8" hidden="1" x14ac:dyDescent="0.3">
      <c r="A3276" t="s">
        <v>5823</v>
      </c>
      <c r="B3276" t="s">
        <v>6442</v>
      </c>
      <c r="C3276" t="s">
        <v>1087</v>
      </c>
      <c r="D3276" t="s">
        <v>6397</v>
      </c>
      <c r="F3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6">
        <f>Tabla_Consulta_desde_proyectos[[#This Row],[PRYRAhoras]]-Tabla_Consulta_desde_proyectos[[#This Row],[Actuales]]</f>
        <v>0</v>
      </c>
      <c r="H3276">
        <f>LEN(Tabla_Consulta_desde_proyectos[[#This Row],[PRYApath]])/5-1</f>
        <v>1</v>
      </c>
    </row>
    <row r="3277" spans="1:8" hidden="1" x14ac:dyDescent="0.3">
      <c r="A3277" t="s">
        <v>5823</v>
      </c>
      <c r="B3277" t="s">
        <v>6443</v>
      </c>
      <c r="C3277" t="s">
        <v>1088</v>
      </c>
      <c r="D3277" t="s">
        <v>6398</v>
      </c>
      <c r="F3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7">
        <f>Tabla_Consulta_desde_proyectos[[#This Row],[PRYRAhoras]]-Tabla_Consulta_desde_proyectos[[#This Row],[Actuales]]</f>
        <v>0</v>
      </c>
      <c r="H3277">
        <f>LEN(Tabla_Consulta_desde_proyectos[[#This Row],[PRYApath]])/5-1</f>
        <v>1</v>
      </c>
    </row>
    <row r="3278" spans="1:8" hidden="1" x14ac:dyDescent="0.3">
      <c r="A3278" t="s">
        <v>5823</v>
      </c>
      <c r="B3278" t="s">
        <v>6444</v>
      </c>
      <c r="C3278" t="s">
        <v>1092</v>
      </c>
      <c r="D3278" t="s">
        <v>6399</v>
      </c>
      <c r="F3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8">
        <f>Tabla_Consulta_desde_proyectos[[#This Row],[PRYRAhoras]]-Tabla_Consulta_desde_proyectos[[#This Row],[Actuales]]</f>
        <v>0</v>
      </c>
      <c r="H3278">
        <f>LEN(Tabla_Consulta_desde_proyectos[[#This Row],[PRYApath]])/5-1</f>
        <v>1</v>
      </c>
    </row>
    <row r="3279" spans="1:8" hidden="1" x14ac:dyDescent="0.3">
      <c r="A3279" t="s">
        <v>5823</v>
      </c>
      <c r="B3279" t="s">
        <v>6445</v>
      </c>
      <c r="C3279" t="s">
        <v>1093</v>
      </c>
      <c r="D3279" t="s">
        <v>6400</v>
      </c>
      <c r="F3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79">
        <f>Tabla_Consulta_desde_proyectos[[#This Row],[PRYRAhoras]]-Tabla_Consulta_desde_proyectos[[#This Row],[Actuales]]</f>
        <v>0</v>
      </c>
      <c r="H3279">
        <f>LEN(Tabla_Consulta_desde_proyectos[[#This Row],[PRYApath]])/5-1</f>
        <v>1</v>
      </c>
    </row>
    <row r="3280" spans="1:8" hidden="1" x14ac:dyDescent="0.3">
      <c r="A3280" t="s">
        <v>5823</v>
      </c>
      <c r="B3280" t="s">
        <v>6446</v>
      </c>
      <c r="C3280" t="s">
        <v>1094</v>
      </c>
      <c r="D3280" t="s">
        <v>6401</v>
      </c>
      <c r="F3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0">
        <f>Tabla_Consulta_desde_proyectos[[#This Row],[PRYRAhoras]]-Tabla_Consulta_desde_proyectos[[#This Row],[Actuales]]</f>
        <v>0</v>
      </c>
      <c r="H3280">
        <f>LEN(Tabla_Consulta_desde_proyectos[[#This Row],[PRYApath]])/5-1</f>
        <v>1</v>
      </c>
    </row>
    <row r="3281" spans="1:8" hidden="1" x14ac:dyDescent="0.3">
      <c r="A3281" t="s">
        <v>5823</v>
      </c>
      <c r="B3281" t="s">
        <v>6447</v>
      </c>
      <c r="C3281" t="s">
        <v>3904</v>
      </c>
      <c r="D3281" t="s">
        <v>6402</v>
      </c>
      <c r="F3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1">
        <f>Tabla_Consulta_desde_proyectos[[#This Row],[PRYRAhoras]]-Tabla_Consulta_desde_proyectos[[#This Row],[Actuales]]</f>
        <v>0</v>
      </c>
      <c r="H3281">
        <f>LEN(Tabla_Consulta_desde_proyectos[[#This Row],[PRYApath]])/5-1</f>
        <v>1</v>
      </c>
    </row>
    <row r="3282" spans="1:8" hidden="1" x14ac:dyDescent="0.3">
      <c r="A3282" t="s">
        <v>5823</v>
      </c>
      <c r="B3282" t="s">
        <v>6448</v>
      </c>
      <c r="C3282" t="s">
        <v>3905</v>
      </c>
      <c r="D3282" t="s">
        <v>6403</v>
      </c>
      <c r="F3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2">
        <f>Tabla_Consulta_desde_proyectos[[#This Row],[PRYRAhoras]]-Tabla_Consulta_desde_proyectos[[#This Row],[Actuales]]</f>
        <v>0</v>
      </c>
      <c r="H3282">
        <f>LEN(Tabla_Consulta_desde_proyectos[[#This Row],[PRYApath]])/5-1</f>
        <v>1</v>
      </c>
    </row>
    <row r="3283" spans="1:8" hidden="1" x14ac:dyDescent="0.3">
      <c r="A3283" t="s">
        <v>5823</v>
      </c>
      <c r="B3283" t="s">
        <v>6449</v>
      </c>
      <c r="C3283" t="s">
        <v>4336</v>
      </c>
      <c r="D3283" t="s">
        <v>6405</v>
      </c>
      <c r="F3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3">
        <f>Tabla_Consulta_desde_proyectos[[#This Row],[PRYRAhoras]]-Tabla_Consulta_desde_proyectos[[#This Row],[Actuales]]</f>
        <v>0</v>
      </c>
      <c r="H3283">
        <f>LEN(Tabla_Consulta_desde_proyectos[[#This Row],[PRYApath]])/5-1</f>
        <v>1</v>
      </c>
    </row>
    <row r="3284" spans="1:8" hidden="1" x14ac:dyDescent="0.3">
      <c r="A3284" t="s">
        <v>5823</v>
      </c>
      <c r="B3284" t="s">
        <v>6450</v>
      </c>
      <c r="C3284" t="s">
        <v>4337</v>
      </c>
      <c r="D3284" t="s">
        <v>6407</v>
      </c>
      <c r="F3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4">
        <f>Tabla_Consulta_desde_proyectos[[#This Row],[PRYRAhoras]]-Tabla_Consulta_desde_proyectos[[#This Row],[Actuales]]</f>
        <v>0</v>
      </c>
      <c r="H3284">
        <f>LEN(Tabla_Consulta_desde_proyectos[[#This Row],[PRYApath]])/5-1</f>
        <v>1</v>
      </c>
    </row>
    <row r="3285" spans="1:8" hidden="1" x14ac:dyDescent="0.3">
      <c r="A3285" t="s">
        <v>5823</v>
      </c>
      <c r="B3285" t="s">
        <v>6451</v>
      </c>
      <c r="C3285" t="s">
        <v>7869</v>
      </c>
      <c r="D3285" t="s">
        <v>7870</v>
      </c>
      <c r="F3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5">
        <f>Tabla_Consulta_desde_proyectos[[#This Row],[PRYRAhoras]]-Tabla_Consulta_desde_proyectos[[#This Row],[Actuales]]</f>
        <v>0</v>
      </c>
      <c r="H3285">
        <f>LEN(Tabla_Consulta_desde_proyectos[[#This Row],[PRYApath]])/5-1</f>
        <v>0</v>
      </c>
    </row>
    <row r="3286" spans="1:8" hidden="1" x14ac:dyDescent="0.3">
      <c r="A3286" t="s">
        <v>5823</v>
      </c>
      <c r="B3286" t="s">
        <v>6454</v>
      </c>
      <c r="C3286" t="s">
        <v>326</v>
      </c>
      <c r="D3286" t="s">
        <v>6396</v>
      </c>
      <c r="F3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6">
        <f>Tabla_Consulta_desde_proyectos[[#This Row],[PRYRAhoras]]-Tabla_Consulta_desde_proyectos[[#This Row],[Actuales]]</f>
        <v>0</v>
      </c>
      <c r="H3286">
        <f>LEN(Tabla_Consulta_desde_proyectos[[#This Row],[PRYApath]])/5-1</f>
        <v>1</v>
      </c>
    </row>
    <row r="3287" spans="1:8" hidden="1" x14ac:dyDescent="0.3">
      <c r="A3287" t="s">
        <v>5823</v>
      </c>
      <c r="B3287" t="s">
        <v>6455</v>
      </c>
      <c r="C3287" t="s">
        <v>1087</v>
      </c>
      <c r="D3287" t="s">
        <v>6397</v>
      </c>
      <c r="F3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7">
        <f>Tabla_Consulta_desde_proyectos[[#This Row],[PRYRAhoras]]-Tabla_Consulta_desde_proyectos[[#This Row],[Actuales]]</f>
        <v>0</v>
      </c>
      <c r="H3287">
        <f>LEN(Tabla_Consulta_desde_proyectos[[#This Row],[PRYApath]])/5-1</f>
        <v>1</v>
      </c>
    </row>
    <row r="3288" spans="1:8" hidden="1" x14ac:dyDescent="0.3">
      <c r="A3288" t="s">
        <v>5823</v>
      </c>
      <c r="B3288" t="s">
        <v>6138</v>
      </c>
      <c r="C3288" t="s">
        <v>1088</v>
      </c>
      <c r="D3288" t="s">
        <v>6398</v>
      </c>
      <c r="F3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8">
        <f>Tabla_Consulta_desde_proyectos[[#This Row],[PRYRAhoras]]-Tabla_Consulta_desde_proyectos[[#This Row],[Actuales]]</f>
        <v>0</v>
      </c>
      <c r="H3288">
        <f>LEN(Tabla_Consulta_desde_proyectos[[#This Row],[PRYApath]])/5-1</f>
        <v>1</v>
      </c>
    </row>
    <row r="3289" spans="1:8" hidden="1" x14ac:dyDescent="0.3">
      <c r="A3289" t="s">
        <v>5823</v>
      </c>
      <c r="B3289" t="s">
        <v>6456</v>
      </c>
      <c r="C3289" t="s">
        <v>1092</v>
      </c>
      <c r="D3289" t="s">
        <v>6399</v>
      </c>
      <c r="F3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89">
        <f>Tabla_Consulta_desde_proyectos[[#This Row],[PRYRAhoras]]-Tabla_Consulta_desde_proyectos[[#This Row],[Actuales]]</f>
        <v>0</v>
      </c>
      <c r="H3289">
        <f>LEN(Tabla_Consulta_desde_proyectos[[#This Row],[PRYApath]])/5-1</f>
        <v>1</v>
      </c>
    </row>
    <row r="3290" spans="1:8" hidden="1" x14ac:dyDescent="0.3">
      <c r="A3290" t="s">
        <v>5823</v>
      </c>
      <c r="B3290" t="s">
        <v>6457</v>
      </c>
      <c r="C3290" t="s">
        <v>1093</v>
      </c>
      <c r="D3290" t="s">
        <v>6400</v>
      </c>
      <c r="F3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0">
        <f>Tabla_Consulta_desde_proyectos[[#This Row],[PRYRAhoras]]-Tabla_Consulta_desde_proyectos[[#This Row],[Actuales]]</f>
        <v>0</v>
      </c>
      <c r="H3290">
        <f>LEN(Tabla_Consulta_desde_proyectos[[#This Row],[PRYApath]])/5-1</f>
        <v>1</v>
      </c>
    </row>
    <row r="3291" spans="1:8" hidden="1" x14ac:dyDescent="0.3">
      <c r="A3291" t="s">
        <v>5823</v>
      </c>
      <c r="B3291" t="s">
        <v>6458</v>
      </c>
      <c r="C3291" t="s">
        <v>1094</v>
      </c>
      <c r="D3291" t="s">
        <v>6401</v>
      </c>
      <c r="F3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1">
        <f>Tabla_Consulta_desde_proyectos[[#This Row],[PRYRAhoras]]-Tabla_Consulta_desde_proyectos[[#This Row],[Actuales]]</f>
        <v>0</v>
      </c>
      <c r="H3291">
        <f>LEN(Tabla_Consulta_desde_proyectos[[#This Row],[PRYApath]])/5-1</f>
        <v>1</v>
      </c>
    </row>
    <row r="3292" spans="1:8" hidden="1" x14ac:dyDescent="0.3">
      <c r="A3292" t="s">
        <v>5823</v>
      </c>
      <c r="B3292" t="s">
        <v>6459</v>
      </c>
      <c r="C3292" t="s">
        <v>3904</v>
      </c>
      <c r="D3292" t="s">
        <v>6402</v>
      </c>
      <c r="F3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2">
        <f>Tabla_Consulta_desde_proyectos[[#This Row],[PRYRAhoras]]-Tabla_Consulta_desde_proyectos[[#This Row],[Actuales]]</f>
        <v>0</v>
      </c>
      <c r="H3292">
        <f>LEN(Tabla_Consulta_desde_proyectos[[#This Row],[PRYApath]])/5-1</f>
        <v>1</v>
      </c>
    </row>
    <row r="3293" spans="1:8" hidden="1" x14ac:dyDescent="0.3">
      <c r="A3293" t="s">
        <v>5823</v>
      </c>
      <c r="B3293" t="s">
        <v>6139</v>
      </c>
      <c r="C3293" t="s">
        <v>3905</v>
      </c>
      <c r="D3293" t="s">
        <v>6403</v>
      </c>
      <c r="F3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3">
        <f>Tabla_Consulta_desde_proyectos[[#This Row],[PRYRAhoras]]-Tabla_Consulta_desde_proyectos[[#This Row],[Actuales]]</f>
        <v>0</v>
      </c>
      <c r="H3293">
        <f>LEN(Tabla_Consulta_desde_proyectos[[#This Row],[PRYApath]])/5-1</f>
        <v>1</v>
      </c>
    </row>
    <row r="3294" spans="1:8" hidden="1" x14ac:dyDescent="0.3">
      <c r="A3294" t="s">
        <v>5823</v>
      </c>
      <c r="B3294" t="s">
        <v>6460</v>
      </c>
      <c r="C3294" t="s">
        <v>4336</v>
      </c>
      <c r="D3294" t="s">
        <v>6405</v>
      </c>
      <c r="F3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4">
        <f>Tabla_Consulta_desde_proyectos[[#This Row],[PRYRAhoras]]-Tabla_Consulta_desde_proyectos[[#This Row],[Actuales]]</f>
        <v>0</v>
      </c>
      <c r="H3294">
        <f>LEN(Tabla_Consulta_desde_proyectos[[#This Row],[PRYApath]])/5-1</f>
        <v>1</v>
      </c>
    </row>
    <row r="3295" spans="1:8" hidden="1" x14ac:dyDescent="0.3">
      <c r="A3295" t="s">
        <v>5823</v>
      </c>
      <c r="B3295" t="s">
        <v>6461</v>
      </c>
      <c r="C3295" t="s">
        <v>4337</v>
      </c>
      <c r="D3295" t="s">
        <v>6407</v>
      </c>
      <c r="F3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5">
        <f>Tabla_Consulta_desde_proyectos[[#This Row],[PRYRAhoras]]-Tabla_Consulta_desde_proyectos[[#This Row],[Actuales]]</f>
        <v>0</v>
      </c>
      <c r="H3295">
        <f>LEN(Tabla_Consulta_desde_proyectos[[#This Row],[PRYApath]])/5-1</f>
        <v>1</v>
      </c>
    </row>
    <row r="3296" spans="1:8" hidden="1" x14ac:dyDescent="0.3">
      <c r="A3296" t="s">
        <v>5823</v>
      </c>
      <c r="B3296" t="s">
        <v>6462</v>
      </c>
      <c r="C3296" t="s">
        <v>7871</v>
      </c>
      <c r="D3296" t="s">
        <v>7872</v>
      </c>
      <c r="F3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6">
        <f>Tabla_Consulta_desde_proyectos[[#This Row],[PRYRAhoras]]-Tabla_Consulta_desde_proyectos[[#This Row],[Actuales]]</f>
        <v>0</v>
      </c>
      <c r="H3296">
        <f>LEN(Tabla_Consulta_desde_proyectos[[#This Row],[PRYApath]])/5-1</f>
        <v>0</v>
      </c>
    </row>
    <row r="3297" spans="1:8" hidden="1" x14ac:dyDescent="0.3">
      <c r="A3297" t="s">
        <v>5823</v>
      </c>
      <c r="B3297" t="s">
        <v>6465</v>
      </c>
      <c r="C3297" t="s">
        <v>326</v>
      </c>
      <c r="D3297" t="s">
        <v>6396</v>
      </c>
      <c r="F3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7">
        <f>Tabla_Consulta_desde_proyectos[[#This Row],[PRYRAhoras]]-Tabla_Consulta_desde_proyectos[[#This Row],[Actuales]]</f>
        <v>0</v>
      </c>
      <c r="H3297">
        <f>LEN(Tabla_Consulta_desde_proyectos[[#This Row],[PRYApath]])/5-1</f>
        <v>1</v>
      </c>
    </row>
    <row r="3298" spans="1:8" hidden="1" x14ac:dyDescent="0.3">
      <c r="A3298" t="s">
        <v>5823</v>
      </c>
      <c r="B3298" t="s">
        <v>6466</v>
      </c>
      <c r="C3298" t="s">
        <v>1087</v>
      </c>
      <c r="D3298" t="s">
        <v>6397</v>
      </c>
      <c r="F3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8">
        <f>Tabla_Consulta_desde_proyectos[[#This Row],[PRYRAhoras]]-Tabla_Consulta_desde_proyectos[[#This Row],[Actuales]]</f>
        <v>0</v>
      </c>
      <c r="H3298">
        <f>LEN(Tabla_Consulta_desde_proyectos[[#This Row],[PRYApath]])/5-1</f>
        <v>1</v>
      </c>
    </row>
    <row r="3299" spans="1:8" hidden="1" x14ac:dyDescent="0.3">
      <c r="A3299" t="s">
        <v>5823</v>
      </c>
      <c r="B3299" t="s">
        <v>6467</v>
      </c>
      <c r="C3299" t="s">
        <v>1088</v>
      </c>
      <c r="D3299" t="s">
        <v>6398</v>
      </c>
      <c r="F3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299">
        <f>Tabla_Consulta_desde_proyectos[[#This Row],[PRYRAhoras]]-Tabla_Consulta_desde_proyectos[[#This Row],[Actuales]]</f>
        <v>0</v>
      </c>
      <c r="H3299">
        <f>LEN(Tabla_Consulta_desde_proyectos[[#This Row],[PRYApath]])/5-1</f>
        <v>1</v>
      </c>
    </row>
    <row r="3300" spans="1:8" hidden="1" x14ac:dyDescent="0.3">
      <c r="A3300" t="s">
        <v>5823</v>
      </c>
      <c r="B3300" t="s">
        <v>5514</v>
      </c>
      <c r="C3300" t="s">
        <v>1092</v>
      </c>
      <c r="D3300" t="s">
        <v>6399</v>
      </c>
      <c r="F3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0">
        <f>Tabla_Consulta_desde_proyectos[[#This Row],[PRYRAhoras]]-Tabla_Consulta_desde_proyectos[[#This Row],[Actuales]]</f>
        <v>0</v>
      </c>
      <c r="H3300">
        <f>LEN(Tabla_Consulta_desde_proyectos[[#This Row],[PRYApath]])/5-1</f>
        <v>1</v>
      </c>
    </row>
    <row r="3301" spans="1:8" hidden="1" x14ac:dyDescent="0.3">
      <c r="A3301" t="s">
        <v>5823</v>
      </c>
      <c r="B3301" t="s">
        <v>5515</v>
      </c>
      <c r="C3301" t="s">
        <v>1093</v>
      </c>
      <c r="D3301" t="s">
        <v>6400</v>
      </c>
      <c r="F3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1">
        <f>Tabla_Consulta_desde_proyectos[[#This Row],[PRYRAhoras]]-Tabla_Consulta_desde_proyectos[[#This Row],[Actuales]]</f>
        <v>0</v>
      </c>
      <c r="H3301">
        <f>LEN(Tabla_Consulta_desde_proyectos[[#This Row],[PRYApath]])/5-1</f>
        <v>1</v>
      </c>
    </row>
    <row r="3302" spans="1:8" hidden="1" x14ac:dyDescent="0.3">
      <c r="A3302" t="s">
        <v>5823</v>
      </c>
      <c r="B3302" t="s">
        <v>6468</v>
      </c>
      <c r="C3302" t="s">
        <v>1094</v>
      </c>
      <c r="D3302" t="s">
        <v>6401</v>
      </c>
      <c r="F3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2">
        <f>Tabla_Consulta_desde_proyectos[[#This Row],[PRYRAhoras]]-Tabla_Consulta_desde_proyectos[[#This Row],[Actuales]]</f>
        <v>0</v>
      </c>
      <c r="H3302">
        <f>LEN(Tabla_Consulta_desde_proyectos[[#This Row],[PRYApath]])/5-1</f>
        <v>1</v>
      </c>
    </row>
    <row r="3303" spans="1:8" hidden="1" x14ac:dyDescent="0.3">
      <c r="A3303" t="s">
        <v>5823</v>
      </c>
      <c r="B3303" t="s">
        <v>6469</v>
      </c>
      <c r="C3303" t="s">
        <v>3904</v>
      </c>
      <c r="D3303" t="s">
        <v>6402</v>
      </c>
      <c r="F3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3">
        <f>Tabla_Consulta_desde_proyectos[[#This Row],[PRYRAhoras]]-Tabla_Consulta_desde_proyectos[[#This Row],[Actuales]]</f>
        <v>0</v>
      </c>
      <c r="H3303">
        <f>LEN(Tabla_Consulta_desde_proyectos[[#This Row],[PRYApath]])/5-1</f>
        <v>1</v>
      </c>
    </row>
    <row r="3304" spans="1:8" hidden="1" x14ac:dyDescent="0.3">
      <c r="A3304" t="s">
        <v>5823</v>
      </c>
      <c r="B3304" t="s">
        <v>6470</v>
      </c>
      <c r="C3304" t="s">
        <v>3905</v>
      </c>
      <c r="D3304" t="s">
        <v>6403</v>
      </c>
      <c r="F3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4">
        <f>Tabla_Consulta_desde_proyectos[[#This Row],[PRYRAhoras]]-Tabla_Consulta_desde_proyectos[[#This Row],[Actuales]]</f>
        <v>0</v>
      </c>
      <c r="H3304">
        <f>LEN(Tabla_Consulta_desde_proyectos[[#This Row],[PRYApath]])/5-1</f>
        <v>1</v>
      </c>
    </row>
    <row r="3305" spans="1:8" hidden="1" x14ac:dyDescent="0.3">
      <c r="A3305" t="s">
        <v>5823</v>
      </c>
      <c r="B3305" t="s">
        <v>6471</v>
      </c>
      <c r="C3305" t="s">
        <v>4336</v>
      </c>
      <c r="D3305" t="s">
        <v>6405</v>
      </c>
      <c r="F3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5">
        <f>Tabla_Consulta_desde_proyectos[[#This Row],[PRYRAhoras]]-Tabla_Consulta_desde_proyectos[[#This Row],[Actuales]]</f>
        <v>0</v>
      </c>
      <c r="H3305">
        <f>LEN(Tabla_Consulta_desde_proyectos[[#This Row],[PRYApath]])/5-1</f>
        <v>1</v>
      </c>
    </row>
    <row r="3306" spans="1:8" hidden="1" x14ac:dyDescent="0.3">
      <c r="A3306" t="s">
        <v>5823</v>
      </c>
      <c r="B3306" t="s">
        <v>6472</v>
      </c>
      <c r="C3306" t="s">
        <v>4337</v>
      </c>
      <c r="D3306" t="s">
        <v>6407</v>
      </c>
      <c r="F3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6">
        <f>Tabla_Consulta_desde_proyectos[[#This Row],[PRYRAhoras]]-Tabla_Consulta_desde_proyectos[[#This Row],[Actuales]]</f>
        <v>0</v>
      </c>
      <c r="H3306">
        <f>LEN(Tabla_Consulta_desde_proyectos[[#This Row],[PRYApath]])/5-1</f>
        <v>1</v>
      </c>
    </row>
    <row r="3307" spans="1:8" hidden="1" x14ac:dyDescent="0.3">
      <c r="A3307" t="s">
        <v>5823</v>
      </c>
      <c r="B3307" t="s">
        <v>6473</v>
      </c>
      <c r="C3307" t="s">
        <v>7873</v>
      </c>
      <c r="D3307" t="s">
        <v>7874</v>
      </c>
      <c r="F3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7">
        <f>Tabla_Consulta_desde_proyectos[[#This Row],[PRYRAhoras]]-Tabla_Consulta_desde_proyectos[[#This Row],[Actuales]]</f>
        <v>0</v>
      </c>
      <c r="H3307">
        <f>LEN(Tabla_Consulta_desde_proyectos[[#This Row],[PRYApath]])/5-1</f>
        <v>0</v>
      </c>
    </row>
    <row r="3308" spans="1:8" hidden="1" x14ac:dyDescent="0.3">
      <c r="A3308" t="s">
        <v>5823</v>
      </c>
      <c r="B3308" t="s">
        <v>5014</v>
      </c>
      <c r="C3308" t="s">
        <v>326</v>
      </c>
      <c r="D3308" t="s">
        <v>6396</v>
      </c>
      <c r="F3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8">
        <f>Tabla_Consulta_desde_proyectos[[#This Row],[PRYRAhoras]]-Tabla_Consulta_desde_proyectos[[#This Row],[Actuales]]</f>
        <v>0</v>
      </c>
      <c r="H3308">
        <f>LEN(Tabla_Consulta_desde_proyectos[[#This Row],[PRYApath]])/5-1</f>
        <v>1</v>
      </c>
    </row>
    <row r="3309" spans="1:8" hidden="1" x14ac:dyDescent="0.3">
      <c r="A3309" t="s">
        <v>5823</v>
      </c>
      <c r="B3309" t="s">
        <v>6476</v>
      </c>
      <c r="C3309" t="s">
        <v>1087</v>
      </c>
      <c r="D3309" t="s">
        <v>6397</v>
      </c>
      <c r="F3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09">
        <f>Tabla_Consulta_desde_proyectos[[#This Row],[PRYRAhoras]]-Tabla_Consulta_desde_proyectos[[#This Row],[Actuales]]</f>
        <v>0</v>
      </c>
      <c r="H3309">
        <f>LEN(Tabla_Consulta_desde_proyectos[[#This Row],[PRYApath]])/5-1</f>
        <v>1</v>
      </c>
    </row>
    <row r="3310" spans="1:8" hidden="1" x14ac:dyDescent="0.3">
      <c r="A3310" t="s">
        <v>5823</v>
      </c>
      <c r="B3310" t="s">
        <v>6477</v>
      </c>
      <c r="C3310" t="s">
        <v>1088</v>
      </c>
      <c r="D3310" t="s">
        <v>6398</v>
      </c>
      <c r="F3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0">
        <f>Tabla_Consulta_desde_proyectos[[#This Row],[PRYRAhoras]]-Tabla_Consulta_desde_proyectos[[#This Row],[Actuales]]</f>
        <v>0</v>
      </c>
      <c r="H3310">
        <f>LEN(Tabla_Consulta_desde_proyectos[[#This Row],[PRYApath]])/5-1</f>
        <v>1</v>
      </c>
    </row>
    <row r="3311" spans="1:8" hidden="1" x14ac:dyDescent="0.3">
      <c r="A3311" t="s">
        <v>5823</v>
      </c>
      <c r="B3311" t="s">
        <v>6478</v>
      </c>
      <c r="C3311" t="s">
        <v>1092</v>
      </c>
      <c r="D3311" t="s">
        <v>6399</v>
      </c>
      <c r="F3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1">
        <f>Tabla_Consulta_desde_proyectos[[#This Row],[PRYRAhoras]]-Tabla_Consulta_desde_proyectos[[#This Row],[Actuales]]</f>
        <v>0</v>
      </c>
      <c r="H3311">
        <f>LEN(Tabla_Consulta_desde_proyectos[[#This Row],[PRYApath]])/5-1</f>
        <v>1</v>
      </c>
    </row>
    <row r="3312" spans="1:8" hidden="1" x14ac:dyDescent="0.3">
      <c r="A3312" t="s">
        <v>5823</v>
      </c>
      <c r="B3312" t="s">
        <v>6479</v>
      </c>
      <c r="C3312" t="s">
        <v>1093</v>
      </c>
      <c r="D3312" t="s">
        <v>6400</v>
      </c>
      <c r="F3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2">
        <f>Tabla_Consulta_desde_proyectos[[#This Row],[PRYRAhoras]]-Tabla_Consulta_desde_proyectos[[#This Row],[Actuales]]</f>
        <v>0</v>
      </c>
      <c r="H3312">
        <f>LEN(Tabla_Consulta_desde_proyectos[[#This Row],[PRYApath]])/5-1</f>
        <v>1</v>
      </c>
    </row>
    <row r="3313" spans="1:8" hidden="1" x14ac:dyDescent="0.3">
      <c r="A3313" t="s">
        <v>5823</v>
      </c>
      <c r="B3313" t="s">
        <v>6480</v>
      </c>
      <c r="C3313" t="s">
        <v>1094</v>
      </c>
      <c r="D3313" t="s">
        <v>6401</v>
      </c>
      <c r="F3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3">
        <f>Tabla_Consulta_desde_proyectos[[#This Row],[PRYRAhoras]]-Tabla_Consulta_desde_proyectos[[#This Row],[Actuales]]</f>
        <v>0</v>
      </c>
      <c r="H3313">
        <f>LEN(Tabla_Consulta_desde_proyectos[[#This Row],[PRYApath]])/5-1</f>
        <v>1</v>
      </c>
    </row>
    <row r="3314" spans="1:8" hidden="1" x14ac:dyDescent="0.3">
      <c r="A3314" t="s">
        <v>5823</v>
      </c>
      <c r="B3314" t="s">
        <v>6481</v>
      </c>
      <c r="C3314" t="s">
        <v>3904</v>
      </c>
      <c r="D3314" t="s">
        <v>6402</v>
      </c>
      <c r="F3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4">
        <f>Tabla_Consulta_desde_proyectos[[#This Row],[PRYRAhoras]]-Tabla_Consulta_desde_proyectos[[#This Row],[Actuales]]</f>
        <v>0</v>
      </c>
      <c r="H3314">
        <f>LEN(Tabla_Consulta_desde_proyectos[[#This Row],[PRYApath]])/5-1</f>
        <v>1</v>
      </c>
    </row>
    <row r="3315" spans="1:8" hidden="1" x14ac:dyDescent="0.3">
      <c r="A3315" t="s">
        <v>5823</v>
      </c>
      <c r="B3315" t="s">
        <v>6482</v>
      </c>
      <c r="C3315" t="s">
        <v>3905</v>
      </c>
      <c r="D3315" t="s">
        <v>6403</v>
      </c>
      <c r="F3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5">
        <f>Tabla_Consulta_desde_proyectos[[#This Row],[PRYRAhoras]]-Tabla_Consulta_desde_proyectos[[#This Row],[Actuales]]</f>
        <v>0</v>
      </c>
      <c r="H3315">
        <f>LEN(Tabla_Consulta_desde_proyectos[[#This Row],[PRYApath]])/5-1</f>
        <v>1</v>
      </c>
    </row>
    <row r="3316" spans="1:8" hidden="1" x14ac:dyDescent="0.3">
      <c r="A3316" t="s">
        <v>5823</v>
      </c>
      <c r="B3316" t="s">
        <v>6483</v>
      </c>
      <c r="C3316" t="s">
        <v>4336</v>
      </c>
      <c r="D3316" t="s">
        <v>6405</v>
      </c>
      <c r="F3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6">
        <f>Tabla_Consulta_desde_proyectos[[#This Row],[PRYRAhoras]]-Tabla_Consulta_desde_proyectos[[#This Row],[Actuales]]</f>
        <v>0</v>
      </c>
      <c r="H3316">
        <f>LEN(Tabla_Consulta_desde_proyectos[[#This Row],[PRYApath]])/5-1</f>
        <v>1</v>
      </c>
    </row>
    <row r="3317" spans="1:8" hidden="1" x14ac:dyDescent="0.3">
      <c r="A3317" t="s">
        <v>5823</v>
      </c>
      <c r="B3317" t="s">
        <v>6484</v>
      </c>
      <c r="C3317" t="s">
        <v>4337</v>
      </c>
      <c r="D3317" t="s">
        <v>6407</v>
      </c>
      <c r="F3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7">
        <f>Tabla_Consulta_desde_proyectos[[#This Row],[PRYRAhoras]]-Tabla_Consulta_desde_proyectos[[#This Row],[Actuales]]</f>
        <v>0</v>
      </c>
      <c r="H3317">
        <f>LEN(Tabla_Consulta_desde_proyectos[[#This Row],[PRYApath]])/5-1</f>
        <v>1</v>
      </c>
    </row>
    <row r="3318" spans="1:8" hidden="1" x14ac:dyDescent="0.3">
      <c r="A3318" t="s">
        <v>5823</v>
      </c>
      <c r="B3318" t="s">
        <v>6485</v>
      </c>
      <c r="C3318" t="s">
        <v>7875</v>
      </c>
      <c r="D3318" t="s">
        <v>7876</v>
      </c>
      <c r="F3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8">
        <f>Tabla_Consulta_desde_proyectos[[#This Row],[PRYRAhoras]]-Tabla_Consulta_desde_proyectos[[#This Row],[Actuales]]</f>
        <v>0</v>
      </c>
      <c r="H3318">
        <f>LEN(Tabla_Consulta_desde_proyectos[[#This Row],[PRYApath]])/5-1</f>
        <v>0</v>
      </c>
    </row>
    <row r="3319" spans="1:8" hidden="1" x14ac:dyDescent="0.3">
      <c r="A3319" t="s">
        <v>5823</v>
      </c>
      <c r="B3319" t="s">
        <v>5015</v>
      </c>
      <c r="C3319" t="s">
        <v>326</v>
      </c>
      <c r="D3319" t="s">
        <v>6396</v>
      </c>
      <c r="F3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19">
        <f>Tabla_Consulta_desde_proyectos[[#This Row],[PRYRAhoras]]-Tabla_Consulta_desde_proyectos[[#This Row],[Actuales]]</f>
        <v>0</v>
      </c>
      <c r="H3319">
        <f>LEN(Tabla_Consulta_desde_proyectos[[#This Row],[PRYApath]])/5-1</f>
        <v>1</v>
      </c>
    </row>
    <row r="3320" spans="1:8" hidden="1" x14ac:dyDescent="0.3">
      <c r="A3320" t="s">
        <v>5823</v>
      </c>
      <c r="B3320" t="s">
        <v>6488</v>
      </c>
      <c r="C3320" t="s">
        <v>1087</v>
      </c>
      <c r="D3320" t="s">
        <v>6397</v>
      </c>
      <c r="F3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0">
        <f>Tabla_Consulta_desde_proyectos[[#This Row],[PRYRAhoras]]-Tabla_Consulta_desde_proyectos[[#This Row],[Actuales]]</f>
        <v>0</v>
      </c>
      <c r="H3320">
        <f>LEN(Tabla_Consulta_desde_proyectos[[#This Row],[PRYApath]])/5-1</f>
        <v>1</v>
      </c>
    </row>
    <row r="3321" spans="1:8" hidden="1" x14ac:dyDescent="0.3">
      <c r="A3321" t="s">
        <v>5823</v>
      </c>
      <c r="B3321" t="s">
        <v>6489</v>
      </c>
      <c r="C3321" t="s">
        <v>1088</v>
      </c>
      <c r="D3321" t="s">
        <v>6398</v>
      </c>
      <c r="F3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1">
        <f>Tabla_Consulta_desde_proyectos[[#This Row],[PRYRAhoras]]-Tabla_Consulta_desde_proyectos[[#This Row],[Actuales]]</f>
        <v>0</v>
      </c>
      <c r="H3321">
        <f>LEN(Tabla_Consulta_desde_proyectos[[#This Row],[PRYApath]])/5-1</f>
        <v>1</v>
      </c>
    </row>
    <row r="3322" spans="1:8" hidden="1" x14ac:dyDescent="0.3">
      <c r="A3322" t="s">
        <v>5823</v>
      </c>
      <c r="B3322" t="s">
        <v>6490</v>
      </c>
      <c r="C3322" t="s">
        <v>1092</v>
      </c>
      <c r="D3322" t="s">
        <v>6399</v>
      </c>
      <c r="F3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2">
        <f>Tabla_Consulta_desde_proyectos[[#This Row],[PRYRAhoras]]-Tabla_Consulta_desde_proyectos[[#This Row],[Actuales]]</f>
        <v>0</v>
      </c>
      <c r="H3322">
        <f>LEN(Tabla_Consulta_desde_proyectos[[#This Row],[PRYApath]])/5-1</f>
        <v>1</v>
      </c>
    </row>
    <row r="3323" spans="1:8" hidden="1" x14ac:dyDescent="0.3">
      <c r="A3323" t="s">
        <v>5823</v>
      </c>
      <c r="B3323" t="s">
        <v>6491</v>
      </c>
      <c r="C3323" t="s">
        <v>1093</v>
      </c>
      <c r="D3323" t="s">
        <v>6400</v>
      </c>
      <c r="F3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3">
        <f>Tabla_Consulta_desde_proyectos[[#This Row],[PRYRAhoras]]-Tabla_Consulta_desde_proyectos[[#This Row],[Actuales]]</f>
        <v>0</v>
      </c>
      <c r="H3323">
        <f>LEN(Tabla_Consulta_desde_proyectos[[#This Row],[PRYApath]])/5-1</f>
        <v>1</v>
      </c>
    </row>
    <row r="3324" spans="1:8" hidden="1" x14ac:dyDescent="0.3">
      <c r="A3324" t="s">
        <v>5823</v>
      </c>
      <c r="B3324" t="s">
        <v>6492</v>
      </c>
      <c r="C3324" t="s">
        <v>1094</v>
      </c>
      <c r="D3324" t="s">
        <v>6401</v>
      </c>
      <c r="F3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4">
        <f>Tabla_Consulta_desde_proyectos[[#This Row],[PRYRAhoras]]-Tabla_Consulta_desde_proyectos[[#This Row],[Actuales]]</f>
        <v>0</v>
      </c>
      <c r="H3324">
        <f>LEN(Tabla_Consulta_desde_proyectos[[#This Row],[PRYApath]])/5-1</f>
        <v>1</v>
      </c>
    </row>
    <row r="3325" spans="1:8" hidden="1" x14ac:dyDescent="0.3">
      <c r="A3325" t="s">
        <v>5823</v>
      </c>
      <c r="B3325" t="s">
        <v>5024</v>
      </c>
      <c r="C3325" t="s">
        <v>3904</v>
      </c>
      <c r="D3325" t="s">
        <v>6402</v>
      </c>
      <c r="F3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5">
        <f>Tabla_Consulta_desde_proyectos[[#This Row],[PRYRAhoras]]-Tabla_Consulta_desde_proyectos[[#This Row],[Actuales]]</f>
        <v>0</v>
      </c>
      <c r="H3325">
        <f>LEN(Tabla_Consulta_desde_proyectos[[#This Row],[PRYApath]])/5-1</f>
        <v>1</v>
      </c>
    </row>
    <row r="3326" spans="1:8" hidden="1" x14ac:dyDescent="0.3">
      <c r="A3326" t="s">
        <v>5823</v>
      </c>
      <c r="B3326" t="s">
        <v>6493</v>
      </c>
      <c r="C3326" t="s">
        <v>3905</v>
      </c>
      <c r="D3326" t="s">
        <v>6403</v>
      </c>
      <c r="F3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6">
        <f>Tabla_Consulta_desde_proyectos[[#This Row],[PRYRAhoras]]-Tabla_Consulta_desde_proyectos[[#This Row],[Actuales]]</f>
        <v>0</v>
      </c>
      <c r="H3326">
        <f>LEN(Tabla_Consulta_desde_proyectos[[#This Row],[PRYApath]])/5-1</f>
        <v>1</v>
      </c>
    </row>
    <row r="3327" spans="1:8" hidden="1" x14ac:dyDescent="0.3">
      <c r="A3327" t="s">
        <v>5823</v>
      </c>
      <c r="B3327" t="s">
        <v>6494</v>
      </c>
      <c r="C3327" t="s">
        <v>4336</v>
      </c>
      <c r="D3327" t="s">
        <v>6405</v>
      </c>
      <c r="F3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7">
        <f>Tabla_Consulta_desde_proyectos[[#This Row],[PRYRAhoras]]-Tabla_Consulta_desde_proyectos[[#This Row],[Actuales]]</f>
        <v>0</v>
      </c>
      <c r="H3327">
        <f>LEN(Tabla_Consulta_desde_proyectos[[#This Row],[PRYApath]])/5-1</f>
        <v>1</v>
      </c>
    </row>
    <row r="3328" spans="1:8" hidden="1" x14ac:dyDescent="0.3">
      <c r="A3328" t="s">
        <v>5823</v>
      </c>
      <c r="B3328" t="s">
        <v>6495</v>
      </c>
      <c r="C3328" t="s">
        <v>4337</v>
      </c>
      <c r="D3328" t="s">
        <v>6407</v>
      </c>
      <c r="F3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8">
        <f>Tabla_Consulta_desde_proyectos[[#This Row],[PRYRAhoras]]-Tabla_Consulta_desde_proyectos[[#This Row],[Actuales]]</f>
        <v>0</v>
      </c>
      <c r="H3328">
        <f>LEN(Tabla_Consulta_desde_proyectos[[#This Row],[PRYApath]])/5-1</f>
        <v>1</v>
      </c>
    </row>
    <row r="3329" spans="1:8" hidden="1" x14ac:dyDescent="0.3">
      <c r="A3329" t="s">
        <v>5823</v>
      </c>
      <c r="B3329" t="s">
        <v>6496</v>
      </c>
      <c r="C3329" t="s">
        <v>7877</v>
      </c>
      <c r="D3329" t="s">
        <v>7878</v>
      </c>
      <c r="F3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29">
        <f>Tabla_Consulta_desde_proyectos[[#This Row],[PRYRAhoras]]-Tabla_Consulta_desde_proyectos[[#This Row],[Actuales]]</f>
        <v>0</v>
      </c>
      <c r="H3329">
        <f>LEN(Tabla_Consulta_desde_proyectos[[#This Row],[PRYApath]])/5-1</f>
        <v>0</v>
      </c>
    </row>
    <row r="3330" spans="1:8" hidden="1" x14ac:dyDescent="0.3">
      <c r="A3330" t="s">
        <v>5823</v>
      </c>
      <c r="B3330" t="s">
        <v>6499</v>
      </c>
      <c r="C3330" t="s">
        <v>326</v>
      </c>
      <c r="D3330" t="s">
        <v>6396</v>
      </c>
      <c r="F3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0">
        <f>Tabla_Consulta_desde_proyectos[[#This Row],[PRYRAhoras]]-Tabla_Consulta_desde_proyectos[[#This Row],[Actuales]]</f>
        <v>0</v>
      </c>
      <c r="H3330">
        <f>LEN(Tabla_Consulta_desde_proyectos[[#This Row],[PRYApath]])/5-1</f>
        <v>1</v>
      </c>
    </row>
    <row r="3331" spans="1:8" hidden="1" x14ac:dyDescent="0.3">
      <c r="A3331" t="s">
        <v>5823</v>
      </c>
      <c r="B3331" t="s">
        <v>6500</v>
      </c>
      <c r="C3331" t="s">
        <v>1087</v>
      </c>
      <c r="D3331" t="s">
        <v>6397</v>
      </c>
      <c r="F3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1">
        <f>Tabla_Consulta_desde_proyectos[[#This Row],[PRYRAhoras]]-Tabla_Consulta_desde_proyectos[[#This Row],[Actuales]]</f>
        <v>0</v>
      </c>
      <c r="H3331">
        <f>LEN(Tabla_Consulta_desde_proyectos[[#This Row],[PRYApath]])/5-1</f>
        <v>1</v>
      </c>
    </row>
    <row r="3332" spans="1:8" hidden="1" x14ac:dyDescent="0.3">
      <c r="A3332" t="s">
        <v>5823</v>
      </c>
      <c r="B3332" t="s">
        <v>6501</v>
      </c>
      <c r="C3332" t="s">
        <v>1088</v>
      </c>
      <c r="D3332" t="s">
        <v>6398</v>
      </c>
      <c r="F3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2">
        <f>Tabla_Consulta_desde_proyectos[[#This Row],[PRYRAhoras]]-Tabla_Consulta_desde_proyectos[[#This Row],[Actuales]]</f>
        <v>0</v>
      </c>
      <c r="H3332">
        <f>LEN(Tabla_Consulta_desde_proyectos[[#This Row],[PRYApath]])/5-1</f>
        <v>1</v>
      </c>
    </row>
    <row r="3333" spans="1:8" hidden="1" x14ac:dyDescent="0.3">
      <c r="A3333" t="s">
        <v>5823</v>
      </c>
      <c r="B3333" t="s">
        <v>6502</v>
      </c>
      <c r="C3333" t="s">
        <v>1092</v>
      </c>
      <c r="D3333" t="s">
        <v>6399</v>
      </c>
      <c r="F3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3">
        <f>Tabla_Consulta_desde_proyectos[[#This Row],[PRYRAhoras]]-Tabla_Consulta_desde_proyectos[[#This Row],[Actuales]]</f>
        <v>0</v>
      </c>
      <c r="H3333">
        <f>LEN(Tabla_Consulta_desde_proyectos[[#This Row],[PRYApath]])/5-1</f>
        <v>1</v>
      </c>
    </row>
    <row r="3334" spans="1:8" hidden="1" x14ac:dyDescent="0.3">
      <c r="A3334" t="s">
        <v>5823</v>
      </c>
      <c r="B3334" t="s">
        <v>6503</v>
      </c>
      <c r="C3334" t="s">
        <v>1093</v>
      </c>
      <c r="D3334" t="s">
        <v>6400</v>
      </c>
      <c r="F3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4">
        <f>Tabla_Consulta_desde_proyectos[[#This Row],[PRYRAhoras]]-Tabla_Consulta_desde_proyectos[[#This Row],[Actuales]]</f>
        <v>0</v>
      </c>
      <c r="H3334">
        <f>LEN(Tabla_Consulta_desde_proyectos[[#This Row],[PRYApath]])/5-1</f>
        <v>1</v>
      </c>
    </row>
    <row r="3335" spans="1:8" hidden="1" x14ac:dyDescent="0.3">
      <c r="A3335" t="s">
        <v>5823</v>
      </c>
      <c r="B3335" t="s">
        <v>6504</v>
      </c>
      <c r="C3335" t="s">
        <v>1094</v>
      </c>
      <c r="D3335" t="s">
        <v>6401</v>
      </c>
      <c r="F3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5">
        <f>Tabla_Consulta_desde_proyectos[[#This Row],[PRYRAhoras]]-Tabla_Consulta_desde_proyectos[[#This Row],[Actuales]]</f>
        <v>0</v>
      </c>
      <c r="H3335">
        <f>LEN(Tabla_Consulta_desde_proyectos[[#This Row],[PRYApath]])/5-1</f>
        <v>1</v>
      </c>
    </row>
    <row r="3336" spans="1:8" hidden="1" x14ac:dyDescent="0.3">
      <c r="A3336" t="s">
        <v>5823</v>
      </c>
      <c r="B3336" t="s">
        <v>6505</v>
      </c>
      <c r="C3336" t="s">
        <v>3904</v>
      </c>
      <c r="D3336" t="s">
        <v>6402</v>
      </c>
      <c r="F3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6">
        <f>Tabla_Consulta_desde_proyectos[[#This Row],[PRYRAhoras]]-Tabla_Consulta_desde_proyectos[[#This Row],[Actuales]]</f>
        <v>0</v>
      </c>
      <c r="H3336">
        <f>LEN(Tabla_Consulta_desde_proyectos[[#This Row],[PRYApath]])/5-1</f>
        <v>1</v>
      </c>
    </row>
    <row r="3337" spans="1:8" hidden="1" x14ac:dyDescent="0.3">
      <c r="A3337" t="s">
        <v>5823</v>
      </c>
      <c r="B3337" t="s">
        <v>6506</v>
      </c>
      <c r="C3337" t="s">
        <v>3905</v>
      </c>
      <c r="D3337" t="s">
        <v>6403</v>
      </c>
      <c r="F3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7">
        <f>Tabla_Consulta_desde_proyectos[[#This Row],[PRYRAhoras]]-Tabla_Consulta_desde_proyectos[[#This Row],[Actuales]]</f>
        <v>0</v>
      </c>
      <c r="H3337">
        <f>LEN(Tabla_Consulta_desde_proyectos[[#This Row],[PRYApath]])/5-1</f>
        <v>1</v>
      </c>
    </row>
    <row r="3338" spans="1:8" hidden="1" x14ac:dyDescent="0.3">
      <c r="A3338" t="s">
        <v>5823</v>
      </c>
      <c r="B3338" t="s">
        <v>6507</v>
      </c>
      <c r="C3338" t="s">
        <v>4336</v>
      </c>
      <c r="D3338" t="s">
        <v>6405</v>
      </c>
      <c r="F3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8">
        <f>Tabla_Consulta_desde_proyectos[[#This Row],[PRYRAhoras]]-Tabla_Consulta_desde_proyectos[[#This Row],[Actuales]]</f>
        <v>0</v>
      </c>
      <c r="H3338">
        <f>LEN(Tabla_Consulta_desde_proyectos[[#This Row],[PRYApath]])/5-1</f>
        <v>1</v>
      </c>
    </row>
    <row r="3339" spans="1:8" hidden="1" x14ac:dyDescent="0.3">
      <c r="A3339" t="s">
        <v>5823</v>
      </c>
      <c r="B3339" t="s">
        <v>6508</v>
      </c>
      <c r="C3339" t="s">
        <v>4337</v>
      </c>
      <c r="D3339" t="s">
        <v>6407</v>
      </c>
      <c r="F3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39">
        <f>Tabla_Consulta_desde_proyectos[[#This Row],[PRYRAhoras]]-Tabla_Consulta_desde_proyectos[[#This Row],[Actuales]]</f>
        <v>0</v>
      </c>
      <c r="H3339">
        <f>LEN(Tabla_Consulta_desde_proyectos[[#This Row],[PRYApath]])/5-1</f>
        <v>1</v>
      </c>
    </row>
    <row r="3340" spans="1:8" hidden="1" x14ac:dyDescent="0.3">
      <c r="A3340" t="s">
        <v>5823</v>
      </c>
      <c r="B3340" t="s">
        <v>6509</v>
      </c>
      <c r="C3340" t="s">
        <v>7879</v>
      </c>
      <c r="D3340" t="s">
        <v>7880</v>
      </c>
      <c r="F3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0">
        <f>Tabla_Consulta_desde_proyectos[[#This Row],[PRYRAhoras]]-Tabla_Consulta_desde_proyectos[[#This Row],[Actuales]]</f>
        <v>0</v>
      </c>
      <c r="H3340">
        <f>LEN(Tabla_Consulta_desde_proyectos[[#This Row],[PRYApath]])/5-1</f>
        <v>0</v>
      </c>
    </row>
    <row r="3341" spans="1:8" hidden="1" x14ac:dyDescent="0.3">
      <c r="A3341" t="s">
        <v>5823</v>
      </c>
      <c r="B3341" t="s">
        <v>6512</v>
      </c>
      <c r="C3341" t="s">
        <v>326</v>
      </c>
      <c r="D3341" t="s">
        <v>6396</v>
      </c>
      <c r="F3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1">
        <f>Tabla_Consulta_desde_proyectos[[#This Row],[PRYRAhoras]]-Tabla_Consulta_desde_proyectos[[#This Row],[Actuales]]</f>
        <v>0</v>
      </c>
      <c r="H3341">
        <f>LEN(Tabla_Consulta_desde_proyectos[[#This Row],[PRYApath]])/5-1</f>
        <v>1</v>
      </c>
    </row>
    <row r="3342" spans="1:8" hidden="1" x14ac:dyDescent="0.3">
      <c r="A3342" t="s">
        <v>5823</v>
      </c>
      <c r="B3342" t="s">
        <v>6513</v>
      </c>
      <c r="C3342" t="s">
        <v>1087</v>
      </c>
      <c r="D3342" t="s">
        <v>6397</v>
      </c>
      <c r="F3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2">
        <f>Tabla_Consulta_desde_proyectos[[#This Row],[PRYRAhoras]]-Tabla_Consulta_desde_proyectos[[#This Row],[Actuales]]</f>
        <v>0</v>
      </c>
      <c r="H3342">
        <f>LEN(Tabla_Consulta_desde_proyectos[[#This Row],[PRYApath]])/5-1</f>
        <v>1</v>
      </c>
    </row>
    <row r="3343" spans="1:8" hidden="1" x14ac:dyDescent="0.3">
      <c r="A3343" t="s">
        <v>5823</v>
      </c>
      <c r="B3343" t="s">
        <v>6514</v>
      </c>
      <c r="C3343" t="s">
        <v>1088</v>
      </c>
      <c r="D3343" t="s">
        <v>6398</v>
      </c>
      <c r="F3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3">
        <f>Tabla_Consulta_desde_proyectos[[#This Row],[PRYRAhoras]]-Tabla_Consulta_desde_proyectos[[#This Row],[Actuales]]</f>
        <v>0</v>
      </c>
      <c r="H3343">
        <f>LEN(Tabla_Consulta_desde_proyectos[[#This Row],[PRYApath]])/5-1</f>
        <v>1</v>
      </c>
    </row>
    <row r="3344" spans="1:8" hidden="1" x14ac:dyDescent="0.3">
      <c r="A3344" t="s">
        <v>5823</v>
      </c>
      <c r="B3344" t="s">
        <v>6515</v>
      </c>
      <c r="C3344" t="s">
        <v>1092</v>
      </c>
      <c r="D3344" t="s">
        <v>6399</v>
      </c>
      <c r="F3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4">
        <f>Tabla_Consulta_desde_proyectos[[#This Row],[PRYRAhoras]]-Tabla_Consulta_desde_proyectos[[#This Row],[Actuales]]</f>
        <v>0</v>
      </c>
      <c r="H3344">
        <f>LEN(Tabla_Consulta_desde_proyectos[[#This Row],[PRYApath]])/5-1</f>
        <v>1</v>
      </c>
    </row>
    <row r="3345" spans="1:8" hidden="1" x14ac:dyDescent="0.3">
      <c r="A3345" t="s">
        <v>5823</v>
      </c>
      <c r="B3345" t="s">
        <v>6516</v>
      </c>
      <c r="C3345" t="s">
        <v>1093</v>
      </c>
      <c r="D3345" t="s">
        <v>6400</v>
      </c>
      <c r="F3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5">
        <f>Tabla_Consulta_desde_proyectos[[#This Row],[PRYRAhoras]]-Tabla_Consulta_desde_proyectos[[#This Row],[Actuales]]</f>
        <v>0</v>
      </c>
      <c r="H3345">
        <f>LEN(Tabla_Consulta_desde_proyectos[[#This Row],[PRYApath]])/5-1</f>
        <v>1</v>
      </c>
    </row>
    <row r="3346" spans="1:8" hidden="1" x14ac:dyDescent="0.3">
      <c r="A3346" t="s">
        <v>5823</v>
      </c>
      <c r="B3346" t="s">
        <v>6517</v>
      </c>
      <c r="C3346" t="s">
        <v>1094</v>
      </c>
      <c r="D3346" t="s">
        <v>6401</v>
      </c>
      <c r="F3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6">
        <f>Tabla_Consulta_desde_proyectos[[#This Row],[PRYRAhoras]]-Tabla_Consulta_desde_proyectos[[#This Row],[Actuales]]</f>
        <v>0</v>
      </c>
      <c r="H3346">
        <f>LEN(Tabla_Consulta_desde_proyectos[[#This Row],[PRYApath]])/5-1</f>
        <v>1</v>
      </c>
    </row>
    <row r="3347" spans="1:8" hidden="1" x14ac:dyDescent="0.3">
      <c r="A3347" t="s">
        <v>5823</v>
      </c>
      <c r="B3347" t="s">
        <v>6518</v>
      </c>
      <c r="C3347" t="s">
        <v>3904</v>
      </c>
      <c r="D3347" t="s">
        <v>6402</v>
      </c>
      <c r="F3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7">
        <f>Tabla_Consulta_desde_proyectos[[#This Row],[PRYRAhoras]]-Tabla_Consulta_desde_proyectos[[#This Row],[Actuales]]</f>
        <v>0</v>
      </c>
      <c r="H3347">
        <f>LEN(Tabla_Consulta_desde_proyectos[[#This Row],[PRYApath]])/5-1</f>
        <v>1</v>
      </c>
    </row>
    <row r="3348" spans="1:8" hidden="1" x14ac:dyDescent="0.3">
      <c r="A3348" t="s">
        <v>5823</v>
      </c>
      <c r="B3348" t="s">
        <v>6519</v>
      </c>
      <c r="C3348" t="s">
        <v>3905</v>
      </c>
      <c r="D3348" t="s">
        <v>6403</v>
      </c>
      <c r="F3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8">
        <f>Tabla_Consulta_desde_proyectos[[#This Row],[PRYRAhoras]]-Tabla_Consulta_desde_proyectos[[#This Row],[Actuales]]</f>
        <v>0</v>
      </c>
      <c r="H3348">
        <f>LEN(Tabla_Consulta_desde_proyectos[[#This Row],[PRYApath]])/5-1</f>
        <v>1</v>
      </c>
    </row>
    <row r="3349" spans="1:8" hidden="1" x14ac:dyDescent="0.3">
      <c r="A3349" t="s">
        <v>5823</v>
      </c>
      <c r="B3349" t="s">
        <v>6520</v>
      </c>
      <c r="C3349" t="s">
        <v>4336</v>
      </c>
      <c r="D3349" t="s">
        <v>6405</v>
      </c>
      <c r="F3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49">
        <f>Tabla_Consulta_desde_proyectos[[#This Row],[PRYRAhoras]]-Tabla_Consulta_desde_proyectos[[#This Row],[Actuales]]</f>
        <v>0</v>
      </c>
      <c r="H3349">
        <f>LEN(Tabla_Consulta_desde_proyectos[[#This Row],[PRYApath]])/5-1</f>
        <v>1</v>
      </c>
    </row>
    <row r="3350" spans="1:8" hidden="1" x14ac:dyDescent="0.3">
      <c r="A3350" t="s">
        <v>5823</v>
      </c>
      <c r="B3350" t="s">
        <v>6521</v>
      </c>
      <c r="C3350" t="s">
        <v>4337</v>
      </c>
      <c r="D3350" t="s">
        <v>6407</v>
      </c>
      <c r="F3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0">
        <f>Tabla_Consulta_desde_proyectos[[#This Row],[PRYRAhoras]]-Tabla_Consulta_desde_proyectos[[#This Row],[Actuales]]</f>
        <v>0</v>
      </c>
      <c r="H3350">
        <f>LEN(Tabla_Consulta_desde_proyectos[[#This Row],[PRYApath]])/5-1</f>
        <v>1</v>
      </c>
    </row>
    <row r="3351" spans="1:8" hidden="1" x14ac:dyDescent="0.3">
      <c r="A3351" t="s">
        <v>5823</v>
      </c>
      <c r="B3351" t="s">
        <v>6522</v>
      </c>
      <c r="C3351" t="s">
        <v>7881</v>
      </c>
      <c r="D3351" t="s">
        <v>7882</v>
      </c>
      <c r="F3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1">
        <f>Tabla_Consulta_desde_proyectos[[#This Row],[PRYRAhoras]]-Tabla_Consulta_desde_proyectos[[#This Row],[Actuales]]</f>
        <v>0</v>
      </c>
      <c r="H3351">
        <f>LEN(Tabla_Consulta_desde_proyectos[[#This Row],[PRYApath]])/5-1</f>
        <v>0</v>
      </c>
    </row>
    <row r="3352" spans="1:8" hidden="1" x14ac:dyDescent="0.3">
      <c r="A3352" t="s">
        <v>5823</v>
      </c>
      <c r="B3352" t="s">
        <v>6525</v>
      </c>
      <c r="C3352" t="s">
        <v>326</v>
      </c>
      <c r="D3352" t="s">
        <v>6396</v>
      </c>
      <c r="F3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2">
        <f>Tabla_Consulta_desde_proyectos[[#This Row],[PRYRAhoras]]-Tabla_Consulta_desde_proyectos[[#This Row],[Actuales]]</f>
        <v>0</v>
      </c>
      <c r="H3352">
        <f>LEN(Tabla_Consulta_desde_proyectos[[#This Row],[PRYApath]])/5-1</f>
        <v>1</v>
      </c>
    </row>
    <row r="3353" spans="1:8" hidden="1" x14ac:dyDescent="0.3">
      <c r="A3353" t="s">
        <v>5823</v>
      </c>
      <c r="B3353" t="s">
        <v>6526</v>
      </c>
      <c r="C3353" t="s">
        <v>1087</v>
      </c>
      <c r="D3353" t="s">
        <v>6397</v>
      </c>
      <c r="F3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3">
        <f>Tabla_Consulta_desde_proyectos[[#This Row],[PRYRAhoras]]-Tabla_Consulta_desde_proyectos[[#This Row],[Actuales]]</f>
        <v>0</v>
      </c>
      <c r="H3353">
        <f>LEN(Tabla_Consulta_desde_proyectos[[#This Row],[PRYApath]])/5-1</f>
        <v>1</v>
      </c>
    </row>
    <row r="3354" spans="1:8" hidden="1" x14ac:dyDescent="0.3">
      <c r="A3354" t="s">
        <v>5823</v>
      </c>
      <c r="B3354" t="s">
        <v>6527</v>
      </c>
      <c r="C3354" t="s">
        <v>1088</v>
      </c>
      <c r="D3354" t="s">
        <v>6398</v>
      </c>
      <c r="F3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4">
        <f>Tabla_Consulta_desde_proyectos[[#This Row],[PRYRAhoras]]-Tabla_Consulta_desde_proyectos[[#This Row],[Actuales]]</f>
        <v>0</v>
      </c>
      <c r="H3354">
        <f>LEN(Tabla_Consulta_desde_proyectos[[#This Row],[PRYApath]])/5-1</f>
        <v>1</v>
      </c>
    </row>
    <row r="3355" spans="1:8" hidden="1" x14ac:dyDescent="0.3">
      <c r="A3355" t="s">
        <v>5823</v>
      </c>
      <c r="B3355" t="s">
        <v>6528</v>
      </c>
      <c r="C3355" t="s">
        <v>1092</v>
      </c>
      <c r="D3355" t="s">
        <v>6399</v>
      </c>
      <c r="F3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5">
        <f>Tabla_Consulta_desde_proyectos[[#This Row],[PRYRAhoras]]-Tabla_Consulta_desde_proyectos[[#This Row],[Actuales]]</f>
        <v>0</v>
      </c>
      <c r="H3355">
        <f>LEN(Tabla_Consulta_desde_proyectos[[#This Row],[PRYApath]])/5-1</f>
        <v>1</v>
      </c>
    </row>
    <row r="3356" spans="1:8" hidden="1" x14ac:dyDescent="0.3">
      <c r="A3356" t="s">
        <v>5823</v>
      </c>
      <c r="B3356" t="s">
        <v>6529</v>
      </c>
      <c r="C3356" t="s">
        <v>1093</v>
      </c>
      <c r="D3356" t="s">
        <v>6400</v>
      </c>
      <c r="F3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6">
        <f>Tabla_Consulta_desde_proyectos[[#This Row],[PRYRAhoras]]-Tabla_Consulta_desde_proyectos[[#This Row],[Actuales]]</f>
        <v>0</v>
      </c>
      <c r="H3356">
        <f>LEN(Tabla_Consulta_desde_proyectos[[#This Row],[PRYApath]])/5-1</f>
        <v>1</v>
      </c>
    </row>
    <row r="3357" spans="1:8" hidden="1" x14ac:dyDescent="0.3">
      <c r="A3357" t="s">
        <v>5823</v>
      </c>
      <c r="B3357" t="s">
        <v>6530</v>
      </c>
      <c r="C3357" t="s">
        <v>1094</v>
      </c>
      <c r="D3357" t="s">
        <v>6401</v>
      </c>
      <c r="F3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7">
        <f>Tabla_Consulta_desde_proyectos[[#This Row],[PRYRAhoras]]-Tabla_Consulta_desde_proyectos[[#This Row],[Actuales]]</f>
        <v>0</v>
      </c>
      <c r="H3357">
        <f>LEN(Tabla_Consulta_desde_proyectos[[#This Row],[PRYApath]])/5-1</f>
        <v>1</v>
      </c>
    </row>
    <row r="3358" spans="1:8" hidden="1" x14ac:dyDescent="0.3">
      <c r="A3358" t="s">
        <v>5823</v>
      </c>
      <c r="B3358" t="s">
        <v>6531</v>
      </c>
      <c r="C3358" t="s">
        <v>3904</v>
      </c>
      <c r="D3358" t="s">
        <v>6402</v>
      </c>
      <c r="F3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8">
        <f>Tabla_Consulta_desde_proyectos[[#This Row],[PRYRAhoras]]-Tabla_Consulta_desde_proyectos[[#This Row],[Actuales]]</f>
        <v>0</v>
      </c>
      <c r="H3358">
        <f>LEN(Tabla_Consulta_desde_proyectos[[#This Row],[PRYApath]])/5-1</f>
        <v>1</v>
      </c>
    </row>
    <row r="3359" spans="1:8" hidden="1" x14ac:dyDescent="0.3">
      <c r="A3359" t="s">
        <v>5823</v>
      </c>
      <c r="B3359" t="s">
        <v>6532</v>
      </c>
      <c r="C3359" t="s">
        <v>3905</v>
      </c>
      <c r="D3359" t="s">
        <v>6403</v>
      </c>
      <c r="F3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59">
        <f>Tabla_Consulta_desde_proyectos[[#This Row],[PRYRAhoras]]-Tabla_Consulta_desde_proyectos[[#This Row],[Actuales]]</f>
        <v>0</v>
      </c>
      <c r="H3359">
        <f>LEN(Tabla_Consulta_desde_proyectos[[#This Row],[PRYApath]])/5-1</f>
        <v>1</v>
      </c>
    </row>
    <row r="3360" spans="1:8" hidden="1" x14ac:dyDescent="0.3">
      <c r="A3360" t="s">
        <v>5823</v>
      </c>
      <c r="B3360" t="s">
        <v>6533</v>
      </c>
      <c r="C3360" t="s">
        <v>4336</v>
      </c>
      <c r="D3360" t="s">
        <v>6405</v>
      </c>
      <c r="F3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0">
        <f>Tabla_Consulta_desde_proyectos[[#This Row],[PRYRAhoras]]-Tabla_Consulta_desde_proyectos[[#This Row],[Actuales]]</f>
        <v>0</v>
      </c>
      <c r="H3360">
        <f>LEN(Tabla_Consulta_desde_proyectos[[#This Row],[PRYApath]])/5-1</f>
        <v>1</v>
      </c>
    </row>
    <row r="3361" spans="1:8" hidden="1" x14ac:dyDescent="0.3">
      <c r="A3361" t="s">
        <v>5823</v>
      </c>
      <c r="B3361" t="s">
        <v>6534</v>
      </c>
      <c r="C3361" t="s">
        <v>4337</v>
      </c>
      <c r="D3361" t="s">
        <v>6407</v>
      </c>
      <c r="F3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1">
        <f>Tabla_Consulta_desde_proyectos[[#This Row],[PRYRAhoras]]-Tabla_Consulta_desde_proyectos[[#This Row],[Actuales]]</f>
        <v>0</v>
      </c>
      <c r="H3361">
        <f>LEN(Tabla_Consulta_desde_proyectos[[#This Row],[PRYApath]])/5-1</f>
        <v>1</v>
      </c>
    </row>
    <row r="3362" spans="1:8" hidden="1" x14ac:dyDescent="0.3">
      <c r="A3362" t="s">
        <v>5823</v>
      </c>
      <c r="B3362" t="s">
        <v>6535</v>
      </c>
      <c r="C3362" t="s">
        <v>7883</v>
      </c>
      <c r="D3362" t="s">
        <v>7884</v>
      </c>
      <c r="F3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2">
        <f>Tabla_Consulta_desde_proyectos[[#This Row],[PRYRAhoras]]-Tabla_Consulta_desde_proyectos[[#This Row],[Actuales]]</f>
        <v>0</v>
      </c>
      <c r="H3362">
        <f>LEN(Tabla_Consulta_desde_proyectos[[#This Row],[PRYApath]])/5-1</f>
        <v>0</v>
      </c>
    </row>
    <row r="3363" spans="1:8" hidden="1" x14ac:dyDescent="0.3">
      <c r="A3363" t="s">
        <v>5823</v>
      </c>
      <c r="B3363" t="s">
        <v>6538</v>
      </c>
      <c r="C3363" t="s">
        <v>326</v>
      </c>
      <c r="D3363" t="s">
        <v>6396</v>
      </c>
      <c r="F3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3">
        <f>Tabla_Consulta_desde_proyectos[[#This Row],[PRYRAhoras]]-Tabla_Consulta_desde_proyectos[[#This Row],[Actuales]]</f>
        <v>0</v>
      </c>
      <c r="H3363">
        <f>LEN(Tabla_Consulta_desde_proyectos[[#This Row],[PRYApath]])/5-1</f>
        <v>1</v>
      </c>
    </row>
    <row r="3364" spans="1:8" hidden="1" x14ac:dyDescent="0.3">
      <c r="A3364" t="s">
        <v>5823</v>
      </c>
      <c r="B3364" t="s">
        <v>6539</v>
      </c>
      <c r="C3364" t="s">
        <v>1087</v>
      </c>
      <c r="D3364" t="s">
        <v>6397</v>
      </c>
      <c r="F3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4">
        <f>Tabla_Consulta_desde_proyectos[[#This Row],[PRYRAhoras]]-Tabla_Consulta_desde_proyectos[[#This Row],[Actuales]]</f>
        <v>0</v>
      </c>
      <c r="H3364">
        <f>LEN(Tabla_Consulta_desde_proyectos[[#This Row],[PRYApath]])/5-1</f>
        <v>1</v>
      </c>
    </row>
    <row r="3365" spans="1:8" hidden="1" x14ac:dyDescent="0.3">
      <c r="A3365" t="s">
        <v>5823</v>
      </c>
      <c r="B3365" t="s">
        <v>6540</v>
      </c>
      <c r="C3365" t="s">
        <v>1088</v>
      </c>
      <c r="D3365" t="s">
        <v>6398</v>
      </c>
      <c r="F3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5">
        <f>Tabla_Consulta_desde_proyectos[[#This Row],[PRYRAhoras]]-Tabla_Consulta_desde_proyectos[[#This Row],[Actuales]]</f>
        <v>0</v>
      </c>
      <c r="H3365">
        <f>LEN(Tabla_Consulta_desde_proyectos[[#This Row],[PRYApath]])/5-1</f>
        <v>1</v>
      </c>
    </row>
    <row r="3366" spans="1:8" hidden="1" x14ac:dyDescent="0.3">
      <c r="A3366" t="s">
        <v>5823</v>
      </c>
      <c r="B3366" t="s">
        <v>6541</v>
      </c>
      <c r="C3366" t="s">
        <v>1092</v>
      </c>
      <c r="D3366" t="s">
        <v>6399</v>
      </c>
      <c r="F3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6">
        <f>Tabla_Consulta_desde_proyectos[[#This Row],[PRYRAhoras]]-Tabla_Consulta_desde_proyectos[[#This Row],[Actuales]]</f>
        <v>0</v>
      </c>
      <c r="H3366">
        <f>LEN(Tabla_Consulta_desde_proyectos[[#This Row],[PRYApath]])/5-1</f>
        <v>1</v>
      </c>
    </row>
    <row r="3367" spans="1:8" hidden="1" x14ac:dyDescent="0.3">
      <c r="A3367" t="s">
        <v>5823</v>
      </c>
      <c r="B3367" t="s">
        <v>6542</v>
      </c>
      <c r="C3367" t="s">
        <v>1093</v>
      </c>
      <c r="D3367" t="s">
        <v>6400</v>
      </c>
      <c r="F3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7">
        <f>Tabla_Consulta_desde_proyectos[[#This Row],[PRYRAhoras]]-Tabla_Consulta_desde_proyectos[[#This Row],[Actuales]]</f>
        <v>0</v>
      </c>
      <c r="H3367">
        <f>LEN(Tabla_Consulta_desde_proyectos[[#This Row],[PRYApath]])/5-1</f>
        <v>1</v>
      </c>
    </row>
    <row r="3368" spans="1:8" hidden="1" x14ac:dyDescent="0.3">
      <c r="A3368" t="s">
        <v>5823</v>
      </c>
      <c r="B3368" t="s">
        <v>6543</v>
      </c>
      <c r="C3368" t="s">
        <v>1094</v>
      </c>
      <c r="D3368" t="s">
        <v>6401</v>
      </c>
      <c r="F3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8">
        <f>Tabla_Consulta_desde_proyectos[[#This Row],[PRYRAhoras]]-Tabla_Consulta_desde_proyectos[[#This Row],[Actuales]]</f>
        <v>0</v>
      </c>
      <c r="H3368">
        <f>LEN(Tabla_Consulta_desde_proyectos[[#This Row],[PRYApath]])/5-1</f>
        <v>1</v>
      </c>
    </row>
    <row r="3369" spans="1:8" hidden="1" x14ac:dyDescent="0.3">
      <c r="A3369" t="s">
        <v>5823</v>
      </c>
      <c r="B3369" t="s">
        <v>6544</v>
      </c>
      <c r="C3369" t="s">
        <v>3904</v>
      </c>
      <c r="D3369" t="s">
        <v>6402</v>
      </c>
      <c r="F3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69">
        <f>Tabla_Consulta_desde_proyectos[[#This Row],[PRYRAhoras]]-Tabla_Consulta_desde_proyectos[[#This Row],[Actuales]]</f>
        <v>0</v>
      </c>
      <c r="H3369">
        <f>LEN(Tabla_Consulta_desde_proyectos[[#This Row],[PRYApath]])/5-1</f>
        <v>1</v>
      </c>
    </row>
    <row r="3370" spans="1:8" hidden="1" x14ac:dyDescent="0.3">
      <c r="A3370" t="s">
        <v>5823</v>
      </c>
      <c r="B3370" t="s">
        <v>6545</v>
      </c>
      <c r="C3370" t="s">
        <v>3905</v>
      </c>
      <c r="D3370" t="s">
        <v>6403</v>
      </c>
      <c r="F3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0">
        <f>Tabla_Consulta_desde_proyectos[[#This Row],[PRYRAhoras]]-Tabla_Consulta_desde_proyectos[[#This Row],[Actuales]]</f>
        <v>0</v>
      </c>
      <c r="H3370">
        <f>LEN(Tabla_Consulta_desde_proyectos[[#This Row],[PRYApath]])/5-1</f>
        <v>1</v>
      </c>
    </row>
    <row r="3371" spans="1:8" hidden="1" x14ac:dyDescent="0.3">
      <c r="A3371" t="s">
        <v>5823</v>
      </c>
      <c r="B3371" t="s">
        <v>6546</v>
      </c>
      <c r="C3371" t="s">
        <v>4336</v>
      </c>
      <c r="D3371" t="s">
        <v>6405</v>
      </c>
      <c r="F3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1">
        <f>Tabla_Consulta_desde_proyectos[[#This Row],[PRYRAhoras]]-Tabla_Consulta_desde_proyectos[[#This Row],[Actuales]]</f>
        <v>0</v>
      </c>
      <c r="H3371">
        <f>LEN(Tabla_Consulta_desde_proyectos[[#This Row],[PRYApath]])/5-1</f>
        <v>1</v>
      </c>
    </row>
    <row r="3372" spans="1:8" hidden="1" x14ac:dyDescent="0.3">
      <c r="A3372" t="s">
        <v>5823</v>
      </c>
      <c r="B3372" t="s">
        <v>6547</v>
      </c>
      <c r="C3372" t="s">
        <v>4337</v>
      </c>
      <c r="D3372" t="s">
        <v>6407</v>
      </c>
      <c r="F3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2">
        <f>Tabla_Consulta_desde_proyectos[[#This Row],[PRYRAhoras]]-Tabla_Consulta_desde_proyectos[[#This Row],[Actuales]]</f>
        <v>0</v>
      </c>
      <c r="H3372">
        <f>LEN(Tabla_Consulta_desde_proyectos[[#This Row],[PRYApath]])/5-1</f>
        <v>1</v>
      </c>
    </row>
    <row r="3373" spans="1:8" hidden="1" x14ac:dyDescent="0.3">
      <c r="A3373" t="s">
        <v>5823</v>
      </c>
      <c r="B3373" t="s">
        <v>6548</v>
      </c>
      <c r="C3373" t="s">
        <v>7885</v>
      </c>
      <c r="D3373" t="s">
        <v>7886</v>
      </c>
      <c r="F3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3">
        <f>Tabla_Consulta_desde_proyectos[[#This Row],[PRYRAhoras]]-Tabla_Consulta_desde_proyectos[[#This Row],[Actuales]]</f>
        <v>0</v>
      </c>
      <c r="H3373">
        <f>LEN(Tabla_Consulta_desde_proyectos[[#This Row],[PRYApath]])/5-1</f>
        <v>0</v>
      </c>
    </row>
    <row r="3374" spans="1:8" hidden="1" x14ac:dyDescent="0.3">
      <c r="A3374" t="s">
        <v>5823</v>
      </c>
      <c r="B3374" t="s">
        <v>6551</v>
      </c>
      <c r="C3374" t="s">
        <v>326</v>
      </c>
      <c r="D3374" t="s">
        <v>6396</v>
      </c>
      <c r="F3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4">
        <f>Tabla_Consulta_desde_proyectos[[#This Row],[PRYRAhoras]]-Tabla_Consulta_desde_proyectos[[#This Row],[Actuales]]</f>
        <v>0</v>
      </c>
      <c r="H3374">
        <f>LEN(Tabla_Consulta_desde_proyectos[[#This Row],[PRYApath]])/5-1</f>
        <v>1</v>
      </c>
    </row>
    <row r="3375" spans="1:8" hidden="1" x14ac:dyDescent="0.3">
      <c r="A3375" t="s">
        <v>5823</v>
      </c>
      <c r="B3375" t="s">
        <v>6552</v>
      </c>
      <c r="C3375" t="s">
        <v>1087</v>
      </c>
      <c r="D3375" t="s">
        <v>6397</v>
      </c>
      <c r="F3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5">
        <f>Tabla_Consulta_desde_proyectos[[#This Row],[PRYRAhoras]]-Tabla_Consulta_desde_proyectos[[#This Row],[Actuales]]</f>
        <v>0</v>
      </c>
      <c r="H3375">
        <f>LEN(Tabla_Consulta_desde_proyectos[[#This Row],[PRYApath]])/5-1</f>
        <v>1</v>
      </c>
    </row>
    <row r="3376" spans="1:8" hidden="1" x14ac:dyDescent="0.3">
      <c r="A3376" t="s">
        <v>5823</v>
      </c>
      <c r="B3376" t="s">
        <v>6553</v>
      </c>
      <c r="C3376" t="s">
        <v>1088</v>
      </c>
      <c r="D3376" t="s">
        <v>6398</v>
      </c>
      <c r="F3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6">
        <f>Tabla_Consulta_desde_proyectos[[#This Row],[PRYRAhoras]]-Tabla_Consulta_desde_proyectos[[#This Row],[Actuales]]</f>
        <v>0</v>
      </c>
      <c r="H3376">
        <f>LEN(Tabla_Consulta_desde_proyectos[[#This Row],[PRYApath]])/5-1</f>
        <v>1</v>
      </c>
    </row>
    <row r="3377" spans="1:8" hidden="1" x14ac:dyDescent="0.3">
      <c r="A3377" t="s">
        <v>5823</v>
      </c>
      <c r="B3377" t="s">
        <v>6554</v>
      </c>
      <c r="C3377" t="s">
        <v>1092</v>
      </c>
      <c r="D3377" t="s">
        <v>6399</v>
      </c>
      <c r="F3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7">
        <f>Tabla_Consulta_desde_proyectos[[#This Row],[PRYRAhoras]]-Tabla_Consulta_desde_proyectos[[#This Row],[Actuales]]</f>
        <v>0</v>
      </c>
      <c r="H3377">
        <f>LEN(Tabla_Consulta_desde_proyectos[[#This Row],[PRYApath]])/5-1</f>
        <v>1</v>
      </c>
    </row>
    <row r="3378" spans="1:8" hidden="1" x14ac:dyDescent="0.3">
      <c r="A3378" t="s">
        <v>5823</v>
      </c>
      <c r="B3378" t="s">
        <v>6555</v>
      </c>
      <c r="C3378" t="s">
        <v>1093</v>
      </c>
      <c r="D3378" t="s">
        <v>6400</v>
      </c>
      <c r="F3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8">
        <f>Tabla_Consulta_desde_proyectos[[#This Row],[PRYRAhoras]]-Tabla_Consulta_desde_proyectos[[#This Row],[Actuales]]</f>
        <v>0</v>
      </c>
      <c r="H3378">
        <f>LEN(Tabla_Consulta_desde_proyectos[[#This Row],[PRYApath]])/5-1</f>
        <v>1</v>
      </c>
    </row>
    <row r="3379" spans="1:8" hidden="1" x14ac:dyDescent="0.3">
      <c r="A3379" t="s">
        <v>5823</v>
      </c>
      <c r="B3379" t="s">
        <v>6556</v>
      </c>
      <c r="C3379" t="s">
        <v>1094</v>
      </c>
      <c r="D3379" t="s">
        <v>6401</v>
      </c>
      <c r="F3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79">
        <f>Tabla_Consulta_desde_proyectos[[#This Row],[PRYRAhoras]]-Tabla_Consulta_desde_proyectos[[#This Row],[Actuales]]</f>
        <v>0</v>
      </c>
      <c r="H3379">
        <f>LEN(Tabla_Consulta_desde_proyectos[[#This Row],[PRYApath]])/5-1</f>
        <v>1</v>
      </c>
    </row>
    <row r="3380" spans="1:8" hidden="1" x14ac:dyDescent="0.3">
      <c r="A3380" t="s">
        <v>5823</v>
      </c>
      <c r="B3380" t="s">
        <v>6557</v>
      </c>
      <c r="C3380" t="s">
        <v>3904</v>
      </c>
      <c r="D3380" t="s">
        <v>6402</v>
      </c>
      <c r="F3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0">
        <f>Tabla_Consulta_desde_proyectos[[#This Row],[PRYRAhoras]]-Tabla_Consulta_desde_proyectos[[#This Row],[Actuales]]</f>
        <v>0</v>
      </c>
      <c r="H3380">
        <f>LEN(Tabla_Consulta_desde_proyectos[[#This Row],[PRYApath]])/5-1</f>
        <v>1</v>
      </c>
    </row>
    <row r="3381" spans="1:8" hidden="1" x14ac:dyDescent="0.3">
      <c r="A3381" t="s">
        <v>5823</v>
      </c>
      <c r="B3381" t="s">
        <v>6558</v>
      </c>
      <c r="C3381" t="s">
        <v>3905</v>
      </c>
      <c r="D3381" t="s">
        <v>6403</v>
      </c>
      <c r="F3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1">
        <f>Tabla_Consulta_desde_proyectos[[#This Row],[PRYRAhoras]]-Tabla_Consulta_desde_proyectos[[#This Row],[Actuales]]</f>
        <v>0</v>
      </c>
      <c r="H3381">
        <f>LEN(Tabla_Consulta_desde_proyectos[[#This Row],[PRYApath]])/5-1</f>
        <v>1</v>
      </c>
    </row>
    <row r="3382" spans="1:8" hidden="1" x14ac:dyDescent="0.3">
      <c r="A3382" t="s">
        <v>5823</v>
      </c>
      <c r="B3382" t="s">
        <v>6559</v>
      </c>
      <c r="C3382" t="s">
        <v>4336</v>
      </c>
      <c r="D3382" t="s">
        <v>6405</v>
      </c>
      <c r="F3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2">
        <f>Tabla_Consulta_desde_proyectos[[#This Row],[PRYRAhoras]]-Tabla_Consulta_desde_proyectos[[#This Row],[Actuales]]</f>
        <v>0</v>
      </c>
      <c r="H3382">
        <f>LEN(Tabla_Consulta_desde_proyectos[[#This Row],[PRYApath]])/5-1</f>
        <v>1</v>
      </c>
    </row>
    <row r="3383" spans="1:8" hidden="1" x14ac:dyDescent="0.3">
      <c r="A3383" t="s">
        <v>5823</v>
      </c>
      <c r="B3383" t="s">
        <v>6560</v>
      </c>
      <c r="C3383" t="s">
        <v>4337</v>
      </c>
      <c r="D3383" t="s">
        <v>6407</v>
      </c>
      <c r="F33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3">
        <f>Tabla_Consulta_desde_proyectos[[#This Row],[PRYRAhoras]]-Tabla_Consulta_desde_proyectos[[#This Row],[Actuales]]</f>
        <v>0</v>
      </c>
      <c r="H3383">
        <f>LEN(Tabla_Consulta_desde_proyectos[[#This Row],[PRYApath]])/5-1</f>
        <v>1</v>
      </c>
    </row>
    <row r="3384" spans="1:8" hidden="1" x14ac:dyDescent="0.3">
      <c r="A3384" t="s">
        <v>5823</v>
      </c>
      <c r="B3384" t="s">
        <v>6574</v>
      </c>
      <c r="C3384" t="s">
        <v>7887</v>
      </c>
      <c r="D3384" t="s">
        <v>7888</v>
      </c>
      <c r="F33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4">
        <f>Tabla_Consulta_desde_proyectos[[#This Row],[PRYRAhoras]]-Tabla_Consulta_desde_proyectos[[#This Row],[Actuales]]</f>
        <v>0</v>
      </c>
      <c r="H3384">
        <f>LEN(Tabla_Consulta_desde_proyectos[[#This Row],[PRYApath]])/5-1</f>
        <v>0</v>
      </c>
    </row>
    <row r="3385" spans="1:8" hidden="1" x14ac:dyDescent="0.3">
      <c r="A3385" t="s">
        <v>5823</v>
      </c>
      <c r="B3385" t="s">
        <v>6577</v>
      </c>
      <c r="C3385" t="s">
        <v>326</v>
      </c>
      <c r="D3385" t="s">
        <v>6396</v>
      </c>
      <c r="F33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5">
        <f>Tabla_Consulta_desde_proyectos[[#This Row],[PRYRAhoras]]-Tabla_Consulta_desde_proyectos[[#This Row],[Actuales]]</f>
        <v>0</v>
      </c>
      <c r="H3385">
        <f>LEN(Tabla_Consulta_desde_proyectos[[#This Row],[PRYApath]])/5-1</f>
        <v>1</v>
      </c>
    </row>
    <row r="3386" spans="1:8" hidden="1" x14ac:dyDescent="0.3">
      <c r="A3386" t="s">
        <v>5823</v>
      </c>
      <c r="B3386" t="s">
        <v>6578</v>
      </c>
      <c r="C3386" t="s">
        <v>1087</v>
      </c>
      <c r="D3386" t="s">
        <v>6397</v>
      </c>
      <c r="F33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6">
        <f>Tabla_Consulta_desde_proyectos[[#This Row],[PRYRAhoras]]-Tabla_Consulta_desde_proyectos[[#This Row],[Actuales]]</f>
        <v>0</v>
      </c>
      <c r="H3386">
        <f>LEN(Tabla_Consulta_desde_proyectos[[#This Row],[PRYApath]])/5-1</f>
        <v>1</v>
      </c>
    </row>
    <row r="3387" spans="1:8" hidden="1" x14ac:dyDescent="0.3">
      <c r="A3387" t="s">
        <v>5823</v>
      </c>
      <c r="B3387" t="s">
        <v>6579</v>
      </c>
      <c r="C3387" t="s">
        <v>1088</v>
      </c>
      <c r="D3387" t="s">
        <v>6398</v>
      </c>
      <c r="F33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7">
        <f>Tabla_Consulta_desde_proyectos[[#This Row],[PRYRAhoras]]-Tabla_Consulta_desde_proyectos[[#This Row],[Actuales]]</f>
        <v>0</v>
      </c>
      <c r="H3387">
        <f>LEN(Tabla_Consulta_desde_proyectos[[#This Row],[PRYApath]])/5-1</f>
        <v>1</v>
      </c>
    </row>
    <row r="3388" spans="1:8" hidden="1" x14ac:dyDescent="0.3">
      <c r="A3388" t="s">
        <v>5823</v>
      </c>
      <c r="B3388" t="s">
        <v>6580</v>
      </c>
      <c r="C3388" t="s">
        <v>1092</v>
      </c>
      <c r="D3388" t="s">
        <v>6399</v>
      </c>
      <c r="F33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8">
        <f>Tabla_Consulta_desde_proyectos[[#This Row],[PRYRAhoras]]-Tabla_Consulta_desde_proyectos[[#This Row],[Actuales]]</f>
        <v>0</v>
      </c>
      <c r="H3388">
        <f>LEN(Tabla_Consulta_desde_proyectos[[#This Row],[PRYApath]])/5-1</f>
        <v>1</v>
      </c>
    </row>
    <row r="3389" spans="1:8" hidden="1" x14ac:dyDescent="0.3">
      <c r="A3389" t="s">
        <v>5823</v>
      </c>
      <c r="B3389" t="s">
        <v>6581</v>
      </c>
      <c r="C3389" t="s">
        <v>1093</v>
      </c>
      <c r="D3389" t="s">
        <v>6400</v>
      </c>
      <c r="F33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89">
        <f>Tabla_Consulta_desde_proyectos[[#This Row],[PRYRAhoras]]-Tabla_Consulta_desde_proyectos[[#This Row],[Actuales]]</f>
        <v>0</v>
      </c>
      <c r="H3389">
        <f>LEN(Tabla_Consulta_desde_proyectos[[#This Row],[PRYApath]])/5-1</f>
        <v>1</v>
      </c>
    </row>
    <row r="3390" spans="1:8" hidden="1" x14ac:dyDescent="0.3">
      <c r="A3390" t="s">
        <v>5823</v>
      </c>
      <c r="B3390" t="s">
        <v>6582</v>
      </c>
      <c r="C3390" t="s">
        <v>1094</v>
      </c>
      <c r="D3390" t="s">
        <v>6401</v>
      </c>
      <c r="F33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0">
        <f>Tabla_Consulta_desde_proyectos[[#This Row],[PRYRAhoras]]-Tabla_Consulta_desde_proyectos[[#This Row],[Actuales]]</f>
        <v>0</v>
      </c>
      <c r="H3390">
        <f>LEN(Tabla_Consulta_desde_proyectos[[#This Row],[PRYApath]])/5-1</f>
        <v>1</v>
      </c>
    </row>
    <row r="3391" spans="1:8" hidden="1" x14ac:dyDescent="0.3">
      <c r="A3391" t="s">
        <v>5823</v>
      </c>
      <c r="B3391" t="s">
        <v>6583</v>
      </c>
      <c r="C3391" t="s">
        <v>3904</v>
      </c>
      <c r="D3391" t="s">
        <v>6402</v>
      </c>
      <c r="F33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1">
        <f>Tabla_Consulta_desde_proyectos[[#This Row],[PRYRAhoras]]-Tabla_Consulta_desde_proyectos[[#This Row],[Actuales]]</f>
        <v>0</v>
      </c>
      <c r="H3391">
        <f>LEN(Tabla_Consulta_desde_proyectos[[#This Row],[PRYApath]])/5-1</f>
        <v>1</v>
      </c>
    </row>
    <row r="3392" spans="1:8" hidden="1" x14ac:dyDescent="0.3">
      <c r="A3392" t="s">
        <v>5823</v>
      </c>
      <c r="B3392" t="s">
        <v>6584</v>
      </c>
      <c r="C3392" t="s">
        <v>3905</v>
      </c>
      <c r="D3392" t="s">
        <v>6403</v>
      </c>
      <c r="F33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2">
        <f>Tabla_Consulta_desde_proyectos[[#This Row],[PRYRAhoras]]-Tabla_Consulta_desde_proyectos[[#This Row],[Actuales]]</f>
        <v>0</v>
      </c>
      <c r="H3392">
        <f>LEN(Tabla_Consulta_desde_proyectos[[#This Row],[PRYApath]])/5-1</f>
        <v>1</v>
      </c>
    </row>
    <row r="3393" spans="1:8" hidden="1" x14ac:dyDescent="0.3">
      <c r="A3393" t="s">
        <v>5823</v>
      </c>
      <c r="B3393" t="s">
        <v>6585</v>
      </c>
      <c r="C3393" t="s">
        <v>4336</v>
      </c>
      <c r="D3393" t="s">
        <v>6405</v>
      </c>
      <c r="F33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3">
        <f>Tabla_Consulta_desde_proyectos[[#This Row],[PRYRAhoras]]-Tabla_Consulta_desde_proyectos[[#This Row],[Actuales]]</f>
        <v>0</v>
      </c>
      <c r="H3393">
        <f>LEN(Tabla_Consulta_desde_proyectos[[#This Row],[PRYApath]])/5-1</f>
        <v>1</v>
      </c>
    </row>
    <row r="3394" spans="1:8" hidden="1" x14ac:dyDescent="0.3">
      <c r="A3394" t="s">
        <v>5823</v>
      </c>
      <c r="B3394" t="s">
        <v>6586</v>
      </c>
      <c r="C3394" t="s">
        <v>4337</v>
      </c>
      <c r="D3394" t="s">
        <v>6407</v>
      </c>
      <c r="F33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4">
        <f>Tabla_Consulta_desde_proyectos[[#This Row],[PRYRAhoras]]-Tabla_Consulta_desde_proyectos[[#This Row],[Actuales]]</f>
        <v>0</v>
      </c>
      <c r="H3394">
        <f>LEN(Tabla_Consulta_desde_proyectos[[#This Row],[PRYApath]])/5-1</f>
        <v>1</v>
      </c>
    </row>
    <row r="3395" spans="1:8" hidden="1" x14ac:dyDescent="0.3">
      <c r="A3395" t="s">
        <v>5823</v>
      </c>
      <c r="B3395" t="s">
        <v>6587</v>
      </c>
      <c r="C3395" t="s">
        <v>7889</v>
      </c>
      <c r="D3395" t="s">
        <v>7890</v>
      </c>
      <c r="F33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5">
        <f>Tabla_Consulta_desde_proyectos[[#This Row],[PRYRAhoras]]-Tabla_Consulta_desde_proyectos[[#This Row],[Actuales]]</f>
        <v>0</v>
      </c>
      <c r="H3395">
        <f>LEN(Tabla_Consulta_desde_proyectos[[#This Row],[PRYApath]])/5-1</f>
        <v>0</v>
      </c>
    </row>
    <row r="3396" spans="1:8" hidden="1" x14ac:dyDescent="0.3">
      <c r="A3396" t="s">
        <v>5823</v>
      </c>
      <c r="B3396" t="s">
        <v>6590</v>
      </c>
      <c r="C3396" t="s">
        <v>326</v>
      </c>
      <c r="D3396" t="s">
        <v>6396</v>
      </c>
      <c r="F33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6">
        <f>Tabla_Consulta_desde_proyectos[[#This Row],[PRYRAhoras]]-Tabla_Consulta_desde_proyectos[[#This Row],[Actuales]]</f>
        <v>0</v>
      </c>
      <c r="H3396">
        <f>LEN(Tabla_Consulta_desde_proyectos[[#This Row],[PRYApath]])/5-1</f>
        <v>1</v>
      </c>
    </row>
    <row r="3397" spans="1:8" hidden="1" x14ac:dyDescent="0.3">
      <c r="A3397" t="s">
        <v>5823</v>
      </c>
      <c r="B3397" t="s">
        <v>6591</v>
      </c>
      <c r="C3397" t="s">
        <v>1087</v>
      </c>
      <c r="D3397" t="s">
        <v>6397</v>
      </c>
      <c r="F33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7">
        <f>Tabla_Consulta_desde_proyectos[[#This Row],[PRYRAhoras]]-Tabla_Consulta_desde_proyectos[[#This Row],[Actuales]]</f>
        <v>0</v>
      </c>
      <c r="H3397">
        <f>LEN(Tabla_Consulta_desde_proyectos[[#This Row],[PRYApath]])/5-1</f>
        <v>1</v>
      </c>
    </row>
    <row r="3398" spans="1:8" hidden="1" x14ac:dyDescent="0.3">
      <c r="A3398" t="s">
        <v>5823</v>
      </c>
      <c r="B3398" t="s">
        <v>6592</v>
      </c>
      <c r="C3398" t="s">
        <v>1088</v>
      </c>
      <c r="D3398" t="s">
        <v>6398</v>
      </c>
      <c r="F33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8">
        <f>Tabla_Consulta_desde_proyectos[[#This Row],[PRYRAhoras]]-Tabla_Consulta_desde_proyectos[[#This Row],[Actuales]]</f>
        <v>0</v>
      </c>
      <c r="H3398">
        <f>LEN(Tabla_Consulta_desde_proyectos[[#This Row],[PRYApath]])/5-1</f>
        <v>1</v>
      </c>
    </row>
    <row r="3399" spans="1:8" hidden="1" x14ac:dyDescent="0.3">
      <c r="A3399" t="s">
        <v>5823</v>
      </c>
      <c r="B3399" t="s">
        <v>6593</v>
      </c>
      <c r="C3399" t="s">
        <v>1092</v>
      </c>
      <c r="D3399" t="s">
        <v>6399</v>
      </c>
      <c r="F33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399">
        <f>Tabla_Consulta_desde_proyectos[[#This Row],[PRYRAhoras]]-Tabla_Consulta_desde_proyectos[[#This Row],[Actuales]]</f>
        <v>0</v>
      </c>
      <c r="H3399">
        <f>LEN(Tabla_Consulta_desde_proyectos[[#This Row],[PRYApath]])/5-1</f>
        <v>1</v>
      </c>
    </row>
    <row r="3400" spans="1:8" hidden="1" x14ac:dyDescent="0.3">
      <c r="A3400" t="s">
        <v>5823</v>
      </c>
      <c r="B3400" t="s">
        <v>6594</v>
      </c>
      <c r="C3400" t="s">
        <v>1093</v>
      </c>
      <c r="D3400" t="s">
        <v>6400</v>
      </c>
      <c r="F34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0">
        <f>Tabla_Consulta_desde_proyectos[[#This Row],[PRYRAhoras]]-Tabla_Consulta_desde_proyectos[[#This Row],[Actuales]]</f>
        <v>0</v>
      </c>
      <c r="H3400">
        <f>LEN(Tabla_Consulta_desde_proyectos[[#This Row],[PRYApath]])/5-1</f>
        <v>1</v>
      </c>
    </row>
    <row r="3401" spans="1:8" hidden="1" x14ac:dyDescent="0.3">
      <c r="A3401" t="s">
        <v>5823</v>
      </c>
      <c r="B3401" t="s">
        <v>6595</v>
      </c>
      <c r="C3401" t="s">
        <v>1094</v>
      </c>
      <c r="D3401" t="s">
        <v>6401</v>
      </c>
      <c r="F34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1">
        <f>Tabla_Consulta_desde_proyectos[[#This Row],[PRYRAhoras]]-Tabla_Consulta_desde_proyectos[[#This Row],[Actuales]]</f>
        <v>0</v>
      </c>
      <c r="H3401">
        <f>LEN(Tabla_Consulta_desde_proyectos[[#This Row],[PRYApath]])/5-1</f>
        <v>1</v>
      </c>
    </row>
    <row r="3402" spans="1:8" hidden="1" x14ac:dyDescent="0.3">
      <c r="A3402" t="s">
        <v>5823</v>
      </c>
      <c r="B3402" t="s">
        <v>6596</v>
      </c>
      <c r="C3402" t="s">
        <v>3904</v>
      </c>
      <c r="D3402" t="s">
        <v>6402</v>
      </c>
      <c r="F34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2">
        <f>Tabla_Consulta_desde_proyectos[[#This Row],[PRYRAhoras]]-Tabla_Consulta_desde_proyectos[[#This Row],[Actuales]]</f>
        <v>0</v>
      </c>
      <c r="H3402">
        <f>LEN(Tabla_Consulta_desde_proyectos[[#This Row],[PRYApath]])/5-1</f>
        <v>1</v>
      </c>
    </row>
    <row r="3403" spans="1:8" hidden="1" x14ac:dyDescent="0.3">
      <c r="A3403" t="s">
        <v>5823</v>
      </c>
      <c r="B3403" t="s">
        <v>6597</v>
      </c>
      <c r="C3403" t="s">
        <v>3905</v>
      </c>
      <c r="D3403" t="s">
        <v>6403</v>
      </c>
      <c r="F34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3">
        <f>Tabla_Consulta_desde_proyectos[[#This Row],[PRYRAhoras]]-Tabla_Consulta_desde_proyectos[[#This Row],[Actuales]]</f>
        <v>0</v>
      </c>
      <c r="H3403">
        <f>LEN(Tabla_Consulta_desde_proyectos[[#This Row],[PRYApath]])/5-1</f>
        <v>1</v>
      </c>
    </row>
    <row r="3404" spans="1:8" hidden="1" x14ac:dyDescent="0.3">
      <c r="A3404" t="s">
        <v>5823</v>
      </c>
      <c r="B3404" t="s">
        <v>6598</v>
      </c>
      <c r="C3404" t="s">
        <v>4336</v>
      </c>
      <c r="D3404" t="s">
        <v>6405</v>
      </c>
      <c r="F34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4">
        <f>Tabla_Consulta_desde_proyectos[[#This Row],[PRYRAhoras]]-Tabla_Consulta_desde_proyectos[[#This Row],[Actuales]]</f>
        <v>0</v>
      </c>
      <c r="H3404">
        <f>LEN(Tabla_Consulta_desde_proyectos[[#This Row],[PRYApath]])/5-1</f>
        <v>1</v>
      </c>
    </row>
    <row r="3405" spans="1:8" hidden="1" x14ac:dyDescent="0.3">
      <c r="A3405" t="s">
        <v>5823</v>
      </c>
      <c r="B3405" t="s">
        <v>6599</v>
      </c>
      <c r="C3405" t="s">
        <v>4337</v>
      </c>
      <c r="D3405" t="s">
        <v>6407</v>
      </c>
      <c r="F34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5">
        <f>Tabla_Consulta_desde_proyectos[[#This Row],[PRYRAhoras]]-Tabla_Consulta_desde_proyectos[[#This Row],[Actuales]]</f>
        <v>0</v>
      </c>
      <c r="H3405">
        <f>LEN(Tabla_Consulta_desde_proyectos[[#This Row],[PRYApath]])/5-1</f>
        <v>1</v>
      </c>
    </row>
    <row r="3406" spans="1:8" hidden="1" x14ac:dyDescent="0.3">
      <c r="A3406" t="s">
        <v>5823</v>
      </c>
      <c r="B3406" t="s">
        <v>6600</v>
      </c>
      <c r="C3406" t="s">
        <v>7891</v>
      </c>
      <c r="D3406" t="s">
        <v>7892</v>
      </c>
      <c r="F34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6">
        <f>Tabla_Consulta_desde_proyectos[[#This Row],[PRYRAhoras]]-Tabla_Consulta_desde_proyectos[[#This Row],[Actuales]]</f>
        <v>0</v>
      </c>
      <c r="H3406">
        <f>LEN(Tabla_Consulta_desde_proyectos[[#This Row],[PRYApath]])/5-1</f>
        <v>0</v>
      </c>
    </row>
    <row r="3407" spans="1:8" hidden="1" x14ac:dyDescent="0.3">
      <c r="A3407" t="s">
        <v>5823</v>
      </c>
      <c r="B3407" t="s">
        <v>5049</v>
      </c>
      <c r="C3407" t="s">
        <v>326</v>
      </c>
      <c r="D3407" t="s">
        <v>6396</v>
      </c>
      <c r="F34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7">
        <f>Tabla_Consulta_desde_proyectos[[#This Row],[PRYRAhoras]]-Tabla_Consulta_desde_proyectos[[#This Row],[Actuales]]</f>
        <v>0</v>
      </c>
      <c r="H3407">
        <f>LEN(Tabla_Consulta_desde_proyectos[[#This Row],[PRYApath]])/5-1</f>
        <v>1</v>
      </c>
    </row>
    <row r="3408" spans="1:8" hidden="1" x14ac:dyDescent="0.3">
      <c r="A3408" t="s">
        <v>5823</v>
      </c>
      <c r="B3408" t="s">
        <v>6603</v>
      </c>
      <c r="C3408" t="s">
        <v>1087</v>
      </c>
      <c r="D3408" t="s">
        <v>6397</v>
      </c>
      <c r="F34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8">
        <f>Tabla_Consulta_desde_proyectos[[#This Row],[PRYRAhoras]]-Tabla_Consulta_desde_proyectos[[#This Row],[Actuales]]</f>
        <v>0</v>
      </c>
      <c r="H3408">
        <f>LEN(Tabla_Consulta_desde_proyectos[[#This Row],[PRYApath]])/5-1</f>
        <v>1</v>
      </c>
    </row>
    <row r="3409" spans="1:8" hidden="1" x14ac:dyDescent="0.3">
      <c r="A3409" t="s">
        <v>5823</v>
      </c>
      <c r="B3409" t="s">
        <v>5050</v>
      </c>
      <c r="C3409" t="s">
        <v>1088</v>
      </c>
      <c r="D3409" t="s">
        <v>6398</v>
      </c>
      <c r="F34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09">
        <f>Tabla_Consulta_desde_proyectos[[#This Row],[PRYRAhoras]]-Tabla_Consulta_desde_proyectos[[#This Row],[Actuales]]</f>
        <v>0</v>
      </c>
      <c r="H3409">
        <f>LEN(Tabla_Consulta_desde_proyectos[[#This Row],[PRYApath]])/5-1</f>
        <v>1</v>
      </c>
    </row>
    <row r="3410" spans="1:8" hidden="1" x14ac:dyDescent="0.3">
      <c r="A3410" t="s">
        <v>5823</v>
      </c>
      <c r="B3410" t="s">
        <v>5051</v>
      </c>
      <c r="C3410" t="s">
        <v>1092</v>
      </c>
      <c r="D3410" t="s">
        <v>6399</v>
      </c>
      <c r="F34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0">
        <f>Tabla_Consulta_desde_proyectos[[#This Row],[PRYRAhoras]]-Tabla_Consulta_desde_proyectos[[#This Row],[Actuales]]</f>
        <v>0</v>
      </c>
      <c r="H3410">
        <f>LEN(Tabla_Consulta_desde_proyectos[[#This Row],[PRYApath]])/5-1</f>
        <v>1</v>
      </c>
    </row>
    <row r="3411" spans="1:8" hidden="1" x14ac:dyDescent="0.3">
      <c r="A3411" t="s">
        <v>5823</v>
      </c>
      <c r="B3411" t="s">
        <v>6604</v>
      </c>
      <c r="C3411" t="s">
        <v>1093</v>
      </c>
      <c r="D3411" t="s">
        <v>6400</v>
      </c>
      <c r="F34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1">
        <f>Tabla_Consulta_desde_proyectos[[#This Row],[PRYRAhoras]]-Tabla_Consulta_desde_proyectos[[#This Row],[Actuales]]</f>
        <v>0</v>
      </c>
      <c r="H3411">
        <f>LEN(Tabla_Consulta_desde_proyectos[[#This Row],[PRYApath]])/5-1</f>
        <v>1</v>
      </c>
    </row>
    <row r="3412" spans="1:8" hidden="1" x14ac:dyDescent="0.3">
      <c r="A3412" t="s">
        <v>5823</v>
      </c>
      <c r="B3412" t="s">
        <v>6605</v>
      </c>
      <c r="C3412" t="s">
        <v>1094</v>
      </c>
      <c r="D3412" t="s">
        <v>6401</v>
      </c>
      <c r="F34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2">
        <f>Tabla_Consulta_desde_proyectos[[#This Row],[PRYRAhoras]]-Tabla_Consulta_desde_proyectos[[#This Row],[Actuales]]</f>
        <v>0</v>
      </c>
      <c r="H3412">
        <f>LEN(Tabla_Consulta_desde_proyectos[[#This Row],[PRYApath]])/5-1</f>
        <v>1</v>
      </c>
    </row>
    <row r="3413" spans="1:8" hidden="1" x14ac:dyDescent="0.3">
      <c r="A3413" t="s">
        <v>5823</v>
      </c>
      <c r="B3413" t="s">
        <v>5064</v>
      </c>
      <c r="C3413" t="s">
        <v>3904</v>
      </c>
      <c r="D3413" t="s">
        <v>6402</v>
      </c>
      <c r="F34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3">
        <f>Tabla_Consulta_desde_proyectos[[#This Row],[PRYRAhoras]]-Tabla_Consulta_desde_proyectos[[#This Row],[Actuales]]</f>
        <v>0</v>
      </c>
      <c r="H3413">
        <f>LEN(Tabla_Consulta_desde_proyectos[[#This Row],[PRYApath]])/5-1</f>
        <v>1</v>
      </c>
    </row>
    <row r="3414" spans="1:8" hidden="1" x14ac:dyDescent="0.3">
      <c r="A3414" t="s">
        <v>5823</v>
      </c>
      <c r="B3414" t="s">
        <v>5065</v>
      </c>
      <c r="C3414" t="s">
        <v>3905</v>
      </c>
      <c r="D3414" t="s">
        <v>6403</v>
      </c>
      <c r="F34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4">
        <f>Tabla_Consulta_desde_proyectos[[#This Row],[PRYRAhoras]]-Tabla_Consulta_desde_proyectos[[#This Row],[Actuales]]</f>
        <v>0</v>
      </c>
      <c r="H3414">
        <f>LEN(Tabla_Consulta_desde_proyectos[[#This Row],[PRYApath]])/5-1</f>
        <v>1</v>
      </c>
    </row>
    <row r="3415" spans="1:8" hidden="1" x14ac:dyDescent="0.3">
      <c r="A3415" t="s">
        <v>5823</v>
      </c>
      <c r="B3415" t="s">
        <v>5052</v>
      </c>
      <c r="C3415" t="s">
        <v>4336</v>
      </c>
      <c r="D3415" t="s">
        <v>6405</v>
      </c>
      <c r="F34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5">
        <f>Tabla_Consulta_desde_proyectos[[#This Row],[PRYRAhoras]]-Tabla_Consulta_desde_proyectos[[#This Row],[Actuales]]</f>
        <v>0</v>
      </c>
      <c r="H3415">
        <f>LEN(Tabla_Consulta_desde_proyectos[[#This Row],[PRYApath]])/5-1</f>
        <v>1</v>
      </c>
    </row>
    <row r="3416" spans="1:8" hidden="1" x14ac:dyDescent="0.3">
      <c r="A3416" t="s">
        <v>5823</v>
      </c>
      <c r="B3416" t="s">
        <v>6606</v>
      </c>
      <c r="C3416" t="s">
        <v>4337</v>
      </c>
      <c r="D3416" t="s">
        <v>6407</v>
      </c>
      <c r="F34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6">
        <f>Tabla_Consulta_desde_proyectos[[#This Row],[PRYRAhoras]]-Tabla_Consulta_desde_proyectos[[#This Row],[Actuales]]</f>
        <v>0</v>
      </c>
      <c r="H3416">
        <f>LEN(Tabla_Consulta_desde_proyectos[[#This Row],[PRYApath]])/5-1</f>
        <v>1</v>
      </c>
    </row>
    <row r="3417" spans="1:8" hidden="1" x14ac:dyDescent="0.3">
      <c r="A3417" t="s">
        <v>5823</v>
      </c>
      <c r="B3417" t="s">
        <v>6607</v>
      </c>
      <c r="C3417" t="s">
        <v>7893</v>
      </c>
      <c r="D3417" t="s">
        <v>7894</v>
      </c>
      <c r="F34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7">
        <f>Tabla_Consulta_desde_proyectos[[#This Row],[PRYRAhoras]]-Tabla_Consulta_desde_proyectos[[#This Row],[Actuales]]</f>
        <v>0</v>
      </c>
      <c r="H3417">
        <f>LEN(Tabla_Consulta_desde_proyectos[[#This Row],[PRYApath]])/5-1</f>
        <v>0</v>
      </c>
    </row>
    <row r="3418" spans="1:8" hidden="1" x14ac:dyDescent="0.3">
      <c r="A3418" t="s">
        <v>5823</v>
      </c>
      <c r="B3418" t="s">
        <v>6610</v>
      </c>
      <c r="C3418" t="s">
        <v>326</v>
      </c>
      <c r="D3418" t="s">
        <v>6396</v>
      </c>
      <c r="F34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8">
        <f>Tabla_Consulta_desde_proyectos[[#This Row],[PRYRAhoras]]-Tabla_Consulta_desde_proyectos[[#This Row],[Actuales]]</f>
        <v>0</v>
      </c>
      <c r="H3418">
        <f>LEN(Tabla_Consulta_desde_proyectos[[#This Row],[PRYApath]])/5-1</f>
        <v>1</v>
      </c>
    </row>
    <row r="3419" spans="1:8" hidden="1" x14ac:dyDescent="0.3">
      <c r="A3419" t="s">
        <v>5823</v>
      </c>
      <c r="B3419" t="s">
        <v>6611</v>
      </c>
      <c r="C3419" t="s">
        <v>1087</v>
      </c>
      <c r="D3419" t="s">
        <v>6397</v>
      </c>
      <c r="F34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19">
        <f>Tabla_Consulta_desde_proyectos[[#This Row],[PRYRAhoras]]-Tabla_Consulta_desde_proyectos[[#This Row],[Actuales]]</f>
        <v>0</v>
      </c>
      <c r="H3419">
        <f>LEN(Tabla_Consulta_desde_proyectos[[#This Row],[PRYApath]])/5-1</f>
        <v>1</v>
      </c>
    </row>
    <row r="3420" spans="1:8" hidden="1" x14ac:dyDescent="0.3">
      <c r="A3420" t="s">
        <v>5823</v>
      </c>
      <c r="B3420" t="s">
        <v>6612</v>
      </c>
      <c r="C3420" t="s">
        <v>1088</v>
      </c>
      <c r="D3420" t="s">
        <v>6398</v>
      </c>
      <c r="F34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0">
        <f>Tabla_Consulta_desde_proyectos[[#This Row],[PRYRAhoras]]-Tabla_Consulta_desde_proyectos[[#This Row],[Actuales]]</f>
        <v>0</v>
      </c>
      <c r="H3420">
        <f>LEN(Tabla_Consulta_desde_proyectos[[#This Row],[PRYApath]])/5-1</f>
        <v>1</v>
      </c>
    </row>
    <row r="3421" spans="1:8" hidden="1" x14ac:dyDescent="0.3">
      <c r="A3421" t="s">
        <v>5823</v>
      </c>
      <c r="B3421" t="s">
        <v>6613</v>
      </c>
      <c r="C3421" t="s">
        <v>1092</v>
      </c>
      <c r="D3421" t="s">
        <v>6399</v>
      </c>
      <c r="F34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1">
        <f>Tabla_Consulta_desde_proyectos[[#This Row],[PRYRAhoras]]-Tabla_Consulta_desde_proyectos[[#This Row],[Actuales]]</f>
        <v>0</v>
      </c>
      <c r="H3421">
        <f>LEN(Tabla_Consulta_desde_proyectos[[#This Row],[PRYApath]])/5-1</f>
        <v>1</v>
      </c>
    </row>
    <row r="3422" spans="1:8" hidden="1" x14ac:dyDescent="0.3">
      <c r="A3422" t="s">
        <v>5823</v>
      </c>
      <c r="B3422" t="s">
        <v>6614</v>
      </c>
      <c r="C3422" t="s">
        <v>1093</v>
      </c>
      <c r="D3422" t="s">
        <v>6400</v>
      </c>
      <c r="F34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2">
        <f>Tabla_Consulta_desde_proyectos[[#This Row],[PRYRAhoras]]-Tabla_Consulta_desde_proyectos[[#This Row],[Actuales]]</f>
        <v>0</v>
      </c>
      <c r="H3422">
        <f>LEN(Tabla_Consulta_desde_proyectos[[#This Row],[PRYApath]])/5-1</f>
        <v>1</v>
      </c>
    </row>
    <row r="3423" spans="1:8" hidden="1" x14ac:dyDescent="0.3">
      <c r="A3423" t="s">
        <v>5823</v>
      </c>
      <c r="B3423" t="s">
        <v>6615</v>
      </c>
      <c r="C3423" t="s">
        <v>1094</v>
      </c>
      <c r="D3423" t="s">
        <v>6401</v>
      </c>
      <c r="F34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3">
        <f>Tabla_Consulta_desde_proyectos[[#This Row],[PRYRAhoras]]-Tabla_Consulta_desde_proyectos[[#This Row],[Actuales]]</f>
        <v>0</v>
      </c>
      <c r="H3423">
        <f>LEN(Tabla_Consulta_desde_proyectos[[#This Row],[PRYApath]])/5-1</f>
        <v>1</v>
      </c>
    </row>
    <row r="3424" spans="1:8" hidden="1" x14ac:dyDescent="0.3">
      <c r="A3424" t="s">
        <v>5823</v>
      </c>
      <c r="B3424" t="s">
        <v>6616</v>
      </c>
      <c r="C3424" t="s">
        <v>3904</v>
      </c>
      <c r="D3424" t="s">
        <v>6402</v>
      </c>
      <c r="F34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4">
        <f>Tabla_Consulta_desde_proyectos[[#This Row],[PRYRAhoras]]-Tabla_Consulta_desde_proyectos[[#This Row],[Actuales]]</f>
        <v>0</v>
      </c>
      <c r="H3424">
        <f>LEN(Tabla_Consulta_desde_proyectos[[#This Row],[PRYApath]])/5-1</f>
        <v>1</v>
      </c>
    </row>
    <row r="3425" spans="1:8" hidden="1" x14ac:dyDescent="0.3">
      <c r="A3425" t="s">
        <v>5823</v>
      </c>
      <c r="B3425" t="s">
        <v>6617</v>
      </c>
      <c r="C3425" t="s">
        <v>3905</v>
      </c>
      <c r="D3425" t="s">
        <v>6403</v>
      </c>
      <c r="F34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5">
        <f>Tabla_Consulta_desde_proyectos[[#This Row],[PRYRAhoras]]-Tabla_Consulta_desde_proyectos[[#This Row],[Actuales]]</f>
        <v>0</v>
      </c>
      <c r="H3425">
        <f>LEN(Tabla_Consulta_desde_proyectos[[#This Row],[PRYApath]])/5-1</f>
        <v>1</v>
      </c>
    </row>
    <row r="3426" spans="1:8" hidden="1" x14ac:dyDescent="0.3">
      <c r="A3426" t="s">
        <v>5823</v>
      </c>
      <c r="B3426" t="s">
        <v>6618</v>
      </c>
      <c r="C3426" t="s">
        <v>4336</v>
      </c>
      <c r="D3426" t="s">
        <v>6405</v>
      </c>
      <c r="F34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6">
        <f>Tabla_Consulta_desde_proyectos[[#This Row],[PRYRAhoras]]-Tabla_Consulta_desde_proyectos[[#This Row],[Actuales]]</f>
        <v>0</v>
      </c>
      <c r="H3426">
        <f>LEN(Tabla_Consulta_desde_proyectos[[#This Row],[PRYApath]])/5-1</f>
        <v>1</v>
      </c>
    </row>
    <row r="3427" spans="1:8" hidden="1" x14ac:dyDescent="0.3">
      <c r="A3427" t="s">
        <v>5823</v>
      </c>
      <c r="B3427" t="s">
        <v>6619</v>
      </c>
      <c r="C3427" t="s">
        <v>4337</v>
      </c>
      <c r="D3427" t="s">
        <v>6407</v>
      </c>
      <c r="F34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7">
        <f>Tabla_Consulta_desde_proyectos[[#This Row],[PRYRAhoras]]-Tabla_Consulta_desde_proyectos[[#This Row],[Actuales]]</f>
        <v>0</v>
      </c>
      <c r="H3427">
        <f>LEN(Tabla_Consulta_desde_proyectos[[#This Row],[PRYApath]])/5-1</f>
        <v>1</v>
      </c>
    </row>
    <row r="3428" spans="1:8" hidden="1" x14ac:dyDescent="0.3">
      <c r="A3428" t="s">
        <v>5823</v>
      </c>
      <c r="B3428" t="s">
        <v>6620</v>
      </c>
      <c r="C3428" t="s">
        <v>7895</v>
      </c>
      <c r="D3428" t="s">
        <v>7896</v>
      </c>
      <c r="F34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8">
        <f>Tabla_Consulta_desde_proyectos[[#This Row],[PRYRAhoras]]-Tabla_Consulta_desde_proyectos[[#This Row],[Actuales]]</f>
        <v>0</v>
      </c>
      <c r="H3428">
        <f>LEN(Tabla_Consulta_desde_proyectos[[#This Row],[PRYApath]])/5-1</f>
        <v>0</v>
      </c>
    </row>
    <row r="3429" spans="1:8" hidden="1" x14ac:dyDescent="0.3">
      <c r="A3429" t="s">
        <v>5823</v>
      </c>
      <c r="B3429" t="s">
        <v>5035</v>
      </c>
      <c r="C3429" t="s">
        <v>326</v>
      </c>
      <c r="D3429" t="s">
        <v>6396</v>
      </c>
      <c r="F34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29">
        <f>Tabla_Consulta_desde_proyectos[[#This Row],[PRYRAhoras]]-Tabla_Consulta_desde_proyectos[[#This Row],[Actuales]]</f>
        <v>0</v>
      </c>
      <c r="H3429">
        <f>LEN(Tabla_Consulta_desde_proyectos[[#This Row],[PRYApath]])/5-1</f>
        <v>1</v>
      </c>
    </row>
    <row r="3430" spans="1:8" hidden="1" x14ac:dyDescent="0.3">
      <c r="A3430" t="s">
        <v>5823</v>
      </c>
      <c r="B3430" t="s">
        <v>6623</v>
      </c>
      <c r="C3430" t="s">
        <v>1087</v>
      </c>
      <c r="D3430" t="s">
        <v>6397</v>
      </c>
      <c r="F34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0">
        <f>Tabla_Consulta_desde_proyectos[[#This Row],[PRYRAhoras]]-Tabla_Consulta_desde_proyectos[[#This Row],[Actuales]]</f>
        <v>0</v>
      </c>
      <c r="H3430">
        <f>LEN(Tabla_Consulta_desde_proyectos[[#This Row],[PRYApath]])/5-1</f>
        <v>1</v>
      </c>
    </row>
    <row r="3431" spans="1:8" hidden="1" x14ac:dyDescent="0.3">
      <c r="A3431" t="s">
        <v>5823</v>
      </c>
      <c r="B3431" t="s">
        <v>6624</v>
      </c>
      <c r="C3431" t="s">
        <v>1088</v>
      </c>
      <c r="D3431" t="s">
        <v>6398</v>
      </c>
      <c r="F34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1">
        <f>Tabla_Consulta_desde_proyectos[[#This Row],[PRYRAhoras]]-Tabla_Consulta_desde_proyectos[[#This Row],[Actuales]]</f>
        <v>0</v>
      </c>
      <c r="H3431">
        <f>LEN(Tabla_Consulta_desde_proyectos[[#This Row],[PRYApath]])/5-1</f>
        <v>1</v>
      </c>
    </row>
    <row r="3432" spans="1:8" hidden="1" x14ac:dyDescent="0.3">
      <c r="A3432" t="s">
        <v>5823</v>
      </c>
      <c r="B3432" t="s">
        <v>6625</v>
      </c>
      <c r="C3432" t="s">
        <v>1092</v>
      </c>
      <c r="D3432" t="s">
        <v>6399</v>
      </c>
      <c r="F34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2">
        <f>Tabla_Consulta_desde_proyectos[[#This Row],[PRYRAhoras]]-Tabla_Consulta_desde_proyectos[[#This Row],[Actuales]]</f>
        <v>0</v>
      </c>
      <c r="H3432">
        <f>LEN(Tabla_Consulta_desde_proyectos[[#This Row],[PRYApath]])/5-1</f>
        <v>1</v>
      </c>
    </row>
    <row r="3433" spans="1:8" hidden="1" x14ac:dyDescent="0.3">
      <c r="A3433" t="s">
        <v>5823</v>
      </c>
      <c r="B3433" t="s">
        <v>6626</v>
      </c>
      <c r="C3433" t="s">
        <v>1093</v>
      </c>
      <c r="D3433" t="s">
        <v>6400</v>
      </c>
      <c r="F34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3">
        <f>Tabla_Consulta_desde_proyectos[[#This Row],[PRYRAhoras]]-Tabla_Consulta_desde_proyectos[[#This Row],[Actuales]]</f>
        <v>0</v>
      </c>
      <c r="H3433">
        <f>LEN(Tabla_Consulta_desde_proyectos[[#This Row],[PRYApath]])/5-1</f>
        <v>1</v>
      </c>
    </row>
    <row r="3434" spans="1:8" hidden="1" x14ac:dyDescent="0.3">
      <c r="A3434" t="s">
        <v>5823</v>
      </c>
      <c r="B3434" t="s">
        <v>6627</v>
      </c>
      <c r="C3434" t="s">
        <v>1094</v>
      </c>
      <c r="D3434" t="s">
        <v>6401</v>
      </c>
      <c r="F34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4">
        <f>Tabla_Consulta_desde_proyectos[[#This Row],[PRYRAhoras]]-Tabla_Consulta_desde_proyectos[[#This Row],[Actuales]]</f>
        <v>0</v>
      </c>
      <c r="H3434">
        <f>LEN(Tabla_Consulta_desde_proyectos[[#This Row],[PRYApath]])/5-1</f>
        <v>1</v>
      </c>
    </row>
    <row r="3435" spans="1:8" hidden="1" x14ac:dyDescent="0.3">
      <c r="A3435" t="s">
        <v>5823</v>
      </c>
      <c r="B3435" t="s">
        <v>5046</v>
      </c>
      <c r="C3435" t="s">
        <v>3904</v>
      </c>
      <c r="D3435" t="s">
        <v>6402</v>
      </c>
      <c r="F34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5">
        <f>Tabla_Consulta_desde_proyectos[[#This Row],[PRYRAhoras]]-Tabla_Consulta_desde_proyectos[[#This Row],[Actuales]]</f>
        <v>0</v>
      </c>
      <c r="H3435">
        <f>LEN(Tabla_Consulta_desde_proyectos[[#This Row],[PRYApath]])/5-1</f>
        <v>1</v>
      </c>
    </row>
    <row r="3436" spans="1:8" hidden="1" x14ac:dyDescent="0.3">
      <c r="A3436" t="s">
        <v>5823</v>
      </c>
      <c r="B3436" t="s">
        <v>6628</v>
      </c>
      <c r="C3436" t="s">
        <v>3905</v>
      </c>
      <c r="D3436" t="s">
        <v>6403</v>
      </c>
      <c r="F34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6">
        <f>Tabla_Consulta_desde_proyectos[[#This Row],[PRYRAhoras]]-Tabla_Consulta_desde_proyectos[[#This Row],[Actuales]]</f>
        <v>0</v>
      </c>
      <c r="H3436">
        <f>LEN(Tabla_Consulta_desde_proyectos[[#This Row],[PRYApath]])/5-1</f>
        <v>1</v>
      </c>
    </row>
    <row r="3437" spans="1:8" hidden="1" x14ac:dyDescent="0.3">
      <c r="A3437" t="s">
        <v>5823</v>
      </c>
      <c r="B3437" t="s">
        <v>6629</v>
      </c>
      <c r="C3437" t="s">
        <v>4336</v>
      </c>
      <c r="D3437" t="s">
        <v>6405</v>
      </c>
      <c r="F34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7">
        <f>Tabla_Consulta_desde_proyectos[[#This Row],[PRYRAhoras]]-Tabla_Consulta_desde_proyectos[[#This Row],[Actuales]]</f>
        <v>0</v>
      </c>
      <c r="H3437">
        <f>LEN(Tabla_Consulta_desde_proyectos[[#This Row],[PRYApath]])/5-1</f>
        <v>1</v>
      </c>
    </row>
    <row r="3438" spans="1:8" hidden="1" x14ac:dyDescent="0.3">
      <c r="A3438" t="s">
        <v>5823</v>
      </c>
      <c r="B3438" t="s">
        <v>6630</v>
      </c>
      <c r="C3438" t="s">
        <v>4337</v>
      </c>
      <c r="D3438" t="s">
        <v>6407</v>
      </c>
      <c r="F34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8">
        <f>Tabla_Consulta_desde_proyectos[[#This Row],[PRYRAhoras]]-Tabla_Consulta_desde_proyectos[[#This Row],[Actuales]]</f>
        <v>0</v>
      </c>
      <c r="H3438">
        <f>LEN(Tabla_Consulta_desde_proyectos[[#This Row],[PRYApath]])/5-1</f>
        <v>1</v>
      </c>
    </row>
    <row r="3439" spans="1:8" hidden="1" x14ac:dyDescent="0.3">
      <c r="A3439" t="s">
        <v>5823</v>
      </c>
      <c r="B3439" t="s">
        <v>6631</v>
      </c>
      <c r="C3439" t="s">
        <v>7897</v>
      </c>
      <c r="D3439" t="s">
        <v>7898</v>
      </c>
      <c r="F34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39">
        <f>Tabla_Consulta_desde_proyectos[[#This Row],[PRYRAhoras]]-Tabla_Consulta_desde_proyectos[[#This Row],[Actuales]]</f>
        <v>0</v>
      </c>
      <c r="H3439">
        <f>LEN(Tabla_Consulta_desde_proyectos[[#This Row],[PRYApath]])/5-1</f>
        <v>0</v>
      </c>
    </row>
    <row r="3440" spans="1:8" hidden="1" x14ac:dyDescent="0.3">
      <c r="A3440" t="s">
        <v>5823</v>
      </c>
      <c r="B3440" t="s">
        <v>6634</v>
      </c>
      <c r="C3440" t="s">
        <v>326</v>
      </c>
      <c r="D3440" t="s">
        <v>6396</v>
      </c>
      <c r="F34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0">
        <f>Tabla_Consulta_desde_proyectos[[#This Row],[PRYRAhoras]]-Tabla_Consulta_desde_proyectos[[#This Row],[Actuales]]</f>
        <v>0</v>
      </c>
      <c r="H3440">
        <f>LEN(Tabla_Consulta_desde_proyectos[[#This Row],[PRYApath]])/5-1</f>
        <v>1</v>
      </c>
    </row>
    <row r="3441" spans="1:8" hidden="1" x14ac:dyDescent="0.3">
      <c r="A3441" t="s">
        <v>5823</v>
      </c>
      <c r="B3441" t="s">
        <v>6635</v>
      </c>
      <c r="C3441" t="s">
        <v>1087</v>
      </c>
      <c r="D3441" t="s">
        <v>6397</v>
      </c>
      <c r="F34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1">
        <f>Tabla_Consulta_desde_proyectos[[#This Row],[PRYRAhoras]]-Tabla_Consulta_desde_proyectos[[#This Row],[Actuales]]</f>
        <v>0</v>
      </c>
      <c r="H3441">
        <f>LEN(Tabla_Consulta_desde_proyectos[[#This Row],[PRYApath]])/5-1</f>
        <v>1</v>
      </c>
    </row>
    <row r="3442" spans="1:8" hidden="1" x14ac:dyDescent="0.3">
      <c r="A3442" t="s">
        <v>5823</v>
      </c>
      <c r="B3442" t="s">
        <v>6636</v>
      </c>
      <c r="C3442" t="s">
        <v>1088</v>
      </c>
      <c r="D3442" t="s">
        <v>6398</v>
      </c>
      <c r="F34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2">
        <f>Tabla_Consulta_desde_proyectos[[#This Row],[PRYRAhoras]]-Tabla_Consulta_desde_proyectos[[#This Row],[Actuales]]</f>
        <v>0</v>
      </c>
      <c r="H3442">
        <f>LEN(Tabla_Consulta_desde_proyectos[[#This Row],[PRYApath]])/5-1</f>
        <v>1</v>
      </c>
    </row>
    <row r="3443" spans="1:8" hidden="1" x14ac:dyDescent="0.3">
      <c r="A3443" t="s">
        <v>5823</v>
      </c>
      <c r="B3443" t="s">
        <v>6637</v>
      </c>
      <c r="C3443" t="s">
        <v>1092</v>
      </c>
      <c r="D3443" t="s">
        <v>6399</v>
      </c>
      <c r="F34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3">
        <f>Tabla_Consulta_desde_proyectos[[#This Row],[PRYRAhoras]]-Tabla_Consulta_desde_proyectos[[#This Row],[Actuales]]</f>
        <v>0</v>
      </c>
      <c r="H3443">
        <f>LEN(Tabla_Consulta_desde_proyectos[[#This Row],[PRYApath]])/5-1</f>
        <v>1</v>
      </c>
    </row>
    <row r="3444" spans="1:8" hidden="1" x14ac:dyDescent="0.3">
      <c r="A3444" t="s">
        <v>5823</v>
      </c>
      <c r="B3444" t="s">
        <v>6638</v>
      </c>
      <c r="C3444" t="s">
        <v>1093</v>
      </c>
      <c r="D3444" t="s">
        <v>6400</v>
      </c>
      <c r="F34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4">
        <f>Tabla_Consulta_desde_proyectos[[#This Row],[PRYRAhoras]]-Tabla_Consulta_desde_proyectos[[#This Row],[Actuales]]</f>
        <v>0</v>
      </c>
      <c r="H3444">
        <f>LEN(Tabla_Consulta_desde_proyectos[[#This Row],[PRYApath]])/5-1</f>
        <v>1</v>
      </c>
    </row>
    <row r="3445" spans="1:8" hidden="1" x14ac:dyDescent="0.3">
      <c r="A3445" t="s">
        <v>5823</v>
      </c>
      <c r="B3445" t="s">
        <v>6639</v>
      </c>
      <c r="C3445" t="s">
        <v>1094</v>
      </c>
      <c r="D3445" t="s">
        <v>6401</v>
      </c>
      <c r="F34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5">
        <f>Tabla_Consulta_desde_proyectos[[#This Row],[PRYRAhoras]]-Tabla_Consulta_desde_proyectos[[#This Row],[Actuales]]</f>
        <v>0</v>
      </c>
      <c r="H3445">
        <f>LEN(Tabla_Consulta_desde_proyectos[[#This Row],[PRYApath]])/5-1</f>
        <v>1</v>
      </c>
    </row>
    <row r="3446" spans="1:8" hidden="1" x14ac:dyDescent="0.3">
      <c r="A3446" t="s">
        <v>5823</v>
      </c>
      <c r="B3446" t="s">
        <v>6640</v>
      </c>
      <c r="C3446" t="s">
        <v>3904</v>
      </c>
      <c r="D3446" t="s">
        <v>6402</v>
      </c>
      <c r="F34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6">
        <f>Tabla_Consulta_desde_proyectos[[#This Row],[PRYRAhoras]]-Tabla_Consulta_desde_proyectos[[#This Row],[Actuales]]</f>
        <v>0</v>
      </c>
      <c r="H3446">
        <f>LEN(Tabla_Consulta_desde_proyectos[[#This Row],[PRYApath]])/5-1</f>
        <v>1</v>
      </c>
    </row>
    <row r="3447" spans="1:8" hidden="1" x14ac:dyDescent="0.3">
      <c r="A3447" t="s">
        <v>5823</v>
      </c>
      <c r="B3447" t="s">
        <v>6641</v>
      </c>
      <c r="C3447" t="s">
        <v>3905</v>
      </c>
      <c r="D3447" t="s">
        <v>6403</v>
      </c>
      <c r="F34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7">
        <f>Tabla_Consulta_desde_proyectos[[#This Row],[PRYRAhoras]]-Tabla_Consulta_desde_proyectos[[#This Row],[Actuales]]</f>
        <v>0</v>
      </c>
      <c r="H3447">
        <f>LEN(Tabla_Consulta_desde_proyectos[[#This Row],[PRYApath]])/5-1</f>
        <v>1</v>
      </c>
    </row>
    <row r="3448" spans="1:8" hidden="1" x14ac:dyDescent="0.3">
      <c r="A3448" t="s">
        <v>5823</v>
      </c>
      <c r="B3448" t="s">
        <v>6642</v>
      </c>
      <c r="C3448" t="s">
        <v>4336</v>
      </c>
      <c r="D3448" t="s">
        <v>6405</v>
      </c>
      <c r="F34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8">
        <f>Tabla_Consulta_desde_proyectos[[#This Row],[PRYRAhoras]]-Tabla_Consulta_desde_proyectos[[#This Row],[Actuales]]</f>
        <v>0</v>
      </c>
      <c r="H3448">
        <f>LEN(Tabla_Consulta_desde_proyectos[[#This Row],[PRYApath]])/5-1</f>
        <v>1</v>
      </c>
    </row>
    <row r="3449" spans="1:8" hidden="1" x14ac:dyDescent="0.3">
      <c r="A3449" t="s">
        <v>5823</v>
      </c>
      <c r="B3449" t="s">
        <v>6643</v>
      </c>
      <c r="C3449" t="s">
        <v>4337</v>
      </c>
      <c r="D3449" t="s">
        <v>6407</v>
      </c>
      <c r="F34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49">
        <f>Tabla_Consulta_desde_proyectos[[#This Row],[PRYRAhoras]]-Tabla_Consulta_desde_proyectos[[#This Row],[Actuales]]</f>
        <v>0</v>
      </c>
      <c r="H3449">
        <f>LEN(Tabla_Consulta_desde_proyectos[[#This Row],[PRYApath]])/5-1</f>
        <v>1</v>
      </c>
    </row>
    <row r="3450" spans="1:8" hidden="1" x14ac:dyDescent="0.3">
      <c r="A3450" t="s">
        <v>5823</v>
      </c>
      <c r="B3450" t="s">
        <v>6644</v>
      </c>
      <c r="C3450" t="s">
        <v>7899</v>
      </c>
      <c r="D3450" t="s">
        <v>7900</v>
      </c>
      <c r="F34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0">
        <f>Tabla_Consulta_desde_proyectos[[#This Row],[PRYRAhoras]]-Tabla_Consulta_desde_proyectos[[#This Row],[Actuales]]</f>
        <v>0</v>
      </c>
      <c r="H3450">
        <f>LEN(Tabla_Consulta_desde_proyectos[[#This Row],[PRYApath]])/5-1</f>
        <v>0</v>
      </c>
    </row>
    <row r="3451" spans="1:8" hidden="1" x14ac:dyDescent="0.3">
      <c r="A3451" t="s">
        <v>5823</v>
      </c>
      <c r="B3451" t="s">
        <v>6647</v>
      </c>
      <c r="C3451" t="s">
        <v>326</v>
      </c>
      <c r="D3451" t="s">
        <v>6396</v>
      </c>
      <c r="F34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1">
        <f>Tabla_Consulta_desde_proyectos[[#This Row],[PRYRAhoras]]-Tabla_Consulta_desde_proyectos[[#This Row],[Actuales]]</f>
        <v>0</v>
      </c>
      <c r="H3451">
        <f>LEN(Tabla_Consulta_desde_proyectos[[#This Row],[PRYApath]])/5-1</f>
        <v>1</v>
      </c>
    </row>
    <row r="3452" spans="1:8" hidden="1" x14ac:dyDescent="0.3">
      <c r="A3452" t="s">
        <v>5823</v>
      </c>
      <c r="B3452" t="s">
        <v>6648</v>
      </c>
      <c r="C3452" t="s">
        <v>1087</v>
      </c>
      <c r="D3452" t="s">
        <v>6397</v>
      </c>
      <c r="F34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2">
        <f>Tabla_Consulta_desde_proyectos[[#This Row],[PRYRAhoras]]-Tabla_Consulta_desde_proyectos[[#This Row],[Actuales]]</f>
        <v>0</v>
      </c>
      <c r="H3452">
        <f>LEN(Tabla_Consulta_desde_proyectos[[#This Row],[PRYApath]])/5-1</f>
        <v>1</v>
      </c>
    </row>
    <row r="3453" spans="1:8" hidden="1" x14ac:dyDescent="0.3">
      <c r="A3453" t="s">
        <v>5823</v>
      </c>
      <c r="B3453" t="s">
        <v>6649</v>
      </c>
      <c r="C3453" t="s">
        <v>1088</v>
      </c>
      <c r="D3453" t="s">
        <v>6398</v>
      </c>
      <c r="F34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3">
        <f>Tabla_Consulta_desde_proyectos[[#This Row],[PRYRAhoras]]-Tabla_Consulta_desde_proyectos[[#This Row],[Actuales]]</f>
        <v>0</v>
      </c>
      <c r="H3453">
        <f>LEN(Tabla_Consulta_desde_proyectos[[#This Row],[PRYApath]])/5-1</f>
        <v>1</v>
      </c>
    </row>
    <row r="3454" spans="1:8" hidden="1" x14ac:dyDescent="0.3">
      <c r="A3454" t="s">
        <v>5823</v>
      </c>
      <c r="B3454" t="s">
        <v>6650</v>
      </c>
      <c r="C3454" t="s">
        <v>1092</v>
      </c>
      <c r="D3454" t="s">
        <v>6399</v>
      </c>
      <c r="F34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4">
        <f>Tabla_Consulta_desde_proyectos[[#This Row],[PRYRAhoras]]-Tabla_Consulta_desde_proyectos[[#This Row],[Actuales]]</f>
        <v>0</v>
      </c>
      <c r="H3454">
        <f>LEN(Tabla_Consulta_desde_proyectos[[#This Row],[PRYApath]])/5-1</f>
        <v>1</v>
      </c>
    </row>
    <row r="3455" spans="1:8" hidden="1" x14ac:dyDescent="0.3">
      <c r="A3455" t="s">
        <v>5823</v>
      </c>
      <c r="B3455" t="s">
        <v>6651</v>
      </c>
      <c r="C3455" t="s">
        <v>1093</v>
      </c>
      <c r="D3455" t="s">
        <v>6400</v>
      </c>
      <c r="F34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5">
        <f>Tabla_Consulta_desde_proyectos[[#This Row],[PRYRAhoras]]-Tabla_Consulta_desde_proyectos[[#This Row],[Actuales]]</f>
        <v>0</v>
      </c>
      <c r="H3455">
        <f>LEN(Tabla_Consulta_desde_proyectos[[#This Row],[PRYApath]])/5-1</f>
        <v>1</v>
      </c>
    </row>
    <row r="3456" spans="1:8" hidden="1" x14ac:dyDescent="0.3">
      <c r="A3456" t="s">
        <v>5823</v>
      </c>
      <c r="B3456" t="s">
        <v>6652</v>
      </c>
      <c r="C3456" t="s">
        <v>1094</v>
      </c>
      <c r="D3456" t="s">
        <v>6401</v>
      </c>
      <c r="F34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6">
        <f>Tabla_Consulta_desde_proyectos[[#This Row],[PRYRAhoras]]-Tabla_Consulta_desde_proyectos[[#This Row],[Actuales]]</f>
        <v>0</v>
      </c>
      <c r="H3456">
        <f>LEN(Tabla_Consulta_desde_proyectos[[#This Row],[PRYApath]])/5-1</f>
        <v>1</v>
      </c>
    </row>
    <row r="3457" spans="1:8" hidden="1" x14ac:dyDescent="0.3">
      <c r="A3457" t="s">
        <v>5823</v>
      </c>
      <c r="B3457" t="s">
        <v>6653</v>
      </c>
      <c r="C3457" t="s">
        <v>3904</v>
      </c>
      <c r="D3457" t="s">
        <v>6402</v>
      </c>
      <c r="F34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7">
        <f>Tabla_Consulta_desde_proyectos[[#This Row],[PRYRAhoras]]-Tabla_Consulta_desde_proyectos[[#This Row],[Actuales]]</f>
        <v>0</v>
      </c>
      <c r="H3457">
        <f>LEN(Tabla_Consulta_desde_proyectos[[#This Row],[PRYApath]])/5-1</f>
        <v>1</v>
      </c>
    </row>
    <row r="3458" spans="1:8" hidden="1" x14ac:dyDescent="0.3">
      <c r="A3458" t="s">
        <v>5823</v>
      </c>
      <c r="B3458" t="s">
        <v>6654</v>
      </c>
      <c r="C3458" t="s">
        <v>3905</v>
      </c>
      <c r="D3458" t="s">
        <v>6403</v>
      </c>
      <c r="F34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8">
        <f>Tabla_Consulta_desde_proyectos[[#This Row],[PRYRAhoras]]-Tabla_Consulta_desde_proyectos[[#This Row],[Actuales]]</f>
        <v>0</v>
      </c>
      <c r="H3458">
        <f>LEN(Tabla_Consulta_desde_proyectos[[#This Row],[PRYApath]])/5-1</f>
        <v>1</v>
      </c>
    </row>
    <row r="3459" spans="1:8" hidden="1" x14ac:dyDescent="0.3">
      <c r="A3459" t="s">
        <v>5823</v>
      </c>
      <c r="B3459" t="s">
        <v>6655</v>
      </c>
      <c r="C3459" t="s">
        <v>4336</v>
      </c>
      <c r="D3459" t="s">
        <v>6405</v>
      </c>
      <c r="F34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59">
        <f>Tabla_Consulta_desde_proyectos[[#This Row],[PRYRAhoras]]-Tabla_Consulta_desde_proyectos[[#This Row],[Actuales]]</f>
        <v>0</v>
      </c>
      <c r="H3459">
        <f>LEN(Tabla_Consulta_desde_proyectos[[#This Row],[PRYApath]])/5-1</f>
        <v>1</v>
      </c>
    </row>
    <row r="3460" spans="1:8" hidden="1" x14ac:dyDescent="0.3">
      <c r="A3460" t="s">
        <v>5823</v>
      </c>
      <c r="B3460" t="s">
        <v>6656</v>
      </c>
      <c r="C3460" t="s">
        <v>4337</v>
      </c>
      <c r="D3460" t="s">
        <v>6407</v>
      </c>
      <c r="F34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0">
        <f>Tabla_Consulta_desde_proyectos[[#This Row],[PRYRAhoras]]-Tabla_Consulta_desde_proyectos[[#This Row],[Actuales]]</f>
        <v>0</v>
      </c>
      <c r="H3460">
        <f>LEN(Tabla_Consulta_desde_proyectos[[#This Row],[PRYApath]])/5-1</f>
        <v>1</v>
      </c>
    </row>
    <row r="3461" spans="1:8" hidden="1" x14ac:dyDescent="0.3">
      <c r="A3461" t="s">
        <v>5823</v>
      </c>
      <c r="B3461" t="s">
        <v>6657</v>
      </c>
      <c r="C3461" t="s">
        <v>7901</v>
      </c>
      <c r="D3461" t="s">
        <v>7902</v>
      </c>
      <c r="F34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1">
        <f>Tabla_Consulta_desde_proyectos[[#This Row],[PRYRAhoras]]-Tabla_Consulta_desde_proyectos[[#This Row],[Actuales]]</f>
        <v>0</v>
      </c>
      <c r="H3461">
        <f>LEN(Tabla_Consulta_desde_proyectos[[#This Row],[PRYApath]])/5-1</f>
        <v>0</v>
      </c>
    </row>
    <row r="3462" spans="1:8" hidden="1" x14ac:dyDescent="0.3">
      <c r="A3462" t="s">
        <v>5823</v>
      </c>
      <c r="B3462" t="s">
        <v>6660</v>
      </c>
      <c r="C3462" t="s">
        <v>326</v>
      </c>
      <c r="D3462" t="s">
        <v>6396</v>
      </c>
      <c r="F34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2">
        <f>Tabla_Consulta_desde_proyectos[[#This Row],[PRYRAhoras]]-Tabla_Consulta_desde_proyectos[[#This Row],[Actuales]]</f>
        <v>0</v>
      </c>
      <c r="H3462">
        <f>LEN(Tabla_Consulta_desde_proyectos[[#This Row],[PRYApath]])/5-1</f>
        <v>1</v>
      </c>
    </row>
    <row r="3463" spans="1:8" hidden="1" x14ac:dyDescent="0.3">
      <c r="A3463" t="s">
        <v>5823</v>
      </c>
      <c r="B3463" t="s">
        <v>6661</v>
      </c>
      <c r="C3463" t="s">
        <v>1087</v>
      </c>
      <c r="D3463" t="s">
        <v>6397</v>
      </c>
      <c r="F34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3">
        <f>Tabla_Consulta_desde_proyectos[[#This Row],[PRYRAhoras]]-Tabla_Consulta_desde_proyectos[[#This Row],[Actuales]]</f>
        <v>0</v>
      </c>
      <c r="H3463">
        <f>LEN(Tabla_Consulta_desde_proyectos[[#This Row],[PRYApath]])/5-1</f>
        <v>1</v>
      </c>
    </row>
    <row r="3464" spans="1:8" hidden="1" x14ac:dyDescent="0.3">
      <c r="A3464" t="s">
        <v>5823</v>
      </c>
      <c r="B3464" t="s">
        <v>6662</v>
      </c>
      <c r="C3464" t="s">
        <v>1088</v>
      </c>
      <c r="D3464" t="s">
        <v>6398</v>
      </c>
      <c r="F34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4">
        <f>Tabla_Consulta_desde_proyectos[[#This Row],[PRYRAhoras]]-Tabla_Consulta_desde_proyectos[[#This Row],[Actuales]]</f>
        <v>0</v>
      </c>
      <c r="H3464">
        <f>LEN(Tabla_Consulta_desde_proyectos[[#This Row],[PRYApath]])/5-1</f>
        <v>1</v>
      </c>
    </row>
    <row r="3465" spans="1:8" hidden="1" x14ac:dyDescent="0.3">
      <c r="A3465" t="s">
        <v>5823</v>
      </c>
      <c r="B3465" t="s">
        <v>6663</v>
      </c>
      <c r="C3465" t="s">
        <v>1092</v>
      </c>
      <c r="D3465" t="s">
        <v>6399</v>
      </c>
      <c r="F34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5">
        <f>Tabla_Consulta_desde_proyectos[[#This Row],[PRYRAhoras]]-Tabla_Consulta_desde_proyectos[[#This Row],[Actuales]]</f>
        <v>0</v>
      </c>
      <c r="H3465">
        <f>LEN(Tabla_Consulta_desde_proyectos[[#This Row],[PRYApath]])/5-1</f>
        <v>1</v>
      </c>
    </row>
    <row r="3466" spans="1:8" hidden="1" x14ac:dyDescent="0.3">
      <c r="A3466" t="s">
        <v>5823</v>
      </c>
      <c r="B3466" t="s">
        <v>6664</v>
      </c>
      <c r="C3466" t="s">
        <v>1093</v>
      </c>
      <c r="D3466" t="s">
        <v>6400</v>
      </c>
      <c r="F34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6">
        <f>Tabla_Consulta_desde_proyectos[[#This Row],[PRYRAhoras]]-Tabla_Consulta_desde_proyectos[[#This Row],[Actuales]]</f>
        <v>0</v>
      </c>
      <c r="H3466">
        <f>LEN(Tabla_Consulta_desde_proyectos[[#This Row],[PRYApath]])/5-1</f>
        <v>1</v>
      </c>
    </row>
    <row r="3467" spans="1:8" hidden="1" x14ac:dyDescent="0.3">
      <c r="A3467" t="s">
        <v>5823</v>
      </c>
      <c r="B3467" t="s">
        <v>6665</v>
      </c>
      <c r="C3467" t="s">
        <v>1094</v>
      </c>
      <c r="D3467" t="s">
        <v>6401</v>
      </c>
      <c r="F34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7">
        <f>Tabla_Consulta_desde_proyectos[[#This Row],[PRYRAhoras]]-Tabla_Consulta_desde_proyectos[[#This Row],[Actuales]]</f>
        <v>0</v>
      </c>
      <c r="H3467">
        <f>LEN(Tabla_Consulta_desde_proyectos[[#This Row],[PRYApath]])/5-1</f>
        <v>1</v>
      </c>
    </row>
    <row r="3468" spans="1:8" hidden="1" x14ac:dyDescent="0.3">
      <c r="A3468" t="s">
        <v>5823</v>
      </c>
      <c r="B3468" t="s">
        <v>6666</v>
      </c>
      <c r="C3468" t="s">
        <v>3904</v>
      </c>
      <c r="D3468" t="s">
        <v>6402</v>
      </c>
      <c r="F34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8">
        <f>Tabla_Consulta_desde_proyectos[[#This Row],[PRYRAhoras]]-Tabla_Consulta_desde_proyectos[[#This Row],[Actuales]]</f>
        <v>0</v>
      </c>
      <c r="H3468">
        <f>LEN(Tabla_Consulta_desde_proyectos[[#This Row],[PRYApath]])/5-1</f>
        <v>1</v>
      </c>
    </row>
    <row r="3469" spans="1:8" hidden="1" x14ac:dyDescent="0.3">
      <c r="A3469" t="s">
        <v>5823</v>
      </c>
      <c r="B3469" t="s">
        <v>6667</v>
      </c>
      <c r="C3469" t="s">
        <v>3905</v>
      </c>
      <c r="D3469" t="s">
        <v>6403</v>
      </c>
      <c r="F34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69">
        <f>Tabla_Consulta_desde_proyectos[[#This Row],[PRYRAhoras]]-Tabla_Consulta_desde_proyectos[[#This Row],[Actuales]]</f>
        <v>0</v>
      </c>
      <c r="H3469">
        <f>LEN(Tabla_Consulta_desde_proyectos[[#This Row],[PRYApath]])/5-1</f>
        <v>1</v>
      </c>
    </row>
    <row r="3470" spans="1:8" hidden="1" x14ac:dyDescent="0.3">
      <c r="A3470" t="s">
        <v>5823</v>
      </c>
      <c r="B3470" t="s">
        <v>6668</v>
      </c>
      <c r="C3470" t="s">
        <v>4336</v>
      </c>
      <c r="D3470" t="s">
        <v>6405</v>
      </c>
      <c r="F34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0">
        <f>Tabla_Consulta_desde_proyectos[[#This Row],[PRYRAhoras]]-Tabla_Consulta_desde_proyectos[[#This Row],[Actuales]]</f>
        <v>0</v>
      </c>
      <c r="H3470">
        <f>LEN(Tabla_Consulta_desde_proyectos[[#This Row],[PRYApath]])/5-1</f>
        <v>1</v>
      </c>
    </row>
    <row r="3471" spans="1:8" hidden="1" x14ac:dyDescent="0.3">
      <c r="A3471" t="s">
        <v>5823</v>
      </c>
      <c r="B3471" t="s">
        <v>6669</v>
      </c>
      <c r="C3471" t="s">
        <v>4337</v>
      </c>
      <c r="D3471" t="s">
        <v>6407</v>
      </c>
      <c r="F34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1">
        <f>Tabla_Consulta_desde_proyectos[[#This Row],[PRYRAhoras]]-Tabla_Consulta_desde_proyectos[[#This Row],[Actuales]]</f>
        <v>0</v>
      </c>
      <c r="H3471">
        <f>LEN(Tabla_Consulta_desde_proyectos[[#This Row],[PRYApath]])/5-1</f>
        <v>1</v>
      </c>
    </row>
    <row r="3472" spans="1:8" hidden="1" x14ac:dyDescent="0.3">
      <c r="A3472" t="s">
        <v>5823</v>
      </c>
      <c r="B3472" t="s">
        <v>6670</v>
      </c>
      <c r="C3472" t="s">
        <v>7903</v>
      </c>
      <c r="D3472" t="s">
        <v>7904</v>
      </c>
      <c r="F34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2">
        <f>Tabla_Consulta_desde_proyectos[[#This Row],[PRYRAhoras]]-Tabla_Consulta_desde_proyectos[[#This Row],[Actuales]]</f>
        <v>0</v>
      </c>
      <c r="H3472">
        <f>LEN(Tabla_Consulta_desde_proyectos[[#This Row],[PRYApath]])/5-1</f>
        <v>0</v>
      </c>
    </row>
    <row r="3473" spans="1:8" hidden="1" x14ac:dyDescent="0.3">
      <c r="A3473" t="s">
        <v>5823</v>
      </c>
      <c r="B3473" t="s">
        <v>6673</v>
      </c>
      <c r="C3473" t="s">
        <v>326</v>
      </c>
      <c r="D3473" t="s">
        <v>6396</v>
      </c>
      <c r="F34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3">
        <f>Tabla_Consulta_desde_proyectos[[#This Row],[PRYRAhoras]]-Tabla_Consulta_desde_proyectos[[#This Row],[Actuales]]</f>
        <v>0</v>
      </c>
      <c r="H3473">
        <f>LEN(Tabla_Consulta_desde_proyectos[[#This Row],[PRYApath]])/5-1</f>
        <v>1</v>
      </c>
    </row>
    <row r="3474" spans="1:8" hidden="1" x14ac:dyDescent="0.3">
      <c r="A3474" t="s">
        <v>5823</v>
      </c>
      <c r="B3474" t="s">
        <v>6674</v>
      </c>
      <c r="C3474" t="s">
        <v>1087</v>
      </c>
      <c r="D3474" t="s">
        <v>6397</v>
      </c>
      <c r="F34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4">
        <f>Tabla_Consulta_desde_proyectos[[#This Row],[PRYRAhoras]]-Tabla_Consulta_desde_proyectos[[#This Row],[Actuales]]</f>
        <v>0</v>
      </c>
      <c r="H3474">
        <f>LEN(Tabla_Consulta_desde_proyectos[[#This Row],[PRYApath]])/5-1</f>
        <v>1</v>
      </c>
    </row>
    <row r="3475" spans="1:8" hidden="1" x14ac:dyDescent="0.3">
      <c r="A3475" t="s">
        <v>5823</v>
      </c>
      <c r="B3475" t="s">
        <v>6675</v>
      </c>
      <c r="C3475" t="s">
        <v>1088</v>
      </c>
      <c r="D3475" t="s">
        <v>6398</v>
      </c>
      <c r="F34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5">
        <f>Tabla_Consulta_desde_proyectos[[#This Row],[PRYRAhoras]]-Tabla_Consulta_desde_proyectos[[#This Row],[Actuales]]</f>
        <v>0</v>
      </c>
      <c r="H3475">
        <f>LEN(Tabla_Consulta_desde_proyectos[[#This Row],[PRYApath]])/5-1</f>
        <v>1</v>
      </c>
    </row>
    <row r="3476" spans="1:8" hidden="1" x14ac:dyDescent="0.3">
      <c r="A3476" t="s">
        <v>5823</v>
      </c>
      <c r="B3476" t="s">
        <v>6676</v>
      </c>
      <c r="C3476" t="s">
        <v>1092</v>
      </c>
      <c r="D3476" t="s">
        <v>6399</v>
      </c>
      <c r="F34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6">
        <f>Tabla_Consulta_desde_proyectos[[#This Row],[PRYRAhoras]]-Tabla_Consulta_desde_proyectos[[#This Row],[Actuales]]</f>
        <v>0</v>
      </c>
      <c r="H3476">
        <f>LEN(Tabla_Consulta_desde_proyectos[[#This Row],[PRYApath]])/5-1</f>
        <v>1</v>
      </c>
    </row>
    <row r="3477" spans="1:8" hidden="1" x14ac:dyDescent="0.3">
      <c r="A3477" t="s">
        <v>5823</v>
      </c>
      <c r="B3477" t="s">
        <v>6677</v>
      </c>
      <c r="C3477" t="s">
        <v>1093</v>
      </c>
      <c r="D3477" t="s">
        <v>6400</v>
      </c>
      <c r="F34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7">
        <f>Tabla_Consulta_desde_proyectos[[#This Row],[PRYRAhoras]]-Tabla_Consulta_desde_proyectos[[#This Row],[Actuales]]</f>
        <v>0</v>
      </c>
      <c r="H3477">
        <f>LEN(Tabla_Consulta_desde_proyectos[[#This Row],[PRYApath]])/5-1</f>
        <v>1</v>
      </c>
    </row>
    <row r="3478" spans="1:8" hidden="1" x14ac:dyDescent="0.3">
      <c r="A3478" t="s">
        <v>5823</v>
      </c>
      <c r="B3478" t="s">
        <v>6678</v>
      </c>
      <c r="C3478" t="s">
        <v>1094</v>
      </c>
      <c r="D3478" t="s">
        <v>6401</v>
      </c>
      <c r="F34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8">
        <f>Tabla_Consulta_desde_proyectos[[#This Row],[PRYRAhoras]]-Tabla_Consulta_desde_proyectos[[#This Row],[Actuales]]</f>
        <v>0</v>
      </c>
      <c r="H3478">
        <f>LEN(Tabla_Consulta_desde_proyectos[[#This Row],[PRYApath]])/5-1</f>
        <v>1</v>
      </c>
    </row>
    <row r="3479" spans="1:8" hidden="1" x14ac:dyDescent="0.3">
      <c r="A3479" t="s">
        <v>5823</v>
      </c>
      <c r="B3479" t="s">
        <v>6679</v>
      </c>
      <c r="C3479" t="s">
        <v>3904</v>
      </c>
      <c r="D3479" t="s">
        <v>6402</v>
      </c>
      <c r="F34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79">
        <f>Tabla_Consulta_desde_proyectos[[#This Row],[PRYRAhoras]]-Tabla_Consulta_desde_proyectos[[#This Row],[Actuales]]</f>
        <v>0</v>
      </c>
      <c r="H3479">
        <f>LEN(Tabla_Consulta_desde_proyectos[[#This Row],[PRYApath]])/5-1</f>
        <v>1</v>
      </c>
    </row>
    <row r="3480" spans="1:8" hidden="1" x14ac:dyDescent="0.3">
      <c r="A3480" t="s">
        <v>5823</v>
      </c>
      <c r="B3480" t="s">
        <v>6680</v>
      </c>
      <c r="C3480" t="s">
        <v>3905</v>
      </c>
      <c r="D3480" t="s">
        <v>6403</v>
      </c>
      <c r="F34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0">
        <f>Tabla_Consulta_desde_proyectos[[#This Row],[PRYRAhoras]]-Tabla_Consulta_desde_proyectos[[#This Row],[Actuales]]</f>
        <v>0</v>
      </c>
      <c r="H3480">
        <f>LEN(Tabla_Consulta_desde_proyectos[[#This Row],[PRYApath]])/5-1</f>
        <v>1</v>
      </c>
    </row>
    <row r="3481" spans="1:8" hidden="1" x14ac:dyDescent="0.3">
      <c r="A3481" t="s">
        <v>5823</v>
      </c>
      <c r="B3481" t="s">
        <v>6681</v>
      </c>
      <c r="C3481" t="s">
        <v>4336</v>
      </c>
      <c r="D3481" t="s">
        <v>6405</v>
      </c>
      <c r="F34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1">
        <f>Tabla_Consulta_desde_proyectos[[#This Row],[PRYRAhoras]]-Tabla_Consulta_desde_proyectos[[#This Row],[Actuales]]</f>
        <v>0</v>
      </c>
      <c r="H3481">
        <f>LEN(Tabla_Consulta_desde_proyectos[[#This Row],[PRYApath]])/5-1</f>
        <v>1</v>
      </c>
    </row>
    <row r="3482" spans="1:8" hidden="1" x14ac:dyDescent="0.3">
      <c r="A3482" t="s">
        <v>5823</v>
      </c>
      <c r="B3482" t="s">
        <v>6682</v>
      </c>
      <c r="C3482" t="s">
        <v>4337</v>
      </c>
      <c r="D3482" t="s">
        <v>6407</v>
      </c>
      <c r="F34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2">
        <f>Tabla_Consulta_desde_proyectos[[#This Row],[PRYRAhoras]]-Tabla_Consulta_desde_proyectos[[#This Row],[Actuales]]</f>
        <v>0</v>
      </c>
      <c r="H3482">
        <f>LEN(Tabla_Consulta_desde_proyectos[[#This Row],[PRYApath]])/5-1</f>
        <v>1</v>
      </c>
    </row>
    <row r="3483" spans="1:8" hidden="1" x14ac:dyDescent="0.3">
      <c r="A3483" t="s">
        <v>5823</v>
      </c>
      <c r="B3483" t="s">
        <v>6683</v>
      </c>
      <c r="C3483" t="s">
        <v>7905</v>
      </c>
      <c r="D3483" t="s">
        <v>7906</v>
      </c>
      <c r="F34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3">
        <f>Tabla_Consulta_desde_proyectos[[#This Row],[PRYRAhoras]]-Tabla_Consulta_desde_proyectos[[#This Row],[Actuales]]</f>
        <v>0</v>
      </c>
      <c r="H3483">
        <f>LEN(Tabla_Consulta_desde_proyectos[[#This Row],[PRYApath]])/5-1</f>
        <v>0</v>
      </c>
    </row>
    <row r="3484" spans="1:8" hidden="1" x14ac:dyDescent="0.3">
      <c r="A3484" t="s">
        <v>5823</v>
      </c>
      <c r="B3484" t="s">
        <v>6686</v>
      </c>
      <c r="C3484" t="s">
        <v>326</v>
      </c>
      <c r="D3484" t="s">
        <v>6396</v>
      </c>
      <c r="F34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4">
        <f>Tabla_Consulta_desde_proyectos[[#This Row],[PRYRAhoras]]-Tabla_Consulta_desde_proyectos[[#This Row],[Actuales]]</f>
        <v>0</v>
      </c>
      <c r="H3484">
        <f>LEN(Tabla_Consulta_desde_proyectos[[#This Row],[PRYApath]])/5-1</f>
        <v>1</v>
      </c>
    </row>
    <row r="3485" spans="1:8" hidden="1" x14ac:dyDescent="0.3">
      <c r="A3485" t="s">
        <v>5823</v>
      </c>
      <c r="B3485" t="s">
        <v>6687</v>
      </c>
      <c r="C3485" t="s">
        <v>1087</v>
      </c>
      <c r="D3485" t="s">
        <v>6397</v>
      </c>
      <c r="F34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5">
        <f>Tabla_Consulta_desde_proyectos[[#This Row],[PRYRAhoras]]-Tabla_Consulta_desde_proyectos[[#This Row],[Actuales]]</f>
        <v>0</v>
      </c>
      <c r="H3485">
        <f>LEN(Tabla_Consulta_desde_proyectos[[#This Row],[PRYApath]])/5-1</f>
        <v>1</v>
      </c>
    </row>
    <row r="3486" spans="1:8" hidden="1" x14ac:dyDescent="0.3">
      <c r="A3486" t="s">
        <v>5823</v>
      </c>
      <c r="B3486" t="s">
        <v>6688</v>
      </c>
      <c r="C3486" t="s">
        <v>1088</v>
      </c>
      <c r="D3486" t="s">
        <v>6398</v>
      </c>
      <c r="F34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6">
        <f>Tabla_Consulta_desde_proyectos[[#This Row],[PRYRAhoras]]-Tabla_Consulta_desde_proyectos[[#This Row],[Actuales]]</f>
        <v>0</v>
      </c>
      <c r="H3486">
        <f>LEN(Tabla_Consulta_desde_proyectos[[#This Row],[PRYApath]])/5-1</f>
        <v>1</v>
      </c>
    </row>
    <row r="3487" spans="1:8" hidden="1" x14ac:dyDescent="0.3">
      <c r="A3487" t="s">
        <v>5823</v>
      </c>
      <c r="B3487" t="s">
        <v>6689</v>
      </c>
      <c r="C3487" t="s">
        <v>1092</v>
      </c>
      <c r="D3487" t="s">
        <v>6399</v>
      </c>
      <c r="F34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7">
        <f>Tabla_Consulta_desde_proyectos[[#This Row],[PRYRAhoras]]-Tabla_Consulta_desde_proyectos[[#This Row],[Actuales]]</f>
        <v>0</v>
      </c>
      <c r="H3487">
        <f>LEN(Tabla_Consulta_desde_proyectos[[#This Row],[PRYApath]])/5-1</f>
        <v>1</v>
      </c>
    </row>
    <row r="3488" spans="1:8" hidden="1" x14ac:dyDescent="0.3">
      <c r="A3488" t="s">
        <v>5823</v>
      </c>
      <c r="B3488" t="s">
        <v>6690</v>
      </c>
      <c r="C3488" t="s">
        <v>1093</v>
      </c>
      <c r="D3488" t="s">
        <v>6400</v>
      </c>
      <c r="F34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8">
        <f>Tabla_Consulta_desde_proyectos[[#This Row],[PRYRAhoras]]-Tabla_Consulta_desde_proyectos[[#This Row],[Actuales]]</f>
        <v>0</v>
      </c>
      <c r="H3488">
        <f>LEN(Tabla_Consulta_desde_proyectos[[#This Row],[PRYApath]])/5-1</f>
        <v>1</v>
      </c>
    </row>
    <row r="3489" spans="1:8" hidden="1" x14ac:dyDescent="0.3">
      <c r="A3489" t="s">
        <v>5823</v>
      </c>
      <c r="B3489" t="s">
        <v>6691</v>
      </c>
      <c r="C3489" t="s">
        <v>1094</v>
      </c>
      <c r="D3489" t="s">
        <v>6401</v>
      </c>
      <c r="F34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89">
        <f>Tabla_Consulta_desde_proyectos[[#This Row],[PRYRAhoras]]-Tabla_Consulta_desde_proyectos[[#This Row],[Actuales]]</f>
        <v>0</v>
      </c>
      <c r="H3489">
        <f>LEN(Tabla_Consulta_desde_proyectos[[#This Row],[PRYApath]])/5-1</f>
        <v>1</v>
      </c>
    </row>
    <row r="3490" spans="1:8" hidden="1" x14ac:dyDescent="0.3">
      <c r="A3490" t="s">
        <v>5823</v>
      </c>
      <c r="B3490" t="s">
        <v>6692</v>
      </c>
      <c r="C3490" t="s">
        <v>3904</v>
      </c>
      <c r="D3490" t="s">
        <v>6402</v>
      </c>
      <c r="F34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0">
        <f>Tabla_Consulta_desde_proyectos[[#This Row],[PRYRAhoras]]-Tabla_Consulta_desde_proyectos[[#This Row],[Actuales]]</f>
        <v>0</v>
      </c>
      <c r="H3490">
        <f>LEN(Tabla_Consulta_desde_proyectos[[#This Row],[PRYApath]])/5-1</f>
        <v>1</v>
      </c>
    </row>
    <row r="3491" spans="1:8" hidden="1" x14ac:dyDescent="0.3">
      <c r="A3491" t="s">
        <v>5823</v>
      </c>
      <c r="B3491" t="s">
        <v>6693</v>
      </c>
      <c r="C3491" t="s">
        <v>3905</v>
      </c>
      <c r="D3491" t="s">
        <v>6403</v>
      </c>
      <c r="F34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1">
        <f>Tabla_Consulta_desde_proyectos[[#This Row],[PRYRAhoras]]-Tabla_Consulta_desde_proyectos[[#This Row],[Actuales]]</f>
        <v>0</v>
      </c>
      <c r="H3491">
        <f>LEN(Tabla_Consulta_desde_proyectos[[#This Row],[PRYApath]])/5-1</f>
        <v>1</v>
      </c>
    </row>
    <row r="3492" spans="1:8" hidden="1" x14ac:dyDescent="0.3">
      <c r="A3492" t="s">
        <v>5823</v>
      </c>
      <c r="B3492" t="s">
        <v>6694</v>
      </c>
      <c r="C3492" t="s">
        <v>4336</v>
      </c>
      <c r="D3492" t="s">
        <v>6405</v>
      </c>
      <c r="F34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2">
        <f>Tabla_Consulta_desde_proyectos[[#This Row],[PRYRAhoras]]-Tabla_Consulta_desde_proyectos[[#This Row],[Actuales]]</f>
        <v>0</v>
      </c>
      <c r="H3492">
        <f>LEN(Tabla_Consulta_desde_proyectos[[#This Row],[PRYApath]])/5-1</f>
        <v>1</v>
      </c>
    </row>
    <row r="3493" spans="1:8" hidden="1" x14ac:dyDescent="0.3">
      <c r="A3493" t="s">
        <v>5823</v>
      </c>
      <c r="B3493" t="s">
        <v>6695</v>
      </c>
      <c r="C3493" t="s">
        <v>4337</v>
      </c>
      <c r="D3493" t="s">
        <v>6407</v>
      </c>
      <c r="F34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3">
        <f>Tabla_Consulta_desde_proyectos[[#This Row],[PRYRAhoras]]-Tabla_Consulta_desde_proyectos[[#This Row],[Actuales]]</f>
        <v>0</v>
      </c>
      <c r="H3493">
        <f>LEN(Tabla_Consulta_desde_proyectos[[#This Row],[PRYApath]])/5-1</f>
        <v>1</v>
      </c>
    </row>
    <row r="3494" spans="1:8" hidden="1" x14ac:dyDescent="0.3">
      <c r="A3494" t="s">
        <v>5823</v>
      </c>
      <c r="B3494" t="s">
        <v>6696</v>
      </c>
      <c r="C3494" t="s">
        <v>7907</v>
      </c>
      <c r="D3494" t="s">
        <v>7908</v>
      </c>
      <c r="F34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4">
        <f>Tabla_Consulta_desde_proyectos[[#This Row],[PRYRAhoras]]-Tabla_Consulta_desde_proyectos[[#This Row],[Actuales]]</f>
        <v>0</v>
      </c>
      <c r="H3494">
        <f>LEN(Tabla_Consulta_desde_proyectos[[#This Row],[PRYApath]])/5-1</f>
        <v>0</v>
      </c>
    </row>
    <row r="3495" spans="1:8" hidden="1" x14ac:dyDescent="0.3">
      <c r="A3495" t="s">
        <v>5823</v>
      </c>
      <c r="B3495" t="s">
        <v>6699</v>
      </c>
      <c r="C3495" t="s">
        <v>326</v>
      </c>
      <c r="D3495" t="s">
        <v>6396</v>
      </c>
      <c r="F34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5">
        <f>Tabla_Consulta_desde_proyectos[[#This Row],[PRYRAhoras]]-Tabla_Consulta_desde_proyectos[[#This Row],[Actuales]]</f>
        <v>0</v>
      </c>
      <c r="H3495">
        <f>LEN(Tabla_Consulta_desde_proyectos[[#This Row],[PRYApath]])/5-1</f>
        <v>1</v>
      </c>
    </row>
    <row r="3496" spans="1:8" hidden="1" x14ac:dyDescent="0.3">
      <c r="A3496" t="s">
        <v>5823</v>
      </c>
      <c r="B3496" t="s">
        <v>6700</v>
      </c>
      <c r="C3496" t="s">
        <v>1087</v>
      </c>
      <c r="D3496" t="s">
        <v>6397</v>
      </c>
      <c r="F34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6">
        <f>Tabla_Consulta_desde_proyectos[[#This Row],[PRYRAhoras]]-Tabla_Consulta_desde_proyectos[[#This Row],[Actuales]]</f>
        <v>0</v>
      </c>
      <c r="H3496">
        <f>LEN(Tabla_Consulta_desde_proyectos[[#This Row],[PRYApath]])/5-1</f>
        <v>1</v>
      </c>
    </row>
    <row r="3497" spans="1:8" hidden="1" x14ac:dyDescent="0.3">
      <c r="A3497" t="s">
        <v>5823</v>
      </c>
      <c r="B3497" t="s">
        <v>6701</v>
      </c>
      <c r="C3497" t="s">
        <v>1088</v>
      </c>
      <c r="D3497" t="s">
        <v>6398</v>
      </c>
      <c r="F34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7">
        <f>Tabla_Consulta_desde_proyectos[[#This Row],[PRYRAhoras]]-Tabla_Consulta_desde_proyectos[[#This Row],[Actuales]]</f>
        <v>0</v>
      </c>
      <c r="H3497">
        <f>LEN(Tabla_Consulta_desde_proyectos[[#This Row],[PRYApath]])/5-1</f>
        <v>1</v>
      </c>
    </row>
    <row r="3498" spans="1:8" hidden="1" x14ac:dyDescent="0.3">
      <c r="A3498" t="s">
        <v>5823</v>
      </c>
      <c r="B3498" t="s">
        <v>6702</v>
      </c>
      <c r="C3498" t="s">
        <v>1092</v>
      </c>
      <c r="D3498" t="s">
        <v>6399</v>
      </c>
      <c r="F34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8">
        <f>Tabla_Consulta_desde_proyectos[[#This Row],[PRYRAhoras]]-Tabla_Consulta_desde_proyectos[[#This Row],[Actuales]]</f>
        <v>0</v>
      </c>
      <c r="H3498">
        <f>LEN(Tabla_Consulta_desde_proyectos[[#This Row],[PRYApath]])/5-1</f>
        <v>1</v>
      </c>
    </row>
    <row r="3499" spans="1:8" hidden="1" x14ac:dyDescent="0.3">
      <c r="A3499" t="s">
        <v>5823</v>
      </c>
      <c r="B3499" t="s">
        <v>6703</v>
      </c>
      <c r="C3499" t="s">
        <v>1093</v>
      </c>
      <c r="D3499" t="s">
        <v>6400</v>
      </c>
      <c r="F34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499">
        <f>Tabla_Consulta_desde_proyectos[[#This Row],[PRYRAhoras]]-Tabla_Consulta_desde_proyectos[[#This Row],[Actuales]]</f>
        <v>0</v>
      </c>
      <c r="H3499">
        <f>LEN(Tabla_Consulta_desde_proyectos[[#This Row],[PRYApath]])/5-1</f>
        <v>1</v>
      </c>
    </row>
    <row r="3500" spans="1:8" hidden="1" x14ac:dyDescent="0.3">
      <c r="A3500" t="s">
        <v>5823</v>
      </c>
      <c r="B3500" t="s">
        <v>6704</v>
      </c>
      <c r="C3500" t="s">
        <v>1094</v>
      </c>
      <c r="D3500" t="s">
        <v>6401</v>
      </c>
      <c r="F35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0">
        <f>Tabla_Consulta_desde_proyectos[[#This Row],[PRYRAhoras]]-Tabla_Consulta_desde_proyectos[[#This Row],[Actuales]]</f>
        <v>0</v>
      </c>
      <c r="H3500">
        <f>LEN(Tabla_Consulta_desde_proyectos[[#This Row],[PRYApath]])/5-1</f>
        <v>1</v>
      </c>
    </row>
    <row r="3501" spans="1:8" hidden="1" x14ac:dyDescent="0.3">
      <c r="A3501" t="s">
        <v>5823</v>
      </c>
      <c r="B3501" t="s">
        <v>6705</v>
      </c>
      <c r="C3501" t="s">
        <v>3904</v>
      </c>
      <c r="D3501" t="s">
        <v>6402</v>
      </c>
      <c r="F35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1">
        <f>Tabla_Consulta_desde_proyectos[[#This Row],[PRYRAhoras]]-Tabla_Consulta_desde_proyectos[[#This Row],[Actuales]]</f>
        <v>0</v>
      </c>
      <c r="H3501">
        <f>LEN(Tabla_Consulta_desde_proyectos[[#This Row],[PRYApath]])/5-1</f>
        <v>1</v>
      </c>
    </row>
    <row r="3502" spans="1:8" hidden="1" x14ac:dyDescent="0.3">
      <c r="A3502" t="s">
        <v>5823</v>
      </c>
      <c r="B3502" t="s">
        <v>6706</v>
      </c>
      <c r="C3502" t="s">
        <v>3905</v>
      </c>
      <c r="D3502" t="s">
        <v>6403</v>
      </c>
      <c r="F35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2">
        <f>Tabla_Consulta_desde_proyectos[[#This Row],[PRYRAhoras]]-Tabla_Consulta_desde_proyectos[[#This Row],[Actuales]]</f>
        <v>0</v>
      </c>
      <c r="H3502">
        <f>LEN(Tabla_Consulta_desde_proyectos[[#This Row],[PRYApath]])/5-1</f>
        <v>1</v>
      </c>
    </row>
    <row r="3503" spans="1:8" hidden="1" x14ac:dyDescent="0.3">
      <c r="A3503" t="s">
        <v>5823</v>
      </c>
      <c r="B3503" t="s">
        <v>6707</v>
      </c>
      <c r="C3503" t="s">
        <v>4336</v>
      </c>
      <c r="D3503" t="s">
        <v>6405</v>
      </c>
      <c r="F35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3">
        <f>Tabla_Consulta_desde_proyectos[[#This Row],[PRYRAhoras]]-Tabla_Consulta_desde_proyectos[[#This Row],[Actuales]]</f>
        <v>0</v>
      </c>
      <c r="H3503">
        <f>LEN(Tabla_Consulta_desde_proyectos[[#This Row],[PRYApath]])/5-1</f>
        <v>1</v>
      </c>
    </row>
    <row r="3504" spans="1:8" hidden="1" x14ac:dyDescent="0.3">
      <c r="A3504" t="s">
        <v>5823</v>
      </c>
      <c r="B3504" t="s">
        <v>6708</v>
      </c>
      <c r="C3504" t="s">
        <v>4337</v>
      </c>
      <c r="D3504" t="s">
        <v>6407</v>
      </c>
      <c r="F35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4">
        <f>Tabla_Consulta_desde_proyectos[[#This Row],[PRYRAhoras]]-Tabla_Consulta_desde_proyectos[[#This Row],[Actuales]]</f>
        <v>0</v>
      </c>
      <c r="H3504">
        <f>LEN(Tabla_Consulta_desde_proyectos[[#This Row],[PRYApath]])/5-1</f>
        <v>1</v>
      </c>
    </row>
    <row r="3505" spans="1:8" hidden="1" x14ac:dyDescent="0.3">
      <c r="A3505" t="s">
        <v>5823</v>
      </c>
      <c r="B3505" t="s">
        <v>6709</v>
      </c>
      <c r="C3505" t="s">
        <v>7909</v>
      </c>
      <c r="D3505" t="s">
        <v>7910</v>
      </c>
      <c r="F35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5">
        <f>Tabla_Consulta_desde_proyectos[[#This Row],[PRYRAhoras]]-Tabla_Consulta_desde_proyectos[[#This Row],[Actuales]]</f>
        <v>0</v>
      </c>
      <c r="H3505">
        <f>LEN(Tabla_Consulta_desde_proyectos[[#This Row],[PRYApath]])/5-1</f>
        <v>0</v>
      </c>
    </row>
    <row r="3506" spans="1:8" hidden="1" x14ac:dyDescent="0.3">
      <c r="A3506" t="s">
        <v>5823</v>
      </c>
      <c r="B3506" t="s">
        <v>6712</v>
      </c>
      <c r="C3506" t="s">
        <v>326</v>
      </c>
      <c r="D3506" t="s">
        <v>6396</v>
      </c>
      <c r="F35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6">
        <f>Tabla_Consulta_desde_proyectos[[#This Row],[PRYRAhoras]]-Tabla_Consulta_desde_proyectos[[#This Row],[Actuales]]</f>
        <v>0</v>
      </c>
      <c r="H3506">
        <f>LEN(Tabla_Consulta_desde_proyectos[[#This Row],[PRYApath]])/5-1</f>
        <v>1</v>
      </c>
    </row>
    <row r="3507" spans="1:8" hidden="1" x14ac:dyDescent="0.3">
      <c r="A3507" t="s">
        <v>5823</v>
      </c>
      <c r="B3507" t="s">
        <v>6713</v>
      </c>
      <c r="C3507" t="s">
        <v>1087</v>
      </c>
      <c r="D3507" t="s">
        <v>6397</v>
      </c>
      <c r="F35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7">
        <f>Tabla_Consulta_desde_proyectos[[#This Row],[PRYRAhoras]]-Tabla_Consulta_desde_proyectos[[#This Row],[Actuales]]</f>
        <v>0</v>
      </c>
      <c r="H3507">
        <f>LEN(Tabla_Consulta_desde_proyectos[[#This Row],[PRYApath]])/5-1</f>
        <v>1</v>
      </c>
    </row>
    <row r="3508" spans="1:8" hidden="1" x14ac:dyDescent="0.3">
      <c r="A3508" t="s">
        <v>5823</v>
      </c>
      <c r="B3508" t="s">
        <v>6714</v>
      </c>
      <c r="C3508" t="s">
        <v>1088</v>
      </c>
      <c r="D3508" t="s">
        <v>6398</v>
      </c>
      <c r="F35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8">
        <f>Tabla_Consulta_desde_proyectos[[#This Row],[PRYRAhoras]]-Tabla_Consulta_desde_proyectos[[#This Row],[Actuales]]</f>
        <v>0</v>
      </c>
      <c r="H3508">
        <f>LEN(Tabla_Consulta_desde_proyectos[[#This Row],[PRYApath]])/5-1</f>
        <v>1</v>
      </c>
    </row>
    <row r="3509" spans="1:8" hidden="1" x14ac:dyDescent="0.3">
      <c r="A3509" t="s">
        <v>5823</v>
      </c>
      <c r="B3509" t="s">
        <v>6715</v>
      </c>
      <c r="C3509" t="s">
        <v>1092</v>
      </c>
      <c r="D3509" t="s">
        <v>6399</v>
      </c>
      <c r="F35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09">
        <f>Tabla_Consulta_desde_proyectos[[#This Row],[PRYRAhoras]]-Tabla_Consulta_desde_proyectos[[#This Row],[Actuales]]</f>
        <v>0</v>
      </c>
      <c r="H3509">
        <f>LEN(Tabla_Consulta_desde_proyectos[[#This Row],[PRYApath]])/5-1</f>
        <v>1</v>
      </c>
    </row>
    <row r="3510" spans="1:8" hidden="1" x14ac:dyDescent="0.3">
      <c r="A3510" t="s">
        <v>5823</v>
      </c>
      <c r="B3510" t="s">
        <v>6716</v>
      </c>
      <c r="C3510" t="s">
        <v>1093</v>
      </c>
      <c r="D3510" t="s">
        <v>6400</v>
      </c>
      <c r="F35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0">
        <f>Tabla_Consulta_desde_proyectos[[#This Row],[PRYRAhoras]]-Tabla_Consulta_desde_proyectos[[#This Row],[Actuales]]</f>
        <v>0</v>
      </c>
      <c r="H3510">
        <f>LEN(Tabla_Consulta_desde_proyectos[[#This Row],[PRYApath]])/5-1</f>
        <v>1</v>
      </c>
    </row>
    <row r="3511" spans="1:8" hidden="1" x14ac:dyDescent="0.3">
      <c r="A3511" t="s">
        <v>5823</v>
      </c>
      <c r="B3511" t="s">
        <v>6717</v>
      </c>
      <c r="C3511" t="s">
        <v>1094</v>
      </c>
      <c r="D3511" t="s">
        <v>6401</v>
      </c>
      <c r="F35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1">
        <f>Tabla_Consulta_desde_proyectos[[#This Row],[PRYRAhoras]]-Tabla_Consulta_desde_proyectos[[#This Row],[Actuales]]</f>
        <v>0</v>
      </c>
      <c r="H3511">
        <f>LEN(Tabla_Consulta_desde_proyectos[[#This Row],[PRYApath]])/5-1</f>
        <v>1</v>
      </c>
    </row>
    <row r="3512" spans="1:8" hidden="1" x14ac:dyDescent="0.3">
      <c r="A3512" t="s">
        <v>5823</v>
      </c>
      <c r="B3512" t="s">
        <v>6718</v>
      </c>
      <c r="C3512" t="s">
        <v>3904</v>
      </c>
      <c r="D3512" t="s">
        <v>6402</v>
      </c>
      <c r="F35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2">
        <f>Tabla_Consulta_desde_proyectos[[#This Row],[PRYRAhoras]]-Tabla_Consulta_desde_proyectos[[#This Row],[Actuales]]</f>
        <v>0</v>
      </c>
      <c r="H3512">
        <f>LEN(Tabla_Consulta_desde_proyectos[[#This Row],[PRYApath]])/5-1</f>
        <v>1</v>
      </c>
    </row>
    <row r="3513" spans="1:8" hidden="1" x14ac:dyDescent="0.3">
      <c r="A3513" t="s">
        <v>5823</v>
      </c>
      <c r="B3513" t="s">
        <v>6719</v>
      </c>
      <c r="C3513" t="s">
        <v>3905</v>
      </c>
      <c r="D3513" t="s">
        <v>6403</v>
      </c>
      <c r="F35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3">
        <f>Tabla_Consulta_desde_proyectos[[#This Row],[PRYRAhoras]]-Tabla_Consulta_desde_proyectos[[#This Row],[Actuales]]</f>
        <v>0</v>
      </c>
      <c r="H3513">
        <f>LEN(Tabla_Consulta_desde_proyectos[[#This Row],[PRYApath]])/5-1</f>
        <v>1</v>
      </c>
    </row>
    <row r="3514" spans="1:8" hidden="1" x14ac:dyDescent="0.3">
      <c r="A3514" t="s">
        <v>5823</v>
      </c>
      <c r="B3514" t="s">
        <v>6720</v>
      </c>
      <c r="C3514" t="s">
        <v>4336</v>
      </c>
      <c r="D3514" t="s">
        <v>6405</v>
      </c>
      <c r="F35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4">
        <f>Tabla_Consulta_desde_proyectos[[#This Row],[PRYRAhoras]]-Tabla_Consulta_desde_proyectos[[#This Row],[Actuales]]</f>
        <v>0</v>
      </c>
      <c r="H3514">
        <f>LEN(Tabla_Consulta_desde_proyectos[[#This Row],[PRYApath]])/5-1</f>
        <v>1</v>
      </c>
    </row>
    <row r="3515" spans="1:8" hidden="1" x14ac:dyDescent="0.3">
      <c r="A3515" t="s">
        <v>5823</v>
      </c>
      <c r="B3515" t="s">
        <v>6721</v>
      </c>
      <c r="C3515" t="s">
        <v>4337</v>
      </c>
      <c r="D3515" t="s">
        <v>6407</v>
      </c>
      <c r="F35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5">
        <f>Tabla_Consulta_desde_proyectos[[#This Row],[PRYRAhoras]]-Tabla_Consulta_desde_proyectos[[#This Row],[Actuales]]</f>
        <v>0</v>
      </c>
      <c r="H3515">
        <f>LEN(Tabla_Consulta_desde_proyectos[[#This Row],[PRYApath]])/5-1</f>
        <v>1</v>
      </c>
    </row>
    <row r="3516" spans="1:8" hidden="1" x14ac:dyDescent="0.3">
      <c r="A3516" t="s">
        <v>5823</v>
      </c>
      <c r="B3516" t="s">
        <v>6722</v>
      </c>
      <c r="C3516" t="s">
        <v>7911</v>
      </c>
      <c r="D3516" t="s">
        <v>7912</v>
      </c>
      <c r="F35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6">
        <f>Tabla_Consulta_desde_proyectos[[#This Row],[PRYRAhoras]]-Tabla_Consulta_desde_proyectos[[#This Row],[Actuales]]</f>
        <v>0</v>
      </c>
      <c r="H3516">
        <f>LEN(Tabla_Consulta_desde_proyectos[[#This Row],[PRYApath]])/5-1</f>
        <v>0</v>
      </c>
    </row>
    <row r="3517" spans="1:8" hidden="1" x14ac:dyDescent="0.3">
      <c r="A3517" t="s">
        <v>5823</v>
      </c>
      <c r="B3517" t="s">
        <v>6725</v>
      </c>
      <c r="C3517" t="s">
        <v>326</v>
      </c>
      <c r="D3517" t="s">
        <v>6396</v>
      </c>
      <c r="F35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7">
        <f>Tabla_Consulta_desde_proyectos[[#This Row],[PRYRAhoras]]-Tabla_Consulta_desde_proyectos[[#This Row],[Actuales]]</f>
        <v>0</v>
      </c>
      <c r="H3517">
        <f>LEN(Tabla_Consulta_desde_proyectos[[#This Row],[PRYApath]])/5-1</f>
        <v>1</v>
      </c>
    </row>
    <row r="3518" spans="1:8" hidden="1" x14ac:dyDescent="0.3">
      <c r="A3518" t="s">
        <v>5823</v>
      </c>
      <c r="B3518" t="s">
        <v>6726</v>
      </c>
      <c r="C3518" t="s">
        <v>1087</v>
      </c>
      <c r="D3518" t="s">
        <v>6397</v>
      </c>
      <c r="F35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8">
        <f>Tabla_Consulta_desde_proyectos[[#This Row],[PRYRAhoras]]-Tabla_Consulta_desde_proyectos[[#This Row],[Actuales]]</f>
        <v>0</v>
      </c>
      <c r="H3518">
        <f>LEN(Tabla_Consulta_desde_proyectos[[#This Row],[PRYApath]])/5-1</f>
        <v>1</v>
      </c>
    </row>
    <row r="3519" spans="1:8" hidden="1" x14ac:dyDescent="0.3">
      <c r="A3519" t="s">
        <v>5823</v>
      </c>
      <c r="B3519" t="s">
        <v>6727</v>
      </c>
      <c r="C3519" t="s">
        <v>1088</v>
      </c>
      <c r="D3519" t="s">
        <v>6398</v>
      </c>
      <c r="F35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19">
        <f>Tabla_Consulta_desde_proyectos[[#This Row],[PRYRAhoras]]-Tabla_Consulta_desde_proyectos[[#This Row],[Actuales]]</f>
        <v>0</v>
      </c>
      <c r="H3519">
        <f>LEN(Tabla_Consulta_desde_proyectos[[#This Row],[PRYApath]])/5-1</f>
        <v>1</v>
      </c>
    </row>
    <row r="3520" spans="1:8" hidden="1" x14ac:dyDescent="0.3">
      <c r="A3520" t="s">
        <v>5823</v>
      </c>
      <c r="B3520" t="s">
        <v>6728</v>
      </c>
      <c r="C3520" t="s">
        <v>1092</v>
      </c>
      <c r="D3520" t="s">
        <v>6399</v>
      </c>
      <c r="F35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0">
        <f>Tabla_Consulta_desde_proyectos[[#This Row],[PRYRAhoras]]-Tabla_Consulta_desde_proyectos[[#This Row],[Actuales]]</f>
        <v>0</v>
      </c>
      <c r="H3520">
        <f>LEN(Tabla_Consulta_desde_proyectos[[#This Row],[PRYApath]])/5-1</f>
        <v>1</v>
      </c>
    </row>
    <row r="3521" spans="1:8" hidden="1" x14ac:dyDescent="0.3">
      <c r="A3521" t="s">
        <v>5823</v>
      </c>
      <c r="B3521" t="s">
        <v>6729</v>
      </c>
      <c r="C3521" t="s">
        <v>1093</v>
      </c>
      <c r="D3521" t="s">
        <v>6400</v>
      </c>
      <c r="F35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1">
        <f>Tabla_Consulta_desde_proyectos[[#This Row],[PRYRAhoras]]-Tabla_Consulta_desde_proyectos[[#This Row],[Actuales]]</f>
        <v>0</v>
      </c>
      <c r="H3521">
        <f>LEN(Tabla_Consulta_desde_proyectos[[#This Row],[PRYApath]])/5-1</f>
        <v>1</v>
      </c>
    </row>
    <row r="3522" spans="1:8" hidden="1" x14ac:dyDescent="0.3">
      <c r="A3522" t="s">
        <v>5823</v>
      </c>
      <c r="B3522" t="s">
        <v>6730</v>
      </c>
      <c r="C3522" t="s">
        <v>1094</v>
      </c>
      <c r="D3522" t="s">
        <v>6401</v>
      </c>
      <c r="F35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2">
        <f>Tabla_Consulta_desde_proyectos[[#This Row],[PRYRAhoras]]-Tabla_Consulta_desde_proyectos[[#This Row],[Actuales]]</f>
        <v>0</v>
      </c>
      <c r="H3522">
        <f>LEN(Tabla_Consulta_desde_proyectos[[#This Row],[PRYApath]])/5-1</f>
        <v>1</v>
      </c>
    </row>
    <row r="3523" spans="1:8" hidden="1" x14ac:dyDescent="0.3">
      <c r="A3523" t="s">
        <v>5823</v>
      </c>
      <c r="B3523" t="s">
        <v>6731</v>
      </c>
      <c r="C3523" t="s">
        <v>3904</v>
      </c>
      <c r="D3523" t="s">
        <v>6402</v>
      </c>
      <c r="F35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3">
        <f>Tabla_Consulta_desde_proyectos[[#This Row],[PRYRAhoras]]-Tabla_Consulta_desde_proyectos[[#This Row],[Actuales]]</f>
        <v>0</v>
      </c>
      <c r="H3523">
        <f>LEN(Tabla_Consulta_desde_proyectos[[#This Row],[PRYApath]])/5-1</f>
        <v>1</v>
      </c>
    </row>
    <row r="3524" spans="1:8" hidden="1" x14ac:dyDescent="0.3">
      <c r="A3524" t="s">
        <v>5823</v>
      </c>
      <c r="B3524" t="s">
        <v>6732</v>
      </c>
      <c r="C3524" t="s">
        <v>3905</v>
      </c>
      <c r="D3524" t="s">
        <v>6403</v>
      </c>
      <c r="F35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4">
        <f>Tabla_Consulta_desde_proyectos[[#This Row],[PRYRAhoras]]-Tabla_Consulta_desde_proyectos[[#This Row],[Actuales]]</f>
        <v>0</v>
      </c>
      <c r="H3524">
        <f>LEN(Tabla_Consulta_desde_proyectos[[#This Row],[PRYApath]])/5-1</f>
        <v>1</v>
      </c>
    </row>
    <row r="3525" spans="1:8" hidden="1" x14ac:dyDescent="0.3">
      <c r="A3525" t="s">
        <v>5823</v>
      </c>
      <c r="B3525" t="s">
        <v>6733</v>
      </c>
      <c r="C3525" t="s">
        <v>4336</v>
      </c>
      <c r="D3525" t="s">
        <v>6405</v>
      </c>
      <c r="F35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5">
        <f>Tabla_Consulta_desde_proyectos[[#This Row],[PRYRAhoras]]-Tabla_Consulta_desde_proyectos[[#This Row],[Actuales]]</f>
        <v>0</v>
      </c>
      <c r="H3525">
        <f>LEN(Tabla_Consulta_desde_proyectos[[#This Row],[PRYApath]])/5-1</f>
        <v>1</v>
      </c>
    </row>
    <row r="3526" spans="1:8" hidden="1" x14ac:dyDescent="0.3">
      <c r="A3526" t="s">
        <v>5823</v>
      </c>
      <c r="B3526" t="s">
        <v>6734</v>
      </c>
      <c r="C3526" t="s">
        <v>4337</v>
      </c>
      <c r="D3526" t="s">
        <v>6407</v>
      </c>
      <c r="F35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6">
        <f>Tabla_Consulta_desde_proyectos[[#This Row],[PRYRAhoras]]-Tabla_Consulta_desde_proyectos[[#This Row],[Actuales]]</f>
        <v>0</v>
      </c>
      <c r="H3526">
        <f>LEN(Tabla_Consulta_desde_proyectos[[#This Row],[PRYApath]])/5-1</f>
        <v>1</v>
      </c>
    </row>
    <row r="3527" spans="1:8" hidden="1" x14ac:dyDescent="0.3">
      <c r="A3527" t="s">
        <v>5823</v>
      </c>
      <c r="B3527" t="s">
        <v>6735</v>
      </c>
      <c r="C3527" t="s">
        <v>7913</v>
      </c>
      <c r="D3527" t="s">
        <v>7914</v>
      </c>
      <c r="F35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7">
        <f>Tabla_Consulta_desde_proyectos[[#This Row],[PRYRAhoras]]-Tabla_Consulta_desde_proyectos[[#This Row],[Actuales]]</f>
        <v>0</v>
      </c>
      <c r="H3527">
        <f>LEN(Tabla_Consulta_desde_proyectos[[#This Row],[PRYApath]])/5-1</f>
        <v>0</v>
      </c>
    </row>
    <row r="3528" spans="1:8" hidden="1" x14ac:dyDescent="0.3">
      <c r="A3528" t="s">
        <v>5823</v>
      </c>
      <c r="B3528" t="s">
        <v>6738</v>
      </c>
      <c r="C3528" t="s">
        <v>326</v>
      </c>
      <c r="D3528" t="s">
        <v>6396</v>
      </c>
      <c r="F35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8">
        <f>Tabla_Consulta_desde_proyectos[[#This Row],[PRYRAhoras]]-Tabla_Consulta_desde_proyectos[[#This Row],[Actuales]]</f>
        <v>0</v>
      </c>
      <c r="H3528">
        <f>LEN(Tabla_Consulta_desde_proyectos[[#This Row],[PRYApath]])/5-1</f>
        <v>1</v>
      </c>
    </row>
    <row r="3529" spans="1:8" hidden="1" x14ac:dyDescent="0.3">
      <c r="A3529" t="s">
        <v>5823</v>
      </c>
      <c r="B3529" t="s">
        <v>6739</v>
      </c>
      <c r="C3529" t="s">
        <v>1087</v>
      </c>
      <c r="D3529" t="s">
        <v>6397</v>
      </c>
      <c r="F35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29">
        <f>Tabla_Consulta_desde_proyectos[[#This Row],[PRYRAhoras]]-Tabla_Consulta_desde_proyectos[[#This Row],[Actuales]]</f>
        <v>0</v>
      </c>
      <c r="H3529">
        <f>LEN(Tabla_Consulta_desde_proyectos[[#This Row],[PRYApath]])/5-1</f>
        <v>1</v>
      </c>
    </row>
    <row r="3530" spans="1:8" hidden="1" x14ac:dyDescent="0.3">
      <c r="A3530" t="s">
        <v>5823</v>
      </c>
      <c r="B3530" t="s">
        <v>6740</v>
      </c>
      <c r="C3530" t="s">
        <v>1088</v>
      </c>
      <c r="D3530" t="s">
        <v>6398</v>
      </c>
      <c r="F35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0">
        <f>Tabla_Consulta_desde_proyectos[[#This Row],[PRYRAhoras]]-Tabla_Consulta_desde_proyectos[[#This Row],[Actuales]]</f>
        <v>0</v>
      </c>
      <c r="H3530">
        <f>LEN(Tabla_Consulta_desde_proyectos[[#This Row],[PRYApath]])/5-1</f>
        <v>1</v>
      </c>
    </row>
    <row r="3531" spans="1:8" hidden="1" x14ac:dyDescent="0.3">
      <c r="A3531" t="s">
        <v>5823</v>
      </c>
      <c r="B3531" t="s">
        <v>6741</v>
      </c>
      <c r="C3531" t="s">
        <v>1092</v>
      </c>
      <c r="D3531" t="s">
        <v>6399</v>
      </c>
      <c r="F35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1">
        <f>Tabla_Consulta_desde_proyectos[[#This Row],[PRYRAhoras]]-Tabla_Consulta_desde_proyectos[[#This Row],[Actuales]]</f>
        <v>0</v>
      </c>
      <c r="H3531">
        <f>LEN(Tabla_Consulta_desde_proyectos[[#This Row],[PRYApath]])/5-1</f>
        <v>1</v>
      </c>
    </row>
    <row r="3532" spans="1:8" hidden="1" x14ac:dyDescent="0.3">
      <c r="A3532" t="s">
        <v>5823</v>
      </c>
      <c r="B3532" t="s">
        <v>6742</v>
      </c>
      <c r="C3532" t="s">
        <v>1093</v>
      </c>
      <c r="D3532" t="s">
        <v>6400</v>
      </c>
      <c r="F35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2">
        <f>Tabla_Consulta_desde_proyectos[[#This Row],[PRYRAhoras]]-Tabla_Consulta_desde_proyectos[[#This Row],[Actuales]]</f>
        <v>0</v>
      </c>
      <c r="H3532">
        <f>LEN(Tabla_Consulta_desde_proyectos[[#This Row],[PRYApath]])/5-1</f>
        <v>1</v>
      </c>
    </row>
    <row r="3533" spans="1:8" hidden="1" x14ac:dyDescent="0.3">
      <c r="A3533" t="s">
        <v>5823</v>
      </c>
      <c r="B3533" t="s">
        <v>6743</v>
      </c>
      <c r="C3533" t="s">
        <v>1094</v>
      </c>
      <c r="D3533" t="s">
        <v>6401</v>
      </c>
      <c r="F35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3">
        <f>Tabla_Consulta_desde_proyectos[[#This Row],[PRYRAhoras]]-Tabla_Consulta_desde_proyectos[[#This Row],[Actuales]]</f>
        <v>0</v>
      </c>
      <c r="H3533">
        <f>LEN(Tabla_Consulta_desde_proyectos[[#This Row],[PRYApath]])/5-1</f>
        <v>1</v>
      </c>
    </row>
    <row r="3534" spans="1:8" hidden="1" x14ac:dyDescent="0.3">
      <c r="A3534" t="s">
        <v>5823</v>
      </c>
      <c r="B3534" t="s">
        <v>6744</v>
      </c>
      <c r="C3534" t="s">
        <v>3904</v>
      </c>
      <c r="D3534" t="s">
        <v>6402</v>
      </c>
      <c r="F35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4">
        <f>Tabla_Consulta_desde_proyectos[[#This Row],[PRYRAhoras]]-Tabla_Consulta_desde_proyectos[[#This Row],[Actuales]]</f>
        <v>0</v>
      </c>
      <c r="H3534">
        <f>LEN(Tabla_Consulta_desde_proyectos[[#This Row],[PRYApath]])/5-1</f>
        <v>1</v>
      </c>
    </row>
    <row r="3535" spans="1:8" hidden="1" x14ac:dyDescent="0.3">
      <c r="A3535" t="s">
        <v>5823</v>
      </c>
      <c r="B3535" t="s">
        <v>6745</v>
      </c>
      <c r="C3535" t="s">
        <v>3905</v>
      </c>
      <c r="D3535" t="s">
        <v>6403</v>
      </c>
      <c r="F35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5">
        <f>Tabla_Consulta_desde_proyectos[[#This Row],[PRYRAhoras]]-Tabla_Consulta_desde_proyectos[[#This Row],[Actuales]]</f>
        <v>0</v>
      </c>
      <c r="H3535">
        <f>LEN(Tabla_Consulta_desde_proyectos[[#This Row],[PRYApath]])/5-1</f>
        <v>1</v>
      </c>
    </row>
    <row r="3536" spans="1:8" hidden="1" x14ac:dyDescent="0.3">
      <c r="A3536" t="s">
        <v>5823</v>
      </c>
      <c r="B3536" t="s">
        <v>6746</v>
      </c>
      <c r="C3536" t="s">
        <v>4336</v>
      </c>
      <c r="D3536" t="s">
        <v>6405</v>
      </c>
      <c r="F35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6">
        <f>Tabla_Consulta_desde_proyectos[[#This Row],[PRYRAhoras]]-Tabla_Consulta_desde_proyectos[[#This Row],[Actuales]]</f>
        <v>0</v>
      </c>
      <c r="H3536">
        <f>LEN(Tabla_Consulta_desde_proyectos[[#This Row],[PRYApath]])/5-1</f>
        <v>1</v>
      </c>
    </row>
    <row r="3537" spans="1:8" hidden="1" x14ac:dyDescent="0.3">
      <c r="A3537" t="s">
        <v>5823</v>
      </c>
      <c r="B3537" t="s">
        <v>6747</v>
      </c>
      <c r="C3537" t="s">
        <v>4337</v>
      </c>
      <c r="D3537" t="s">
        <v>6407</v>
      </c>
      <c r="F35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7">
        <f>Tabla_Consulta_desde_proyectos[[#This Row],[PRYRAhoras]]-Tabla_Consulta_desde_proyectos[[#This Row],[Actuales]]</f>
        <v>0</v>
      </c>
      <c r="H3537">
        <f>LEN(Tabla_Consulta_desde_proyectos[[#This Row],[PRYApath]])/5-1</f>
        <v>1</v>
      </c>
    </row>
    <row r="3538" spans="1:8" hidden="1" x14ac:dyDescent="0.3">
      <c r="A3538" t="s">
        <v>5823</v>
      </c>
      <c r="B3538" t="s">
        <v>6748</v>
      </c>
      <c r="C3538" t="s">
        <v>7915</v>
      </c>
      <c r="D3538" t="s">
        <v>7916</v>
      </c>
      <c r="F35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8">
        <f>Tabla_Consulta_desde_proyectos[[#This Row],[PRYRAhoras]]-Tabla_Consulta_desde_proyectos[[#This Row],[Actuales]]</f>
        <v>0</v>
      </c>
      <c r="H3538">
        <f>LEN(Tabla_Consulta_desde_proyectos[[#This Row],[PRYApath]])/5-1</f>
        <v>0</v>
      </c>
    </row>
    <row r="3539" spans="1:8" hidden="1" x14ac:dyDescent="0.3">
      <c r="A3539" t="s">
        <v>5823</v>
      </c>
      <c r="B3539" t="s">
        <v>6751</v>
      </c>
      <c r="C3539" t="s">
        <v>326</v>
      </c>
      <c r="D3539" t="s">
        <v>6396</v>
      </c>
      <c r="F35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39">
        <f>Tabla_Consulta_desde_proyectos[[#This Row],[PRYRAhoras]]-Tabla_Consulta_desde_proyectos[[#This Row],[Actuales]]</f>
        <v>0</v>
      </c>
      <c r="H3539">
        <f>LEN(Tabla_Consulta_desde_proyectos[[#This Row],[PRYApath]])/5-1</f>
        <v>1</v>
      </c>
    </row>
    <row r="3540" spans="1:8" hidden="1" x14ac:dyDescent="0.3">
      <c r="A3540" t="s">
        <v>5823</v>
      </c>
      <c r="B3540" t="s">
        <v>6752</v>
      </c>
      <c r="C3540" t="s">
        <v>1087</v>
      </c>
      <c r="D3540" t="s">
        <v>6397</v>
      </c>
      <c r="F35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0">
        <f>Tabla_Consulta_desde_proyectos[[#This Row],[PRYRAhoras]]-Tabla_Consulta_desde_proyectos[[#This Row],[Actuales]]</f>
        <v>0</v>
      </c>
      <c r="H3540">
        <f>LEN(Tabla_Consulta_desde_proyectos[[#This Row],[PRYApath]])/5-1</f>
        <v>1</v>
      </c>
    </row>
    <row r="3541" spans="1:8" hidden="1" x14ac:dyDescent="0.3">
      <c r="A3541" t="s">
        <v>5823</v>
      </c>
      <c r="B3541" t="s">
        <v>6753</v>
      </c>
      <c r="C3541" t="s">
        <v>1088</v>
      </c>
      <c r="D3541" t="s">
        <v>6398</v>
      </c>
      <c r="F35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1">
        <f>Tabla_Consulta_desde_proyectos[[#This Row],[PRYRAhoras]]-Tabla_Consulta_desde_proyectos[[#This Row],[Actuales]]</f>
        <v>0</v>
      </c>
      <c r="H3541">
        <f>LEN(Tabla_Consulta_desde_proyectos[[#This Row],[PRYApath]])/5-1</f>
        <v>1</v>
      </c>
    </row>
    <row r="3542" spans="1:8" hidden="1" x14ac:dyDescent="0.3">
      <c r="A3542" t="s">
        <v>5823</v>
      </c>
      <c r="B3542" t="s">
        <v>6754</v>
      </c>
      <c r="C3542" t="s">
        <v>1092</v>
      </c>
      <c r="D3542" t="s">
        <v>6399</v>
      </c>
      <c r="F35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2">
        <f>Tabla_Consulta_desde_proyectos[[#This Row],[PRYRAhoras]]-Tabla_Consulta_desde_proyectos[[#This Row],[Actuales]]</f>
        <v>0</v>
      </c>
      <c r="H3542">
        <f>LEN(Tabla_Consulta_desde_proyectos[[#This Row],[PRYApath]])/5-1</f>
        <v>1</v>
      </c>
    </row>
    <row r="3543" spans="1:8" hidden="1" x14ac:dyDescent="0.3">
      <c r="A3543" t="s">
        <v>5823</v>
      </c>
      <c r="B3543" t="s">
        <v>6755</v>
      </c>
      <c r="C3543" t="s">
        <v>1093</v>
      </c>
      <c r="D3543" t="s">
        <v>6400</v>
      </c>
      <c r="F35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3">
        <f>Tabla_Consulta_desde_proyectos[[#This Row],[PRYRAhoras]]-Tabla_Consulta_desde_proyectos[[#This Row],[Actuales]]</f>
        <v>0</v>
      </c>
      <c r="H3543">
        <f>LEN(Tabla_Consulta_desde_proyectos[[#This Row],[PRYApath]])/5-1</f>
        <v>1</v>
      </c>
    </row>
    <row r="3544" spans="1:8" hidden="1" x14ac:dyDescent="0.3">
      <c r="A3544" t="s">
        <v>5823</v>
      </c>
      <c r="B3544" t="s">
        <v>6756</v>
      </c>
      <c r="C3544" t="s">
        <v>1094</v>
      </c>
      <c r="D3544" t="s">
        <v>6401</v>
      </c>
      <c r="F35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4">
        <f>Tabla_Consulta_desde_proyectos[[#This Row],[PRYRAhoras]]-Tabla_Consulta_desde_proyectos[[#This Row],[Actuales]]</f>
        <v>0</v>
      </c>
      <c r="H3544">
        <f>LEN(Tabla_Consulta_desde_proyectos[[#This Row],[PRYApath]])/5-1</f>
        <v>1</v>
      </c>
    </row>
    <row r="3545" spans="1:8" hidden="1" x14ac:dyDescent="0.3">
      <c r="A3545" t="s">
        <v>5823</v>
      </c>
      <c r="B3545" t="s">
        <v>6757</v>
      </c>
      <c r="C3545" t="s">
        <v>3904</v>
      </c>
      <c r="D3545" t="s">
        <v>6402</v>
      </c>
      <c r="F35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5">
        <f>Tabla_Consulta_desde_proyectos[[#This Row],[PRYRAhoras]]-Tabla_Consulta_desde_proyectos[[#This Row],[Actuales]]</f>
        <v>0</v>
      </c>
      <c r="H3545">
        <f>LEN(Tabla_Consulta_desde_proyectos[[#This Row],[PRYApath]])/5-1</f>
        <v>1</v>
      </c>
    </row>
    <row r="3546" spans="1:8" hidden="1" x14ac:dyDescent="0.3">
      <c r="A3546" t="s">
        <v>5823</v>
      </c>
      <c r="B3546" t="s">
        <v>6758</v>
      </c>
      <c r="C3546" t="s">
        <v>3905</v>
      </c>
      <c r="D3546" t="s">
        <v>6403</v>
      </c>
      <c r="F35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6">
        <f>Tabla_Consulta_desde_proyectos[[#This Row],[PRYRAhoras]]-Tabla_Consulta_desde_proyectos[[#This Row],[Actuales]]</f>
        <v>0</v>
      </c>
      <c r="H3546">
        <f>LEN(Tabla_Consulta_desde_proyectos[[#This Row],[PRYApath]])/5-1</f>
        <v>1</v>
      </c>
    </row>
    <row r="3547" spans="1:8" hidden="1" x14ac:dyDescent="0.3">
      <c r="A3547" t="s">
        <v>5823</v>
      </c>
      <c r="B3547" t="s">
        <v>6759</v>
      </c>
      <c r="C3547" t="s">
        <v>4336</v>
      </c>
      <c r="D3547" t="s">
        <v>6405</v>
      </c>
      <c r="F35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7">
        <f>Tabla_Consulta_desde_proyectos[[#This Row],[PRYRAhoras]]-Tabla_Consulta_desde_proyectos[[#This Row],[Actuales]]</f>
        <v>0</v>
      </c>
      <c r="H3547">
        <f>LEN(Tabla_Consulta_desde_proyectos[[#This Row],[PRYApath]])/5-1</f>
        <v>1</v>
      </c>
    </row>
    <row r="3548" spans="1:8" hidden="1" x14ac:dyDescent="0.3">
      <c r="A3548" t="s">
        <v>5823</v>
      </c>
      <c r="B3548" t="s">
        <v>6760</v>
      </c>
      <c r="C3548" t="s">
        <v>4337</v>
      </c>
      <c r="D3548" t="s">
        <v>6407</v>
      </c>
      <c r="F35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8">
        <f>Tabla_Consulta_desde_proyectos[[#This Row],[PRYRAhoras]]-Tabla_Consulta_desde_proyectos[[#This Row],[Actuales]]</f>
        <v>0</v>
      </c>
      <c r="H3548">
        <f>LEN(Tabla_Consulta_desde_proyectos[[#This Row],[PRYApath]])/5-1</f>
        <v>1</v>
      </c>
    </row>
    <row r="3549" spans="1:8" hidden="1" x14ac:dyDescent="0.3">
      <c r="A3549" t="s">
        <v>5823</v>
      </c>
      <c r="B3549" t="s">
        <v>6761</v>
      </c>
      <c r="C3549" t="s">
        <v>7917</v>
      </c>
      <c r="D3549" t="s">
        <v>7918</v>
      </c>
      <c r="F35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49">
        <f>Tabla_Consulta_desde_proyectos[[#This Row],[PRYRAhoras]]-Tabla_Consulta_desde_proyectos[[#This Row],[Actuales]]</f>
        <v>0</v>
      </c>
      <c r="H3549">
        <f>LEN(Tabla_Consulta_desde_proyectos[[#This Row],[PRYApath]])/5-1</f>
        <v>0</v>
      </c>
    </row>
    <row r="3550" spans="1:8" hidden="1" x14ac:dyDescent="0.3">
      <c r="A3550" t="s">
        <v>5823</v>
      </c>
      <c r="B3550" t="s">
        <v>6764</v>
      </c>
      <c r="C3550" t="s">
        <v>326</v>
      </c>
      <c r="D3550" t="s">
        <v>6396</v>
      </c>
      <c r="F35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0">
        <f>Tabla_Consulta_desde_proyectos[[#This Row],[PRYRAhoras]]-Tabla_Consulta_desde_proyectos[[#This Row],[Actuales]]</f>
        <v>0</v>
      </c>
      <c r="H3550">
        <f>LEN(Tabla_Consulta_desde_proyectos[[#This Row],[PRYApath]])/5-1</f>
        <v>1</v>
      </c>
    </row>
    <row r="3551" spans="1:8" hidden="1" x14ac:dyDescent="0.3">
      <c r="A3551" t="s">
        <v>5823</v>
      </c>
      <c r="B3551" t="s">
        <v>6765</v>
      </c>
      <c r="C3551" t="s">
        <v>1087</v>
      </c>
      <c r="D3551" t="s">
        <v>6397</v>
      </c>
      <c r="F35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1">
        <f>Tabla_Consulta_desde_proyectos[[#This Row],[PRYRAhoras]]-Tabla_Consulta_desde_proyectos[[#This Row],[Actuales]]</f>
        <v>0</v>
      </c>
      <c r="H3551">
        <f>LEN(Tabla_Consulta_desde_proyectos[[#This Row],[PRYApath]])/5-1</f>
        <v>1</v>
      </c>
    </row>
    <row r="3552" spans="1:8" hidden="1" x14ac:dyDescent="0.3">
      <c r="A3552" t="s">
        <v>5823</v>
      </c>
      <c r="B3552" t="s">
        <v>6766</v>
      </c>
      <c r="C3552" t="s">
        <v>1088</v>
      </c>
      <c r="D3552" t="s">
        <v>6398</v>
      </c>
      <c r="F35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2">
        <f>Tabla_Consulta_desde_proyectos[[#This Row],[PRYRAhoras]]-Tabla_Consulta_desde_proyectos[[#This Row],[Actuales]]</f>
        <v>0</v>
      </c>
      <c r="H3552">
        <f>LEN(Tabla_Consulta_desde_proyectos[[#This Row],[PRYApath]])/5-1</f>
        <v>1</v>
      </c>
    </row>
    <row r="3553" spans="1:8" hidden="1" x14ac:dyDescent="0.3">
      <c r="A3553" t="s">
        <v>5823</v>
      </c>
      <c r="B3553" t="s">
        <v>6767</v>
      </c>
      <c r="C3553" t="s">
        <v>1092</v>
      </c>
      <c r="D3553" t="s">
        <v>6399</v>
      </c>
      <c r="F35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3">
        <f>Tabla_Consulta_desde_proyectos[[#This Row],[PRYRAhoras]]-Tabla_Consulta_desde_proyectos[[#This Row],[Actuales]]</f>
        <v>0</v>
      </c>
      <c r="H3553">
        <f>LEN(Tabla_Consulta_desde_proyectos[[#This Row],[PRYApath]])/5-1</f>
        <v>1</v>
      </c>
    </row>
    <row r="3554" spans="1:8" hidden="1" x14ac:dyDescent="0.3">
      <c r="A3554" t="s">
        <v>5823</v>
      </c>
      <c r="B3554" t="s">
        <v>6768</v>
      </c>
      <c r="C3554" t="s">
        <v>1093</v>
      </c>
      <c r="D3554" t="s">
        <v>6400</v>
      </c>
      <c r="F35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4">
        <f>Tabla_Consulta_desde_proyectos[[#This Row],[PRYRAhoras]]-Tabla_Consulta_desde_proyectos[[#This Row],[Actuales]]</f>
        <v>0</v>
      </c>
      <c r="H3554">
        <f>LEN(Tabla_Consulta_desde_proyectos[[#This Row],[PRYApath]])/5-1</f>
        <v>1</v>
      </c>
    </row>
    <row r="3555" spans="1:8" hidden="1" x14ac:dyDescent="0.3">
      <c r="A3555" t="s">
        <v>5823</v>
      </c>
      <c r="B3555" t="s">
        <v>6769</v>
      </c>
      <c r="C3555" t="s">
        <v>1094</v>
      </c>
      <c r="D3555" t="s">
        <v>6401</v>
      </c>
      <c r="F35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5">
        <f>Tabla_Consulta_desde_proyectos[[#This Row],[PRYRAhoras]]-Tabla_Consulta_desde_proyectos[[#This Row],[Actuales]]</f>
        <v>0</v>
      </c>
      <c r="H3555">
        <f>LEN(Tabla_Consulta_desde_proyectos[[#This Row],[PRYApath]])/5-1</f>
        <v>1</v>
      </c>
    </row>
    <row r="3556" spans="1:8" hidden="1" x14ac:dyDescent="0.3">
      <c r="A3556" t="s">
        <v>5823</v>
      </c>
      <c r="B3556" t="s">
        <v>6770</v>
      </c>
      <c r="C3556" t="s">
        <v>3904</v>
      </c>
      <c r="D3556" t="s">
        <v>6402</v>
      </c>
      <c r="F35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6">
        <f>Tabla_Consulta_desde_proyectos[[#This Row],[PRYRAhoras]]-Tabla_Consulta_desde_proyectos[[#This Row],[Actuales]]</f>
        <v>0</v>
      </c>
      <c r="H3556">
        <f>LEN(Tabla_Consulta_desde_proyectos[[#This Row],[PRYApath]])/5-1</f>
        <v>1</v>
      </c>
    </row>
    <row r="3557" spans="1:8" hidden="1" x14ac:dyDescent="0.3">
      <c r="A3557" t="s">
        <v>5823</v>
      </c>
      <c r="B3557" t="s">
        <v>6771</v>
      </c>
      <c r="C3557" t="s">
        <v>3905</v>
      </c>
      <c r="D3557" t="s">
        <v>6403</v>
      </c>
      <c r="F35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7">
        <f>Tabla_Consulta_desde_proyectos[[#This Row],[PRYRAhoras]]-Tabla_Consulta_desde_proyectos[[#This Row],[Actuales]]</f>
        <v>0</v>
      </c>
      <c r="H3557">
        <f>LEN(Tabla_Consulta_desde_proyectos[[#This Row],[PRYApath]])/5-1</f>
        <v>1</v>
      </c>
    </row>
    <row r="3558" spans="1:8" hidden="1" x14ac:dyDescent="0.3">
      <c r="A3558" t="s">
        <v>5823</v>
      </c>
      <c r="B3558" t="s">
        <v>6772</v>
      </c>
      <c r="C3558" t="s">
        <v>4336</v>
      </c>
      <c r="D3558" t="s">
        <v>6405</v>
      </c>
      <c r="F35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8">
        <f>Tabla_Consulta_desde_proyectos[[#This Row],[PRYRAhoras]]-Tabla_Consulta_desde_proyectos[[#This Row],[Actuales]]</f>
        <v>0</v>
      </c>
      <c r="H3558">
        <f>LEN(Tabla_Consulta_desde_proyectos[[#This Row],[PRYApath]])/5-1</f>
        <v>1</v>
      </c>
    </row>
    <row r="3559" spans="1:8" hidden="1" x14ac:dyDescent="0.3">
      <c r="A3559" t="s">
        <v>5823</v>
      </c>
      <c r="B3559" t="s">
        <v>6773</v>
      </c>
      <c r="C3559" t="s">
        <v>4337</v>
      </c>
      <c r="D3559" t="s">
        <v>6407</v>
      </c>
      <c r="F35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59">
        <f>Tabla_Consulta_desde_proyectos[[#This Row],[PRYRAhoras]]-Tabla_Consulta_desde_proyectos[[#This Row],[Actuales]]</f>
        <v>0</v>
      </c>
      <c r="H3559">
        <f>LEN(Tabla_Consulta_desde_proyectos[[#This Row],[PRYApath]])/5-1</f>
        <v>1</v>
      </c>
    </row>
    <row r="3560" spans="1:8" hidden="1" x14ac:dyDescent="0.3">
      <c r="A3560" t="s">
        <v>5823</v>
      </c>
      <c r="B3560" t="s">
        <v>6774</v>
      </c>
      <c r="C3560" t="s">
        <v>7919</v>
      </c>
      <c r="D3560" t="s">
        <v>7920</v>
      </c>
      <c r="F35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0">
        <f>Tabla_Consulta_desde_proyectos[[#This Row],[PRYRAhoras]]-Tabla_Consulta_desde_proyectos[[#This Row],[Actuales]]</f>
        <v>0</v>
      </c>
      <c r="H3560">
        <f>LEN(Tabla_Consulta_desde_proyectos[[#This Row],[PRYApath]])/5-1</f>
        <v>0</v>
      </c>
    </row>
    <row r="3561" spans="1:8" hidden="1" x14ac:dyDescent="0.3">
      <c r="A3561" t="s">
        <v>5823</v>
      </c>
      <c r="B3561" t="s">
        <v>6777</v>
      </c>
      <c r="C3561" t="s">
        <v>326</v>
      </c>
      <c r="D3561" t="s">
        <v>6396</v>
      </c>
      <c r="F35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1">
        <f>Tabla_Consulta_desde_proyectos[[#This Row],[PRYRAhoras]]-Tabla_Consulta_desde_proyectos[[#This Row],[Actuales]]</f>
        <v>0</v>
      </c>
      <c r="H3561">
        <f>LEN(Tabla_Consulta_desde_proyectos[[#This Row],[PRYApath]])/5-1</f>
        <v>1</v>
      </c>
    </row>
    <row r="3562" spans="1:8" hidden="1" x14ac:dyDescent="0.3">
      <c r="A3562" t="s">
        <v>5823</v>
      </c>
      <c r="B3562" t="s">
        <v>6778</v>
      </c>
      <c r="C3562" t="s">
        <v>1087</v>
      </c>
      <c r="D3562" t="s">
        <v>6397</v>
      </c>
      <c r="F35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2">
        <f>Tabla_Consulta_desde_proyectos[[#This Row],[PRYRAhoras]]-Tabla_Consulta_desde_proyectos[[#This Row],[Actuales]]</f>
        <v>0</v>
      </c>
      <c r="H3562">
        <f>LEN(Tabla_Consulta_desde_proyectos[[#This Row],[PRYApath]])/5-1</f>
        <v>1</v>
      </c>
    </row>
    <row r="3563" spans="1:8" hidden="1" x14ac:dyDescent="0.3">
      <c r="A3563" t="s">
        <v>5823</v>
      </c>
      <c r="B3563" t="s">
        <v>6779</v>
      </c>
      <c r="C3563" t="s">
        <v>1088</v>
      </c>
      <c r="D3563" t="s">
        <v>6398</v>
      </c>
      <c r="F35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3">
        <f>Tabla_Consulta_desde_proyectos[[#This Row],[PRYRAhoras]]-Tabla_Consulta_desde_proyectos[[#This Row],[Actuales]]</f>
        <v>0</v>
      </c>
      <c r="H3563">
        <f>LEN(Tabla_Consulta_desde_proyectos[[#This Row],[PRYApath]])/5-1</f>
        <v>1</v>
      </c>
    </row>
    <row r="3564" spans="1:8" hidden="1" x14ac:dyDescent="0.3">
      <c r="A3564" t="s">
        <v>5823</v>
      </c>
      <c r="B3564" t="s">
        <v>6780</v>
      </c>
      <c r="C3564" t="s">
        <v>1092</v>
      </c>
      <c r="D3564" t="s">
        <v>6399</v>
      </c>
      <c r="F35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4">
        <f>Tabla_Consulta_desde_proyectos[[#This Row],[PRYRAhoras]]-Tabla_Consulta_desde_proyectos[[#This Row],[Actuales]]</f>
        <v>0</v>
      </c>
      <c r="H3564">
        <f>LEN(Tabla_Consulta_desde_proyectos[[#This Row],[PRYApath]])/5-1</f>
        <v>1</v>
      </c>
    </row>
    <row r="3565" spans="1:8" hidden="1" x14ac:dyDescent="0.3">
      <c r="A3565" t="s">
        <v>5823</v>
      </c>
      <c r="B3565" t="s">
        <v>6781</v>
      </c>
      <c r="C3565" t="s">
        <v>1093</v>
      </c>
      <c r="D3565" t="s">
        <v>6400</v>
      </c>
      <c r="F35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5">
        <f>Tabla_Consulta_desde_proyectos[[#This Row],[PRYRAhoras]]-Tabla_Consulta_desde_proyectos[[#This Row],[Actuales]]</f>
        <v>0</v>
      </c>
      <c r="H3565">
        <f>LEN(Tabla_Consulta_desde_proyectos[[#This Row],[PRYApath]])/5-1</f>
        <v>1</v>
      </c>
    </row>
    <row r="3566" spans="1:8" hidden="1" x14ac:dyDescent="0.3">
      <c r="A3566" t="s">
        <v>5823</v>
      </c>
      <c r="B3566" t="s">
        <v>6782</v>
      </c>
      <c r="C3566" t="s">
        <v>1094</v>
      </c>
      <c r="D3566" t="s">
        <v>6401</v>
      </c>
      <c r="F35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6">
        <f>Tabla_Consulta_desde_proyectos[[#This Row],[PRYRAhoras]]-Tabla_Consulta_desde_proyectos[[#This Row],[Actuales]]</f>
        <v>0</v>
      </c>
      <c r="H3566">
        <f>LEN(Tabla_Consulta_desde_proyectos[[#This Row],[PRYApath]])/5-1</f>
        <v>1</v>
      </c>
    </row>
    <row r="3567" spans="1:8" hidden="1" x14ac:dyDescent="0.3">
      <c r="A3567" t="s">
        <v>5823</v>
      </c>
      <c r="B3567" t="s">
        <v>6783</v>
      </c>
      <c r="C3567" t="s">
        <v>3904</v>
      </c>
      <c r="D3567" t="s">
        <v>6402</v>
      </c>
      <c r="F35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7">
        <f>Tabla_Consulta_desde_proyectos[[#This Row],[PRYRAhoras]]-Tabla_Consulta_desde_proyectos[[#This Row],[Actuales]]</f>
        <v>0</v>
      </c>
      <c r="H3567">
        <f>LEN(Tabla_Consulta_desde_proyectos[[#This Row],[PRYApath]])/5-1</f>
        <v>1</v>
      </c>
    </row>
    <row r="3568" spans="1:8" hidden="1" x14ac:dyDescent="0.3">
      <c r="A3568" t="s">
        <v>5823</v>
      </c>
      <c r="B3568" t="s">
        <v>6784</v>
      </c>
      <c r="C3568" t="s">
        <v>3905</v>
      </c>
      <c r="D3568" t="s">
        <v>6403</v>
      </c>
      <c r="F35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8">
        <f>Tabla_Consulta_desde_proyectos[[#This Row],[PRYRAhoras]]-Tabla_Consulta_desde_proyectos[[#This Row],[Actuales]]</f>
        <v>0</v>
      </c>
      <c r="H3568">
        <f>LEN(Tabla_Consulta_desde_proyectos[[#This Row],[PRYApath]])/5-1</f>
        <v>1</v>
      </c>
    </row>
    <row r="3569" spans="1:8" hidden="1" x14ac:dyDescent="0.3">
      <c r="A3569" t="s">
        <v>5823</v>
      </c>
      <c r="B3569" t="s">
        <v>6785</v>
      </c>
      <c r="C3569" t="s">
        <v>4336</v>
      </c>
      <c r="D3569" t="s">
        <v>6405</v>
      </c>
      <c r="F35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69">
        <f>Tabla_Consulta_desde_proyectos[[#This Row],[PRYRAhoras]]-Tabla_Consulta_desde_proyectos[[#This Row],[Actuales]]</f>
        <v>0</v>
      </c>
      <c r="H3569">
        <f>LEN(Tabla_Consulta_desde_proyectos[[#This Row],[PRYApath]])/5-1</f>
        <v>1</v>
      </c>
    </row>
    <row r="3570" spans="1:8" hidden="1" x14ac:dyDescent="0.3">
      <c r="A3570" t="s">
        <v>5823</v>
      </c>
      <c r="B3570" t="s">
        <v>6786</v>
      </c>
      <c r="C3570" t="s">
        <v>4337</v>
      </c>
      <c r="D3570" t="s">
        <v>6407</v>
      </c>
      <c r="F35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0">
        <f>Tabla_Consulta_desde_proyectos[[#This Row],[PRYRAhoras]]-Tabla_Consulta_desde_proyectos[[#This Row],[Actuales]]</f>
        <v>0</v>
      </c>
      <c r="H3570">
        <f>LEN(Tabla_Consulta_desde_proyectos[[#This Row],[PRYApath]])/5-1</f>
        <v>1</v>
      </c>
    </row>
    <row r="3571" spans="1:8" hidden="1" x14ac:dyDescent="0.3">
      <c r="A3571" t="s">
        <v>5823</v>
      </c>
      <c r="B3571" t="s">
        <v>6787</v>
      </c>
      <c r="C3571" t="s">
        <v>7921</v>
      </c>
      <c r="D3571" t="s">
        <v>7922</v>
      </c>
      <c r="F35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1">
        <f>Tabla_Consulta_desde_proyectos[[#This Row],[PRYRAhoras]]-Tabla_Consulta_desde_proyectos[[#This Row],[Actuales]]</f>
        <v>0</v>
      </c>
      <c r="H3571">
        <f>LEN(Tabla_Consulta_desde_proyectos[[#This Row],[PRYApath]])/5-1</f>
        <v>0</v>
      </c>
    </row>
    <row r="3572" spans="1:8" hidden="1" x14ac:dyDescent="0.3">
      <c r="A3572" t="s">
        <v>5823</v>
      </c>
      <c r="B3572" t="s">
        <v>6140</v>
      </c>
      <c r="C3572" t="s">
        <v>326</v>
      </c>
      <c r="D3572" t="s">
        <v>6396</v>
      </c>
      <c r="F35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2">
        <f>Tabla_Consulta_desde_proyectos[[#This Row],[PRYRAhoras]]-Tabla_Consulta_desde_proyectos[[#This Row],[Actuales]]</f>
        <v>0</v>
      </c>
      <c r="H3572">
        <f>LEN(Tabla_Consulta_desde_proyectos[[#This Row],[PRYApath]])/5-1</f>
        <v>1</v>
      </c>
    </row>
    <row r="3573" spans="1:8" hidden="1" x14ac:dyDescent="0.3">
      <c r="A3573" t="s">
        <v>5823</v>
      </c>
      <c r="B3573" t="s">
        <v>6790</v>
      </c>
      <c r="C3573" t="s">
        <v>1087</v>
      </c>
      <c r="D3573" t="s">
        <v>6397</v>
      </c>
      <c r="F35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3">
        <f>Tabla_Consulta_desde_proyectos[[#This Row],[PRYRAhoras]]-Tabla_Consulta_desde_proyectos[[#This Row],[Actuales]]</f>
        <v>0</v>
      </c>
      <c r="H3573">
        <f>LEN(Tabla_Consulta_desde_proyectos[[#This Row],[PRYApath]])/5-1</f>
        <v>1</v>
      </c>
    </row>
    <row r="3574" spans="1:8" hidden="1" x14ac:dyDescent="0.3">
      <c r="A3574" t="s">
        <v>5823</v>
      </c>
      <c r="B3574" t="s">
        <v>6791</v>
      </c>
      <c r="C3574" t="s">
        <v>1088</v>
      </c>
      <c r="D3574" t="s">
        <v>6398</v>
      </c>
      <c r="F35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4">
        <f>Tabla_Consulta_desde_proyectos[[#This Row],[PRYRAhoras]]-Tabla_Consulta_desde_proyectos[[#This Row],[Actuales]]</f>
        <v>0</v>
      </c>
      <c r="H3574">
        <f>LEN(Tabla_Consulta_desde_proyectos[[#This Row],[PRYApath]])/5-1</f>
        <v>1</v>
      </c>
    </row>
    <row r="3575" spans="1:8" hidden="1" x14ac:dyDescent="0.3">
      <c r="A3575" t="s">
        <v>5823</v>
      </c>
      <c r="B3575" t="s">
        <v>6792</v>
      </c>
      <c r="C3575" t="s">
        <v>1092</v>
      </c>
      <c r="D3575" t="s">
        <v>6399</v>
      </c>
      <c r="F35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5">
        <f>Tabla_Consulta_desde_proyectos[[#This Row],[PRYRAhoras]]-Tabla_Consulta_desde_proyectos[[#This Row],[Actuales]]</f>
        <v>0</v>
      </c>
      <c r="H3575">
        <f>LEN(Tabla_Consulta_desde_proyectos[[#This Row],[PRYApath]])/5-1</f>
        <v>1</v>
      </c>
    </row>
    <row r="3576" spans="1:8" hidden="1" x14ac:dyDescent="0.3">
      <c r="A3576" t="s">
        <v>5823</v>
      </c>
      <c r="B3576" t="s">
        <v>6793</v>
      </c>
      <c r="C3576" t="s">
        <v>1093</v>
      </c>
      <c r="D3576" t="s">
        <v>6400</v>
      </c>
      <c r="F35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6">
        <f>Tabla_Consulta_desde_proyectos[[#This Row],[PRYRAhoras]]-Tabla_Consulta_desde_proyectos[[#This Row],[Actuales]]</f>
        <v>0</v>
      </c>
      <c r="H3576">
        <f>LEN(Tabla_Consulta_desde_proyectos[[#This Row],[PRYApath]])/5-1</f>
        <v>1</v>
      </c>
    </row>
    <row r="3577" spans="1:8" hidden="1" x14ac:dyDescent="0.3">
      <c r="A3577" t="s">
        <v>5823</v>
      </c>
      <c r="B3577" t="s">
        <v>6794</v>
      </c>
      <c r="C3577" t="s">
        <v>1094</v>
      </c>
      <c r="D3577" t="s">
        <v>6401</v>
      </c>
      <c r="F35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7">
        <f>Tabla_Consulta_desde_proyectos[[#This Row],[PRYRAhoras]]-Tabla_Consulta_desde_proyectos[[#This Row],[Actuales]]</f>
        <v>0</v>
      </c>
      <c r="H3577">
        <f>LEN(Tabla_Consulta_desde_proyectos[[#This Row],[PRYApath]])/5-1</f>
        <v>1</v>
      </c>
    </row>
    <row r="3578" spans="1:8" hidden="1" x14ac:dyDescent="0.3">
      <c r="A3578" t="s">
        <v>5823</v>
      </c>
      <c r="B3578" t="s">
        <v>6152</v>
      </c>
      <c r="C3578" t="s">
        <v>3904</v>
      </c>
      <c r="D3578" t="s">
        <v>6402</v>
      </c>
      <c r="F35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8">
        <f>Tabla_Consulta_desde_proyectos[[#This Row],[PRYRAhoras]]-Tabla_Consulta_desde_proyectos[[#This Row],[Actuales]]</f>
        <v>0</v>
      </c>
      <c r="H3578">
        <f>LEN(Tabla_Consulta_desde_proyectos[[#This Row],[PRYApath]])/5-1</f>
        <v>1</v>
      </c>
    </row>
    <row r="3579" spans="1:8" hidden="1" x14ac:dyDescent="0.3">
      <c r="A3579" t="s">
        <v>5823</v>
      </c>
      <c r="B3579" t="s">
        <v>6795</v>
      </c>
      <c r="C3579" t="s">
        <v>3905</v>
      </c>
      <c r="D3579" t="s">
        <v>6403</v>
      </c>
      <c r="F35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79">
        <f>Tabla_Consulta_desde_proyectos[[#This Row],[PRYRAhoras]]-Tabla_Consulta_desde_proyectos[[#This Row],[Actuales]]</f>
        <v>0</v>
      </c>
      <c r="H3579">
        <f>LEN(Tabla_Consulta_desde_proyectos[[#This Row],[PRYApath]])/5-1</f>
        <v>1</v>
      </c>
    </row>
    <row r="3580" spans="1:8" hidden="1" x14ac:dyDescent="0.3">
      <c r="A3580" t="s">
        <v>5823</v>
      </c>
      <c r="B3580" t="s">
        <v>6796</v>
      </c>
      <c r="C3580" t="s">
        <v>4336</v>
      </c>
      <c r="D3580" t="s">
        <v>6405</v>
      </c>
      <c r="F35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0">
        <f>Tabla_Consulta_desde_proyectos[[#This Row],[PRYRAhoras]]-Tabla_Consulta_desde_proyectos[[#This Row],[Actuales]]</f>
        <v>0</v>
      </c>
      <c r="H3580">
        <f>LEN(Tabla_Consulta_desde_proyectos[[#This Row],[PRYApath]])/5-1</f>
        <v>1</v>
      </c>
    </row>
    <row r="3581" spans="1:8" hidden="1" x14ac:dyDescent="0.3">
      <c r="A3581" t="s">
        <v>5823</v>
      </c>
      <c r="B3581" t="s">
        <v>6797</v>
      </c>
      <c r="C3581" t="s">
        <v>4337</v>
      </c>
      <c r="D3581" t="s">
        <v>6407</v>
      </c>
      <c r="F35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1">
        <f>Tabla_Consulta_desde_proyectos[[#This Row],[PRYRAhoras]]-Tabla_Consulta_desde_proyectos[[#This Row],[Actuales]]</f>
        <v>0</v>
      </c>
      <c r="H3581">
        <f>LEN(Tabla_Consulta_desde_proyectos[[#This Row],[PRYApath]])/5-1</f>
        <v>1</v>
      </c>
    </row>
    <row r="3582" spans="1:8" hidden="1" x14ac:dyDescent="0.3">
      <c r="A3582" t="s">
        <v>5823</v>
      </c>
      <c r="B3582" t="s">
        <v>6798</v>
      </c>
      <c r="C3582" t="s">
        <v>7923</v>
      </c>
      <c r="D3582" t="s">
        <v>7924</v>
      </c>
      <c r="F35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2">
        <f>Tabla_Consulta_desde_proyectos[[#This Row],[PRYRAhoras]]-Tabla_Consulta_desde_proyectos[[#This Row],[Actuales]]</f>
        <v>0</v>
      </c>
      <c r="H3582">
        <f>LEN(Tabla_Consulta_desde_proyectos[[#This Row],[PRYApath]])/5-1</f>
        <v>0</v>
      </c>
    </row>
    <row r="3583" spans="1:8" hidden="1" x14ac:dyDescent="0.3">
      <c r="A3583" t="s">
        <v>5823</v>
      </c>
      <c r="B3583" t="s">
        <v>6801</v>
      </c>
      <c r="C3583" t="s">
        <v>326</v>
      </c>
      <c r="D3583" t="s">
        <v>6396</v>
      </c>
      <c r="F35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3">
        <f>Tabla_Consulta_desde_proyectos[[#This Row],[PRYRAhoras]]-Tabla_Consulta_desde_proyectos[[#This Row],[Actuales]]</f>
        <v>0</v>
      </c>
      <c r="H3583">
        <f>LEN(Tabla_Consulta_desde_proyectos[[#This Row],[PRYApath]])/5-1</f>
        <v>1</v>
      </c>
    </row>
    <row r="3584" spans="1:8" hidden="1" x14ac:dyDescent="0.3">
      <c r="A3584" t="s">
        <v>5823</v>
      </c>
      <c r="B3584" t="s">
        <v>6802</v>
      </c>
      <c r="C3584" t="s">
        <v>1087</v>
      </c>
      <c r="D3584" t="s">
        <v>6397</v>
      </c>
      <c r="F35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4">
        <f>Tabla_Consulta_desde_proyectos[[#This Row],[PRYRAhoras]]-Tabla_Consulta_desde_proyectos[[#This Row],[Actuales]]</f>
        <v>0</v>
      </c>
      <c r="H3584">
        <f>LEN(Tabla_Consulta_desde_proyectos[[#This Row],[PRYApath]])/5-1</f>
        <v>1</v>
      </c>
    </row>
    <row r="3585" spans="1:8" hidden="1" x14ac:dyDescent="0.3">
      <c r="A3585" t="s">
        <v>5823</v>
      </c>
      <c r="B3585" t="s">
        <v>6803</v>
      </c>
      <c r="C3585" t="s">
        <v>1088</v>
      </c>
      <c r="D3585" t="s">
        <v>6398</v>
      </c>
      <c r="F35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5">
        <f>Tabla_Consulta_desde_proyectos[[#This Row],[PRYRAhoras]]-Tabla_Consulta_desde_proyectos[[#This Row],[Actuales]]</f>
        <v>0</v>
      </c>
      <c r="H3585">
        <f>LEN(Tabla_Consulta_desde_proyectos[[#This Row],[PRYApath]])/5-1</f>
        <v>1</v>
      </c>
    </row>
    <row r="3586" spans="1:8" hidden="1" x14ac:dyDescent="0.3">
      <c r="A3586" t="s">
        <v>5823</v>
      </c>
      <c r="B3586" t="s">
        <v>6804</v>
      </c>
      <c r="C3586" t="s">
        <v>1092</v>
      </c>
      <c r="D3586" t="s">
        <v>6399</v>
      </c>
      <c r="F35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6">
        <f>Tabla_Consulta_desde_proyectos[[#This Row],[PRYRAhoras]]-Tabla_Consulta_desde_proyectos[[#This Row],[Actuales]]</f>
        <v>0</v>
      </c>
      <c r="H3586">
        <f>LEN(Tabla_Consulta_desde_proyectos[[#This Row],[PRYApath]])/5-1</f>
        <v>1</v>
      </c>
    </row>
    <row r="3587" spans="1:8" hidden="1" x14ac:dyDescent="0.3">
      <c r="A3587" t="s">
        <v>5823</v>
      </c>
      <c r="B3587" t="s">
        <v>6805</v>
      </c>
      <c r="C3587" t="s">
        <v>1093</v>
      </c>
      <c r="D3587" t="s">
        <v>6400</v>
      </c>
      <c r="F35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7">
        <f>Tabla_Consulta_desde_proyectos[[#This Row],[PRYRAhoras]]-Tabla_Consulta_desde_proyectos[[#This Row],[Actuales]]</f>
        <v>0</v>
      </c>
      <c r="H3587">
        <f>LEN(Tabla_Consulta_desde_proyectos[[#This Row],[PRYApath]])/5-1</f>
        <v>1</v>
      </c>
    </row>
    <row r="3588" spans="1:8" hidden="1" x14ac:dyDescent="0.3">
      <c r="A3588" t="s">
        <v>5823</v>
      </c>
      <c r="B3588" t="s">
        <v>6806</v>
      </c>
      <c r="C3588" t="s">
        <v>1094</v>
      </c>
      <c r="D3588" t="s">
        <v>6401</v>
      </c>
      <c r="F35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8">
        <f>Tabla_Consulta_desde_proyectos[[#This Row],[PRYRAhoras]]-Tabla_Consulta_desde_proyectos[[#This Row],[Actuales]]</f>
        <v>0</v>
      </c>
      <c r="H3588">
        <f>LEN(Tabla_Consulta_desde_proyectos[[#This Row],[PRYApath]])/5-1</f>
        <v>1</v>
      </c>
    </row>
    <row r="3589" spans="1:8" hidden="1" x14ac:dyDescent="0.3">
      <c r="A3589" t="s">
        <v>5823</v>
      </c>
      <c r="B3589" t="s">
        <v>6807</v>
      </c>
      <c r="C3589" t="s">
        <v>3904</v>
      </c>
      <c r="D3589" t="s">
        <v>6402</v>
      </c>
      <c r="F35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89">
        <f>Tabla_Consulta_desde_proyectos[[#This Row],[PRYRAhoras]]-Tabla_Consulta_desde_proyectos[[#This Row],[Actuales]]</f>
        <v>0</v>
      </c>
      <c r="H3589">
        <f>LEN(Tabla_Consulta_desde_proyectos[[#This Row],[PRYApath]])/5-1</f>
        <v>1</v>
      </c>
    </row>
    <row r="3590" spans="1:8" hidden="1" x14ac:dyDescent="0.3">
      <c r="A3590" t="s">
        <v>5823</v>
      </c>
      <c r="B3590" t="s">
        <v>6808</v>
      </c>
      <c r="C3590" t="s">
        <v>3905</v>
      </c>
      <c r="D3590" t="s">
        <v>6403</v>
      </c>
      <c r="F35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0">
        <f>Tabla_Consulta_desde_proyectos[[#This Row],[PRYRAhoras]]-Tabla_Consulta_desde_proyectos[[#This Row],[Actuales]]</f>
        <v>0</v>
      </c>
      <c r="H3590">
        <f>LEN(Tabla_Consulta_desde_proyectos[[#This Row],[PRYApath]])/5-1</f>
        <v>1</v>
      </c>
    </row>
    <row r="3591" spans="1:8" hidden="1" x14ac:dyDescent="0.3">
      <c r="A3591" t="s">
        <v>5823</v>
      </c>
      <c r="B3591" t="s">
        <v>6809</v>
      </c>
      <c r="C3591" t="s">
        <v>4336</v>
      </c>
      <c r="D3591" t="s">
        <v>6405</v>
      </c>
      <c r="F35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1">
        <f>Tabla_Consulta_desde_proyectos[[#This Row],[PRYRAhoras]]-Tabla_Consulta_desde_proyectos[[#This Row],[Actuales]]</f>
        <v>0</v>
      </c>
      <c r="H3591">
        <f>LEN(Tabla_Consulta_desde_proyectos[[#This Row],[PRYApath]])/5-1</f>
        <v>1</v>
      </c>
    </row>
    <row r="3592" spans="1:8" hidden="1" x14ac:dyDescent="0.3">
      <c r="A3592" t="s">
        <v>5823</v>
      </c>
      <c r="B3592" t="s">
        <v>6810</v>
      </c>
      <c r="C3592" t="s">
        <v>4337</v>
      </c>
      <c r="D3592" t="s">
        <v>6407</v>
      </c>
      <c r="F35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2">
        <f>Tabla_Consulta_desde_proyectos[[#This Row],[PRYRAhoras]]-Tabla_Consulta_desde_proyectos[[#This Row],[Actuales]]</f>
        <v>0</v>
      </c>
      <c r="H3592">
        <f>LEN(Tabla_Consulta_desde_proyectos[[#This Row],[PRYApath]])/5-1</f>
        <v>1</v>
      </c>
    </row>
    <row r="3593" spans="1:8" hidden="1" x14ac:dyDescent="0.3">
      <c r="A3593" t="s">
        <v>5823</v>
      </c>
      <c r="B3593" t="s">
        <v>6811</v>
      </c>
      <c r="C3593" t="s">
        <v>7925</v>
      </c>
      <c r="D3593" t="s">
        <v>7926</v>
      </c>
      <c r="F35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3">
        <f>Tabla_Consulta_desde_proyectos[[#This Row],[PRYRAhoras]]-Tabla_Consulta_desde_proyectos[[#This Row],[Actuales]]</f>
        <v>0</v>
      </c>
      <c r="H3593">
        <f>LEN(Tabla_Consulta_desde_proyectos[[#This Row],[PRYApath]])/5-1</f>
        <v>0</v>
      </c>
    </row>
    <row r="3594" spans="1:8" hidden="1" x14ac:dyDescent="0.3">
      <c r="A3594" t="s">
        <v>5823</v>
      </c>
      <c r="B3594" t="s">
        <v>6814</v>
      </c>
      <c r="C3594" t="s">
        <v>326</v>
      </c>
      <c r="D3594" t="s">
        <v>6396</v>
      </c>
      <c r="F35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4">
        <f>Tabla_Consulta_desde_proyectos[[#This Row],[PRYRAhoras]]-Tabla_Consulta_desde_proyectos[[#This Row],[Actuales]]</f>
        <v>0</v>
      </c>
      <c r="H3594">
        <f>LEN(Tabla_Consulta_desde_proyectos[[#This Row],[PRYApath]])/5-1</f>
        <v>1</v>
      </c>
    </row>
    <row r="3595" spans="1:8" hidden="1" x14ac:dyDescent="0.3">
      <c r="A3595" t="s">
        <v>5823</v>
      </c>
      <c r="B3595" t="s">
        <v>6815</v>
      </c>
      <c r="C3595" t="s">
        <v>1087</v>
      </c>
      <c r="D3595" t="s">
        <v>6397</v>
      </c>
      <c r="F35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5">
        <f>Tabla_Consulta_desde_proyectos[[#This Row],[PRYRAhoras]]-Tabla_Consulta_desde_proyectos[[#This Row],[Actuales]]</f>
        <v>0</v>
      </c>
      <c r="H3595">
        <f>LEN(Tabla_Consulta_desde_proyectos[[#This Row],[PRYApath]])/5-1</f>
        <v>1</v>
      </c>
    </row>
    <row r="3596" spans="1:8" hidden="1" x14ac:dyDescent="0.3">
      <c r="A3596" t="s">
        <v>5823</v>
      </c>
      <c r="B3596" t="s">
        <v>6816</v>
      </c>
      <c r="C3596" t="s">
        <v>1088</v>
      </c>
      <c r="D3596" t="s">
        <v>6398</v>
      </c>
      <c r="F35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6">
        <f>Tabla_Consulta_desde_proyectos[[#This Row],[PRYRAhoras]]-Tabla_Consulta_desde_proyectos[[#This Row],[Actuales]]</f>
        <v>0</v>
      </c>
      <c r="H3596">
        <f>LEN(Tabla_Consulta_desde_proyectos[[#This Row],[PRYApath]])/5-1</f>
        <v>1</v>
      </c>
    </row>
    <row r="3597" spans="1:8" hidden="1" x14ac:dyDescent="0.3">
      <c r="A3597" t="s">
        <v>5823</v>
      </c>
      <c r="B3597" t="s">
        <v>6817</v>
      </c>
      <c r="C3597" t="s">
        <v>1092</v>
      </c>
      <c r="D3597" t="s">
        <v>6399</v>
      </c>
      <c r="F35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7">
        <f>Tabla_Consulta_desde_proyectos[[#This Row],[PRYRAhoras]]-Tabla_Consulta_desde_proyectos[[#This Row],[Actuales]]</f>
        <v>0</v>
      </c>
      <c r="H3597">
        <f>LEN(Tabla_Consulta_desde_proyectos[[#This Row],[PRYApath]])/5-1</f>
        <v>1</v>
      </c>
    </row>
    <row r="3598" spans="1:8" hidden="1" x14ac:dyDescent="0.3">
      <c r="A3598" t="s">
        <v>5823</v>
      </c>
      <c r="B3598" t="s">
        <v>6818</v>
      </c>
      <c r="C3598" t="s">
        <v>1093</v>
      </c>
      <c r="D3598" t="s">
        <v>6400</v>
      </c>
      <c r="F35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8">
        <f>Tabla_Consulta_desde_proyectos[[#This Row],[PRYRAhoras]]-Tabla_Consulta_desde_proyectos[[#This Row],[Actuales]]</f>
        <v>0</v>
      </c>
      <c r="H3598">
        <f>LEN(Tabla_Consulta_desde_proyectos[[#This Row],[PRYApath]])/5-1</f>
        <v>1</v>
      </c>
    </row>
    <row r="3599" spans="1:8" hidden="1" x14ac:dyDescent="0.3">
      <c r="A3599" t="s">
        <v>5823</v>
      </c>
      <c r="B3599" t="s">
        <v>6819</v>
      </c>
      <c r="C3599" t="s">
        <v>1094</v>
      </c>
      <c r="D3599" t="s">
        <v>6401</v>
      </c>
      <c r="F35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599">
        <f>Tabla_Consulta_desde_proyectos[[#This Row],[PRYRAhoras]]-Tabla_Consulta_desde_proyectos[[#This Row],[Actuales]]</f>
        <v>0</v>
      </c>
      <c r="H3599">
        <f>LEN(Tabla_Consulta_desde_proyectos[[#This Row],[PRYApath]])/5-1</f>
        <v>1</v>
      </c>
    </row>
    <row r="3600" spans="1:8" hidden="1" x14ac:dyDescent="0.3">
      <c r="A3600" t="s">
        <v>5823</v>
      </c>
      <c r="B3600" t="s">
        <v>6820</v>
      </c>
      <c r="C3600" t="s">
        <v>3904</v>
      </c>
      <c r="D3600" t="s">
        <v>6402</v>
      </c>
      <c r="F36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0">
        <f>Tabla_Consulta_desde_proyectos[[#This Row],[PRYRAhoras]]-Tabla_Consulta_desde_proyectos[[#This Row],[Actuales]]</f>
        <v>0</v>
      </c>
      <c r="H3600">
        <f>LEN(Tabla_Consulta_desde_proyectos[[#This Row],[PRYApath]])/5-1</f>
        <v>1</v>
      </c>
    </row>
    <row r="3601" spans="1:8" hidden="1" x14ac:dyDescent="0.3">
      <c r="A3601" t="s">
        <v>5823</v>
      </c>
      <c r="B3601" t="s">
        <v>6821</v>
      </c>
      <c r="C3601" t="s">
        <v>3905</v>
      </c>
      <c r="D3601" t="s">
        <v>6403</v>
      </c>
      <c r="F36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1">
        <f>Tabla_Consulta_desde_proyectos[[#This Row],[PRYRAhoras]]-Tabla_Consulta_desde_proyectos[[#This Row],[Actuales]]</f>
        <v>0</v>
      </c>
      <c r="H3601">
        <f>LEN(Tabla_Consulta_desde_proyectos[[#This Row],[PRYApath]])/5-1</f>
        <v>1</v>
      </c>
    </row>
    <row r="3602" spans="1:8" hidden="1" x14ac:dyDescent="0.3">
      <c r="A3602" t="s">
        <v>5823</v>
      </c>
      <c r="B3602" t="s">
        <v>6822</v>
      </c>
      <c r="C3602" t="s">
        <v>4336</v>
      </c>
      <c r="D3602" t="s">
        <v>6405</v>
      </c>
      <c r="F36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2">
        <f>Tabla_Consulta_desde_proyectos[[#This Row],[PRYRAhoras]]-Tabla_Consulta_desde_proyectos[[#This Row],[Actuales]]</f>
        <v>0</v>
      </c>
      <c r="H3602">
        <f>LEN(Tabla_Consulta_desde_proyectos[[#This Row],[PRYApath]])/5-1</f>
        <v>1</v>
      </c>
    </row>
    <row r="3603" spans="1:8" hidden="1" x14ac:dyDescent="0.3">
      <c r="A3603" t="s">
        <v>5823</v>
      </c>
      <c r="B3603" t="s">
        <v>6823</v>
      </c>
      <c r="C3603" t="s">
        <v>4337</v>
      </c>
      <c r="D3603" t="s">
        <v>6407</v>
      </c>
      <c r="F36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3">
        <f>Tabla_Consulta_desde_proyectos[[#This Row],[PRYRAhoras]]-Tabla_Consulta_desde_proyectos[[#This Row],[Actuales]]</f>
        <v>0</v>
      </c>
      <c r="H3603">
        <f>LEN(Tabla_Consulta_desde_proyectos[[#This Row],[PRYApath]])/5-1</f>
        <v>1</v>
      </c>
    </row>
    <row r="3604" spans="1:8" hidden="1" x14ac:dyDescent="0.3">
      <c r="A3604" t="s">
        <v>5823</v>
      </c>
      <c r="B3604" t="s">
        <v>6824</v>
      </c>
      <c r="C3604" t="s">
        <v>7927</v>
      </c>
      <c r="D3604" t="s">
        <v>7928</v>
      </c>
      <c r="F36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4">
        <f>Tabla_Consulta_desde_proyectos[[#This Row],[PRYRAhoras]]-Tabla_Consulta_desde_proyectos[[#This Row],[Actuales]]</f>
        <v>0</v>
      </c>
      <c r="H3604">
        <f>LEN(Tabla_Consulta_desde_proyectos[[#This Row],[PRYApath]])/5-1</f>
        <v>0</v>
      </c>
    </row>
    <row r="3605" spans="1:8" hidden="1" x14ac:dyDescent="0.3">
      <c r="A3605" t="s">
        <v>5823</v>
      </c>
      <c r="B3605" t="s">
        <v>6827</v>
      </c>
      <c r="C3605" t="s">
        <v>326</v>
      </c>
      <c r="D3605" t="s">
        <v>6396</v>
      </c>
      <c r="F36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5">
        <f>Tabla_Consulta_desde_proyectos[[#This Row],[PRYRAhoras]]-Tabla_Consulta_desde_proyectos[[#This Row],[Actuales]]</f>
        <v>0</v>
      </c>
      <c r="H3605">
        <f>LEN(Tabla_Consulta_desde_proyectos[[#This Row],[PRYApath]])/5-1</f>
        <v>1</v>
      </c>
    </row>
    <row r="3606" spans="1:8" hidden="1" x14ac:dyDescent="0.3">
      <c r="A3606" t="s">
        <v>5823</v>
      </c>
      <c r="B3606" t="s">
        <v>6828</v>
      </c>
      <c r="C3606" t="s">
        <v>1087</v>
      </c>
      <c r="D3606" t="s">
        <v>6397</v>
      </c>
      <c r="F36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6">
        <f>Tabla_Consulta_desde_proyectos[[#This Row],[PRYRAhoras]]-Tabla_Consulta_desde_proyectos[[#This Row],[Actuales]]</f>
        <v>0</v>
      </c>
      <c r="H3606">
        <f>LEN(Tabla_Consulta_desde_proyectos[[#This Row],[PRYApath]])/5-1</f>
        <v>1</v>
      </c>
    </row>
    <row r="3607" spans="1:8" hidden="1" x14ac:dyDescent="0.3">
      <c r="A3607" t="s">
        <v>5823</v>
      </c>
      <c r="B3607" t="s">
        <v>6829</v>
      </c>
      <c r="C3607" t="s">
        <v>1088</v>
      </c>
      <c r="D3607" t="s">
        <v>6398</v>
      </c>
      <c r="F36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7">
        <f>Tabla_Consulta_desde_proyectos[[#This Row],[PRYRAhoras]]-Tabla_Consulta_desde_proyectos[[#This Row],[Actuales]]</f>
        <v>0</v>
      </c>
      <c r="H3607">
        <f>LEN(Tabla_Consulta_desde_proyectos[[#This Row],[PRYApath]])/5-1</f>
        <v>1</v>
      </c>
    </row>
    <row r="3608" spans="1:8" hidden="1" x14ac:dyDescent="0.3">
      <c r="A3608" t="s">
        <v>5823</v>
      </c>
      <c r="B3608" t="s">
        <v>6830</v>
      </c>
      <c r="C3608" t="s">
        <v>1092</v>
      </c>
      <c r="D3608" t="s">
        <v>6399</v>
      </c>
      <c r="F36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8">
        <f>Tabla_Consulta_desde_proyectos[[#This Row],[PRYRAhoras]]-Tabla_Consulta_desde_proyectos[[#This Row],[Actuales]]</f>
        <v>0</v>
      </c>
      <c r="H3608">
        <f>LEN(Tabla_Consulta_desde_proyectos[[#This Row],[PRYApath]])/5-1</f>
        <v>1</v>
      </c>
    </row>
    <row r="3609" spans="1:8" hidden="1" x14ac:dyDescent="0.3">
      <c r="A3609" t="s">
        <v>5823</v>
      </c>
      <c r="B3609" t="s">
        <v>6831</v>
      </c>
      <c r="C3609" t="s">
        <v>1093</v>
      </c>
      <c r="D3609" t="s">
        <v>6400</v>
      </c>
      <c r="F36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09">
        <f>Tabla_Consulta_desde_proyectos[[#This Row],[PRYRAhoras]]-Tabla_Consulta_desde_proyectos[[#This Row],[Actuales]]</f>
        <v>0</v>
      </c>
      <c r="H3609">
        <f>LEN(Tabla_Consulta_desde_proyectos[[#This Row],[PRYApath]])/5-1</f>
        <v>1</v>
      </c>
    </row>
    <row r="3610" spans="1:8" hidden="1" x14ac:dyDescent="0.3">
      <c r="A3610" t="s">
        <v>5823</v>
      </c>
      <c r="B3610" t="s">
        <v>6832</v>
      </c>
      <c r="C3610" t="s">
        <v>1094</v>
      </c>
      <c r="D3610" t="s">
        <v>6401</v>
      </c>
      <c r="F36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0">
        <f>Tabla_Consulta_desde_proyectos[[#This Row],[PRYRAhoras]]-Tabla_Consulta_desde_proyectos[[#This Row],[Actuales]]</f>
        <v>0</v>
      </c>
      <c r="H3610">
        <f>LEN(Tabla_Consulta_desde_proyectos[[#This Row],[PRYApath]])/5-1</f>
        <v>1</v>
      </c>
    </row>
    <row r="3611" spans="1:8" hidden="1" x14ac:dyDescent="0.3">
      <c r="A3611" t="s">
        <v>5823</v>
      </c>
      <c r="B3611" t="s">
        <v>6833</v>
      </c>
      <c r="C3611" t="s">
        <v>3904</v>
      </c>
      <c r="D3611" t="s">
        <v>6402</v>
      </c>
      <c r="F36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1">
        <f>Tabla_Consulta_desde_proyectos[[#This Row],[PRYRAhoras]]-Tabla_Consulta_desde_proyectos[[#This Row],[Actuales]]</f>
        <v>0</v>
      </c>
      <c r="H3611">
        <f>LEN(Tabla_Consulta_desde_proyectos[[#This Row],[PRYApath]])/5-1</f>
        <v>1</v>
      </c>
    </row>
    <row r="3612" spans="1:8" hidden="1" x14ac:dyDescent="0.3">
      <c r="A3612" t="s">
        <v>5823</v>
      </c>
      <c r="B3612" t="s">
        <v>6834</v>
      </c>
      <c r="C3612" t="s">
        <v>3905</v>
      </c>
      <c r="D3612" t="s">
        <v>6403</v>
      </c>
      <c r="F36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2">
        <f>Tabla_Consulta_desde_proyectos[[#This Row],[PRYRAhoras]]-Tabla_Consulta_desde_proyectos[[#This Row],[Actuales]]</f>
        <v>0</v>
      </c>
      <c r="H3612">
        <f>LEN(Tabla_Consulta_desde_proyectos[[#This Row],[PRYApath]])/5-1</f>
        <v>1</v>
      </c>
    </row>
    <row r="3613" spans="1:8" hidden="1" x14ac:dyDescent="0.3">
      <c r="A3613" t="s">
        <v>5823</v>
      </c>
      <c r="B3613" t="s">
        <v>6835</v>
      </c>
      <c r="C3613" t="s">
        <v>4336</v>
      </c>
      <c r="D3613" t="s">
        <v>6405</v>
      </c>
      <c r="F36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3">
        <f>Tabla_Consulta_desde_proyectos[[#This Row],[PRYRAhoras]]-Tabla_Consulta_desde_proyectos[[#This Row],[Actuales]]</f>
        <v>0</v>
      </c>
      <c r="H3613">
        <f>LEN(Tabla_Consulta_desde_proyectos[[#This Row],[PRYApath]])/5-1</f>
        <v>1</v>
      </c>
    </row>
    <row r="3614" spans="1:8" hidden="1" x14ac:dyDescent="0.3">
      <c r="A3614" t="s">
        <v>5823</v>
      </c>
      <c r="B3614" t="s">
        <v>6836</v>
      </c>
      <c r="C3614" t="s">
        <v>4337</v>
      </c>
      <c r="D3614" t="s">
        <v>6407</v>
      </c>
      <c r="F36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4">
        <f>Tabla_Consulta_desde_proyectos[[#This Row],[PRYRAhoras]]-Tabla_Consulta_desde_proyectos[[#This Row],[Actuales]]</f>
        <v>0</v>
      </c>
      <c r="H3614">
        <f>LEN(Tabla_Consulta_desde_proyectos[[#This Row],[PRYApath]])/5-1</f>
        <v>1</v>
      </c>
    </row>
    <row r="3615" spans="1:8" hidden="1" x14ac:dyDescent="0.3">
      <c r="A3615" t="s">
        <v>5823</v>
      </c>
      <c r="B3615" t="s">
        <v>6837</v>
      </c>
      <c r="C3615" t="s">
        <v>7929</v>
      </c>
      <c r="D3615" t="s">
        <v>7930</v>
      </c>
      <c r="F36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5">
        <f>Tabla_Consulta_desde_proyectos[[#This Row],[PRYRAhoras]]-Tabla_Consulta_desde_proyectos[[#This Row],[Actuales]]</f>
        <v>0</v>
      </c>
      <c r="H3615">
        <f>LEN(Tabla_Consulta_desde_proyectos[[#This Row],[PRYApath]])/5-1</f>
        <v>0</v>
      </c>
    </row>
    <row r="3616" spans="1:8" hidden="1" x14ac:dyDescent="0.3">
      <c r="A3616" t="s">
        <v>5823</v>
      </c>
      <c r="B3616" t="s">
        <v>6840</v>
      </c>
      <c r="C3616" t="s">
        <v>326</v>
      </c>
      <c r="D3616" t="s">
        <v>6396</v>
      </c>
      <c r="F36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6">
        <f>Tabla_Consulta_desde_proyectos[[#This Row],[PRYRAhoras]]-Tabla_Consulta_desde_proyectos[[#This Row],[Actuales]]</f>
        <v>0</v>
      </c>
      <c r="H3616">
        <f>LEN(Tabla_Consulta_desde_proyectos[[#This Row],[PRYApath]])/5-1</f>
        <v>1</v>
      </c>
    </row>
    <row r="3617" spans="1:8" hidden="1" x14ac:dyDescent="0.3">
      <c r="A3617" t="s">
        <v>5823</v>
      </c>
      <c r="B3617" t="s">
        <v>6841</v>
      </c>
      <c r="C3617" t="s">
        <v>1087</v>
      </c>
      <c r="D3617" t="s">
        <v>6397</v>
      </c>
      <c r="F36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7">
        <f>Tabla_Consulta_desde_proyectos[[#This Row],[PRYRAhoras]]-Tabla_Consulta_desde_proyectos[[#This Row],[Actuales]]</f>
        <v>0</v>
      </c>
      <c r="H3617">
        <f>LEN(Tabla_Consulta_desde_proyectos[[#This Row],[PRYApath]])/5-1</f>
        <v>1</v>
      </c>
    </row>
    <row r="3618" spans="1:8" hidden="1" x14ac:dyDescent="0.3">
      <c r="A3618" t="s">
        <v>5823</v>
      </c>
      <c r="B3618" t="s">
        <v>6842</v>
      </c>
      <c r="C3618" t="s">
        <v>1088</v>
      </c>
      <c r="D3618" t="s">
        <v>6398</v>
      </c>
      <c r="F36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8">
        <f>Tabla_Consulta_desde_proyectos[[#This Row],[PRYRAhoras]]-Tabla_Consulta_desde_proyectos[[#This Row],[Actuales]]</f>
        <v>0</v>
      </c>
      <c r="H3618">
        <f>LEN(Tabla_Consulta_desde_proyectos[[#This Row],[PRYApath]])/5-1</f>
        <v>1</v>
      </c>
    </row>
    <row r="3619" spans="1:8" hidden="1" x14ac:dyDescent="0.3">
      <c r="A3619" t="s">
        <v>5823</v>
      </c>
      <c r="B3619" t="s">
        <v>6843</v>
      </c>
      <c r="C3619" t="s">
        <v>1092</v>
      </c>
      <c r="D3619" t="s">
        <v>6399</v>
      </c>
      <c r="F36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19">
        <f>Tabla_Consulta_desde_proyectos[[#This Row],[PRYRAhoras]]-Tabla_Consulta_desde_proyectos[[#This Row],[Actuales]]</f>
        <v>0</v>
      </c>
      <c r="H3619">
        <f>LEN(Tabla_Consulta_desde_proyectos[[#This Row],[PRYApath]])/5-1</f>
        <v>1</v>
      </c>
    </row>
    <row r="3620" spans="1:8" hidden="1" x14ac:dyDescent="0.3">
      <c r="A3620" t="s">
        <v>5823</v>
      </c>
      <c r="B3620" t="s">
        <v>6844</v>
      </c>
      <c r="C3620" t="s">
        <v>1093</v>
      </c>
      <c r="D3620" t="s">
        <v>6400</v>
      </c>
      <c r="F36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0">
        <f>Tabla_Consulta_desde_proyectos[[#This Row],[PRYRAhoras]]-Tabla_Consulta_desde_proyectos[[#This Row],[Actuales]]</f>
        <v>0</v>
      </c>
      <c r="H3620">
        <f>LEN(Tabla_Consulta_desde_proyectos[[#This Row],[PRYApath]])/5-1</f>
        <v>1</v>
      </c>
    </row>
    <row r="3621" spans="1:8" hidden="1" x14ac:dyDescent="0.3">
      <c r="A3621" t="s">
        <v>5823</v>
      </c>
      <c r="B3621" t="s">
        <v>6845</v>
      </c>
      <c r="C3621" t="s">
        <v>1094</v>
      </c>
      <c r="D3621" t="s">
        <v>6401</v>
      </c>
      <c r="F36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1">
        <f>Tabla_Consulta_desde_proyectos[[#This Row],[PRYRAhoras]]-Tabla_Consulta_desde_proyectos[[#This Row],[Actuales]]</f>
        <v>0</v>
      </c>
      <c r="H3621">
        <f>LEN(Tabla_Consulta_desde_proyectos[[#This Row],[PRYApath]])/5-1</f>
        <v>1</v>
      </c>
    </row>
    <row r="3622" spans="1:8" hidden="1" x14ac:dyDescent="0.3">
      <c r="A3622" t="s">
        <v>5823</v>
      </c>
      <c r="B3622" t="s">
        <v>6846</v>
      </c>
      <c r="C3622" t="s">
        <v>3904</v>
      </c>
      <c r="D3622" t="s">
        <v>6402</v>
      </c>
      <c r="F36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2">
        <f>Tabla_Consulta_desde_proyectos[[#This Row],[PRYRAhoras]]-Tabla_Consulta_desde_proyectos[[#This Row],[Actuales]]</f>
        <v>0</v>
      </c>
      <c r="H3622">
        <f>LEN(Tabla_Consulta_desde_proyectos[[#This Row],[PRYApath]])/5-1</f>
        <v>1</v>
      </c>
    </row>
    <row r="3623" spans="1:8" hidden="1" x14ac:dyDescent="0.3">
      <c r="A3623" t="s">
        <v>5823</v>
      </c>
      <c r="B3623" t="s">
        <v>6847</v>
      </c>
      <c r="C3623" t="s">
        <v>3905</v>
      </c>
      <c r="D3623" t="s">
        <v>6403</v>
      </c>
      <c r="F36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3">
        <f>Tabla_Consulta_desde_proyectos[[#This Row],[PRYRAhoras]]-Tabla_Consulta_desde_proyectos[[#This Row],[Actuales]]</f>
        <v>0</v>
      </c>
      <c r="H3623">
        <f>LEN(Tabla_Consulta_desde_proyectos[[#This Row],[PRYApath]])/5-1</f>
        <v>1</v>
      </c>
    </row>
    <row r="3624" spans="1:8" hidden="1" x14ac:dyDescent="0.3">
      <c r="A3624" t="s">
        <v>5823</v>
      </c>
      <c r="B3624" t="s">
        <v>6848</v>
      </c>
      <c r="C3624" t="s">
        <v>4336</v>
      </c>
      <c r="D3624" t="s">
        <v>6405</v>
      </c>
      <c r="F36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4">
        <f>Tabla_Consulta_desde_proyectos[[#This Row],[PRYRAhoras]]-Tabla_Consulta_desde_proyectos[[#This Row],[Actuales]]</f>
        <v>0</v>
      </c>
      <c r="H3624">
        <f>LEN(Tabla_Consulta_desde_proyectos[[#This Row],[PRYApath]])/5-1</f>
        <v>1</v>
      </c>
    </row>
    <row r="3625" spans="1:8" hidden="1" x14ac:dyDescent="0.3">
      <c r="A3625" t="s">
        <v>5823</v>
      </c>
      <c r="B3625" t="s">
        <v>6849</v>
      </c>
      <c r="C3625" t="s">
        <v>4337</v>
      </c>
      <c r="D3625" t="s">
        <v>6407</v>
      </c>
      <c r="F36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5">
        <f>Tabla_Consulta_desde_proyectos[[#This Row],[PRYRAhoras]]-Tabla_Consulta_desde_proyectos[[#This Row],[Actuales]]</f>
        <v>0</v>
      </c>
      <c r="H3625">
        <f>LEN(Tabla_Consulta_desde_proyectos[[#This Row],[PRYApath]])/5-1</f>
        <v>1</v>
      </c>
    </row>
    <row r="3626" spans="1:8" hidden="1" x14ac:dyDescent="0.3">
      <c r="A3626" t="s">
        <v>5823</v>
      </c>
      <c r="B3626" t="s">
        <v>6850</v>
      </c>
      <c r="C3626" t="s">
        <v>7931</v>
      </c>
      <c r="D3626" t="s">
        <v>7932</v>
      </c>
      <c r="F36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6">
        <f>Tabla_Consulta_desde_proyectos[[#This Row],[PRYRAhoras]]-Tabla_Consulta_desde_proyectos[[#This Row],[Actuales]]</f>
        <v>0</v>
      </c>
      <c r="H3626">
        <f>LEN(Tabla_Consulta_desde_proyectos[[#This Row],[PRYApath]])/5-1</f>
        <v>0</v>
      </c>
    </row>
    <row r="3627" spans="1:8" hidden="1" x14ac:dyDescent="0.3">
      <c r="A3627" t="s">
        <v>5823</v>
      </c>
      <c r="B3627" t="s">
        <v>6853</v>
      </c>
      <c r="C3627" t="s">
        <v>326</v>
      </c>
      <c r="D3627" t="s">
        <v>6396</v>
      </c>
      <c r="F36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7">
        <f>Tabla_Consulta_desde_proyectos[[#This Row],[PRYRAhoras]]-Tabla_Consulta_desde_proyectos[[#This Row],[Actuales]]</f>
        <v>0</v>
      </c>
      <c r="H3627">
        <f>LEN(Tabla_Consulta_desde_proyectos[[#This Row],[PRYApath]])/5-1</f>
        <v>1</v>
      </c>
    </row>
    <row r="3628" spans="1:8" hidden="1" x14ac:dyDescent="0.3">
      <c r="A3628" t="s">
        <v>5823</v>
      </c>
      <c r="B3628" t="s">
        <v>6854</v>
      </c>
      <c r="C3628" t="s">
        <v>1087</v>
      </c>
      <c r="D3628" t="s">
        <v>6397</v>
      </c>
      <c r="F36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8">
        <f>Tabla_Consulta_desde_proyectos[[#This Row],[PRYRAhoras]]-Tabla_Consulta_desde_proyectos[[#This Row],[Actuales]]</f>
        <v>0</v>
      </c>
      <c r="H3628">
        <f>LEN(Tabla_Consulta_desde_proyectos[[#This Row],[PRYApath]])/5-1</f>
        <v>1</v>
      </c>
    </row>
    <row r="3629" spans="1:8" hidden="1" x14ac:dyDescent="0.3">
      <c r="A3629" t="s">
        <v>5823</v>
      </c>
      <c r="B3629" t="s">
        <v>6855</v>
      </c>
      <c r="C3629" t="s">
        <v>1088</v>
      </c>
      <c r="D3629" t="s">
        <v>6398</v>
      </c>
      <c r="F36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29">
        <f>Tabla_Consulta_desde_proyectos[[#This Row],[PRYRAhoras]]-Tabla_Consulta_desde_proyectos[[#This Row],[Actuales]]</f>
        <v>0</v>
      </c>
      <c r="H3629">
        <f>LEN(Tabla_Consulta_desde_proyectos[[#This Row],[PRYApath]])/5-1</f>
        <v>1</v>
      </c>
    </row>
    <row r="3630" spans="1:8" hidden="1" x14ac:dyDescent="0.3">
      <c r="A3630" t="s">
        <v>5823</v>
      </c>
      <c r="B3630" t="s">
        <v>6856</v>
      </c>
      <c r="C3630" t="s">
        <v>1092</v>
      </c>
      <c r="D3630" t="s">
        <v>6399</v>
      </c>
      <c r="F36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0">
        <f>Tabla_Consulta_desde_proyectos[[#This Row],[PRYRAhoras]]-Tabla_Consulta_desde_proyectos[[#This Row],[Actuales]]</f>
        <v>0</v>
      </c>
      <c r="H3630">
        <f>LEN(Tabla_Consulta_desde_proyectos[[#This Row],[PRYApath]])/5-1</f>
        <v>1</v>
      </c>
    </row>
    <row r="3631" spans="1:8" hidden="1" x14ac:dyDescent="0.3">
      <c r="A3631" t="s">
        <v>5823</v>
      </c>
      <c r="B3631" t="s">
        <v>6857</v>
      </c>
      <c r="C3631" t="s">
        <v>1093</v>
      </c>
      <c r="D3631" t="s">
        <v>6400</v>
      </c>
      <c r="F36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1">
        <f>Tabla_Consulta_desde_proyectos[[#This Row],[PRYRAhoras]]-Tabla_Consulta_desde_proyectos[[#This Row],[Actuales]]</f>
        <v>0</v>
      </c>
      <c r="H3631">
        <f>LEN(Tabla_Consulta_desde_proyectos[[#This Row],[PRYApath]])/5-1</f>
        <v>1</v>
      </c>
    </row>
    <row r="3632" spans="1:8" hidden="1" x14ac:dyDescent="0.3">
      <c r="A3632" t="s">
        <v>5823</v>
      </c>
      <c r="B3632" t="s">
        <v>6858</v>
      </c>
      <c r="C3632" t="s">
        <v>1094</v>
      </c>
      <c r="D3632" t="s">
        <v>6401</v>
      </c>
      <c r="F36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2">
        <f>Tabla_Consulta_desde_proyectos[[#This Row],[PRYRAhoras]]-Tabla_Consulta_desde_proyectos[[#This Row],[Actuales]]</f>
        <v>0</v>
      </c>
      <c r="H3632">
        <f>LEN(Tabla_Consulta_desde_proyectos[[#This Row],[PRYApath]])/5-1</f>
        <v>1</v>
      </c>
    </row>
    <row r="3633" spans="1:8" hidden="1" x14ac:dyDescent="0.3">
      <c r="A3633" t="s">
        <v>5823</v>
      </c>
      <c r="B3633" t="s">
        <v>6859</v>
      </c>
      <c r="C3633" t="s">
        <v>3904</v>
      </c>
      <c r="D3633" t="s">
        <v>6402</v>
      </c>
      <c r="F36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3">
        <f>Tabla_Consulta_desde_proyectos[[#This Row],[PRYRAhoras]]-Tabla_Consulta_desde_proyectos[[#This Row],[Actuales]]</f>
        <v>0</v>
      </c>
      <c r="H3633">
        <f>LEN(Tabla_Consulta_desde_proyectos[[#This Row],[PRYApath]])/5-1</f>
        <v>1</v>
      </c>
    </row>
    <row r="3634" spans="1:8" hidden="1" x14ac:dyDescent="0.3">
      <c r="A3634" t="s">
        <v>5823</v>
      </c>
      <c r="B3634" t="s">
        <v>6860</v>
      </c>
      <c r="C3634" t="s">
        <v>3905</v>
      </c>
      <c r="D3634" t="s">
        <v>6403</v>
      </c>
      <c r="F36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4">
        <f>Tabla_Consulta_desde_proyectos[[#This Row],[PRYRAhoras]]-Tabla_Consulta_desde_proyectos[[#This Row],[Actuales]]</f>
        <v>0</v>
      </c>
      <c r="H3634">
        <f>LEN(Tabla_Consulta_desde_proyectos[[#This Row],[PRYApath]])/5-1</f>
        <v>1</v>
      </c>
    </row>
    <row r="3635" spans="1:8" hidden="1" x14ac:dyDescent="0.3">
      <c r="A3635" t="s">
        <v>5823</v>
      </c>
      <c r="B3635" t="s">
        <v>6861</v>
      </c>
      <c r="C3635" t="s">
        <v>4336</v>
      </c>
      <c r="D3635" t="s">
        <v>6405</v>
      </c>
      <c r="F36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5">
        <f>Tabla_Consulta_desde_proyectos[[#This Row],[PRYRAhoras]]-Tabla_Consulta_desde_proyectos[[#This Row],[Actuales]]</f>
        <v>0</v>
      </c>
      <c r="H3635">
        <f>LEN(Tabla_Consulta_desde_proyectos[[#This Row],[PRYApath]])/5-1</f>
        <v>1</v>
      </c>
    </row>
    <row r="3636" spans="1:8" hidden="1" x14ac:dyDescent="0.3">
      <c r="A3636" t="s">
        <v>5823</v>
      </c>
      <c r="B3636" t="s">
        <v>6862</v>
      </c>
      <c r="C3636" t="s">
        <v>4337</v>
      </c>
      <c r="D3636" t="s">
        <v>6407</v>
      </c>
      <c r="F36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6">
        <f>Tabla_Consulta_desde_proyectos[[#This Row],[PRYRAhoras]]-Tabla_Consulta_desde_proyectos[[#This Row],[Actuales]]</f>
        <v>0</v>
      </c>
      <c r="H3636">
        <f>LEN(Tabla_Consulta_desde_proyectos[[#This Row],[PRYApath]])/5-1</f>
        <v>1</v>
      </c>
    </row>
    <row r="3637" spans="1:8" hidden="1" x14ac:dyDescent="0.3">
      <c r="A3637" t="s">
        <v>5823</v>
      </c>
      <c r="B3637" t="s">
        <v>6863</v>
      </c>
      <c r="C3637" t="s">
        <v>7933</v>
      </c>
      <c r="D3637" t="s">
        <v>7934</v>
      </c>
      <c r="F36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7">
        <f>Tabla_Consulta_desde_proyectos[[#This Row],[PRYRAhoras]]-Tabla_Consulta_desde_proyectos[[#This Row],[Actuales]]</f>
        <v>0</v>
      </c>
      <c r="H3637">
        <f>LEN(Tabla_Consulta_desde_proyectos[[#This Row],[PRYApath]])/5-1</f>
        <v>0</v>
      </c>
    </row>
    <row r="3638" spans="1:8" hidden="1" x14ac:dyDescent="0.3">
      <c r="A3638" t="s">
        <v>5823</v>
      </c>
      <c r="B3638" t="s">
        <v>6866</v>
      </c>
      <c r="C3638" t="s">
        <v>326</v>
      </c>
      <c r="D3638" t="s">
        <v>6396</v>
      </c>
      <c r="F36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8">
        <f>Tabla_Consulta_desde_proyectos[[#This Row],[PRYRAhoras]]-Tabla_Consulta_desde_proyectos[[#This Row],[Actuales]]</f>
        <v>0</v>
      </c>
      <c r="H3638">
        <f>LEN(Tabla_Consulta_desde_proyectos[[#This Row],[PRYApath]])/5-1</f>
        <v>1</v>
      </c>
    </row>
    <row r="3639" spans="1:8" hidden="1" x14ac:dyDescent="0.3">
      <c r="A3639" t="s">
        <v>5823</v>
      </c>
      <c r="B3639" t="s">
        <v>6867</v>
      </c>
      <c r="C3639" t="s">
        <v>1087</v>
      </c>
      <c r="D3639" t="s">
        <v>6397</v>
      </c>
      <c r="F36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39">
        <f>Tabla_Consulta_desde_proyectos[[#This Row],[PRYRAhoras]]-Tabla_Consulta_desde_proyectos[[#This Row],[Actuales]]</f>
        <v>0</v>
      </c>
      <c r="H3639">
        <f>LEN(Tabla_Consulta_desde_proyectos[[#This Row],[PRYApath]])/5-1</f>
        <v>1</v>
      </c>
    </row>
    <row r="3640" spans="1:8" hidden="1" x14ac:dyDescent="0.3">
      <c r="A3640" t="s">
        <v>5823</v>
      </c>
      <c r="B3640" t="s">
        <v>6868</v>
      </c>
      <c r="C3640" t="s">
        <v>1088</v>
      </c>
      <c r="D3640" t="s">
        <v>6398</v>
      </c>
      <c r="F36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0">
        <f>Tabla_Consulta_desde_proyectos[[#This Row],[PRYRAhoras]]-Tabla_Consulta_desde_proyectos[[#This Row],[Actuales]]</f>
        <v>0</v>
      </c>
      <c r="H3640">
        <f>LEN(Tabla_Consulta_desde_proyectos[[#This Row],[PRYApath]])/5-1</f>
        <v>1</v>
      </c>
    </row>
    <row r="3641" spans="1:8" hidden="1" x14ac:dyDescent="0.3">
      <c r="A3641" t="s">
        <v>5823</v>
      </c>
      <c r="B3641" t="s">
        <v>6869</v>
      </c>
      <c r="C3641" t="s">
        <v>1092</v>
      </c>
      <c r="D3641" t="s">
        <v>6399</v>
      </c>
      <c r="F36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1">
        <f>Tabla_Consulta_desde_proyectos[[#This Row],[PRYRAhoras]]-Tabla_Consulta_desde_proyectos[[#This Row],[Actuales]]</f>
        <v>0</v>
      </c>
      <c r="H3641">
        <f>LEN(Tabla_Consulta_desde_proyectos[[#This Row],[PRYApath]])/5-1</f>
        <v>1</v>
      </c>
    </row>
    <row r="3642" spans="1:8" hidden="1" x14ac:dyDescent="0.3">
      <c r="A3642" t="s">
        <v>5823</v>
      </c>
      <c r="B3642" t="s">
        <v>6870</v>
      </c>
      <c r="C3642" t="s">
        <v>1093</v>
      </c>
      <c r="D3642" t="s">
        <v>6400</v>
      </c>
      <c r="F36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2">
        <f>Tabla_Consulta_desde_proyectos[[#This Row],[PRYRAhoras]]-Tabla_Consulta_desde_proyectos[[#This Row],[Actuales]]</f>
        <v>0</v>
      </c>
      <c r="H3642">
        <f>LEN(Tabla_Consulta_desde_proyectos[[#This Row],[PRYApath]])/5-1</f>
        <v>1</v>
      </c>
    </row>
    <row r="3643" spans="1:8" hidden="1" x14ac:dyDescent="0.3">
      <c r="A3643" t="s">
        <v>5823</v>
      </c>
      <c r="B3643" t="s">
        <v>6871</v>
      </c>
      <c r="C3643" t="s">
        <v>1094</v>
      </c>
      <c r="D3643" t="s">
        <v>6401</v>
      </c>
      <c r="F36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3">
        <f>Tabla_Consulta_desde_proyectos[[#This Row],[PRYRAhoras]]-Tabla_Consulta_desde_proyectos[[#This Row],[Actuales]]</f>
        <v>0</v>
      </c>
      <c r="H3643">
        <f>LEN(Tabla_Consulta_desde_proyectos[[#This Row],[PRYApath]])/5-1</f>
        <v>1</v>
      </c>
    </row>
    <row r="3644" spans="1:8" hidden="1" x14ac:dyDescent="0.3">
      <c r="A3644" t="s">
        <v>5823</v>
      </c>
      <c r="B3644" t="s">
        <v>6872</v>
      </c>
      <c r="C3644" t="s">
        <v>3904</v>
      </c>
      <c r="D3644" t="s">
        <v>6402</v>
      </c>
      <c r="F36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4">
        <f>Tabla_Consulta_desde_proyectos[[#This Row],[PRYRAhoras]]-Tabla_Consulta_desde_proyectos[[#This Row],[Actuales]]</f>
        <v>0</v>
      </c>
      <c r="H3644">
        <f>LEN(Tabla_Consulta_desde_proyectos[[#This Row],[PRYApath]])/5-1</f>
        <v>1</v>
      </c>
    </row>
    <row r="3645" spans="1:8" hidden="1" x14ac:dyDescent="0.3">
      <c r="A3645" t="s">
        <v>5823</v>
      </c>
      <c r="B3645" t="s">
        <v>6873</v>
      </c>
      <c r="C3645" t="s">
        <v>3905</v>
      </c>
      <c r="D3645" t="s">
        <v>6403</v>
      </c>
      <c r="F36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5">
        <f>Tabla_Consulta_desde_proyectos[[#This Row],[PRYRAhoras]]-Tabla_Consulta_desde_proyectos[[#This Row],[Actuales]]</f>
        <v>0</v>
      </c>
      <c r="H3645">
        <f>LEN(Tabla_Consulta_desde_proyectos[[#This Row],[PRYApath]])/5-1</f>
        <v>1</v>
      </c>
    </row>
    <row r="3646" spans="1:8" hidden="1" x14ac:dyDescent="0.3">
      <c r="A3646" t="s">
        <v>5823</v>
      </c>
      <c r="B3646" t="s">
        <v>6874</v>
      </c>
      <c r="C3646" t="s">
        <v>4336</v>
      </c>
      <c r="D3646" t="s">
        <v>6405</v>
      </c>
      <c r="F36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6">
        <f>Tabla_Consulta_desde_proyectos[[#This Row],[PRYRAhoras]]-Tabla_Consulta_desde_proyectos[[#This Row],[Actuales]]</f>
        <v>0</v>
      </c>
      <c r="H3646">
        <f>LEN(Tabla_Consulta_desde_proyectos[[#This Row],[PRYApath]])/5-1</f>
        <v>1</v>
      </c>
    </row>
    <row r="3647" spans="1:8" hidden="1" x14ac:dyDescent="0.3">
      <c r="A3647" t="s">
        <v>5823</v>
      </c>
      <c r="B3647" t="s">
        <v>6875</v>
      </c>
      <c r="C3647" t="s">
        <v>4337</v>
      </c>
      <c r="D3647" t="s">
        <v>6407</v>
      </c>
      <c r="F36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47">
        <f>Tabla_Consulta_desde_proyectos[[#This Row],[PRYRAhoras]]-Tabla_Consulta_desde_proyectos[[#This Row],[Actuales]]</f>
        <v>0</v>
      </c>
      <c r="H3647">
        <f>LEN(Tabla_Consulta_desde_proyectos[[#This Row],[PRYApath]])/5-1</f>
        <v>1</v>
      </c>
    </row>
    <row r="3648" spans="1:8" hidden="1" x14ac:dyDescent="0.3">
      <c r="A3648" t="s">
        <v>5823</v>
      </c>
      <c r="B3648" t="s">
        <v>6876</v>
      </c>
      <c r="C3648" t="s">
        <v>7935</v>
      </c>
      <c r="D3648" t="s">
        <v>7936</v>
      </c>
      <c r="E3648">
        <v>151</v>
      </c>
      <c r="F36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151</v>
      </c>
      <c r="G3648">
        <f>Tabla_Consulta_desde_proyectos[[#This Row],[PRYRAhoras]]-Tabla_Consulta_desde_proyectos[[#This Row],[Actuales]]</f>
        <v>0</v>
      </c>
      <c r="H3648">
        <f>LEN(Tabla_Consulta_desde_proyectos[[#This Row],[PRYApath]])/5-1</f>
        <v>0</v>
      </c>
    </row>
    <row r="3649" spans="1:8" hidden="1" x14ac:dyDescent="0.3">
      <c r="A3649" t="s">
        <v>5823</v>
      </c>
      <c r="B3649" t="s">
        <v>5825</v>
      </c>
      <c r="C3649" t="s">
        <v>326</v>
      </c>
      <c r="D3649" t="s">
        <v>6958</v>
      </c>
      <c r="E3649">
        <v>2.25</v>
      </c>
      <c r="F36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2.25</v>
      </c>
      <c r="G3649">
        <f>Tabla_Consulta_desde_proyectos[[#This Row],[PRYRAhoras]]-Tabla_Consulta_desde_proyectos[[#This Row],[Actuales]]</f>
        <v>0</v>
      </c>
      <c r="H3649">
        <f>LEN(Tabla_Consulta_desde_proyectos[[#This Row],[PRYApath]])/5-1</f>
        <v>1</v>
      </c>
    </row>
    <row r="3650" spans="1:8" hidden="1" x14ac:dyDescent="0.3">
      <c r="A3650" t="s">
        <v>5823</v>
      </c>
      <c r="B3650" t="s">
        <v>6879</v>
      </c>
      <c r="C3650" t="s">
        <v>1087</v>
      </c>
      <c r="D3650" t="s">
        <v>6960</v>
      </c>
      <c r="F36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50">
        <f>Tabla_Consulta_desde_proyectos[[#This Row],[PRYRAhoras]]-Tabla_Consulta_desde_proyectos[[#This Row],[Actuales]]</f>
        <v>0</v>
      </c>
      <c r="H3650">
        <f>LEN(Tabla_Consulta_desde_proyectos[[#This Row],[PRYApath]])/5-1</f>
        <v>1</v>
      </c>
    </row>
    <row r="3651" spans="1:8" hidden="1" x14ac:dyDescent="0.3">
      <c r="A3651" t="s">
        <v>5823</v>
      </c>
      <c r="B3651" t="s">
        <v>6880</v>
      </c>
      <c r="C3651" t="s">
        <v>1088</v>
      </c>
      <c r="D3651" t="s">
        <v>6931</v>
      </c>
      <c r="E3651">
        <v>5</v>
      </c>
      <c r="F36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3651">
        <f>Tabla_Consulta_desde_proyectos[[#This Row],[PRYRAhoras]]-Tabla_Consulta_desde_proyectos[[#This Row],[Actuales]]</f>
        <v>0</v>
      </c>
      <c r="H3651">
        <f>LEN(Tabla_Consulta_desde_proyectos[[#This Row],[PRYApath]])/5-1</f>
        <v>1</v>
      </c>
    </row>
    <row r="3652" spans="1:8" hidden="1" x14ac:dyDescent="0.3">
      <c r="A3652" t="s">
        <v>5823</v>
      </c>
      <c r="B3652" t="s">
        <v>5827</v>
      </c>
      <c r="C3652" t="s">
        <v>326</v>
      </c>
      <c r="D3652" t="s">
        <v>6933</v>
      </c>
      <c r="E3652">
        <v>5</v>
      </c>
      <c r="F36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3652">
        <f>Tabla_Consulta_desde_proyectos[[#This Row],[PRYRAhoras]]-Tabla_Consulta_desde_proyectos[[#This Row],[Actuales]]</f>
        <v>0</v>
      </c>
      <c r="H3652">
        <f>LEN(Tabla_Consulta_desde_proyectos[[#This Row],[PRYApath]])/5-1</f>
        <v>2</v>
      </c>
    </row>
    <row r="3653" spans="1:8" hidden="1" x14ac:dyDescent="0.3">
      <c r="A3653" t="s">
        <v>5823</v>
      </c>
      <c r="B3653" t="s">
        <v>7937</v>
      </c>
      <c r="C3653" t="s">
        <v>1087</v>
      </c>
      <c r="D3653" t="s">
        <v>6963</v>
      </c>
      <c r="F36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53">
        <f>Tabla_Consulta_desde_proyectos[[#This Row],[PRYRAhoras]]-Tabla_Consulta_desde_proyectos[[#This Row],[Actuales]]</f>
        <v>0</v>
      </c>
      <c r="H3653">
        <f>LEN(Tabla_Consulta_desde_proyectos[[#This Row],[PRYApath]])/5-1</f>
        <v>2</v>
      </c>
    </row>
    <row r="3654" spans="1:8" hidden="1" x14ac:dyDescent="0.3">
      <c r="A3654" t="s">
        <v>5823</v>
      </c>
      <c r="B3654" t="s">
        <v>6881</v>
      </c>
      <c r="C3654" t="s">
        <v>1092</v>
      </c>
      <c r="D3654" t="s">
        <v>6965</v>
      </c>
      <c r="E3654">
        <v>143.25</v>
      </c>
      <c r="F36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143.25</v>
      </c>
      <c r="G3654">
        <f>Tabla_Consulta_desde_proyectos[[#This Row],[PRYRAhoras]]-Tabla_Consulta_desde_proyectos[[#This Row],[Actuales]]</f>
        <v>0</v>
      </c>
      <c r="H3654">
        <f>LEN(Tabla_Consulta_desde_proyectos[[#This Row],[PRYApath]])/5-1</f>
        <v>1</v>
      </c>
    </row>
    <row r="3655" spans="1:8" hidden="1" x14ac:dyDescent="0.3">
      <c r="A3655" t="s">
        <v>5823</v>
      </c>
      <c r="B3655" t="s">
        <v>5828</v>
      </c>
      <c r="C3655" t="s">
        <v>326</v>
      </c>
      <c r="D3655" t="s">
        <v>6965</v>
      </c>
      <c r="E3655">
        <v>100.75</v>
      </c>
      <c r="F36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100.75</v>
      </c>
      <c r="G3655">
        <f>Tabla_Consulta_desde_proyectos[[#This Row],[PRYRAhoras]]-Tabla_Consulta_desde_proyectos[[#This Row],[Actuales]]</f>
        <v>0</v>
      </c>
      <c r="H3655">
        <f>LEN(Tabla_Consulta_desde_proyectos[[#This Row],[PRYApath]])/5-1</f>
        <v>2</v>
      </c>
    </row>
    <row r="3656" spans="1:8" hidden="1" x14ac:dyDescent="0.3">
      <c r="A3656" t="s">
        <v>5823</v>
      </c>
      <c r="B3656" t="s">
        <v>5832</v>
      </c>
      <c r="C3656" t="s">
        <v>1087</v>
      </c>
      <c r="D3656" t="s">
        <v>6966</v>
      </c>
      <c r="E3656">
        <v>41.5</v>
      </c>
      <c r="F36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41.5</v>
      </c>
      <c r="G3656">
        <f>Tabla_Consulta_desde_proyectos[[#This Row],[PRYRAhoras]]-Tabla_Consulta_desde_proyectos[[#This Row],[Actuales]]</f>
        <v>0</v>
      </c>
      <c r="H3656">
        <f>LEN(Tabla_Consulta_desde_proyectos[[#This Row],[PRYApath]])/5-1</f>
        <v>2</v>
      </c>
    </row>
    <row r="3657" spans="1:8" hidden="1" x14ac:dyDescent="0.3">
      <c r="A3657" t="s">
        <v>5823</v>
      </c>
      <c r="B3657" t="s">
        <v>7938</v>
      </c>
      <c r="C3657" t="s">
        <v>1088</v>
      </c>
      <c r="D3657" t="s">
        <v>6968</v>
      </c>
      <c r="F36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57">
        <f>Tabla_Consulta_desde_proyectos[[#This Row],[PRYRAhoras]]-Tabla_Consulta_desde_proyectos[[#This Row],[Actuales]]</f>
        <v>0</v>
      </c>
      <c r="H3657">
        <f>LEN(Tabla_Consulta_desde_proyectos[[#This Row],[PRYApath]])/5-1</f>
        <v>2</v>
      </c>
    </row>
    <row r="3658" spans="1:8" hidden="1" x14ac:dyDescent="0.3">
      <c r="A3658" t="s">
        <v>5823</v>
      </c>
      <c r="B3658" t="s">
        <v>5834</v>
      </c>
      <c r="C3658" t="s">
        <v>1092</v>
      </c>
      <c r="D3658" t="s">
        <v>6939</v>
      </c>
      <c r="E3658">
        <v>1</v>
      </c>
      <c r="F36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658">
        <f>Tabla_Consulta_desde_proyectos[[#This Row],[PRYRAhoras]]-Tabla_Consulta_desde_proyectos[[#This Row],[Actuales]]</f>
        <v>0</v>
      </c>
      <c r="H3658">
        <f>LEN(Tabla_Consulta_desde_proyectos[[#This Row],[PRYApath]])/5-1</f>
        <v>2</v>
      </c>
    </row>
    <row r="3659" spans="1:8" hidden="1" x14ac:dyDescent="0.3">
      <c r="A3659" t="s">
        <v>5823</v>
      </c>
      <c r="B3659" t="s">
        <v>7939</v>
      </c>
      <c r="C3659" t="s">
        <v>1093</v>
      </c>
      <c r="D3659" t="s">
        <v>6971</v>
      </c>
      <c r="F36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59">
        <f>Tabla_Consulta_desde_proyectos[[#This Row],[PRYRAhoras]]-Tabla_Consulta_desde_proyectos[[#This Row],[Actuales]]</f>
        <v>0</v>
      </c>
      <c r="H3659">
        <f>LEN(Tabla_Consulta_desde_proyectos[[#This Row],[PRYApath]])/5-1</f>
        <v>2</v>
      </c>
    </row>
    <row r="3660" spans="1:8" hidden="1" x14ac:dyDescent="0.3">
      <c r="A3660" t="s">
        <v>5823</v>
      </c>
      <c r="B3660" t="s">
        <v>6882</v>
      </c>
      <c r="C3660" t="s">
        <v>1093</v>
      </c>
      <c r="D3660" t="s">
        <v>6972</v>
      </c>
      <c r="F36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0">
        <f>Tabla_Consulta_desde_proyectos[[#This Row],[PRYRAhoras]]-Tabla_Consulta_desde_proyectos[[#This Row],[Actuales]]</f>
        <v>0</v>
      </c>
      <c r="H3660">
        <f>LEN(Tabla_Consulta_desde_proyectos[[#This Row],[PRYApath]])/5-1</f>
        <v>1</v>
      </c>
    </row>
    <row r="3661" spans="1:8" hidden="1" x14ac:dyDescent="0.3">
      <c r="A3661" t="s">
        <v>5823</v>
      </c>
      <c r="B3661" t="s">
        <v>6883</v>
      </c>
      <c r="C3661" t="s">
        <v>1094</v>
      </c>
      <c r="D3661" t="s">
        <v>6974</v>
      </c>
      <c r="F36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1">
        <f>Tabla_Consulta_desde_proyectos[[#This Row],[PRYRAhoras]]-Tabla_Consulta_desde_proyectos[[#This Row],[Actuales]]</f>
        <v>0</v>
      </c>
      <c r="H3661">
        <f>LEN(Tabla_Consulta_desde_proyectos[[#This Row],[PRYApath]])/5-1</f>
        <v>1</v>
      </c>
    </row>
    <row r="3662" spans="1:8" hidden="1" x14ac:dyDescent="0.3">
      <c r="A3662" t="s">
        <v>5823</v>
      </c>
      <c r="B3662" t="s">
        <v>5835</v>
      </c>
      <c r="C3662" t="s">
        <v>3904</v>
      </c>
      <c r="D3662" t="s">
        <v>6975</v>
      </c>
      <c r="E3662">
        <v>0.5</v>
      </c>
      <c r="F36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3662">
        <f>Tabla_Consulta_desde_proyectos[[#This Row],[PRYRAhoras]]-Tabla_Consulta_desde_proyectos[[#This Row],[Actuales]]</f>
        <v>0</v>
      </c>
      <c r="H3662">
        <f>LEN(Tabla_Consulta_desde_proyectos[[#This Row],[PRYApath]])/5-1</f>
        <v>1</v>
      </c>
    </row>
    <row r="3663" spans="1:8" hidden="1" x14ac:dyDescent="0.3">
      <c r="A3663" t="s">
        <v>5823</v>
      </c>
      <c r="B3663" t="s">
        <v>6884</v>
      </c>
      <c r="C3663" t="s">
        <v>3905</v>
      </c>
      <c r="D3663" t="s">
        <v>6977</v>
      </c>
      <c r="F36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3">
        <f>Tabla_Consulta_desde_proyectos[[#This Row],[PRYRAhoras]]-Tabla_Consulta_desde_proyectos[[#This Row],[Actuales]]</f>
        <v>0</v>
      </c>
      <c r="H3663">
        <f>LEN(Tabla_Consulta_desde_proyectos[[#This Row],[PRYApath]])/5-1</f>
        <v>1</v>
      </c>
    </row>
    <row r="3664" spans="1:8" hidden="1" x14ac:dyDescent="0.3">
      <c r="A3664" t="s">
        <v>5823</v>
      </c>
      <c r="B3664" t="s">
        <v>6885</v>
      </c>
      <c r="C3664" t="s">
        <v>4336</v>
      </c>
      <c r="D3664" t="s">
        <v>6979</v>
      </c>
      <c r="F36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4">
        <f>Tabla_Consulta_desde_proyectos[[#This Row],[PRYRAhoras]]-Tabla_Consulta_desde_proyectos[[#This Row],[Actuales]]</f>
        <v>0</v>
      </c>
      <c r="H3664">
        <f>LEN(Tabla_Consulta_desde_proyectos[[#This Row],[PRYApath]])/5-1</f>
        <v>1</v>
      </c>
    </row>
    <row r="3665" spans="1:8" hidden="1" x14ac:dyDescent="0.3">
      <c r="A3665" t="s">
        <v>5823</v>
      </c>
      <c r="B3665" t="s">
        <v>6886</v>
      </c>
      <c r="C3665" t="s">
        <v>4337</v>
      </c>
      <c r="D3665" t="s">
        <v>6981</v>
      </c>
      <c r="F36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5">
        <f>Tabla_Consulta_desde_proyectos[[#This Row],[PRYRAhoras]]-Tabla_Consulta_desde_proyectos[[#This Row],[Actuales]]</f>
        <v>0</v>
      </c>
      <c r="H3665">
        <f>LEN(Tabla_Consulta_desde_proyectos[[#This Row],[PRYApath]])/5-1</f>
        <v>1</v>
      </c>
    </row>
    <row r="3666" spans="1:8" hidden="1" x14ac:dyDescent="0.3">
      <c r="A3666" t="s">
        <v>5823</v>
      </c>
      <c r="B3666" t="s">
        <v>7940</v>
      </c>
      <c r="C3666" t="s">
        <v>4338</v>
      </c>
      <c r="D3666" t="s">
        <v>6983</v>
      </c>
      <c r="F36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6">
        <f>Tabla_Consulta_desde_proyectos[[#This Row],[PRYRAhoras]]-Tabla_Consulta_desde_proyectos[[#This Row],[Actuales]]</f>
        <v>0</v>
      </c>
      <c r="H3666">
        <f>LEN(Tabla_Consulta_desde_proyectos[[#This Row],[PRYApath]])/5-1</f>
        <v>1</v>
      </c>
    </row>
    <row r="3667" spans="1:8" hidden="1" x14ac:dyDescent="0.3">
      <c r="A3667" t="s">
        <v>5823</v>
      </c>
      <c r="B3667" t="s">
        <v>7941</v>
      </c>
      <c r="C3667" t="s">
        <v>326</v>
      </c>
      <c r="D3667" t="s">
        <v>6985</v>
      </c>
      <c r="F36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7">
        <f>Tabla_Consulta_desde_proyectos[[#This Row],[PRYRAhoras]]-Tabla_Consulta_desde_proyectos[[#This Row],[Actuales]]</f>
        <v>0</v>
      </c>
      <c r="H3667">
        <f>LEN(Tabla_Consulta_desde_proyectos[[#This Row],[PRYApath]])/5-1</f>
        <v>2</v>
      </c>
    </row>
    <row r="3668" spans="1:8" hidden="1" x14ac:dyDescent="0.3">
      <c r="A3668" t="s">
        <v>5823</v>
      </c>
      <c r="B3668" t="s">
        <v>7942</v>
      </c>
      <c r="C3668" t="s">
        <v>1087</v>
      </c>
      <c r="D3668" t="s">
        <v>6986</v>
      </c>
      <c r="F36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8">
        <f>Tabla_Consulta_desde_proyectos[[#This Row],[PRYRAhoras]]-Tabla_Consulta_desde_proyectos[[#This Row],[Actuales]]</f>
        <v>0</v>
      </c>
      <c r="H3668">
        <f>LEN(Tabla_Consulta_desde_proyectos[[#This Row],[PRYApath]])/5-1</f>
        <v>2</v>
      </c>
    </row>
    <row r="3669" spans="1:8" hidden="1" x14ac:dyDescent="0.3">
      <c r="A3669" t="s">
        <v>5823</v>
      </c>
      <c r="B3669" t="s">
        <v>7943</v>
      </c>
      <c r="C3669" t="s">
        <v>1088</v>
      </c>
      <c r="D3669" t="s">
        <v>6988</v>
      </c>
      <c r="F36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69">
        <f>Tabla_Consulta_desde_proyectos[[#This Row],[PRYRAhoras]]-Tabla_Consulta_desde_proyectos[[#This Row],[Actuales]]</f>
        <v>0</v>
      </c>
      <c r="H3669">
        <f>LEN(Tabla_Consulta_desde_proyectos[[#This Row],[PRYApath]])/5-1</f>
        <v>2</v>
      </c>
    </row>
    <row r="3670" spans="1:8" hidden="1" x14ac:dyDescent="0.3">
      <c r="A3670" t="s">
        <v>5823</v>
      </c>
      <c r="B3670" t="s">
        <v>7944</v>
      </c>
      <c r="C3670" t="s">
        <v>4339</v>
      </c>
      <c r="D3670" t="s">
        <v>6990</v>
      </c>
      <c r="F36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0">
        <f>Tabla_Consulta_desde_proyectos[[#This Row],[PRYRAhoras]]-Tabla_Consulta_desde_proyectos[[#This Row],[Actuales]]</f>
        <v>0</v>
      </c>
      <c r="H3670">
        <f>LEN(Tabla_Consulta_desde_proyectos[[#This Row],[PRYApath]])/5-1</f>
        <v>1</v>
      </c>
    </row>
    <row r="3671" spans="1:8" hidden="1" x14ac:dyDescent="0.3">
      <c r="A3671" t="s">
        <v>5823</v>
      </c>
      <c r="B3671" t="s">
        <v>6887</v>
      </c>
      <c r="C3671" t="s">
        <v>7945</v>
      </c>
      <c r="D3671" t="s">
        <v>7946</v>
      </c>
      <c r="F36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1">
        <f>Tabla_Consulta_desde_proyectos[[#This Row],[PRYRAhoras]]-Tabla_Consulta_desde_proyectos[[#This Row],[Actuales]]</f>
        <v>0</v>
      </c>
      <c r="H3671">
        <f>LEN(Tabla_Consulta_desde_proyectos[[#This Row],[PRYApath]])/5-1</f>
        <v>0</v>
      </c>
    </row>
    <row r="3672" spans="1:8" hidden="1" x14ac:dyDescent="0.3">
      <c r="A3672" t="s">
        <v>5823</v>
      </c>
      <c r="B3672" t="s">
        <v>6890</v>
      </c>
      <c r="C3672" t="s">
        <v>6387</v>
      </c>
      <c r="D3672" t="s">
        <v>7302</v>
      </c>
      <c r="F36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2">
        <f>Tabla_Consulta_desde_proyectos[[#This Row],[PRYRAhoras]]-Tabla_Consulta_desde_proyectos[[#This Row],[Actuales]]</f>
        <v>0</v>
      </c>
      <c r="H3672">
        <f>LEN(Tabla_Consulta_desde_proyectos[[#This Row],[PRYApath]])/5-1</f>
        <v>1</v>
      </c>
    </row>
    <row r="3673" spans="1:8" hidden="1" x14ac:dyDescent="0.3">
      <c r="A3673" t="s">
        <v>5823</v>
      </c>
      <c r="B3673" t="s">
        <v>7947</v>
      </c>
      <c r="C3673" t="s">
        <v>326</v>
      </c>
      <c r="D3673" t="s">
        <v>6389</v>
      </c>
      <c r="F36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3">
        <f>Tabla_Consulta_desde_proyectos[[#This Row],[PRYRAhoras]]-Tabla_Consulta_desde_proyectos[[#This Row],[Actuales]]</f>
        <v>0</v>
      </c>
      <c r="H3673">
        <f>LEN(Tabla_Consulta_desde_proyectos[[#This Row],[PRYApath]])/5-1</f>
        <v>2</v>
      </c>
    </row>
    <row r="3674" spans="1:8" hidden="1" x14ac:dyDescent="0.3">
      <c r="A3674" t="s">
        <v>5823</v>
      </c>
      <c r="B3674" t="s">
        <v>7948</v>
      </c>
      <c r="C3674" t="s">
        <v>1087</v>
      </c>
      <c r="D3674" t="s">
        <v>6390</v>
      </c>
      <c r="F36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4">
        <f>Tabla_Consulta_desde_proyectos[[#This Row],[PRYRAhoras]]-Tabla_Consulta_desde_proyectos[[#This Row],[Actuales]]</f>
        <v>0</v>
      </c>
      <c r="H3674">
        <f>LEN(Tabla_Consulta_desde_proyectos[[#This Row],[PRYApath]])/5-1</f>
        <v>2</v>
      </c>
    </row>
    <row r="3675" spans="1:8" hidden="1" x14ac:dyDescent="0.3">
      <c r="A3675" t="s">
        <v>5823</v>
      </c>
      <c r="B3675" t="s">
        <v>7949</v>
      </c>
      <c r="C3675" t="s">
        <v>1088</v>
      </c>
      <c r="D3675" t="s">
        <v>6391</v>
      </c>
      <c r="F36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5">
        <f>Tabla_Consulta_desde_proyectos[[#This Row],[PRYRAhoras]]-Tabla_Consulta_desde_proyectos[[#This Row],[Actuales]]</f>
        <v>0</v>
      </c>
      <c r="H3675">
        <f>LEN(Tabla_Consulta_desde_proyectos[[#This Row],[PRYApath]])/5-1</f>
        <v>2</v>
      </c>
    </row>
    <row r="3676" spans="1:8" hidden="1" x14ac:dyDescent="0.3">
      <c r="A3676" t="s">
        <v>5823</v>
      </c>
      <c r="B3676" t="s">
        <v>7950</v>
      </c>
      <c r="C3676" t="s">
        <v>1092</v>
      </c>
      <c r="D3676" t="s">
        <v>7147</v>
      </c>
      <c r="F36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6">
        <f>Tabla_Consulta_desde_proyectos[[#This Row],[PRYRAhoras]]-Tabla_Consulta_desde_proyectos[[#This Row],[Actuales]]</f>
        <v>0</v>
      </c>
      <c r="H3676">
        <f>LEN(Tabla_Consulta_desde_proyectos[[#This Row],[PRYApath]])/5-1</f>
        <v>2</v>
      </c>
    </row>
    <row r="3677" spans="1:8" hidden="1" x14ac:dyDescent="0.3">
      <c r="A3677" t="s">
        <v>5823</v>
      </c>
      <c r="B3677" t="s">
        <v>7951</v>
      </c>
      <c r="C3677" t="s">
        <v>1093</v>
      </c>
      <c r="D3677" t="s">
        <v>4537</v>
      </c>
      <c r="F36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7">
        <f>Tabla_Consulta_desde_proyectos[[#This Row],[PRYRAhoras]]-Tabla_Consulta_desde_proyectos[[#This Row],[Actuales]]</f>
        <v>0</v>
      </c>
      <c r="H3677">
        <f>LEN(Tabla_Consulta_desde_proyectos[[#This Row],[PRYApath]])/5-1</f>
        <v>2</v>
      </c>
    </row>
    <row r="3678" spans="1:8" hidden="1" x14ac:dyDescent="0.3">
      <c r="A3678" t="s">
        <v>5823</v>
      </c>
      <c r="B3678" t="s">
        <v>6900</v>
      </c>
      <c r="C3678" t="s">
        <v>7952</v>
      </c>
      <c r="D3678" t="s">
        <v>7953</v>
      </c>
      <c r="E3678">
        <v>17</v>
      </c>
      <c r="F36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3678">
        <f>Tabla_Consulta_desde_proyectos[[#This Row],[PRYRAhoras]]-Tabla_Consulta_desde_proyectos[[#This Row],[Actuales]]</f>
        <v>0</v>
      </c>
      <c r="H3678">
        <f>LEN(Tabla_Consulta_desde_proyectos[[#This Row],[PRYApath]])/5-1</f>
        <v>0</v>
      </c>
    </row>
    <row r="3679" spans="1:8" hidden="1" x14ac:dyDescent="0.3">
      <c r="A3679" t="s">
        <v>5823</v>
      </c>
      <c r="B3679" t="s">
        <v>6903</v>
      </c>
      <c r="C3679" t="s">
        <v>326</v>
      </c>
      <c r="D3679" t="s">
        <v>6396</v>
      </c>
      <c r="F36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79">
        <f>Tabla_Consulta_desde_proyectos[[#This Row],[PRYRAhoras]]-Tabla_Consulta_desde_proyectos[[#This Row],[Actuales]]</f>
        <v>0</v>
      </c>
      <c r="H3679">
        <f>LEN(Tabla_Consulta_desde_proyectos[[#This Row],[PRYApath]])/5-1</f>
        <v>1</v>
      </c>
    </row>
    <row r="3680" spans="1:8" hidden="1" x14ac:dyDescent="0.3">
      <c r="A3680" t="s">
        <v>5823</v>
      </c>
      <c r="B3680" t="s">
        <v>6904</v>
      </c>
      <c r="C3680" t="s">
        <v>1087</v>
      </c>
      <c r="D3680" t="s">
        <v>6397</v>
      </c>
      <c r="F36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0">
        <f>Tabla_Consulta_desde_proyectos[[#This Row],[PRYRAhoras]]-Tabla_Consulta_desde_proyectos[[#This Row],[Actuales]]</f>
        <v>0</v>
      </c>
      <c r="H3680">
        <f>LEN(Tabla_Consulta_desde_proyectos[[#This Row],[PRYApath]])/5-1</f>
        <v>1</v>
      </c>
    </row>
    <row r="3681" spans="1:8" hidden="1" x14ac:dyDescent="0.3">
      <c r="A3681" t="s">
        <v>5823</v>
      </c>
      <c r="B3681" t="s">
        <v>6905</v>
      </c>
      <c r="C3681" t="s">
        <v>1088</v>
      </c>
      <c r="D3681" t="s">
        <v>6398</v>
      </c>
      <c r="E3681">
        <v>17</v>
      </c>
      <c r="F36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3681">
        <f>Tabla_Consulta_desde_proyectos[[#This Row],[PRYRAhoras]]-Tabla_Consulta_desde_proyectos[[#This Row],[Actuales]]</f>
        <v>0</v>
      </c>
      <c r="H3681">
        <f>LEN(Tabla_Consulta_desde_proyectos[[#This Row],[PRYApath]])/5-1</f>
        <v>1</v>
      </c>
    </row>
    <row r="3682" spans="1:8" hidden="1" x14ac:dyDescent="0.3">
      <c r="A3682" t="s">
        <v>5823</v>
      </c>
      <c r="B3682" t="s">
        <v>6906</v>
      </c>
      <c r="C3682" t="s">
        <v>1092</v>
      </c>
      <c r="D3682" t="s">
        <v>6399</v>
      </c>
      <c r="F36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2">
        <f>Tabla_Consulta_desde_proyectos[[#This Row],[PRYRAhoras]]-Tabla_Consulta_desde_proyectos[[#This Row],[Actuales]]</f>
        <v>0</v>
      </c>
      <c r="H3682">
        <f>LEN(Tabla_Consulta_desde_proyectos[[#This Row],[PRYApath]])/5-1</f>
        <v>1</v>
      </c>
    </row>
    <row r="3683" spans="1:8" hidden="1" x14ac:dyDescent="0.3">
      <c r="A3683" t="s">
        <v>5823</v>
      </c>
      <c r="B3683" t="s">
        <v>6907</v>
      </c>
      <c r="C3683" t="s">
        <v>1093</v>
      </c>
      <c r="D3683" t="s">
        <v>6400</v>
      </c>
      <c r="F36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3">
        <f>Tabla_Consulta_desde_proyectos[[#This Row],[PRYRAhoras]]-Tabla_Consulta_desde_proyectos[[#This Row],[Actuales]]</f>
        <v>0</v>
      </c>
      <c r="H3683">
        <f>LEN(Tabla_Consulta_desde_proyectos[[#This Row],[PRYApath]])/5-1</f>
        <v>1</v>
      </c>
    </row>
    <row r="3684" spans="1:8" hidden="1" x14ac:dyDescent="0.3">
      <c r="A3684" t="s">
        <v>5823</v>
      </c>
      <c r="B3684" t="s">
        <v>6908</v>
      </c>
      <c r="C3684" t="s">
        <v>1094</v>
      </c>
      <c r="D3684" t="s">
        <v>6401</v>
      </c>
      <c r="F36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4">
        <f>Tabla_Consulta_desde_proyectos[[#This Row],[PRYRAhoras]]-Tabla_Consulta_desde_proyectos[[#This Row],[Actuales]]</f>
        <v>0</v>
      </c>
      <c r="H3684">
        <f>LEN(Tabla_Consulta_desde_proyectos[[#This Row],[PRYApath]])/5-1</f>
        <v>1</v>
      </c>
    </row>
    <row r="3685" spans="1:8" hidden="1" x14ac:dyDescent="0.3">
      <c r="A3685" t="s">
        <v>5823</v>
      </c>
      <c r="B3685" t="s">
        <v>6909</v>
      </c>
      <c r="C3685" t="s">
        <v>3904</v>
      </c>
      <c r="D3685" t="s">
        <v>6950</v>
      </c>
      <c r="F36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5">
        <f>Tabla_Consulta_desde_proyectos[[#This Row],[PRYRAhoras]]-Tabla_Consulta_desde_proyectos[[#This Row],[Actuales]]</f>
        <v>0</v>
      </c>
      <c r="H3685">
        <f>LEN(Tabla_Consulta_desde_proyectos[[#This Row],[PRYApath]])/5-1</f>
        <v>1</v>
      </c>
    </row>
    <row r="3686" spans="1:8" hidden="1" x14ac:dyDescent="0.3">
      <c r="A3686" t="s">
        <v>5823</v>
      </c>
      <c r="B3686" t="s">
        <v>6910</v>
      </c>
      <c r="C3686" t="s">
        <v>3905</v>
      </c>
      <c r="D3686" t="s">
        <v>6952</v>
      </c>
      <c r="F36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6">
        <f>Tabla_Consulta_desde_proyectos[[#This Row],[PRYRAhoras]]-Tabla_Consulta_desde_proyectos[[#This Row],[Actuales]]</f>
        <v>0</v>
      </c>
      <c r="H3686">
        <f>LEN(Tabla_Consulta_desde_proyectos[[#This Row],[PRYApath]])/5-1</f>
        <v>1</v>
      </c>
    </row>
    <row r="3687" spans="1:8" hidden="1" x14ac:dyDescent="0.3">
      <c r="A3687" t="s">
        <v>5823</v>
      </c>
      <c r="B3687" t="s">
        <v>6911</v>
      </c>
      <c r="C3687" t="s">
        <v>4336</v>
      </c>
      <c r="D3687" t="s">
        <v>6405</v>
      </c>
      <c r="F36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7">
        <f>Tabla_Consulta_desde_proyectos[[#This Row],[PRYRAhoras]]-Tabla_Consulta_desde_proyectos[[#This Row],[Actuales]]</f>
        <v>0</v>
      </c>
      <c r="H3687">
        <f>LEN(Tabla_Consulta_desde_proyectos[[#This Row],[PRYApath]])/5-1</f>
        <v>1</v>
      </c>
    </row>
    <row r="3688" spans="1:8" hidden="1" x14ac:dyDescent="0.3">
      <c r="A3688" t="s">
        <v>5823</v>
      </c>
      <c r="B3688" t="s">
        <v>6912</v>
      </c>
      <c r="C3688" t="s">
        <v>4337</v>
      </c>
      <c r="D3688" t="s">
        <v>6954</v>
      </c>
      <c r="F36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88">
        <f>Tabla_Consulta_desde_proyectos[[#This Row],[PRYRAhoras]]-Tabla_Consulta_desde_proyectos[[#This Row],[Actuales]]</f>
        <v>0</v>
      </c>
      <c r="H3688">
        <f>LEN(Tabla_Consulta_desde_proyectos[[#This Row],[PRYApath]])/5-1</f>
        <v>1</v>
      </c>
    </row>
    <row r="3689" spans="1:8" hidden="1" x14ac:dyDescent="0.3">
      <c r="A3689" t="s">
        <v>4659</v>
      </c>
      <c r="B3689" t="s">
        <v>1085</v>
      </c>
      <c r="C3689" t="s">
        <v>7954</v>
      </c>
      <c r="D3689" t="s">
        <v>7955</v>
      </c>
      <c r="E3689">
        <v>861.1</v>
      </c>
      <c r="F36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861.1</v>
      </c>
      <c r="G3689">
        <f>Tabla_Consulta_desde_proyectos[[#This Row],[PRYRAhoras]]-Tabla_Consulta_desde_proyectos[[#This Row],[Actuales]]</f>
        <v>0</v>
      </c>
      <c r="H3689">
        <f>LEN(Tabla_Consulta_desde_proyectos[[#This Row],[PRYApath]])/5-1</f>
        <v>0</v>
      </c>
    </row>
    <row r="3690" spans="1:8" hidden="1" x14ac:dyDescent="0.3">
      <c r="A3690" t="s">
        <v>4659</v>
      </c>
      <c r="B3690" t="s">
        <v>1086</v>
      </c>
      <c r="C3690" t="s">
        <v>326</v>
      </c>
      <c r="D3690" t="s">
        <v>7019</v>
      </c>
      <c r="E3690">
        <v>857.6</v>
      </c>
      <c r="F36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857.6</v>
      </c>
      <c r="G3690">
        <f>Tabla_Consulta_desde_proyectos[[#This Row],[PRYRAhoras]]-Tabla_Consulta_desde_proyectos[[#This Row],[Actuales]]</f>
        <v>0</v>
      </c>
      <c r="H3690">
        <f>LEN(Tabla_Consulta_desde_proyectos[[#This Row],[PRYApath]])/5-1</f>
        <v>1</v>
      </c>
    </row>
    <row r="3691" spans="1:8" hidden="1" x14ac:dyDescent="0.3">
      <c r="A3691" t="s">
        <v>4659</v>
      </c>
      <c r="B3691" t="s">
        <v>1097</v>
      </c>
      <c r="C3691" t="s">
        <v>1087</v>
      </c>
      <c r="D3691" t="s">
        <v>7497</v>
      </c>
      <c r="F36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1">
        <f>Tabla_Consulta_desde_proyectos[[#This Row],[PRYRAhoras]]-Tabla_Consulta_desde_proyectos[[#This Row],[Actuales]]</f>
        <v>0</v>
      </c>
      <c r="H3691">
        <f>LEN(Tabla_Consulta_desde_proyectos[[#This Row],[PRYApath]])/5-1</f>
        <v>1</v>
      </c>
    </row>
    <row r="3692" spans="1:8" hidden="1" x14ac:dyDescent="0.3">
      <c r="A3692" t="s">
        <v>4659</v>
      </c>
      <c r="B3692" t="s">
        <v>1098</v>
      </c>
      <c r="C3692" t="s">
        <v>1088</v>
      </c>
      <c r="D3692" t="s">
        <v>7020</v>
      </c>
      <c r="F36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2">
        <f>Tabla_Consulta_desde_proyectos[[#This Row],[PRYRAhoras]]-Tabla_Consulta_desde_proyectos[[#This Row],[Actuales]]</f>
        <v>0</v>
      </c>
      <c r="H3692">
        <f>LEN(Tabla_Consulta_desde_proyectos[[#This Row],[PRYApath]])/5-1</f>
        <v>1</v>
      </c>
    </row>
    <row r="3693" spans="1:8" hidden="1" x14ac:dyDescent="0.3">
      <c r="A3693" t="s">
        <v>4659</v>
      </c>
      <c r="B3693" t="s">
        <v>1099</v>
      </c>
      <c r="C3693" t="s">
        <v>1092</v>
      </c>
      <c r="D3693" t="s">
        <v>7021</v>
      </c>
      <c r="F36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3">
        <f>Tabla_Consulta_desde_proyectos[[#This Row],[PRYRAhoras]]-Tabla_Consulta_desde_proyectos[[#This Row],[Actuales]]</f>
        <v>0</v>
      </c>
      <c r="H3693">
        <f>LEN(Tabla_Consulta_desde_proyectos[[#This Row],[PRYApath]])/5-1</f>
        <v>1</v>
      </c>
    </row>
    <row r="3694" spans="1:8" hidden="1" x14ac:dyDescent="0.3">
      <c r="A3694" t="s">
        <v>4659</v>
      </c>
      <c r="B3694" t="s">
        <v>1100</v>
      </c>
      <c r="C3694" t="s">
        <v>1093</v>
      </c>
      <c r="D3694" t="s">
        <v>7022</v>
      </c>
      <c r="F36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4">
        <f>Tabla_Consulta_desde_proyectos[[#This Row],[PRYRAhoras]]-Tabla_Consulta_desde_proyectos[[#This Row],[Actuales]]</f>
        <v>0</v>
      </c>
      <c r="H3694">
        <f>LEN(Tabla_Consulta_desde_proyectos[[#This Row],[PRYApath]])/5-1</f>
        <v>1</v>
      </c>
    </row>
    <row r="3695" spans="1:8" hidden="1" x14ac:dyDescent="0.3">
      <c r="A3695" t="s">
        <v>4659</v>
      </c>
      <c r="B3695" t="s">
        <v>3576</v>
      </c>
      <c r="C3695" t="s">
        <v>1094</v>
      </c>
      <c r="D3695" t="s">
        <v>7023</v>
      </c>
      <c r="F36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5">
        <f>Tabla_Consulta_desde_proyectos[[#This Row],[PRYRAhoras]]-Tabla_Consulta_desde_proyectos[[#This Row],[Actuales]]</f>
        <v>0</v>
      </c>
      <c r="H3695">
        <f>LEN(Tabla_Consulta_desde_proyectos[[#This Row],[PRYApath]])/5-1</f>
        <v>1</v>
      </c>
    </row>
    <row r="3696" spans="1:8" hidden="1" x14ac:dyDescent="0.3">
      <c r="A3696" t="s">
        <v>4659</v>
      </c>
      <c r="B3696" t="s">
        <v>3846</v>
      </c>
      <c r="C3696" t="s">
        <v>3905</v>
      </c>
      <c r="D3696" t="s">
        <v>7024</v>
      </c>
      <c r="F36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6">
        <f>Tabla_Consulta_desde_proyectos[[#This Row],[PRYRAhoras]]-Tabla_Consulta_desde_proyectos[[#This Row],[Actuales]]</f>
        <v>0</v>
      </c>
      <c r="H3696">
        <f>LEN(Tabla_Consulta_desde_proyectos[[#This Row],[PRYApath]])/5-1</f>
        <v>1</v>
      </c>
    </row>
    <row r="3697" spans="1:8" hidden="1" x14ac:dyDescent="0.3">
      <c r="A3697" t="s">
        <v>4659</v>
      </c>
      <c r="B3697" t="s">
        <v>3577</v>
      </c>
      <c r="C3697" t="s">
        <v>4336</v>
      </c>
      <c r="D3697" t="s">
        <v>7498</v>
      </c>
      <c r="F36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7">
        <f>Tabla_Consulta_desde_proyectos[[#This Row],[PRYRAhoras]]-Tabla_Consulta_desde_proyectos[[#This Row],[Actuales]]</f>
        <v>0</v>
      </c>
      <c r="H3697">
        <f>LEN(Tabla_Consulta_desde_proyectos[[#This Row],[PRYApath]])/5-1</f>
        <v>1</v>
      </c>
    </row>
    <row r="3698" spans="1:8" hidden="1" x14ac:dyDescent="0.3">
      <c r="A3698" t="s">
        <v>4659</v>
      </c>
      <c r="B3698" t="s">
        <v>4538</v>
      </c>
      <c r="C3698" t="s">
        <v>4337</v>
      </c>
      <c r="D3698" t="s">
        <v>7025</v>
      </c>
      <c r="E3698">
        <v>3.5</v>
      </c>
      <c r="F36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3698">
        <f>Tabla_Consulta_desde_proyectos[[#This Row],[PRYRAhoras]]-Tabla_Consulta_desde_proyectos[[#This Row],[Actuales]]</f>
        <v>0</v>
      </c>
      <c r="H3698">
        <f>LEN(Tabla_Consulta_desde_proyectos[[#This Row],[PRYApath]])/5-1</f>
        <v>1</v>
      </c>
    </row>
    <row r="3699" spans="1:8" hidden="1" x14ac:dyDescent="0.3">
      <c r="A3699" t="s">
        <v>4659</v>
      </c>
      <c r="B3699" t="s">
        <v>1089</v>
      </c>
      <c r="C3699" t="s">
        <v>7956</v>
      </c>
      <c r="D3699" t="s">
        <v>7957</v>
      </c>
      <c r="F36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699">
        <f>Tabla_Consulta_desde_proyectos[[#This Row],[PRYRAhoras]]-Tabla_Consulta_desde_proyectos[[#This Row],[Actuales]]</f>
        <v>0</v>
      </c>
      <c r="H3699">
        <f>LEN(Tabla_Consulta_desde_proyectos[[#This Row],[PRYApath]])/5-1</f>
        <v>0</v>
      </c>
    </row>
    <row r="3700" spans="1:8" hidden="1" x14ac:dyDescent="0.3">
      <c r="A3700" t="s">
        <v>4659</v>
      </c>
      <c r="B3700" t="s">
        <v>1090</v>
      </c>
      <c r="C3700" t="s">
        <v>326</v>
      </c>
      <c r="D3700" t="s">
        <v>7958</v>
      </c>
      <c r="F37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0">
        <f>Tabla_Consulta_desde_proyectos[[#This Row],[PRYRAhoras]]-Tabla_Consulta_desde_proyectos[[#This Row],[Actuales]]</f>
        <v>0</v>
      </c>
      <c r="H3700">
        <f>LEN(Tabla_Consulta_desde_proyectos[[#This Row],[PRYApath]])/5-1</f>
        <v>1</v>
      </c>
    </row>
    <row r="3701" spans="1:8" hidden="1" x14ac:dyDescent="0.3">
      <c r="A3701" t="s">
        <v>4659</v>
      </c>
      <c r="B3701" t="s">
        <v>1091</v>
      </c>
      <c r="C3701" t="s">
        <v>1087</v>
      </c>
      <c r="D3701" t="s">
        <v>7959</v>
      </c>
      <c r="F37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1">
        <f>Tabla_Consulta_desde_proyectos[[#This Row],[PRYRAhoras]]-Tabla_Consulta_desde_proyectos[[#This Row],[Actuales]]</f>
        <v>0</v>
      </c>
      <c r="H3701">
        <f>LEN(Tabla_Consulta_desde_proyectos[[#This Row],[PRYApath]])/5-1</f>
        <v>1</v>
      </c>
    </row>
    <row r="3702" spans="1:8" hidden="1" x14ac:dyDescent="0.3">
      <c r="A3702" t="s">
        <v>4659</v>
      </c>
      <c r="B3702" t="s">
        <v>4539</v>
      </c>
      <c r="C3702" t="s">
        <v>1088</v>
      </c>
      <c r="D3702" t="s">
        <v>7960</v>
      </c>
      <c r="F37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2">
        <f>Tabla_Consulta_desde_proyectos[[#This Row],[PRYRAhoras]]-Tabla_Consulta_desde_proyectos[[#This Row],[Actuales]]</f>
        <v>0</v>
      </c>
      <c r="H3702">
        <f>LEN(Tabla_Consulta_desde_proyectos[[#This Row],[PRYApath]])/5-1</f>
        <v>1</v>
      </c>
    </row>
    <row r="3703" spans="1:8" hidden="1" x14ac:dyDescent="0.3">
      <c r="A3703" t="s">
        <v>4659</v>
      </c>
      <c r="B3703" t="s">
        <v>4542</v>
      </c>
      <c r="C3703" t="s">
        <v>1092</v>
      </c>
      <c r="D3703" t="s">
        <v>7961</v>
      </c>
      <c r="F37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3">
        <f>Tabla_Consulta_desde_proyectos[[#This Row],[PRYRAhoras]]-Tabla_Consulta_desde_proyectos[[#This Row],[Actuales]]</f>
        <v>0</v>
      </c>
      <c r="H3703">
        <f>LEN(Tabla_Consulta_desde_proyectos[[#This Row],[PRYApath]])/5-1</f>
        <v>1</v>
      </c>
    </row>
    <row r="3704" spans="1:8" hidden="1" x14ac:dyDescent="0.3">
      <c r="A3704" t="s">
        <v>4659</v>
      </c>
      <c r="B3704" t="s">
        <v>5386</v>
      </c>
      <c r="C3704" t="s">
        <v>1093</v>
      </c>
      <c r="D3704" t="s">
        <v>7962</v>
      </c>
      <c r="F37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4">
        <f>Tabla_Consulta_desde_proyectos[[#This Row],[PRYRAhoras]]-Tabla_Consulta_desde_proyectos[[#This Row],[Actuales]]</f>
        <v>0</v>
      </c>
      <c r="H3704">
        <f>LEN(Tabla_Consulta_desde_proyectos[[#This Row],[PRYApath]])/5-1</f>
        <v>1</v>
      </c>
    </row>
    <row r="3705" spans="1:8" hidden="1" x14ac:dyDescent="0.3">
      <c r="A3705" t="s">
        <v>4659</v>
      </c>
      <c r="B3705" t="s">
        <v>4965</v>
      </c>
      <c r="C3705" t="s">
        <v>1094</v>
      </c>
      <c r="D3705" t="s">
        <v>7963</v>
      </c>
      <c r="F37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5">
        <f>Tabla_Consulta_desde_proyectos[[#This Row],[PRYRAhoras]]-Tabla_Consulta_desde_proyectos[[#This Row],[Actuales]]</f>
        <v>0</v>
      </c>
      <c r="H3705">
        <f>LEN(Tabla_Consulta_desde_proyectos[[#This Row],[PRYApath]])/5-1</f>
        <v>1</v>
      </c>
    </row>
    <row r="3706" spans="1:8" hidden="1" x14ac:dyDescent="0.3">
      <c r="A3706" t="s">
        <v>4659</v>
      </c>
      <c r="B3706" t="s">
        <v>4966</v>
      </c>
      <c r="C3706" t="s">
        <v>3904</v>
      </c>
      <c r="D3706" t="s">
        <v>7964</v>
      </c>
      <c r="F37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6">
        <f>Tabla_Consulta_desde_proyectos[[#This Row],[PRYRAhoras]]-Tabla_Consulta_desde_proyectos[[#This Row],[Actuales]]</f>
        <v>0</v>
      </c>
      <c r="H3706">
        <f>LEN(Tabla_Consulta_desde_proyectos[[#This Row],[PRYApath]])/5-1</f>
        <v>1</v>
      </c>
    </row>
    <row r="3707" spans="1:8" hidden="1" x14ac:dyDescent="0.3">
      <c r="A3707" t="s">
        <v>4659</v>
      </c>
      <c r="B3707" t="s">
        <v>4969</v>
      </c>
      <c r="C3707" t="s">
        <v>3905</v>
      </c>
      <c r="D3707" t="s">
        <v>7965</v>
      </c>
      <c r="F37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7">
        <f>Tabla_Consulta_desde_proyectos[[#This Row],[PRYRAhoras]]-Tabla_Consulta_desde_proyectos[[#This Row],[Actuales]]</f>
        <v>0</v>
      </c>
      <c r="H3707">
        <f>LEN(Tabla_Consulta_desde_proyectos[[#This Row],[PRYApath]])/5-1</f>
        <v>1</v>
      </c>
    </row>
    <row r="3708" spans="1:8" hidden="1" x14ac:dyDescent="0.3">
      <c r="A3708" t="s">
        <v>4659</v>
      </c>
      <c r="B3708" t="s">
        <v>6404</v>
      </c>
      <c r="C3708" t="s">
        <v>4336</v>
      </c>
      <c r="D3708" t="s">
        <v>7966</v>
      </c>
      <c r="F37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8">
        <f>Tabla_Consulta_desde_proyectos[[#This Row],[PRYRAhoras]]-Tabla_Consulta_desde_proyectos[[#This Row],[Actuales]]</f>
        <v>0</v>
      </c>
      <c r="H3708">
        <f>LEN(Tabla_Consulta_desde_proyectos[[#This Row],[PRYApath]])/5-1</f>
        <v>1</v>
      </c>
    </row>
    <row r="3709" spans="1:8" hidden="1" x14ac:dyDescent="0.3">
      <c r="A3709" t="s">
        <v>4659</v>
      </c>
      <c r="B3709" t="s">
        <v>1095</v>
      </c>
      <c r="C3709" t="s">
        <v>7967</v>
      </c>
      <c r="D3709" t="s">
        <v>7500</v>
      </c>
      <c r="F37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09">
        <f>Tabla_Consulta_desde_proyectos[[#This Row],[PRYRAhoras]]-Tabla_Consulta_desde_proyectos[[#This Row],[Actuales]]</f>
        <v>0</v>
      </c>
      <c r="H3709">
        <f>LEN(Tabla_Consulta_desde_proyectos[[#This Row],[PRYApath]])/5-1</f>
        <v>0</v>
      </c>
    </row>
    <row r="3710" spans="1:8" hidden="1" x14ac:dyDescent="0.3">
      <c r="A3710" t="s">
        <v>4659</v>
      </c>
      <c r="B3710" t="s">
        <v>1096</v>
      </c>
      <c r="C3710" t="s">
        <v>326</v>
      </c>
      <c r="D3710" t="s">
        <v>7088</v>
      </c>
      <c r="F37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0">
        <f>Tabla_Consulta_desde_proyectos[[#This Row],[PRYRAhoras]]-Tabla_Consulta_desde_proyectos[[#This Row],[Actuales]]</f>
        <v>0</v>
      </c>
      <c r="H3710">
        <f>LEN(Tabla_Consulta_desde_proyectos[[#This Row],[PRYApath]])/5-1</f>
        <v>1</v>
      </c>
    </row>
    <row r="3711" spans="1:8" hidden="1" x14ac:dyDescent="0.3">
      <c r="A3711" t="s">
        <v>4659</v>
      </c>
      <c r="B3711" t="s">
        <v>3515</v>
      </c>
      <c r="C3711" t="s">
        <v>1087</v>
      </c>
      <c r="D3711" t="s">
        <v>7089</v>
      </c>
      <c r="F37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1">
        <f>Tabla_Consulta_desde_proyectos[[#This Row],[PRYRAhoras]]-Tabla_Consulta_desde_proyectos[[#This Row],[Actuales]]</f>
        <v>0</v>
      </c>
      <c r="H3711">
        <f>LEN(Tabla_Consulta_desde_proyectos[[#This Row],[PRYApath]])/5-1</f>
        <v>1</v>
      </c>
    </row>
    <row r="3712" spans="1:8" hidden="1" x14ac:dyDescent="0.3">
      <c r="A3712" t="s">
        <v>4659</v>
      </c>
      <c r="B3712" t="s">
        <v>3516</v>
      </c>
      <c r="C3712" t="s">
        <v>1088</v>
      </c>
      <c r="D3712" t="s">
        <v>7090</v>
      </c>
      <c r="F37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2">
        <f>Tabla_Consulta_desde_proyectos[[#This Row],[PRYRAhoras]]-Tabla_Consulta_desde_proyectos[[#This Row],[Actuales]]</f>
        <v>0</v>
      </c>
      <c r="H3712">
        <f>LEN(Tabla_Consulta_desde_proyectos[[#This Row],[PRYApath]])/5-1</f>
        <v>1</v>
      </c>
    </row>
    <row r="3713" spans="1:8" hidden="1" x14ac:dyDescent="0.3">
      <c r="A3713" t="s">
        <v>4659</v>
      </c>
      <c r="B3713" t="s">
        <v>3517</v>
      </c>
      <c r="C3713" t="s">
        <v>1092</v>
      </c>
      <c r="D3713" t="s">
        <v>7091</v>
      </c>
      <c r="F37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3">
        <f>Tabla_Consulta_desde_proyectos[[#This Row],[PRYRAhoras]]-Tabla_Consulta_desde_proyectos[[#This Row],[Actuales]]</f>
        <v>0</v>
      </c>
      <c r="H3713">
        <f>LEN(Tabla_Consulta_desde_proyectos[[#This Row],[PRYApath]])/5-1</f>
        <v>1</v>
      </c>
    </row>
    <row r="3714" spans="1:8" hidden="1" x14ac:dyDescent="0.3">
      <c r="A3714" t="s">
        <v>4659</v>
      </c>
      <c r="B3714" t="s">
        <v>5507</v>
      </c>
      <c r="C3714" t="s">
        <v>1093</v>
      </c>
      <c r="D3714" t="s">
        <v>7092</v>
      </c>
      <c r="F37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4">
        <f>Tabla_Consulta_desde_proyectos[[#This Row],[PRYRAhoras]]-Tabla_Consulta_desde_proyectos[[#This Row],[Actuales]]</f>
        <v>0</v>
      </c>
      <c r="H3714">
        <f>LEN(Tabla_Consulta_desde_proyectos[[#This Row],[PRYApath]])/5-1</f>
        <v>1</v>
      </c>
    </row>
    <row r="3715" spans="1:8" hidden="1" x14ac:dyDescent="0.3">
      <c r="A3715" t="s">
        <v>4659</v>
      </c>
      <c r="B3715" t="s">
        <v>5003</v>
      </c>
      <c r="C3715" t="s">
        <v>1094</v>
      </c>
      <c r="D3715" t="s">
        <v>7093</v>
      </c>
      <c r="F37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5">
        <f>Tabla_Consulta_desde_proyectos[[#This Row],[PRYRAhoras]]-Tabla_Consulta_desde_proyectos[[#This Row],[Actuales]]</f>
        <v>0</v>
      </c>
      <c r="H3715">
        <f>LEN(Tabla_Consulta_desde_proyectos[[#This Row],[PRYApath]])/5-1</f>
        <v>1</v>
      </c>
    </row>
    <row r="3716" spans="1:8" hidden="1" x14ac:dyDescent="0.3">
      <c r="A3716" t="s">
        <v>4659</v>
      </c>
      <c r="B3716" t="s">
        <v>5005</v>
      </c>
      <c r="C3716" t="s">
        <v>3904</v>
      </c>
      <c r="D3716" t="s">
        <v>7094</v>
      </c>
      <c r="F37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6">
        <f>Tabla_Consulta_desde_proyectos[[#This Row],[PRYRAhoras]]-Tabla_Consulta_desde_proyectos[[#This Row],[Actuales]]</f>
        <v>0</v>
      </c>
      <c r="H3716">
        <f>LEN(Tabla_Consulta_desde_proyectos[[#This Row],[PRYApath]])/5-1</f>
        <v>1</v>
      </c>
    </row>
    <row r="3717" spans="1:8" hidden="1" x14ac:dyDescent="0.3">
      <c r="A3717" t="s">
        <v>4659</v>
      </c>
      <c r="B3717" t="s">
        <v>5006</v>
      </c>
      <c r="C3717" t="s">
        <v>3905</v>
      </c>
      <c r="D3717" t="s">
        <v>7095</v>
      </c>
      <c r="F37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7">
        <f>Tabla_Consulta_desde_proyectos[[#This Row],[PRYRAhoras]]-Tabla_Consulta_desde_proyectos[[#This Row],[Actuales]]</f>
        <v>0</v>
      </c>
      <c r="H3717">
        <f>LEN(Tabla_Consulta_desde_proyectos[[#This Row],[PRYApath]])/5-1</f>
        <v>1</v>
      </c>
    </row>
    <row r="3718" spans="1:8" hidden="1" x14ac:dyDescent="0.3">
      <c r="A3718" t="s">
        <v>4659</v>
      </c>
      <c r="B3718" t="s">
        <v>6410</v>
      </c>
      <c r="C3718" t="s">
        <v>4336</v>
      </c>
      <c r="D3718" t="s">
        <v>7096</v>
      </c>
      <c r="F37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8">
        <f>Tabla_Consulta_desde_proyectos[[#This Row],[PRYRAhoras]]-Tabla_Consulta_desde_proyectos[[#This Row],[Actuales]]</f>
        <v>0</v>
      </c>
      <c r="H3718">
        <f>LEN(Tabla_Consulta_desde_proyectos[[#This Row],[PRYApath]])/5-1</f>
        <v>1</v>
      </c>
    </row>
    <row r="3719" spans="1:8" hidden="1" x14ac:dyDescent="0.3">
      <c r="A3719" t="s">
        <v>4659</v>
      </c>
      <c r="B3719" t="s">
        <v>6411</v>
      </c>
      <c r="C3719" t="s">
        <v>4337</v>
      </c>
      <c r="D3719" t="s">
        <v>7097</v>
      </c>
      <c r="F37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19">
        <f>Tabla_Consulta_desde_proyectos[[#This Row],[PRYRAhoras]]-Tabla_Consulta_desde_proyectos[[#This Row],[Actuales]]</f>
        <v>0</v>
      </c>
      <c r="H3719">
        <f>LEN(Tabla_Consulta_desde_proyectos[[#This Row],[PRYApath]])/5-1</f>
        <v>1</v>
      </c>
    </row>
    <row r="3720" spans="1:8" hidden="1" x14ac:dyDescent="0.3">
      <c r="A3720" t="s">
        <v>4659</v>
      </c>
      <c r="B3720" t="s">
        <v>3877</v>
      </c>
      <c r="C3720" t="s">
        <v>7968</v>
      </c>
      <c r="D3720" t="s">
        <v>7969</v>
      </c>
      <c r="E3720">
        <v>41</v>
      </c>
      <c r="F37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</v>
      </c>
      <c r="G3720">
        <f>Tabla_Consulta_desde_proyectos[[#This Row],[PRYRAhoras]]-Tabla_Consulta_desde_proyectos[[#This Row],[Actuales]]</f>
        <v>0</v>
      </c>
      <c r="H3720">
        <f>LEN(Tabla_Consulta_desde_proyectos[[#This Row],[PRYApath]])/5-1</f>
        <v>0</v>
      </c>
    </row>
    <row r="3721" spans="1:8" hidden="1" x14ac:dyDescent="0.3">
      <c r="A3721" t="s">
        <v>4659</v>
      </c>
      <c r="B3721" t="s">
        <v>3874</v>
      </c>
      <c r="C3721" t="s">
        <v>326</v>
      </c>
      <c r="D3721" t="s">
        <v>7027</v>
      </c>
      <c r="E3721">
        <v>1.5</v>
      </c>
      <c r="F37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3721">
        <f>Tabla_Consulta_desde_proyectos[[#This Row],[PRYRAhoras]]-Tabla_Consulta_desde_proyectos[[#This Row],[Actuales]]</f>
        <v>0</v>
      </c>
      <c r="H3721">
        <f>LEN(Tabla_Consulta_desde_proyectos[[#This Row],[PRYApath]])/5-1</f>
        <v>1</v>
      </c>
    </row>
    <row r="3722" spans="1:8" hidden="1" x14ac:dyDescent="0.3">
      <c r="A3722" t="s">
        <v>4659</v>
      </c>
      <c r="B3722" t="s">
        <v>4460</v>
      </c>
      <c r="C3722" t="s">
        <v>1087</v>
      </c>
      <c r="D3722" t="s">
        <v>7028</v>
      </c>
      <c r="F37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22">
        <f>Tabla_Consulta_desde_proyectos[[#This Row],[PRYRAhoras]]-Tabla_Consulta_desde_proyectos[[#This Row],[Actuales]]</f>
        <v>0</v>
      </c>
      <c r="H3722">
        <f>LEN(Tabla_Consulta_desde_proyectos[[#This Row],[PRYApath]])/5-1</f>
        <v>1</v>
      </c>
    </row>
    <row r="3723" spans="1:8" hidden="1" x14ac:dyDescent="0.3">
      <c r="A3723" t="s">
        <v>4659</v>
      </c>
      <c r="B3723" t="s">
        <v>4470</v>
      </c>
      <c r="C3723" t="s">
        <v>1088</v>
      </c>
      <c r="D3723" t="s">
        <v>7029</v>
      </c>
      <c r="F37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23">
        <f>Tabla_Consulta_desde_proyectos[[#This Row],[PRYRAhoras]]-Tabla_Consulta_desde_proyectos[[#This Row],[Actuales]]</f>
        <v>0</v>
      </c>
      <c r="H3723">
        <f>LEN(Tabla_Consulta_desde_proyectos[[#This Row],[PRYApath]])/5-1</f>
        <v>1</v>
      </c>
    </row>
    <row r="3724" spans="1:8" hidden="1" x14ac:dyDescent="0.3">
      <c r="A3724" t="s">
        <v>4659</v>
      </c>
      <c r="B3724" t="s">
        <v>4481</v>
      </c>
      <c r="C3724" t="s">
        <v>1092</v>
      </c>
      <c r="D3724" t="s">
        <v>7030</v>
      </c>
      <c r="E3724">
        <v>18</v>
      </c>
      <c r="F37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</v>
      </c>
      <c r="G3724">
        <f>Tabla_Consulta_desde_proyectos[[#This Row],[PRYRAhoras]]-Tabla_Consulta_desde_proyectos[[#This Row],[Actuales]]</f>
        <v>0</v>
      </c>
      <c r="H3724">
        <f>LEN(Tabla_Consulta_desde_proyectos[[#This Row],[PRYApath]])/5-1</f>
        <v>1</v>
      </c>
    </row>
    <row r="3725" spans="1:8" hidden="1" x14ac:dyDescent="0.3">
      <c r="A3725" t="s">
        <v>4659</v>
      </c>
      <c r="B3725" t="s">
        <v>4489</v>
      </c>
      <c r="C3725" t="s">
        <v>1093</v>
      </c>
      <c r="D3725" t="s">
        <v>7031</v>
      </c>
      <c r="E3725">
        <v>1</v>
      </c>
      <c r="F37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725">
        <f>Tabla_Consulta_desde_proyectos[[#This Row],[PRYRAhoras]]-Tabla_Consulta_desde_proyectos[[#This Row],[Actuales]]</f>
        <v>0</v>
      </c>
      <c r="H3725">
        <f>LEN(Tabla_Consulta_desde_proyectos[[#This Row],[PRYApath]])/5-1</f>
        <v>1</v>
      </c>
    </row>
    <row r="3726" spans="1:8" hidden="1" x14ac:dyDescent="0.3">
      <c r="A3726" t="s">
        <v>4659</v>
      </c>
      <c r="B3726" t="s">
        <v>5636</v>
      </c>
      <c r="C3726" t="s">
        <v>1094</v>
      </c>
      <c r="D3726" t="s">
        <v>7032</v>
      </c>
      <c r="E3726">
        <v>6.5</v>
      </c>
      <c r="F37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3726">
        <f>Tabla_Consulta_desde_proyectos[[#This Row],[PRYRAhoras]]-Tabla_Consulta_desde_proyectos[[#This Row],[Actuales]]</f>
        <v>0</v>
      </c>
      <c r="H3726">
        <f>LEN(Tabla_Consulta_desde_proyectos[[#This Row],[PRYApath]])/5-1</f>
        <v>1</v>
      </c>
    </row>
    <row r="3727" spans="1:8" hidden="1" x14ac:dyDescent="0.3">
      <c r="A3727" t="s">
        <v>4659</v>
      </c>
      <c r="B3727" t="s">
        <v>5637</v>
      </c>
      <c r="C3727" t="s">
        <v>3904</v>
      </c>
      <c r="D3727" t="s">
        <v>7033</v>
      </c>
      <c r="F37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27">
        <f>Tabla_Consulta_desde_proyectos[[#This Row],[PRYRAhoras]]-Tabla_Consulta_desde_proyectos[[#This Row],[Actuales]]</f>
        <v>0</v>
      </c>
      <c r="H3727">
        <f>LEN(Tabla_Consulta_desde_proyectos[[#This Row],[PRYApath]])/5-1</f>
        <v>1</v>
      </c>
    </row>
    <row r="3728" spans="1:8" hidden="1" x14ac:dyDescent="0.3">
      <c r="A3728" t="s">
        <v>4659</v>
      </c>
      <c r="B3728" t="s">
        <v>5638</v>
      </c>
      <c r="C3728" t="s">
        <v>3905</v>
      </c>
      <c r="D3728" t="s">
        <v>7034</v>
      </c>
      <c r="E3728">
        <v>14</v>
      </c>
      <c r="F37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3728">
        <f>Tabla_Consulta_desde_proyectos[[#This Row],[PRYRAhoras]]-Tabla_Consulta_desde_proyectos[[#This Row],[Actuales]]</f>
        <v>0</v>
      </c>
      <c r="H3728">
        <f>LEN(Tabla_Consulta_desde_proyectos[[#This Row],[PRYApath]])/5-1</f>
        <v>1</v>
      </c>
    </row>
    <row r="3729" spans="1:8" hidden="1" x14ac:dyDescent="0.3">
      <c r="A3729" t="s">
        <v>4659</v>
      </c>
      <c r="B3729" t="s">
        <v>4550</v>
      </c>
      <c r="C3729" t="s">
        <v>7967</v>
      </c>
      <c r="D3729" t="s">
        <v>1626</v>
      </c>
      <c r="F37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29">
        <f>Tabla_Consulta_desde_proyectos[[#This Row],[PRYRAhoras]]-Tabla_Consulta_desde_proyectos[[#This Row],[Actuales]]</f>
        <v>0</v>
      </c>
      <c r="H3729">
        <f>LEN(Tabla_Consulta_desde_proyectos[[#This Row],[PRYApath]])/5-1</f>
        <v>0</v>
      </c>
    </row>
    <row r="3730" spans="1:8" hidden="1" x14ac:dyDescent="0.3">
      <c r="A3730" t="s">
        <v>4659</v>
      </c>
      <c r="B3730" t="s">
        <v>4551</v>
      </c>
      <c r="C3730" t="s">
        <v>326</v>
      </c>
      <c r="D3730" t="s">
        <v>7088</v>
      </c>
      <c r="F37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0">
        <f>Tabla_Consulta_desde_proyectos[[#This Row],[PRYRAhoras]]-Tabla_Consulta_desde_proyectos[[#This Row],[Actuales]]</f>
        <v>0</v>
      </c>
      <c r="H3730">
        <f>LEN(Tabla_Consulta_desde_proyectos[[#This Row],[PRYApath]])/5-1</f>
        <v>1</v>
      </c>
    </row>
    <row r="3731" spans="1:8" hidden="1" x14ac:dyDescent="0.3">
      <c r="A3731" t="s">
        <v>4659</v>
      </c>
      <c r="B3731" t="s">
        <v>5195</v>
      </c>
      <c r="C3731" t="s">
        <v>1087</v>
      </c>
      <c r="D3731" t="s">
        <v>7089</v>
      </c>
      <c r="F37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1">
        <f>Tabla_Consulta_desde_proyectos[[#This Row],[PRYRAhoras]]-Tabla_Consulta_desde_proyectos[[#This Row],[Actuales]]</f>
        <v>0</v>
      </c>
      <c r="H3731">
        <f>LEN(Tabla_Consulta_desde_proyectos[[#This Row],[PRYApath]])/5-1</f>
        <v>1</v>
      </c>
    </row>
    <row r="3732" spans="1:8" hidden="1" x14ac:dyDescent="0.3">
      <c r="A3732" t="s">
        <v>4659</v>
      </c>
      <c r="B3732" t="s">
        <v>4959</v>
      </c>
      <c r="C3732" t="s">
        <v>1088</v>
      </c>
      <c r="D3732" t="s">
        <v>7090</v>
      </c>
      <c r="F37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2">
        <f>Tabla_Consulta_desde_proyectos[[#This Row],[PRYRAhoras]]-Tabla_Consulta_desde_proyectos[[#This Row],[Actuales]]</f>
        <v>0</v>
      </c>
      <c r="H3732">
        <f>LEN(Tabla_Consulta_desde_proyectos[[#This Row],[PRYApath]])/5-1</f>
        <v>1</v>
      </c>
    </row>
    <row r="3733" spans="1:8" hidden="1" x14ac:dyDescent="0.3">
      <c r="A3733" t="s">
        <v>4659</v>
      </c>
      <c r="B3733" t="s">
        <v>5510</v>
      </c>
      <c r="C3733" t="s">
        <v>1092</v>
      </c>
      <c r="D3733" t="s">
        <v>7091</v>
      </c>
      <c r="F37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3">
        <f>Tabla_Consulta_desde_proyectos[[#This Row],[PRYRAhoras]]-Tabla_Consulta_desde_proyectos[[#This Row],[Actuales]]</f>
        <v>0</v>
      </c>
      <c r="H3733">
        <f>LEN(Tabla_Consulta_desde_proyectos[[#This Row],[PRYApath]])/5-1</f>
        <v>1</v>
      </c>
    </row>
    <row r="3734" spans="1:8" hidden="1" x14ac:dyDescent="0.3">
      <c r="A3734" t="s">
        <v>4659</v>
      </c>
      <c r="B3734" t="s">
        <v>5512</v>
      </c>
      <c r="C3734" t="s">
        <v>1093</v>
      </c>
      <c r="D3734" t="s">
        <v>7092</v>
      </c>
      <c r="F37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4">
        <f>Tabla_Consulta_desde_proyectos[[#This Row],[PRYRAhoras]]-Tabla_Consulta_desde_proyectos[[#This Row],[Actuales]]</f>
        <v>0</v>
      </c>
      <c r="H3734">
        <f>LEN(Tabla_Consulta_desde_proyectos[[#This Row],[PRYApath]])/5-1</f>
        <v>1</v>
      </c>
    </row>
    <row r="3735" spans="1:8" hidden="1" x14ac:dyDescent="0.3">
      <c r="A3735" t="s">
        <v>4659</v>
      </c>
      <c r="B3735" t="s">
        <v>5198</v>
      </c>
      <c r="C3735" t="s">
        <v>1094</v>
      </c>
      <c r="D3735" t="s">
        <v>7093</v>
      </c>
      <c r="F37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5">
        <f>Tabla_Consulta_desde_proyectos[[#This Row],[PRYRAhoras]]-Tabla_Consulta_desde_proyectos[[#This Row],[Actuales]]</f>
        <v>0</v>
      </c>
      <c r="H3735">
        <f>LEN(Tabla_Consulta_desde_proyectos[[#This Row],[PRYApath]])/5-1</f>
        <v>1</v>
      </c>
    </row>
    <row r="3736" spans="1:8" hidden="1" x14ac:dyDescent="0.3">
      <c r="A3736" t="s">
        <v>4659</v>
      </c>
      <c r="B3736" t="s">
        <v>4962</v>
      </c>
      <c r="C3736" t="s">
        <v>3904</v>
      </c>
      <c r="D3736" t="s">
        <v>7094</v>
      </c>
      <c r="F37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6">
        <f>Tabla_Consulta_desde_proyectos[[#This Row],[PRYRAhoras]]-Tabla_Consulta_desde_proyectos[[#This Row],[Actuales]]</f>
        <v>0</v>
      </c>
      <c r="H3736">
        <f>LEN(Tabla_Consulta_desde_proyectos[[#This Row],[PRYApath]])/5-1</f>
        <v>1</v>
      </c>
    </row>
    <row r="3737" spans="1:8" hidden="1" x14ac:dyDescent="0.3">
      <c r="A3737" t="s">
        <v>4659</v>
      </c>
      <c r="B3737" t="s">
        <v>5199</v>
      </c>
      <c r="C3737" t="s">
        <v>3905</v>
      </c>
      <c r="D3737" t="s">
        <v>7095</v>
      </c>
      <c r="F37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7">
        <f>Tabla_Consulta_desde_proyectos[[#This Row],[PRYRAhoras]]-Tabla_Consulta_desde_proyectos[[#This Row],[Actuales]]</f>
        <v>0</v>
      </c>
      <c r="H3737">
        <f>LEN(Tabla_Consulta_desde_proyectos[[#This Row],[PRYApath]])/5-1</f>
        <v>1</v>
      </c>
    </row>
    <row r="3738" spans="1:8" hidden="1" x14ac:dyDescent="0.3">
      <c r="A3738" t="s">
        <v>4659</v>
      </c>
      <c r="B3738" t="s">
        <v>6322</v>
      </c>
      <c r="C3738" t="s">
        <v>4336</v>
      </c>
      <c r="D3738" t="s">
        <v>7096</v>
      </c>
      <c r="F37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8">
        <f>Tabla_Consulta_desde_proyectos[[#This Row],[PRYRAhoras]]-Tabla_Consulta_desde_proyectos[[#This Row],[Actuales]]</f>
        <v>0</v>
      </c>
      <c r="H3738">
        <f>LEN(Tabla_Consulta_desde_proyectos[[#This Row],[PRYApath]])/5-1</f>
        <v>1</v>
      </c>
    </row>
    <row r="3739" spans="1:8" hidden="1" x14ac:dyDescent="0.3">
      <c r="A3739" t="s">
        <v>4659</v>
      </c>
      <c r="B3739" t="s">
        <v>6323</v>
      </c>
      <c r="C3739" t="s">
        <v>4337</v>
      </c>
      <c r="D3739" t="s">
        <v>7097</v>
      </c>
      <c r="F37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39">
        <f>Tabla_Consulta_desde_proyectos[[#This Row],[PRYRAhoras]]-Tabla_Consulta_desde_proyectos[[#This Row],[Actuales]]</f>
        <v>0</v>
      </c>
      <c r="H3739">
        <f>LEN(Tabla_Consulta_desde_proyectos[[#This Row],[PRYApath]])/5-1</f>
        <v>1</v>
      </c>
    </row>
    <row r="3740" spans="1:8" hidden="1" x14ac:dyDescent="0.3">
      <c r="A3740" t="s">
        <v>4659</v>
      </c>
      <c r="B3740" t="s">
        <v>6324</v>
      </c>
      <c r="C3740" t="s">
        <v>4338</v>
      </c>
      <c r="D3740" t="s">
        <v>7100</v>
      </c>
      <c r="F37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0">
        <f>Tabla_Consulta_desde_proyectos[[#This Row],[PRYRAhoras]]-Tabla_Consulta_desde_proyectos[[#This Row],[Actuales]]</f>
        <v>0</v>
      </c>
      <c r="H3740">
        <f>LEN(Tabla_Consulta_desde_proyectos[[#This Row],[PRYApath]])/5-1</f>
        <v>1</v>
      </c>
    </row>
    <row r="3741" spans="1:8" hidden="1" x14ac:dyDescent="0.3">
      <c r="A3741" t="s">
        <v>4659</v>
      </c>
      <c r="B3741" t="s">
        <v>4552</v>
      </c>
      <c r="C3741" t="s">
        <v>7528</v>
      </c>
      <c r="D3741" t="s">
        <v>7529</v>
      </c>
      <c r="F37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1">
        <f>Tabla_Consulta_desde_proyectos[[#This Row],[PRYRAhoras]]-Tabla_Consulta_desde_proyectos[[#This Row],[Actuales]]</f>
        <v>0</v>
      </c>
      <c r="H3741">
        <f>LEN(Tabla_Consulta_desde_proyectos[[#This Row],[PRYApath]])/5-1</f>
        <v>0</v>
      </c>
    </row>
    <row r="3742" spans="1:8" hidden="1" x14ac:dyDescent="0.3">
      <c r="A3742" t="s">
        <v>4659</v>
      </c>
      <c r="B3742" t="s">
        <v>4527</v>
      </c>
      <c r="C3742" t="s">
        <v>326</v>
      </c>
      <c r="D3742" t="s">
        <v>7530</v>
      </c>
      <c r="F37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2">
        <f>Tabla_Consulta_desde_proyectos[[#This Row],[PRYRAhoras]]-Tabla_Consulta_desde_proyectos[[#This Row],[Actuales]]</f>
        <v>0</v>
      </c>
      <c r="H3742">
        <f>LEN(Tabla_Consulta_desde_proyectos[[#This Row],[PRYApath]])/5-1</f>
        <v>1</v>
      </c>
    </row>
    <row r="3743" spans="1:8" hidden="1" x14ac:dyDescent="0.3">
      <c r="A3743" t="s">
        <v>4659</v>
      </c>
      <c r="B3743" t="s">
        <v>4528</v>
      </c>
      <c r="C3743" t="s">
        <v>1087</v>
      </c>
      <c r="D3743" t="s">
        <v>7531</v>
      </c>
      <c r="F37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3">
        <f>Tabla_Consulta_desde_proyectos[[#This Row],[PRYRAhoras]]-Tabla_Consulta_desde_proyectos[[#This Row],[Actuales]]</f>
        <v>0</v>
      </c>
      <c r="H3743">
        <f>LEN(Tabla_Consulta_desde_proyectos[[#This Row],[PRYApath]])/5-1</f>
        <v>1</v>
      </c>
    </row>
    <row r="3744" spans="1:8" hidden="1" x14ac:dyDescent="0.3">
      <c r="A3744" t="s">
        <v>4659</v>
      </c>
      <c r="B3744" t="s">
        <v>4529</v>
      </c>
      <c r="C3744" t="s">
        <v>1088</v>
      </c>
      <c r="D3744" t="s">
        <v>7532</v>
      </c>
      <c r="F37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4">
        <f>Tabla_Consulta_desde_proyectos[[#This Row],[PRYRAhoras]]-Tabla_Consulta_desde_proyectos[[#This Row],[Actuales]]</f>
        <v>0</v>
      </c>
      <c r="H3744">
        <f>LEN(Tabla_Consulta_desde_proyectos[[#This Row],[PRYApath]])/5-1</f>
        <v>1</v>
      </c>
    </row>
    <row r="3745" spans="1:8" hidden="1" x14ac:dyDescent="0.3">
      <c r="A3745" t="s">
        <v>4659</v>
      </c>
      <c r="B3745" t="s">
        <v>4530</v>
      </c>
      <c r="C3745" t="s">
        <v>1092</v>
      </c>
      <c r="D3745" t="s">
        <v>7533</v>
      </c>
      <c r="F37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5">
        <f>Tabla_Consulta_desde_proyectos[[#This Row],[PRYRAhoras]]-Tabla_Consulta_desde_proyectos[[#This Row],[Actuales]]</f>
        <v>0</v>
      </c>
      <c r="H3745">
        <f>LEN(Tabla_Consulta_desde_proyectos[[#This Row],[PRYApath]])/5-1</f>
        <v>1</v>
      </c>
    </row>
    <row r="3746" spans="1:8" hidden="1" x14ac:dyDescent="0.3">
      <c r="A3746" t="s">
        <v>4659</v>
      </c>
      <c r="B3746" t="s">
        <v>4531</v>
      </c>
      <c r="C3746" t="s">
        <v>1093</v>
      </c>
      <c r="D3746" t="s">
        <v>7534</v>
      </c>
      <c r="F37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6">
        <f>Tabla_Consulta_desde_proyectos[[#This Row],[PRYRAhoras]]-Tabla_Consulta_desde_proyectos[[#This Row],[Actuales]]</f>
        <v>0</v>
      </c>
      <c r="H3746">
        <f>LEN(Tabla_Consulta_desde_proyectos[[#This Row],[PRYApath]])/5-1</f>
        <v>1</v>
      </c>
    </row>
    <row r="3747" spans="1:8" hidden="1" x14ac:dyDescent="0.3">
      <c r="A3747" t="s">
        <v>4659</v>
      </c>
      <c r="B3747" t="s">
        <v>4532</v>
      </c>
      <c r="C3747" t="s">
        <v>1094</v>
      </c>
      <c r="D3747" t="s">
        <v>7535</v>
      </c>
      <c r="F37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7">
        <f>Tabla_Consulta_desde_proyectos[[#This Row],[PRYRAhoras]]-Tabla_Consulta_desde_proyectos[[#This Row],[Actuales]]</f>
        <v>0</v>
      </c>
      <c r="H3747">
        <f>LEN(Tabla_Consulta_desde_proyectos[[#This Row],[PRYApath]])/5-1</f>
        <v>1</v>
      </c>
    </row>
    <row r="3748" spans="1:8" hidden="1" x14ac:dyDescent="0.3">
      <c r="A3748" t="s">
        <v>4659</v>
      </c>
      <c r="B3748" t="s">
        <v>4533</v>
      </c>
      <c r="C3748" t="s">
        <v>3904</v>
      </c>
      <c r="D3748" t="s">
        <v>7970</v>
      </c>
      <c r="F37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8">
        <f>Tabla_Consulta_desde_proyectos[[#This Row],[PRYRAhoras]]-Tabla_Consulta_desde_proyectos[[#This Row],[Actuales]]</f>
        <v>0</v>
      </c>
      <c r="H3748">
        <f>LEN(Tabla_Consulta_desde_proyectos[[#This Row],[PRYApath]])/5-1</f>
        <v>1</v>
      </c>
    </row>
    <row r="3749" spans="1:8" hidden="1" x14ac:dyDescent="0.3">
      <c r="A3749" t="s">
        <v>4659</v>
      </c>
      <c r="B3749" t="s">
        <v>6418</v>
      </c>
      <c r="C3749" t="s">
        <v>7536</v>
      </c>
      <c r="D3749" t="s">
        <v>7971</v>
      </c>
      <c r="F37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49">
        <f>Tabla_Consulta_desde_proyectos[[#This Row],[PRYRAhoras]]-Tabla_Consulta_desde_proyectos[[#This Row],[Actuales]]</f>
        <v>0</v>
      </c>
      <c r="H3749">
        <f>LEN(Tabla_Consulta_desde_proyectos[[#This Row],[PRYApath]])/5-1</f>
        <v>0</v>
      </c>
    </row>
    <row r="3750" spans="1:8" hidden="1" x14ac:dyDescent="0.3">
      <c r="A3750" t="s">
        <v>4659</v>
      </c>
      <c r="B3750" t="s">
        <v>5029</v>
      </c>
      <c r="C3750" t="s">
        <v>326</v>
      </c>
      <c r="D3750" t="s">
        <v>7538</v>
      </c>
      <c r="F37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0">
        <f>Tabla_Consulta_desde_proyectos[[#This Row],[PRYRAhoras]]-Tabla_Consulta_desde_proyectos[[#This Row],[Actuales]]</f>
        <v>0</v>
      </c>
      <c r="H3750">
        <f>LEN(Tabla_Consulta_desde_proyectos[[#This Row],[PRYApath]])/5-1</f>
        <v>1</v>
      </c>
    </row>
    <row r="3751" spans="1:8" hidden="1" x14ac:dyDescent="0.3">
      <c r="A3751" t="s">
        <v>4659</v>
      </c>
      <c r="B3751" t="s">
        <v>5394</v>
      </c>
      <c r="C3751" t="s">
        <v>1087</v>
      </c>
      <c r="D3751" t="s">
        <v>7539</v>
      </c>
      <c r="F37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1">
        <f>Tabla_Consulta_desde_proyectos[[#This Row],[PRYRAhoras]]-Tabla_Consulta_desde_proyectos[[#This Row],[Actuales]]</f>
        <v>0</v>
      </c>
      <c r="H3751">
        <f>LEN(Tabla_Consulta_desde_proyectos[[#This Row],[PRYApath]])/5-1</f>
        <v>1</v>
      </c>
    </row>
    <row r="3752" spans="1:8" hidden="1" x14ac:dyDescent="0.3">
      <c r="A3752" t="s">
        <v>4659</v>
      </c>
      <c r="B3752" t="s">
        <v>7972</v>
      </c>
      <c r="C3752" t="s">
        <v>326</v>
      </c>
      <c r="D3752" t="s">
        <v>7541</v>
      </c>
      <c r="F37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2">
        <f>Tabla_Consulta_desde_proyectos[[#This Row],[PRYRAhoras]]-Tabla_Consulta_desde_proyectos[[#This Row],[Actuales]]</f>
        <v>0</v>
      </c>
      <c r="H3752">
        <f>LEN(Tabla_Consulta_desde_proyectos[[#This Row],[PRYApath]])/5-1</f>
        <v>2</v>
      </c>
    </row>
    <row r="3753" spans="1:8" hidden="1" x14ac:dyDescent="0.3">
      <c r="A3753" t="s">
        <v>4659</v>
      </c>
      <c r="B3753" t="s">
        <v>7973</v>
      </c>
      <c r="C3753" t="s">
        <v>1087</v>
      </c>
      <c r="D3753" t="s">
        <v>7543</v>
      </c>
      <c r="F37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3">
        <f>Tabla_Consulta_desde_proyectos[[#This Row],[PRYRAhoras]]-Tabla_Consulta_desde_proyectos[[#This Row],[Actuales]]</f>
        <v>0</v>
      </c>
      <c r="H3753">
        <f>LEN(Tabla_Consulta_desde_proyectos[[#This Row],[PRYApath]])/5-1</f>
        <v>2</v>
      </c>
    </row>
    <row r="3754" spans="1:8" hidden="1" x14ac:dyDescent="0.3">
      <c r="A3754" t="s">
        <v>4659</v>
      </c>
      <c r="B3754" t="s">
        <v>7974</v>
      </c>
      <c r="C3754" t="s">
        <v>1088</v>
      </c>
      <c r="D3754" t="s">
        <v>7545</v>
      </c>
      <c r="F37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4">
        <f>Tabla_Consulta_desde_proyectos[[#This Row],[PRYRAhoras]]-Tabla_Consulta_desde_proyectos[[#This Row],[Actuales]]</f>
        <v>0</v>
      </c>
      <c r="H3754">
        <f>LEN(Tabla_Consulta_desde_proyectos[[#This Row],[PRYApath]])/5-1</f>
        <v>2</v>
      </c>
    </row>
    <row r="3755" spans="1:8" hidden="1" x14ac:dyDescent="0.3">
      <c r="A3755" t="s">
        <v>4659</v>
      </c>
      <c r="B3755" t="s">
        <v>5030</v>
      </c>
      <c r="C3755" t="s">
        <v>1088</v>
      </c>
      <c r="D3755" t="s">
        <v>7110</v>
      </c>
      <c r="F37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5">
        <f>Tabla_Consulta_desde_proyectos[[#This Row],[PRYRAhoras]]-Tabla_Consulta_desde_proyectos[[#This Row],[Actuales]]</f>
        <v>0</v>
      </c>
      <c r="H3755">
        <f>LEN(Tabla_Consulta_desde_proyectos[[#This Row],[PRYApath]])/5-1</f>
        <v>1</v>
      </c>
    </row>
    <row r="3756" spans="1:8" hidden="1" x14ac:dyDescent="0.3">
      <c r="A3756" t="s">
        <v>4659</v>
      </c>
      <c r="B3756" t="s">
        <v>5031</v>
      </c>
      <c r="C3756" t="s">
        <v>1092</v>
      </c>
      <c r="D3756" t="s">
        <v>7133</v>
      </c>
      <c r="F37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6">
        <f>Tabla_Consulta_desde_proyectos[[#This Row],[PRYRAhoras]]-Tabla_Consulta_desde_proyectos[[#This Row],[Actuales]]</f>
        <v>0</v>
      </c>
      <c r="H3756">
        <f>LEN(Tabla_Consulta_desde_proyectos[[#This Row],[PRYApath]])/5-1</f>
        <v>1</v>
      </c>
    </row>
    <row r="3757" spans="1:8" hidden="1" x14ac:dyDescent="0.3">
      <c r="A3757" t="s">
        <v>4659</v>
      </c>
      <c r="B3757" t="s">
        <v>5397</v>
      </c>
      <c r="C3757" t="s">
        <v>1093</v>
      </c>
      <c r="D3757" t="s">
        <v>7134</v>
      </c>
      <c r="F37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7">
        <f>Tabla_Consulta_desde_proyectos[[#This Row],[PRYRAhoras]]-Tabla_Consulta_desde_proyectos[[#This Row],[Actuales]]</f>
        <v>0</v>
      </c>
      <c r="H3757">
        <f>LEN(Tabla_Consulta_desde_proyectos[[#This Row],[PRYApath]])/5-1</f>
        <v>1</v>
      </c>
    </row>
    <row r="3758" spans="1:8" hidden="1" x14ac:dyDescent="0.3">
      <c r="A3758" t="s">
        <v>4659</v>
      </c>
      <c r="B3758" t="s">
        <v>5398</v>
      </c>
      <c r="C3758" t="s">
        <v>1094</v>
      </c>
      <c r="D3758" t="s">
        <v>7122</v>
      </c>
      <c r="F37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8">
        <f>Tabla_Consulta_desde_proyectos[[#This Row],[PRYRAhoras]]-Tabla_Consulta_desde_proyectos[[#This Row],[Actuales]]</f>
        <v>0</v>
      </c>
      <c r="H3758">
        <f>LEN(Tabla_Consulta_desde_proyectos[[#This Row],[PRYApath]])/5-1</f>
        <v>1</v>
      </c>
    </row>
    <row r="3759" spans="1:8" hidden="1" x14ac:dyDescent="0.3">
      <c r="A3759" t="s">
        <v>4659</v>
      </c>
      <c r="B3759" t="s">
        <v>7975</v>
      </c>
      <c r="C3759" t="s">
        <v>326</v>
      </c>
      <c r="D3759" t="s">
        <v>7547</v>
      </c>
      <c r="F37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59">
        <f>Tabla_Consulta_desde_proyectos[[#This Row],[PRYRAhoras]]-Tabla_Consulta_desde_proyectos[[#This Row],[Actuales]]</f>
        <v>0</v>
      </c>
      <c r="H3759">
        <f>LEN(Tabla_Consulta_desde_proyectos[[#This Row],[PRYApath]])/5-1</f>
        <v>2</v>
      </c>
    </row>
    <row r="3760" spans="1:8" hidden="1" x14ac:dyDescent="0.3">
      <c r="A3760" t="s">
        <v>4659</v>
      </c>
      <c r="B3760" t="s">
        <v>7976</v>
      </c>
      <c r="C3760" t="s">
        <v>1087</v>
      </c>
      <c r="D3760" t="s">
        <v>7549</v>
      </c>
      <c r="F37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60">
        <f>Tabla_Consulta_desde_proyectos[[#This Row],[PRYRAhoras]]-Tabla_Consulta_desde_proyectos[[#This Row],[Actuales]]</f>
        <v>0</v>
      </c>
      <c r="H3760">
        <f>LEN(Tabla_Consulta_desde_proyectos[[#This Row],[PRYApath]])/5-1</f>
        <v>2</v>
      </c>
    </row>
    <row r="3761" spans="1:8" hidden="1" x14ac:dyDescent="0.3">
      <c r="A3761" t="s">
        <v>4659</v>
      </c>
      <c r="B3761" t="s">
        <v>7977</v>
      </c>
      <c r="C3761" t="s">
        <v>1088</v>
      </c>
      <c r="D3761" t="s">
        <v>7551</v>
      </c>
      <c r="F37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61">
        <f>Tabla_Consulta_desde_proyectos[[#This Row],[PRYRAhoras]]-Tabla_Consulta_desde_proyectos[[#This Row],[Actuales]]</f>
        <v>0</v>
      </c>
      <c r="H3761">
        <f>LEN(Tabla_Consulta_desde_proyectos[[#This Row],[PRYApath]])/5-1</f>
        <v>2</v>
      </c>
    </row>
    <row r="3762" spans="1:8" hidden="1" x14ac:dyDescent="0.3">
      <c r="A3762" t="s">
        <v>4659</v>
      </c>
      <c r="B3762" t="s">
        <v>5032</v>
      </c>
      <c r="C3762" t="s">
        <v>3904</v>
      </c>
      <c r="D3762" t="s">
        <v>7552</v>
      </c>
      <c r="F37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62">
        <f>Tabla_Consulta_desde_proyectos[[#This Row],[PRYRAhoras]]-Tabla_Consulta_desde_proyectos[[#This Row],[Actuales]]</f>
        <v>0</v>
      </c>
      <c r="H3762">
        <f>LEN(Tabla_Consulta_desde_proyectos[[#This Row],[PRYApath]])/5-1</f>
        <v>1</v>
      </c>
    </row>
    <row r="3763" spans="1:8" hidden="1" x14ac:dyDescent="0.3">
      <c r="A3763" t="s">
        <v>4659</v>
      </c>
      <c r="B3763" t="s">
        <v>6422</v>
      </c>
      <c r="C3763" t="s">
        <v>7128</v>
      </c>
      <c r="D3763" t="s">
        <v>7129</v>
      </c>
      <c r="E3763">
        <v>289.31</v>
      </c>
      <c r="F37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289.31</v>
      </c>
      <c r="G3763">
        <f>Tabla_Consulta_desde_proyectos[[#This Row],[PRYRAhoras]]-Tabla_Consulta_desde_proyectos[[#This Row],[Actuales]]</f>
        <v>0</v>
      </c>
      <c r="H3763">
        <f>LEN(Tabla_Consulta_desde_proyectos[[#This Row],[PRYApath]])/5-1</f>
        <v>0</v>
      </c>
    </row>
    <row r="3764" spans="1:8" hidden="1" x14ac:dyDescent="0.3">
      <c r="A3764" t="s">
        <v>4659</v>
      </c>
      <c r="B3764" t="s">
        <v>5951</v>
      </c>
      <c r="C3764" t="s">
        <v>326</v>
      </c>
      <c r="D3764" t="s">
        <v>7130</v>
      </c>
      <c r="E3764">
        <v>2.5</v>
      </c>
      <c r="F37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3764">
        <f>Tabla_Consulta_desde_proyectos[[#This Row],[PRYRAhoras]]-Tabla_Consulta_desde_proyectos[[#This Row],[Actuales]]</f>
        <v>0</v>
      </c>
      <c r="H3764">
        <f>LEN(Tabla_Consulta_desde_proyectos[[#This Row],[PRYApath]])/5-1</f>
        <v>1</v>
      </c>
    </row>
    <row r="3765" spans="1:8" hidden="1" x14ac:dyDescent="0.3">
      <c r="A3765" t="s">
        <v>4659</v>
      </c>
      <c r="B3765" t="s">
        <v>5952</v>
      </c>
      <c r="C3765" t="s">
        <v>1087</v>
      </c>
      <c r="D3765" t="s">
        <v>7131</v>
      </c>
      <c r="E3765">
        <v>125.31</v>
      </c>
      <c r="F37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125.31</v>
      </c>
      <c r="G3765">
        <f>Tabla_Consulta_desde_proyectos[[#This Row],[PRYRAhoras]]-Tabla_Consulta_desde_proyectos[[#This Row],[Actuales]]</f>
        <v>0</v>
      </c>
      <c r="H3765">
        <f>LEN(Tabla_Consulta_desde_proyectos[[#This Row],[PRYApath]])/5-1</f>
        <v>1</v>
      </c>
    </row>
    <row r="3766" spans="1:8" hidden="1" x14ac:dyDescent="0.3">
      <c r="A3766" t="s">
        <v>4659</v>
      </c>
      <c r="B3766" t="s">
        <v>5953</v>
      </c>
      <c r="C3766" t="s">
        <v>1088</v>
      </c>
      <c r="D3766" t="s">
        <v>7132</v>
      </c>
      <c r="E3766">
        <v>64.75</v>
      </c>
      <c r="F37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64.75</v>
      </c>
      <c r="G3766">
        <f>Tabla_Consulta_desde_proyectos[[#This Row],[PRYRAhoras]]-Tabla_Consulta_desde_proyectos[[#This Row],[Actuales]]</f>
        <v>0</v>
      </c>
      <c r="H3766">
        <f>LEN(Tabla_Consulta_desde_proyectos[[#This Row],[PRYApath]])/5-1</f>
        <v>1</v>
      </c>
    </row>
    <row r="3767" spans="1:8" hidden="1" x14ac:dyDescent="0.3">
      <c r="A3767" t="s">
        <v>4659</v>
      </c>
      <c r="B3767" t="s">
        <v>5954</v>
      </c>
      <c r="C3767" t="s">
        <v>1092</v>
      </c>
      <c r="D3767" t="s">
        <v>7133</v>
      </c>
      <c r="E3767">
        <v>1.5</v>
      </c>
      <c r="F37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3767">
        <f>Tabla_Consulta_desde_proyectos[[#This Row],[PRYRAhoras]]-Tabla_Consulta_desde_proyectos[[#This Row],[Actuales]]</f>
        <v>0</v>
      </c>
      <c r="H3767">
        <f>LEN(Tabla_Consulta_desde_proyectos[[#This Row],[PRYApath]])/5-1</f>
        <v>1</v>
      </c>
    </row>
    <row r="3768" spans="1:8" hidden="1" x14ac:dyDescent="0.3">
      <c r="A3768" t="s">
        <v>4659</v>
      </c>
      <c r="B3768" t="s">
        <v>5955</v>
      </c>
      <c r="C3768" t="s">
        <v>1093</v>
      </c>
      <c r="D3768" t="s">
        <v>7134</v>
      </c>
      <c r="E3768">
        <v>22.5</v>
      </c>
      <c r="F37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22.5</v>
      </c>
      <c r="G3768">
        <f>Tabla_Consulta_desde_proyectos[[#This Row],[PRYRAhoras]]-Tabla_Consulta_desde_proyectos[[#This Row],[Actuales]]</f>
        <v>0</v>
      </c>
      <c r="H3768">
        <f>LEN(Tabla_Consulta_desde_proyectos[[#This Row],[PRYApath]])/5-1</f>
        <v>1</v>
      </c>
    </row>
    <row r="3769" spans="1:8" hidden="1" x14ac:dyDescent="0.3">
      <c r="A3769" t="s">
        <v>4659</v>
      </c>
      <c r="B3769" t="s">
        <v>5956</v>
      </c>
      <c r="C3769" t="s">
        <v>1094</v>
      </c>
      <c r="D3769" t="s">
        <v>7135</v>
      </c>
      <c r="E3769">
        <v>6.25</v>
      </c>
      <c r="F37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6.25</v>
      </c>
      <c r="G3769">
        <f>Tabla_Consulta_desde_proyectos[[#This Row],[PRYRAhoras]]-Tabla_Consulta_desde_proyectos[[#This Row],[Actuales]]</f>
        <v>0</v>
      </c>
      <c r="H3769">
        <f>LEN(Tabla_Consulta_desde_proyectos[[#This Row],[PRYApath]])/5-1</f>
        <v>1</v>
      </c>
    </row>
    <row r="3770" spans="1:8" hidden="1" x14ac:dyDescent="0.3">
      <c r="A3770" t="s">
        <v>4659</v>
      </c>
      <c r="B3770" t="s">
        <v>5957</v>
      </c>
      <c r="C3770" t="s">
        <v>3904</v>
      </c>
      <c r="D3770" t="s">
        <v>7136</v>
      </c>
      <c r="E3770">
        <v>45.5</v>
      </c>
      <c r="F37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45.5</v>
      </c>
      <c r="G3770">
        <f>Tabla_Consulta_desde_proyectos[[#This Row],[PRYRAhoras]]-Tabla_Consulta_desde_proyectos[[#This Row],[Actuales]]</f>
        <v>0</v>
      </c>
      <c r="H3770">
        <f>LEN(Tabla_Consulta_desde_proyectos[[#This Row],[PRYApath]])/5-1</f>
        <v>1</v>
      </c>
    </row>
    <row r="3771" spans="1:8" hidden="1" x14ac:dyDescent="0.3">
      <c r="A3771" t="s">
        <v>4659</v>
      </c>
      <c r="B3771" t="s">
        <v>5958</v>
      </c>
      <c r="C3771" t="s">
        <v>3905</v>
      </c>
      <c r="D3771" t="s">
        <v>7137</v>
      </c>
      <c r="E3771">
        <v>21</v>
      </c>
      <c r="F37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</v>
      </c>
      <c r="G3771">
        <f>Tabla_Consulta_desde_proyectos[[#This Row],[PRYRAhoras]]-Tabla_Consulta_desde_proyectos[[#This Row],[Actuales]]</f>
        <v>0</v>
      </c>
      <c r="H3771">
        <f>LEN(Tabla_Consulta_desde_proyectos[[#This Row],[PRYApath]])/5-1</f>
        <v>1</v>
      </c>
    </row>
    <row r="3772" spans="1:8" hidden="1" x14ac:dyDescent="0.3">
      <c r="A3772" t="s">
        <v>1036</v>
      </c>
      <c r="B3772" t="s">
        <v>1085</v>
      </c>
      <c r="C3772" t="s">
        <v>7978</v>
      </c>
      <c r="D3772" t="s">
        <v>7979</v>
      </c>
      <c r="E3772">
        <v>3</v>
      </c>
      <c r="F37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772">
        <f>Tabla_Consulta_desde_proyectos[[#This Row],[PRYRAhoras]]-Tabla_Consulta_desde_proyectos[[#This Row],[Actuales]]</f>
        <v>0</v>
      </c>
      <c r="H3772">
        <f>LEN(Tabla_Consulta_desde_proyectos[[#This Row],[PRYApath]])/5-1</f>
        <v>0</v>
      </c>
    </row>
    <row r="3773" spans="1:8" hidden="1" x14ac:dyDescent="0.3">
      <c r="A3773" t="s">
        <v>1036</v>
      </c>
      <c r="B3773" t="s">
        <v>1086</v>
      </c>
      <c r="C3773" t="s">
        <v>7037</v>
      </c>
      <c r="D3773" t="s">
        <v>7038</v>
      </c>
      <c r="F37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3">
        <f>Tabla_Consulta_desde_proyectos[[#This Row],[PRYRAhoras]]-Tabla_Consulta_desde_proyectos[[#This Row],[Actuales]]</f>
        <v>0</v>
      </c>
      <c r="H3773">
        <f>LEN(Tabla_Consulta_desde_proyectos[[#This Row],[PRYApath]])/5-1</f>
        <v>1</v>
      </c>
    </row>
    <row r="3774" spans="1:8" hidden="1" x14ac:dyDescent="0.3">
      <c r="A3774" t="s">
        <v>1036</v>
      </c>
      <c r="B3774" t="s">
        <v>4925</v>
      </c>
      <c r="C3774" t="s">
        <v>326</v>
      </c>
      <c r="D3774" t="s">
        <v>7039</v>
      </c>
      <c r="F37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4">
        <f>Tabla_Consulta_desde_proyectos[[#This Row],[PRYRAhoras]]-Tabla_Consulta_desde_proyectos[[#This Row],[Actuales]]</f>
        <v>0</v>
      </c>
      <c r="H3774">
        <f>LEN(Tabla_Consulta_desde_proyectos[[#This Row],[PRYApath]])/5-1</f>
        <v>2</v>
      </c>
    </row>
    <row r="3775" spans="1:8" hidden="1" x14ac:dyDescent="0.3">
      <c r="A3775" t="s">
        <v>1036</v>
      </c>
      <c r="B3775" t="s">
        <v>4926</v>
      </c>
      <c r="C3775" t="s">
        <v>1087</v>
      </c>
      <c r="D3775" t="s">
        <v>7040</v>
      </c>
      <c r="F37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5">
        <f>Tabla_Consulta_desde_proyectos[[#This Row],[PRYRAhoras]]-Tabla_Consulta_desde_proyectos[[#This Row],[Actuales]]</f>
        <v>0</v>
      </c>
      <c r="H3775">
        <f>LEN(Tabla_Consulta_desde_proyectos[[#This Row],[PRYApath]])/5-1</f>
        <v>2</v>
      </c>
    </row>
    <row r="3776" spans="1:8" hidden="1" x14ac:dyDescent="0.3">
      <c r="A3776" t="s">
        <v>1036</v>
      </c>
      <c r="B3776" t="s">
        <v>4927</v>
      </c>
      <c r="C3776" t="s">
        <v>1088</v>
      </c>
      <c r="D3776" t="s">
        <v>7041</v>
      </c>
      <c r="F37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6">
        <f>Tabla_Consulta_desde_proyectos[[#This Row],[PRYRAhoras]]-Tabla_Consulta_desde_proyectos[[#This Row],[Actuales]]</f>
        <v>0</v>
      </c>
      <c r="H3776">
        <f>LEN(Tabla_Consulta_desde_proyectos[[#This Row],[PRYApath]])/5-1</f>
        <v>2</v>
      </c>
    </row>
    <row r="3777" spans="1:8" hidden="1" x14ac:dyDescent="0.3">
      <c r="A3777" t="s">
        <v>1036</v>
      </c>
      <c r="B3777" t="s">
        <v>1097</v>
      </c>
      <c r="C3777" t="s">
        <v>7042</v>
      </c>
      <c r="D3777" t="s">
        <v>7043</v>
      </c>
      <c r="F37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7">
        <f>Tabla_Consulta_desde_proyectos[[#This Row],[PRYRAhoras]]-Tabla_Consulta_desde_proyectos[[#This Row],[Actuales]]</f>
        <v>0</v>
      </c>
      <c r="H3777">
        <f>LEN(Tabla_Consulta_desde_proyectos[[#This Row],[PRYApath]])/5-1</f>
        <v>1</v>
      </c>
    </row>
    <row r="3778" spans="1:8" hidden="1" x14ac:dyDescent="0.3">
      <c r="A3778" t="s">
        <v>1036</v>
      </c>
      <c r="B3778" t="s">
        <v>4928</v>
      </c>
      <c r="C3778" t="s">
        <v>326</v>
      </c>
      <c r="D3778" t="s">
        <v>7044</v>
      </c>
      <c r="F37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8">
        <f>Tabla_Consulta_desde_proyectos[[#This Row],[PRYRAhoras]]-Tabla_Consulta_desde_proyectos[[#This Row],[Actuales]]</f>
        <v>0</v>
      </c>
      <c r="H3778">
        <f>LEN(Tabla_Consulta_desde_proyectos[[#This Row],[PRYApath]])/5-1</f>
        <v>2</v>
      </c>
    </row>
    <row r="3779" spans="1:8" hidden="1" x14ac:dyDescent="0.3">
      <c r="A3779" t="s">
        <v>1036</v>
      </c>
      <c r="B3779" t="s">
        <v>4929</v>
      </c>
      <c r="C3779" t="s">
        <v>1087</v>
      </c>
      <c r="D3779" t="s">
        <v>7039</v>
      </c>
      <c r="F37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79">
        <f>Tabla_Consulta_desde_proyectos[[#This Row],[PRYRAhoras]]-Tabla_Consulta_desde_proyectos[[#This Row],[Actuales]]</f>
        <v>0</v>
      </c>
      <c r="H3779">
        <f>LEN(Tabla_Consulta_desde_proyectos[[#This Row],[PRYApath]])/5-1</f>
        <v>2</v>
      </c>
    </row>
    <row r="3780" spans="1:8" hidden="1" x14ac:dyDescent="0.3">
      <c r="A3780" t="s">
        <v>1036</v>
      </c>
      <c r="B3780" t="s">
        <v>5008</v>
      </c>
      <c r="C3780" t="s">
        <v>1088</v>
      </c>
      <c r="D3780" t="s">
        <v>7040</v>
      </c>
      <c r="F37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0">
        <f>Tabla_Consulta_desde_proyectos[[#This Row],[PRYRAhoras]]-Tabla_Consulta_desde_proyectos[[#This Row],[Actuales]]</f>
        <v>0</v>
      </c>
      <c r="H3780">
        <f>LEN(Tabla_Consulta_desde_proyectos[[#This Row],[PRYApath]])/5-1</f>
        <v>2</v>
      </c>
    </row>
    <row r="3781" spans="1:8" hidden="1" x14ac:dyDescent="0.3">
      <c r="A3781" t="s">
        <v>1036</v>
      </c>
      <c r="B3781" t="s">
        <v>5009</v>
      </c>
      <c r="C3781" t="s">
        <v>1092</v>
      </c>
      <c r="D3781" t="s">
        <v>7041</v>
      </c>
      <c r="F37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1">
        <f>Tabla_Consulta_desde_proyectos[[#This Row],[PRYRAhoras]]-Tabla_Consulta_desde_proyectos[[#This Row],[Actuales]]</f>
        <v>0</v>
      </c>
      <c r="H3781">
        <f>LEN(Tabla_Consulta_desde_proyectos[[#This Row],[PRYApath]])/5-1</f>
        <v>2</v>
      </c>
    </row>
    <row r="3782" spans="1:8" hidden="1" x14ac:dyDescent="0.3">
      <c r="A3782" t="s">
        <v>1036</v>
      </c>
      <c r="B3782" t="s">
        <v>1098</v>
      </c>
      <c r="C3782" t="s">
        <v>7045</v>
      </c>
      <c r="D3782" t="s">
        <v>7046</v>
      </c>
      <c r="E3782">
        <v>2</v>
      </c>
      <c r="F37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782">
        <f>Tabla_Consulta_desde_proyectos[[#This Row],[PRYRAhoras]]-Tabla_Consulta_desde_proyectos[[#This Row],[Actuales]]</f>
        <v>0</v>
      </c>
      <c r="H3782">
        <f>LEN(Tabla_Consulta_desde_proyectos[[#This Row],[PRYApath]])/5-1</f>
        <v>1</v>
      </c>
    </row>
    <row r="3783" spans="1:8" hidden="1" x14ac:dyDescent="0.3">
      <c r="A3783" t="s">
        <v>1036</v>
      </c>
      <c r="B3783" t="s">
        <v>4930</v>
      </c>
      <c r="C3783" t="s">
        <v>326</v>
      </c>
      <c r="D3783" t="s">
        <v>7039</v>
      </c>
      <c r="E3783">
        <v>2</v>
      </c>
      <c r="F37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783">
        <f>Tabla_Consulta_desde_proyectos[[#This Row],[PRYRAhoras]]-Tabla_Consulta_desde_proyectos[[#This Row],[Actuales]]</f>
        <v>0</v>
      </c>
      <c r="H3783">
        <f>LEN(Tabla_Consulta_desde_proyectos[[#This Row],[PRYApath]])/5-1</f>
        <v>2</v>
      </c>
    </row>
    <row r="3784" spans="1:8" hidden="1" x14ac:dyDescent="0.3">
      <c r="A3784" t="s">
        <v>1036</v>
      </c>
      <c r="B3784" t="s">
        <v>4931</v>
      </c>
      <c r="C3784" t="s">
        <v>1087</v>
      </c>
      <c r="D3784" t="s">
        <v>7040</v>
      </c>
      <c r="F37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4">
        <f>Tabla_Consulta_desde_proyectos[[#This Row],[PRYRAhoras]]-Tabla_Consulta_desde_proyectos[[#This Row],[Actuales]]</f>
        <v>0</v>
      </c>
      <c r="H3784">
        <f>LEN(Tabla_Consulta_desde_proyectos[[#This Row],[PRYApath]])/5-1</f>
        <v>2</v>
      </c>
    </row>
    <row r="3785" spans="1:8" hidden="1" x14ac:dyDescent="0.3">
      <c r="A3785" t="s">
        <v>1036</v>
      </c>
      <c r="B3785" t="s">
        <v>4932</v>
      </c>
      <c r="C3785" t="s">
        <v>1088</v>
      </c>
      <c r="D3785" t="s">
        <v>7041</v>
      </c>
      <c r="F37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5">
        <f>Tabla_Consulta_desde_proyectos[[#This Row],[PRYRAhoras]]-Tabla_Consulta_desde_proyectos[[#This Row],[Actuales]]</f>
        <v>0</v>
      </c>
      <c r="H3785">
        <f>LEN(Tabla_Consulta_desde_proyectos[[#This Row],[PRYApath]])/5-1</f>
        <v>2</v>
      </c>
    </row>
    <row r="3786" spans="1:8" hidden="1" x14ac:dyDescent="0.3">
      <c r="A3786" t="s">
        <v>1036</v>
      </c>
      <c r="B3786" t="s">
        <v>1099</v>
      </c>
      <c r="C3786" t="s">
        <v>7047</v>
      </c>
      <c r="D3786" t="s">
        <v>7048</v>
      </c>
      <c r="E3786">
        <v>1</v>
      </c>
      <c r="F37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786">
        <f>Tabla_Consulta_desde_proyectos[[#This Row],[PRYRAhoras]]-Tabla_Consulta_desde_proyectos[[#This Row],[Actuales]]</f>
        <v>0</v>
      </c>
      <c r="H3786">
        <f>LEN(Tabla_Consulta_desde_proyectos[[#This Row],[PRYApath]])/5-1</f>
        <v>1</v>
      </c>
    </row>
    <row r="3787" spans="1:8" hidden="1" x14ac:dyDescent="0.3">
      <c r="A3787" t="s">
        <v>1036</v>
      </c>
      <c r="B3787" t="s">
        <v>4933</v>
      </c>
      <c r="C3787" t="s">
        <v>326</v>
      </c>
      <c r="D3787" t="s">
        <v>7039</v>
      </c>
      <c r="F37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7">
        <f>Tabla_Consulta_desde_proyectos[[#This Row],[PRYRAhoras]]-Tabla_Consulta_desde_proyectos[[#This Row],[Actuales]]</f>
        <v>0</v>
      </c>
      <c r="H3787">
        <f>LEN(Tabla_Consulta_desde_proyectos[[#This Row],[PRYApath]])/5-1</f>
        <v>2</v>
      </c>
    </row>
    <row r="3788" spans="1:8" hidden="1" x14ac:dyDescent="0.3">
      <c r="A3788" t="s">
        <v>1036</v>
      </c>
      <c r="B3788" t="s">
        <v>4934</v>
      </c>
      <c r="C3788" t="s">
        <v>1087</v>
      </c>
      <c r="D3788" t="s">
        <v>7040</v>
      </c>
      <c r="F37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8">
        <f>Tabla_Consulta_desde_proyectos[[#This Row],[PRYRAhoras]]-Tabla_Consulta_desde_proyectos[[#This Row],[Actuales]]</f>
        <v>0</v>
      </c>
      <c r="H3788">
        <f>LEN(Tabla_Consulta_desde_proyectos[[#This Row],[PRYApath]])/5-1</f>
        <v>2</v>
      </c>
    </row>
    <row r="3789" spans="1:8" hidden="1" x14ac:dyDescent="0.3">
      <c r="A3789" t="s">
        <v>1036</v>
      </c>
      <c r="B3789" t="s">
        <v>4935</v>
      </c>
      <c r="C3789" t="s">
        <v>1088</v>
      </c>
      <c r="D3789" t="s">
        <v>7049</v>
      </c>
      <c r="F37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89">
        <f>Tabla_Consulta_desde_proyectos[[#This Row],[PRYRAhoras]]-Tabla_Consulta_desde_proyectos[[#This Row],[Actuales]]</f>
        <v>0</v>
      </c>
      <c r="H3789">
        <f>LEN(Tabla_Consulta_desde_proyectos[[#This Row],[PRYApath]])/5-1</f>
        <v>2</v>
      </c>
    </row>
    <row r="3790" spans="1:8" hidden="1" x14ac:dyDescent="0.3">
      <c r="A3790" t="s">
        <v>1036</v>
      </c>
      <c r="B3790" t="s">
        <v>4936</v>
      </c>
      <c r="C3790" t="s">
        <v>1092</v>
      </c>
      <c r="D3790" t="s">
        <v>7050</v>
      </c>
      <c r="F37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0">
        <f>Tabla_Consulta_desde_proyectos[[#This Row],[PRYRAhoras]]-Tabla_Consulta_desde_proyectos[[#This Row],[Actuales]]</f>
        <v>0</v>
      </c>
      <c r="H3790">
        <f>LEN(Tabla_Consulta_desde_proyectos[[#This Row],[PRYApath]])/5-1</f>
        <v>2</v>
      </c>
    </row>
    <row r="3791" spans="1:8" hidden="1" x14ac:dyDescent="0.3">
      <c r="A3791" t="s">
        <v>1036</v>
      </c>
      <c r="B3791" t="s">
        <v>4937</v>
      </c>
      <c r="C3791" t="s">
        <v>1093</v>
      </c>
      <c r="D3791" t="s">
        <v>7051</v>
      </c>
      <c r="E3791">
        <v>1</v>
      </c>
      <c r="F37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791">
        <f>Tabla_Consulta_desde_proyectos[[#This Row],[PRYRAhoras]]-Tabla_Consulta_desde_proyectos[[#This Row],[Actuales]]</f>
        <v>0</v>
      </c>
      <c r="H3791">
        <f>LEN(Tabla_Consulta_desde_proyectos[[#This Row],[PRYApath]])/5-1</f>
        <v>2</v>
      </c>
    </row>
    <row r="3792" spans="1:8" hidden="1" x14ac:dyDescent="0.3">
      <c r="A3792" t="s">
        <v>1036</v>
      </c>
      <c r="B3792" t="s">
        <v>4938</v>
      </c>
      <c r="C3792" t="s">
        <v>1094</v>
      </c>
      <c r="D3792" t="s">
        <v>7052</v>
      </c>
      <c r="F37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2">
        <f>Tabla_Consulta_desde_proyectos[[#This Row],[PRYRAhoras]]-Tabla_Consulta_desde_proyectos[[#This Row],[Actuales]]</f>
        <v>0</v>
      </c>
      <c r="H3792">
        <f>LEN(Tabla_Consulta_desde_proyectos[[#This Row],[PRYApath]])/5-1</f>
        <v>2</v>
      </c>
    </row>
    <row r="3793" spans="1:8" hidden="1" x14ac:dyDescent="0.3">
      <c r="A3793" t="s">
        <v>1036</v>
      </c>
      <c r="B3793" t="s">
        <v>1100</v>
      </c>
      <c r="C3793" t="s">
        <v>7053</v>
      </c>
      <c r="D3793" t="s">
        <v>7054</v>
      </c>
      <c r="F37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3">
        <f>Tabla_Consulta_desde_proyectos[[#This Row],[PRYRAhoras]]-Tabla_Consulta_desde_proyectos[[#This Row],[Actuales]]</f>
        <v>0</v>
      </c>
      <c r="H3793">
        <f>LEN(Tabla_Consulta_desde_proyectos[[#This Row],[PRYApath]])/5-1</f>
        <v>1</v>
      </c>
    </row>
    <row r="3794" spans="1:8" hidden="1" x14ac:dyDescent="0.3">
      <c r="A3794" t="s">
        <v>1036</v>
      </c>
      <c r="B3794" t="s">
        <v>4939</v>
      </c>
      <c r="C3794" t="s">
        <v>326</v>
      </c>
      <c r="D3794" t="s">
        <v>7055</v>
      </c>
      <c r="F37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4">
        <f>Tabla_Consulta_desde_proyectos[[#This Row],[PRYRAhoras]]-Tabla_Consulta_desde_proyectos[[#This Row],[Actuales]]</f>
        <v>0</v>
      </c>
      <c r="H3794">
        <f>LEN(Tabla_Consulta_desde_proyectos[[#This Row],[PRYApath]])/5-1</f>
        <v>2</v>
      </c>
    </row>
    <row r="3795" spans="1:8" hidden="1" x14ac:dyDescent="0.3">
      <c r="A3795" t="s">
        <v>1036</v>
      </c>
      <c r="B3795" t="s">
        <v>4940</v>
      </c>
      <c r="C3795" t="s">
        <v>1087</v>
      </c>
      <c r="D3795" t="s">
        <v>7041</v>
      </c>
      <c r="F37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5">
        <f>Tabla_Consulta_desde_proyectos[[#This Row],[PRYRAhoras]]-Tabla_Consulta_desde_proyectos[[#This Row],[Actuales]]</f>
        <v>0</v>
      </c>
      <c r="H3795">
        <f>LEN(Tabla_Consulta_desde_proyectos[[#This Row],[PRYApath]])/5-1</f>
        <v>2</v>
      </c>
    </row>
    <row r="3796" spans="1:8" hidden="1" x14ac:dyDescent="0.3">
      <c r="A3796" t="s">
        <v>1036</v>
      </c>
      <c r="B3796" t="s">
        <v>4941</v>
      </c>
      <c r="C3796" t="s">
        <v>1088</v>
      </c>
      <c r="D3796" t="s">
        <v>7039</v>
      </c>
      <c r="F37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6">
        <f>Tabla_Consulta_desde_proyectos[[#This Row],[PRYRAhoras]]-Tabla_Consulta_desde_proyectos[[#This Row],[Actuales]]</f>
        <v>0</v>
      </c>
      <c r="H3796">
        <f>LEN(Tabla_Consulta_desde_proyectos[[#This Row],[PRYApath]])/5-1</f>
        <v>2</v>
      </c>
    </row>
    <row r="3797" spans="1:8" hidden="1" x14ac:dyDescent="0.3">
      <c r="A3797" t="s">
        <v>1036</v>
      </c>
      <c r="B3797" t="s">
        <v>4942</v>
      </c>
      <c r="C3797" t="s">
        <v>1092</v>
      </c>
      <c r="D3797" t="s">
        <v>7040</v>
      </c>
      <c r="F37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7">
        <f>Tabla_Consulta_desde_proyectos[[#This Row],[PRYRAhoras]]-Tabla_Consulta_desde_proyectos[[#This Row],[Actuales]]</f>
        <v>0</v>
      </c>
      <c r="H3797">
        <f>LEN(Tabla_Consulta_desde_proyectos[[#This Row],[PRYApath]])/5-1</f>
        <v>2</v>
      </c>
    </row>
    <row r="3798" spans="1:8" hidden="1" x14ac:dyDescent="0.3">
      <c r="A3798" t="s">
        <v>1036</v>
      </c>
      <c r="B3798" t="s">
        <v>3576</v>
      </c>
      <c r="C3798" t="s">
        <v>7056</v>
      </c>
      <c r="D3798" t="s">
        <v>7057</v>
      </c>
      <c r="F37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8">
        <f>Tabla_Consulta_desde_proyectos[[#This Row],[PRYRAhoras]]-Tabla_Consulta_desde_proyectos[[#This Row],[Actuales]]</f>
        <v>0</v>
      </c>
      <c r="H3798">
        <f>LEN(Tabla_Consulta_desde_proyectos[[#This Row],[PRYApath]])/5-1</f>
        <v>1</v>
      </c>
    </row>
    <row r="3799" spans="1:8" hidden="1" x14ac:dyDescent="0.3">
      <c r="A3799" t="s">
        <v>1036</v>
      </c>
      <c r="B3799" t="s">
        <v>4943</v>
      </c>
      <c r="C3799" t="s">
        <v>326</v>
      </c>
      <c r="D3799" t="s">
        <v>7058</v>
      </c>
      <c r="F37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799">
        <f>Tabla_Consulta_desde_proyectos[[#This Row],[PRYRAhoras]]-Tabla_Consulta_desde_proyectos[[#This Row],[Actuales]]</f>
        <v>0</v>
      </c>
      <c r="H3799">
        <f>LEN(Tabla_Consulta_desde_proyectos[[#This Row],[PRYApath]])/5-1</f>
        <v>2</v>
      </c>
    </row>
    <row r="3800" spans="1:8" hidden="1" x14ac:dyDescent="0.3">
      <c r="A3800" t="s">
        <v>1036</v>
      </c>
      <c r="B3800" t="s">
        <v>4944</v>
      </c>
      <c r="C3800" t="s">
        <v>1087</v>
      </c>
      <c r="D3800" t="s">
        <v>7052</v>
      </c>
      <c r="F38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0">
        <f>Tabla_Consulta_desde_proyectos[[#This Row],[PRYRAhoras]]-Tabla_Consulta_desde_proyectos[[#This Row],[Actuales]]</f>
        <v>0</v>
      </c>
      <c r="H3800">
        <f>LEN(Tabla_Consulta_desde_proyectos[[#This Row],[PRYApath]])/5-1</f>
        <v>2</v>
      </c>
    </row>
    <row r="3801" spans="1:8" hidden="1" x14ac:dyDescent="0.3">
      <c r="A3801" t="s">
        <v>1036</v>
      </c>
      <c r="B3801" t="s">
        <v>4945</v>
      </c>
      <c r="C3801" t="s">
        <v>1088</v>
      </c>
      <c r="D3801" t="s">
        <v>7039</v>
      </c>
      <c r="F38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1">
        <f>Tabla_Consulta_desde_proyectos[[#This Row],[PRYRAhoras]]-Tabla_Consulta_desde_proyectos[[#This Row],[Actuales]]</f>
        <v>0</v>
      </c>
      <c r="H3801">
        <f>LEN(Tabla_Consulta_desde_proyectos[[#This Row],[PRYApath]])/5-1</f>
        <v>2</v>
      </c>
    </row>
    <row r="3802" spans="1:8" hidden="1" x14ac:dyDescent="0.3">
      <c r="A3802" t="s">
        <v>1036</v>
      </c>
      <c r="B3802" t="s">
        <v>4946</v>
      </c>
      <c r="C3802" t="s">
        <v>1092</v>
      </c>
      <c r="D3802" t="s">
        <v>7040</v>
      </c>
      <c r="F38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2">
        <f>Tabla_Consulta_desde_proyectos[[#This Row],[PRYRAhoras]]-Tabla_Consulta_desde_proyectos[[#This Row],[Actuales]]</f>
        <v>0</v>
      </c>
      <c r="H3802">
        <f>LEN(Tabla_Consulta_desde_proyectos[[#This Row],[PRYApath]])/5-1</f>
        <v>2</v>
      </c>
    </row>
    <row r="3803" spans="1:8" hidden="1" x14ac:dyDescent="0.3">
      <c r="A3803" t="s">
        <v>1036</v>
      </c>
      <c r="B3803" t="s">
        <v>4947</v>
      </c>
      <c r="C3803" t="s">
        <v>1093</v>
      </c>
      <c r="D3803" t="s">
        <v>7980</v>
      </c>
      <c r="F38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3">
        <f>Tabla_Consulta_desde_proyectos[[#This Row],[PRYRAhoras]]-Tabla_Consulta_desde_proyectos[[#This Row],[Actuales]]</f>
        <v>0</v>
      </c>
      <c r="H3803">
        <f>LEN(Tabla_Consulta_desde_proyectos[[#This Row],[PRYApath]])/5-1</f>
        <v>2</v>
      </c>
    </row>
    <row r="3804" spans="1:8" hidden="1" x14ac:dyDescent="0.3">
      <c r="A3804" t="s">
        <v>1036</v>
      </c>
      <c r="B3804" t="s">
        <v>3846</v>
      </c>
      <c r="C3804" t="s">
        <v>7060</v>
      </c>
      <c r="D3804" t="s">
        <v>7061</v>
      </c>
      <c r="F38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4">
        <f>Tabla_Consulta_desde_proyectos[[#This Row],[PRYRAhoras]]-Tabla_Consulta_desde_proyectos[[#This Row],[Actuales]]</f>
        <v>0</v>
      </c>
      <c r="H3804">
        <f>LEN(Tabla_Consulta_desde_proyectos[[#This Row],[PRYApath]])/5-1</f>
        <v>1</v>
      </c>
    </row>
    <row r="3805" spans="1:8" hidden="1" x14ac:dyDescent="0.3">
      <c r="A3805" t="s">
        <v>1036</v>
      </c>
      <c r="B3805" t="s">
        <v>5810</v>
      </c>
      <c r="C3805" t="s">
        <v>326</v>
      </c>
      <c r="D3805" t="s">
        <v>7062</v>
      </c>
      <c r="F38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5">
        <f>Tabla_Consulta_desde_proyectos[[#This Row],[PRYRAhoras]]-Tabla_Consulta_desde_proyectos[[#This Row],[Actuales]]</f>
        <v>0</v>
      </c>
      <c r="H3805">
        <f>LEN(Tabla_Consulta_desde_proyectos[[#This Row],[PRYApath]])/5-1</f>
        <v>2</v>
      </c>
    </row>
    <row r="3806" spans="1:8" hidden="1" x14ac:dyDescent="0.3">
      <c r="A3806" t="s">
        <v>1036</v>
      </c>
      <c r="B3806" t="s">
        <v>7063</v>
      </c>
      <c r="C3806" t="s">
        <v>1087</v>
      </c>
      <c r="D3806" t="s">
        <v>7064</v>
      </c>
      <c r="F38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6">
        <f>Tabla_Consulta_desde_proyectos[[#This Row],[PRYRAhoras]]-Tabla_Consulta_desde_proyectos[[#This Row],[Actuales]]</f>
        <v>0</v>
      </c>
      <c r="H3806">
        <f>LEN(Tabla_Consulta_desde_proyectos[[#This Row],[PRYApath]])/5-1</f>
        <v>2</v>
      </c>
    </row>
    <row r="3807" spans="1:8" hidden="1" x14ac:dyDescent="0.3">
      <c r="A3807" t="s">
        <v>1036</v>
      </c>
      <c r="B3807" t="s">
        <v>5811</v>
      </c>
      <c r="C3807" t="s">
        <v>1088</v>
      </c>
      <c r="D3807" t="s">
        <v>7065</v>
      </c>
      <c r="F38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7">
        <f>Tabla_Consulta_desde_proyectos[[#This Row],[PRYRAhoras]]-Tabla_Consulta_desde_proyectos[[#This Row],[Actuales]]</f>
        <v>0</v>
      </c>
      <c r="H3807">
        <f>LEN(Tabla_Consulta_desde_proyectos[[#This Row],[PRYApath]])/5-1</f>
        <v>2</v>
      </c>
    </row>
    <row r="3808" spans="1:8" hidden="1" x14ac:dyDescent="0.3">
      <c r="A3808" t="s">
        <v>1036</v>
      </c>
      <c r="B3808" t="s">
        <v>7066</v>
      </c>
      <c r="C3808" t="s">
        <v>1092</v>
      </c>
      <c r="D3808" t="s">
        <v>7039</v>
      </c>
      <c r="F38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8">
        <f>Tabla_Consulta_desde_proyectos[[#This Row],[PRYRAhoras]]-Tabla_Consulta_desde_proyectos[[#This Row],[Actuales]]</f>
        <v>0</v>
      </c>
      <c r="H3808">
        <f>LEN(Tabla_Consulta_desde_proyectos[[#This Row],[PRYApath]])/5-1</f>
        <v>2</v>
      </c>
    </row>
    <row r="3809" spans="1:8" hidden="1" x14ac:dyDescent="0.3">
      <c r="A3809" t="s">
        <v>1036</v>
      </c>
      <c r="B3809" t="s">
        <v>7067</v>
      </c>
      <c r="C3809" t="s">
        <v>1093</v>
      </c>
      <c r="D3809" t="s">
        <v>7040</v>
      </c>
      <c r="F38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09">
        <f>Tabla_Consulta_desde_proyectos[[#This Row],[PRYRAhoras]]-Tabla_Consulta_desde_proyectos[[#This Row],[Actuales]]</f>
        <v>0</v>
      </c>
      <c r="H3809">
        <f>LEN(Tabla_Consulta_desde_proyectos[[#This Row],[PRYApath]])/5-1</f>
        <v>2</v>
      </c>
    </row>
    <row r="3810" spans="1:8" hidden="1" x14ac:dyDescent="0.3">
      <c r="A3810" t="s">
        <v>1036</v>
      </c>
      <c r="B3810" t="s">
        <v>7068</v>
      </c>
      <c r="C3810" t="s">
        <v>1094</v>
      </c>
      <c r="D3810" t="s">
        <v>7052</v>
      </c>
      <c r="F38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0">
        <f>Tabla_Consulta_desde_proyectos[[#This Row],[PRYRAhoras]]-Tabla_Consulta_desde_proyectos[[#This Row],[Actuales]]</f>
        <v>0</v>
      </c>
      <c r="H3810">
        <f>LEN(Tabla_Consulta_desde_proyectos[[#This Row],[PRYApath]])/5-1</f>
        <v>2</v>
      </c>
    </row>
    <row r="3811" spans="1:8" hidden="1" x14ac:dyDescent="0.3">
      <c r="A3811" t="s">
        <v>1036</v>
      </c>
      <c r="B3811" t="s">
        <v>3577</v>
      </c>
      <c r="C3811" t="s">
        <v>7069</v>
      </c>
      <c r="D3811" t="s">
        <v>7070</v>
      </c>
      <c r="F38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1">
        <f>Tabla_Consulta_desde_proyectos[[#This Row],[PRYRAhoras]]-Tabla_Consulta_desde_proyectos[[#This Row],[Actuales]]</f>
        <v>0</v>
      </c>
      <c r="H3811">
        <f>LEN(Tabla_Consulta_desde_proyectos[[#This Row],[PRYApath]])/5-1</f>
        <v>1</v>
      </c>
    </row>
    <row r="3812" spans="1:8" hidden="1" x14ac:dyDescent="0.3">
      <c r="A3812" t="s">
        <v>1036</v>
      </c>
      <c r="B3812" t="s">
        <v>7071</v>
      </c>
      <c r="C3812" t="s">
        <v>326</v>
      </c>
      <c r="D3812" t="s">
        <v>7072</v>
      </c>
      <c r="F38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2">
        <f>Tabla_Consulta_desde_proyectos[[#This Row],[PRYRAhoras]]-Tabla_Consulta_desde_proyectos[[#This Row],[Actuales]]</f>
        <v>0</v>
      </c>
      <c r="H3812">
        <f>LEN(Tabla_Consulta_desde_proyectos[[#This Row],[PRYApath]])/5-1</f>
        <v>2</v>
      </c>
    </row>
    <row r="3813" spans="1:8" hidden="1" x14ac:dyDescent="0.3">
      <c r="A3813" t="s">
        <v>1036</v>
      </c>
      <c r="B3813" t="s">
        <v>4948</v>
      </c>
      <c r="C3813" t="s">
        <v>1087</v>
      </c>
      <c r="D3813" t="s">
        <v>7073</v>
      </c>
      <c r="F38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3">
        <f>Tabla_Consulta_desde_proyectos[[#This Row],[PRYRAhoras]]-Tabla_Consulta_desde_proyectos[[#This Row],[Actuales]]</f>
        <v>0</v>
      </c>
      <c r="H3813">
        <f>LEN(Tabla_Consulta_desde_proyectos[[#This Row],[PRYApath]])/5-1</f>
        <v>2</v>
      </c>
    </row>
    <row r="3814" spans="1:8" hidden="1" x14ac:dyDescent="0.3">
      <c r="A3814" t="s">
        <v>1036</v>
      </c>
      <c r="B3814" t="s">
        <v>7074</v>
      </c>
      <c r="C3814" t="s">
        <v>1088</v>
      </c>
      <c r="D3814" t="s">
        <v>7075</v>
      </c>
      <c r="F38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4">
        <f>Tabla_Consulta_desde_proyectos[[#This Row],[PRYRAhoras]]-Tabla_Consulta_desde_proyectos[[#This Row],[Actuales]]</f>
        <v>0</v>
      </c>
      <c r="H3814">
        <f>LEN(Tabla_Consulta_desde_proyectos[[#This Row],[PRYApath]])/5-1</f>
        <v>2</v>
      </c>
    </row>
    <row r="3815" spans="1:8" hidden="1" x14ac:dyDescent="0.3">
      <c r="A3815" t="s">
        <v>1036</v>
      </c>
      <c r="B3815" t="s">
        <v>7076</v>
      </c>
      <c r="C3815" t="s">
        <v>1092</v>
      </c>
      <c r="D3815" t="s">
        <v>7049</v>
      </c>
      <c r="F38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5">
        <f>Tabla_Consulta_desde_proyectos[[#This Row],[PRYRAhoras]]-Tabla_Consulta_desde_proyectos[[#This Row],[Actuales]]</f>
        <v>0</v>
      </c>
      <c r="H3815">
        <f>LEN(Tabla_Consulta_desde_proyectos[[#This Row],[PRYApath]])/5-1</f>
        <v>2</v>
      </c>
    </row>
    <row r="3816" spans="1:8" hidden="1" x14ac:dyDescent="0.3">
      <c r="A3816" t="s">
        <v>1036</v>
      </c>
      <c r="B3816" t="s">
        <v>7077</v>
      </c>
      <c r="C3816" t="s">
        <v>1093</v>
      </c>
      <c r="D3816" t="s">
        <v>7050</v>
      </c>
      <c r="F38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6">
        <f>Tabla_Consulta_desde_proyectos[[#This Row],[PRYRAhoras]]-Tabla_Consulta_desde_proyectos[[#This Row],[Actuales]]</f>
        <v>0</v>
      </c>
      <c r="H3816">
        <f>LEN(Tabla_Consulta_desde_proyectos[[#This Row],[PRYApath]])/5-1</f>
        <v>2</v>
      </c>
    </row>
    <row r="3817" spans="1:8" hidden="1" x14ac:dyDescent="0.3">
      <c r="A3817" t="s">
        <v>1036</v>
      </c>
      <c r="B3817" t="s">
        <v>7078</v>
      </c>
      <c r="C3817" t="s">
        <v>1094</v>
      </c>
      <c r="D3817" t="s">
        <v>7051</v>
      </c>
      <c r="F38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7">
        <f>Tabla_Consulta_desde_proyectos[[#This Row],[PRYRAhoras]]-Tabla_Consulta_desde_proyectos[[#This Row],[Actuales]]</f>
        <v>0</v>
      </c>
      <c r="H3817">
        <f>LEN(Tabla_Consulta_desde_proyectos[[#This Row],[PRYApath]])/5-1</f>
        <v>2</v>
      </c>
    </row>
    <row r="3818" spans="1:8" hidden="1" x14ac:dyDescent="0.3">
      <c r="A3818" t="s">
        <v>1036</v>
      </c>
      <c r="B3818" t="s">
        <v>4949</v>
      </c>
      <c r="C3818" t="s">
        <v>3904</v>
      </c>
      <c r="D3818" t="s">
        <v>7039</v>
      </c>
      <c r="F38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8">
        <f>Tabla_Consulta_desde_proyectos[[#This Row],[PRYRAhoras]]-Tabla_Consulta_desde_proyectos[[#This Row],[Actuales]]</f>
        <v>0</v>
      </c>
      <c r="H3818">
        <f>LEN(Tabla_Consulta_desde_proyectos[[#This Row],[PRYApath]])/5-1</f>
        <v>2</v>
      </c>
    </row>
    <row r="3819" spans="1:8" hidden="1" x14ac:dyDescent="0.3">
      <c r="A3819" t="s">
        <v>1036</v>
      </c>
      <c r="B3819" t="s">
        <v>4950</v>
      </c>
      <c r="C3819" t="s">
        <v>3905</v>
      </c>
      <c r="D3819" t="s">
        <v>7040</v>
      </c>
      <c r="F38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19">
        <f>Tabla_Consulta_desde_proyectos[[#This Row],[PRYRAhoras]]-Tabla_Consulta_desde_proyectos[[#This Row],[Actuales]]</f>
        <v>0</v>
      </c>
      <c r="H3819">
        <f>LEN(Tabla_Consulta_desde_proyectos[[#This Row],[PRYApath]])/5-1</f>
        <v>2</v>
      </c>
    </row>
    <row r="3820" spans="1:8" hidden="1" x14ac:dyDescent="0.3">
      <c r="A3820" t="s">
        <v>1036</v>
      </c>
      <c r="B3820" t="s">
        <v>4951</v>
      </c>
      <c r="C3820" t="s">
        <v>4336</v>
      </c>
      <c r="D3820" t="s">
        <v>7052</v>
      </c>
      <c r="F38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0">
        <f>Tabla_Consulta_desde_proyectos[[#This Row],[PRYRAhoras]]-Tabla_Consulta_desde_proyectos[[#This Row],[Actuales]]</f>
        <v>0</v>
      </c>
      <c r="H3820">
        <f>LEN(Tabla_Consulta_desde_proyectos[[#This Row],[PRYApath]])/5-1</f>
        <v>2</v>
      </c>
    </row>
    <row r="3821" spans="1:8" hidden="1" x14ac:dyDescent="0.3">
      <c r="A3821" t="s">
        <v>1036</v>
      </c>
      <c r="B3821" t="s">
        <v>7079</v>
      </c>
      <c r="C3821" t="s">
        <v>4337</v>
      </c>
      <c r="D3821" t="s">
        <v>7080</v>
      </c>
      <c r="F38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1">
        <f>Tabla_Consulta_desde_proyectos[[#This Row],[PRYRAhoras]]-Tabla_Consulta_desde_proyectos[[#This Row],[Actuales]]</f>
        <v>0</v>
      </c>
      <c r="H3821">
        <f>LEN(Tabla_Consulta_desde_proyectos[[#This Row],[PRYApath]])/5-1</f>
        <v>2</v>
      </c>
    </row>
    <row r="3822" spans="1:8" hidden="1" x14ac:dyDescent="0.3">
      <c r="A3822" t="s">
        <v>1036</v>
      </c>
      <c r="B3822" t="s">
        <v>4538</v>
      </c>
      <c r="C3822" t="s">
        <v>7081</v>
      </c>
      <c r="D3822" t="s">
        <v>7082</v>
      </c>
      <c r="F38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2">
        <f>Tabla_Consulta_desde_proyectos[[#This Row],[PRYRAhoras]]-Tabla_Consulta_desde_proyectos[[#This Row],[Actuales]]</f>
        <v>0</v>
      </c>
      <c r="H3822">
        <f>LEN(Tabla_Consulta_desde_proyectos[[#This Row],[PRYApath]])/5-1</f>
        <v>1</v>
      </c>
    </row>
    <row r="3823" spans="1:8" hidden="1" x14ac:dyDescent="0.3">
      <c r="A3823" t="s">
        <v>1036</v>
      </c>
      <c r="B3823" t="s">
        <v>4952</v>
      </c>
      <c r="C3823" t="s">
        <v>326</v>
      </c>
      <c r="D3823" t="s">
        <v>7039</v>
      </c>
      <c r="F38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3">
        <f>Tabla_Consulta_desde_proyectos[[#This Row],[PRYRAhoras]]-Tabla_Consulta_desde_proyectos[[#This Row],[Actuales]]</f>
        <v>0</v>
      </c>
      <c r="H3823">
        <f>LEN(Tabla_Consulta_desde_proyectos[[#This Row],[PRYApath]])/5-1</f>
        <v>2</v>
      </c>
    </row>
    <row r="3824" spans="1:8" hidden="1" x14ac:dyDescent="0.3">
      <c r="A3824" t="s">
        <v>1036</v>
      </c>
      <c r="B3824" t="s">
        <v>7083</v>
      </c>
      <c r="C3824" t="s">
        <v>1087</v>
      </c>
      <c r="D3824" t="s">
        <v>7040</v>
      </c>
      <c r="F38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4">
        <f>Tabla_Consulta_desde_proyectos[[#This Row],[PRYRAhoras]]-Tabla_Consulta_desde_proyectos[[#This Row],[Actuales]]</f>
        <v>0</v>
      </c>
      <c r="H3824">
        <f>LEN(Tabla_Consulta_desde_proyectos[[#This Row],[PRYApath]])/5-1</f>
        <v>2</v>
      </c>
    </row>
    <row r="3825" spans="1:8" hidden="1" x14ac:dyDescent="0.3">
      <c r="A3825" t="s">
        <v>1036</v>
      </c>
      <c r="B3825" t="s">
        <v>4953</v>
      </c>
      <c r="C3825" t="s">
        <v>1088</v>
      </c>
      <c r="D3825" t="s">
        <v>7041</v>
      </c>
      <c r="F38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5">
        <f>Tabla_Consulta_desde_proyectos[[#This Row],[PRYRAhoras]]-Tabla_Consulta_desde_proyectos[[#This Row],[Actuales]]</f>
        <v>0</v>
      </c>
      <c r="H3825">
        <f>LEN(Tabla_Consulta_desde_proyectos[[#This Row],[PRYApath]])/5-1</f>
        <v>2</v>
      </c>
    </row>
    <row r="3826" spans="1:8" hidden="1" x14ac:dyDescent="0.3">
      <c r="A3826" t="s">
        <v>1036</v>
      </c>
      <c r="B3826" t="s">
        <v>4954</v>
      </c>
      <c r="C3826" t="s">
        <v>1092</v>
      </c>
      <c r="D3826" t="s">
        <v>7084</v>
      </c>
      <c r="F38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6">
        <f>Tabla_Consulta_desde_proyectos[[#This Row],[PRYRAhoras]]-Tabla_Consulta_desde_proyectos[[#This Row],[Actuales]]</f>
        <v>0</v>
      </c>
      <c r="H3826">
        <f>LEN(Tabla_Consulta_desde_proyectos[[#This Row],[PRYApath]])/5-1</f>
        <v>2</v>
      </c>
    </row>
    <row r="3827" spans="1:8" hidden="1" x14ac:dyDescent="0.3">
      <c r="A3827" t="s">
        <v>1036</v>
      </c>
      <c r="B3827" t="s">
        <v>1089</v>
      </c>
      <c r="C3827" t="s">
        <v>7981</v>
      </c>
      <c r="D3827" t="s">
        <v>7982</v>
      </c>
      <c r="F38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7">
        <f>Tabla_Consulta_desde_proyectos[[#This Row],[PRYRAhoras]]-Tabla_Consulta_desde_proyectos[[#This Row],[Actuales]]</f>
        <v>0</v>
      </c>
      <c r="H3827">
        <f>LEN(Tabla_Consulta_desde_proyectos[[#This Row],[PRYApath]])/5-1</f>
        <v>0</v>
      </c>
    </row>
    <row r="3828" spans="1:8" hidden="1" x14ac:dyDescent="0.3">
      <c r="A3828" t="s">
        <v>1036</v>
      </c>
      <c r="B3828" t="s">
        <v>1090</v>
      </c>
      <c r="C3828" t="s">
        <v>326</v>
      </c>
      <c r="D3828" t="s">
        <v>7088</v>
      </c>
      <c r="F38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8">
        <f>Tabla_Consulta_desde_proyectos[[#This Row],[PRYRAhoras]]-Tabla_Consulta_desde_proyectos[[#This Row],[Actuales]]</f>
        <v>0</v>
      </c>
      <c r="H3828">
        <f>LEN(Tabla_Consulta_desde_proyectos[[#This Row],[PRYApath]])/5-1</f>
        <v>1</v>
      </c>
    </row>
    <row r="3829" spans="1:8" hidden="1" x14ac:dyDescent="0.3">
      <c r="A3829" t="s">
        <v>1036</v>
      </c>
      <c r="B3829" t="s">
        <v>1091</v>
      </c>
      <c r="C3829" t="s">
        <v>1087</v>
      </c>
      <c r="D3829" t="s">
        <v>7089</v>
      </c>
      <c r="F38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29">
        <f>Tabla_Consulta_desde_proyectos[[#This Row],[PRYRAhoras]]-Tabla_Consulta_desde_proyectos[[#This Row],[Actuales]]</f>
        <v>0</v>
      </c>
      <c r="H3829">
        <f>LEN(Tabla_Consulta_desde_proyectos[[#This Row],[PRYApath]])/5-1</f>
        <v>1</v>
      </c>
    </row>
    <row r="3830" spans="1:8" hidden="1" x14ac:dyDescent="0.3">
      <c r="A3830" t="s">
        <v>1036</v>
      </c>
      <c r="B3830" t="s">
        <v>4539</v>
      </c>
      <c r="C3830" t="s">
        <v>1088</v>
      </c>
      <c r="D3830" t="s">
        <v>7090</v>
      </c>
      <c r="F38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0">
        <f>Tabla_Consulta_desde_proyectos[[#This Row],[PRYRAhoras]]-Tabla_Consulta_desde_proyectos[[#This Row],[Actuales]]</f>
        <v>0</v>
      </c>
      <c r="H3830">
        <f>LEN(Tabla_Consulta_desde_proyectos[[#This Row],[PRYApath]])/5-1</f>
        <v>1</v>
      </c>
    </row>
    <row r="3831" spans="1:8" hidden="1" x14ac:dyDescent="0.3">
      <c r="A3831" t="s">
        <v>1036</v>
      </c>
      <c r="B3831" t="s">
        <v>4542</v>
      </c>
      <c r="C3831" t="s">
        <v>1092</v>
      </c>
      <c r="D3831" t="s">
        <v>7091</v>
      </c>
      <c r="F38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1">
        <f>Tabla_Consulta_desde_proyectos[[#This Row],[PRYRAhoras]]-Tabla_Consulta_desde_proyectos[[#This Row],[Actuales]]</f>
        <v>0</v>
      </c>
      <c r="H3831">
        <f>LEN(Tabla_Consulta_desde_proyectos[[#This Row],[PRYApath]])/5-1</f>
        <v>1</v>
      </c>
    </row>
    <row r="3832" spans="1:8" hidden="1" x14ac:dyDescent="0.3">
      <c r="A3832" t="s">
        <v>1036</v>
      </c>
      <c r="B3832" t="s">
        <v>5386</v>
      </c>
      <c r="C3832" t="s">
        <v>1093</v>
      </c>
      <c r="D3832" t="s">
        <v>7092</v>
      </c>
      <c r="F38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2">
        <f>Tabla_Consulta_desde_proyectos[[#This Row],[PRYRAhoras]]-Tabla_Consulta_desde_proyectos[[#This Row],[Actuales]]</f>
        <v>0</v>
      </c>
      <c r="H3832">
        <f>LEN(Tabla_Consulta_desde_proyectos[[#This Row],[PRYApath]])/5-1</f>
        <v>1</v>
      </c>
    </row>
    <row r="3833" spans="1:8" hidden="1" x14ac:dyDescent="0.3">
      <c r="A3833" t="s">
        <v>1036</v>
      </c>
      <c r="B3833" t="s">
        <v>4965</v>
      </c>
      <c r="C3833" t="s">
        <v>1094</v>
      </c>
      <c r="D3833" t="s">
        <v>7093</v>
      </c>
      <c r="F38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3">
        <f>Tabla_Consulta_desde_proyectos[[#This Row],[PRYRAhoras]]-Tabla_Consulta_desde_proyectos[[#This Row],[Actuales]]</f>
        <v>0</v>
      </c>
      <c r="H3833">
        <f>LEN(Tabla_Consulta_desde_proyectos[[#This Row],[PRYApath]])/5-1</f>
        <v>1</v>
      </c>
    </row>
    <row r="3834" spans="1:8" hidden="1" x14ac:dyDescent="0.3">
      <c r="A3834" t="s">
        <v>1036</v>
      </c>
      <c r="B3834" t="s">
        <v>4966</v>
      </c>
      <c r="C3834" t="s">
        <v>3904</v>
      </c>
      <c r="D3834" t="s">
        <v>7094</v>
      </c>
      <c r="F38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4">
        <f>Tabla_Consulta_desde_proyectos[[#This Row],[PRYRAhoras]]-Tabla_Consulta_desde_proyectos[[#This Row],[Actuales]]</f>
        <v>0</v>
      </c>
      <c r="H3834">
        <f>LEN(Tabla_Consulta_desde_proyectos[[#This Row],[PRYApath]])/5-1</f>
        <v>1</v>
      </c>
    </row>
    <row r="3835" spans="1:8" hidden="1" x14ac:dyDescent="0.3">
      <c r="A3835" t="s">
        <v>1036</v>
      </c>
      <c r="B3835" t="s">
        <v>4969</v>
      </c>
      <c r="C3835" t="s">
        <v>3905</v>
      </c>
      <c r="D3835" t="s">
        <v>7095</v>
      </c>
      <c r="F38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5">
        <f>Tabla_Consulta_desde_proyectos[[#This Row],[PRYRAhoras]]-Tabla_Consulta_desde_proyectos[[#This Row],[Actuales]]</f>
        <v>0</v>
      </c>
      <c r="H3835">
        <f>LEN(Tabla_Consulta_desde_proyectos[[#This Row],[PRYApath]])/5-1</f>
        <v>1</v>
      </c>
    </row>
    <row r="3836" spans="1:8" hidden="1" x14ac:dyDescent="0.3">
      <c r="A3836" t="s">
        <v>1036</v>
      </c>
      <c r="B3836" t="s">
        <v>6404</v>
      </c>
      <c r="C3836" t="s">
        <v>4336</v>
      </c>
      <c r="D3836" t="s">
        <v>7096</v>
      </c>
      <c r="F38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6">
        <f>Tabla_Consulta_desde_proyectos[[#This Row],[PRYRAhoras]]-Tabla_Consulta_desde_proyectos[[#This Row],[Actuales]]</f>
        <v>0</v>
      </c>
      <c r="H3836">
        <f>LEN(Tabla_Consulta_desde_proyectos[[#This Row],[PRYApath]])/5-1</f>
        <v>1</v>
      </c>
    </row>
    <row r="3837" spans="1:8" hidden="1" x14ac:dyDescent="0.3">
      <c r="A3837" t="s">
        <v>1036</v>
      </c>
      <c r="B3837" t="s">
        <v>6406</v>
      </c>
      <c r="C3837" t="s">
        <v>4337</v>
      </c>
      <c r="D3837" t="s">
        <v>7097</v>
      </c>
      <c r="F38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7">
        <f>Tabla_Consulta_desde_proyectos[[#This Row],[PRYRAhoras]]-Tabla_Consulta_desde_proyectos[[#This Row],[Actuales]]</f>
        <v>0</v>
      </c>
      <c r="H3837">
        <f>LEN(Tabla_Consulta_desde_proyectos[[#This Row],[PRYApath]])/5-1</f>
        <v>1</v>
      </c>
    </row>
    <row r="3838" spans="1:8" hidden="1" x14ac:dyDescent="0.3">
      <c r="A3838" t="s">
        <v>1036</v>
      </c>
      <c r="B3838" t="s">
        <v>7164</v>
      </c>
      <c r="C3838" t="s">
        <v>4338</v>
      </c>
      <c r="D3838" t="s">
        <v>7100</v>
      </c>
      <c r="F38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38">
        <f>Tabla_Consulta_desde_proyectos[[#This Row],[PRYRAhoras]]-Tabla_Consulta_desde_proyectos[[#This Row],[Actuales]]</f>
        <v>0</v>
      </c>
      <c r="H3838">
        <f>LEN(Tabla_Consulta_desde_proyectos[[#This Row],[PRYApath]])/5-1</f>
        <v>1</v>
      </c>
    </row>
    <row r="3839" spans="1:8" hidden="1" x14ac:dyDescent="0.3">
      <c r="A3839" t="s">
        <v>4251</v>
      </c>
      <c r="B3839" t="s">
        <v>1085</v>
      </c>
      <c r="C3839" t="s">
        <v>7983</v>
      </c>
      <c r="D3839" t="s">
        <v>7984</v>
      </c>
      <c r="E3839">
        <v>36</v>
      </c>
      <c r="F38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</v>
      </c>
      <c r="G3839">
        <f>Tabla_Consulta_desde_proyectos[[#This Row],[PRYRAhoras]]-Tabla_Consulta_desde_proyectos[[#This Row],[Actuales]]</f>
        <v>0</v>
      </c>
      <c r="H3839">
        <f>LEN(Tabla_Consulta_desde_proyectos[[#This Row],[PRYApath]])/5-1</f>
        <v>0</v>
      </c>
    </row>
    <row r="3840" spans="1:8" hidden="1" x14ac:dyDescent="0.3">
      <c r="A3840" t="s">
        <v>4251</v>
      </c>
      <c r="B3840" t="s">
        <v>1086</v>
      </c>
      <c r="C3840" t="s">
        <v>7646</v>
      </c>
      <c r="D3840" t="s">
        <v>7108</v>
      </c>
      <c r="F38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0">
        <f>Tabla_Consulta_desde_proyectos[[#This Row],[PRYRAhoras]]-Tabla_Consulta_desde_proyectos[[#This Row],[Actuales]]</f>
        <v>0</v>
      </c>
      <c r="H3840">
        <f>LEN(Tabla_Consulta_desde_proyectos[[#This Row],[PRYApath]])/5-1</f>
        <v>1</v>
      </c>
    </row>
    <row r="3841" spans="1:8" hidden="1" x14ac:dyDescent="0.3">
      <c r="A3841" t="s">
        <v>4251</v>
      </c>
      <c r="B3841" t="s">
        <v>4925</v>
      </c>
      <c r="C3841" t="s">
        <v>326</v>
      </c>
      <c r="D3841" t="s">
        <v>7647</v>
      </c>
      <c r="F38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1">
        <f>Tabla_Consulta_desde_proyectos[[#This Row],[PRYRAhoras]]-Tabla_Consulta_desde_proyectos[[#This Row],[Actuales]]</f>
        <v>0</v>
      </c>
      <c r="H3841">
        <f>LEN(Tabla_Consulta_desde_proyectos[[#This Row],[PRYApath]])/5-1</f>
        <v>2</v>
      </c>
    </row>
    <row r="3842" spans="1:8" hidden="1" x14ac:dyDescent="0.3">
      <c r="A3842" t="s">
        <v>4251</v>
      </c>
      <c r="B3842" t="s">
        <v>1097</v>
      </c>
      <c r="C3842" t="s">
        <v>7648</v>
      </c>
      <c r="D3842" t="s">
        <v>7649</v>
      </c>
      <c r="E3842">
        <v>26</v>
      </c>
      <c r="F38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</v>
      </c>
      <c r="G3842">
        <f>Tabla_Consulta_desde_proyectos[[#This Row],[PRYRAhoras]]-Tabla_Consulta_desde_proyectos[[#This Row],[Actuales]]</f>
        <v>0</v>
      </c>
      <c r="H3842">
        <f>LEN(Tabla_Consulta_desde_proyectos[[#This Row],[PRYApath]])/5-1</f>
        <v>1</v>
      </c>
    </row>
    <row r="3843" spans="1:8" hidden="1" x14ac:dyDescent="0.3">
      <c r="A3843" t="s">
        <v>4251</v>
      </c>
      <c r="B3843" t="s">
        <v>4928</v>
      </c>
      <c r="C3843" t="s">
        <v>7656</v>
      </c>
      <c r="D3843" t="s">
        <v>7657</v>
      </c>
      <c r="F38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3">
        <f>Tabla_Consulta_desde_proyectos[[#This Row],[PRYRAhoras]]-Tabla_Consulta_desde_proyectos[[#This Row],[Actuales]]</f>
        <v>0</v>
      </c>
      <c r="H3843">
        <f>LEN(Tabla_Consulta_desde_proyectos[[#This Row],[PRYApath]])/5-1</f>
        <v>2</v>
      </c>
    </row>
    <row r="3844" spans="1:8" hidden="1" x14ac:dyDescent="0.3">
      <c r="A3844" t="s">
        <v>4251</v>
      </c>
      <c r="B3844" t="s">
        <v>6126</v>
      </c>
      <c r="C3844" t="s">
        <v>326</v>
      </c>
      <c r="D3844" t="s">
        <v>7658</v>
      </c>
      <c r="F38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4">
        <f>Tabla_Consulta_desde_proyectos[[#This Row],[PRYRAhoras]]-Tabla_Consulta_desde_proyectos[[#This Row],[Actuales]]</f>
        <v>0</v>
      </c>
      <c r="H3844">
        <f>LEN(Tabla_Consulta_desde_proyectos[[#This Row],[PRYApath]])/5-1</f>
        <v>3</v>
      </c>
    </row>
    <row r="3845" spans="1:8" hidden="1" x14ac:dyDescent="0.3">
      <c r="A3845" t="s">
        <v>4251</v>
      </c>
      <c r="B3845" t="s">
        <v>7985</v>
      </c>
      <c r="C3845" t="s">
        <v>1087</v>
      </c>
      <c r="D3845" t="s">
        <v>7659</v>
      </c>
      <c r="F38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5">
        <f>Tabla_Consulta_desde_proyectos[[#This Row],[PRYRAhoras]]-Tabla_Consulta_desde_proyectos[[#This Row],[Actuales]]</f>
        <v>0</v>
      </c>
      <c r="H3845">
        <f>LEN(Tabla_Consulta_desde_proyectos[[#This Row],[PRYApath]])/5-1</f>
        <v>3</v>
      </c>
    </row>
    <row r="3846" spans="1:8" hidden="1" x14ac:dyDescent="0.3">
      <c r="A3846" t="s">
        <v>4251</v>
      </c>
      <c r="B3846" t="s">
        <v>4929</v>
      </c>
      <c r="C3846" t="s">
        <v>7673</v>
      </c>
      <c r="D3846" t="s">
        <v>7674</v>
      </c>
      <c r="F38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6">
        <f>Tabla_Consulta_desde_proyectos[[#This Row],[PRYRAhoras]]-Tabla_Consulta_desde_proyectos[[#This Row],[Actuales]]</f>
        <v>0</v>
      </c>
      <c r="H3846">
        <f>LEN(Tabla_Consulta_desde_proyectos[[#This Row],[PRYApath]])/5-1</f>
        <v>2</v>
      </c>
    </row>
    <row r="3847" spans="1:8" hidden="1" x14ac:dyDescent="0.3">
      <c r="A3847" t="s">
        <v>4251</v>
      </c>
      <c r="B3847" t="s">
        <v>6127</v>
      </c>
      <c r="C3847" t="s">
        <v>326</v>
      </c>
      <c r="D3847" t="s">
        <v>7986</v>
      </c>
      <c r="F38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47">
        <f>Tabla_Consulta_desde_proyectos[[#This Row],[PRYRAhoras]]-Tabla_Consulta_desde_proyectos[[#This Row],[Actuales]]</f>
        <v>0</v>
      </c>
      <c r="H3847">
        <f>LEN(Tabla_Consulta_desde_proyectos[[#This Row],[PRYApath]])/5-1</f>
        <v>3</v>
      </c>
    </row>
    <row r="3848" spans="1:8" hidden="1" x14ac:dyDescent="0.3">
      <c r="A3848" t="s">
        <v>4251</v>
      </c>
      <c r="B3848" t="s">
        <v>5008</v>
      </c>
      <c r="C3848" t="s">
        <v>7680</v>
      </c>
      <c r="D3848" t="s">
        <v>7113</v>
      </c>
      <c r="E3848">
        <v>26</v>
      </c>
      <c r="F38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</v>
      </c>
      <c r="G3848">
        <f>Tabla_Consulta_desde_proyectos[[#This Row],[PRYRAhoras]]-Tabla_Consulta_desde_proyectos[[#This Row],[Actuales]]</f>
        <v>0</v>
      </c>
      <c r="H3848">
        <f>LEN(Tabla_Consulta_desde_proyectos[[#This Row],[PRYApath]])/5-1</f>
        <v>2</v>
      </c>
    </row>
    <row r="3849" spans="1:8" hidden="1" x14ac:dyDescent="0.3">
      <c r="A3849" t="s">
        <v>4251</v>
      </c>
      <c r="B3849" t="s">
        <v>5959</v>
      </c>
      <c r="C3849" t="s">
        <v>326</v>
      </c>
      <c r="D3849" t="s">
        <v>7681</v>
      </c>
      <c r="E3849">
        <v>4</v>
      </c>
      <c r="F38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849">
        <f>Tabla_Consulta_desde_proyectos[[#This Row],[PRYRAhoras]]-Tabla_Consulta_desde_proyectos[[#This Row],[Actuales]]</f>
        <v>0</v>
      </c>
      <c r="H3849">
        <f>LEN(Tabla_Consulta_desde_proyectos[[#This Row],[PRYApath]])/5-1</f>
        <v>3</v>
      </c>
    </row>
    <row r="3850" spans="1:8" hidden="1" x14ac:dyDescent="0.3">
      <c r="A3850" t="s">
        <v>4251</v>
      </c>
      <c r="B3850" t="s">
        <v>5960</v>
      </c>
      <c r="C3850" t="s">
        <v>1087</v>
      </c>
      <c r="D3850" t="s">
        <v>7685</v>
      </c>
      <c r="E3850">
        <v>22</v>
      </c>
      <c r="F38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</v>
      </c>
      <c r="G3850">
        <f>Tabla_Consulta_desde_proyectos[[#This Row],[PRYRAhoras]]-Tabla_Consulta_desde_proyectos[[#This Row],[Actuales]]</f>
        <v>0</v>
      </c>
      <c r="H3850">
        <f>LEN(Tabla_Consulta_desde_proyectos[[#This Row],[PRYApath]])/5-1</f>
        <v>3</v>
      </c>
    </row>
    <row r="3851" spans="1:8" hidden="1" x14ac:dyDescent="0.3">
      <c r="A3851" t="s">
        <v>4251</v>
      </c>
      <c r="B3851" t="s">
        <v>6128</v>
      </c>
      <c r="C3851" t="s">
        <v>1088</v>
      </c>
      <c r="D3851" t="s">
        <v>7987</v>
      </c>
      <c r="F38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1">
        <f>Tabla_Consulta_desde_proyectos[[#This Row],[PRYRAhoras]]-Tabla_Consulta_desde_proyectos[[#This Row],[Actuales]]</f>
        <v>0</v>
      </c>
      <c r="H3851">
        <f>LEN(Tabla_Consulta_desde_proyectos[[#This Row],[PRYApath]])/5-1</f>
        <v>3</v>
      </c>
    </row>
    <row r="3852" spans="1:8" hidden="1" x14ac:dyDescent="0.3">
      <c r="A3852" t="s">
        <v>4251</v>
      </c>
      <c r="B3852" t="s">
        <v>5009</v>
      </c>
      <c r="C3852" t="s">
        <v>7689</v>
      </c>
      <c r="D3852" t="s">
        <v>7690</v>
      </c>
      <c r="F38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2">
        <f>Tabla_Consulta_desde_proyectos[[#This Row],[PRYRAhoras]]-Tabla_Consulta_desde_proyectos[[#This Row],[Actuales]]</f>
        <v>0</v>
      </c>
      <c r="H3852">
        <f>LEN(Tabla_Consulta_desde_proyectos[[#This Row],[PRYApath]])/5-1</f>
        <v>2</v>
      </c>
    </row>
    <row r="3853" spans="1:8" hidden="1" x14ac:dyDescent="0.3">
      <c r="A3853" t="s">
        <v>4251</v>
      </c>
      <c r="B3853" t="s">
        <v>7988</v>
      </c>
      <c r="C3853" t="s">
        <v>326</v>
      </c>
      <c r="D3853" t="s">
        <v>7692</v>
      </c>
      <c r="F38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3">
        <f>Tabla_Consulta_desde_proyectos[[#This Row],[PRYRAhoras]]-Tabla_Consulta_desde_proyectos[[#This Row],[Actuales]]</f>
        <v>0</v>
      </c>
      <c r="H3853">
        <f>LEN(Tabla_Consulta_desde_proyectos[[#This Row],[PRYApath]])/5-1</f>
        <v>3</v>
      </c>
    </row>
    <row r="3854" spans="1:8" hidden="1" x14ac:dyDescent="0.3">
      <c r="A3854" t="s">
        <v>4251</v>
      </c>
      <c r="B3854" t="s">
        <v>7989</v>
      </c>
      <c r="C3854" t="s">
        <v>1087</v>
      </c>
      <c r="D3854" t="s">
        <v>7694</v>
      </c>
      <c r="F38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4">
        <f>Tabla_Consulta_desde_proyectos[[#This Row],[PRYRAhoras]]-Tabla_Consulta_desde_proyectos[[#This Row],[Actuales]]</f>
        <v>0</v>
      </c>
      <c r="H3854">
        <f>LEN(Tabla_Consulta_desde_proyectos[[#This Row],[PRYApath]])/5-1</f>
        <v>3</v>
      </c>
    </row>
    <row r="3855" spans="1:8" hidden="1" x14ac:dyDescent="0.3">
      <c r="A3855" t="s">
        <v>4251</v>
      </c>
      <c r="B3855" t="s">
        <v>7990</v>
      </c>
      <c r="C3855" t="s">
        <v>1088</v>
      </c>
      <c r="D3855" t="s">
        <v>7695</v>
      </c>
      <c r="F38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5">
        <f>Tabla_Consulta_desde_proyectos[[#This Row],[PRYRAhoras]]-Tabla_Consulta_desde_proyectos[[#This Row],[Actuales]]</f>
        <v>0</v>
      </c>
      <c r="H3855">
        <f>LEN(Tabla_Consulta_desde_proyectos[[#This Row],[PRYApath]])/5-1</f>
        <v>3</v>
      </c>
    </row>
    <row r="3856" spans="1:8" hidden="1" x14ac:dyDescent="0.3">
      <c r="A3856" t="s">
        <v>4251</v>
      </c>
      <c r="B3856" t="s">
        <v>7991</v>
      </c>
      <c r="C3856" t="s">
        <v>1092</v>
      </c>
      <c r="D3856" t="s">
        <v>7697</v>
      </c>
      <c r="F38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6">
        <f>Tabla_Consulta_desde_proyectos[[#This Row],[PRYRAhoras]]-Tabla_Consulta_desde_proyectos[[#This Row],[Actuales]]</f>
        <v>0</v>
      </c>
      <c r="H3856">
        <f>LEN(Tabla_Consulta_desde_proyectos[[#This Row],[PRYApath]])/5-1</f>
        <v>3</v>
      </c>
    </row>
    <row r="3857" spans="1:8" hidden="1" x14ac:dyDescent="0.3">
      <c r="A3857" t="s">
        <v>4251</v>
      </c>
      <c r="B3857" t="s">
        <v>7992</v>
      </c>
      <c r="C3857" t="s">
        <v>1093</v>
      </c>
      <c r="D3857" t="s">
        <v>7699</v>
      </c>
      <c r="F38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57">
        <f>Tabla_Consulta_desde_proyectos[[#This Row],[PRYRAhoras]]-Tabla_Consulta_desde_proyectos[[#This Row],[Actuales]]</f>
        <v>0</v>
      </c>
      <c r="H3857">
        <f>LEN(Tabla_Consulta_desde_proyectos[[#This Row],[PRYApath]])/5-1</f>
        <v>3</v>
      </c>
    </row>
    <row r="3858" spans="1:8" hidden="1" x14ac:dyDescent="0.3">
      <c r="A3858" t="s">
        <v>4251</v>
      </c>
      <c r="B3858" t="s">
        <v>1098</v>
      </c>
      <c r="C3858" t="s">
        <v>7081</v>
      </c>
      <c r="D3858" t="s">
        <v>7081</v>
      </c>
      <c r="E3858">
        <v>10</v>
      </c>
      <c r="F38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3858">
        <f>Tabla_Consulta_desde_proyectos[[#This Row],[PRYRAhoras]]-Tabla_Consulta_desde_proyectos[[#This Row],[Actuales]]</f>
        <v>0</v>
      </c>
      <c r="H3858">
        <f>LEN(Tabla_Consulta_desde_proyectos[[#This Row],[PRYApath]])/5-1</f>
        <v>1</v>
      </c>
    </row>
    <row r="3859" spans="1:8" hidden="1" x14ac:dyDescent="0.3">
      <c r="A3859" t="s">
        <v>4251</v>
      </c>
      <c r="B3859" t="s">
        <v>4930</v>
      </c>
      <c r="C3859" t="s">
        <v>326</v>
      </c>
      <c r="D3859" t="s">
        <v>7702</v>
      </c>
      <c r="E3859">
        <v>10</v>
      </c>
      <c r="F38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3859">
        <f>Tabla_Consulta_desde_proyectos[[#This Row],[PRYRAhoras]]-Tabla_Consulta_desde_proyectos[[#This Row],[Actuales]]</f>
        <v>0</v>
      </c>
      <c r="H3859">
        <f>LEN(Tabla_Consulta_desde_proyectos[[#This Row],[PRYApath]])/5-1</f>
        <v>2</v>
      </c>
    </row>
    <row r="3860" spans="1:8" hidden="1" x14ac:dyDescent="0.3">
      <c r="A3860" t="s">
        <v>4251</v>
      </c>
      <c r="B3860" t="s">
        <v>1089</v>
      </c>
      <c r="C3860" t="s">
        <v>7993</v>
      </c>
      <c r="D3860" t="s">
        <v>7994</v>
      </c>
      <c r="E3860">
        <v>110</v>
      </c>
      <c r="F38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110</v>
      </c>
      <c r="G3860">
        <f>Tabla_Consulta_desde_proyectos[[#This Row],[PRYRAhoras]]-Tabla_Consulta_desde_proyectos[[#This Row],[Actuales]]</f>
        <v>0</v>
      </c>
      <c r="H3860">
        <f>LEN(Tabla_Consulta_desde_proyectos[[#This Row],[PRYApath]])/5-1</f>
        <v>0</v>
      </c>
    </row>
    <row r="3861" spans="1:8" hidden="1" x14ac:dyDescent="0.3">
      <c r="A3861" t="s">
        <v>4251</v>
      </c>
      <c r="B3861" t="s">
        <v>1090</v>
      </c>
      <c r="C3861" t="s">
        <v>326</v>
      </c>
      <c r="D3861" t="s">
        <v>7027</v>
      </c>
      <c r="E3861">
        <v>10.5</v>
      </c>
      <c r="F38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10.5</v>
      </c>
      <c r="G3861">
        <f>Tabla_Consulta_desde_proyectos[[#This Row],[PRYRAhoras]]-Tabla_Consulta_desde_proyectos[[#This Row],[Actuales]]</f>
        <v>0</v>
      </c>
      <c r="H3861">
        <f>LEN(Tabla_Consulta_desde_proyectos[[#This Row],[PRYApath]])/5-1</f>
        <v>1</v>
      </c>
    </row>
    <row r="3862" spans="1:8" hidden="1" x14ac:dyDescent="0.3">
      <c r="A3862" t="s">
        <v>4251</v>
      </c>
      <c r="B3862" t="s">
        <v>1091</v>
      </c>
      <c r="C3862" t="s">
        <v>1087</v>
      </c>
      <c r="D3862" t="s">
        <v>7028</v>
      </c>
      <c r="E3862">
        <v>29</v>
      </c>
      <c r="F38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29</v>
      </c>
      <c r="G3862">
        <f>Tabla_Consulta_desde_proyectos[[#This Row],[PRYRAhoras]]-Tabla_Consulta_desde_proyectos[[#This Row],[Actuales]]</f>
        <v>0</v>
      </c>
      <c r="H3862">
        <f>LEN(Tabla_Consulta_desde_proyectos[[#This Row],[PRYApath]])/5-1</f>
        <v>1</v>
      </c>
    </row>
    <row r="3863" spans="1:8" hidden="1" x14ac:dyDescent="0.3">
      <c r="A3863" t="s">
        <v>4251</v>
      </c>
      <c r="B3863" t="s">
        <v>4539</v>
      </c>
      <c r="C3863" t="s">
        <v>1088</v>
      </c>
      <c r="D3863" t="s">
        <v>7029</v>
      </c>
      <c r="E3863">
        <v>65</v>
      </c>
      <c r="F38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</v>
      </c>
      <c r="G3863">
        <f>Tabla_Consulta_desde_proyectos[[#This Row],[PRYRAhoras]]-Tabla_Consulta_desde_proyectos[[#This Row],[Actuales]]</f>
        <v>0</v>
      </c>
      <c r="H3863">
        <f>LEN(Tabla_Consulta_desde_proyectos[[#This Row],[PRYApath]])/5-1</f>
        <v>1</v>
      </c>
    </row>
    <row r="3864" spans="1:8" hidden="1" x14ac:dyDescent="0.3">
      <c r="A3864" t="s">
        <v>4251</v>
      </c>
      <c r="B3864" t="s">
        <v>4542</v>
      </c>
      <c r="C3864" t="s">
        <v>1092</v>
      </c>
      <c r="D3864" t="s">
        <v>7030</v>
      </c>
      <c r="F38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64">
        <f>Tabla_Consulta_desde_proyectos[[#This Row],[PRYRAhoras]]-Tabla_Consulta_desde_proyectos[[#This Row],[Actuales]]</f>
        <v>0</v>
      </c>
      <c r="H3864">
        <f>LEN(Tabla_Consulta_desde_proyectos[[#This Row],[PRYApath]])/5-1</f>
        <v>1</v>
      </c>
    </row>
    <row r="3865" spans="1:8" hidden="1" x14ac:dyDescent="0.3">
      <c r="A3865" t="s">
        <v>4251</v>
      </c>
      <c r="B3865" t="s">
        <v>5386</v>
      </c>
      <c r="C3865" t="s">
        <v>1093</v>
      </c>
      <c r="D3865" t="s">
        <v>7031</v>
      </c>
      <c r="E3865">
        <v>1</v>
      </c>
      <c r="F38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865">
        <f>Tabla_Consulta_desde_proyectos[[#This Row],[PRYRAhoras]]-Tabla_Consulta_desde_proyectos[[#This Row],[Actuales]]</f>
        <v>0</v>
      </c>
      <c r="H3865">
        <f>LEN(Tabla_Consulta_desde_proyectos[[#This Row],[PRYApath]])/5-1</f>
        <v>1</v>
      </c>
    </row>
    <row r="3866" spans="1:8" hidden="1" x14ac:dyDescent="0.3">
      <c r="A3866" t="s">
        <v>4251</v>
      </c>
      <c r="B3866" t="s">
        <v>4965</v>
      </c>
      <c r="C3866" t="s">
        <v>1094</v>
      </c>
      <c r="D3866" t="s">
        <v>7032</v>
      </c>
      <c r="E3866">
        <v>4.5</v>
      </c>
      <c r="F38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3866">
        <f>Tabla_Consulta_desde_proyectos[[#This Row],[PRYRAhoras]]-Tabla_Consulta_desde_proyectos[[#This Row],[Actuales]]</f>
        <v>0</v>
      </c>
      <c r="H3866">
        <f>LEN(Tabla_Consulta_desde_proyectos[[#This Row],[PRYApath]])/5-1</f>
        <v>1</v>
      </c>
    </row>
    <row r="3867" spans="1:8" hidden="1" x14ac:dyDescent="0.3">
      <c r="A3867" t="s">
        <v>4251</v>
      </c>
      <c r="B3867" t="s">
        <v>4966</v>
      </c>
      <c r="C3867" t="s">
        <v>3904</v>
      </c>
      <c r="D3867" t="s">
        <v>7033</v>
      </c>
      <c r="F38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67">
        <f>Tabla_Consulta_desde_proyectos[[#This Row],[PRYRAhoras]]-Tabla_Consulta_desde_proyectos[[#This Row],[Actuales]]</f>
        <v>0</v>
      </c>
      <c r="H3867">
        <f>LEN(Tabla_Consulta_desde_proyectos[[#This Row],[PRYApath]])/5-1</f>
        <v>1</v>
      </c>
    </row>
    <row r="3868" spans="1:8" hidden="1" x14ac:dyDescent="0.3">
      <c r="A3868" t="s">
        <v>4251</v>
      </c>
      <c r="B3868" t="s">
        <v>4969</v>
      </c>
      <c r="C3868" t="s">
        <v>3905</v>
      </c>
      <c r="D3868" t="s">
        <v>7034</v>
      </c>
      <c r="F38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68">
        <f>Tabla_Consulta_desde_proyectos[[#This Row],[PRYRAhoras]]-Tabla_Consulta_desde_proyectos[[#This Row],[Actuales]]</f>
        <v>0</v>
      </c>
      <c r="H3868">
        <f>LEN(Tabla_Consulta_desde_proyectos[[#This Row],[PRYApath]])/5-1</f>
        <v>1</v>
      </c>
    </row>
    <row r="3869" spans="1:8" hidden="1" x14ac:dyDescent="0.3">
      <c r="A3869" t="s">
        <v>4251</v>
      </c>
      <c r="B3869" t="s">
        <v>1095</v>
      </c>
      <c r="C3869" t="s">
        <v>7995</v>
      </c>
      <c r="D3869" t="s">
        <v>7996</v>
      </c>
      <c r="E3869">
        <v>100.5</v>
      </c>
      <c r="F38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100.5</v>
      </c>
      <c r="G3869">
        <f>Tabla_Consulta_desde_proyectos[[#This Row],[PRYRAhoras]]-Tabla_Consulta_desde_proyectos[[#This Row],[Actuales]]</f>
        <v>0</v>
      </c>
      <c r="H3869">
        <f>LEN(Tabla_Consulta_desde_proyectos[[#This Row],[PRYApath]])/5-1</f>
        <v>0</v>
      </c>
    </row>
    <row r="3870" spans="1:8" hidden="1" x14ac:dyDescent="0.3">
      <c r="A3870" t="s">
        <v>4251</v>
      </c>
      <c r="B3870" t="s">
        <v>1096</v>
      </c>
      <c r="C3870" t="s">
        <v>326</v>
      </c>
      <c r="D3870" t="s">
        <v>7130</v>
      </c>
      <c r="E3870">
        <v>4.75</v>
      </c>
      <c r="F38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4.75</v>
      </c>
      <c r="G3870">
        <f>Tabla_Consulta_desde_proyectos[[#This Row],[PRYRAhoras]]-Tabla_Consulta_desde_proyectos[[#This Row],[Actuales]]</f>
        <v>0</v>
      </c>
      <c r="H3870">
        <f>LEN(Tabla_Consulta_desde_proyectos[[#This Row],[PRYApath]])/5-1</f>
        <v>1</v>
      </c>
    </row>
    <row r="3871" spans="1:8" hidden="1" x14ac:dyDescent="0.3">
      <c r="A3871" t="s">
        <v>4251</v>
      </c>
      <c r="B3871" t="s">
        <v>3515</v>
      </c>
      <c r="C3871" t="s">
        <v>1087</v>
      </c>
      <c r="D3871" t="s">
        <v>7131</v>
      </c>
      <c r="E3871">
        <v>52</v>
      </c>
      <c r="F38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52</v>
      </c>
      <c r="G3871">
        <f>Tabla_Consulta_desde_proyectos[[#This Row],[PRYRAhoras]]-Tabla_Consulta_desde_proyectos[[#This Row],[Actuales]]</f>
        <v>0</v>
      </c>
      <c r="H3871">
        <f>LEN(Tabla_Consulta_desde_proyectos[[#This Row],[PRYApath]])/5-1</f>
        <v>1</v>
      </c>
    </row>
    <row r="3872" spans="1:8" hidden="1" x14ac:dyDescent="0.3">
      <c r="A3872" t="s">
        <v>4251</v>
      </c>
      <c r="B3872" t="s">
        <v>3516</v>
      </c>
      <c r="C3872" t="s">
        <v>1088</v>
      </c>
      <c r="D3872" t="s">
        <v>7132</v>
      </c>
      <c r="E3872">
        <v>2.5</v>
      </c>
      <c r="F38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3872">
        <f>Tabla_Consulta_desde_proyectos[[#This Row],[PRYRAhoras]]-Tabla_Consulta_desde_proyectos[[#This Row],[Actuales]]</f>
        <v>0</v>
      </c>
      <c r="H3872">
        <f>LEN(Tabla_Consulta_desde_proyectos[[#This Row],[PRYApath]])/5-1</f>
        <v>1</v>
      </c>
    </row>
    <row r="3873" spans="1:8" hidden="1" x14ac:dyDescent="0.3">
      <c r="A3873" t="s">
        <v>4251</v>
      </c>
      <c r="B3873" t="s">
        <v>3517</v>
      </c>
      <c r="C3873" t="s">
        <v>1092</v>
      </c>
      <c r="D3873" t="s">
        <v>7133</v>
      </c>
      <c r="E3873">
        <v>5.25</v>
      </c>
      <c r="F38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5.25</v>
      </c>
      <c r="G3873">
        <f>Tabla_Consulta_desde_proyectos[[#This Row],[PRYRAhoras]]-Tabla_Consulta_desde_proyectos[[#This Row],[Actuales]]</f>
        <v>0</v>
      </c>
      <c r="H3873">
        <f>LEN(Tabla_Consulta_desde_proyectos[[#This Row],[PRYApath]])/5-1</f>
        <v>1</v>
      </c>
    </row>
    <row r="3874" spans="1:8" hidden="1" x14ac:dyDescent="0.3">
      <c r="A3874" t="s">
        <v>4251</v>
      </c>
      <c r="B3874" t="s">
        <v>5507</v>
      </c>
      <c r="C3874" t="s">
        <v>1093</v>
      </c>
      <c r="D3874" t="s">
        <v>7134</v>
      </c>
      <c r="E3874">
        <v>8.5</v>
      </c>
      <c r="F38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3874">
        <f>Tabla_Consulta_desde_proyectos[[#This Row],[PRYRAhoras]]-Tabla_Consulta_desde_proyectos[[#This Row],[Actuales]]</f>
        <v>0</v>
      </c>
      <c r="H3874">
        <f>LEN(Tabla_Consulta_desde_proyectos[[#This Row],[PRYApath]])/5-1</f>
        <v>1</v>
      </c>
    </row>
    <row r="3875" spans="1:8" hidden="1" x14ac:dyDescent="0.3">
      <c r="A3875" t="s">
        <v>4251</v>
      </c>
      <c r="B3875" t="s">
        <v>5003</v>
      </c>
      <c r="C3875" t="s">
        <v>1094</v>
      </c>
      <c r="D3875" t="s">
        <v>7135</v>
      </c>
      <c r="F38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75">
        <f>Tabla_Consulta_desde_proyectos[[#This Row],[PRYRAhoras]]-Tabla_Consulta_desde_proyectos[[#This Row],[Actuales]]</f>
        <v>0</v>
      </c>
      <c r="H3875">
        <f>LEN(Tabla_Consulta_desde_proyectos[[#This Row],[PRYApath]])/5-1</f>
        <v>1</v>
      </c>
    </row>
    <row r="3876" spans="1:8" hidden="1" x14ac:dyDescent="0.3">
      <c r="A3876" t="s">
        <v>4251</v>
      </c>
      <c r="B3876" t="s">
        <v>5005</v>
      </c>
      <c r="C3876" t="s">
        <v>3904</v>
      </c>
      <c r="D3876" t="s">
        <v>7136</v>
      </c>
      <c r="E3876">
        <v>5.5</v>
      </c>
      <c r="F38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3876">
        <f>Tabla_Consulta_desde_proyectos[[#This Row],[PRYRAhoras]]-Tabla_Consulta_desde_proyectos[[#This Row],[Actuales]]</f>
        <v>0</v>
      </c>
      <c r="H3876">
        <f>LEN(Tabla_Consulta_desde_proyectos[[#This Row],[PRYApath]])/5-1</f>
        <v>1</v>
      </c>
    </row>
    <row r="3877" spans="1:8" hidden="1" x14ac:dyDescent="0.3">
      <c r="A3877" t="s">
        <v>4251</v>
      </c>
      <c r="B3877" t="s">
        <v>5006</v>
      </c>
      <c r="C3877" t="s">
        <v>3905</v>
      </c>
      <c r="D3877" t="s">
        <v>7137</v>
      </c>
      <c r="E3877">
        <v>22</v>
      </c>
      <c r="F38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</v>
      </c>
      <c r="G3877">
        <f>Tabla_Consulta_desde_proyectos[[#This Row],[PRYRAhoras]]-Tabla_Consulta_desde_proyectos[[#This Row],[Actuales]]</f>
        <v>0</v>
      </c>
      <c r="H3877">
        <f>LEN(Tabla_Consulta_desde_proyectos[[#This Row],[PRYApath]])/5-1</f>
        <v>1</v>
      </c>
    </row>
    <row r="3878" spans="1:8" hidden="1" x14ac:dyDescent="0.3">
      <c r="A3878" t="s">
        <v>4264</v>
      </c>
      <c r="B3878" t="s">
        <v>1085</v>
      </c>
      <c r="C3878" t="s">
        <v>7165</v>
      </c>
      <c r="D3878" t="s">
        <v>7997</v>
      </c>
      <c r="F38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78">
        <f>Tabla_Consulta_desde_proyectos[[#This Row],[PRYRAhoras]]-Tabla_Consulta_desde_proyectos[[#This Row],[Actuales]]</f>
        <v>0</v>
      </c>
      <c r="H3878">
        <f>LEN(Tabla_Consulta_desde_proyectos[[#This Row],[PRYApath]])/5-1</f>
        <v>0</v>
      </c>
    </row>
    <row r="3879" spans="1:8" hidden="1" x14ac:dyDescent="0.3">
      <c r="A3879" t="s">
        <v>4264</v>
      </c>
      <c r="B3879" t="s">
        <v>1086</v>
      </c>
      <c r="C3879" t="s">
        <v>326</v>
      </c>
      <c r="D3879" t="s">
        <v>6389</v>
      </c>
      <c r="F38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79">
        <f>Tabla_Consulta_desde_proyectos[[#This Row],[PRYRAhoras]]-Tabla_Consulta_desde_proyectos[[#This Row],[Actuales]]</f>
        <v>0</v>
      </c>
      <c r="H3879">
        <f>LEN(Tabla_Consulta_desde_proyectos[[#This Row],[PRYApath]])/5-1</f>
        <v>1</v>
      </c>
    </row>
    <row r="3880" spans="1:8" hidden="1" x14ac:dyDescent="0.3">
      <c r="A3880" t="s">
        <v>4264</v>
      </c>
      <c r="B3880" t="s">
        <v>1089</v>
      </c>
      <c r="C3880" t="s">
        <v>7998</v>
      </c>
      <c r="D3880" t="s">
        <v>7999</v>
      </c>
      <c r="E3880">
        <v>12</v>
      </c>
      <c r="F38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3880">
        <f>Tabla_Consulta_desde_proyectos[[#This Row],[PRYRAhoras]]-Tabla_Consulta_desde_proyectos[[#This Row],[Actuales]]</f>
        <v>0</v>
      </c>
      <c r="H3880">
        <f>LEN(Tabla_Consulta_desde_proyectos[[#This Row],[PRYApath]])/5-1</f>
        <v>0</v>
      </c>
    </row>
    <row r="3881" spans="1:8" hidden="1" x14ac:dyDescent="0.3">
      <c r="A3881" t="s">
        <v>4264</v>
      </c>
      <c r="B3881" t="s">
        <v>1090</v>
      </c>
      <c r="C3881" t="s">
        <v>6387</v>
      </c>
      <c r="D3881" t="s">
        <v>8000</v>
      </c>
      <c r="E3881">
        <v>12</v>
      </c>
      <c r="F38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3881">
        <f>Tabla_Consulta_desde_proyectos[[#This Row],[PRYRAhoras]]-Tabla_Consulta_desde_proyectos[[#This Row],[Actuales]]</f>
        <v>0</v>
      </c>
      <c r="H3881">
        <f>LEN(Tabla_Consulta_desde_proyectos[[#This Row],[PRYApath]])/5-1</f>
        <v>1</v>
      </c>
    </row>
    <row r="3882" spans="1:8" hidden="1" x14ac:dyDescent="0.3">
      <c r="A3882" t="s">
        <v>4264</v>
      </c>
      <c r="B3882" t="s">
        <v>3593</v>
      </c>
      <c r="C3882" t="s">
        <v>326</v>
      </c>
      <c r="D3882" t="s">
        <v>8001</v>
      </c>
      <c r="E3882">
        <v>2.5</v>
      </c>
      <c r="F38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3882">
        <f>Tabla_Consulta_desde_proyectos[[#This Row],[PRYRAhoras]]-Tabla_Consulta_desde_proyectos[[#This Row],[Actuales]]</f>
        <v>0</v>
      </c>
      <c r="H3882">
        <f>LEN(Tabla_Consulta_desde_proyectos[[#This Row],[PRYApath]])/5-1</f>
        <v>2</v>
      </c>
    </row>
    <row r="3883" spans="1:8" hidden="1" x14ac:dyDescent="0.3">
      <c r="A3883" t="s">
        <v>4264</v>
      </c>
      <c r="B3883" t="s">
        <v>3594</v>
      </c>
      <c r="C3883" t="s">
        <v>1087</v>
      </c>
      <c r="D3883" t="s">
        <v>8002</v>
      </c>
      <c r="E3883">
        <v>3</v>
      </c>
      <c r="F38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3883">
        <f>Tabla_Consulta_desde_proyectos[[#This Row],[PRYRAhoras]]-Tabla_Consulta_desde_proyectos[[#This Row],[Actuales]]</f>
        <v>0</v>
      </c>
      <c r="H3883">
        <f>LEN(Tabla_Consulta_desde_proyectos[[#This Row],[PRYApath]])/5-1</f>
        <v>2</v>
      </c>
    </row>
    <row r="3884" spans="1:8" hidden="1" x14ac:dyDescent="0.3">
      <c r="A3884" t="s">
        <v>4264</v>
      </c>
      <c r="B3884" t="s">
        <v>3595</v>
      </c>
      <c r="C3884" t="s">
        <v>1088</v>
      </c>
      <c r="D3884" t="s">
        <v>7843</v>
      </c>
      <c r="E3884">
        <v>2.5</v>
      </c>
      <c r="F38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3884">
        <f>Tabla_Consulta_desde_proyectos[[#This Row],[PRYRAhoras]]-Tabla_Consulta_desde_proyectos[[#This Row],[Actuales]]</f>
        <v>0</v>
      </c>
      <c r="H3884">
        <f>LEN(Tabla_Consulta_desde_proyectos[[#This Row],[PRYApath]])/5-1</f>
        <v>2</v>
      </c>
    </row>
    <row r="3885" spans="1:8" hidden="1" x14ac:dyDescent="0.3">
      <c r="A3885" t="s">
        <v>4264</v>
      </c>
      <c r="B3885" t="s">
        <v>5681</v>
      </c>
      <c r="C3885" t="s">
        <v>1092</v>
      </c>
      <c r="D3885" t="s">
        <v>7147</v>
      </c>
      <c r="F38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85">
        <f>Tabla_Consulta_desde_proyectos[[#This Row],[PRYRAhoras]]-Tabla_Consulta_desde_proyectos[[#This Row],[Actuales]]</f>
        <v>0</v>
      </c>
      <c r="H3885">
        <f>LEN(Tabla_Consulta_desde_proyectos[[#This Row],[PRYApath]])/5-1</f>
        <v>2</v>
      </c>
    </row>
    <row r="3886" spans="1:8" hidden="1" x14ac:dyDescent="0.3">
      <c r="A3886" t="s">
        <v>4264</v>
      </c>
      <c r="B3886" t="s">
        <v>5682</v>
      </c>
      <c r="C3886" t="s">
        <v>1093</v>
      </c>
      <c r="D3886" t="s">
        <v>4537</v>
      </c>
      <c r="E3886">
        <v>4</v>
      </c>
      <c r="F38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3886">
        <f>Tabla_Consulta_desde_proyectos[[#This Row],[PRYRAhoras]]-Tabla_Consulta_desde_proyectos[[#This Row],[Actuales]]</f>
        <v>0</v>
      </c>
      <c r="H3886">
        <f>LEN(Tabla_Consulta_desde_proyectos[[#This Row],[PRYApath]])/5-1</f>
        <v>2</v>
      </c>
    </row>
    <row r="3887" spans="1:8" hidden="1" x14ac:dyDescent="0.3">
      <c r="A3887" t="s">
        <v>4264</v>
      </c>
      <c r="B3887" t="s">
        <v>1095</v>
      </c>
      <c r="C3887" t="s">
        <v>8003</v>
      </c>
      <c r="D3887" t="s">
        <v>8004</v>
      </c>
      <c r="E3887">
        <v>311.5</v>
      </c>
      <c r="F38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311.5</v>
      </c>
      <c r="G3887">
        <f>Tabla_Consulta_desde_proyectos[[#This Row],[PRYRAhoras]]-Tabla_Consulta_desde_proyectos[[#This Row],[Actuales]]</f>
        <v>0</v>
      </c>
      <c r="H3887">
        <f>LEN(Tabla_Consulta_desde_proyectos[[#This Row],[PRYApath]])/5-1</f>
        <v>0</v>
      </c>
    </row>
    <row r="3888" spans="1:8" hidden="1" x14ac:dyDescent="0.3">
      <c r="A3888" t="s">
        <v>4264</v>
      </c>
      <c r="B3888" t="s">
        <v>1096</v>
      </c>
      <c r="C3888" t="s">
        <v>326</v>
      </c>
      <c r="D3888" t="s">
        <v>6958</v>
      </c>
      <c r="E3888">
        <v>5.3</v>
      </c>
      <c r="F38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5.3</v>
      </c>
      <c r="G3888">
        <f>Tabla_Consulta_desde_proyectos[[#This Row],[PRYRAhoras]]-Tabla_Consulta_desde_proyectos[[#This Row],[Actuales]]</f>
        <v>0</v>
      </c>
      <c r="H3888">
        <f>LEN(Tabla_Consulta_desde_proyectos[[#This Row],[PRYApath]])/5-1</f>
        <v>1</v>
      </c>
    </row>
    <row r="3889" spans="1:8" hidden="1" x14ac:dyDescent="0.3">
      <c r="A3889" t="s">
        <v>4264</v>
      </c>
      <c r="B3889" t="s">
        <v>3515</v>
      </c>
      <c r="C3889" t="s">
        <v>1087</v>
      </c>
      <c r="D3889" t="s">
        <v>6960</v>
      </c>
      <c r="F38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89">
        <f>Tabla_Consulta_desde_proyectos[[#This Row],[PRYRAhoras]]-Tabla_Consulta_desde_proyectos[[#This Row],[Actuales]]</f>
        <v>0</v>
      </c>
      <c r="H3889">
        <f>LEN(Tabla_Consulta_desde_proyectos[[#This Row],[PRYApath]])/5-1</f>
        <v>1</v>
      </c>
    </row>
    <row r="3890" spans="1:8" hidden="1" x14ac:dyDescent="0.3">
      <c r="A3890" t="s">
        <v>4264</v>
      </c>
      <c r="B3890" t="s">
        <v>3516</v>
      </c>
      <c r="C3890" t="s">
        <v>1088</v>
      </c>
      <c r="D3890" t="s">
        <v>6931</v>
      </c>
      <c r="F38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0">
        <f>Tabla_Consulta_desde_proyectos[[#This Row],[PRYRAhoras]]-Tabla_Consulta_desde_proyectos[[#This Row],[Actuales]]</f>
        <v>0</v>
      </c>
      <c r="H3890">
        <f>LEN(Tabla_Consulta_desde_proyectos[[#This Row],[PRYApath]])/5-1</f>
        <v>1</v>
      </c>
    </row>
    <row r="3891" spans="1:8" hidden="1" x14ac:dyDescent="0.3">
      <c r="A3891" t="s">
        <v>4264</v>
      </c>
      <c r="B3891" t="s">
        <v>4545</v>
      </c>
      <c r="C3891" t="s">
        <v>326</v>
      </c>
      <c r="D3891" t="s">
        <v>6933</v>
      </c>
      <c r="F38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1">
        <f>Tabla_Consulta_desde_proyectos[[#This Row],[PRYRAhoras]]-Tabla_Consulta_desde_proyectos[[#This Row],[Actuales]]</f>
        <v>0</v>
      </c>
      <c r="H3891">
        <f>LEN(Tabla_Consulta_desde_proyectos[[#This Row],[PRYApath]])/5-1</f>
        <v>2</v>
      </c>
    </row>
    <row r="3892" spans="1:8" hidden="1" x14ac:dyDescent="0.3">
      <c r="A3892" t="s">
        <v>4264</v>
      </c>
      <c r="B3892" t="s">
        <v>4546</v>
      </c>
      <c r="C3892" t="s">
        <v>1087</v>
      </c>
      <c r="D3892" t="s">
        <v>6963</v>
      </c>
      <c r="F38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2">
        <f>Tabla_Consulta_desde_proyectos[[#This Row],[PRYRAhoras]]-Tabla_Consulta_desde_proyectos[[#This Row],[Actuales]]</f>
        <v>0</v>
      </c>
      <c r="H3892">
        <f>LEN(Tabla_Consulta_desde_proyectos[[#This Row],[PRYApath]])/5-1</f>
        <v>2</v>
      </c>
    </row>
    <row r="3893" spans="1:8" hidden="1" x14ac:dyDescent="0.3">
      <c r="A3893" t="s">
        <v>4264</v>
      </c>
      <c r="B3893" t="s">
        <v>3517</v>
      </c>
      <c r="C3893" t="s">
        <v>1092</v>
      </c>
      <c r="D3893" t="s">
        <v>6965</v>
      </c>
      <c r="E3893">
        <v>306.2</v>
      </c>
      <c r="F38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306.2</v>
      </c>
      <c r="G3893">
        <f>Tabla_Consulta_desde_proyectos[[#This Row],[PRYRAhoras]]-Tabla_Consulta_desde_proyectos[[#This Row],[Actuales]]</f>
        <v>0</v>
      </c>
      <c r="H3893">
        <f>LEN(Tabla_Consulta_desde_proyectos[[#This Row],[PRYApath]])/5-1</f>
        <v>1</v>
      </c>
    </row>
    <row r="3894" spans="1:8" hidden="1" x14ac:dyDescent="0.3">
      <c r="A3894" t="s">
        <v>4264</v>
      </c>
      <c r="B3894" t="s">
        <v>4547</v>
      </c>
      <c r="C3894" t="s">
        <v>326</v>
      </c>
      <c r="D3894" t="s">
        <v>6965</v>
      </c>
      <c r="E3894">
        <v>266.7</v>
      </c>
      <c r="F38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266.7</v>
      </c>
      <c r="G3894">
        <f>Tabla_Consulta_desde_proyectos[[#This Row],[PRYRAhoras]]-Tabla_Consulta_desde_proyectos[[#This Row],[Actuales]]</f>
        <v>0</v>
      </c>
      <c r="H3894">
        <f>LEN(Tabla_Consulta_desde_proyectos[[#This Row],[PRYApath]])/5-1</f>
        <v>2</v>
      </c>
    </row>
    <row r="3895" spans="1:8" hidden="1" x14ac:dyDescent="0.3">
      <c r="A3895" t="s">
        <v>4264</v>
      </c>
      <c r="B3895" t="s">
        <v>4548</v>
      </c>
      <c r="C3895" t="s">
        <v>1087</v>
      </c>
      <c r="D3895" t="s">
        <v>6966</v>
      </c>
      <c r="E3895">
        <v>32</v>
      </c>
      <c r="F38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</v>
      </c>
      <c r="G3895">
        <f>Tabla_Consulta_desde_proyectos[[#This Row],[PRYRAhoras]]-Tabla_Consulta_desde_proyectos[[#This Row],[Actuales]]</f>
        <v>0</v>
      </c>
      <c r="H3895">
        <f>LEN(Tabla_Consulta_desde_proyectos[[#This Row],[PRYApath]])/5-1</f>
        <v>2</v>
      </c>
    </row>
    <row r="3896" spans="1:8" hidden="1" x14ac:dyDescent="0.3">
      <c r="A3896" t="s">
        <v>4264</v>
      </c>
      <c r="B3896" t="s">
        <v>4549</v>
      </c>
      <c r="C3896" t="s">
        <v>1088</v>
      </c>
      <c r="D3896" t="s">
        <v>6968</v>
      </c>
      <c r="F38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6">
        <f>Tabla_Consulta_desde_proyectos[[#This Row],[PRYRAhoras]]-Tabla_Consulta_desde_proyectos[[#This Row],[Actuales]]</f>
        <v>0</v>
      </c>
      <c r="H3896">
        <f>LEN(Tabla_Consulta_desde_proyectos[[#This Row],[PRYApath]])/5-1</f>
        <v>2</v>
      </c>
    </row>
    <row r="3897" spans="1:8" hidden="1" x14ac:dyDescent="0.3">
      <c r="A3897" t="s">
        <v>4264</v>
      </c>
      <c r="B3897" t="s">
        <v>4553</v>
      </c>
      <c r="C3897" t="s">
        <v>1092</v>
      </c>
      <c r="D3897" t="s">
        <v>6939</v>
      </c>
      <c r="F38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7">
        <f>Tabla_Consulta_desde_proyectos[[#This Row],[PRYRAhoras]]-Tabla_Consulta_desde_proyectos[[#This Row],[Actuales]]</f>
        <v>0</v>
      </c>
      <c r="H3897">
        <f>LEN(Tabla_Consulta_desde_proyectos[[#This Row],[PRYApath]])/5-1</f>
        <v>2</v>
      </c>
    </row>
    <row r="3898" spans="1:8" hidden="1" x14ac:dyDescent="0.3">
      <c r="A3898" t="s">
        <v>4264</v>
      </c>
      <c r="B3898" t="s">
        <v>4972</v>
      </c>
      <c r="C3898" t="s">
        <v>1093</v>
      </c>
      <c r="D3898" t="s">
        <v>6971</v>
      </c>
      <c r="E3898">
        <v>7.5</v>
      </c>
      <c r="F38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7.5</v>
      </c>
      <c r="G3898">
        <f>Tabla_Consulta_desde_proyectos[[#This Row],[PRYRAhoras]]-Tabla_Consulta_desde_proyectos[[#This Row],[Actuales]]</f>
        <v>0</v>
      </c>
      <c r="H3898">
        <f>LEN(Tabla_Consulta_desde_proyectos[[#This Row],[PRYApath]])/5-1</f>
        <v>2</v>
      </c>
    </row>
    <row r="3899" spans="1:8" hidden="1" x14ac:dyDescent="0.3">
      <c r="A3899" t="s">
        <v>4264</v>
      </c>
      <c r="B3899" t="s">
        <v>5507</v>
      </c>
      <c r="C3899" t="s">
        <v>1093</v>
      </c>
      <c r="D3899" t="s">
        <v>6972</v>
      </c>
      <c r="F38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899">
        <f>Tabla_Consulta_desde_proyectos[[#This Row],[PRYRAhoras]]-Tabla_Consulta_desde_proyectos[[#This Row],[Actuales]]</f>
        <v>0</v>
      </c>
      <c r="H3899">
        <f>LEN(Tabla_Consulta_desde_proyectos[[#This Row],[PRYApath]])/5-1</f>
        <v>1</v>
      </c>
    </row>
    <row r="3900" spans="1:8" hidden="1" x14ac:dyDescent="0.3">
      <c r="A3900" t="s">
        <v>4264</v>
      </c>
      <c r="B3900" t="s">
        <v>5003</v>
      </c>
      <c r="C3900" t="s">
        <v>1094</v>
      </c>
      <c r="D3900" t="s">
        <v>6974</v>
      </c>
      <c r="F39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0">
        <f>Tabla_Consulta_desde_proyectos[[#This Row],[PRYRAhoras]]-Tabla_Consulta_desde_proyectos[[#This Row],[Actuales]]</f>
        <v>0</v>
      </c>
      <c r="H3900">
        <f>LEN(Tabla_Consulta_desde_proyectos[[#This Row],[PRYApath]])/5-1</f>
        <v>1</v>
      </c>
    </row>
    <row r="3901" spans="1:8" hidden="1" x14ac:dyDescent="0.3">
      <c r="A3901" t="s">
        <v>4264</v>
      </c>
      <c r="B3901" t="s">
        <v>5005</v>
      </c>
      <c r="C3901" t="s">
        <v>3904</v>
      </c>
      <c r="D3901" t="s">
        <v>6975</v>
      </c>
      <c r="F39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1">
        <f>Tabla_Consulta_desde_proyectos[[#This Row],[PRYRAhoras]]-Tabla_Consulta_desde_proyectos[[#This Row],[Actuales]]</f>
        <v>0</v>
      </c>
      <c r="H3901">
        <f>LEN(Tabla_Consulta_desde_proyectos[[#This Row],[PRYApath]])/5-1</f>
        <v>1</v>
      </c>
    </row>
    <row r="3902" spans="1:8" hidden="1" x14ac:dyDescent="0.3">
      <c r="A3902" t="s">
        <v>4264</v>
      </c>
      <c r="B3902" t="s">
        <v>5006</v>
      </c>
      <c r="C3902" t="s">
        <v>3905</v>
      </c>
      <c r="D3902" t="s">
        <v>6977</v>
      </c>
      <c r="F39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2">
        <f>Tabla_Consulta_desde_proyectos[[#This Row],[PRYRAhoras]]-Tabla_Consulta_desde_proyectos[[#This Row],[Actuales]]</f>
        <v>0</v>
      </c>
      <c r="H3902">
        <f>LEN(Tabla_Consulta_desde_proyectos[[#This Row],[PRYApath]])/5-1</f>
        <v>1</v>
      </c>
    </row>
    <row r="3903" spans="1:8" hidden="1" x14ac:dyDescent="0.3">
      <c r="A3903" t="s">
        <v>4264</v>
      </c>
      <c r="B3903" t="s">
        <v>6410</v>
      </c>
      <c r="C3903" t="s">
        <v>4336</v>
      </c>
      <c r="D3903" t="s">
        <v>6979</v>
      </c>
      <c r="F39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3">
        <f>Tabla_Consulta_desde_proyectos[[#This Row],[PRYRAhoras]]-Tabla_Consulta_desde_proyectos[[#This Row],[Actuales]]</f>
        <v>0</v>
      </c>
      <c r="H3903">
        <f>LEN(Tabla_Consulta_desde_proyectos[[#This Row],[PRYApath]])/5-1</f>
        <v>1</v>
      </c>
    </row>
    <row r="3904" spans="1:8" hidden="1" x14ac:dyDescent="0.3">
      <c r="A3904" t="s">
        <v>4264</v>
      </c>
      <c r="B3904" t="s">
        <v>6411</v>
      </c>
      <c r="C3904" t="s">
        <v>4337</v>
      </c>
      <c r="D3904" t="s">
        <v>6981</v>
      </c>
      <c r="F39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4">
        <f>Tabla_Consulta_desde_proyectos[[#This Row],[PRYRAhoras]]-Tabla_Consulta_desde_proyectos[[#This Row],[Actuales]]</f>
        <v>0</v>
      </c>
      <c r="H3904">
        <f>LEN(Tabla_Consulta_desde_proyectos[[#This Row],[PRYApath]])/5-1</f>
        <v>1</v>
      </c>
    </row>
    <row r="3905" spans="1:8" hidden="1" x14ac:dyDescent="0.3">
      <c r="A3905" t="s">
        <v>4264</v>
      </c>
      <c r="B3905" t="s">
        <v>7099</v>
      </c>
      <c r="C3905" t="s">
        <v>4338</v>
      </c>
      <c r="D3905" t="s">
        <v>6983</v>
      </c>
      <c r="F39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5">
        <f>Tabla_Consulta_desde_proyectos[[#This Row],[PRYRAhoras]]-Tabla_Consulta_desde_proyectos[[#This Row],[Actuales]]</f>
        <v>0</v>
      </c>
      <c r="H3905">
        <f>LEN(Tabla_Consulta_desde_proyectos[[#This Row],[PRYApath]])/5-1</f>
        <v>1</v>
      </c>
    </row>
    <row r="3906" spans="1:8" hidden="1" x14ac:dyDescent="0.3">
      <c r="A3906" t="s">
        <v>4264</v>
      </c>
      <c r="B3906" t="s">
        <v>7152</v>
      </c>
      <c r="C3906" t="s">
        <v>326</v>
      </c>
      <c r="D3906" t="s">
        <v>6985</v>
      </c>
      <c r="F39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6">
        <f>Tabla_Consulta_desde_proyectos[[#This Row],[PRYRAhoras]]-Tabla_Consulta_desde_proyectos[[#This Row],[Actuales]]</f>
        <v>0</v>
      </c>
      <c r="H3906">
        <f>LEN(Tabla_Consulta_desde_proyectos[[#This Row],[PRYApath]])/5-1</f>
        <v>2</v>
      </c>
    </row>
    <row r="3907" spans="1:8" hidden="1" x14ac:dyDescent="0.3">
      <c r="A3907" t="s">
        <v>4264</v>
      </c>
      <c r="B3907" t="s">
        <v>7153</v>
      </c>
      <c r="C3907" t="s">
        <v>1087</v>
      </c>
      <c r="D3907" t="s">
        <v>6986</v>
      </c>
      <c r="F39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7">
        <f>Tabla_Consulta_desde_proyectos[[#This Row],[PRYRAhoras]]-Tabla_Consulta_desde_proyectos[[#This Row],[Actuales]]</f>
        <v>0</v>
      </c>
      <c r="H3907">
        <f>LEN(Tabla_Consulta_desde_proyectos[[#This Row],[PRYApath]])/5-1</f>
        <v>2</v>
      </c>
    </row>
    <row r="3908" spans="1:8" hidden="1" x14ac:dyDescent="0.3">
      <c r="A3908" t="s">
        <v>4264</v>
      </c>
      <c r="B3908" t="s">
        <v>7154</v>
      </c>
      <c r="C3908" t="s">
        <v>1088</v>
      </c>
      <c r="D3908" t="s">
        <v>6988</v>
      </c>
      <c r="F39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8">
        <f>Tabla_Consulta_desde_proyectos[[#This Row],[PRYRAhoras]]-Tabla_Consulta_desde_proyectos[[#This Row],[Actuales]]</f>
        <v>0</v>
      </c>
      <c r="H3908">
        <f>LEN(Tabla_Consulta_desde_proyectos[[#This Row],[PRYApath]])/5-1</f>
        <v>2</v>
      </c>
    </row>
    <row r="3909" spans="1:8" hidden="1" x14ac:dyDescent="0.3">
      <c r="A3909" t="s">
        <v>4264</v>
      </c>
      <c r="B3909" t="s">
        <v>7155</v>
      </c>
      <c r="C3909" t="s">
        <v>4339</v>
      </c>
      <c r="D3909" t="s">
        <v>6990</v>
      </c>
      <c r="F39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09">
        <f>Tabla_Consulta_desde_proyectos[[#This Row],[PRYRAhoras]]-Tabla_Consulta_desde_proyectos[[#This Row],[Actuales]]</f>
        <v>0</v>
      </c>
      <c r="H3909">
        <f>LEN(Tabla_Consulta_desde_proyectos[[#This Row],[PRYApath]])/5-1</f>
        <v>1</v>
      </c>
    </row>
    <row r="3910" spans="1:8" hidden="1" x14ac:dyDescent="0.3">
      <c r="A3910" t="s">
        <v>4264</v>
      </c>
      <c r="B3910" t="s">
        <v>3877</v>
      </c>
      <c r="C3910" t="s">
        <v>8005</v>
      </c>
      <c r="D3910" t="s">
        <v>8006</v>
      </c>
      <c r="E3910">
        <v>18</v>
      </c>
      <c r="F39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</v>
      </c>
      <c r="G3910">
        <f>Tabla_Consulta_desde_proyectos[[#This Row],[PRYRAhoras]]-Tabla_Consulta_desde_proyectos[[#This Row],[Actuales]]</f>
        <v>0</v>
      </c>
      <c r="H3910">
        <f>LEN(Tabla_Consulta_desde_proyectos[[#This Row],[PRYApath]])/5-1</f>
        <v>0</v>
      </c>
    </row>
    <row r="3911" spans="1:8" hidden="1" x14ac:dyDescent="0.3">
      <c r="A3911" t="s">
        <v>4264</v>
      </c>
      <c r="B3911" t="s">
        <v>3874</v>
      </c>
      <c r="C3911" t="s">
        <v>326</v>
      </c>
      <c r="D3911" t="s">
        <v>6396</v>
      </c>
      <c r="E3911">
        <v>12</v>
      </c>
      <c r="F39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3911">
        <f>Tabla_Consulta_desde_proyectos[[#This Row],[PRYRAhoras]]-Tabla_Consulta_desde_proyectos[[#This Row],[Actuales]]</f>
        <v>0</v>
      </c>
      <c r="H3911">
        <f>LEN(Tabla_Consulta_desde_proyectos[[#This Row],[PRYApath]])/5-1</f>
        <v>1</v>
      </c>
    </row>
    <row r="3912" spans="1:8" hidden="1" x14ac:dyDescent="0.3">
      <c r="A3912" t="s">
        <v>4264</v>
      </c>
      <c r="B3912" t="s">
        <v>4460</v>
      </c>
      <c r="C3912" t="s">
        <v>1087</v>
      </c>
      <c r="D3912" t="s">
        <v>6397</v>
      </c>
      <c r="F39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2">
        <f>Tabla_Consulta_desde_proyectos[[#This Row],[PRYRAhoras]]-Tabla_Consulta_desde_proyectos[[#This Row],[Actuales]]</f>
        <v>0</v>
      </c>
      <c r="H3912">
        <f>LEN(Tabla_Consulta_desde_proyectos[[#This Row],[PRYApath]])/5-1</f>
        <v>1</v>
      </c>
    </row>
    <row r="3913" spans="1:8" hidden="1" x14ac:dyDescent="0.3">
      <c r="A3913" t="s">
        <v>4264</v>
      </c>
      <c r="B3913" t="s">
        <v>4470</v>
      </c>
      <c r="C3913" t="s">
        <v>1088</v>
      </c>
      <c r="D3913" t="s">
        <v>6398</v>
      </c>
      <c r="E3913">
        <v>6</v>
      </c>
      <c r="F39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3913">
        <f>Tabla_Consulta_desde_proyectos[[#This Row],[PRYRAhoras]]-Tabla_Consulta_desde_proyectos[[#This Row],[Actuales]]</f>
        <v>0</v>
      </c>
      <c r="H3913">
        <f>LEN(Tabla_Consulta_desde_proyectos[[#This Row],[PRYApath]])/5-1</f>
        <v>1</v>
      </c>
    </row>
    <row r="3914" spans="1:8" hidden="1" x14ac:dyDescent="0.3">
      <c r="A3914" t="s">
        <v>4264</v>
      </c>
      <c r="B3914" t="s">
        <v>4481</v>
      </c>
      <c r="C3914" t="s">
        <v>1092</v>
      </c>
      <c r="D3914" t="s">
        <v>6399</v>
      </c>
      <c r="F39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4">
        <f>Tabla_Consulta_desde_proyectos[[#This Row],[PRYRAhoras]]-Tabla_Consulta_desde_proyectos[[#This Row],[Actuales]]</f>
        <v>0</v>
      </c>
      <c r="H3914">
        <f>LEN(Tabla_Consulta_desde_proyectos[[#This Row],[PRYApath]])/5-1</f>
        <v>1</v>
      </c>
    </row>
    <row r="3915" spans="1:8" hidden="1" x14ac:dyDescent="0.3">
      <c r="A3915" t="s">
        <v>4264</v>
      </c>
      <c r="B3915" t="s">
        <v>4489</v>
      </c>
      <c r="C3915" t="s">
        <v>1093</v>
      </c>
      <c r="D3915" t="s">
        <v>6400</v>
      </c>
      <c r="F39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5">
        <f>Tabla_Consulta_desde_proyectos[[#This Row],[PRYRAhoras]]-Tabla_Consulta_desde_proyectos[[#This Row],[Actuales]]</f>
        <v>0</v>
      </c>
      <c r="H3915">
        <f>LEN(Tabla_Consulta_desde_proyectos[[#This Row],[PRYApath]])/5-1</f>
        <v>1</v>
      </c>
    </row>
    <row r="3916" spans="1:8" hidden="1" x14ac:dyDescent="0.3">
      <c r="A3916" t="s">
        <v>4264</v>
      </c>
      <c r="B3916" t="s">
        <v>5636</v>
      </c>
      <c r="C3916" t="s">
        <v>1094</v>
      </c>
      <c r="D3916" t="s">
        <v>6401</v>
      </c>
      <c r="F39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6">
        <f>Tabla_Consulta_desde_proyectos[[#This Row],[PRYRAhoras]]-Tabla_Consulta_desde_proyectos[[#This Row],[Actuales]]</f>
        <v>0</v>
      </c>
      <c r="H3916">
        <f>LEN(Tabla_Consulta_desde_proyectos[[#This Row],[PRYApath]])/5-1</f>
        <v>1</v>
      </c>
    </row>
    <row r="3917" spans="1:8" hidden="1" x14ac:dyDescent="0.3">
      <c r="A3917" t="s">
        <v>4264</v>
      </c>
      <c r="B3917" t="s">
        <v>5637</v>
      </c>
      <c r="C3917" t="s">
        <v>3904</v>
      </c>
      <c r="D3917" t="s">
        <v>6950</v>
      </c>
      <c r="F39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7">
        <f>Tabla_Consulta_desde_proyectos[[#This Row],[PRYRAhoras]]-Tabla_Consulta_desde_proyectos[[#This Row],[Actuales]]</f>
        <v>0</v>
      </c>
      <c r="H3917">
        <f>LEN(Tabla_Consulta_desde_proyectos[[#This Row],[PRYApath]])/5-1</f>
        <v>1</v>
      </c>
    </row>
    <row r="3918" spans="1:8" hidden="1" x14ac:dyDescent="0.3">
      <c r="A3918" t="s">
        <v>4264</v>
      </c>
      <c r="B3918" t="s">
        <v>5638</v>
      </c>
      <c r="C3918" t="s">
        <v>3905</v>
      </c>
      <c r="D3918" t="s">
        <v>6952</v>
      </c>
      <c r="F39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8">
        <f>Tabla_Consulta_desde_proyectos[[#This Row],[PRYRAhoras]]-Tabla_Consulta_desde_proyectos[[#This Row],[Actuales]]</f>
        <v>0</v>
      </c>
      <c r="H3918">
        <f>LEN(Tabla_Consulta_desde_proyectos[[#This Row],[PRYApath]])/5-1</f>
        <v>1</v>
      </c>
    </row>
    <row r="3919" spans="1:8" hidden="1" x14ac:dyDescent="0.3">
      <c r="A3919" t="s">
        <v>4264</v>
      </c>
      <c r="B3919" t="s">
        <v>5690</v>
      </c>
      <c r="C3919" t="s">
        <v>4336</v>
      </c>
      <c r="D3919" t="s">
        <v>6405</v>
      </c>
      <c r="F39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19">
        <f>Tabla_Consulta_desde_proyectos[[#This Row],[PRYRAhoras]]-Tabla_Consulta_desde_proyectos[[#This Row],[Actuales]]</f>
        <v>0</v>
      </c>
      <c r="H3919">
        <f>LEN(Tabla_Consulta_desde_proyectos[[#This Row],[PRYApath]])/5-1</f>
        <v>1</v>
      </c>
    </row>
    <row r="3920" spans="1:8" hidden="1" x14ac:dyDescent="0.3">
      <c r="A3920" t="s">
        <v>4264</v>
      </c>
      <c r="B3920" t="s">
        <v>4956</v>
      </c>
      <c r="C3920" t="s">
        <v>4337</v>
      </c>
      <c r="D3920" t="s">
        <v>6954</v>
      </c>
      <c r="F39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0">
        <f>Tabla_Consulta_desde_proyectos[[#This Row],[PRYRAhoras]]-Tabla_Consulta_desde_proyectos[[#This Row],[Actuales]]</f>
        <v>0</v>
      </c>
      <c r="H3920">
        <f>LEN(Tabla_Consulta_desde_proyectos[[#This Row],[PRYApath]])/5-1</f>
        <v>1</v>
      </c>
    </row>
    <row r="3921" spans="1:8" hidden="1" x14ac:dyDescent="0.3">
      <c r="A3921" t="s">
        <v>1051</v>
      </c>
      <c r="B3921" t="s">
        <v>1085</v>
      </c>
      <c r="C3921" t="s">
        <v>8007</v>
      </c>
      <c r="D3921" t="s">
        <v>8008</v>
      </c>
      <c r="E3921">
        <v>103</v>
      </c>
      <c r="F39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103</v>
      </c>
      <c r="G3921">
        <f>Tabla_Consulta_desde_proyectos[[#This Row],[PRYRAhoras]]-Tabla_Consulta_desde_proyectos[[#This Row],[Actuales]]</f>
        <v>0</v>
      </c>
      <c r="H3921">
        <f>LEN(Tabla_Consulta_desde_proyectos[[#This Row],[PRYApath]])/5-1</f>
        <v>0</v>
      </c>
    </row>
    <row r="3922" spans="1:8" hidden="1" x14ac:dyDescent="0.3">
      <c r="A3922" t="s">
        <v>1051</v>
      </c>
      <c r="B3922" t="s">
        <v>1086</v>
      </c>
      <c r="C3922" t="s">
        <v>326</v>
      </c>
      <c r="D3922" t="s">
        <v>7019</v>
      </c>
      <c r="E3922">
        <v>102</v>
      </c>
      <c r="F39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102</v>
      </c>
      <c r="G3922">
        <f>Tabla_Consulta_desde_proyectos[[#This Row],[PRYRAhoras]]-Tabla_Consulta_desde_proyectos[[#This Row],[Actuales]]</f>
        <v>0</v>
      </c>
      <c r="H3922">
        <f>LEN(Tabla_Consulta_desde_proyectos[[#This Row],[PRYApath]])/5-1</f>
        <v>1</v>
      </c>
    </row>
    <row r="3923" spans="1:8" hidden="1" x14ac:dyDescent="0.3">
      <c r="A3923" t="s">
        <v>1051</v>
      </c>
      <c r="B3923" t="s">
        <v>1098</v>
      </c>
      <c r="C3923" t="s">
        <v>1087</v>
      </c>
      <c r="D3923" t="s">
        <v>7020</v>
      </c>
      <c r="F39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3">
        <f>Tabla_Consulta_desde_proyectos[[#This Row],[PRYRAhoras]]-Tabla_Consulta_desde_proyectos[[#This Row],[Actuales]]</f>
        <v>0</v>
      </c>
      <c r="H3923">
        <f>LEN(Tabla_Consulta_desde_proyectos[[#This Row],[PRYApath]])/5-1</f>
        <v>1</v>
      </c>
    </row>
    <row r="3924" spans="1:8" hidden="1" x14ac:dyDescent="0.3">
      <c r="A3924" t="s">
        <v>1051</v>
      </c>
      <c r="B3924" t="s">
        <v>1099</v>
      </c>
      <c r="C3924" t="s">
        <v>1088</v>
      </c>
      <c r="D3924" t="s">
        <v>7021</v>
      </c>
      <c r="F39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4">
        <f>Tabla_Consulta_desde_proyectos[[#This Row],[PRYRAhoras]]-Tabla_Consulta_desde_proyectos[[#This Row],[Actuales]]</f>
        <v>0</v>
      </c>
      <c r="H3924">
        <f>LEN(Tabla_Consulta_desde_proyectos[[#This Row],[PRYApath]])/5-1</f>
        <v>1</v>
      </c>
    </row>
    <row r="3925" spans="1:8" hidden="1" x14ac:dyDescent="0.3">
      <c r="A3925" t="s">
        <v>1051</v>
      </c>
      <c r="B3925" t="s">
        <v>1100</v>
      </c>
      <c r="C3925" t="s">
        <v>1092</v>
      </c>
      <c r="D3925" t="s">
        <v>7022</v>
      </c>
      <c r="F39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5">
        <f>Tabla_Consulta_desde_proyectos[[#This Row],[PRYRAhoras]]-Tabla_Consulta_desde_proyectos[[#This Row],[Actuales]]</f>
        <v>0</v>
      </c>
      <c r="H3925">
        <f>LEN(Tabla_Consulta_desde_proyectos[[#This Row],[PRYApath]])/5-1</f>
        <v>1</v>
      </c>
    </row>
    <row r="3926" spans="1:8" hidden="1" x14ac:dyDescent="0.3">
      <c r="A3926" t="s">
        <v>1051</v>
      </c>
      <c r="B3926" t="s">
        <v>3576</v>
      </c>
      <c r="C3926" t="s">
        <v>1093</v>
      </c>
      <c r="D3926" t="s">
        <v>7023</v>
      </c>
      <c r="F39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6">
        <f>Tabla_Consulta_desde_proyectos[[#This Row],[PRYRAhoras]]-Tabla_Consulta_desde_proyectos[[#This Row],[Actuales]]</f>
        <v>0</v>
      </c>
      <c r="H3926">
        <f>LEN(Tabla_Consulta_desde_proyectos[[#This Row],[PRYApath]])/5-1</f>
        <v>1</v>
      </c>
    </row>
    <row r="3927" spans="1:8" hidden="1" x14ac:dyDescent="0.3">
      <c r="A3927" t="s">
        <v>1051</v>
      </c>
      <c r="B3927" t="s">
        <v>4538</v>
      </c>
      <c r="C3927" t="s">
        <v>1094</v>
      </c>
      <c r="D3927" t="s">
        <v>7024</v>
      </c>
      <c r="F39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27">
        <f>Tabla_Consulta_desde_proyectos[[#This Row],[PRYRAhoras]]-Tabla_Consulta_desde_proyectos[[#This Row],[Actuales]]</f>
        <v>0</v>
      </c>
      <c r="H3927">
        <f>LEN(Tabla_Consulta_desde_proyectos[[#This Row],[PRYApath]])/5-1</f>
        <v>1</v>
      </c>
    </row>
    <row r="3928" spans="1:8" hidden="1" x14ac:dyDescent="0.3">
      <c r="A3928" t="s">
        <v>1051</v>
      </c>
      <c r="B3928" t="s">
        <v>4919</v>
      </c>
      <c r="C3928" t="s">
        <v>3904</v>
      </c>
      <c r="D3928" t="s">
        <v>7025</v>
      </c>
      <c r="E3928">
        <v>1</v>
      </c>
      <c r="F39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928">
        <f>Tabla_Consulta_desde_proyectos[[#This Row],[PRYRAhoras]]-Tabla_Consulta_desde_proyectos[[#This Row],[Actuales]]</f>
        <v>0</v>
      </c>
      <c r="H3928">
        <f>LEN(Tabla_Consulta_desde_proyectos[[#This Row],[PRYApath]])/5-1</f>
        <v>1</v>
      </c>
    </row>
    <row r="3929" spans="1:8" hidden="1" x14ac:dyDescent="0.3">
      <c r="A3929" t="s">
        <v>1051</v>
      </c>
      <c r="B3929" t="s">
        <v>1089</v>
      </c>
      <c r="C3929" t="s">
        <v>8009</v>
      </c>
      <c r="D3929" t="s">
        <v>8010</v>
      </c>
      <c r="E3929">
        <v>2</v>
      </c>
      <c r="F39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3929">
        <f>Tabla_Consulta_desde_proyectos[[#This Row],[PRYRAhoras]]-Tabla_Consulta_desde_proyectos[[#This Row],[Actuales]]</f>
        <v>0</v>
      </c>
      <c r="H3929">
        <f>LEN(Tabla_Consulta_desde_proyectos[[#This Row],[PRYApath]])/5-1</f>
        <v>0</v>
      </c>
    </row>
    <row r="3930" spans="1:8" hidden="1" x14ac:dyDescent="0.3">
      <c r="A3930" t="s">
        <v>1051</v>
      </c>
      <c r="B3930" t="s">
        <v>1090</v>
      </c>
      <c r="C3930" t="s">
        <v>326</v>
      </c>
      <c r="D3930" t="s">
        <v>7027</v>
      </c>
      <c r="F39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0">
        <f>Tabla_Consulta_desde_proyectos[[#This Row],[PRYRAhoras]]-Tabla_Consulta_desde_proyectos[[#This Row],[Actuales]]</f>
        <v>0</v>
      </c>
      <c r="H3930">
        <f>LEN(Tabla_Consulta_desde_proyectos[[#This Row],[PRYApath]])/5-1</f>
        <v>1</v>
      </c>
    </row>
    <row r="3931" spans="1:8" hidden="1" x14ac:dyDescent="0.3">
      <c r="A3931" t="s">
        <v>1051</v>
      </c>
      <c r="B3931" t="s">
        <v>1091</v>
      </c>
      <c r="C3931" t="s">
        <v>1087</v>
      </c>
      <c r="D3931" t="s">
        <v>7028</v>
      </c>
      <c r="F39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1">
        <f>Tabla_Consulta_desde_proyectos[[#This Row],[PRYRAhoras]]-Tabla_Consulta_desde_proyectos[[#This Row],[Actuales]]</f>
        <v>0</v>
      </c>
      <c r="H3931">
        <f>LEN(Tabla_Consulta_desde_proyectos[[#This Row],[PRYApath]])/5-1</f>
        <v>1</v>
      </c>
    </row>
    <row r="3932" spans="1:8" hidden="1" x14ac:dyDescent="0.3">
      <c r="A3932" t="s">
        <v>1051</v>
      </c>
      <c r="B3932" t="s">
        <v>4539</v>
      </c>
      <c r="C3932" t="s">
        <v>1088</v>
      </c>
      <c r="D3932" t="s">
        <v>7029</v>
      </c>
      <c r="F39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2">
        <f>Tabla_Consulta_desde_proyectos[[#This Row],[PRYRAhoras]]-Tabla_Consulta_desde_proyectos[[#This Row],[Actuales]]</f>
        <v>0</v>
      </c>
      <c r="H3932">
        <f>LEN(Tabla_Consulta_desde_proyectos[[#This Row],[PRYApath]])/5-1</f>
        <v>1</v>
      </c>
    </row>
    <row r="3933" spans="1:8" hidden="1" x14ac:dyDescent="0.3">
      <c r="A3933" t="s">
        <v>1051</v>
      </c>
      <c r="B3933" t="s">
        <v>4542</v>
      </c>
      <c r="C3933" t="s">
        <v>1092</v>
      </c>
      <c r="D3933" t="s">
        <v>7030</v>
      </c>
      <c r="E3933">
        <v>1</v>
      </c>
      <c r="F39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933">
        <f>Tabla_Consulta_desde_proyectos[[#This Row],[PRYRAhoras]]-Tabla_Consulta_desde_proyectos[[#This Row],[Actuales]]</f>
        <v>0</v>
      </c>
      <c r="H3933">
        <f>LEN(Tabla_Consulta_desde_proyectos[[#This Row],[PRYApath]])/5-1</f>
        <v>1</v>
      </c>
    </row>
    <row r="3934" spans="1:8" hidden="1" x14ac:dyDescent="0.3">
      <c r="A3934" t="s">
        <v>1051</v>
      </c>
      <c r="B3934" t="s">
        <v>5386</v>
      </c>
      <c r="C3934" t="s">
        <v>1093</v>
      </c>
      <c r="D3934" t="s">
        <v>7031</v>
      </c>
      <c r="F39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4">
        <f>Tabla_Consulta_desde_proyectos[[#This Row],[PRYRAhoras]]-Tabla_Consulta_desde_proyectos[[#This Row],[Actuales]]</f>
        <v>0</v>
      </c>
      <c r="H3934">
        <f>LEN(Tabla_Consulta_desde_proyectos[[#This Row],[PRYApath]])/5-1</f>
        <v>1</v>
      </c>
    </row>
    <row r="3935" spans="1:8" hidden="1" x14ac:dyDescent="0.3">
      <c r="A3935" t="s">
        <v>1051</v>
      </c>
      <c r="B3935" t="s">
        <v>4965</v>
      </c>
      <c r="C3935" t="s">
        <v>1094</v>
      </c>
      <c r="D3935" t="s">
        <v>7032</v>
      </c>
      <c r="E3935">
        <v>1</v>
      </c>
      <c r="F39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935">
        <f>Tabla_Consulta_desde_proyectos[[#This Row],[PRYRAhoras]]-Tabla_Consulta_desde_proyectos[[#This Row],[Actuales]]</f>
        <v>0</v>
      </c>
      <c r="H3935">
        <f>LEN(Tabla_Consulta_desde_proyectos[[#This Row],[PRYApath]])/5-1</f>
        <v>1</v>
      </c>
    </row>
    <row r="3936" spans="1:8" hidden="1" x14ac:dyDescent="0.3">
      <c r="A3936" t="s">
        <v>1051</v>
      </c>
      <c r="B3936" t="s">
        <v>4966</v>
      </c>
      <c r="C3936" t="s">
        <v>3904</v>
      </c>
      <c r="D3936" t="s">
        <v>7033</v>
      </c>
      <c r="F39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6">
        <f>Tabla_Consulta_desde_proyectos[[#This Row],[PRYRAhoras]]-Tabla_Consulta_desde_proyectos[[#This Row],[Actuales]]</f>
        <v>0</v>
      </c>
      <c r="H3936">
        <f>LEN(Tabla_Consulta_desde_proyectos[[#This Row],[PRYApath]])/5-1</f>
        <v>1</v>
      </c>
    </row>
    <row r="3937" spans="1:8" hidden="1" x14ac:dyDescent="0.3">
      <c r="A3937" t="s">
        <v>1051</v>
      </c>
      <c r="B3937" t="s">
        <v>4969</v>
      </c>
      <c r="C3937" t="s">
        <v>3905</v>
      </c>
      <c r="D3937" t="s">
        <v>7034</v>
      </c>
      <c r="F39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37">
        <f>Tabla_Consulta_desde_proyectos[[#This Row],[PRYRAhoras]]-Tabla_Consulta_desde_proyectos[[#This Row],[Actuales]]</f>
        <v>0</v>
      </c>
      <c r="H3937">
        <f>LEN(Tabla_Consulta_desde_proyectos[[#This Row],[PRYApath]])/5-1</f>
        <v>1</v>
      </c>
    </row>
    <row r="3938" spans="1:8" hidden="1" x14ac:dyDescent="0.3">
      <c r="A3938" t="s">
        <v>4265</v>
      </c>
      <c r="B3938" t="s">
        <v>1085</v>
      </c>
      <c r="C3938" t="s">
        <v>8007</v>
      </c>
      <c r="D3938" t="s">
        <v>8011</v>
      </c>
      <c r="E3938">
        <v>651.25</v>
      </c>
      <c r="F39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651.25</v>
      </c>
      <c r="G3938">
        <f>Tabla_Consulta_desde_proyectos[[#This Row],[PRYRAhoras]]-Tabla_Consulta_desde_proyectos[[#This Row],[Actuales]]</f>
        <v>0</v>
      </c>
      <c r="H3938">
        <f>LEN(Tabla_Consulta_desde_proyectos[[#This Row],[PRYApath]])/5-1</f>
        <v>0</v>
      </c>
    </row>
    <row r="3939" spans="1:8" hidden="1" x14ac:dyDescent="0.3">
      <c r="A3939" t="s">
        <v>4265</v>
      </c>
      <c r="B3939" t="s">
        <v>1086</v>
      </c>
      <c r="C3939" t="s">
        <v>326</v>
      </c>
      <c r="D3939" t="s">
        <v>7019</v>
      </c>
      <c r="E3939">
        <v>620.25</v>
      </c>
      <c r="F39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620.25</v>
      </c>
      <c r="G3939">
        <f>Tabla_Consulta_desde_proyectos[[#This Row],[PRYRAhoras]]-Tabla_Consulta_desde_proyectos[[#This Row],[Actuales]]</f>
        <v>0</v>
      </c>
      <c r="H3939">
        <f>LEN(Tabla_Consulta_desde_proyectos[[#This Row],[PRYApath]])/5-1</f>
        <v>1</v>
      </c>
    </row>
    <row r="3940" spans="1:8" hidden="1" x14ac:dyDescent="0.3">
      <c r="A3940" t="s">
        <v>4265</v>
      </c>
      <c r="B3940" t="s">
        <v>1098</v>
      </c>
      <c r="C3940" t="s">
        <v>1087</v>
      </c>
      <c r="D3940" t="s">
        <v>7020</v>
      </c>
      <c r="F39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0">
        <f>Tabla_Consulta_desde_proyectos[[#This Row],[PRYRAhoras]]-Tabla_Consulta_desde_proyectos[[#This Row],[Actuales]]</f>
        <v>0</v>
      </c>
      <c r="H3940">
        <f>LEN(Tabla_Consulta_desde_proyectos[[#This Row],[PRYApath]])/5-1</f>
        <v>1</v>
      </c>
    </row>
    <row r="3941" spans="1:8" hidden="1" x14ac:dyDescent="0.3">
      <c r="A3941" t="s">
        <v>4265</v>
      </c>
      <c r="B3941" t="s">
        <v>1099</v>
      </c>
      <c r="C3941" t="s">
        <v>1088</v>
      </c>
      <c r="D3941" t="s">
        <v>7021</v>
      </c>
      <c r="F39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1">
        <f>Tabla_Consulta_desde_proyectos[[#This Row],[PRYRAhoras]]-Tabla_Consulta_desde_proyectos[[#This Row],[Actuales]]</f>
        <v>0</v>
      </c>
      <c r="H3941">
        <f>LEN(Tabla_Consulta_desde_proyectos[[#This Row],[PRYApath]])/5-1</f>
        <v>1</v>
      </c>
    </row>
    <row r="3942" spans="1:8" hidden="1" x14ac:dyDescent="0.3">
      <c r="A3942" t="s">
        <v>4265</v>
      </c>
      <c r="B3942" t="s">
        <v>1100</v>
      </c>
      <c r="C3942" t="s">
        <v>1092</v>
      </c>
      <c r="D3942" t="s">
        <v>7022</v>
      </c>
      <c r="F39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2">
        <f>Tabla_Consulta_desde_proyectos[[#This Row],[PRYRAhoras]]-Tabla_Consulta_desde_proyectos[[#This Row],[Actuales]]</f>
        <v>0</v>
      </c>
      <c r="H3942">
        <f>LEN(Tabla_Consulta_desde_proyectos[[#This Row],[PRYApath]])/5-1</f>
        <v>1</v>
      </c>
    </row>
    <row r="3943" spans="1:8" hidden="1" x14ac:dyDescent="0.3">
      <c r="A3943" t="s">
        <v>4265</v>
      </c>
      <c r="B3943" t="s">
        <v>3576</v>
      </c>
      <c r="C3943" t="s">
        <v>1093</v>
      </c>
      <c r="D3943" t="s">
        <v>7023</v>
      </c>
      <c r="F39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3">
        <f>Tabla_Consulta_desde_proyectos[[#This Row],[PRYRAhoras]]-Tabla_Consulta_desde_proyectos[[#This Row],[Actuales]]</f>
        <v>0</v>
      </c>
      <c r="H3943">
        <f>LEN(Tabla_Consulta_desde_proyectos[[#This Row],[PRYApath]])/5-1</f>
        <v>1</v>
      </c>
    </row>
    <row r="3944" spans="1:8" hidden="1" x14ac:dyDescent="0.3">
      <c r="A3944" t="s">
        <v>4265</v>
      </c>
      <c r="B3944" t="s">
        <v>4538</v>
      </c>
      <c r="C3944" t="s">
        <v>1094</v>
      </c>
      <c r="D3944" t="s">
        <v>7024</v>
      </c>
      <c r="F39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4">
        <f>Tabla_Consulta_desde_proyectos[[#This Row],[PRYRAhoras]]-Tabla_Consulta_desde_proyectos[[#This Row],[Actuales]]</f>
        <v>0</v>
      </c>
      <c r="H3944">
        <f>LEN(Tabla_Consulta_desde_proyectos[[#This Row],[PRYApath]])/5-1</f>
        <v>1</v>
      </c>
    </row>
    <row r="3945" spans="1:8" hidden="1" x14ac:dyDescent="0.3">
      <c r="A3945" t="s">
        <v>4265</v>
      </c>
      <c r="B3945" t="s">
        <v>4919</v>
      </c>
      <c r="C3945" t="s">
        <v>3904</v>
      </c>
      <c r="D3945" t="s">
        <v>7025</v>
      </c>
      <c r="E3945">
        <v>31</v>
      </c>
      <c r="F39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31</v>
      </c>
      <c r="G3945">
        <f>Tabla_Consulta_desde_proyectos[[#This Row],[PRYRAhoras]]-Tabla_Consulta_desde_proyectos[[#This Row],[Actuales]]</f>
        <v>0</v>
      </c>
      <c r="H3945">
        <f>LEN(Tabla_Consulta_desde_proyectos[[#This Row],[PRYApath]])/5-1</f>
        <v>1</v>
      </c>
    </row>
    <row r="3946" spans="1:8" hidden="1" x14ac:dyDescent="0.3">
      <c r="A3946" t="s">
        <v>4265</v>
      </c>
      <c r="B3946" t="s">
        <v>1089</v>
      </c>
      <c r="C3946" t="s">
        <v>8009</v>
      </c>
      <c r="D3946" t="s">
        <v>8012</v>
      </c>
      <c r="E3946">
        <v>6.5</v>
      </c>
      <c r="F39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3946">
        <f>Tabla_Consulta_desde_proyectos[[#This Row],[PRYRAhoras]]-Tabla_Consulta_desde_proyectos[[#This Row],[Actuales]]</f>
        <v>0</v>
      </c>
      <c r="H3946">
        <f>LEN(Tabla_Consulta_desde_proyectos[[#This Row],[PRYApath]])/5-1</f>
        <v>0</v>
      </c>
    </row>
    <row r="3947" spans="1:8" hidden="1" x14ac:dyDescent="0.3">
      <c r="A3947" t="s">
        <v>4265</v>
      </c>
      <c r="B3947" t="s">
        <v>1090</v>
      </c>
      <c r="C3947" t="s">
        <v>326</v>
      </c>
      <c r="D3947" t="s">
        <v>7027</v>
      </c>
      <c r="F39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7">
        <f>Tabla_Consulta_desde_proyectos[[#This Row],[PRYRAhoras]]-Tabla_Consulta_desde_proyectos[[#This Row],[Actuales]]</f>
        <v>0</v>
      </c>
      <c r="H3947">
        <f>LEN(Tabla_Consulta_desde_proyectos[[#This Row],[PRYApath]])/5-1</f>
        <v>1</v>
      </c>
    </row>
    <row r="3948" spans="1:8" hidden="1" x14ac:dyDescent="0.3">
      <c r="A3948" t="s">
        <v>4265</v>
      </c>
      <c r="B3948" t="s">
        <v>1091</v>
      </c>
      <c r="C3948" t="s">
        <v>1087</v>
      </c>
      <c r="D3948" t="s">
        <v>7028</v>
      </c>
      <c r="F39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8">
        <f>Tabla_Consulta_desde_proyectos[[#This Row],[PRYRAhoras]]-Tabla_Consulta_desde_proyectos[[#This Row],[Actuales]]</f>
        <v>0</v>
      </c>
      <c r="H3948">
        <f>LEN(Tabla_Consulta_desde_proyectos[[#This Row],[PRYApath]])/5-1</f>
        <v>1</v>
      </c>
    </row>
    <row r="3949" spans="1:8" hidden="1" x14ac:dyDescent="0.3">
      <c r="A3949" t="s">
        <v>4265</v>
      </c>
      <c r="B3949" t="s">
        <v>4539</v>
      </c>
      <c r="C3949" t="s">
        <v>1088</v>
      </c>
      <c r="D3949" t="s">
        <v>7029</v>
      </c>
      <c r="F39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49">
        <f>Tabla_Consulta_desde_proyectos[[#This Row],[PRYRAhoras]]-Tabla_Consulta_desde_proyectos[[#This Row],[Actuales]]</f>
        <v>0</v>
      </c>
      <c r="H3949">
        <f>LEN(Tabla_Consulta_desde_proyectos[[#This Row],[PRYApath]])/5-1</f>
        <v>1</v>
      </c>
    </row>
    <row r="3950" spans="1:8" hidden="1" x14ac:dyDescent="0.3">
      <c r="A3950" t="s">
        <v>4265</v>
      </c>
      <c r="B3950" t="s">
        <v>4542</v>
      </c>
      <c r="C3950" t="s">
        <v>1092</v>
      </c>
      <c r="D3950" t="s">
        <v>7030</v>
      </c>
      <c r="E3950">
        <v>5.5</v>
      </c>
      <c r="F39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3950">
        <f>Tabla_Consulta_desde_proyectos[[#This Row],[PRYRAhoras]]-Tabla_Consulta_desde_proyectos[[#This Row],[Actuales]]</f>
        <v>0</v>
      </c>
      <c r="H3950">
        <f>LEN(Tabla_Consulta_desde_proyectos[[#This Row],[PRYApath]])/5-1</f>
        <v>1</v>
      </c>
    </row>
    <row r="3951" spans="1:8" hidden="1" x14ac:dyDescent="0.3">
      <c r="A3951" t="s">
        <v>4265</v>
      </c>
      <c r="B3951" t="s">
        <v>5386</v>
      </c>
      <c r="C3951" t="s">
        <v>1093</v>
      </c>
      <c r="D3951" t="s">
        <v>7031</v>
      </c>
      <c r="F39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1">
        <f>Tabla_Consulta_desde_proyectos[[#This Row],[PRYRAhoras]]-Tabla_Consulta_desde_proyectos[[#This Row],[Actuales]]</f>
        <v>0</v>
      </c>
      <c r="H3951">
        <f>LEN(Tabla_Consulta_desde_proyectos[[#This Row],[PRYApath]])/5-1</f>
        <v>1</v>
      </c>
    </row>
    <row r="3952" spans="1:8" hidden="1" x14ac:dyDescent="0.3">
      <c r="A3952" t="s">
        <v>4265</v>
      </c>
      <c r="B3952" t="s">
        <v>4965</v>
      </c>
      <c r="C3952" t="s">
        <v>1094</v>
      </c>
      <c r="D3952" t="s">
        <v>7032</v>
      </c>
      <c r="F39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2">
        <f>Tabla_Consulta_desde_proyectos[[#This Row],[PRYRAhoras]]-Tabla_Consulta_desde_proyectos[[#This Row],[Actuales]]</f>
        <v>0</v>
      </c>
      <c r="H3952">
        <f>LEN(Tabla_Consulta_desde_proyectos[[#This Row],[PRYApath]])/5-1</f>
        <v>1</v>
      </c>
    </row>
    <row r="3953" spans="1:8" hidden="1" x14ac:dyDescent="0.3">
      <c r="A3953" t="s">
        <v>4265</v>
      </c>
      <c r="B3953" t="s">
        <v>4966</v>
      </c>
      <c r="C3953" t="s">
        <v>3904</v>
      </c>
      <c r="D3953" t="s">
        <v>7033</v>
      </c>
      <c r="F39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3">
        <f>Tabla_Consulta_desde_proyectos[[#This Row],[PRYRAhoras]]-Tabla_Consulta_desde_proyectos[[#This Row],[Actuales]]</f>
        <v>0</v>
      </c>
      <c r="H3953">
        <f>LEN(Tabla_Consulta_desde_proyectos[[#This Row],[PRYApath]])/5-1</f>
        <v>1</v>
      </c>
    </row>
    <row r="3954" spans="1:8" hidden="1" x14ac:dyDescent="0.3">
      <c r="A3954" t="s">
        <v>4265</v>
      </c>
      <c r="B3954" t="s">
        <v>4969</v>
      </c>
      <c r="C3954" t="s">
        <v>3905</v>
      </c>
      <c r="D3954" t="s">
        <v>7034</v>
      </c>
      <c r="E3954">
        <v>1</v>
      </c>
      <c r="F39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3954">
        <f>Tabla_Consulta_desde_proyectos[[#This Row],[PRYRAhoras]]-Tabla_Consulta_desde_proyectos[[#This Row],[Actuales]]</f>
        <v>0</v>
      </c>
      <c r="H3954">
        <f>LEN(Tabla_Consulta_desde_proyectos[[#This Row],[PRYApath]])/5-1</f>
        <v>1</v>
      </c>
    </row>
    <row r="3955" spans="1:8" hidden="1" x14ac:dyDescent="0.3">
      <c r="A3955" t="s">
        <v>8293</v>
      </c>
      <c r="B3955" t="s">
        <v>1085</v>
      </c>
      <c r="C3955" t="s">
        <v>7165</v>
      </c>
      <c r="D3955" t="s">
        <v>6388</v>
      </c>
      <c r="F39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5">
        <f>Tabla_Consulta_desde_proyectos[[#This Row],[PRYRAhoras]]-Tabla_Consulta_desde_proyectos[[#This Row],[Actuales]]</f>
        <v>0</v>
      </c>
      <c r="H3955">
        <f>LEN(Tabla_Consulta_desde_proyectos[[#This Row],[PRYApath]])/5-1</f>
        <v>0</v>
      </c>
    </row>
    <row r="3956" spans="1:8" hidden="1" x14ac:dyDescent="0.3">
      <c r="A3956" t="s">
        <v>8293</v>
      </c>
      <c r="B3956" t="s">
        <v>1086</v>
      </c>
      <c r="C3956" t="s">
        <v>6387</v>
      </c>
      <c r="D3956" t="s">
        <v>8391</v>
      </c>
      <c r="F39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6">
        <f>Tabla_Consulta_desde_proyectos[[#This Row],[PRYRAhoras]]-Tabla_Consulta_desde_proyectos[[#This Row],[Actuales]]</f>
        <v>0</v>
      </c>
      <c r="H3956">
        <f>LEN(Tabla_Consulta_desde_proyectos[[#This Row],[PRYApath]])/5-1</f>
        <v>1</v>
      </c>
    </row>
    <row r="3957" spans="1:8" hidden="1" x14ac:dyDescent="0.3">
      <c r="A3957" t="s">
        <v>8293</v>
      </c>
      <c r="B3957" t="s">
        <v>4925</v>
      </c>
      <c r="C3957" t="s">
        <v>326</v>
      </c>
      <c r="D3957" t="s">
        <v>6389</v>
      </c>
      <c r="F39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7">
        <f>Tabla_Consulta_desde_proyectos[[#This Row],[PRYRAhoras]]-Tabla_Consulta_desde_proyectos[[#This Row],[Actuales]]</f>
        <v>0</v>
      </c>
      <c r="H3957">
        <f>LEN(Tabla_Consulta_desde_proyectos[[#This Row],[PRYApath]])/5-1</f>
        <v>2</v>
      </c>
    </row>
    <row r="3958" spans="1:8" hidden="1" x14ac:dyDescent="0.3">
      <c r="A3958" t="s">
        <v>8293</v>
      </c>
      <c r="B3958" t="s">
        <v>4926</v>
      </c>
      <c r="C3958" t="s">
        <v>1087</v>
      </c>
      <c r="D3958" t="s">
        <v>6390</v>
      </c>
      <c r="F39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8">
        <f>Tabla_Consulta_desde_proyectos[[#This Row],[PRYRAhoras]]-Tabla_Consulta_desde_proyectos[[#This Row],[Actuales]]</f>
        <v>0</v>
      </c>
      <c r="H3958">
        <f>LEN(Tabla_Consulta_desde_proyectos[[#This Row],[PRYApath]])/5-1</f>
        <v>2</v>
      </c>
    </row>
    <row r="3959" spans="1:8" hidden="1" x14ac:dyDescent="0.3">
      <c r="A3959" t="s">
        <v>8293</v>
      </c>
      <c r="B3959" t="s">
        <v>4927</v>
      </c>
      <c r="C3959" t="s">
        <v>1088</v>
      </c>
      <c r="D3959" t="s">
        <v>6391</v>
      </c>
      <c r="F39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59">
        <f>Tabla_Consulta_desde_proyectos[[#This Row],[PRYRAhoras]]-Tabla_Consulta_desde_proyectos[[#This Row],[Actuales]]</f>
        <v>0</v>
      </c>
      <c r="H3959">
        <f>LEN(Tabla_Consulta_desde_proyectos[[#This Row],[PRYApath]])/5-1</f>
        <v>2</v>
      </c>
    </row>
    <row r="3960" spans="1:8" hidden="1" x14ac:dyDescent="0.3">
      <c r="A3960" t="s">
        <v>8293</v>
      </c>
      <c r="B3960" t="s">
        <v>4708</v>
      </c>
      <c r="C3960" t="s">
        <v>1092</v>
      </c>
      <c r="D3960" t="s">
        <v>7147</v>
      </c>
      <c r="F39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0">
        <f>Tabla_Consulta_desde_proyectos[[#This Row],[PRYRAhoras]]-Tabla_Consulta_desde_proyectos[[#This Row],[Actuales]]</f>
        <v>0</v>
      </c>
      <c r="H3960">
        <f>LEN(Tabla_Consulta_desde_proyectos[[#This Row],[PRYApath]])/5-1</f>
        <v>2</v>
      </c>
    </row>
    <row r="3961" spans="1:8" hidden="1" x14ac:dyDescent="0.3">
      <c r="A3961" t="s">
        <v>8293</v>
      </c>
      <c r="B3961" t="s">
        <v>6393</v>
      </c>
      <c r="C3961" t="s">
        <v>1093</v>
      </c>
      <c r="D3961" t="s">
        <v>4537</v>
      </c>
      <c r="F39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1">
        <f>Tabla_Consulta_desde_proyectos[[#This Row],[PRYRAhoras]]-Tabla_Consulta_desde_proyectos[[#This Row],[Actuales]]</f>
        <v>0</v>
      </c>
      <c r="H3961">
        <f>LEN(Tabla_Consulta_desde_proyectos[[#This Row],[PRYApath]])/5-1</f>
        <v>2</v>
      </c>
    </row>
    <row r="3962" spans="1:8" hidden="1" x14ac:dyDescent="0.3">
      <c r="A3962" t="s">
        <v>8293</v>
      </c>
      <c r="B3962" t="s">
        <v>1089</v>
      </c>
      <c r="C3962" t="s">
        <v>8392</v>
      </c>
      <c r="D3962" t="s">
        <v>8393</v>
      </c>
      <c r="F39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2">
        <f>Tabla_Consulta_desde_proyectos[[#This Row],[PRYRAhoras]]-Tabla_Consulta_desde_proyectos[[#This Row],[Actuales]]</f>
        <v>0</v>
      </c>
      <c r="H3962">
        <f>LEN(Tabla_Consulta_desde_proyectos[[#This Row],[PRYApath]])/5-1</f>
        <v>0</v>
      </c>
    </row>
    <row r="3963" spans="1:8" hidden="1" x14ac:dyDescent="0.3">
      <c r="A3963" t="s">
        <v>8293</v>
      </c>
      <c r="B3963" t="s">
        <v>1090</v>
      </c>
      <c r="C3963" t="s">
        <v>326</v>
      </c>
      <c r="D3963" t="s">
        <v>6396</v>
      </c>
      <c r="F39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3">
        <f>Tabla_Consulta_desde_proyectos[[#This Row],[PRYRAhoras]]-Tabla_Consulta_desde_proyectos[[#This Row],[Actuales]]</f>
        <v>0</v>
      </c>
      <c r="H3963">
        <f>LEN(Tabla_Consulta_desde_proyectos[[#This Row],[PRYApath]])/5-1</f>
        <v>1</v>
      </c>
    </row>
    <row r="3964" spans="1:8" hidden="1" x14ac:dyDescent="0.3">
      <c r="A3964" t="s">
        <v>8293</v>
      </c>
      <c r="B3964" t="s">
        <v>1091</v>
      </c>
      <c r="C3964" t="s">
        <v>1087</v>
      </c>
      <c r="D3964" t="s">
        <v>6397</v>
      </c>
      <c r="F39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4">
        <f>Tabla_Consulta_desde_proyectos[[#This Row],[PRYRAhoras]]-Tabla_Consulta_desde_proyectos[[#This Row],[Actuales]]</f>
        <v>0</v>
      </c>
      <c r="H3964">
        <f>LEN(Tabla_Consulta_desde_proyectos[[#This Row],[PRYApath]])/5-1</f>
        <v>1</v>
      </c>
    </row>
    <row r="3965" spans="1:8" hidden="1" x14ac:dyDescent="0.3">
      <c r="A3965" t="s">
        <v>8293</v>
      </c>
      <c r="B3965" t="s">
        <v>4539</v>
      </c>
      <c r="C3965" t="s">
        <v>1088</v>
      </c>
      <c r="D3965" t="s">
        <v>6398</v>
      </c>
      <c r="F39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5">
        <f>Tabla_Consulta_desde_proyectos[[#This Row],[PRYRAhoras]]-Tabla_Consulta_desde_proyectos[[#This Row],[Actuales]]</f>
        <v>0</v>
      </c>
      <c r="H3965">
        <f>LEN(Tabla_Consulta_desde_proyectos[[#This Row],[PRYApath]])/5-1</f>
        <v>1</v>
      </c>
    </row>
    <row r="3966" spans="1:8" hidden="1" x14ac:dyDescent="0.3">
      <c r="A3966" t="s">
        <v>8293</v>
      </c>
      <c r="B3966" t="s">
        <v>4542</v>
      </c>
      <c r="C3966" t="s">
        <v>1092</v>
      </c>
      <c r="D3966" t="s">
        <v>6399</v>
      </c>
      <c r="F39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6">
        <f>Tabla_Consulta_desde_proyectos[[#This Row],[PRYRAhoras]]-Tabla_Consulta_desde_proyectos[[#This Row],[Actuales]]</f>
        <v>0</v>
      </c>
      <c r="H3966">
        <f>LEN(Tabla_Consulta_desde_proyectos[[#This Row],[PRYApath]])/5-1</f>
        <v>1</v>
      </c>
    </row>
    <row r="3967" spans="1:8" hidden="1" x14ac:dyDescent="0.3">
      <c r="A3967" t="s">
        <v>8293</v>
      </c>
      <c r="B3967" t="s">
        <v>5386</v>
      </c>
      <c r="C3967" t="s">
        <v>1093</v>
      </c>
      <c r="D3967" t="s">
        <v>6400</v>
      </c>
      <c r="F39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7">
        <f>Tabla_Consulta_desde_proyectos[[#This Row],[PRYRAhoras]]-Tabla_Consulta_desde_proyectos[[#This Row],[Actuales]]</f>
        <v>0</v>
      </c>
      <c r="H3967">
        <f>LEN(Tabla_Consulta_desde_proyectos[[#This Row],[PRYApath]])/5-1</f>
        <v>1</v>
      </c>
    </row>
    <row r="3968" spans="1:8" hidden="1" x14ac:dyDescent="0.3">
      <c r="A3968" t="s">
        <v>8293</v>
      </c>
      <c r="B3968" t="s">
        <v>4965</v>
      </c>
      <c r="C3968" t="s">
        <v>1094</v>
      </c>
      <c r="D3968" t="s">
        <v>6401</v>
      </c>
      <c r="F39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8">
        <f>Tabla_Consulta_desde_proyectos[[#This Row],[PRYRAhoras]]-Tabla_Consulta_desde_proyectos[[#This Row],[Actuales]]</f>
        <v>0</v>
      </c>
      <c r="H3968">
        <f>LEN(Tabla_Consulta_desde_proyectos[[#This Row],[PRYApath]])/5-1</f>
        <v>1</v>
      </c>
    </row>
    <row r="3969" spans="1:8" hidden="1" x14ac:dyDescent="0.3">
      <c r="A3969" t="s">
        <v>8293</v>
      </c>
      <c r="B3969" t="s">
        <v>4966</v>
      </c>
      <c r="C3969" t="s">
        <v>3904</v>
      </c>
      <c r="D3969" t="s">
        <v>6402</v>
      </c>
      <c r="F39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69">
        <f>Tabla_Consulta_desde_proyectos[[#This Row],[PRYRAhoras]]-Tabla_Consulta_desde_proyectos[[#This Row],[Actuales]]</f>
        <v>0</v>
      </c>
      <c r="H3969">
        <f>LEN(Tabla_Consulta_desde_proyectos[[#This Row],[PRYApath]])/5-1</f>
        <v>1</v>
      </c>
    </row>
    <row r="3970" spans="1:8" hidden="1" x14ac:dyDescent="0.3">
      <c r="A3970" t="s">
        <v>8293</v>
      </c>
      <c r="B3970" t="s">
        <v>4969</v>
      </c>
      <c r="C3970" t="s">
        <v>3905</v>
      </c>
      <c r="D3970" t="s">
        <v>6403</v>
      </c>
      <c r="F39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0">
        <f>Tabla_Consulta_desde_proyectos[[#This Row],[PRYRAhoras]]-Tabla_Consulta_desde_proyectos[[#This Row],[Actuales]]</f>
        <v>0</v>
      </c>
      <c r="H3970">
        <f>LEN(Tabla_Consulta_desde_proyectos[[#This Row],[PRYApath]])/5-1</f>
        <v>1</v>
      </c>
    </row>
    <row r="3971" spans="1:8" hidden="1" x14ac:dyDescent="0.3">
      <c r="A3971" t="s">
        <v>8293</v>
      </c>
      <c r="B3971" t="s">
        <v>6404</v>
      </c>
      <c r="C3971" t="s">
        <v>4336</v>
      </c>
      <c r="D3971" t="s">
        <v>6405</v>
      </c>
      <c r="F39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1">
        <f>Tabla_Consulta_desde_proyectos[[#This Row],[PRYRAhoras]]-Tabla_Consulta_desde_proyectos[[#This Row],[Actuales]]</f>
        <v>0</v>
      </c>
      <c r="H3971">
        <f>LEN(Tabla_Consulta_desde_proyectos[[#This Row],[PRYApath]])/5-1</f>
        <v>1</v>
      </c>
    </row>
    <row r="3972" spans="1:8" hidden="1" x14ac:dyDescent="0.3">
      <c r="A3972" t="s">
        <v>8293</v>
      </c>
      <c r="B3972" t="s">
        <v>6406</v>
      </c>
      <c r="C3972" t="s">
        <v>4337</v>
      </c>
      <c r="D3972" t="s">
        <v>6407</v>
      </c>
      <c r="F39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2">
        <f>Tabla_Consulta_desde_proyectos[[#This Row],[PRYRAhoras]]-Tabla_Consulta_desde_proyectos[[#This Row],[Actuales]]</f>
        <v>0</v>
      </c>
      <c r="H3972">
        <f>LEN(Tabla_Consulta_desde_proyectos[[#This Row],[PRYApath]])/5-1</f>
        <v>1</v>
      </c>
    </row>
    <row r="3973" spans="1:8" hidden="1" x14ac:dyDescent="0.3">
      <c r="A3973" t="s">
        <v>8293</v>
      </c>
      <c r="B3973" t="s">
        <v>1095</v>
      </c>
      <c r="C3973" t="s">
        <v>8394</v>
      </c>
      <c r="D3973" t="s">
        <v>8395</v>
      </c>
      <c r="F39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3">
        <f>Tabla_Consulta_desde_proyectos[[#This Row],[PRYRAhoras]]-Tabla_Consulta_desde_proyectos[[#This Row],[Actuales]]</f>
        <v>0</v>
      </c>
      <c r="H3973">
        <f>LEN(Tabla_Consulta_desde_proyectos[[#This Row],[PRYApath]])/5-1</f>
        <v>0</v>
      </c>
    </row>
    <row r="3974" spans="1:8" hidden="1" x14ac:dyDescent="0.3">
      <c r="A3974" t="s">
        <v>8293</v>
      </c>
      <c r="B3974" t="s">
        <v>1096</v>
      </c>
      <c r="C3974" t="s">
        <v>326</v>
      </c>
      <c r="D3974" t="s">
        <v>6396</v>
      </c>
      <c r="F39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4">
        <f>Tabla_Consulta_desde_proyectos[[#This Row],[PRYRAhoras]]-Tabla_Consulta_desde_proyectos[[#This Row],[Actuales]]</f>
        <v>0</v>
      </c>
      <c r="H3974">
        <f>LEN(Tabla_Consulta_desde_proyectos[[#This Row],[PRYApath]])/5-1</f>
        <v>1</v>
      </c>
    </row>
    <row r="3975" spans="1:8" hidden="1" x14ac:dyDescent="0.3">
      <c r="A3975" t="s">
        <v>8293</v>
      </c>
      <c r="B3975" t="s">
        <v>3515</v>
      </c>
      <c r="C3975" t="s">
        <v>1087</v>
      </c>
      <c r="D3975" t="s">
        <v>6397</v>
      </c>
      <c r="F39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5">
        <f>Tabla_Consulta_desde_proyectos[[#This Row],[PRYRAhoras]]-Tabla_Consulta_desde_proyectos[[#This Row],[Actuales]]</f>
        <v>0</v>
      </c>
      <c r="H3975">
        <f>LEN(Tabla_Consulta_desde_proyectos[[#This Row],[PRYApath]])/5-1</f>
        <v>1</v>
      </c>
    </row>
    <row r="3976" spans="1:8" hidden="1" x14ac:dyDescent="0.3">
      <c r="A3976" t="s">
        <v>8293</v>
      </c>
      <c r="B3976" t="s">
        <v>3516</v>
      </c>
      <c r="C3976" t="s">
        <v>1088</v>
      </c>
      <c r="D3976" t="s">
        <v>6398</v>
      </c>
      <c r="F39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6">
        <f>Tabla_Consulta_desde_proyectos[[#This Row],[PRYRAhoras]]-Tabla_Consulta_desde_proyectos[[#This Row],[Actuales]]</f>
        <v>0</v>
      </c>
      <c r="H3976">
        <f>LEN(Tabla_Consulta_desde_proyectos[[#This Row],[PRYApath]])/5-1</f>
        <v>1</v>
      </c>
    </row>
    <row r="3977" spans="1:8" hidden="1" x14ac:dyDescent="0.3">
      <c r="A3977" t="s">
        <v>8293</v>
      </c>
      <c r="B3977" t="s">
        <v>3517</v>
      </c>
      <c r="C3977" t="s">
        <v>1092</v>
      </c>
      <c r="D3977" t="s">
        <v>6399</v>
      </c>
      <c r="F39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7">
        <f>Tabla_Consulta_desde_proyectos[[#This Row],[PRYRAhoras]]-Tabla_Consulta_desde_proyectos[[#This Row],[Actuales]]</f>
        <v>0</v>
      </c>
      <c r="H3977">
        <f>LEN(Tabla_Consulta_desde_proyectos[[#This Row],[PRYApath]])/5-1</f>
        <v>1</v>
      </c>
    </row>
    <row r="3978" spans="1:8" hidden="1" x14ac:dyDescent="0.3">
      <c r="A3978" t="s">
        <v>8293</v>
      </c>
      <c r="B3978" t="s">
        <v>5507</v>
      </c>
      <c r="C3978" t="s">
        <v>1093</v>
      </c>
      <c r="D3978" t="s">
        <v>6400</v>
      </c>
      <c r="F39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8">
        <f>Tabla_Consulta_desde_proyectos[[#This Row],[PRYRAhoras]]-Tabla_Consulta_desde_proyectos[[#This Row],[Actuales]]</f>
        <v>0</v>
      </c>
      <c r="H3978">
        <f>LEN(Tabla_Consulta_desde_proyectos[[#This Row],[PRYApath]])/5-1</f>
        <v>1</v>
      </c>
    </row>
    <row r="3979" spans="1:8" hidden="1" x14ac:dyDescent="0.3">
      <c r="A3979" t="s">
        <v>8293</v>
      </c>
      <c r="B3979" t="s">
        <v>5003</v>
      </c>
      <c r="C3979" t="s">
        <v>1094</v>
      </c>
      <c r="D3979" t="s">
        <v>6401</v>
      </c>
      <c r="F39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79">
        <f>Tabla_Consulta_desde_proyectos[[#This Row],[PRYRAhoras]]-Tabla_Consulta_desde_proyectos[[#This Row],[Actuales]]</f>
        <v>0</v>
      </c>
      <c r="H3979">
        <f>LEN(Tabla_Consulta_desde_proyectos[[#This Row],[PRYApath]])/5-1</f>
        <v>1</v>
      </c>
    </row>
    <row r="3980" spans="1:8" hidden="1" x14ac:dyDescent="0.3">
      <c r="A3980" t="s">
        <v>8293</v>
      </c>
      <c r="B3980" t="s">
        <v>5005</v>
      </c>
      <c r="C3980" t="s">
        <v>3904</v>
      </c>
      <c r="D3980" t="s">
        <v>6402</v>
      </c>
      <c r="F39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0">
        <f>Tabla_Consulta_desde_proyectos[[#This Row],[PRYRAhoras]]-Tabla_Consulta_desde_proyectos[[#This Row],[Actuales]]</f>
        <v>0</v>
      </c>
      <c r="H3980">
        <f>LEN(Tabla_Consulta_desde_proyectos[[#This Row],[PRYApath]])/5-1</f>
        <v>1</v>
      </c>
    </row>
    <row r="3981" spans="1:8" hidden="1" x14ac:dyDescent="0.3">
      <c r="A3981" t="s">
        <v>8293</v>
      </c>
      <c r="B3981" t="s">
        <v>5006</v>
      </c>
      <c r="C3981" t="s">
        <v>3905</v>
      </c>
      <c r="D3981" t="s">
        <v>6403</v>
      </c>
      <c r="F39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1">
        <f>Tabla_Consulta_desde_proyectos[[#This Row],[PRYRAhoras]]-Tabla_Consulta_desde_proyectos[[#This Row],[Actuales]]</f>
        <v>0</v>
      </c>
      <c r="H3981">
        <f>LEN(Tabla_Consulta_desde_proyectos[[#This Row],[PRYApath]])/5-1</f>
        <v>1</v>
      </c>
    </row>
    <row r="3982" spans="1:8" hidden="1" x14ac:dyDescent="0.3">
      <c r="A3982" t="s">
        <v>8293</v>
      </c>
      <c r="B3982" t="s">
        <v>6410</v>
      </c>
      <c r="C3982" t="s">
        <v>4336</v>
      </c>
      <c r="D3982" t="s">
        <v>6405</v>
      </c>
      <c r="F39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2">
        <f>Tabla_Consulta_desde_proyectos[[#This Row],[PRYRAhoras]]-Tabla_Consulta_desde_proyectos[[#This Row],[Actuales]]</f>
        <v>0</v>
      </c>
      <c r="H3982">
        <f>LEN(Tabla_Consulta_desde_proyectos[[#This Row],[PRYApath]])/5-1</f>
        <v>1</v>
      </c>
    </row>
    <row r="3983" spans="1:8" hidden="1" x14ac:dyDescent="0.3">
      <c r="A3983" t="s">
        <v>8293</v>
      </c>
      <c r="B3983" t="s">
        <v>6411</v>
      </c>
      <c r="C3983" t="s">
        <v>4337</v>
      </c>
      <c r="D3983" t="s">
        <v>6407</v>
      </c>
      <c r="F39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3">
        <f>Tabla_Consulta_desde_proyectos[[#This Row],[PRYRAhoras]]-Tabla_Consulta_desde_proyectos[[#This Row],[Actuales]]</f>
        <v>0</v>
      </c>
      <c r="H3983">
        <f>LEN(Tabla_Consulta_desde_proyectos[[#This Row],[PRYApath]])/5-1</f>
        <v>1</v>
      </c>
    </row>
    <row r="3984" spans="1:8" hidden="1" x14ac:dyDescent="0.3">
      <c r="A3984" t="s">
        <v>8293</v>
      </c>
      <c r="B3984" t="s">
        <v>3877</v>
      </c>
      <c r="C3984" t="s">
        <v>8396</v>
      </c>
      <c r="D3984" t="s">
        <v>8397</v>
      </c>
      <c r="F39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4">
        <f>Tabla_Consulta_desde_proyectos[[#This Row],[PRYRAhoras]]-Tabla_Consulta_desde_proyectos[[#This Row],[Actuales]]</f>
        <v>0</v>
      </c>
      <c r="H3984">
        <f>LEN(Tabla_Consulta_desde_proyectos[[#This Row],[PRYApath]])/5-1</f>
        <v>0</v>
      </c>
    </row>
    <row r="3985" spans="1:8" hidden="1" x14ac:dyDescent="0.3">
      <c r="A3985" t="s">
        <v>8293</v>
      </c>
      <c r="B3985" t="s">
        <v>3874</v>
      </c>
      <c r="C3985" t="s">
        <v>326</v>
      </c>
      <c r="D3985" t="s">
        <v>6396</v>
      </c>
      <c r="F39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5">
        <f>Tabla_Consulta_desde_proyectos[[#This Row],[PRYRAhoras]]-Tabla_Consulta_desde_proyectos[[#This Row],[Actuales]]</f>
        <v>0</v>
      </c>
      <c r="H3985">
        <f>LEN(Tabla_Consulta_desde_proyectos[[#This Row],[PRYApath]])/5-1</f>
        <v>1</v>
      </c>
    </row>
    <row r="3986" spans="1:8" hidden="1" x14ac:dyDescent="0.3">
      <c r="A3986" t="s">
        <v>8293</v>
      </c>
      <c r="B3986" t="s">
        <v>4460</v>
      </c>
      <c r="C3986" t="s">
        <v>1087</v>
      </c>
      <c r="D3986" t="s">
        <v>6397</v>
      </c>
      <c r="F39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6">
        <f>Tabla_Consulta_desde_proyectos[[#This Row],[PRYRAhoras]]-Tabla_Consulta_desde_proyectos[[#This Row],[Actuales]]</f>
        <v>0</v>
      </c>
      <c r="H3986">
        <f>LEN(Tabla_Consulta_desde_proyectos[[#This Row],[PRYApath]])/5-1</f>
        <v>1</v>
      </c>
    </row>
    <row r="3987" spans="1:8" hidden="1" x14ac:dyDescent="0.3">
      <c r="A3987" t="s">
        <v>8293</v>
      </c>
      <c r="B3987" t="s">
        <v>4470</v>
      </c>
      <c r="C3987" t="s">
        <v>1088</v>
      </c>
      <c r="D3987" t="s">
        <v>6398</v>
      </c>
      <c r="F39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7">
        <f>Tabla_Consulta_desde_proyectos[[#This Row],[PRYRAhoras]]-Tabla_Consulta_desde_proyectos[[#This Row],[Actuales]]</f>
        <v>0</v>
      </c>
      <c r="H3987">
        <f>LEN(Tabla_Consulta_desde_proyectos[[#This Row],[PRYApath]])/5-1</f>
        <v>1</v>
      </c>
    </row>
    <row r="3988" spans="1:8" hidden="1" x14ac:dyDescent="0.3">
      <c r="A3988" t="s">
        <v>8293</v>
      </c>
      <c r="B3988" t="s">
        <v>4481</v>
      </c>
      <c r="C3988" t="s">
        <v>1092</v>
      </c>
      <c r="D3988" t="s">
        <v>6399</v>
      </c>
      <c r="F39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8">
        <f>Tabla_Consulta_desde_proyectos[[#This Row],[PRYRAhoras]]-Tabla_Consulta_desde_proyectos[[#This Row],[Actuales]]</f>
        <v>0</v>
      </c>
      <c r="H3988">
        <f>LEN(Tabla_Consulta_desde_proyectos[[#This Row],[PRYApath]])/5-1</f>
        <v>1</v>
      </c>
    </row>
    <row r="3989" spans="1:8" hidden="1" x14ac:dyDescent="0.3">
      <c r="A3989" t="s">
        <v>8293</v>
      </c>
      <c r="B3989" t="s">
        <v>4489</v>
      </c>
      <c r="C3989" t="s">
        <v>1093</v>
      </c>
      <c r="D3989" t="s">
        <v>6400</v>
      </c>
      <c r="F39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89">
        <f>Tabla_Consulta_desde_proyectos[[#This Row],[PRYRAhoras]]-Tabla_Consulta_desde_proyectos[[#This Row],[Actuales]]</f>
        <v>0</v>
      </c>
      <c r="H3989">
        <f>LEN(Tabla_Consulta_desde_proyectos[[#This Row],[PRYApath]])/5-1</f>
        <v>1</v>
      </c>
    </row>
    <row r="3990" spans="1:8" hidden="1" x14ac:dyDescent="0.3">
      <c r="A3990" t="s">
        <v>8293</v>
      </c>
      <c r="B3990" t="s">
        <v>5636</v>
      </c>
      <c r="C3990" t="s">
        <v>1094</v>
      </c>
      <c r="D3990" t="s">
        <v>6401</v>
      </c>
      <c r="F39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0">
        <f>Tabla_Consulta_desde_proyectos[[#This Row],[PRYRAhoras]]-Tabla_Consulta_desde_proyectos[[#This Row],[Actuales]]</f>
        <v>0</v>
      </c>
      <c r="H3990">
        <f>LEN(Tabla_Consulta_desde_proyectos[[#This Row],[PRYApath]])/5-1</f>
        <v>1</v>
      </c>
    </row>
    <row r="3991" spans="1:8" hidden="1" x14ac:dyDescent="0.3">
      <c r="A3991" t="s">
        <v>8293</v>
      </c>
      <c r="B3991" t="s">
        <v>5637</v>
      </c>
      <c r="C3991" t="s">
        <v>3904</v>
      </c>
      <c r="D3991" t="s">
        <v>6402</v>
      </c>
      <c r="F39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1">
        <f>Tabla_Consulta_desde_proyectos[[#This Row],[PRYRAhoras]]-Tabla_Consulta_desde_proyectos[[#This Row],[Actuales]]</f>
        <v>0</v>
      </c>
      <c r="H3991">
        <f>LEN(Tabla_Consulta_desde_proyectos[[#This Row],[PRYApath]])/5-1</f>
        <v>1</v>
      </c>
    </row>
    <row r="3992" spans="1:8" hidden="1" x14ac:dyDescent="0.3">
      <c r="A3992" t="s">
        <v>8293</v>
      </c>
      <c r="B3992" t="s">
        <v>5638</v>
      </c>
      <c r="C3992" t="s">
        <v>3905</v>
      </c>
      <c r="D3992" t="s">
        <v>6403</v>
      </c>
      <c r="F39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2">
        <f>Tabla_Consulta_desde_proyectos[[#This Row],[PRYRAhoras]]-Tabla_Consulta_desde_proyectos[[#This Row],[Actuales]]</f>
        <v>0</v>
      </c>
      <c r="H3992">
        <f>LEN(Tabla_Consulta_desde_proyectos[[#This Row],[PRYApath]])/5-1</f>
        <v>1</v>
      </c>
    </row>
    <row r="3993" spans="1:8" hidden="1" x14ac:dyDescent="0.3">
      <c r="A3993" t="s">
        <v>8293</v>
      </c>
      <c r="B3993" t="s">
        <v>5690</v>
      </c>
      <c r="C3993" t="s">
        <v>4336</v>
      </c>
      <c r="D3993" t="s">
        <v>6405</v>
      </c>
      <c r="F39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3">
        <f>Tabla_Consulta_desde_proyectos[[#This Row],[PRYRAhoras]]-Tabla_Consulta_desde_proyectos[[#This Row],[Actuales]]</f>
        <v>0</v>
      </c>
      <c r="H3993">
        <f>LEN(Tabla_Consulta_desde_proyectos[[#This Row],[PRYApath]])/5-1</f>
        <v>1</v>
      </c>
    </row>
    <row r="3994" spans="1:8" hidden="1" x14ac:dyDescent="0.3">
      <c r="A3994" t="s">
        <v>8293</v>
      </c>
      <c r="B3994" t="s">
        <v>4956</v>
      </c>
      <c r="C3994" t="s">
        <v>4337</v>
      </c>
      <c r="D3994" t="s">
        <v>6407</v>
      </c>
      <c r="F39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4">
        <f>Tabla_Consulta_desde_proyectos[[#This Row],[PRYRAhoras]]-Tabla_Consulta_desde_proyectos[[#This Row],[Actuales]]</f>
        <v>0</v>
      </c>
      <c r="H3994">
        <f>LEN(Tabla_Consulta_desde_proyectos[[#This Row],[PRYApath]])/5-1</f>
        <v>1</v>
      </c>
    </row>
    <row r="3995" spans="1:8" hidden="1" x14ac:dyDescent="0.3">
      <c r="A3995" t="s">
        <v>8293</v>
      </c>
      <c r="B3995" t="s">
        <v>4550</v>
      </c>
      <c r="C3995" t="s">
        <v>8398</v>
      </c>
      <c r="D3995" t="s">
        <v>8399</v>
      </c>
      <c r="F39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5">
        <f>Tabla_Consulta_desde_proyectos[[#This Row],[PRYRAhoras]]-Tabla_Consulta_desde_proyectos[[#This Row],[Actuales]]</f>
        <v>0</v>
      </c>
      <c r="H3995">
        <f>LEN(Tabla_Consulta_desde_proyectos[[#This Row],[PRYApath]])/5-1</f>
        <v>0</v>
      </c>
    </row>
    <row r="3996" spans="1:8" hidden="1" x14ac:dyDescent="0.3">
      <c r="A3996" t="s">
        <v>8293</v>
      </c>
      <c r="B3996" t="s">
        <v>4551</v>
      </c>
      <c r="C3996" t="s">
        <v>326</v>
      </c>
      <c r="D3996" t="s">
        <v>6396</v>
      </c>
      <c r="F39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6">
        <f>Tabla_Consulta_desde_proyectos[[#This Row],[PRYRAhoras]]-Tabla_Consulta_desde_proyectos[[#This Row],[Actuales]]</f>
        <v>0</v>
      </c>
      <c r="H3996">
        <f>LEN(Tabla_Consulta_desde_proyectos[[#This Row],[PRYApath]])/5-1</f>
        <v>1</v>
      </c>
    </row>
    <row r="3997" spans="1:8" hidden="1" x14ac:dyDescent="0.3">
      <c r="A3997" t="s">
        <v>8293</v>
      </c>
      <c r="B3997" t="s">
        <v>5195</v>
      </c>
      <c r="C3997" t="s">
        <v>1087</v>
      </c>
      <c r="D3997" t="s">
        <v>6397</v>
      </c>
      <c r="F39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7">
        <f>Tabla_Consulta_desde_proyectos[[#This Row],[PRYRAhoras]]-Tabla_Consulta_desde_proyectos[[#This Row],[Actuales]]</f>
        <v>0</v>
      </c>
      <c r="H3997">
        <f>LEN(Tabla_Consulta_desde_proyectos[[#This Row],[PRYApath]])/5-1</f>
        <v>1</v>
      </c>
    </row>
    <row r="3998" spans="1:8" hidden="1" x14ac:dyDescent="0.3">
      <c r="A3998" t="s">
        <v>8293</v>
      </c>
      <c r="B3998" t="s">
        <v>4959</v>
      </c>
      <c r="C3998" t="s">
        <v>1088</v>
      </c>
      <c r="D3998" t="s">
        <v>6398</v>
      </c>
      <c r="F39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8">
        <f>Tabla_Consulta_desde_proyectos[[#This Row],[PRYRAhoras]]-Tabla_Consulta_desde_proyectos[[#This Row],[Actuales]]</f>
        <v>0</v>
      </c>
      <c r="H3998">
        <f>LEN(Tabla_Consulta_desde_proyectos[[#This Row],[PRYApath]])/5-1</f>
        <v>1</v>
      </c>
    </row>
    <row r="3999" spans="1:8" hidden="1" x14ac:dyDescent="0.3">
      <c r="A3999" t="s">
        <v>8293</v>
      </c>
      <c r="B3999" t="s">
        <v>5510</v>
      </c>
      <c r="C3999" t="s">
        <v>1092</v>
      </c>
      <c r="D3999" t="s">
        <v>6399</v>
      </c>
      <c r="F39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3999">
        <f>Tabla_Consulta_desde_proyectos[[#This Row],[PRYRAhoras]]-Tabla_Consulta_desde_proyectos[[#This Row],[Actuales]]</f>
        <v>0</v>
      </c>
      <c r="H3999">
        <f>LEN(Tabla_Consulta_desde_proyectos[[#This Row],[PRYApath]])/5-1</f>
        <v>1</v>
      </c>
    </row>
    <row r="4000" spans="1:8" hidden="1" x14ac:dyDescent="0.3">
      <c r="A4000" t="s">
        <v>8293</v>
      </c>
      <c r="B4000" t="s">
        <v>5512</v>
      </c>
      <c r="C4000" t="s">
        <v>1093</v>
      </c>
      <c r="D4000" t="s">
        <v>6400</v>
      </c>
      <c r="F40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0">
        <f>Tabla_Consulta_desde_proyectos[[#This Row],[PRYRAhoras]]-Tabla_Consulta_desde_proyectos[[#This Row],[Actuales]]</f>
        <v>0</v>
      </c>
      <c r="H4000">
        <f>LEN(Tabla_Consulta_desde_proyectos[[#This Row],[PRYApath]])/5-1</f>
        <v>1</v>
      </c>
    </row>
    <row r="4001" spans="1:8" hidden="1" x14ac:dyDescent="0.3">
      <c r="A4001" t="s">
        <v>8293</v>
      </c>
      <c r="B4001" t="s">
        <v>5198</v>
      </c>
      <c r="C4001" t="s">
        <v>1094</v>
      </c>
      <c r="D4001" t="s">
        <v>6401</v>
      </c>
      <c r="F40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1">
        <f>Tabla_Consulta_desde_proyectos[[#This Row],[PRYRAhoras]]-Tabla_Consulta_desde_proyectos[[#This Row],[Actuales]]</f>
        <v>0</v>
      </c>
      <c r="H4001">
        <f>LEN(Tabla_Consulta_desde_proyectos[[#This Row],[PRYApath]])/5-1</f>
        <v>1</v>
      </c>
    </row>
    <row r="4002" spans="1:8" hidden="1" x14ac:dyDescent="0.3">
      <c r="A4002" t="s">
        <v>8293</v>
      </c>
      <c r="B4002" t="s">
        <v>4962</v>
      </c>
      <c r="C4002" t="s">
        <v>3904</v>
      </c>
      <c r="D4002" t="s">
        <v>6402</v>
      </c>
      <c r="F40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2">
        <f>Tabla_Consulta_desde_proyectos[[#This Row],[PRYRAhoras]]-Tabla_Consulta_desde_proyectos[[#This Row],[Actuales]]</f>
        <v>0</v>
      </c>
      <c r="H4002">
        <f>LEN(Tabla_Consulta_desde_proyectos[[#This Row],[PRYApath]])/5-1</f>
        <v>1</v>
      </c>
    </row>
    <row r="4003" spans="1:8" hidden="1" x14ac:dyDescent="0.3">
      <c r="A4003" t="s">
        <v>8293</v>
      </c>
      <c r="B4003" t="s">
        <v>5199</v>
      </c>
      <c r="C4003" t="s">
        <v>3905</v>
      </c>
      <c r="D4003" t="s">
        <v>6403</v>
      </c>
      <c r="F40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3">
        <f>Tabla_Consulta_desde_proyectos[[#This Row],[PRYRAhoras]]-Tabla_Consulta_desde_proyectos[[#This Row],[Actuales]]</f>
        <v>0</v>
      </c>
      <c r="H4003">
        <f>LEN(Tabla_Consulta_desde_proyectos[[#This Row],[PRYApath]])/5-1</f>
        <v>1</v>
      </c>
    </row>
    <row r="4004" spans="1:8" hidden="1" x14ac:dyDescent="0.3">
      <c r="A4004" t="s">
        <v>8293</v>
      </c>
      <c r="B4004" t="s">
        <v>6322</v>
      </c>
      <c r="C4004" t="s">
        <v>4336</v>
      </c>
      <c r="D4004" t="s">
        <v>6405</v>
      </c>
      <c r="F40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4">
        <f>Tabla_Consulta_desde_proyectos[[#This Row],[PRYRAhoras]]-Tabla_Consulta_desde_proyectos[[#This Row],[Actuales]]</f>
        <v>0</v>
      </c>
      <c r="H4004">
        <f>LEN(Tabla_Consulta_desde_proyectos[[#This Row],[PRYApath]])/5-1</f>
        <v>1</v>
      </c>
    </row>
    <row r="4005" spans="1:8" hidden="1" x14ac:dyDescent="0.3">
      <c r="A4005" t="s">
        <v>8293</v>
      </c>
      <c r="B4005" t="s">
        <v>6323</v>
      </c>
      <c r="C4005" t="s">
        <v>4337</v>
      </c>
      <c r="D4005" t="s">
        <v>6407</v>
      </c>
      <c r="F40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5">
        <f>Tabla_Consulta_desde_proyectos[[#This Row],[PRYRAhoras]]-Tabla_Consulta_desde_proyectos[[#This Row],[Actuales]]</f>
        <v>0</v>
      </c>
      <c r="H4005">
        <f>LEN(Tabla_Consulta_desde_proyectos[[#This Row],[PRYApath]])/5-1</f>
        <v>1</v>
      </c>
    </row>
    <row r="4006" spans="1:8" hidden="1" x14ac:dyDescent="0.3">
      <c r="A4006" t="s">
        <v>8293</v>
      </c>
      <c r="B4006" t="s">
        <v>4552</v>
      </c>
      <c r="C4006" t="s">
        <v>8400</v>
      </c>
      <c r="D4006" t="s">
        <v>8401</v>
      </c>
      <c r="F40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6">
        <f>Tabla_Consulta_desde_proyectos[[#This Row],[PRYRAhoras]]-Tabla_Consulta_desde_proyectos[[#This Row],[Actuales]]</f>
        <v>0</v>
      </c>
      <c r="H4006">
        <f>LEN(Tabla_Consulta_desde_proyectos[[#This Row],[PRYApath]])/5-1</f>
        <v>0</v>
      </c>
    </row>
    <row r="4007" spans="1:8" hidden="1" x14ac:dyDescent="0.3">
      <c r="A4007" t="s">
        <v>8293</v>
      </c>
      <c r="B4007" t="s">
        <v>4527</v>
      </c>
      <c r="C4007" t="s">
        <v>326</v>
      </c>
      <c r="D4007" t="s">
        <v>6396</v>
      </c>
      <c r="F40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7">
        <f>Tabla_Consulta_desde_proyectos[[#This Row],[PRYRAhoras]]-Tabla_Consulta_desde_proyectos[[#This Row],[Actuales]]</f>
        <v>0</v>
      </c>
      <c r="H4007">
        <f>LEN(Tabla_Consulta_desde_proyectos[[#This Row],[PRYApath]])/5-1</f>
        <v>1</v>
      </c>
    </row>
    <row r="4008" spans="1:8" hidden="1" x14ac:dyDescent="0.3">
      <c r="A4008" t="s">
        <v>8293</v>
      </c>
      <c r="B4008" t="s">
        <v>4528</v>
      </c>
      <c r="C4008" t="s">
        <v>1087</v>
      </c>
      <c r="D4008" t="s">
        <v>6397</v>
      </c>
      <c r="F40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8">
        <f>Tabla_Consulta_desde_proyectos[[#This Row],[PRYRAhoras]]-Tabla_Consulta_desde_proyectos[[#This Row],[Actuales]]</f>
        <v>0</v>
      </c>
      <c r="H4008">
        <f>LEN(Tabla_Consulta_desde_proyectos[[#This Row],[PRYApath]])/5-1</f>
        <v>1</v>
      </c>
    </row>
    <row r="4009" spans="1:8" hidden="1" x14ac:dyDescent="0.3">
      <c r="A4009" t="s">
        <v>8293</v>
      </c>
      <c r="B4009" t="s">
        <v>4529</v>
      </c>
      <c r="C4009" t="s">
        <v>1088</v>
      </c>
      <c r="D4009" t="s">
        <v>6398</v>
      </c>
      <c r="F40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09">
        <f>Tabla_Consulta_desde_proyectos[[#This Row],[PRYRAhoras]]-Tabla_Consulta_desde_proyectos[[#This Row],[Actuales]]</f>
        <v>0</v>
      </c>
      <c r="H4009">
        <f>LEN(Tabla_Consulta_desde_proyectos[[#This Row],[PRYApath]])/5-1</f>
        <v>1</v>
      </c>
    </row>
    <row r="4010" spans="1:8" hidden="1" x14ac:dyDescent="0.3">
      <c r="A4010" t="s">
        <v>8293</v>
      </c>
      <c r="B4010" t="s">
        <v>4530</v>
      </c>
      <c r="C4010" t="s">
        <v>1092</v>
      </c>
      <c r="D4010" t="s">
        <v>6399</v>
      </c>
      <c r="F40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0">
        <f>Tabla_Consulta_desde_proyectos[[#This Row],[PRYRAhoras]]-Tabla_Consulta_desde_proyectos[[#This Row],[Actuales]]</f>
        <v>0</v>
      </c>
      <c r="H4010">
        <f>LEN(Tabla_Consulta_desde_proyectos[[#This Row],[PRYApath]])/5-1</f>
        <v>1</v>
      </c>
    </row>
    <row r="4011" spans="1:8" hidden="1" x14ac:dyDescent="0.3">
      <c r="A4011" t="s">
        <v>8293</v>
      </c>
      <c r="B4011" t="s">
        <v>4531</v>
      </c>
      <c r="C4011" t="s">
        <v>1093</v>
      </c>
      <c r="D4011" t="s">
        <v>6400</v>
      </c>
      <c r="F40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1">
        <f>Tabla_Consulta_desde_proyectos[[#This Row],[PRYRAhoras]]-Tabla_Consulta_desde_proyectos[[#This Row],[Actuales]]</f>
        <v>0</v>
      </c>
      <c r="H4011">
        <f>LEN(Tabla_Consulta_desde_proyectos[[#This Row],[PRYApath]])/5-1</f>
        <v>1</v>
      </c>
    </row>
    <row r="4012" spans="1:8" hidden="1" x14ac:dyDescent="0.3">
      <c r="A4012" t="s">
        <v>8293</v>
      </c>
      <c r="B4012" t="s">
        <v>4532</v>
      </c>
      <c r="C4012" t="s">
        <v>1094</v>
      </c>
      <c r="D4012" t="s">
        <v>6401</v>
      </c>
      <c r="F40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2">
        <f>Tabla_Consulta_desde_proyectos[[#This Row],[PRYRAhoras]]-Tabla_Consulta_desde_proyectos[[#This Row],[Actuales]]</f>
        <v>0</v>
      </c>
      <c r="H4012">
        <f>LEN(Tabla_Consulta_desde_proyectos[[#This Row],[PRYApath]])/5-1</f>
        <v>1</v>
      </c>
    </row>
    <row r="4013" spans="1:8" hidden="1" x14ac:dyDescent="0.3">
      <c r="A4013" t="s">
        <v>8293</v>
      </c>
      <c r="B4013" t="s">
        <v>4533</v>
      </c>
      <c r="C4013" t="s">
        <v>3904</v>
      </c>
      <c r="D4013" t="s">
        <v>6402</v>
      </c>
      <c r="F40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3">
        <f>Tabla_Consulta_desde_proyectos[[#This Row],[PRYRAhoras]]-Tabla_Consulta_desde_proyectos[[#This Row],[Actuales]]</f>
        <v>0</v>
      </c>
      <c r="H4013">
        <f>LEN(Tabla_Consulta_desde_proyectos[[#This Row],[PRYApath]])/5-1</f>
        <v>1</v>
      </c>
    </row>
    <row r="4014" spans="1:8" hidden="1" x14ac:dyDescent="0.3">
      <c r="A4014" t="s">
        <v>8293</v>
      </c>
      <c r="B4014" t="s">
        <v>4534</v>
      </c>
      <c r="C4014" t="s">
        <v>3905</v>
      </c>
      <c r="D4014" t="s">
        <v>6403</v>
      </c>
      <c r="F40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4">
        <f>Tabla_Consulta_desde_proyectos[[#This Row],[PRYRAhoras]]-Tabla_Consulta_desde_proyectos[[#This Row],[Actuales]]</f>
        <v>0</v>
      </c>
      <c r="H4014">
        <f>LEN(Tabla_Consulta_desde_proyectos[[#This Row],[PRYApath]])/5-1</f>
        <v>1</v>
      </c>
    </row>
    <row r="4015" spans="1:8" hidden="1" x14ac:dyDescent="0.3">
      <c r="A4015" t="s">
        <v>8293</v>
      </c>
      <c r="B4015" t="s">
        <v>4535</v>
      </c>
      <c r="C4015" t="s">
        <v>4336</v>
      </c>
      <c r="D4015" t="s">
        <v>6405</v>
      </c>
      <c r="F40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5">
        <f>Tabla_Consulta_desde_proyectos[[#This Row],[PRYRAhoras]]-Tabla_Consulta_desde_proyectos[[#This Row],[Actuales]]</f>
        <v>0</v>
      </c>
      <c r="H4015">
        <f>LEN(Tabla_Consulta_desde_proyectos[[#This Row],[PRYApath]])/5-1</f>
        <v>1</v>
      </c>
    </row>
    <row r="4016" spans="1:8" hidden="1" x14ac:dyDescent="0.3">
      <c r="A4016" t="s">
        <v>8293</v>
      </c>
      <c r="B4016" t="s">
        <v>4536</v>
      </c>
      <c r="C4016" t="s">
        <v>4337</v>
      </c>
      <c r="D4016" t="s">
        <v>6407</v>
      </c>
      <c r="F40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6">
        <f>Tabla_Consulta_desde_proyectos[[#This Row],[PRYRAhoras]]-Tabla_Consulta_desde_proyectos[[#This Row],[Actuales]]</f>
        <v>0</v>
      </c>
      <c r="H4016">
        <f>LEN(Tabla_Consulta_desde_proyectos[[#This Row],[PRYApath]])/5-1</f>
        <v>1</v>
      </c>
    </row>
    <row r="4017" spans="1:8" hidden="1" x14ac:dyDescent="0.3">
      <c r="A4017" t="s">
        <v>8293</v>
      </c>
      <c r="B4017" t="s">
        <v>6418</v>
      </c>
      <c r="C4017" t="s">
        <v>8402</v>
      </c>
      <c r="D4017" t="s">
        <v>8403</v>
      </c>
      <c r="F40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7">
        <f>Tabla_Consulta_desde_proyectos[[#This Row],[PRYRAhoras]]-Tabla_Consulta_desde_proyectos[[#This Row],[Actuales]]</f>
        <v>0</v>
      </c>
      <c r="H4017">
        <f>LEN(Tabla_Consulta_desde_proyectos[[#This Row],[PRYApath]])/5-1</f>
        <v>0</v>
      </c>
    </row>
    <row r="4018" spans="1:8" hidden="1" x14ac:dyDescent="0.3">
      <c r="A4018" t="s">
        <v>8293</v>
      </c>
      <c r="B4018" t="s">
        <v>5029</v>
      </c>
      <c r="C4018" t="s">
        <v>326</v>
      </c>
      <c r="D4018" t="s">
        <v>6396</v>
      </c>
      <c r="F40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8">
        <f>Tabla_Consulta_desde_proyectos[[#This Row],[PRYRAhoras]]-Tabla_Consulta_desde_proyectos[[#This Row],[Actuales]]</f>
        <v>0</v>
      </c>
      <c r="H4018">
        <f>LEN(Tabla_Consulta_desde_proyectos[[#This Row],[PRYApath]])/5-1</f>
        <v>1</v>
      </c>
    </row>
    <row r="4019" spans="1:8" hidden="1" x14ac:dyDescent="0.3">
      <c r="A4019" t="s">
        <v>8293</v>
      </c>
      <c r="B4019" t="s">
        <v>5394</v>
      </c>
      <c r="C4019" t="s">
        <v>1087</v>
      </c>
      <c r="D4019" t="s">
        <v>6397</v>
      </c>
      <c r="F40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19">
        <f>Tabla_Consulta_desde_proyectos[[#This Row],[PRYRAhoras]]-Tabla_Consulta_desde_proyectos[[#This Row],[Actuales]]</f>
        <v>0</v>
      </c>
      <c r="H4019">
        <f>LEN(Tabla_Consulta_desde_proyectos[[#This Row],[PRYApath]])/5-1</f>
        <v>1</v>
      </c>
    </row>
    <row r="4020" spans="1:8" hidden="1" x14ac:dyDescent="0.3">
      <c r="A4020" t="s">
        <v>8293</v>
      </c>
      <c r="B4020" t="s">
        <v>5030</v>
      </c>
      <c r="C4020" t="s">
        <v>1088</v>
      </c>
      <c r="D4020" t="s">
        <v>6398</v>
      </c>
      <c r="F40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0">
        <f>Tabla_Consulta_desde_proyectos[[#This Row],[PRYRAhoras]]-Tabla_Consulta_desde_proyectos[[#This Row],[Actuales]]</f>
        <v>0</v>
      </c>
      <c r="H4020">
        <f>LEN(Tabla_Consulta_desde_proyectos[[#This Row],[PRYApath]])/5-1</f>
        <v>1</v>
      </c>
    </row>
    <row r="4021" spans="1:8" hidden="1" x14ac:dyDescent="0.3">
      <c r="A4021" t="s">
        <v>8293</v>
      </c>
      <c r="B4021" t="s">
        <v>5031</v>
      </c>
      <c r="C4021" t="s">
        <v>1092</v>
      </c>
      <c r="D4021" t="s">
        <v>6399</v>
      </c>
      <c r="F40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1">
        <f>Tabla_Consulta_desde_proyectos[[#This Row],[PRYRAhoras]]-Tabla_Consulta_desde_proyectos[[#This Row],[Actuales]]</f>
        <v>0</v>
      </c>
      <c r="H4021">
        <f>LEN(Tabla_Consulta_desde_proyectos[[#This Row],[PRYApath]])/5-1</f>
        <v>1</v>
      </c>
    </row>
    <row r="4022" spans="1:8" hidden="1" x14ac:dyDescent="0.3">
      <c r="A4022" t="s">
        <v>8293</v>
      </c>
      <c r="B4022" t="s">
        <v>5397</v>
      </c>
      <c r="C4022" t="s">
        <v>1093</v>
      </c>
      <c r="D4022" t="s">
        <v>6400</v>
      </c>
      <c r="F40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2">
        <f>Tabla_Consulta_desde_proyectos[[#This Row],[PRYRAhoras]]-Tabla_Consulta_desde_proyectos[[#This Row],[Actuales]]</f>
        <v>0</v>
      </c>
      <c r="H4022">
        <f>LEN(Tabla_Consulta_desde_proyectos[[#This Row],[PRYApath]])/5-1</f>
        <v>1</v>
      </c>
    </row>
    <row r="4023" spans="1:8" hidden="1" x14ac:dyDescent="0.3">
      <c r="A4023" t="s">
        <v>8293</v>
      </c>
      <c r="B4023" t="s">
        <v>5398</v>
      </c>
      <c r="C4023" t="s">
        <v>1094</v>
      </c>
      <c r="D4023" t="s">
        <v>6401</v>
      </c>
      <c r="F40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3">
        <f>Tabla_Consulta_desde_proyectos[[#This Row],[PRYRAhoras]]-Tabla_Consulta_desde_proyectos[[#This Row],[Actuales]]</f>
        <v>0</v>
      </c>
      <c r="H4023">
        <f>LEN(Tabla_Consulta_desde_proyectos[[#This Row],[PRYApath]])/5-1</f>
        <v>1</v>
      </c>
    </row>
    <row r="4024" spans="1:8" hidden="1" x14ac:dyDescent="0.3">
      <c r="A4024" t="s">
        <v>8293</v>
      </c>
      <c r="B4024" t="s">
        <v>5032</v>
      </c>
      <c r="C4024" t="s">
        <v>3904</v>
      </c>
      <c r="D4024" t="s">
        <v>6402</v>
      </c>
      <c r="F40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4">
        <f>Tabla_Consulta_desde_proyectos[[#This Row],[PRYRAhoras]]-Tabla_Consulta_desde_proyectos[[#This Row],[Actuales]]</f>
        <v>0</v>
      </c>
      <c r="H4024">
        <f>LEN(Tabla_Consulta_desde_proyectos[[#This Row],[PRYApath]])/5-1</f>
        <v>1</v>
      </c>
    </row>
    <row r="4025" spans="1:8" hidden="1" x14ac:dyDescent="0.3">
      <c r="A4025" t="s">
        <v>8293</v>
      </c>
      <c r="B4025" t="s">
        <v>5400</v>
      </c>
      <c r="C4025" t="s">
        <v>3905</v>
      </c>
      <c r="D4025" t="s">
        <v>6403</v>
      </c>
      <c r="F40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5">
        <f>Tabla_Consulta_desde_proyectos[[#This Row],[PRYRAhoras]]-Tabla_Consulta_desde_proyectos[[#This Row],[Actuales]]</f>
        <v>0</v>
      </c>
      <c r="H4025">
        <f>LEN(Tabla_Consulta_desde_proyectos[[#This Row],[PRYApath]])/5-1</f>
        <v>1</v>
      </c>
    </row>
    <row r="4026" spans="1:8" hidden="1" x14ac:dyDescent="0.3">
      <c r="A4026" t="s">
        <v>8293</v>
      </c>
      <c r="B4026" t="s">
        <v>5033</v>
      </c>
      <c r="C4026" t="s">
        <v>4336</v>
      </c>
      <c r="D4026" t="s">
        <v>6405</v>
      </c>
      <c r="F40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6">
        <f>Tabla_Consulta_desde_proyectos[[#This Row],[PRYRAhoras]]-Tabla_Consulta_desde_proyectos[[#This Row],[Actuales]]</f>
        <v>0</v>
      </c>
      <c r="H4026">
        <f>LEN(Tabla_Consulta_desde_proyectos[[#This Row],[PRYApath]])/5-1</f>
        <v>1</v>
      </c>
    </row>
    <row r="4027" spans="1:8" hidden="1" x14ac:dyDescent="0.3">
      <c r="A4027" t="s">
        <v>8293</v>
      </c>
      <c r="B4027" t="s">
        <v>6421</v>
      </c>
      <c r="C4027" t="s">
        <v>4337</v>
      </c>
      <c r="D4027" t="s">
        <v>6407</v>
      </c>
      <c r="F40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7">
        <f>Tabla_Consulta_desde_proyectos[[#This Row],[PRYRAhoras]]-Tabla_Consulta_desde_proyectos[[#This Row],[Actuales]]</f>
        <v>0</v>
      </c>
      <c r="H4027">
        <f>LEN(Tabla_Consulta_desde_proyectos[[#This Row],[PRYApath]])/5-1</f>
        <v>1</v>
      </c>
    </row>
    <row r="4028" spans="1:8" hidden="1" x14ac:dyDescent="0.3">
      <c r="A4028" t="s">
        <v>8293</v>
      </c>
      <c r="B4028" t="s">
        <v>6422</v>
      </c>
      <c r="C4028" t="s">
        <v>8404</v>
      </c>
      <c r="D4028" t="s">
        <v>8405</v>
      </c>
      <c r="F40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8">
        <f>Tabla_Consulta_desde_proyectos[[#This Row],[PRYRAhoras]]-Tabla_Consulta_desde_proyectos[[#This Row],[Actuales]]</f>
        <v>0</v>
      </c>
      <c r="H4028">
        <f>LEN(Tabla_Consulta_desde_proyectos[[#This Row],[PRYApath]])/5-1</f>
        <v>0</v>
      </c>
    </row>
    <row r="4029" spans="1:8" hidden="1" x14ac:dyDescent="0.3">
      <c r="A4029" t="s">
        <v>8293</v>
      </c>
      <c r="B4029" t="s">
        <v>5951</v>
      </c>
      <c r="C4029" t="s">
        <v>326</v>
      </c>
      <c r="D4029" t="s">
        <v>6396</v>
      </c>
      <c r="F40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29">
        <f>Tabla_Consulta_desde_proyectos[[#This Row],[PRYRAhoras]]-Tabla_Consulta_desde_proyectos[[#This Row],[Actuales]]</f>
        <v>0</v>
      </c>
      <c r="H4029">
        <f>LEN(Tabla_Consulta_desde_proyectos[[#This Row],[PRYApath]])/5-1</f>
        <v>1</v>
      </c>
    </row>
    <row r="4030" spans="1:8" hidden="1" x14ac:dyDescent="0.3">
      <c r="A4030" t="s">
        <v>8293</v>
      </c>
      <c r="B4030" t="s">
        <v>5952</v>
      </c>
      <c r="C4030" t="s">
        <v>1087</v>
      </c>
      <c r="D4030" t="s">
        <v>6397</v>
      </c>
      <c r="F40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0">
        <f>Tabla_Consulta_desde_proyectos[[#This Row],[PRYRAhoras]]-Tabla_Consulta_desde_proyectos[[#This Row],[Actuales]]</f>
        <v>0</v>
      </c>
      <c r="H4030">
        <f>LEN(Tabla_Consulta_desde_proyectos[[#This Row],[PRYApath]])/5-1</f>
        <v>1</v>
      </c>
    </row>
    <row r="4031" spans="1:8" hidden="1" x14ac:dyDescent="0.3">
      <c r="A4031" t="s">
        <v>8293</v>
      </c>
      <c r="B4031" t="s">
        <v>5953</v>
      </c>
      <c r="C4031" t="s">
        <v>1088</v>
      </c>
      <c r="D4031" t="s">
        <v>6398</v>
      </c>
      <c r="F40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1">
        <f>Tabla_Consulta_desde_proyectos[[#This Row],[PRYRAhoras]]-Tabla_Consulta_desde_proyectos[[#This Row],[Actuales]]</f>
        <v>0</v>
      </c>
      <c r="H4031">
        <f>LEN(Tabla_Consulta_desde_proyectos[[#This Row],[PRYApath]])/5-1</f>
        <v>1</v>
      </c>
    </row>
    <row r="4032" spans="1:8" hidden="1" x14ac:dyDescent="0.3">
      <c r="A4032" t="s">
        <v>8293</v>
      </c>
      <c r="B4032" t="s">
        <v>5954</v>
      </c>
      <c r="C4032" t="s">
        <v>1092</v>
      </c>
      <c r="D4032" t="s">
        <v>6399</v>
      </c>
      <c r="F40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2">
        <f>Tabla_Consulta_desde_proyectos[[#This Row],[PRYRAhoras]]-Tabla_Consulta_desde_proyectos[[#This Row],[Actuales]]</f>
        <v>0</v>
      </c>
      <c r="H4032">
        <f>LEN(Tabla_Consulta_desde_proyectos[[#This Row],[PRYApath]])/5-1</f>
        <v>1</v>
      </c>
    </row>
    <row r="4033" spans="1:8" hidden="1" x14ac:dyDescent="0.3">
      <c r="A4033" t="s">
        <v>8293</v>
      </c>
      <c r="B4033" t="s">
        <v>5955</v>
      </c>
      <c r="C4033" t="s">
        <v>1093</v>
      </c>
      <c r="D4033" t="s">
        <v>6400</v>
      </c>
      <c r="F40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3">
        <f>Tabla_Consulta_desde_proyectos[[#This Row],[PRYRAhoras]]-Tabla_Consulta_desde_proyectos[[#This Row],[Actuales]]</f>
        <v>0</v>
      </c>
      <c r="H4033">
        <f>LEN(Tabla_Consulta_desde_proyectos[[#This Row],[PRYApath]])/5-1</f>
        <v>1</v>
      </c>
    </row>
    <row r="4034" spans="1:8" hidden="1" x14ac:dyDescent="0.3">
      <c r="A4034" t="s">
        <v>8293</v>
      </c>
      <c r="B4034" t="s">
        <v>5956</v>
      </c>
      <c r="C4034" t="s">
        <v>1094</v>
      </c>
      <c r="D4034" t="s">
        <v>6401</v>
      </c>
      <c r="F40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4">
        <f>Tabla_Consulta_desde_proyectos[[#This Row],[PRYRAhoras]]-Tabla_Consulta_desde_proyectos[[#This Row],[Actuales]]</f>
        <v>0</v>
      </c>
      <c r="H4034">
        <f>LEN(Tabla_Consulta_desde_proyectos[[#This Row],[PRYApath]])/5-1</f>
        <v>1</v>
      </c>
    </row>
    <row r="4035" spans="1:8" hidden="1" x14ac:dyDescent="0.3">
      <c r="A4035" t="s">
        <v>8293</v>
      </c>
      <c r="B4035" t="s">
        <v>5957</v>
      </c>
      <c r="C4035" t="s">
        <v>3904</v>
      </c>
      <c r="D4035" t="s">
        <v>6402</v>
      </c>
      <c r="F40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5">
        <f>Tabla_Consulta_desde_proyectos[[#This Row],[PRYRAhoras]]-Tabla_Consulta_desde_proyectos[[#This Row],[Actuales]]</f>
        <v>0</v>
      </c>
      <c r="H4035">
        <f>LEN(Tabla_Consulta_desde_proyectos[[#This Row],[PRYApath]])/5-1</f>
        <v>1</v>
      </c>
    </row>
    <row r="4036" spans="1:8" hidden="1" x14ac:dyDescent="0.3">
      <c r="A4036" t="s">
        <v>8293</v>
      </c>
      <c r="B4036" t="s">
        <v>5958</v>
      </c>
      <c r="C4036" t="s">
        <v>3905</v>
      </c>
      <c r="D4036" t="s">
        <v>6403</v>
      </c>
      <c r="F40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6">
        <f>Tabla_Consulta_desde_proyectos[[#This Row],[PRYRAhoras]]-Tabla_Consulta_desde_proyectos[[#This Row],[Actuales]]</f>
        <v>0</v>
      </c>
      <c r="H4036">
        <f>LEN(Tabla_Consulta_desde_proyectos[[#This Row],[PRYApath]])/5-1</f>
        <v>1</v>
      </c>
    </row>
    <row r="4037" spans="1:8" hidden="1" x14ac:dyDescent="0.3">
      <c r="A4037" t="s">
        <v>8293</v>
      </c>
      <c r="B4037" t="s">
        <v>6425</v>
      </c>
      <c r="C4037" t="s">
        <v>4336</v>
      </c>
      <c r="D4037" t="s">
        <v>6405</v>
      </c>
      <c r="F40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7">
        <f>Tabla_Consulta_desde_proyectos[[#This Row],[PRYRAhoras]]-Tabla_Consulta_desde_proyectos[[#This Row],[Actuales]]</f>
        <v>0</v>
      </c>
      <c r="H4037">
        <f>LEN(Tabla_Consulta_desde_proyectos[[#This Row],[PRYApath]])/5-1</f>
        <v>1</v>
      </c>
    </row>
    <row r="4038" spans="1:8" hidden="1" x14ac:dyDescent="0.3">
      <c r="A4038" t="s">
        <v>8293</v>
      </c>
      <c r="B4038" t="s">
        <v>6426</v>
      </c>
      <c r="C4038" t="s">
        <v>4337</v>
      </c>
      <c r="D4038" t="s">
        <v>6407</v>
      </c>
      <c r="F40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38">
        <f>Tabla_Consulta_desde_proyectos[[#This Row],[PRYRAhoras]]-Tabla_Consulta_desde_proyectos[[#This Row],[Actuales]]</f>
        <v>0</v>
      </c>
      <c r="H4038">
        <f>LEN(Tabla_Consulta_desde_proyectos[[#This Row],[PRYApath]])/5-1</f>
        <v>1</v>
      </c>
    </row>
    <row r="4039" spans="1:8" hidden="1" x14ac:dyDescent="0.3">
      <c r="A4039" t="s">
        <v>8293</v>
      </c>
      <c r="B4039" t="s">
        <v>6427</v>
      </c>
      <c r="C4039" t="s">
        <v>8406</v>
      </c>
      <c r="D4039" t="s">
        <v>8407</v>
      </c>
      <c r="E4039">
        <v>12</v>
      </c>
      <c r="F40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4039">
        <f>Tabla_Consulta_desde_proyectos[[#This Row],[PRYRAhoras]]-Tabla_Consulta_desde_proyectos[[#This Row],[Actuales]]</f>
        <v>0</v>
      </c>
      <c r="H4039">
        <f>LEN(Tabla_Consulta_desde_proyectos[[#This Row],[PRYApath]])/5-1</f>
        <v>0</v>
      </c>
    </row>
    <row r="4040" spans="1:8" hidden="1" x14ac:dyDescent="0.3">
      <c r="A4040" t="s">
        <v>8293</v>
      </c>
      <c r="B4040" t="s">
        <v>6430</v>
      </c>
      <c r="C4040" t="s">
        <v>326</v>
      </c>
      <c r="D4040" t="s">
        <v>6396</v>
      </c>
      <c r="E4040">
        <v>11</v>
      </c>
      <c r="F40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</v>
      </c>
      <c r="G4040">
        <f>Tabla_Consulta_desde_proyectos[[#This Row],[PRYRAhoras]]-Tabla_Consulta_desde_proyectos[[#This Row],[Actuales]]</f>
        <v>0</v>
      </c>
      <c r="H4040">
        <f>LEN(Tabla_Consulta_desde_proyectos[[#This Row],[PRYApath]])/5-1</f>
        <v>1</v>
      </c>
    </row>
    <row r="4041" spans="1:8" hidden="1" x14ac:dyDescent="0.3">
      <c r="A4041" t="s">
        <v>8293</v>
      </c>
      <c r="B4041" t="s">
        <v>6431</v>
      </c>
      <c r="C4041" t="s">
        <v>1087</v>
      </c>
      <c r="D4041" t="s">
        <v>6397</v>
      </c>
      <c r="F40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1">
        <f>Tabla_Consulta_desde_proyectos[[#This Row],[PRYRAhoras]]-Tabla_Consulta_desde_proyectos[[#This Row],[Actuales]]</f>
        <v>0</v>
      </c>
      <c r="H4041">
        <f>LEN(Tabla_Consulta_desde_proyectos[[#This Row],[PRYApath]])/5-1</f>
        <v>1</v>
      </c>
    </row>
    <row r="4042" spans="1:8" hidden="1" x14ac:dyDescent="0.3">
      <c r="A4042" t="s">
        <v>8293</v>
      </c>
      <c r="B4042" t="s">
        <v>6136</v>
      </c>
      <c r="C4042" t="s">
        <v>1088</v>
      </c>
      <c r="D4042" t="s">
        <v>6398</v>
      </c>
      <c r="E4042">
        <v>1</v>
      </c>
      <c r="F40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042">
        <f>Tabla_Consulta_desde_proyectos[[#This Row],[PRYRAhoras]]-Tabla_Consulta_desde_proyectos[[#This Row],[Actuales]]</f>
        <v>0</v>
      </c>
      <c r="H4042">
        <f>LEN(Tabla_Consulta_desde_proyectos[[#This Row],[PRYApath]])/5-1</f>
        <v>1</v>
      </c>
    </row>
    <row r="4043" spans="1:8" hidden="1" x14ac:dyDescent="0.3">
      <c r="A4043" t="s">
        <v>8293</v>
      </c>
      <c r="B4043" t="s">
        <v>6137</v>
      </c>
      <c r="C4043" t="s">
        <v>1092</v>
      </c>
      <c r="D4043" t="s">
        <v>6399</v>
      </c>
      <c r="F40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3">
        <f>Tabla_Consulta_desde_proyectos[[#This Row],[PRYRAhoras]]-Tabla_Consulta_desde_proyectos[[#This Row],[Actuales]]</f>
        <v>0</v>
      </c>
      <c r="H4043">
        <f>LEN(Tabla_Consulta_desde_proyectos[[#This Row],[PRYApath]])/5-1</f>
        <v>1</v>
      </c>
    </row>
    <row r="4044" spans="1:8" hidden="1" x14ac:dyDescent="0.3">
      <c r="A4044" t="s">
        <v>8293</v>
      </c>
      <c r="B4044" t="s">
        <v>6432</v>
      </c>
      <c r="C4044" t="s">
        <v>1093</v>
      </c>
      <c r="D4044" t="s">
        <v>6400</v>
      </c>
      <c r="F40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4">
        <f>Tabla_Consulta_desde_proyectos[[#This Row],[PRYRAhoras]]-Tabla_Consulta_desde_proyectos[[#This Row],[Actuales]]</f>
        <v>0</v>
      </c>
      <c r="H4044">
        <f>LEN(Tabla_Consulta_desde_proyectos[[#This Row],[PRYApath]])/5-1</f>
        <v>1</v>
      </c>
    </row>
    <row r="4045" spans="1:8" hidden="1" x14ac:dyDescent="0.3">
      <c r="A4045" t="s">
        <v>8293</v>
      </c>
      <c r="B4045" t="s">
        <v>6433</v>
      </c>
      <c r="C4045" t="s">
        <v>1094</v>
      </c>
      <c r="D4045" t="s">
        <v>6401</v>
      </c>
      <c r="F40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5">
        <f>Tabla_Consulta_desde_proyectos[[#This Row],[PRYRAhoras]]-Tabla_Consulta_desde_proyectos[[#This Row],[Actuales]]</f>
        <v>0</v>
      </c>
      <c r="H4045">
        <f>LEN(Tabla_Consulta_desde_proyectos[[#This Row],[PRYApath]])/5-1</f>
        <v>1</v>
      </c>
    </row>
    <row r="4046" spans="1:8" hidden="1" x14ac:dyDescent="0.3">
      <c r="A4046" t="s">
        <v>8293</v>
      </c>
      <c r="B4046" t="s">
        <v>6434</v>
      </c>
      <c r="C4046" t="s">
        <v>3904</v>
      </c>
      <c r="D4046" t="s">
        <v>6950</v>
      </c>
      <c r="F40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6">
        <f>Tabla_Consulta_desde_proyectos[[#This Row],[PRYRAhoras]]-Tabla_Consulta_desde_proyectos[[#This Row],[Actuales]]</f>
        <v>0</v>
      </c>
      <c r="H4046">
        <f>LEN(Tabla_Consulta_desde_proyectos[[#This Row],[PRYApath]])/5-1</f>
        <v>1</v>
      </c>
    </row>
    <row r="4047" spans="1:8" hidden="1" x14ac:dyDescent="0.3">
      <c r="A4047" t="s">
        <v>8293</v>
      </c>
      <c r="B4047" t="s">
        <v>6435</v>
      </c>
      <c r="C4047" t="s">
        <v>3905</v>
      </c>
      <c r="D4047" t="s">
        <v>6952</v>
      </c>
      <c r="F40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7">
        <f>Tabla_Consulta_desde_proyectos[[#This Row],[PRYRAhoras]]-Tabla_Consulta_desde_proyectos[[#This Row],[Actuales]]</f>
        <v>0</v>
      </c>
      <c r="H4047">
        <f>LEN(Tabla_Consulta_desde_proyectos[[#This Row],[PRYApath]])/5-1</f>
        <v>1</v>
      </c>
    </row>
    <row r="4048" spans="1:8" hidden="1" x14ac:dyDescent="0.3">
      <c r="A4048" t="s">
        <v>8293</v>
      </c>
      <c r="B4048" t="s">
        <v>6436</v>
      </c>
      <c r="C4048" t="s">
        <v>4336</v>
      </c>
      <c r="D4048" t="s">
        <v>6405</v>
      </c>
      <c r="F40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8">
        <f>Tabla_Consulta_desde_proyectos[[#This Row],[PRYRAhoras]]-Tabla_Consulta_desde_proyectos[[#This Row],[Actuales]]</f>
        <v>0</v>
      </c>
      <c r="H4048">
        <f>LEN(Tabla_Consulta_desde_proyectos[[#This Row],[PRYApath]])/5-1</f>
        <v>1</v>
      </c>
    </row>
    <row r="4049" spans="1:8" hidden="1" x14ac:dyDescent="0.3">
      <c r="A4049" t="s">
        <v>8293</v>
      </c>
      <c r="B4049" t="s">
        <v>6437</v>
      </c>
      <c r="C4049" t="s">
        <v>4337</v>
      </c>
      <c r="D4049" t="s">
        <v>6954</v>
      </c>
      <c r="F40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49">
        <f>Tabla_Consulta_desde_proyectos[[#This Row],[PRYRAhoras]]-Tabla_Consulta_desde_proyectos[[#This Row],[Actuales]]</f>
        <v>0</v>
      </c>
      <c r="H4049">
        <f>LEN(Tabla_Consulta_desde_proyectos[[#This Row],[PRYApath]])/5-1</f>
        <v>1</v>
      </c>
    </row>
    <row r="4050" spans="1:8" hidden="1" x14ac:dyDescent="0.3">
      <c r="A4050" t="s">
        <v>4696</v>
      </c>
      <c r="B4050" t="s">
        <v>1085</v>
      </c>
      <c r="C4050" t="s">
        <v>8013</v>
      </c>
      <c r="D4050" t="s">
        <v>7496</v>
      </c>
      <c r="E4050">
        <v>509.4</v>
      </c>
      <c r="F40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509.4</v>
      </c>
      <c r="G4050">
        <f>Tabla_Consulta_desde_proyectos[[#This Row],[PRYRAhoras]]-Tabla_Consulta_desde_proyectos[[#This Row],[Actuales]]</f>
        <v>0</v>
      </c>
      <c r="H4050">
        <f>LEN(Tabla_Consulta_desde_proyectos[[#This Row],[PRYApath]])/5-1</f>
        <v>0</v>
      </c>
    </row>
    <row r="4051" spans="1:8" hidden="1" x14ac:dyDescent="0.3">
      <c r="A4051" t="s">
        <v>4696</v>
      </c>
      <c r="B4051" t="s">
        <v>1086</v>
      </c>
      <c r="C4051" t="s">
        <v>326</v>
      </c>
      <c r="D4051" t="s">
        <v>7019</v>
      </c>
      <c r="E4051">
        <v>508.4</v>
      </c>
      <c r="F40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508.4</v>
      </c>
      <c r="G4051">
        <f>Tabla_Consulta_desde_proyectos[[#This Row],[PRYRAhoras]]-Tabla_Consulta_desde_proyectos[[#This Row],[Actuales]]</f>
        <v>0</v>
      </c>
      <c r="H4051">
        <f>LEN(Tabla_Consulta_desde_proyectos[[#This Row],[PRYApath]])/5-1</f>
        <v>1</v>
      </c>
    </row>
    <row r="4052" spans="1:8" hidden="1" x14ac:dyDescent="0.3">
      <c r="A4052" t="s">
        <v>4696</v>
      </c>
      <c r="B4052" t="s">
        <v>1097</v>
      </c>
      <c r="C4052" t="s">
        <v>4338</v>
      </c>
      <c r="D4052" t="s">
        <v>7497</v>
      </c>
      <c r="F40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2">
        <f>Tabla_Consulta_desde_proyectos[[#This Row],[PRYRAhoras]]-Tabla_Consulta_desde_proyectos[[#This Row],[Actuales]]</f>
        <v>0</v>
      </c>
      <c r="H4052">
        <f>LEN(Tabla_Consulta_desde_proyectos[[#This Row],[PRYApath]])/5-1</f>
        <v>1</v>
      </c>
    </row>
    <row r="4053" spans="1:8" hidden="1" x14ac:dyDescent="0.3">
      <c r="A4053" t="s">
        <v>4696</v>
      </c>
      <c r="B4053" t="s">
        <v>1098</v>
      </c>
      <c r="C4053" t="s">
        <v>1087</v>
      </c>
      <c r="D4053" t="s">
        <v>7020</v>
      </c>
      <c r="F40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3">
        <f>Tabla_Consulta_desde_proyectos[[#This Row],[PRYRAhoras]]-Tabla_Consulta_desde_proyectos[[#This Row],[Actuales]]</f>
        <v>0</v>
      </c>
      <c r="H4053">
        <f>LEN(Tabla_Consulta_desde_proyectos[[#This Row],[PRYApath]])/5-1</f>
        <v>1</v>
      </c>
    </row>
    <row r="4054" spans="1:8" hidden="1" x14ac:dyDescent="0.3">
      <c r="A4054" t="s">
        <v>4696</v>
      </c>
      <c r="B4054" t="s">
        <v>1099</v>
      </c>
      <c r="C4054" t="s">
        <v>1088</v>
      </c>
      <c r="D4054" t="s">
        <v>7021</v>
      </c>
      <c r="F40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4">
        <f>Tabla_Consulta_desde_proyectos[[#This Row],[PRYRAhoras]]-Tabla_Consulta_desde_proyectos[[#This Row],[Actuales]]</f>
        <v>0</v>
      </c>
      <c r="H4054">
        <f>LEN(Tabla_Consulta_desde_proyectos[[#This Row],[PRYApath]])/5-1</f>
        <v>1</v>
      </c>
    </row>
    <row r="4055" spans="1:8" hidden="1" x14ac:dyDescent="0.3">
      <c r="A4055" t="s">
        <v>4696</v>
      </c>
      <c r="B4055" t="s">
        <v>1100</v>
      </c>
      <c r="C4055" t="s">
        <v>1092</v>
      </c>
      <c r="D4055" t="s">
        <v>7022</v>
      </c>
      <c r="F40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5">
        <f>Tabla_Consulta_desde_proyectos[[#This Row],[PRYRAhoras]]-Tabla_Consulta_desde_proyectos[[#This Row],[Actuales]]</f>
        <v>0</v>
      </c>
      <c r="H4055">
        <f>LEN(Tabla_Consulta_desde_proyectos[[#This Row],[PRYApath]])/5-1</f>
        <v>1</v>
      </c>
    </row>
    <row r="4056" spans="1:8" hidden="1" x14ac:dyDescent="0.3">
      <c r="A4056" t="s">
        <v>4696</v>
      </c>
      <c r="B4056" t="s">
        <v>3576</v>
      </c>
      <c r="C4056" t="s">
        <v>1093</v>
      </c>
      <c r="D4056" t="s">
        <v>7023</v>
      </c>
      <c r="F40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6">
        <f>Tabla_Consulta_desde_proyectos[[#This Row],[PRYRAhoras]]-Tabla_Consulta_desde_proyectos[[#This Row],[Actuales]]</f>
        <v>0</v>
      </c>
      <c r="H4056">
        <f>LEN(Tabla_Consulta_desde_proyectos[[#This Row],[PRYApath]])/5-1</f>
        <v>1</v>
      </c>
    </row>
    <row r="4057" spans="1:8" hidden="1" x14ac:dyDescent="0.3">
      <c r="A4057" t="s">
        <v>4696</v>
      </c>
      <c r="B4057" t="s">
        <v>3846</v>
      </c>
      <c r="C4057" t="s">
        <v>1094</v>
      </c>
      <c r="D4057" t="s">
        <v>7024</v>
      </c>
      <c r="F40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7">
        <f>Tabla_Consulta_desde_proyectos[[#This Row],[PRYRAhoras]]-Tabla_Consulta_desde_proyectos[[#This Row],[Actuales]]</f>
        <v>0</v>
      </c>
      <c r="H4057">
        <f>LEN(Tabla_Consulta_desde_proyectos[[#This Row],[PRYApath]])/5-1</f>
        <v>1</v>
      </c>
    </row>
    <row r="4058" spans="1:8" hidden="1" x14ac:dyDescent="0.3">
      <c r="A4058" t="s">
        <v>4696</v>
      </c>
      <c r="B4058" t="s">
        <v>3577</v>
      </c>
      <c r="C4058" t="s">
        <v>4336</v>
      </c>
      <c r="D4058" t="s">
        <v>7498</v>
      </c>
      <c r="F40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58">
        <f>Tabla_Consulta_desde_proyectos[[#This Row],[PRYRAhoras]]-Tabla_Consulta_desde_proyectos[[#This Row],[Actuales]]</f>
        <v>0</v>
      </c>
      <c r="H4058">
        <f>LEN(Tabla_Consulta_desde_proyectos[[#This Row],[PRYApath]])/5-1</f>
        <v>1</v>
      </c>
    </row>
    <row r="4059" spans="1:8" hidden="1" x14ac:dyDescent="0.3">
      <c r="A4059" t="s">
        <v>4696</v>
      </c>
      <c r="B4059" t="s">
        <v>4538</v>
      </c>
      <c r="C4059" t="s">
        <v>3904</v>
      </c>
      <c r="D4059" t="s">
        <v>7025</v>
      </c>
      <c r="E4059">
        <v>1</v>
      </c>
      <c r="F40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059">
        <f>Tabla_Consulta_desde_proyectos[[#This Row],[PRYRAhoras]]-Tabla_Consulta_desde_proyectos[[#This Row],[Actuales]]</f>
        <v>0</v>
      </c>
      <c r="H4059">
        <f>LEN(Tabla_Consulta_desde_proyectos[[#This Row],[PRYApath]])/5-1</f>
        <v>1</v>
      </c>
    </row>
    <row r="4060" spans="1:8" hidden="1" x14ac:dyDescent="0.3">
      <c r="A4060" t="s">
        <v>4696</v>
      </c>
      <c r="B4060" t="s">
        <v>1089</v>
      </c>
      <c r="C4060" t="s">
        <v>8014</v>
      </c>
      <c r="D4060" t="s">
        <v>8015</v>
      </c>
      <c r="F40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0">
        <f>Tabla_Consulta_desde_proyectos[[#This Row],[PRYRAhoras]]-Tabla_Consulta_desde_proyectos[[#This Row],[Actuales]]</f>
        <v>0</v>
      </c>
      <c r="H4060">
        <f>LEN(Tabla_Consulta_desde_proyectos[[#This Row],[PRYApath]])/5-1</f>
        <v>0</v>
      </c>
    </row>
    <row r="4061" spans="1:8" hidden="1" x14ac:dyDescent="0.3">
      <c r="A4061" t="s">
        <v>4696</v>
      </c>
      <c r="B4061" t="s">
        <v>1090</v>
      </c>
      <c r="C4061" t="s">
        <v>326</v>
      </c>
      <c r="D4061" t="s">
        <v>7088</v>
      </c>
      <c r="F40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1">
        <f>Tabla_Consulta_desde_proyectos[[#This Row],[PRYRAhoras]]-Tabla_Consulta_desde_proyectos[[#This Row],[Actuales]]</f>
        <v>0</v>
      </c>
      <c r="H4061">
        <f>LEN(Tabla_Consulta_desde_proyectos[[#This Row],[PRYApath]])/5-1</f>
        <v>1</v>
      </c>
    </row>
    <row r="4062" spans="1:8" hidden="1" x14ac:dyDescent="0.3">
      <c r="A4062" t="s">
        <v>4696</v>
      </c>
      <c r="B4062" t="s">
        <v>1091</v>
      </c>
      <c r="C4062" t="s">
        <v>1087</v>
      </c>
      <c r="D4062" t="s">
        <v>7089</v>
      </c>
      <c r="F40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2">
        <f>Tabla_Consulta_desde_proyectos[[#This Row],[PRYRAhoras]]-Tabla_Consulta_desde_proyectos[[#This Row],[Actuales]]</f>
        <v>0</v>
      </c>
      <c r="H4062">
        <f>LEN(Tabla_Consulta_desde_proyectos[[#This Row],[PRYApath]])/5-1</f>
        <v>1</v>
      </c>
    </row>
    <row r="4063" spans="1:8" hidden="1" x14ac:dyDescent="0.3">
      <c r="A4063" t="s">
        <v>4696</v>
      </c>
      <c r="B4063" t="s">
        <v>4539</v>
      </c>
      <c r="C4063" t="s">
        <v>1088</v>
      </c>
      <c r="D4063" t="s">
        <v>7090</v>
      </c>
      <c r="F40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3">
        <f>Tabla_Consulta_desde_proyectos[[#This Row],[PRYRAhoras]]-Tabla_Consulta_desde_proyectos[[#This Row],[Actuales]]</f>
        <v>0</v>
      </c>
      <c r="H4063">
        <f>LEN(Tabla_Consulta_desde_proyectos[[#This Row],[PRYApath]])/5-1</f>
        <v>1</v>
      </c>
    </row>
    <row r="4064" spans="1:8" hidden="1" x14ac:dyDescent="0.3">
      <c r="A4064" t="s">
        <v>4696</v>
      </c>
      <c r="B4064" t="s">
        <v>4542</v>
      </c>
      <c r="C4064" t="s">
        <v>1092</v>
      </c>
      <c r="D4064" t="s">
        <v>7091</v>
      </c>
      <c r="F40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4">
        <f>Tabla_Consulta_desde_proyectos[[#This Row],[PRYRAhoras]]-Tabla_Consulta_desde_proyectos[[#This Row],[Actuales]]</f>
        <v>0</v>
      </c>
      <c r="H4064">
        <f>LEN(Tabla_Consulta_desde_proyectos[[#This Row],[PRYApath]])/5-1</f>
        <v>1</v>
      </c>
    </row>
    <row r="4065" spans="1:8" hidden="1" x14ac:dyDescent="0.3">
      <c r="A4065" t="s">
        <v>4696</v>
      </c>
      <c r="B4065" t="s">
        <v>5386</v>
      </c>
      <c r="C4065" t="s">
        <v>1093</v>
      </c>
      <c r="D4065" t="s">
        <v>7092</v>
      </c>
      <c r="F40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5">
        <f>Tabla_Consulta_desde_proyectos[[#This Row],[PRYRAhoras]]-Tabla_Consulta_desde_proyectos[[#This Row],[Actuales]]</f>
        <v>0</v>
      </c>
      <c r="H4065">
        <f>LEN(Tabla_Consulta_desde_proyectos[[#This Row],[PRYApath]])/5-1</f>
        <v>1</v>
      </c>
    </row>
    <row r="4066" spans="1:8" hidden="1" x14ac:dyDescent="0.3">
      <c r="A4066" t="s">
        <v>4696</v>
      </c>
      <c r="B4066" t="s">
        <v>4965</v>
      </c>
      <c r="C4066" t="s">
        <v>1094</v>
      </c>
      <c r="D4066" t="s">
        <v>7093</v>
      </c>
      <c r="F40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6">
        <f>Tabla_Consulta_desde_proyectos[[#This Row],[PRYRAhoras]]-Tabla_Consulta_desde_proyectos[[#This Row],[Actuales]]</f>
        <v>0</v>
      </c>
      <c r="H4066">
        <f>LEN(Tabla_Consulta_desde_proyectos[[#This Row],[PRYApath]])/5-1</f>
        <v>1</v>
      </c>
    </row>
    <row r="4067" spans="1:8" hidden="1" x14ac:dyDescent="0.3">
      <c r="A4067" t="s">
        <v>4696</v>
      </c>
      <c r="B4067" t="s">
        <v>4966</v>
      </c>
      <c r="C4067" t="s">
        <v>3904</v>
      </c>
      <c r="D4067" t="s">
        <v>7094</v>
      </c>
      <c r="F40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7">
        <f>Tabla_Consulta_desde_proyectos[[#This Row],[PRYRAhoras]]-Tabla_Consulta_desde_proyectos[[#This Row],[Actuales]]</f>
        <v>0</v>
      </c>
      <c r="H4067">
        <f>LEN(Tabla_Consulta_desde_proyectos[[#This Row],[PRYApath]])/5-1</f>
        <v>1</v>
      </c>
    </row>
    <row r="4068" spans="1:8" hidden="1" x14ac:dyDescent="0.3">
      <c r="A4068" t="s">
        <v>4696</v>
      </c>
      <c r="B4068" t="s">
        <v>4969</v>
      </c>
      <c r="C4068" t="s">
        <v>3905</v>
      </c>
      <c r="D4068" t="s">
        <v>7095</v>
      </c>
      <c r="F40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8">
        <f>Tabla_Consulta_desde_proyectos[[#This Row],[PRYRAhoras]]-Tabla_Consulta_desde_proyectos[[#This Row],[Actuales]]</f>
        <v>0</v>
      </c>
      <c r="H4068">
        <f>LEN(Tabla_Consulta_desde_proyectos[[#This Row],[PRYApath]])/5-1</f>
        <v>1</v>
      </c>
    </row>
    <row r="4069" spans="1:8" hidden="1" x14ac:dyDescent="0.3">
      <c r="A4069" t="s">
        <v>4696</v>
      </c>
      <c r="B4069" t="s">
        <v>6404</v>
      </c>
      <c r="C4069" t="s">
        <v>4336</v>
      </c>
      <c r="D4069" t="s">
        <v>7096</v>
      </c>
      <c r="F40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69">
        <f>Tabla_Consulta_desde_proyectos[[#This Row],[PRYRAhoras]]-Tabla_Consulta_desde_proyectos[[#This Row],[Actuales]]</f>
        <v>0</v>
      </c>
      <c r="H4069">
        <f>LEN(Tabla_Consulta_desde_proyectos[[#This Row],[PRYApath]])/5-1</f>
        <v>1</v>
      </c>
    </row>
    <row r="4070" spans="1:8" hidden="1" x14ac:dyDescent="0.3">
      <c r="A4070" t="s">
        <v>4696</v>
      </c>
      <c r="B4070" t="s">
        <v>6406</v>
      </c>
      <c r="C4070" t="s">
        <v>4337</v>
      </c>
      <c r="D4070" t="s">
        <v>7097</v>
      </c>
      <c r="F40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0">
        <f>Tabla_Consulta_desde_proyectos[[#This Row],[PRYRAhoras]]-Tabla_Consulta_desde_proyectos[[#This Row],[Actuales]]</f>
        <v>0</v>
      </c>
      <c r="H4070">
        <f>LEN(Tabla_Consulta_desde_proyectos[[#This Row],[PRYApath]])/5-1</f>
        <v>1</v>
      </c>
    </row>
    <row r="4071" spans="1:8" hidden="1" x14ac:dyDescent="0.3">
      <c r="A4071" t="s">
        <v>4696</v>
      </c>
      <c r="B4071" t="s">
        <v>1095</v>
      </c>
      <c r="C4071" t="s">
        <v>8016</v>
      </c>
      <c r="D4071" t="s">
        <v>8017</v>
      </c>
      <c r="F40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1">
        <f>Tabla_Consulta_desde_proyectos[[#This Row],[PRYRAhoras]]-Tabla_Consulta_desde_proyectos[[#This Row],[Actuales]]</f>
        <v>0</v>
      </c>
      <c r="H4071">
        <f>LEN(Tabla_Consulta_desde_proyectos[[#This Row],[PRYApath]])/5-1</f>
        <v>0</v>
      </c>
    </row>
    <row r="4072" spans="1:8" hidden="1" x14ac:dyDescent="0.3">
      <c r="A4072" t="s">
        <v>4696</v>
      </c>
      <c r="B4072" t="s">
        <v>1096</v>
      </c>
      <c r="C4072" t="s">
        <v>326</v>
      </c>
      <c r="D4072" t="s">
        <v>6396</v>
      </c>
      <c r="F40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2">
        <f>Tabla_Consulta_desde_proyectos[[#This Row],[PRYRAhoras]]-Tabla_Consulta_desde_proyectos[[#This Row],[Actuales]]</f>
        <v>0</v>
      </c>
      <c r="H4072">
        <f>LEN(Tabla_Consulta_desde_proyectos[[#This Row],[PRYApath]])/5-1</f>
        <v>1</v>
      </c>
    </row>
    <row r="4073" spans="1:8" hidden="1" x14ac:dyDescent="0.3">
      <c r="A4073" t="s">
        <v>4696</v>
      </c>
      <c r="B4073" t="s">
        <v>3515</v>
      </c>
      <c r="C4073" t="s">
        <v>1087</v>
      </c>
      <c r="D4073" t="s">
        <v>6397</v>
      </c>
      <c r="F40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3">
        <f>Tabla_Consulta_desde_proyectos[[#This Row],[PRYRAhoras]]-Tabla_Consulta_desde_proyectos[[#This Row],[Actuales]]</f>
        <v>0</v>
      </c>
      <c r="H4073">
        <f>LEN(Tabla_Consulta_desde_proyectos[[#This Row],[PRYApath]])/5-1</f>
        <v>1</v>
      </c>
    </row>
    <row r="4074" spans="1:8" hidden="1" x14ac:dyDescent="0.3">
      <c r="A4074" t="s">
        <v>4696</v>
      </c>
      <c r="B4074" t="s">
        <v>3516</v>
      </c>
      <c r="C4074" t="s">
        <v>1088</v>
      </c>
      <c r="D4074" t="s">
        <v>6398</v>
      </c>
      <c r="F40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4">
        <f>Tabla_Consulta_desde_proyectos[[#This Row],[PRYRAhoras]]-Tabla_Consulta_desde_proyectos[[#This Row],[Actuales]]</f>
        <v>0</v>
      </c>
      <c r="H4074">
        <f>LEN(Tabla_Consulta_desde_proyectos[[#This Row],[PRYApath]])/5-1</f>
        <v>1</v>
      </c>
    </row>
    <row r="4075" spans="1:8" hidden="1" x14ac:dyDescent="0.3">
      <c r="A4075" t="s">
        <v>4696</v>
      </c>
      <c r="B4075" t="s">
        <v>3517</v>
      </c>
      <c r="C4075" t="s">
        <v>1092</v>
      </c>
      <c r="D4075" t="s">
        <v>6399</v>
      </c>
      <c r="F40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5">
        <f>Tabla_Consulta_desde_proyectos[[#This Row],[PRYRAhoras]]-Tabla_Consulta_desde_proyectos[[#This Row],[Actuales]]</f>
        <v>0</v>
      </c>
      <c r="H4075">
        <f>LEN(Tabla_Consulta_desde_proyectos[[#This Row],[PRYApath]])/5-1</f>
        <v>1</v>
      </c>
    </row>
    <row r="4076" spans="1:8" hidden="1" x14ac:dyDescent="0.3">
      <c r="A4076" t="s">
        <v>4696</v>
      </c>
      <c r="B4076" t="s">
        <v>5507</v>
      </c>
      <c r="C4076" t="s">
        <v>1093</v>
      </c>
      <c r="D4076" t="s">
        <v>6400</v>
      </c>
      <c r="F40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6">
        <f>Tabla_Consulta_desde_proyectos[[#This Row],[PRYRAhoras]]-Tabla_Consulta_desde_proyectos[[#This Row],[Actuales]]</f>
        <v>0</v>
      </c>
      <c r="H4076">
        <f>LEN(Tabla_Consulta_desde_proyectos[[#This Row],[PRYApath]])/5-1</f>
        <v>1</v>
      </c>
    </row>
    <row r="4077" spans="1:8" hidden="1" x14ac:dyDescent="0.3">
      <c r="A4077" t="s">
        <v>4696</v>
      </c>
      <c r="B4077" t="s">
        <v>5003</v>
      </c>
      <c r="C4077" t="s">
        <v>1094</v>
      </c>
      <c r="D4077" t="s">
        <v>6401</v>
      </c>
      <c r="F40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7">
        <f>Tabla_Consulta_desde_proyectos[[#This Row],[PRYRAhoras]]-Tabla_Consulta_desde_proyectos[[#This Row],[Actuales]]</f>
        <v>0</v>
      </c>
      <c r="H4077">
        <f>LEN(Tabla_Consulta_desde_proyectos[[#This Row],[PRYApath]])/5-1</f>
        <v>1</v>
      </c>
    </row>
    <row r="4078" spans="1:8" hidden="1" x14ac:dyDescent="0.3">
      <c r="A4078" t="s">
        <v>4696</v>
      </c>
      <c r="B4078" t="s">
        <v>5005</v>
      </c>
      <c r="C4078" t="s">
        <v>3904</v>
      </c>
      <c r="D4078" t="s">
        <v>6402</v>
      </c>
      <c r="F40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8">
        <f>Tabla_Consulta_desde_proyectos[[#This Row],[PRYRAhoras]]-Tabla_Consulta_desde_proyectos[[#This Row],[Actuales]]</f>
        <v>0</v>
      </c>
      <c r="H4078">
        <f>LEN(Tabla_Consulta_desde_proyectos[[#This Row],[PRYApath]])/5-1</f>
        <v>1</v>
      </c>
    </row>
    <row r="4079" spans="1:8" hidden="1" x14ac:dyDescent="0.3">
      <c r="A4079" t="s">
        <v>4696</v>
      </c>
      <c r="B4079" t="s">
        <v>5006</v>
      </c>
      <c r="C4079" t="s">
        <v>3905</v>
      </c>
      <c r="D4079" t="s">
        <v>6407</v>
      </c>
      <c r="F40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79">
        <f>Tabla_Consulta_desde_proyectos[[#This Row],[PRYRAhoras]]-Tabla_Consulta_desde_proyectos[[#This Row],[Actuales]]</f>
        <v>0</v>
      </c>
      <c r="H4079">
        <f>LEN(Tabla_Consulta_desde_proyectos[[#This Row],[PRYApath]])/5-1</f>
        <v>1</v>
      </c>
    </row>
    <row r="4080" spans="1:8" hidden="1" x14ac:dyDescent="0.3">
      <c r="A4080" t="s">
        <v>4696</v>
      </c>
      <c r="B4080" t="s">
        <v>6410</v>
      </c>
      <c r="C4080" t="s">
        <v>4336</v>
      </c>
      <c r="D4080" t="s">
        <v>6405</v>
      </c>
      <c r="F40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0">
        <f>Tabla_Consulta_desde_proyectos[[#This Row],[PRYRAhoras]]-Tabla_Consulta_desde_proyectos[[#This Row],[Actuales]]</f>
        <v>0</v>
      </c>
      <c r="H4080">
        <f>LEN(Tabla_Consulta_desde_proyectos[[#This Row],[PRYApath]])/5-1</f>
        <v>1</v>
      </c>
    </row>
    <row r="4081" spans="1:8" hidden="1" x14ac:dyDescent="0.3">
      <c r="A4081" t="s">
        <v>4696</v>
      </c>
      <c r="B4081" t="s">
        <v>3877</v>
      </c>
      <c r="C4081" t="s">
        <v>8018</v>
      </c>
      <c r="D4081" t="s">
        <v>8019</v>
      </c>
      <c r="F40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1">
        <f>Tabla_Consulta_desde_proyectos[[#This Row],[PRYRAhoras]]-Tabla_Consulta_desde_proyectos[[#This Row],[Actuales]]</f>
        <v>0</v>
      </c>
      <c r="H4081">
        <f>LEN(Tabla_Consulta_desde_proyectos[[#This Row],[PRYApath]])/5-1</f>
        <v>0</v>
      </c>
    </row>
    <row r="4082" spans="1:8" hidden="1" x14ac:dyDescent="0.3">
      <c r="A4082" t="s">
        <v>4696</v>
      </c>
      <c r="B4082" t="s">
        <v>3874</v>
      </c>
      <c r="C4082" t="s">
        <v>326</v>
      </c>
      <c r="D4082" t="s">
        <v>7027</v>
      </c>
      <c r="F40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2">
        <f>Tabla_Consulta_desde_proyectos[[#This Row],[PRYRAhoras]]-Tabla_Consulta_desde_proyectos[[#This Row],[Actuales]]</f>
        <v>0</v>
      </c>
      <c r="H4082">
        <f>LEN(Tabla_Consulta_desde_proyectos[[#This Row],[PRYApath]])/5-1</f>
        <v>1</v>
      </c>
    </row>
    <row r="4083" spans="1:8" hidden="1" x14ac:dyDescent="0.3">
      <c r="A4083" t="s">
        <v>4696</v>
      </c>
      <c r="B4083" t="s">
        <v>4460</v>
      </c>
      <c r="C4083" t="s">
        <v>1087</v>
      </c>
      <c r="D4083" t="s">
        <v>7028</v>
      </c>
      <c r="F40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3">
        <f>Tabla_Consulta_desde_proyectos[[#This Row],[PRYRAhoras]]-Tabla_Consulta_desde_proyectos[[#This Row],[Actuales]]</f>
        <v>0</v>
      </c>
      <c r="H4083">
        <f>LEN(Tabla_Consulta_desde_proyectos[[#This Row],[PRYApath]])/5-1</f>
        <v>1</v>
      </c>
    </row>
    <row r="4084" spans="1:8" hidden="1" x14ac:dyDescent="0.3">
      <c r="A4084" t="s">
        <v>4696</v>
      </c>
      <c r="B4084" t="s">
        <v>4470</v>
      </c>
      <c r="C4084" t="s">
        <v>1088</v>
      </c>
      <c r="D4084" t="s">
        <v>7029</v>
      </c>
      <c r="F40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4">
        <f>Tabla_Consulta_desde_proyectos[[#This Row],[PRYRAhoras]]-Tabla_Consulta_desde_proyectos[[#This Row],[Actuales]]</f>
        <v>0</v>
      </c>
      <c r="H4084">
        <f>LEN(Tabla_Consulta_desde_proyectos[[#This Row],[PRYApath]])/5-1</f>
        <v>1</v>
      </c>
    </row>
    <row r="4085" spans="1:8" hidden="1" x14ac:dyDescent="0.3">
      <c r="A4085" t="s">
        <v>4696</v>
      </c>
      <c r="B4085" t="s">
        <v>4481</v>
      </c>
      <c r="C4085" t="s">
        <v>1092</v>
      </c>
      <c r="D4085" t="s">
        <v>7030</v>
      </c>
      <c r="F40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5">
        <f>Tabla_Consulta_desde_proyectos[[#This Row],[PRYRAhoras]]-Tabla_Consulta_desde_proyectos[[#This Row],[Actuales]]</f>
        <v>0</v>
      </c>
      <c r="H4085">
        <f>LEN(Tabla_Consulta_desde_proyectos[[#This Row],[PRYApath]])/5-1</f>
        <v>1</v>
      </c>
    </row>
    <row r="4086" spans="1:8" hidden="1" x14ac:dyDescent="0.3">
      <c r="A4086" t="s">
        <v>4696</v>
      </c>
      <c r="B4086" t="s">
        <v>4489</v>
      </c>
      <c r="C4086" t="s">
        <v>1093</v>
      </c>
      <c r="D4086" t="s">
        <v>7031</v>
      </c>
      <c r="F40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6">
        <f>Tabla_Consulta_desde_proyectos[[#This Row],[PRYRAhoras]]-Tabla_Consulta_desde_proyectos[[#This Row],[Actuales]]</f>
        <v>0</v>
      </c>
      <c r="H4086">
        <f>LEN(Tabla_Consulta_desde_proyectos[[#This Row],[PRYApath]])/5-1</f>
        <v>1</v>
      </c>
    </row>
    <row r="4087" spans="1:8" hidden="1" x14ac:dyDescent="0.3">
      <c r="A4087" t="s">
        <v>4696</v>
      </c>
      <c r="B4087" t="s">
        <v>5636</v>
      </c>
      <c r="C4087" t="s">
        <v>1094</v>
      </c>
      <c r="D4087" t="s">
        <v>7032</v>
      </c>
      <c r="F40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7">
        <f>Tabla_Consulta_desde_proyectos[[#This Row],[PRYRAhoras]]-Tabla_Consulta_desde_proyectos[[#This Row],[Actuales]]</f>
        <v>0</v>
      </c>
      <c r="H4087">
        <f>LEN(Tabla_Consulta_desde_proyectos[[#This Row],[PRYApath]])/5-1</f>
        <v>1</v>
      </c>
    </row>
    <row r="4088" spans="1:8" hidden="1" x14ac:dyDescent="0.3">
      <c r="A4088" t="s">
        <v>4696</v>
      </c>
      <c r="B4088" t="s">
        <v>5637</v>
      </c>
      <c r="C4088" t="s">
        <v>3904</v>
      </c>
      <c r="D4088" t="s">
        <v>7033</v>
      </c>
      <c r="F40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8">
        <f>Tabla_Consulta_desde_proyectos[[#This Row],[PRYRAhoras]]-Tabla_Consulta_desde_proyectos[[#This Row],[Actuales]]</f>
        <v>0</v>
      </c>
      <c r="H4088">
        <f>LEN(Tabla_Consulta_desde_proyectos[[#This Row],[PRYApath]])/5-1</f>
        <v>1</v>
      </c>
    </row>
    <row r="4089" spans="1:8" hidden="1" x14ac:dyDescent="0.3">
      <c r="A4089" t="s">
        <v>4696</v>
      </c>
      <c r="B4089" t="s">
        <v>5638</v>
      </c>
      <c r="C4089" t="s">
        <v>3905</v>
      </c>
      <c r="D4089" t="s">
        <v>8020</v>
      </c>
      <c r="F40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89">
        <f>Tabla_Consulta_desde_proyectos[[#This Row],[PRYRAhoras]]-Tabla_Consulta_desde_proyectos[[#This Row],[Actuales]]</f>
        <v>0</v>
      </c>
      <c r="H4089">
        <f>LEN(Tabla_Consulta_desde_proyectos[[#This Row],[PRYApath]])/5-1</f>
        <v>1</v>
      </c>
    </row>
    <row r="4090" spans="1:8" hidden="1" x14ac:dyDescent="0.3">
      <c r="A4090" t="s">
        <v>4696</v>
      </c>
      <c r="B4090" t="s">
        <v>4550</v>
      </c>
      <c r="C4090" t="s">
        <v>8021</v>
      </c>
      <c r="D4090" t="s">
        <v>8022</v>
      </c>
      <c r="F40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0">
        <f>Tabla_Consulta_desde_proyectos[[#This Row],[PRYRAhoras]]-Tabla_Consulta_desde_proyectos[[#This Row],[Actuales]]</f>
        <v>0</v>
      </c>
      <c r="H4090">
        <f>LEN(Tabla_Consulta_desde_proyectos[[#This Row],[PRYApath]])/5-1</f>
        <v>0</v>
      </c>
    </row>
    <row r="4091" spans="1:8" hidden="1" x14ac:dyDescent="0.3">
      <c r="A4091" t="s">
        <v>4696</v>
      </c>
      <c r="B4091" t="s">
        <v>4551</v>
      </c>
      <c r="C4091" t="s">
        <v>326</v>
      </c>
      <c r="D4091" t="s">
        <v>7088</v>
      </c>
      <c r="F40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1">
        <f>Tabla_Consulta_desde_proyectos[[#This Row],[PRYRAhoras]]-Tabla_Consulta_desde_proyectos[[#This Row],[Actuales]]</f>
        <v>0</v>
      </c>
      <c r="H4091">
        <f>LEN(Tabla_Consulta_desde_proyectos[[#This Row],[PRYApath]])/5-1</f>
        <v>1</v>
      </c>
    </row>
    <row r="4092" spans="1:8" hidden="1" x14ac:dyDescent="0.3">
      <c r="A4092" t="s">
        <v>4696</v>
      </c>
      <c r="B4092" t="s">
        <v>5195</v>
      </c>
      <c r="C4092" t="s">
        <v>1087</v>
      </c>
      <c r="D4092" t="s">
        <v>7089</v>
      </c>
      <c r="F40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2">
        <f>Tabla_Consulta_desde_proyectos[[#This Row],[PRYRAhoras]]-Tabla_Consulta_desde_proyectos[[#This Row],[Actuales]]</f>
        <v>0</v>
      </c>
      <c r="H4092">
        <f>LEN(Tabla_Consulta_desde_proyectos[[#This Row],[PRYApath]])/5-1</f>
        <v>1</v>
      </c>
    </row>
    <row r="4093" spans="1:8" hidden="1" x14ac:dyDescent="0.3">
      <c r="A4093" t="s">
        <v>4696</v>
      </c>
      <c r="B4093" t="s">
        <v>4959</v>
      </c>
      <c r="C4093" t="s">
        <v>1088</v>
      </c>
      <c r="D4093" t="s">
        <v>7090</v>
      </c>
      <c r="F40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3">
        <f>Tabla_Consulta_desde_proyectos[[#This Row],[PRYRAhoras]]-Tabla_Consulta_desde_proyectos[[#This Row],[Actuales]]</f>
        <v>0</v>
      </c>
      <c r="H4093">
        <f>LEN(Tabla_Consulta_desde_proyectos[[#This Row],[PRYApath]])/5-1</f>
        <v>1</v>
      </c>
    </row>
    <row r="4094" spans="1:8" hidden="1" x14ac:dyDescent="0.3">
      <c r="A4094" t="s">
        <v>4696</v>
      </c>
      <c r="B4094" t="s">
        <v>5510</v>
      </c>
      <c r="C4094" t="s">
        <v>1092</v>
      </c>
      <c r="D4094" t="s">
        <v>7091</v>
      </c>
      <c r="F40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4">
        <f>Tabla_Consulta_desde_proyectos[[#This Row],[PRYRAhoras]]-Tabla_Consulta_desde_proyectos[[#This Row],[Actuales]]</f>
        <v>0</v>
      </c>
      <c r="H4094">
        <f>LEN(Tabla_Consulta_desde_proyectos[[#This Row],[PRYApath]])/5-1</f>
        <v>1</v>
      </c>
    </row>
    <row r="4095" spans="1:8" hidden="1" x14ac:dyDescent="0.3">
      <c r="A4095" t="s">
        <v>4696</v>
      </c>
      <c r="B4095" t="s">
        <v>5512</v>
      </c>
      <c r="C4095" t="s">
        <v>1093</v>
      </c>
      <c r="D4095" t="s">
        <v>7092</v>
      </c>
      <c r="F40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5">
        <f>Tabla_Consulta_desde_proyectos[[#This Row],[PRYRAhoras]]-Tabla_Consulta_desde_proyectos[[#This Row],[Actuales]]</f>
        <v>0</v>
      </c>
      <c r="H4095">
        <f>LEN(Tabla_Consulta_desde_proyectos[[#This Row],[PRYApath]])/5-1</f>
        <v>1</v>
      </c>
    </row>
    <row r="4096" spans="1:8" hidden="1" x14ac:dyDescent="0.3">
      <c r="A4096" t="s">
        <v>4696</v>
      </c>
      <c r="B4096" t="s">
        <v>5198</v>
      </c>
      <c r="C4096" t="s">
        <v>1094</v>
      </c>
      <c r="D4096" t="s">
        <v>7093</v>
      </c>
      <c r="F40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6">
        <f>Tabla_Consulta_desde_proyectos[[#This Row],[PRYRAhoras]]-Tabla_Consulta_desde_proyectos[[#This Row],[Actuales]]</f>
        <v>0</v>
      </c>
      <c r="H4096">
        <f>LEN(Tabla_Consulta_desde_proyectos[[#This Row],[PRYApath]])/5-1</f>
        <v>1</v>
      </c>
    </row>
    <row r="4097" spans="1:8" hidden="1" x14ac:dyDescent="0.3">
      <c r="A4097" t="s">
        <v>4696</v>
      </c>
      <c r="B4097" t="s">
        <v>4962</v>
      </c>
      <c r="C4097" t="s">
        <v>3904</v>
      </c>
      <c r="D4097" t="s">
        <v>7094</v>
      </c>
      <c r="F40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7">
        <f>Tabla_Consulta_desde_proyectos[[#This Row],[PRYRAhoras]]-Tabla_Consulta_desde_proyectos[[#This Row],[Actuales]]</f>
        <v>0</v>
      </c>
      <c r="H4097">
        <f>LEN(Tabla_Consulta_desde_proyectos[[#This Row],[PRYApath]])/5-1</f>
        <v>1</v>
      </c>
    </row>
    <row r="4098" spans="1:8" hidden="1" x14ac:dyDescent="0.3">
      <c r="A4098" t="s">
        <v>4696</v>
      </c>
      <c r="B4098" t="s">
        <v>5199</v>
      </c>
      <c r="C4098" t="s">
        <v>3905</v>
      </c>
      <c r="D4098" t="s">
        <v>7095</v>
      </c>
      <c r="F40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8">
        <f>Tabla_Consulta_desde_proyectos[[#This Row],[PRYRAhoras]]-Tabla_Consulta_desde_proyectos[[#This Row],[Actuales]]</f>
        <v>0</v>
      </c>
      <c r="H4098">
        <f>LEN(Tabla_Consulta_desde_proyectos[[#This Row],[PRYApath]])/5-1</f>
        <v>1</v>
      </c>
    </row>
    <row r="4099" spans="1:8" hidden="1" x14ac:dyDescent="0.3">
      <c r="A4099" t="s">
        <v>4696</v>
      </c>
      <c r="B4099" t="s">
        <v>6322</v>
      </c>
      <c r="C4099" t="s">
        <v>4336</v>
      </c>
      <c r="D4099" t="s">
        <v>7096</v>
      </c>
      <c r="F40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099">
        <f>Tabla_Consulta_desde_proyectos[[#This Row],[PRYRAhoras]]-Tabla_Consulta_desde_proyectos[[#This Row],[Actuales]]</f>
        <v>0</v>
      </c>
      <c r="H4099">
        <f>LEN(Tabla_Consulta_desde_proyectos[[#This Row],[PRYApath]])/5-1</f>
        <v>1</v>
      </c>
    </row>
    <row r="4100" spans="1:8" hidden="1" x14ac:dyDescent="0.3">
      <c r="A4100" t="s">
        <v>4696</v>
      </c>
      <c r="B4100" t="s">
        <v>6323</v>
      </c>
      <c r="C4100" t="s">
        <v>4337</v>
      </c>
      <c r="D4100" t="s">
        <v>7097</v>
      </c>
      <c r="F4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0">
        <f>Tabla_Consulta_desde_proyectos[[#This Row],[PRYRAhoras]]-Tabla_Consulta_desde_proyectos[[#This Row],[Actuales]]</f>
        <v>0</v>
      </c>
      <c r="H4100">
        <f>LEN(Tabla_Consulta_desde_proyectos[[#This Row],[PRYApath]])/5-1</f>
        <v>1</v>
      </c>
    </row>
    <row r="4101" spans="1:8" hidden="1" x14ac:dyDescent="0.3">
      <c r="A4101" t="s">
        <v>4696</v>
      </c>
      <c r="B4101" t="s">
        <v>6324</v>
      </c>
      <c r="C4101" t="s">
        <v>4338</v>
      </c>
      <c r="D4101" t="s">
        <v>7100</v>
      </c>
      <c r="F4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1">
        <f>Tabla_Consulta_desde_proyectos[[#This Row],[PRYRAhoras]]-Tabla_Consulta_desde_proyectos[[#This Row],[Actuales]]</f>
        <v>0</v>
      </c>
      <c r="H4101">
        <f>LEN(Tabla_Consulta_desde_proyectos[[#This Row],[PRYApath]])/5-1</f>
        <v>1</v>
      </c>
    </row>
    <row r="4102" spans="1:8" hidden="1" x14ac:dyDescent="0.3">
      <c r="A4102" t="s">
        <v>4249</v>
      </c>
      <c r="B4102" t="s">
        <v>1085</v>
      </c>
      <c r="C4102" t="s">
        <v>8023</v>
      </c>
      <c r="D4102" t="s">
        <v>7984</v>
      </c>
      <c r="E4102">
        <v>76</v>
      </c>
      <c r="F4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76</v>
      </c>
      <c r="G4102">
        <f>Tabla_Consulta_desde_proyectos[[#This Row],[PRYRAhoras]]-Tabla_Consulta_desde_proyectos[[#This Row],[Actuales]]</f>
        <v>0</v>
      </c>
      <c r="H4102">
        <f>LEN(Tabla_Consulta_desde_proyectos[[#This Row],[PRYApath]])/5-1</f>
        <v>0</v>
      </c>
    </row>
    <row r="4103" spans="1:8" hidden="1" x14ac:dyDescent="0.3">
      <c r="A4103" t="s">
        <v>4249</v>
      </c>
      <c r="B4103" t="s">
        <v>1086</v>
      </c>
      <c r="C4103" t="s">
        <v>7646</v>
      </c>
      <c r="D4103" t="s">
        <v>7108</v>
      </c>
      <c r="F4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3">
        <f>Tabla_Consulta_desde_proyectos[[#This Row],[PRYRAhoras]]-Tabla_Consulta_desde_proyectos[[#This Row],[Actuales]]</f>
        <v>0</v>
      </c>
      <c r="H4103">
        <f>LEN(Tabla_Consulta_desde_proyectos[[#This Row],[PRYApath]])/5-1</f>
        <v>1</v>
      </c>
    </row>
    <row r="4104" spans="1:8" hidden="1" x14ac:dyDescent="0.3">
      <c r="A4104" t="s">
        <v>4249</v>
      </c>
      <c r="B4104" t="s">
        <v>4925</v>
      </c>
      <c r="C4104" t="s">
        <v>326</v>
      </c>
      <c r="D4104" t="s">
        <v>7647</v>
      </c>
      <c r="F4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4">
        <f>Tabla_Consulta_desde_proyectos[[#This Row],[PRYRAhoras]]-Tabla_Consulta_desde_proyectos[[#This Row],[Actuales]]</f>
        <v>0</v>
      </c>
      <c r="H4104">
        <f>LEN(Tabla_Consulta_desde_proyectos[[#This Row],[PRYApath]])/5-1</f>
        <v>2</v>
      </c>
    </row>
    <row r="4105" spans="1:8" hidden="1" x14ac:dyDescent="0.3">
      <c r="A4105" t="s">
        <v>4249</v>
      </c>
      <c r="B4105" t="s">
        <v>1097</v>
      </c>
      <c r="C4105" t="s">
        <v>7648</v>
      </c>
      <c r="D4105" t="s">
        <v>7649</v>
      </c>
      <c r="E4105">
        <v>62</v>
      </c>
      <c r="F4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62</v>
      </c>
      <c r="G4105">
        <f>Tabla_Consulta_desde_proyectos[[#This Row],[PRYRAhoras]]-Tabla_Consulta_desde_proyectos[[#This Row],[Actuales]]</f>
        <v>0</v>
      </c>
      <c r="H4105">
        <f>LEN(Tabla_Consulta_desde_proyectos[[#This Row],[PRYApath]])/5-1</f>
        <v>1</v>
      </c>
    </row>
    <row r="4106" spans="1:8" hidden="1" x14ac:dyDescent="0.3">
      <c r="A4106" t="s">
        <v>4249</v>
      </c>
      <c r="B4106" t="s">
        <v>4928</v>
      </c>
      <c r="C4106" t="s">
        <v>7656</v>
      </c>
      <c r="D4106" t="s">
        <v>7657</v>
      </c>
      <c r="E4106">
        <v>9.5</v>
      </c>
      <c r="F4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4106">
        <f>Tabla_Consulta_desde_proyectos[[#This Row],[PRYRAhoras]]-Tabla_Consulta_desde_proyectos[[#This Row],[Actuales]]</f>
        <v>0</v>
      </c>
      <c r="H4106">
        <f>LEN(Tabla_Consulta_desde_proyectos[[#This Row],[PRYApath]])/5-1</f>
        <v>2</v>
      </c>
    </row>
    <row r="4107" spans="1:8" hidden="1" x14ac:dyDescent="0.3">
      <c r="A4107" t="s">
        <v>4249</v>
      </c>
      <c r="B4107" t="s">
        <v>6126</v>
      </c>
      <c r="C4107" t="s">
        <v>326</v>
      </c>
      <c r="D4107" t="s">
        <v>7658</v>
      </c>
      <c r="E4107">
        <v>9.5</v>
      </c>
      <c r="F4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4107">
        <f>Tabla_Consulta_desde_proyectos[[#This Row],[PRYRAhoras]]-Tabla_Consulta_desde_proyectos[[#This Row],[Actuales]]</f>
        <v>0</v>
      </c>
      <c r="H4107">
        <f>LEN(Tabla_Consulta_desde_proyectos[[#This Row],[PRYApath]])/5-1</f>
        <v>3</v>
      </c>
    </row>
    <row r="4108" spans="1:8" hidden="1" x14ac:dyDescent="0.3">
      <c r="A4108" t="s">
        <v>4249</v>
      </c>
      <c r="B4108" t="s">
        <v>7985</v>
      </c>
      <c r="C4108" t="s">
        <v>1087</v>
      </c>
      <c r="D4108" t="s">
        <v>7659</v>
      </c>
      <c r="F4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08">
        <f>Tabla_Consulta_desde_proyectos[[#This Row],[PRYRAhoras]]-Tabla_Consulta_desde_proyectos[[#This Row],[Actuales]]</f>
        <v>0</v>
      </c>
      <c r="H4108">
        <f>LEN(Tabla_Consulta_desde_proyectos[[#This Row],[PRYApath]])/5-1</f>
        <v>3</v>
      </c>
    </row>
    <row r="4109" spans="1:8" hidden="1" x14ac:dyDescent="0.3">
      <c r="A4109" t="s">
        <v>4249</v>
      </c>
      <c r="B4109" t="s">
        <v>4929</v>
      </c>
      <c r="C4109" t="s">
        <v>7673</v>
      </c>
      <c r="D4109" t="s">
        <v>7674</v>
      </c>
      <c r="E4109">
        <v>13</v>
      </c>
      <c r="F4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4109">
        <f>Tabla_Consulta_desde_proyectos[[#This Row],[PRYRAhoras]]-Tabla_Consulta_desde_proyectos[[#This Row],[Actuales]]</f>
        <v>0</v>
      </c>
      <c r="H4109">
        <f>LEN(Tabla_Consulta_desde_proyectos[[#This Row],[PRYApath]])/5-1</f>
        <v>2</v>
      </c>
    </row>
    <row r="4110" spans="1:8" hidden="1" x14ac:dyDescent="0.3">
      <c r="A4110" t="s">
        <v>4249</v>
      </c>
      <c r="B4110" t="s">
        <v>6127</v>
      </c>
      <c r="C4110" t="s">
        <v>326</v>
      </c>
      <c r="D4110" t="s">
        <v>7986</v>
      </c>
      <c r="E4110">
        <v>13</v>
      </c>
      <c r="F4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</v>
      </c>
      <c r="G4110">
        <f>Tabla_Consulta_desde_proyectos[[#This Row],[PRYRAhoras]]-Tabla_Consulta_desde_proyectos[[#This Row],[Actuales]]</f>
        <v>0</v>
      </c>
      <c r="H4110">
        <f>LEN(Tabla_Consulta_desde_proyectos[[#This Row],[PRYApath]])/5-1</f>
        <v>3</v>
      </c>
    </row>
    <row r="4111" spans="1:8" hidden="1" x14ac:dyDescent="0.3">
      <c r="A4111" t="s">
        <v>4249</v>
      </c>
      <c r="B4111" t="s">
        <v>5008</v>
      </c>
      <c r="C4111" t="s">
        <v>7680</v>
      </c>
      <c r="D4111" t="s">
        <v>7113</v>
      </c>
      <c r="E4111">
        <v>39.5</v>
      </c>
      <c r="F4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39.5</v>
      </c>
      <c r="G4111">
        <f>Tabla_Consulta_desde_proyectos[[#This Row],[PRYRAhoras]]-Tabla_Consulta_desde_proyectos[[#This Row],[Actuales]]</f>
        <v>0</v>
      </c>
      <c r="H4111">
        <f>LEN(Tabla_Consulta_desde_proyectos[[#This Row],[PRYApath]])/5-1</f>
        <v>2</v>
      </c>
    </row>
    <row r="4112" spans="1:8" hidden="1" x14ac:dyDescent="0.3">
      <c r="A4112" t="s">
        <v>4249</v>
      </c>
      <c r="B4112" t="s">
        <v>5959</v>
      </c>
      <c r="C4112" t="s">
        <v>326</v>
      </c>
      <c r="D4112" t="s">
        <v>7681</v>
      </c>
      <c r="F4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2">
        <f>Tabla_Consulta_desde_proyectos[[#This Row],[PRYRAhoras]]-Tabla_Consulta_desde_proyectos[[#This Row],[Actuales]]</f>
        <v>0</v>
      </c>
      <c r="H4112">
        <f>LEN(Tabla_Consulta_desde_proyectos[[#This Row],[PRYApath]])/5-1</f>
        <v>3</v>
      </c>
    </row>
    <row r="4113" spans="1:8" hidden="1" x14ac:dyDescent="0.3">
      <c r="A4113" t="s">
        <v>4249</v>
      </c>
      <c r="B4113" t="s">
        <v>5960</v>
      </c>
      <c r="C4113" t="s">
        <v>1087</v>
      </c>
      <c r="D4113" t="s">
        <v>7685</v>
      </c>
      <c r="E4113">
        <v>19</v>
      </c>
      <c r="F4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</v>
      </c>
      <c r="G4113">
        <f>Tabla_Consulta_desde_proyectos[[#This Row],[PRYRAhoras]]-Tabla_Consulta_desde_proyectos[[#This Row],[Actuales]]</f>
        <v>0</v>
      </c>
      <c r="H4113">
        <f>LEN(Tabla_Consulta_desde_proyectos[[#This Row],[PRYApath]])/5-1</f>
        <v>3</v>
      </c>
    </row>
    <row r="4114" spans="1:8" hidden="1" x14ac:dyDescent="0.3">
      <c r="A4114" t="s">
        <v>4249</v>
      </c>
      <c r="B4114" t="s">
        <v>6128</v>
      </c>
      <c r="C4114" t="s">
        <v>1088</v>
      </c>
      <c r="D4114" t="s">
        <v>7987</v>
      </c>
      <c r="E4114">
        <v>20.5</v>
      </c>
      <c r="F4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20.5</v>
      </c>
      <c r="G4114">
        <f>Tabla_Consulta_desde_proyectos[[#This Row],[PRYRAhoras]]-Tabla_Consulta_desde_proyectos[[#This Row],[Actuales]]</f>
        <v>0</v>
      </c>
      <c r="H4114">
        <f>LEN(Tabla_Consulta_desde_proyectos[[#This Row],[PRYApath]])/5-1</f>
        <v>3</v>
      </c>
    </row>
    <row r="4115" spans="1:8" hidden="1" x14ac:dyDescent="0.3">
      <c r="A4115" t="s">
        <v>4249</v>
      </c>
      <c r="B4115" t="s">
        <v>5009</v>
      </c>
      <c r="C4115" t="s">
        <v>7689</v>
      </c>
      <c r="D4115" t="s">
        <v>7690</v>
      </c>
      <c r="F4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5">
        <f>Tabla_Consulta_desde_proyectos[[#This Row],[PRYRAhoras]]-Tabla_Consulta_desde_proyectos[[#This Row],[Actuales]]</f>
        <v>0</v>
      </c>
      <c r="H4115">
        <f>LEN(Tabla_Consulta_desde_proyectos[[#This Row],[PRYApath]])/5-1</f>
        <v>2</v>
      </c>
    </row>
    <row r="4116" spans="1:8" hidden="1" x14ac:dyDescent="0.3">
      <c r="A4116" t="s">
        <v>4249</v>
      </c>
      <c r="B4116" t="s">
        <v>7988</v>
      </c>
      <c r="C4116" t="s">
        <v>326</v>
      </c>
      <c r="D4116" t="s">
        <v>7692</v>
      </c>
      <c r="F4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6">
        <f>Tabla_Consulta_desde_proyectos[[#This Row],[PRYRAhoras]]-Tabla_Consulta_desde_proyectos[[#This Row],[Actuales]]</f>
        <v>0</v>
      </c>
      <c r="H4116">
        <f>LEN(Tabla_Consulta_desde_proyectos[[#This Row],[PRYApath]])/5-1</f>
        <v>3</v>
      </c>
    </row>
    <row r="4117" spans="1:8" hidden="1" x14ac:dyDescent="0.3">
      <c r="A4117" t="s">
        <v>4249</v>
      </c>
      <c r="B4117" t="s">
        <v>7989</v>
      </c>
      <c r="C4117" t="s">
        <v>1087</v>
      </c>
      <c r="D4117" t="s">
        <v>7694</v>
      </c>
      <c r="F4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7">
        <f>Tabla_Consulta_desde_proyectos[[#This Row],[PRYRAhoras]]-Tabla_Consulta_desde_proyectos[[#This Row],[Actuales]]</f>
        <v>0</v>
      </c>
      <c r="H4117">
        <f>LEN(Tabla_Consulta_desde_proyectos[[#This Row],[PRYApath]])/5-1</f>
        <v>3</v>
      </c>
    </row>
    <row r="4118" spans="1:8" hidden="1" x14ac:dyDescent="0.3">
      <c r="A4118" t="s">
        <v>4249</v>
      </c>
      <c r="B4118" t="s">
        <v>7990</v>
      </c>
      <c r="C4118" t="s">
        <v>1088</v>
      </c>
      <c r="D4118" t="s">
        <v>7695</v>
      </c>
      <c r="F4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8">
        <f>Tabla_Consulta_desde_proyectos[[#This Row],[PRYRAhoras]]-Tabla_Consulta_desde_proyectos[[#This Row],[Actuales]]</f>
        <v>0</v>
      </c>
      <c r="H4118">
        <f>LEN(Tabla_Consulta_desde_proyectos[[#This Row],[PRYApath]])/5-1</f>
        <v>3</v>
      </c>
    </row>
    <row r="4119" spans="1:8" hidden="1" x14ac:dyDescent="0.3">
      <c r="A4119" t="s">
        <v>4249</v>
      </c>
      <c r="B4119" t="s">
        <v>7991</v>
      </c>
      <c r="C4119" t="s">
        <v>1092</v>
      </c>
      <c r="D4119" t="s">
        <v>7697</v>
      </c>
      <c r="F4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19">
        <f>Tabla_Consulta_desde_proyectos[[#This Row],[PRYRAhoras]]-Tabla_Consulta_desde_proyectos[[#This Row],[Actuales]]</f>
        <v>0</v>
      </c>
      <c r="H4119">
        <f>LEN(Tabla_Consulta_desde_proyectos[[#This Row],[PRYApath]])/5-1</f>
        <v>3</v>
      </c>
    </row>
    <row r="4120" spans="1:8" hidden="1" x14ac:dyDescent="0.3">
      <c r="A4120" t="s">
        <v>4249</v>
      </c>
      <c r="B4120" t="s">
        <v>7992</v>
      </c>
      <c r="C4120" t="s">
        <v>1093</v>
      </c>
      <c r="D4120" t="s">
        <v>7699</v>
      </c>
      <c r="F4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20">
        <f>Tabla_Consulta_desde_proyectos[[#This Row],[PRYRAhoras]]-Tabla_Consulta_desde_proyectos[[#This Row],[Actuales]]</f>
        <v>0</v>
      </c>
      <c r="H4120">
        <f>LEN(Tabla_Consulta_desde_proyectos[[#This Row],[PRYApath]])/5-1</f>
        <v>3</v>
      </c>
    </row>
    <row r="4121" spans="1:8" hidden="1" x14ac:dyDescent="0.3">
      <c r="A4121" t="s">
        <v>4249</v>
      </c>
      <c r="B4121" t="s">
        <v>1098</v>
      </c>
      <c r="C4121" t="s">
        <v>7081</v>
      </c>
      <c r="D4121" t="s">
        <v>7081</v>
      </c>
      <c r="E4121">
        <v>14</v>
      </c>
      <c r="F4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4121">
        <f>Tabla_Consulta_desde_proyectos[[#This Row],[PRYRAhoras]]-Tabla_Consulta_desde_proyectos[[#This Row],[Actuales]]</f>
        <v>0</v>
      </c>
      <c r="H4121">
        <f>LEN(Tabla_Consulta_desde_proyectos[[#This Row],[PRYApath]])/5-1</f>
        <v>1</v>
      </c>
    </row>
    <row r="4122" spans="1:8" hidden="1" x14ac:dyDescent="0.3">
      <c r="A4122" t="s">
        <v>4249</v>
      </c>
      <c r="B4122" t="s">
        <v>4930</v>
      </c>
      <c r="C4122" t="s">
        <v>326</v>
      </c>
      <c r="D4122" t="s">
        <v>7702</v>
      </c>
      <c r="E4122">
        <v>14</v>
      </c>
      <c r="F4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4122">
        <f>Tabla_Consulta_desde_proyectos[[#This Row],[PRYRAhoras]]-Tabla_Consulta_desde_proyectos[[#This Row],[Actuales]]</f>
        <v>0</v>
      </c>
      <c r="H4122">
        <f>LEN(Tabla_Consulta_desde_proyectos[[#This Row],[PRYApath]])/5-1</f>
        <v>2</v>
      </c>
    </row>
    <row r="4123" spans="1:8" hidden="1" x14ac:dyDescent="0.3">
      <c r="A4123" t="s">
        <v>4249</v>
      </c>
      <c r="B4123" t="s">
        <v>1089</v>
      </c>
      <c r="C4123" t="s">
        <v>8024</v>
      </c>
      <c r="D4123" t="s">
        <v>8025</v>
      </c>
      <c r="E4123">
        <v>151</v>
      </c>
      <c r="F4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151</v>
      </c>
      <c r="G4123">
        <f>Tabla_Consulta_desde_proyectos[[#This Row],[PRYRAhoras]]-Tabla_Consulta_desde_proyectos[[#This Row],[Actuales]]</f>
        <v>0</v>
      </c>
      <c r="H4123">
        <f>LEN(Tabla_Consulta_desde_proyectos[[#This Row],[PRYApath]])/5-1</f>
        <v>0</v>
      </c>
    </row>
    <row r="4124" spans="1:8" hidden="1" x14ac:dyDescent="0.3">
      <c r="A4124" t="s">
        <v>4249</v>
      </c>
      <c r="B4124" t="s">
        <v>1090</v>
      </c>
      <c r="C4124" t="s">
        <v>326</v>
      </c>
      <c r="D4124" t="s">
        <v>7027</v>
      </c>
      <c r="E4124">
        <v>51.5</v>
      </c>
      <c r="F4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51.5</v>
      </c>
      <c r="G4124">
        <f>Tabla_Consulta_desde_proyectos[[#This Row],[PRYRAhoras]]-Tabla_Consulta_desde_proyectos[[#This Row],[Actuales]]</f>
        <v>0</v>
      </c>
      <c r="H4124">
        <f>LEN(Tabla_Consulta_desde_proyectos[[#This Row],[PRYApath]])/5-1</f>
        <v>1</v>
      </c>
    </row>
    <row r="4125" spans="1:8" hidden="1" x14ac:dyDescent="0.3">
      <c r="A4125" t="s">
        <v>4249</v>
      </c>
      <c r="B4125" t="s">
        <v>1091</v>
      </c>
      <c r="C4125" t="s">
        <v>1087</v>
      </c>
      <c r="D4125" t="s">
        <v>7028</v>
      </c>
      <c r="E4125">
        <v>20</v>
      </c>
      <c r="F4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</v>
      </c>
      <c r="G4125">
        <f>Tabla_Consulta_desde_proyectos[[#This Row],[PRYRAhoras]]-Tabla_Consulta_desde_proyectos[[#This Row],[Actuales]]</f>
        <v>0</v>
      </c>
      <c r="H4125">
        <f>LEN(Tabla_Consulta_desde_proyectos[[#This Row],[PRYApath]])/5-1</f>
        <v>1</v>
      </c>
    </row>
    <row r="4126" spans="1:8" hidden="1" x14ac:dyDescent="0.3">
      <c r="A4126" t="s">
        <v>4249</v>
      </c>
      <c r="B4126" t="s">
        <v>4539</v>
      </c>
      <c r="C4126" t="s">
        <v>1088</v>
      </c>
      <c r="D4126" t="s">
        <v>7029</v>
      </c>
      <c r="E4126">
        <v>39.5</v>
      </c>
      <c r="F4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39.5</v>
      </c>
      <c r="G4126">
        <f>Tabla_Consulta_desde_proyectos[[#This Row],[PRYRAhoras]]-Tabla_Consulta_desde_proyectos[[#This Row],[Actuales]]</f>
        <v>0</v>
      </c>
      <c r="H4126">
        <f>LEN(Tabla_Consulta_desde_proyectos[[#This Row],[PRYApath]])/5-1</f>
        <v>1</v>
      </c>
    </row>
    <row r="4127" spans="1:8" hidden="1" x14ac:dyDescent="0.3">
      <c r="A4127" t="s">
        <v>4249</v>
      </c>
      <c r="B4127" t="s">
        <v>4542</v>
      </c>
      <c r="C4127" t="s">
        <v>1092</v>
      </c>
      <c r="D4127" t="s">
        <v>7030</v>
      </c>
      <c r="E4127">
        <v>10.5</v>
      </c>
      <c r="F4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10.5</v>
      </c>
      <c r="G4127">
        <f>Tabla_Consulta_desde_proyectos[[#This Row],[PRYRAhoras]]-Tabla_Consulta_desde_proyectos[[#This Row],[Actuales]]</f>
        <v>0</v>
      </c>
      <c r="H4127">
        <f>LEN(Tabla_Consulta_desde_proyectos[[#This Row],[PRYApath]])/5-1</f>
        <v>1</v>
      </c>
    </row>
    <row r="4128" spans="1:8" hidden="1" x14ac:dyDescent="0.3">
      <c r="A4128" t="s">
        <v>4249</v>
      </c>
      <c r="B4128" t="s">
        <v>5386</v>
      </c>
      <c r="C4128" t="s">
        <v>1093</v>
      </c>
      <c r="D4128" t="s">
        <v>7031</v>
      </c>
      <c r="E4128">
        <v>11.5</v>
      </c>
      <c r="F4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11.5</v>
      </c>
      <c r="G4128">
        <f>Tabla_Consulta_desde_proyectos[[#This Row],[PRYRAhoras]]-Tabla_Consulta_desde_proyectos[[#This Row],[Actuales]]</f>
        <v>0</v>
      </c>
      <c r="H4128">
        <f>LEN(Tabla_Consulta_desde_proyectos[[#This Row],[PRYApath]])/5-1</f>
        <v>1</v>
      </c>
    </row>
    <row r="4129" spans="1:8" hidden="1" x14ac:dyDescent="0.3">
      <c r="A4129" t="s">
        <v>4249</v>
      </c>
      <c r="B4129" t="s">
        <v>4965</v>
      </c>
      <c r="C4129" t="s">
        <v>1094</v>
      </c>
      <c r="D4129" t="s">
        <v>7032</v>
      </c>
      <c r="E4129">
        <v>17</v>
      </c>
      <c r="F4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4129">
        <f>Tabla_Consulta_desde_proyectos[[#This Row],[PRYRAhoras]]-Tabla_Consulta_desde_proyectos[[#This Row],[Actuales]]</f>
        <v>0</v>
      </c>
      <c r="H4129">
        <f>LEN(Tabla_Consulta_desde_proyectos[[#This Row],[PRYApath]])/5-1</f>
        <v>1</v>
      </c>
    </row>
    <row r="4130" spans="1:8" hidden="1" x14ac:dyDescent="0.3">
      <c r="A4130" t="s">
        <v>4249</v>
      </c>
      <c r="B4130" t="s">
        <v>4966</v>
      </c>
      <c r="C4130" t="s">
        <v>3904</v>
      </c>
      <c r="D4130" t="s">
        <v>7033</v>
      </c>
      <c r="F4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30">
        <f>Tabla_Consulta_desde_proyectos[[#This Row],[PRYRAhoras]]-Tabla_Consulta_desde_proyectos[[#This Row],[Actuales]]</f>
        <v>0</v>
      </c>
      <c r="H4130">
        <f>LEN(Tabla_Consulta_desde_proyectos[[#This Row],[PRYApath]])/5-1</f>
        <v>1</v>
      </c>
    </row>
    <row r="4131" spans="1:8" hidden="1" x14ac:dyDescent="0.3">
      <c r="A4131" t="s">
        <v>4249</v>
      </c>
      <c r="B4131" t="s">
        <v>4969</v>
      </c>
      <c r="C4131" t="s">
        <v>3905</v>
      </c>
      <c r="D4131" t="s">
        <v>7034</v>
      </c>
      <c r="E4131">
        <v>1</v>
      </c>
      <c r="F4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131">
        <f>Tabla_Consulta_desde_proyectos[[#This Row],[PRYRAhoras]]-Tabla_Consulta_desde_proyectos[[#This Row],[Actuales]]</f>
        <v>0</v>
      </c>
      <c r="H4131">
        <f>LEN(Tabla_Consulta_desde_proyectos[[#This Row],[PRYApath]])/5-1</f>
        <v>1</v>
      </c>
    </row>
    <row r="4132" spans="1:8" hidden="1" x14ac:dyDescent="0.3">
      <c r="A4132" t="s">
        <v>4249</v>
      </c>
      <c r="B4132" t="s">
        <v>1095</v>
      </c>
      <c r="C4132" t="s">
        <v>8026</v>
      </c>
      <c r="D4132" t="s">
        <v>8027</v>
      </c>
      <c r="E4132">
        <v>502.31</v>
      </c>
      <c r="F4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502.31000000000006</v>
      </c>
      <c r="G4132">
        <f>Tabla_Consulta_desde_proyectos[[#This Row],[PRYRAhoras]]-Tabla_Consulta_desde_proyectos[[#This Row],[Actuales]]</f>
        <v>0</v>
      </c>
      <c r="H4132">
        <f>LEN(Tabla_Consulta_desde_proyectos[[#This Row],[PRYApath]])/5-1</f>
        <v>0</v>
      </c>
    </row>
    <row r="4133" spans="1:8" hidden="1" x14ac:dyDescent="0.3">
      <c r="A4133" t="s">
        <v>4249</v>
      </c>
      <c r="B4133" t="s">
        <v>1096</v>
      </c>
      <c r="C4133" t="s">
        <v>326</v>
      </c>
      <c r="D4133" t="s">
        <v>7130</v>
      </c>
      <c r="E4133">
        <v>125.83</v>
      </c>
      <c r="F4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125.83</v>
      </c>
      <c r="G4133">
        <f>Tabla_Consulta_desde_proyectos[[#This Row],[PRYRAhoras]]-Tabla_Consulta_desde_proyectos[[#This Row],[Actuales]]</f>
        <v>0</v>
      </c>
      <c r="H4133">
        <f>LEN(Tabla_Consulta_desde_proyectos[[#This Row],[PRYApath]])/5-1</f>
        <v>1</v>
      </c>
    </row>
    <row r="4134" spans="1:8" hidden="1" x14ac:dyDescent="0.3">
      <c r="A4134" t="s">
        <v>4249</v>
      </c>
      <c r="B4134" t="s">
        <v>3515</v>
      </c>
      <c r="C4134" t="s">
        <v>1087</v>
      </c>
      <c r="D4134" t="s">
        <v>7131</v>
      </c>
      <c r="E4134">
        <v>211.75</v>
      </c>
      <c r="F4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211.75</v>
      </c>
      <c r="G4134">
        <f>Tabla_Consulta_desde_proyectos[[#This Row],[PRYRAhoras]]-Tabla_Consulta_desde_proyectos[[#This Row],[Actuales]]</f>
        <v>0</v>
      </c>
      <c r="H4134">
        <f>LEN(Tabla_Consulta_desde_proyectos[[#This Row],[PRYApath]])/5-1</f>
        <v>1</v>
      </c>
    </row>
    <row r="4135" spans="1:8" hidden="1" x14ac:dyDescent="0.3">
      <c r="A4135" t="s">
        <v>4249</v>
      </c>
      <c r="B4135" t="s">
        <v>3516</v>
      </c>
      <c r="C4135" t="s">
        <v>1088</v>
      </c>
      <c r="D4135" t="s">
        <v>7132</v>
      </c>
      <c r="E4135">
        <v>57.66</v>
      </c>
      <c r="F4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57.66</v>
      </c>
      <c r="G4135">
        <f>Tabla_Consulta_desde_proyectos[[#This Row],[PRYRAhoras]]-Tabla_Consulta_desde_proyectos[[#This Row],[Actuales]]</f>
        <v>0</v>
      </c>
      <c r="H4135">
        <f>LEN(Tabla_Consulta_desde_proyectos[[#This Row],[PRYApath]])/5-1</f>
        <v>1</v>
      </c>
    </row>
    <row r="4136" spans="1:8" hidden="1" x14ac:dyDescent="0.3">
      <c r="A4136" t="s">
        <v>4249</v>
      </c>
      <c r="B4136" t="s">
        <v>3517</v>
      </c>
      <c r="C4136" t="s">
        <v>1092</v>
      </c>
      <c r="D4136" t="s">
        <v>7133</v>
      </c>
      <c r="E4136">
        <v>4.75</v>
      </c>
      <c r="F4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4.75</v>
      </c>
      <c r="G4136">
        <f>Tabla_Consulta_desde_proyectos[[#This Row],[PRYRAhoras]]-Tabla_Consulta_desde_proyectos[[#This Row],[Actuales]]</f>
        <v>0</v>
      </c>
      <c r="H4136">
        <f>LEN(Tabla_Consulta_desde_proyectos[[#This Row],[PRYApath]])/5-1</f>
        <v>1</v>
      </c>
    </row>
    <row r="4137" spans="1:8" hidden="1" x14ac:dyDescent="0.3">
      <c r="A4137" t="s">
        <v>4249</v>
      </c>
      <c r="B4137" t="s">
        <v>5507</v>
      </c>
      <c r="C4137" t="s">
        <v>1093</v>
      </c>
      <c r="D4137" t="s">
        <v>7134</v>
      </c>
      <c r="E4137">
        <v>18.25</v>
      </c>
      <c r="F4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18.25</v>
      </c>
      <c r="G4137">
        <f>Tabla_Consulta_desde_proyectos[[#This Row],[PRYRAhoras]]-Tabla_Consulta_desde_proyectos[[#This Row],[Actuales]]</f>
        <v>0</v>
      </c>
      <c r="H4137">
        <f>LEN(Tabla_Consulta_desde_proyectos[[#This Row],[PRYApath]])/5-1</f>
        <v>1</v>
      </c>
    </row>
    <row r="4138" spans="1:8" hidden="1" x14ac:dyDescent="0.3">
      <c r="A4138" t="s">
        <v>4249</v>
      </c>
      <c r="B4138" t="s">
        <v>5003</v>
      </c>
      <c r="C4138" t="s">
        <v>1094</v>
      </c>
      <c r="D4138" t="s">
        <v>7135</v>
      </c>
      <c r="E4138">
        <v>8.5</v>
      </c>
      <c r="F4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4138">
        <f>Tabla_Consulta_desde_proyectos[[#This Row],[PRYRAhoras]]-Tabla_Consulta_desde_proyectos[[#This Row],[Actuales]]</f>
        <v>0</v>
      </c>
      <c r="H4138">
        <f>LEN(Tabla_Consulta_desde_proyectos[[#This Row],[PRYApath]])/5-1</f>
        <v>1</v>
      </c>
    </row>
    <row r="4139" spans="1:8" hidden="1" x14ac:dyDescent="0.3">
      <c r="A4139" t="s">
        <v>4249</v>
      </c>
      <c r="B4139" t="s">
        <v>5005</v>
      </c>
      <c r="C4139" t="s">
        <v>3904</v>
      </c>
      <c r="D4139" t="s">
        <v>7136</v>
      </c>
      <c r="E4139">
        <v>42.75</v>
      </c>
      <c r="F4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42.75</v>
      </c>
      <c r="G4139">
        <f>Tabla_Consulta_desde_proyectos[[#This Row],[PRYRAhoras]]-Tabla_Consulta_desde_proyectos[[#This Row],[Actuales]]</f>
        <v>0</v>
      </c>
      <c r="H4139">
        <f>LEN(Tabla_Consulta_desde_proyectos[[#This Row],[PRYApath]])/5-1</f>
        <v>1</v>
      </c>
    </row>
    <row r="4140" spans="1:8" hidden="1" x14ac:dyDescent="0.3">
      <c r="A4140" t="s">
        <v>4249</v>
      </c>
      <c r="B4140" t="s">
        <v>5006</v>
      </c>
      <c r="C4140" t="s">
        <v>3905</v>
      </c>
      <c r="D4140" t="s">
        <v>7137</v>
      </c>
      <c r="E4140">
        <v>32.82</v>
      </c>
      <c r="F4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32.82</v>
      </c>
      <c r="G4140">
        <f>Tabla_Consulta_desde_proyectos[[#This Row],[PRYRAhoras]]-Tabla_Consulta_desde_proyectos[[#This Row],[Actuales]]</f>
        <v>0</v>
      </c>
      <c r="H4140">
        <f>LEN(Tabla_Consulta_desde_proyectos[[#This Row],[PRYApath]])/5-1</f>
        <v>1</v>
      </c>
    </row>
    <row r="4141" spans="1:8" hidden="1" x14ac:dyDescent="0.3">
      <c r="A4141" t="s">
        <v>4562</v>
      </c>
      <c r="B4141" t="s">
        <v>1085</v>
      </c>
      <c r="C4141" t="s">
        <v>8028</v>
      </c>
      <c r="D4141" t="s">
        <v>8029</v>
      </c>
      <c r="E4141">
        <v>108</v>
      </c>
      <c r="F4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108</v>
      </c>
      <c r="G4141">
        <f>Tabla_Consulta_desde_proyectos[[#This Row],[PRYRAhoras]]-Tabla_Consulta_desde_proyectos[[#This Row],[Actuales]]</f>
        <v>0</v>
      </c>
      <c r="H4141">
        <f>LEN(Tabla_Consulta_desde_proyectos[[#This Row],[PRYApath]])/5-1</f>
        <v>0</v>
      </c>
    </row>
    <row r="4142" spans="1:8" hidden="1" x14ac:dyDescent="0.3">
      <c r="A4142" t="s">
        <v>4562</v>
      </c>
      <c r="B4142" t="s">
        <v>1086</v>
      </c>
      <c r="C4142" t="s">
        <v>326</v>
      </c>
      <c r="D4142" t="s">
        <v>6396</v>
      </c>
      <c r="F4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2">
        <f>Tabla_Consulta_desde_proyectos[[#This Row],[PRYRAhoras]]-Tabla_Consulta_desde_proyectos[[#This Row],[Actuales]]</f>
        <v>0</v>
      </c>
      <c r="H4142">
        <f>LEN(Tabla_Consulta_desde_proyectos[[#This Row],[PRYApath]])/5-1</f>
        <v>1</v>
      </c>
    </row>
    <row r="4143" spans="1:8" hidden="1" x14ac:dyDescent="0.3">
      <c r="A4143" t="s">
        <v>4562</v>
      </c>
      <c r="B4143" t="s">
        <v>1097</v>
      </c>
      <c r="C4143" t="s">
        <v>1087</v>
      </c>
      <c r="D4143" t="s">
        <v>6397</v>
      </c>
      <c r="F4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3">
        <f>Tabla_Consulta_desde_proyectos[[#This Row],[PRYRAhoras]]-Tabla_Consulta_desde_proyectos[[#This Row],[Actuales]]</f>
        <v>0</v>
      </c>
      <c r="H4143">
        <f>LEN(Tabla_Consulta_desde_proyectos[[#This Row],[PRYApath]])/5-1</f>
        <v>1</v>
      </c>
    </row>
    <row r="4144" spans="1:8" hidden="1" x14ac:dyDescent="0.3">
      <c r="A4144" t="s">
        <v>4562</v>
      </c>
      <c r="B4144" t="s">
        <v>1098</v>
      </c>
      <c r="C4144" t="s">
        <v>1088</v>
      </c>
      <c r="D4144" t="s">
        <v>6398</v>
      </c>
      <c r="E4144">
        <v>108</v>
      </c>
      <c r="F4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108</v>
      </c>
      <c r="G4144">
        <f>Tabla_Consulta_desde_proyectos[[#This Row],[PRYRAhoras]]-Tabla_Consulta_desde_proyectos[[#This Row],[Actuales]]</f>
        <v>0</v>
      </c>
      <c r="H4144">
        <f>LEN(Tabla_Consulta_desde_proyectos[[#This Row],[PRYApath]])/5-1</f>
        <v>1</v>
      </c>
    </row>
    <row r="4145" spans="1:8" hidden="1" x14ac:dyDescent="0.3">
      <c r="A4145" t="s">
        <v>4562</v>
      </c>
      <c r="B4145" t="s">
        <v>1099</v>
      </c>
      <c r="C4145" t="s">
        <v>1092</v>
      </c>
      <c r="D4145" t="s">
        <v>6399</v>
      </c>
      <c r="F4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5">
        <f>Tabla_Consulta_desde_proyectos[[#This Row],[PRYRAhoras]]-Tabla_Consulta_desde_proyectos[[#This Row],[Actuales]]</f>
        <v>0</v>
      </c>
      <c r="H4145">
        <f>LEN(Tabla_Consulta_desde_proyectos[[#This Row],[PRYApath]])/5-1</f>
        <v>1</v>
      </c>
    </row>
    <row r="4146" spans="1:8" hidden="1" x14ac:dyDescent="0.3">
      <c r="A4146" t="s">
        <v>4562</v>
      </c>
      <c r="B4146" t="s">
        <v>1100</v>
      </c>
      <c r="C4146" t="s">
        <v>1093</v>
      </c>
      <c r="D4146" t="s">
        <v>6400</v>
      </c>
      <c r="F4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6">
        <f>Tabla_Consulta_desde_proyectos[[#This Row],[PRYRAhoras]]-Tabla_Consulta_desde_proyectos[[#This Row],[Actuales]]</f>
        <v>0</v>
      </c>
      <c r="H4146">
        <f>LEN(Tabla_Consulta_desde_proyectos[[#This Row],[PRYApath]])/5-1</f>
        <v>1</v>
      </c>
    </row>
    <row r="4147" spans="1:8" hidden="1" x14ac:dyDescent="0.3">
      <c r="A4147" t="s">
        <v>4562</v>
      </c>
      <c r="B4147" t="s">
        <v>3576</v>
      </c>
      <c r="C4147" t="s">
        <v>1094</v>
      </c>
      <c r="D4147" t="s">
        <v>6401</v>
      </c>
      <c r="F4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7">
        <f>Tabla_Consulta_desde_proyectos[[#This Row],[PRYRAhoras]]-Tabla_Consulta_desde_proyectos[[#This Row],[Actuales]]</f>
        <v>0</v>
      </c>
      <c r="H4147">
        <f>LEN(Tabla_Consulta_desde_proyectos[[#This Row],[PRYApath]])/5-1</f>
        <v>1</v>
      </c>
    </row>
    <row r="4148" spans="1:8" hidden="1" x14ac:dyDescent="0.3">
      <c r="A4148" t="s">
        <v>4562</v>
      </c>
      <c r="B4148" t="s">
        <v>3846</v>
      </c>
      <c r="C4148" t="s">
        <v>3904</v>
      </c>
      <c r="D4148" t="s">
        <v>6950</v>
      </c>
      <c r="F4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8">
        <f>Tabla_Consulta_desde_proyectos[[#This Row],[PRYRAhoras]]-Tabla_Consulta_desde_proyectos[[#This Row],[Actuales]]</f>
        <v>0</v>
      </c>
      <c r="H4148">
        <f>LEN(Tabla_Consulta_desde_proyectos[[#This Row],[PRYApath]])/5-1</f>
        <v>1</v>
      </c>
    </row>
    <row r="4149" spans="1:8" hidden="1" x14ac:dyDescent="0.3">
      <c r="A4149" t="s">
        <v>4562</v>
      </c>
      <c r="B4149" t="s">
        <v>3577</v>
      </c>
      <c r="C4149" t="s">
        <v>3905</v>
      </c>
      <c r="D4149" t="s">
        <v>6952</v>
      </c>
      <c r="F4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49">
        <f>Tabla_Consulta_desde_proyectos[[#This Row],[PRYRAhoras]]-Tabla_Consulta_desde_proyectos[[#This Row],[Actuales]]</f>
        <v>0</v>
      </c>
      <c r="H4149">
        <f>LEN(Tabla_Consulta_desde_proyectos[[#This Row],[PRYApath]])/5-1</f>
        <v>1</v>
      </c>
    </row>
    <row r="4150" spans="1:8" hidden="1" x14ac:dyDescent="0.3">
      <c r="A4150" t="s">
        <v>4562</v>
      </c>
      <c r="B4150" t="s">
        <v>4538</v>
      </c>
      <c r="C4150" t="s">
        <v>4336</v>
      </c>
      <c r="D4150" t="s">
        <v>6405</v>
      </c>
      <c r="F4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0">
        <f>Tabla_Consulta_desde_proyectos[[#This Row],[PRYRAhoras]]-Tabla_Consulta_desde_proyectos[[#This Row],[Actuales]]</f>
        <v>0</v>
      </c>
      <c r="H4150">
        <f>LEN(Tabla_Consulta_desde_proyectos[[#This Row],[PRYApath]])/5-1</f>
        <v>1</v>
      </c>
    </row>
    <row r="4151" spans="1:8" hidden="1" x14ac:dyDescent="0.3">
      <c r="A4151" t="s">
        <v>4562</v>
      </c>
      <c r="B4151" t="s">
        <v>7144</v>
      </c>
      <c r="C4151" t="s">
        <v>4337</v>
      </c>
      <c r="D4151" t="s">
        <v>6954</v>
      </c>
      <c r="F4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1">
        <f>Tabla_Consulta_desde_proyectos[[#This Row],[PRYRAhoras]]-Tabla_Consulta_desde_proyectos[[#This Row],[Actuales]]</f>
        <v>0</v>
      </c>
      <c r="H4151">
        <f>LEN(Tabla_Consulta_desde_proyectos[[#This Row],[PRYApath]])/5-1</f>
        <v>1</v>
      </c>
    </row>
    <row r="4152" spans="1:8" hidden="1" x14ac:dyDescent="0.3">
      <c r="A4152" t="s">
        <v>4562</v>
      </c>
      <c r="B4152" t="s">
        <v>1089</v>
      </c>
      <c r="C4152" t="s">
        <v>8030</v>
      </c>
      <c r="D4152" t="s">
        <v>8031</v>
      </c>
      <c r="F4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2">
        <f>Tabla_Consulta_desde_proyectos[[#This Row],[PRYRAhoras]]-Tabla_Consulta_desde_proyectos[[#This Row],[Actuales]]</f>
        <v>0</v>
      </c>
      <c r="H4152">
        <f>LEN(Tabla_Consulta_desde_proyectos[[#This Row],[PRYApath]])/5-1</f>
        <v>0</v>
      </c>
    </row>
    <row r="4153" spans="1:8" hidden="1" x14ac:dyDescent="0.3">
      <c r="A4153" t="s">
        <v>4562</v>
      </c>
      <c r="B4153" t="s">
        <v>1090</v>
      </c>
      <c r="C4153" t="s">
        <v>326</v>
      </c>
      <c r="D4153" t="s">
        <v>6396</v>
      </c>
      <c r="F4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3">
        <f>Tabla_Consulta_desde_proyectos[[#This Row],[PRYRAhoras]]-Tabla_Consulta_desde_proyectos[[#This Row],[Actuales]]</f>
        <v>0</v>
      </c>
      <c r="H4153">
        <f>LEN(Tabla_Consulta_desde_proyectos[[#This Row],[PRYApath]])/5-1</f>
        <v>1</v>
      </c>
    </row>
    <row r="4154" spans="1:8" hidden="1" x14ac:dyDescent="0.3">
      <c r="A4154" t="s">
        <v>4562</v>
      </c>
      <c r="B4154" t="s">
        <v>1091</v>
      </c>
      <c r="C4154" t="s">
        <v>1087</v>
      </c>
      <c r="D4154" t="s">
        <v>6397</v>
      </c>
      <c r="F4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4">
        <f>Tabla_Consulta_desde_proyectos[[#This Row],[PRYRAhoras]]-Tabla_Consulta_desde_proyectos[[#This Row],[Actuales]]</f>
        <v>0</v>
      </c>
      <c r="H4154">
        <f>LEN(Tabla_Consulta_desde_proyectos[[#This Row],[PRYApath]])/5-1</f>
        <v>1</v>
      </c>
    </row>
    <row r="4155" spans="1:8" hidden="1" x14ac:dyDescent="0.3">
      <c r="A4155" t="s">
        <v>4562</v>
      </c>
      <c r="B4155" t="s">
        <v>4539</v>
      </c>
      <c r="C4155" t="s">
        <v>1088</v>
      </c>
      <c r="D4155" t="s">
        <v>6398</v>
      </c>
      <c r="F4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5">
        <f>Tabla_Consulta_desde_proyectos[[#This Row],[PRYRAhoras]]-Tabla_Consulta_desde_proyectos[[#This Row],[Actuales]]</f>
        <v>0</v>
      </c>
      <c r="H4155">
        <f>LEN(Tabla_Consulta_desde_proyectos[[#This Row],[PRYApath]])/5-1</f>
        <v>1</v>
      </c>
    </row>
    <row r="4156" spans="1:8" hidden="1" x14ac:dyDescent="0.3">
      <c r="A4156" t="s">
        <v>4562</v>
      </c>
      <c r="B4156" t="s">
        <v>4542</v>
      </c>
      <c r="C4156" t="s">
        <v>1092</v>
      </c>
      <c r="D4156" t="s">
        <v>6399</v>
      </c>
      <c r="F4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6">
        <f>Tabla_Consulta_desde_proyectos[[#This Row],[PRYRAhoras]]-Tabla_Consulta_desde_proyectos[[#This Row],[Actuales]]</f>
        <v>0</v>
      </c>
      <c r="H4156">
        <f>LEN(Tabla_Consulta_desde_proyectos[[#This Row],[PRYApath]])/5-1</f>
        <v>1</v>
      </c>
    </row>
    <row r="4157" spans="1:8" hidden="1" x14ac:dyDescent="0.3">
      <c r="A4157" t="s">
        <v>4562</v>
      </c>
      <c r="B4157" t="s">
        <v>5386</v>
      </c>
      <c r="C4157" t="s">
        <v>1093</v>
      </c>
      <c r="D4157" t="s">
        <v>6400</v>
      </c>
      <c r="F4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7">
        <f>Tabla_Consulta_desde_proyectos[[#This Row],[PRYRAhoras]]-Tabla_Consulta_desde_proyectos[[#This Row],[Actuales]]</f>
        <v>0</v>
      </c>
      <c r="H4157">
        <f>LEN(Tabla_Consulta_desde_proyectos[[#This Row],[PRYApath]])/5-1</f>
        <v>1</v>
      </c>
    </row>
    <row r="4158" spans="1:8" hidden="1" x14ac:dyDescent="0.3">
      <c r="A4158" t="s">
        <v>4562</v>
      </c>
      <c r="B4158" t="s">
        <v>4965</v>
      </c>
      <c r="C4158" t="s">
        <v>1094</v>
      </c>
      <c r="D4158" t="s">
        <v>6401</v>
      </c>
      <c r="F4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8">
        <f>Tabla_Consulta_desde_proyectos[[#This Row],[PRYRAhoras]]-Tabla_Consulta_desde_proyectos[[#This Row],[Actuales]]</f>
        <v>0</v>
      </c>
      <c r="H4158">
        <f>LEN(Tabla_Consulta_desde_proyectos[[#This Row],[PRYApath]])/5-1</f>
        <v>1</v>
      </c>
    </row>
    <row r="4159" spans="1:8" hidden="1" x14ac:dyDescent="0.3">
      <c r="A4159" t="s">
        <v>4562</v>
      </c>
      <c r="B4159" t="s">
        <v>4966</v>
      </c>
      <c r="C4159" t="s">
        <v>3904</v>
      </c>
      <c r="D4159" t="s">
        <v>6950</v>
      </c>
      <c r="F4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59">
        <f>Tabla_Consulta_desde_proyectos[[#This Row],[PRYRAhoras]]-Tabla_Consulta_desde_proyectos[[#This Row],[Actuales]]</f>
        <v>0</v>
      </c>
      <c r="H4159">
        <f>LEN(Tabla_Consulta_desde_proyectos[[#This Row],[PRYApath]])/5-1</f>
        <v>1</v>
      </c>
    </row>
    <row r="4160" spans="1:8" hidden="1" x14ac:dyDescent="0.3">
      <c r="A4160" t="s">
        <v>4562</v>
      </c>
      <c r="B4160" t="s">
        <v>4969</v>
      </c>
      <c r="C4160" t="s">
        <v>3905</v>
      </c>
      <c r="D4160" t="s">
        <v>6952</v>
      </c>
      <c r="F4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0">
        <f>Tabla_Consulta_desde_proyectos[[#This Row],[PRYRAhoras]]-Tabla_Consulta_desde_proyectos[[#This Row],[Actuales]]</f>
        <v>0</v>
      </c>
      <c r="H4160">
        <f>LEN(Tabla_Consulta_desde_proyectos[[#This Row],[PRYApath]])/5-1</f>
        <v>1</v>
      </c>
    </row>
    <row r="4161" spans="1:8" hidden="1" x14ac:dyDescent="0.3">
      <c r="A4161" t="s">
        <v>4562</v>
      </c>
      <c r="B4161" t="s">
        <v>6404</v>
      </c>
      <c r="C4161" t="s">
        <v>4336</v>
      </c>
      <c r="D4161" t="s">
        <v>6405</v>
      </c>
      <c r="F4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1">
        <f>Tabla_Consulta_desde_proyectos[[#This Row],[PRYRAhoras]]-Tabla_Consulta_desde_proyectos[[#This Row],[Actuales]]</f>
        <v>0</v>
      </c>
      <c r="H4161">
        <f>LEN(Tabla_Consulta_desde_proyectos[[#This Row],[PRYApath]])/5-1</f>
        <v>1</v>
      </c>
    </row>
    <row r="4162" spans="1:8" hidden="1" x14ac:dyDescent="0.3">
      <c r="A4162" t="s">
        <v>4562</v>
      </c>
      <c r="B4162" t="s">
        <v>6406</v>
      </c>
      <c r="C4162" t="s">
        <v>4337</v>
      </c>
      <c r="D4162" t="s">
        <v>6954</v>
      </c>
      <c r="F4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2">
        <f>Tabla_Consulta_desde_proyectos[[#This Row],[PRYRAhoras]]-Tabla_Consulta_desde_proyectos[[#This Row],[Actuales]]</f>
        <v>0</v>
      </c>
      <c r="H4162">
        <f>LEN(Tabla_Consulta_desde_proyectos[[#This Row],[PRYApath]])/5-1</f>
        <v>1</v>
      </c>
    </row>
    <row r="4163" spans="1:8" hidden="1" x14ac:dyDescent="0.3">
      <c r="A4163" t="s">
        <v>4562</v>
      </c>
      <c r="B4163" t="s">
        <v>1095</v>
      </c>
      <c r="C4163" t="s">
        <v>8032</v>
      </c>
      <c r="D4163" t="s">
        <v>8033</v>
      </c>
      <c r="F4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3">
        <f>Tabla_Consulta_desde_proyectos[[#This Row],[PRYRAhoras]]-Tabla_Consulta_desde_proyectos[[#This Row],[Actuales]]</f>
        <v>0</v>
      </c>
      <c r="H4163">
        <f>LEN(Tabla_Consulta_desde_proyectos[[#This Row],[PRYApath]])/5-1</f>
        <v>0</v>
      </c>
    </row>
    <row r="4164" spans="1:8" hidden="1" x14ac:dyDescent="0.3">
      <c r="A4164" t="s">
        <v>4562</v>
      </c>
      <c r="B4164" t="s">
        <v>1096</v>
      </c>
      <c r="C4164" t="s">
        <v>326</v>
      </c>
      <c r="D4164" t="s">
        <v>6396</v>
      </c>
      <c r="F4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4">
        <f>Tabla_Consulta_desde_proyectos[[#This Row],[PRYRAhoras]]-Tabla_Consulta_desde_proyectos[[#This Row],[Actuales]]</f>
        <v>0</v>
      </c>
      <c r="H4164">
        <f>LEN(Tabla_Consulta_desde_proyectos[[#This Row],[PRYApath]])/5-1</f>
        <v>1</v>
      </c>
    </row>
    <row r="4165" spans="1:8" hidden="1" x14ac:dyDescent="0.3">
      <c r="A4165" t="s">
        <v>4562</v>
      </c>
      <c r="B4165" t="s">
        <v>3515</v>
      </c>
      <c r="C4165" t="s">
        <v>1087</v>
      </c>
      <c r="D4165" t="s">
        <v>6397</v>
      </c>
      <c r="F4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5">
        <f>Tabla_Consulta_desde_proyectos[[#This Row],[PRYRAhoras]]-Tabla_Consulta_desde_proyectos[[#This Row],[Actuales]]</f>
        <v>0</v>
      </c>
      <c r="H4165">
        <f>LEN(Tabla_Consulta_desde_proyectos[[#This Row],[PRYApath]])/5-1</f>
        <v>1</v>
      </c>
    </row>
    <row r="4166" spans="1:8" hidden="1" x14ac:dyDescent="0.3">
      <c r="A4166" t="s">
        <v>4562</v>
      </c>
      <c r="B4166" t="s">
        <v>3516</v>
      </c>
      <c r="C4166" t="s">
        <v>1088</v>
      </c>
      <c r="D4166" t="s">
        <v>6398</v>
      </c>
      <c r="F4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6">
        <f>Tabla_Consulta_desde_proyectos[[#This Row],[PRYRAhoras]]-Tabla_Consulta_desde_proyectos[[#This Row],[Actuales]]</f>
        <v>0</v>
      </c>
      <c r="H4166">
        <f>LEN(Tabla_Consulta_desde_proyectos[[#This Row],[PRYApath]])/5-1</f>
        <v>1</v>
      </c>
    </row>
    <row r="4167" spans="1:8" hidden="1" x14ac:dyDescent="0.3">
      <c r="A4167" t="s">
        <v>4562</v>
      </c>
      <c r="B4167" t="s">
        <v>3517</v>
      </c>
      <c r="C4167" t="s">
        <v>1092</v>
      </c>
      <c r="D4167" t="s">
        <v>6399</v>
      </c>
      <c r="F4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7">
        <f>Tabla_Consulta_desde_proyectos[[#This Row],[PRYRAhoras]]-Tabla_Consulta_desde_proyectos[[#This Row],[Actuales]]</f>
        <v>0</v>
      </c>
      <c r="H4167">
        <f>LEN(Tabla_Consulta_desde_proyectos[[#This Row],[PRYApath]])/5-1</f>
        <v>1</v>
      </c>
    </row>
    <row r="4168" spans="1:8" hidden="1" x14ac:dyDescent="0.3">
      <c r="A4168" t="s">
        <v>4562</v>
      </c>
      <c r="B4168" t="s">
        <v>5507</v>
      </c>
      <c r="C4168" t="s">
        <v>1093</v>
      </c>
      <c r="D4168" t="s">
        <v>6400</v>
      </c>
      <c r="F4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8">
        <f>Tabla_Consulta_desde_proyectos[[#This Row],[PRYRAhoras]]-Tabla_Consulta_desde_proyectos[[#This Row],[Actuales]]</f>
        <v>0</v>
      </c>
      <c r="H4168">
        <f>LEN(Tabla_Consulta_desde_proyectos[[#This Row],[PRYApath]])/5-1</f>
        <v>1</v>
      </c>
    </row>
    <row r="4169" spans="1:8" hidden="1" x14ac:dyDescent="0.3">
      <c r="A4169" t="s">
        <v>4562</v>
      </c>
      <c r="B4169" t="s">
        <v>5003</v>
      </c>
      <c r="C4169" t="s">
        <v>1094</v>
      </c>
      <c r="D4169" t="s">
        <v>6401</v>
      </c>
      <c r="F4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69">
        <f>Tabla_Consulta_desde_proyectos[[#This Row],[PRYRAhoras]]-Tabla_Consulta_desde_proyectos[[#This Row],[Actuales]]</f>
        <v>0</v>
      </c>
      <c r="H4169">
        <f>LEN(Tabla_Consulta_desde_proyectos[[#This Row],[PRYApath]])/5-1</f>
        <v>1</v>
      </c>
    </row>
    <row r="4170" spans="1:8" hidden="1" x14ac:dyDescent="0.3">
      <c r="A4170" t="s">
        <v>4562</v>
      </c>
      <c r="B4170" t="s">
        <v>5005</v>
      </c>
      <c r="C4170" t="s">
        <v>3904</v>
      </c>
      <c r="D4170" t="s">
        <v>6950</v>
      </c>
      <c r="F4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0">
        <f>Tabla_Consulta_desde_proyectos[[#This Row],[PRYRAhoras]]-Tabla_Consulta_desde_proyectos[[#This Row],[Actuales]]</f>
        <v>0</v>
      </c>
      <c r="H4170">
        <f>LEN(Tabla_Consulta_desde_proyectos[[#This Row],[PRYApath]])/5-1</f>
        <v>1</v>
      </c>
    </row>
    <row r="4171" spans="1:8" hidden="1" x14ac:dyDescent="0.3">
      <c r="A4171" t="s">
        <v>4562</v>
      </c>
      <c r="B4171" t="s">
        <v>5006</v>
      </c>
      <c r="C4171" t="s">
        <v>3905</v>
      </c>
      <c r="D4171" t="s">
        <v>6952</v>
      </c>
      <c r="F4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1">
        <f>Tabla_Consulta_desde_proyectos[[#This Row],[PRYRAhoras]]-Tabla_Consulta_desde_proyectos[[#This Row],[Actuales]]</f>
        <v>0</v>
      </c>
      <c r="H4171">
        <f>LEN(Tabla_Consulta_desde_proyectos[[#This Row],[PRYApath]])/5-1</f>
        <v>1</v>
      </c>
    </row>
    <row r="4172" spans="1:8" hidden="1" x14ac:dyDescent="0.3">
      <c r="A4172" t="s">
        <v>4562</v>
      </c>
      <c r="B4172" t="s">
        <v>6410</v>
      </c>
      <c r="C4172" t="s">
        <v>4336</v>
      </c>
      <c r="D4172" t="s">
        <v>6405</v>
      </c>
      <c r="F4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2">
        <f>Tabla_Consulta_desde_proyectos[[#This Row],[PRYRAhoras]]-Tabla_Consulta_desde_proyectos[[#This Row],[Actuales]]</f>
        <v>0</v>
      </c>
      <c r="H4172">
        <f>LEN(Tabla_Consulta_desde_proyectos[[#This Row],[PRYApath]])/5-1</f>
        <v>1</v>
      </c>
    </row>
    <row r="4173" spans="1:8" hidden="1" x14ac:dyDescent="0.3">
      <c r="A4173" t="s">
        <v>4562</v>
      </c>
      <c r="B4173" t="s">
        <v>6411</v>
      </c>
      <c r="C4173" t="s">
        <v>4337</v>
      </c>
      <c r="D4173" t="s">
        <v>6954</v>
      </c>
      <c r="F4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3">
        <f>Tabla_Consulta_desde_proyectos[[#This Row],[PRYRAhoras]]-Tabla_Consulta_desde_proyectos[[#This Row],[Actuales]]</f>
        <v>0</v>
      </c>
      <c r="H4173">
        <f>LEN(Tabla_Consulta_desde_proyectos[[#This Row],[PRYApath]])/5-1</f>
        <v>1</v>
      </c>
    </row>
    <row r="4174" spans="1:8" hidden="1" x14ac:dyDescent="0.3">
      <c r="A4174" t="s">
        <v>4562</v>
      </c>
      <c r="B4174" t="s">
        <v>3877</v>
      </c>
      <c r="C4174" t="s">
        <v>8034</v>
      </c>
      <c r="D4174" t="s">
        <v>8035</v>
      </c>
      <c r="F4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4">
        <f>Tabla_Consulta_desde_proyectos[[#This Row],[PRYRAhoras]]-Tabla_Consulta_desde_proyectos[[#This Row],[Actuales]]</f>
        <v>0</v>
      </c>
      <c r="H4174">
        <f>LEN(Tabla_Consulta_desde_proyectos[[#This Row],[PRYApath]])/5-1</f>
        <v>0</v>
      </c>
    </row>
    <row r="4175" spans="1:8" hidden="1" x14ac:dyDescent="0.3">
      <c r="A4175" t="s">
        <v>4562</v>
      </c>
      <c r="B4175" t="s">
        <v>3874</v>
      </c>
      <c r="C4175" t="s">
        <v>326</v>
      </c>
      <c r="D4175" t="s">
        <v>6396</v>
      </c>
      <c r="F4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5">
        <f>Tabla_Consulta_desde_proyectos[[#This Row],[PRYRAhoras]]-Tabla_Consulta_desde_proyectos[[#This Row],[Actuales]]</f>
        <v>0</v>
      </c>
      <c r="H4175">
        <f>LEN(Tabla_Consulta_desde_proyectos[[#This Row],[PRYApath]])/5-1</f>
        <v>1</v>
      </c>
    </row>
    <row r="4176" spans="1:8" hidden="1" x14ac:dyDescent="0.3">
      <c r="A4176" t="s">
        <v>4562</v>
      </c>
      <c r="B4176" t="s">
        <v>4460</v>
      </c>
      <c r="C4176" t="s">
        <v>1087</v>
      </c>
      <c r="D4176" t="s">
        <v>6397</v>
      </c>
      <c r="F4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6">
        <f>Tabla_Consulta_desde_proyectos[[#This Row],[PRYRAhoras]]-Tabla_Consulta_desde_proyectos[[#This Row],[Actuales]]</f>
        <v>0</v>
      </c>
      <c r="H4176">
        <f>LEN(Tabla_Consulta_desde_proyectos[[#This Row],[PRYApath]])/5-1</f>
        <v>1</v>
      </c>
    </row>
    <row r="4177" spans="1:8" hidden="1" x14ac:dyDescent="0.3">
      <c r="A4177" t="s">
        <v>4562</v>
      </c>
      <c r="B4177" t="s">
        <v>4470</v>
      </c>
      <c r="C4177" t="s">
        <v>1088</v>
      </c>
      <c r="D4177" t="s">
        <v>6398</v>
      </c>
      <c r="F4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7">
        <f>Tabla_Consulta_desde_proyectos[[#This Row],[PRYRAhoras]]-Tabla_Consulta_desde_proyectos[[#This Row],[Actuales]]</f>
        <v>0</v>
      </c>
      <c r="H4177">
        <f>LEN(Tabla_Consulta_desde_proyectos[[#This Row],[PRYApath]])/5-1</f>
        <v>1</v>
      </c>
    </row>
    <row r="4178" spans="1:8" hidden="1" x14ac:dyDescent="0.3">
      <c r="A4178" t="s">
        <v>4562</v>
      </c>
      <c r="B4178" t="s">
        <v>4481</v>
      </c>
      <c r="C4178" t="s">
        <v>1092</v>
      </c>
      <c r="D4178" t="s">
        <v>6399</v>
      </c>
      <c r="F4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8">
        <f>Tabla_Consulta_desde_proyectos[[#This Row],[PRYRAhoras]]-Tabla_Consulta_desde_proyectos[[#This Row],[Actuales]]</f>
        <v>0</v>
      </c>
      <c r="H4178">
        <f>LEN(Tabla_Consulta_desde_proyectos[[#This Row],[PRYApath]])/5-1</f>
        <v>1</v>
      </c>
    </row>
    <row r="4179" spans="1:8" hidden="1" x14ac:dyDescent="0.3">
      <c r="A4179" t="s">
        <v>4562</v>
      </c>
      <c r="B4179" t="s">
        <v>4489</v>
      </c>
      <c r="C4179" t="s">
        <v>1093</v>
      </c>
      <c r="D4179" t="s">
        <v>6400</v>
      </c>
      <c r="F4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79">
        <f>Tabla_Consulta_desde_proyectos[[#This Row],[PRYRAhoras]]-Tabla_Consulta_desde_proyectos[[#This Row],[Actuales]]</f>
        <v>0</v>
      </c>
      <c r="H4179">
        <f>LEN(Tabla_Consulta_desde_proyectos[[#This Row],[PRYApath]])/5-1</f>
        <v>1</v>
      </c>
    </row>
    <row r="4180" spans="1:8" hidden="1" x14ac:dyDescent="0.3">
      <c r="A4180" t="s">
        <v>4562</v>
      </c>
      <c r="B4180" t="s">
        <v>5636</v>
      </c>
      <c r="C4180" t="s">
        <v>1094</v>
      </c>
      <c r="D4180" t="s">
        <v>6401</v>
      </c>
      <c r="F4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0">
        <f>Tabla_Consulta_desde_proyectos[[#This Row],[PRYRAhoras]]-Tabla_Consulta_desde_proyectos[[#This Row],[Actuales]]</f>
        <v>0</v>
      </c>
      <c r="H4180">
        <f>LEN(Tabla_Consulta_desde_proyectos[[#This Row],[PRYApath]])/5-1</f>
        <v>1</v>
      </c>
    </row>
    <row r="4181" spans="1:8" hidden="1" x14ac:dyDescent="0.3">
      <c r="A4181" t="s">
        <v>4562</v>
      </c>
      <c r="B4181" t="s">
        <v>5637</v>
      </c>
      <c r="C4181" t="s">
        <v>3904</v>
      </c>
      <c r="D4181" t="s">
        <v>6950</v>
      </c>
      <c r="F4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1">
        <f>Tabla_Consulta_desde_proyectos[[#This Row],[PRYRAhoras]]-Tabla_Consulta_desde_proyectos[[#This Row],[Actuales]]</f>
        <v>0</v>
      </c>
      <c r="H4181">
        <f>LEN(Tabla_Consulta_desde_proyectos[[#This Row],[PRYApath]])/5-1</f>
        <v>1</v>
      </c>
    </row>
    <row r="4182" spans="1:8" hidden="1" x14ac:dyDescent="0.3">
      <c r="A4182" t="s">
        <v>4562</v>
      </c>
      <c r="B4182" t="s">
        <v>5638</v>
      </c>
      <c r="C4182" t="s">
        <v>3905</v>
      </c>
      <c r="D4182" t="s">
        <v>6952</v>
      </c>
      <c r="F4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2">
        <f>Tabla_Consulta_desde_proyectos[[#This Row],[PRYRAhoras]]-Tabla_Consulta_desde_proyectos[[#This Row],[Actuales]]</f>
        <v>0</v>
      </c>
      <c r="H4182">
        <f>LEN(Tabla_Consulta_desde_proyectos[[#This Row],[PRYApath]])/5-1</f>
        <v>1</v>
      </c>
    </row>
    <row r="4183" spans="1:8" hidden="1" x14ac:dyDescent="0.3">
      <c r="A4183" t="s">
        <v>4562</v>
      </c>
      <c r="B4183" t="s">
        <v>5690</v>
      </c>
      <c r="C4183" t="s">
        <v>4336</v>
      </c>
      <c r="D4183" t="s">
        <v>6405</v>
      </c>
      <c r="F4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3">
        <f>Tabla_Consulta_desde_proyectos[[#This Row],[PRYRAhoras]]-Tabla_Consulta_desde_proyectos[[#This Row],[Actuales]]</f>
        <v>0</v>
      </c>
      <c r="H4183">
        <f>LEN(Tabla_Consulta_desde_proyectos[[#This Row],[PRYApath]])/5-1</f>
        <v>1</v>
      </c>
    </row>
    <row r="4184" spans="1:8" hidden="1" x14ac:dyDescent="0.3">
      <c r="A4184" t="s">
        <v>4562</v>
      </c>
      <c r="B4184" t="s">
        <v>4956</v>
      </c>
      <c r="C4184" t="s">
        <v>4337</v>
      </c>
      <c r="D4184" t="s">
        <v>6954</v>
      </c>
      <c r="F4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4">
        <f>Tabla_Consulta_desde_proyectos[[#This Row],[PRYRAhoras]]-Tabla_Consulta_desde_proyectos[[#This Row],[Actuales]]</f>
        <v>0</v>
      </c>
      <c r="H4184">
        <f>LEN(Tabla_Consulta_desde_proyectos[[#This Row],[PRYApath]])/5-1</f>
        <v>1</v>
      </c>
    </row>
    <row r="4185" spans="1:8" hidden="1" x14ac:dyDescent="0.3">
      <c r="A4185" t="s">
        <v>4562</v>
      </c>
      <c r="B4185" t="s">
        <v>4550</v>
      </c>
      <c r="C4185" t="s">
        <v>8036</v>
      </c>
      <c r="D4185" t="s">
        <v>8037</v>
      </c>
      <c r="F4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5">
        <f>Tabla_Consulta_desde_proyectos[[#This Row],[PRYRAhoras]]-Tabla_Consulta_desde_proyectos[[#This Row],[Actuales]]</f>
        <v>0</v>
      </c>
      <c r="H4185">
        <f>LEN(Tabla_Consulta_desde_proyectos[[#This Row],[PRYApath]])/5-1</f>
        <v>0</v>
      </c>
    </row>
    <row r="4186" spans="1:8" hidden="1" x14ac:dyDescent="0.3">
      <c r="A4186" t="s">
        <v>4562</v>
      </c>
      <c r="B4186" t="s">
        <v>4551</v>
      </c>
      <c r="C4186" t="s">
        <v>326</v>
      </c>
      <c r="D4186" t="s">
        <v>6396</v>
      </c>
      <c r="F4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6">
        <f>Tabla_Consulta_desde_proyectos[[#This Row],[PRYRAhoras]]-Tabla_Consulta_desde_proyectos[[#This Row],[Actuales]]</f>
        <v>0</v>
      </c>
      <c r="H4186">
        <f>LEN(Tabla_Consulta_desde_proyectos[[#This Row],[PRYApath]])/5-1</f>
        <v>1</v>
      </c>
    </row>
    <row r="4187" spans="1:8" hidden="1" x14ac:dyDescent="0.3">
      <c r="A4187" t="s">
        <v>4562</v>
      </c>
      <c r="B4187" t="s">
        <v>5195</v>
      </c>
      <c r="C4187" t="s">
        <v>1087</v>
      </c>
      <c r="D4187" t="s">
        <v>6397</v>
      </c>
      <c r="F4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7">
        <f>Tabla_Consulta_desde_proyectos[[#This Row],[PRYRAhoras]]-Tabla_Consulta_desde_proyectos[[#This Row],[Actuales]]</f>
        <v>0</v>
      </c>
      <c r="H4187">
        <f>LEN(Tabla_Consulta_desde_proyectos[[#This Row],[PRYApath]])/5-1</f>
        <v>1</v>
      </c>
    </row>
    <row r="4188" spans="1:8" hidden="1" x14ac:dyDescent="0.3">
      <c r="A4188" t="s">
        <v>4562</v>
      </c>
      <c r="B4188" t="s">
        <v>4959</v>
      </c>
      <c r="C4188" t="s">
        <v>1088</v>
      </c>
      <c r="D4188" t="s">
        <v>6398</v>
      </c>
      <c r="F4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8">
        <f>Tabla_Consulta_desde_proyectos[[#This Row],[PRYRAhoras]]-Tabla_Consulta_desde_proyectos[[#This Row],[Actuales]]</f>
        <v>0</v>
      </c>
      <c r="H4188">
        <f>LEN(Tabla_Consulta_desde_proyectos[[#This Row],[PRYApath]])/5-1</f>
        <v>1</v>
      </c>
    </row>
    <row r="4189" spans="1:8" hidden="1" x14ac:dyDescent="0.3">
      <c r="A4189" t="s">
        <v>4562</v>
      </c>
      <c r="B4189" t="s">
        <v>5510</v>
      </c>
      <c r="C4189" t="s">
        <v>1092</v>
      </c>
      <c r="D4189" t="s">
        <v>6399</v>
      </c>
      <c r="F4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89">
        <f>Tabla_Consulta_desde_proyectos[[#This Row],[PRYRAhoras]]-Tabla_Consulta_desde_proyectos[[#This Row],[Actuales]]</f>
        <v>0</v>
      </c>
      <c r="H4189">
        <f>LEN(Tabla_Consulta_desde_proyectos[[#This Row],[PRYApath]])/5-1</f>
        <v>1</v>
      </c>
    </row>
    <row r="4190" spans="1:8" hidden="1" x14ac:dyDescent="0.3">
      <c r="A4190" t="s">
        <v>4562</v>
      </c>
      <c r="B4190" t="s">
        <v>5512</v>
      </c>
      <c r="C4190" t="s">
        <v>1093</v>
      </c>
      <c r="D4190" t="s">
        <v>6400</v>
      </c>
      <c r="F4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0">
        <f>Tabla_Consulta_desde_proyectos[[#This Row],[PRYRAhoras]]-Tabla_Consulta_desde_proyectos[[#This Row],[Actuales]]</f>
        <v>0</v>
      </c>
      <c r="H4190">
        <f>LEN(Tabla_Consulta_desde_proyectos[[#This Row],[PRYApath]])/5-1</f>
        <v>1</v>
      </c>
    </row>
    <row r="4191" spans="1:8" hidden="1" x14ac:dyDescent="0.3">
      <c r="A4191" t="s">
        <v>4562</v>
      </c>
      <c r="B4191" t="s">
        <v>5198</v>
      </c>
      <c r="C4191" t="s">
        <v>1094</v>
      </c>
      <c r="D4191" t="s">
        <v>6401</v>
      </c>
      <c r="F4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1">
        <f>Tabla_Consulta_desde_proyectos[[#This Row],[PRYRAhoras]]-Tabla_Consulta_desde_proyectos[[#This Row],[Actuales]]</f>
        <v>0</v>
      </c>
      <c r="H4191">
        <f>LEN(Tabla_Consulta_desde_proyectos[[#This Row],[PRYApath]])/5-1</f>
        <v>1</v>
      </c>
    </row>
    <row r="4192" spans="1:8" hidden="1" x14ac:dyDescent="0.3">
      <c r="A4192" t="s">
        <v>4562</v>
      </c>
      <c r="B4192" t="s">
        <v>4962</v>
      </c>
      <c r="C4192" t="s">
        <v>3904</v>
      </c>
      <c r="D4192" t="s">
        <v>6950</v>
      </c>
      <c r="F4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2">
        <f>Tabla_Consulta_desde_proyectos[[#This Row],[PRYRAhoras]]-Tabla_Consulta_desde_proyectos[[#This Row],[Actuales]]</f>
        <v>0</v>
      </c>
      <c r="H4192">
        <f>LEN(Tabla_Consulta_desde_proyectos[[#This Row],[PRYApath]])/5-1</f>
        <v>1</v>
      </c>
    </row>
    <row r="4193" spans="1:8" hidden="1" x14ac:dyDescent="0.3">
      <c r="A4193" t="s">
        <v>4562</v>
      </c>
      <c r="B4193" t="s">
        <v>5199</v>
      </c>
      <c r="C4193" t="s">
        <v>3905</v>
      </c>
      <c r="D4193" t="s">
        <v>6952</v>
      </c>
      <c r="F4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3">
        <f>Tabla_Consulta_desde_proyectos[[#This Row],[PRYRAhoras]]-Tabla_Consulta_desde_proyectos[[#This Row],[Actuales]]</f>
        <v>0</v>
      </c>
      <c r="H4193">
        <f>LEN(Tabla_Consulta_desde_proyectos[[#This Row],[PRYApath]])/5-1</f>
        <v>1</v>
      </c>
    </row>
    <row r="4194" spans="1:8" hidden="1" x14ac:dyDescent="0.3">
      <c r="A4194" t="s">
        <v>4562</v>
      </c>
      <c r="B4194" t="s">
        <v>6322</v>
      </c>
      <c r="C4194" t="s">
        <v>4336</v>
      </c>
      <c r="D4194" t="s">
        <v>6405</v>
      </c>
      <c r="F4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4">
        <f>Tabla_Consulta_desde_proyectos[[#This Row],[PRYRAhoras]]-Tabla_Consulta_desde_proyectos[[#This Row],[Actuales]]</f>
        <v>0</v>
      </c>
      <c r="H4194">
        <f>LEN(Tabla_Consulta_desde_proyectos[[#This Row],[PRYApath]])/5-1</f>
        <v>1</v>
      </c>
    </row>
    <row r="4195" spans="1:8" hidden="1" x14ac:dyDescent="0.3">
      <c r="A4195" t="s">
        <v>4562</v>
      </c>
      <c r="B4195" t="s">
        <v>6323</v>
      </c>
      <c r="C4195" t="s">
        <v>4337</v>
      </c>
      <c r="D4195" t="s">
        <v>6954</v>
      </c>
      <c r="F4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5">
        <f>Tabla_Consulta_desde_proyectos[[#This Row],[PRYRAhoras]]-Tabla_Consulta_desde_proyectos[[#This Row],[Actuales]]</f>
        <v>0</v>
      </c>
      <c r="H4195">
        <f>LEN(Tabla_Consulta_desde_proyectos[[#This Row],[PRYApath]])/5-1</f>
        <v>1</v>
      </c>
    </row>
    <row r="4196" spans="1:8" hidden="1" x14ac:dyDescent="0.3">
      <c r="A4196" t="s">
        <v>4562</v>
      </c>
      <c r="B4196" t="s">
        <v>4552</v>
      </c>
      <c r="C4196" t="s">
        <v>8038</v>
      </c>
      <c r="D4196" t="s">
        <v>1569</v>
      </c>
      <c r="E4196">
        <v>16</v>
      </c>
      <c r="F4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4196">
        <f>Tabla_Consulta_desde_proyectos[[#This Row],[PRYRAhoras]]-Tabla_Consulta_desde_proyectos[[#This Row],[Actuales]]</f>
        <v>0</v>
      </c>
      <c r="H4196">
        <f>LEN(Tabla_Consulta_desde_proyectos[[#This Row],[PRYApath]])/5-1</f>
        <v>0</v>
      </c>
    </row>
    <row r="4197" spans="1:8" hidden="1" x14ac:dyDescent="0.3">
      <c r="A4197" t="s">
        <v>4562</v>
      </c>
      <c r="B4197" t="s">
        <v>4527</v>
      </c>
      <c r="C4197" t="s">
        <v>326</v>
      </c>
      <c r="D4197" t="s">
        <v>6396</v>
      </c>
      <c r="F4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7">
        <f>Tabla_Consulta_desde_proyectos[[#This Row],[PRYRAhoras]]-Tabla_Consulta_desde_proyectos[[#This Row],[Actuales]]</f>
        <v>0</v>
      </c>
      <c r="H4197">
        <f>LEN(Tabla_Consulta_desde_proyectos[[#This Row],[PRYApath]])/5-1</f>
        <v>1</v>
      </c>
    </row>
    <row r="4198" spans="1:8" hidden="1" x14ac:dyDescent="0.3">
      <c r="A4198" t="s">
        <v>4562</v>
      </c>
      <c r="B4198" t="s">
        <v>4528</v>
      </c>
      <c r="C4198" t="s">
        <v>1087</v>
      </c>
      <c r="D4198" t="s">
        <v>6397</v>
      </c>
      <c r="F4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198">
        <f>Tabla_Consulta_desde_proyectos[[#This Row],[PRYRAhoras]]-Tabla_Consulta_desde_proyectos[[#This Row],[Actuales]]</f>
        <v>0</v>
      </c>
      <c r="H4198">
        <f>LEN(Tabla_Consulta_desde_proyectos[[#This Row],[PRYApath]])/5-1</f>
        <v>1</v>
      </c>
    </row>
    <row r="4199" spans="1:8" hidden="1" x14ac:dyDescent="0.3">
      <c r="A4199" t="s">
        <v>4562</v>
      </c>
      <c r="B4199" t="s">
        <v>4529</v>
      </c>
      <c r="C4199" t="s">
        <v>1088</v>
      </c>
      <c r="D4199" t="s">
        <v>6398</v>
      </c>
      <c r="E4199">
        <v>16</v>
      </c>
      <c r="F4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</v>
      </c>
      <c r="G4199">
        <f>Tabla_Consulta_desde_proyectos[[#This Row],[PRYRAhoras]]-Tabla_Consulta_desde_proyectos[[#This Row],[Actuales]]</f>
        <v>0</v>
      </c>
      <c r="H4199">
        <f>LEN(Tabla_Consulta_desde_proyectos[[#This Row],[PRYApath]])/5-1</f>
        <v>1</v>
      </c>
    </row>
    <row r="4200" spans="1:8" hidden="1" x14ac:dyDescent="0.3">
      <c r="A4200" t="s">
        <v>4562</v>
      </c>
      <c r="B4200" t="s">
        <v>4530</v>
      </c>
      <c r="C4200" t="s">
        <v>1092</v>
      </c>
      <c r="D4200" t="s">
        <v>6399</v>
      </c>
      <c r="F4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0">
        <f>Tabla_Consulta_desde_proyectos[[#This Row],[PRYRAhoras]]-Tabla_Consulta_desde_proyectos[[#This Row],[Actuales]]</f>
        <v>0</v>
      </c>
      <c r="H4200">
        <f>LEN(Tabla_Consulta_desde_proyectos[[#This Row],[PRYApath]])/5-1</f>
        <v>1</v>
      </c>
    </row>
    <row r="4201" spans="1:8" hidden="1" x14ac:dyDescent="0.3">
      <c r="A4201" t="s">
        <v>4562</v>
      </c>
      <c r="B4201" t="s">
        <v>4531</v>
      </c>
      <c r="C4201" t="s">
        <v>1093</v>
      </c>
      <c r="D4201" t="s">
        <v>6400</v>
      </c>
      <c r="F4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1">
        <f>Tabla_Consulta_desde_proyectos[[#This Row],[PRYRAhoras]]-Tabla_Consulta_desde_proyectos[[#This Row],[Actuales]]</f>
        <v>0</v>
      </c>
      <c r="H4201">
        <f>LEN(Tabla_Consulta_desde_proyectos[[#This Row],[PRYApath]])/5-1</f>
        <v>1</v>
      </c>
    </row>
    <row r="4202" spans="1:8" hidden="1" x14ac:dyDescent="0.3">
      <c r="A4202" t="s">
        <v>4562</v>
      </c>
      <c r="B4202" t="s">
        <v>4532</v>
      </c>
      <c r="C4202" t="s">
        <v>1094</v>
      </c>
      <c r="D4202" t="s">
        <v>6401</v>
      </c>
      <c r="F4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2">
        <f>Tabla_Consulta_desde_proyectos[[#This Row],[PRYRAhoras]]-Tabla_Consulta_desde_proyectos[[#This Row],[Actuales]]</f>
        <v>0</v>
      </c>
      <c r="H4202">
        <f>LEN(Tabla_Consulta_desde_proyectos[[#This Row],[PRYApath]])/5-1</f>
        <v>1</v>
      </c>
    </row>
    <row r="4203" spans="1:8" hidden="1" x14ac:dyDescent="0.3">
      <c r="A4203" t="s">
        <v>4562</v>
      </c>
      <c r="B4203" t="s">
        <v>4533</v>
      </c>
      <c r="C4203" t="s">
        <v>3904</v>
      </c>
      <c r="D4203" t="s">
        <v>6950</v>
      </c>
      <c r="F4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3">
        <f>Tabla_Consulta_desde_proyectos[[#This Row],[PRYRAhoras]]-Tabla_Consulta_desde_proyectos[[#This Row],[Actuales]]</f>
        <v>0</v>
      </c>
      <c r="H4203">
        <f>LEN(Tabla_Consulta_desde_proyectos[[#This Row],[PRYApath]])/5-1</f>
        <v>1</v>
      </c>
    </row>
    <row r="4204" spans="1:8" hidden="1" x14ac:dyDescent="0.3">
      <c r="A4204" t="s">
        <v>4562</v>
      </c>
      <c r="B4204" t="s">
        <v>4534</v>
      </c>
      <c r="C4204" t="s">
        <v>3905</v>
      </c>
      <c r="D4204" t="s">
        <v>6952</v>
      </c>
      <c r="F4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4">
        <f>Tabla_Consulta_desde_proyectos[[#This Row],[PRYRAhoras]]-Tabla_Consulta_desde_proyectos[[#This Row],[Actuales]]</f>
        <v>0</v>
      </c>
      <c r="H4204">
        <f>LEN(Tabla_Consulta_desde_proyectos[[#This Row],[PRYApath]])/5-1</f>
        <v>1</v>
      </c>
    </row>
    <row r="4205" spans="1:8" hidden="1" x14ac:dyDescent="0.3">
      <c r="A4205" t="s">
        <v>4562</v>
      </c>
      <c r="B4205" t="s">
        <v>4535</v>
      </c>
      <c r="C4205" t="s">
        <v>4336</v>
      </c>
      <c r="D4205" t="s">
        <v>6405</v>
      </c>
      <c r="F4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5">
        <f>Tabla_Consulta_desde_proyectos[[#This Row],[PRYRAhoras]]-Tabla_Consulta_desde_proyectos[[#This Row],[Actuales]]</f>
        <v>0</v>
      </c>
      <c r="H4205">
        <f>LEN(Tabla_Consulta_desde_proyectos[[#This Row],[PRYApath]])/5-1</f>
        <v>1</v>
      </c>
    </row>
    <row r="4206" spans="1:8" hidden="1" x14ac:dyDescent="0.3">
      <c r="A4206" t="s">
        <v>4562</v>
      </c>
      <c r="B4206" t="s">
        <v>4536</v>
      </c>
      <c r="C4206" t="s">
        <v>4337</v>
      </c>
      <c r="D4206" t="s">
        <v>6954</v>
      </c>
      <c r="F4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6">
        <f>Tabla_Consulta_desde_proyectos[[#This Row],[PRYRAhoras]]-Tabla_Consulta_desde_proyectos[[#This Row],[Actuales]]</f>
        <v>0</v>
      </c>
      <c r="H4206">
        <f>LEN(Tabla_Consulta_desde_proyectos[[#This Row],[PRYApath]])/5-1</f>
        <v>1</v>
      </c>
    </row>
    <row r="4207" spans="1:8" hidden="1" x14ac:dyDescent="0.3">
      <c r="A4207" t="s">
        <v>4562</v>
      </c>
      <c r="B4207" t="s">
        <v>6418</v>
      </c>
      <c r="C4207" t="s">
        <v>8039</v>
      </c>
      <c r="D4207" t="s">
        <v>8040</v>
      </c>
      <c r="E4207">
        <v>12</v>
      </c>
      <c r="F4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4207">
        <f>Tabla_Consulta_desde_proyectos[[#This Row],[PRYRAhoras]]-Tabla_Consulta_desde_proyectos[[#This Row],[Actuales]]</f>
        <v>0</v>
      </c>
      <c r="H4207">
        <f>LEN(Tabla_Consulta_desde_proyectos[[#This Row],[PRYApath]])/5-1</f>
        <v>0</v>
      </c>
    </row>
    <row r="4208" spans="1:8" hidden="1" x14ac:dyDescent="0.3">
      <c r="A4208" t="s">
        <v>4562</v>
      </c>
      <c r="B4208" t="s">
        <v>5029</v>
      </c>
      <c r="C4208" t="s">
        <v>326</v>
      </c>
      <c r="D4208" t="s">
        <v>6396</v>
      </c>
      <c r="F4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8">
        <f>Tabla_Consulta_desde_proyectos[[#This Row],[PRYRAhoras]]-Tabla_Consulta_desde_proyectos[[#This Row],[Actuales]]</f>
        <v>0</v>
      </c>
      <c r="H4208">
        <f>LEN(Tabla_Consulta_desde_proyectos[[#This Row],[PRYApath]])/5-1</f>
        <v>1</v>
      </c>
    </row>
    <row r="4209" spans="1:8" hidden="1" x14ac:dyDescent="0.3">
      <c r="A4209" t="s">
        <v>4562</v>
      </c>
      <c r="B4209" t="s">
        <v>5394</v>
      </c>
      <c r="C4209" t="s">
        <v>1087</v>
      </c>
      <c r="D4209" t="s">
        <v>6397</v>
      </c>
      <c r="F4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09">
        <f>Tabla_Consulta_desde_proyectos[[#This Row],[PRYRAhoras]]-Tabla_Consulta_desde_proyectos[[#This Row],[Actuales]]</f>
        <v>0</v>
      </c>
      <c r="H4209">
        <f>LEN(Tabla_Consulta_desde_proyectos[[#This Row],[PRYApath]])/5-1</f>
        <v>1</v>
      </c>
    </row>
    <row r="4210" spans="1:8" hidden="1" x14ac:dyDescent="0.3">
      <c r="A4210" t="s">
        <v>4562</v>
      </c>
      <c r="B4210" t="s">
        <v>5030</v>
      </c>
      <c r="C4210" t="s">
        <v>1088</v>
      </c>
      <c r="D4210" t="s">
        <v>6398</v>
      </c>
      <c r="E4210">
        <v>12</v>
      </c>
      <c r="F4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</v>
      </c>
      <c r="G4210">
        <f>Tabla_Consulta_desde_proyectos[[#This Row],[PRYRAhoras]]-Tabla_Consulta_desde_proyectos[[#This Row],[Actuales]]</f>
        <v>0</v>
      </c>
      <c r="H4210">
        <f>LEN(Tabla_Consulta_desde_proyectos[[#This Row],[PRYApath]])/5-1</f>
        <v>1</v>
      </c>
    </row>
    <row r="4211" spans="1:8" hidden="1" x14ac:dyDescent="0.3">
      <c r="A4211" t="s">
        <v>4562</v>
      </c>
      <c r="B4211" t="s">
        <v>5031</v>
      </c>
      <c r="C4211" t="s">
        <v>1092</v>
      </c>
      <c r="D4211" t="s">
        <v>6399</v>
      </c>
      <c r="F4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1">
        <f>Tabla_Consulta_desde_proyectos[[#This Row],[PRYRAhoras]]-Tabla_Consulta_desde_proyectos[[#This Row],[Actuales]]</f>
        <v>0</v>
      </c>
      <c r="H4211">
        <f>LEN(Tabla_Consulta_desde_proyectos[[#This Row],[PRYApath]])/5-1</f>
        <v>1</v>
      </c>
    </row>
    <row r="4212" spans="1:8" hidden="1" x14ac:dyDescent="0.3">
      <c r="A4212" t="s">
        <v>4562</v>
      </c>
      <c r="B4212" t="s">
        <v>5397</v>
      </c>
      <c r="C4212" t="s">
        <v>1093</v>
      </c>
      <c r="D4212" t="s">
        <v>6400</v>
      </c>
      <c r="F4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2">
        <f>Tabla_Consulta_desde_proyectos[[#This Row],[PRYRAhoras]]-Tabla_Consulta_desde_proyectos[[#This Row],[Actuales]]</f>
        <v>0</v>
      </c>
      <c r="H4212">
        <f>LEN(Tabla_Consulta_desde_proyectos[[#This Row],[PRYApath]])/5-1</f>
        <v>1</v>
      </c>
    </row>
    <row r="4213" spans="1:8" hidden="1" x14ac:dyDescent="0.3">
      <c r="A4213" t="s">
        <v>4562</v>
      </c>
      <c r="B4213" t="s">
        <v>5398</v>
      </c>
      <c r="C4213" t="s">
        <v>1094</v>
      </c>
      <c r="D4213" t="s">
        <v>6401</v>
      </c>
      <c r="F4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3">
        <f>Tabla_Consulta_desde_proyectos[[#This Row],[PRYRAhoras]]-Tabla_Consulta_desde_proyectos[[#This Row],[Actuales]]</f>
        <v>0</v>
      </c>
      <c r="H4213">
        <f>LEN(Tabla_Consulta_desde_proyectos[[#This Row],[PRYApath]])/5-1</f>
        <v>1</v>
      </c>
    </row>
    <row r="4214" spans="1:8" hidden="1" x14ac:dyDescent="0.3">
      <c r="A4214" t="s">
        <v>4562</v>
      </c>
      <c r="B4214" t="s">
        <v>5032</v>
      </c>
      <c r="C4214" t="s">
        <v>3904</v>
      </c>
      <c r="D4214" t="s">
        <v>6950</v>
      </c>
      <c r="F4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4">
        <f>Tabla_Consulta_desde_proyectos[[#This Row],[PRYRAhoras]]-Tabla_Consulta_desde_proyectos[[#This Row],[Actuales]]</f>
        <v>0</v>
      </c>
      <c r="H4214">
        <f>LEN(Tabla_Consulta_desde_proyectos[[#This Row],[PRYApath]])/5-1</f>
        <v>1</v>
      </c>
    </row>
    <row r="4215" spans="1:8" hidden="1" x14ac:dyDescent="0.3">
      <c r="A4215" t="s">
        <v>4562</v>
      </c>
      <c r="B4215" t="s">
        <v>5400</v>
      </c>
      <c r="C4215" t="s">
        <v>3905</v>
      </c>
      <c r="D4215" t="s">
        <v>6952</v>
      </c>
      <c r="F4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5">
        <f>Tabla_Consulta_desde_proyectos[[#This Row],[PRYRAhoras]]-Tabla_Consulta_desde_proyectos[[#This Row],[Actuales]]</f>
        <v>0</v>
      </c>
      <c r="H4215">
        <f>LEN(Tabla_Consulta_desde_proyectos[[#This Row],[PRYApath]])/5-1</f>
        <v>1</v>
      </c>
    </row>
    <row r="4216" spans="1:8" hidden="1" x14ac:dyDescent="0.3">
      <c r="A4216" t="s">
        <v>4562</v>
      </c>
      <c r="B4216" t="s">
        <v>5033</v>
      </c>
      <c r="C4216" t="s">
        <v>4336</v>
      </c>
      <c r="D4216" t="s">
        <v>6405</v>
      </c>
      <c r="F4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6">
        <f>Tabla_Consulta_desde_proyectos[[#This Row],[PRYRAhoras]]-Tabla_Consulta_desde_proyectos[[#This Row],[Actuales]]</f>
        <v>0</v>
      </c>
      <c r="H4216">
        <f>LEN(Tabla_Consulta_desde_proyectos[[#This Row],[PRYApath]])/5-1</f>
        <v>1</v>
      </c>
    </row>
    <row r="4217" spans="1:8" hidden="1" x14ac:dyDescent="0.3">
      <c r="A4217" t="s">
        <v>4562</v>
      </c>
      <c r="B4217" t="s">
        <v>6421</v>
      </c>
      <c r="C4217" t="s">
        <v>4337</v>
      </c>
      <c r="D4217" t="s">
        <v>6954</v>
      </c>
      <c r="F4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7">
        <f>Tabla_Consulta_desde_proyectos[[#This Row],[PRYRAhoras]]-Tabla_Consulta_desde_proyectos[[#This Row],[Actuales]]</f>
        <v>0</v>
      </c>
      <c r="H4217">
        <f>LEN(Tabla_Consulta_desde_proyectos[[#This Row],[PRYApath]])/5-1</f>
        <v>1</v>
      </c>
    </row>
    <row r="4218" spans="1:8" hidden="1" x14ac:dyDescent="0.3">
      <c r="A4218" t="s">
        <v>4562</v>
      </c>
      <c r="B4218" t="s">
        <v>6422</v>
      </c>
      <c r="C4218" t="s">
        <v>8041</v>
      </c>
      <c r="D4218" t="s">
        <v>8042</v>
      </c>
      <c r="E4218">
        <v>202.25</v>
      </c>
      <c r="F4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202.25</v>
      </c>
      <c r="G4218">
        <f>Tabla_Consulta_desde_proyectos[[#This Row],[PRYRAhoras]]-Tabla_Consulta_desde_proyectos[[#This Row],[Actuales]]</f>
        <v>0</v>
      </c>
      <c r="H4218">
        <f>LEN(Tabla_Consulta_desde_proyectos[[#This Row],[PRYApath]])/5-1</f>
        <v>0</v>
      </c>
    </row>
    <row r="4219" spans="1:8" hidden="1" x14ac:dyDescent="0.3">
      <c r="A4219" t="s">
        <v>4562</v>
      </c>
      <c r="B4219" t="s">
        <v>5951</v>
      </c>
      <c r="C4219" t="s">
        <v>326</v>
      </c>
      <c r="D4219" t="s">
        <v>6396</v>
      </c>
      <c r="F4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19">
        <f>Tabla_Consulta_desde_proyectos[[#This Row],[PRYRAhoras]]-Tabla_Consulta_desde_proyectos[[#This Row],[Actuales]]</f>
        <v>0</v>
      </c>
      <c r="H4219">
        <f>LEN(Tabla_Consulta_desde_proyectos[[#This Row],[PRYApath]])/5-1</f>
        <v>1</v>
      </c>
    </row>
    <row r="4220" spans="1:8" hidden="1" x14ac:dyDescent="0.3">
      <c r="A4220" t="s">
        <v>4562</v>
      </c>
      <c r="B4220" t="s">
        <v>5952</v>
      </c>
      <c r="C4220" t="s">
        <v>1087</v>
      </c>
      <c r="D4220" t="s">
        <v>6397</v>
      </c>
      <c r="E4220">
        <v>17</v>
      </c>
      <c r="F4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4220">
        <f>Tabla_Consulta_desde_proyectos[[#This Row],[PRYRAhoras]]-Tabla_Consulta_desde_proyectos[[#This Row],[Actuales]]</f>
        <v>0</v>
      </c>
      <c r="H4220">
        <f>LEN(Tabla_Consulta_desde_proyectos[[#This Row],[PRYApath]])/5-1</f>
        <v>1</v>
      </c>
    </row>
    <row r="4221" spans="1:8" hidden="1" x14ac:dyDescent="0.3">
      <c r="A4221" t="s">
        <v>4562</v>
      </c>
      <c r="B4221" t="s">
        <v>5953</v>
      </c>
      <c r="C4221" t="s">
        <v>1088</v>
      </c>
      <c r="D4221" t="s">
        <v>6398</v>
      </c>
      <c r="E4221">
        <v>177.25</v>
      </c>
      <c r="F4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177.25</v>
      </c>
      <c r="G4221">
        <f>Tabla_Consulta_desde_proyectos[[#This Row],[PRYRAhoras]]-Tabla_Consulta_desde_proyectos[[#This Row],[Actuales]]</f>
        <v>0</v>
      </c>
      <c r="H4221">
        <f>LEN(Tabla_Consulta_desde_proyectos[[#This Row],[PRYApath]])/5-1</f>
        <v>1</v>
      </c>
    </row>
    <row r="4222" spans="1:8" hidden="1" x14ac:dyDescent="0.3">
      <c r="A4222" t="s">
        <v>4562</v>
      </c>
      <c r="B4222" t="s">
        <v>5954</v>
      </c>
      <c r="C4222" t="s">
        <v>1092</v>
      </c>
      <c r="D4222" t="s">
        <v>6399</v>
      </c>
      <c r="E4222">
        <v>8</v>
      </c>
      <c r="F4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4222">
        <f>Tabla_Consulta_desde_proyectos[[#This Row],[PRYRAhoras]]-Tabla_Consulta_desde_proyectos[[#This Row],[Actuales]]</f>
        <v>0</v>
      </c>
      <c r="H4222">
        <f>LEN(Tabla_Consulta_desde_proyectos[[#This Row],[PRYApath]])/5-1</f>
        <v>1</v>
      </c>
    </row>
    <row r="4223" spans="1:8" hidden="1" x14ac:dyDescent="0.3">
      <c r="A4223" t="s">
        <v>4562</v>
      </c>
      <c r="B4223" t="s">
        <v>5955</v>
      </c>
      <c r="C4223" t="s">
        <v>1093</v>
      </c>
      <c r="D4223" t="s">
        <v>6400</v>
      </c>
      <c r="F4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3">
        <f>Tabla_Consulta_desde_proyectos[[#This Row],[PRYRAhoras]]-Tabla_Consulta_desde_proyectos[[#This Row],[Actuales]]</f>
        <v>0</v>
      </c>
      <c r="H4223">
        <f>LEN(Tabla_Consulta_desde_proyectos[[#This Row],[PRYApath]])/5-1</f>
        <v>1</v>
      </c>
    </row>
    <row r="4224" spans="1:8" hidden="1" x14ac:dyDescent="0.3">
      <c r="A4224" t="s">
        <v>4562</v>
      </c>
      <c r="B4224" t="s">
        <v>5956</v>
      </c>
      <c r="C4224" t="s">
        <v>1094</v>
      </c>
      <c r="D4224" t="s">
        <v>6401</v>
      </c>
      <c r="F4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4">
        <f>Tabla_Consulta_desde_proyectos[[#This Row],[PRYRAhoras]]-Tabla_Consulta_desde_proyectos[[#This Row],[Actuales]]</f>
        <v>0</v>
      </c>
      <c r="H4224">
        <f>LEN(Tabla_Consulta_desde_proyectos[[#This Row],[PRYApath]])/5-1</f>
        <v>1</v>
      </c>
    </row>
    <row r="4225" spans="1:8" hidden="1" x14ac:dyDescent="0.3">
      <c r="A4225" t="s">
        <v>4562</v>
      </c>
      <c r="B4225" t="s">
        <v>5957</v>
      </c>
      <c r="C4225" t="s">
        <v>3904</v>
      </c>
      <c r="D4225" t="s">
        <v>6950</v>
      </c>
      <c r="F4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5">
        <f>Tabla_Consulta_desde_proyectos[[#This Row],[PRYRAhoras]]-Tabla_Consulta_desde_proyectos[[#This Row],[Actuales]]</f>
        <v>0</v>
      </c>
      <c r="H4225">
        <f>LEN(Tabla_Consulta_desde_proyectos[[#This Row],[PRYApath]])/5-1</f>
        <v>1</v>
      </c>
    </row>
    <row r="4226" spans="1:8" hidden="1" x14ac:dyDescent="0.3">
      <c r="A4226" t="s">
        <v>4562</v>
      </c>
      <c r="B4226" t="s">
        <v>5958</v>
      </c>
      <c r="C4226" t="s">
        <v>3905</v>
      </c>
      <c r="D4226" t="s">
        <v>6952</v>
      </c>
      <c r="F4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6">
        <f>Tabla_Consulta_desde_proyectos[[#This Row],[PRYRAhoras]]-Tabla_Consulta_desde_proyectos[[#This Row],[Actuales]]</f>
        <v>0</v>
      </c>
      <c r="H4226">
        <f>LEN(Tabla_Consulta_desde_proyectos[[#This Row],[PRYApath]])/5-1</f>
        <v>1</v>
      </c>
    </row>
    <row r="4227" spans="1:8" hidden="1" x14ac:dyDescent="0.3">
      <c r="A4227" t="s">
        <v>4562</v>
      </c>
      <c r="B4227" t="s">
        <v>6425</v>
      </c>
      <c r="C4227" t="s">
        <v>4336</v>
      </c>
      <c r="D4227" t="s">
        <v>6405</v>
      </c>
      <c r="F4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7">
        <f>Tabla_Consulta_desde_proyectos[[#This Row],[PRYRAhoras]]-Tabla_Consulta_desde_proyectos[[#This Row],[Actuales]]</f>
        <v>0</v>
      </c>
      <c r="H4227">
        <f>LEN(Tabla_Consulta_desde_proyectos[[#This Row],[PRYApath]])/5-1</f>
        <v>1</v>
      </c>
    </row>
    <row r="4228" spans="1:8" hidden="1" x14ac:dyDescent="0.3">
      <c r="A4228" t="s">
        <v>4562</v>
      </c>
      <c r="B4228" t="s">
        <v>6426</v>
      </c>
      <c r="C4228" t="s">
        <v>4337</v>
      </c>
      <c r="D4228" t="s">
        <v>6954</v>
      </c>
      <c r="F4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28">
        <f>Tabla_Consulta_desde_proyectos[[#This Row],[PRYRAhoras]]-Tabla_Consulta_desde_proyectos[[#This Row],[Actuales]]</f>
        <v>0</v>
      </c>
      <c r="H4228">
        <f>LEN(Tabla_Consulta_desde_proyectos[[#This Row],[PRYApath]])/5-1</f>
        <v>1</v>
      </c>
    </row>
    <row r="4229" spans="1:8" hidden="1" x14ac:dyDescent="0.3">
      <c r="A4229" t="s">
        <v>4562</v>
      </c>
      <c r="B4229" t="s">
        <v>6427</v>
      </c>
      <c r="C4229" t="s">
        <v>8043</v>
      </c>
      <c r="D4229" t="s">
        <v>8044</v>
      </c>
      <c r="E4229">
        <v>24</v>
      </c>
      <c r="F4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</v>
      </c>
      <c r="G4229">
        <f>Tabla_Consulta_desde_proyectos[[#This Row],[PRYRAhoras]]-Tabla_Consulta_desde_proyectos[[#This Row],[Actuales]]</f>
        <v>0</v>
      </c>
      <c r="H4229">
        <f>LEN(Tabla_Consulta_desde_proyectos[[#This Row],[PRYApath]])/5-1</f>
        <v>0</v>
      </c>
    </row>
    <row r="4230" spans="1:8" hidden="1" x14ac:dyDescent="0.3">
      <c r="A4230" t="s">
        <v>4562</v>
      </c>
      <c r="B4230" t="s">
        <v>6430</v>
      </c>
      <c r="C4230" t="s">
        <v>326</v>
      </c>
      <c r="D4230" t="s">
        <v>6396</v>
      </c>
      <c r="F4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0">
        <f>Tabla_Consulta_desde_proyectos[[#This Row],[PRYRAhoras]]-Tabla_Consulta_desde_proyectos[[#This Row],[Actuales]]</f>
        <v>0</v>
      </c>
      <c r="H4230">
        <f>LEN(Tabla_Consulta_desde_proyectos[[#This Row],[PRYApath]])/5-1</f>
        <v>1</v>
      </c>
    </row>
    <row r="4231" spans="1:8" hidden="1" x14ac:dyDescent="0.3">
      <c r="A4231" t="s">
        <v>4562</v>
      </c>
      <c r="B4231" t="s">
        <v>6431</v>
      </c>
      <c r="C4231" t="s">
        <v>1087</v>
      </c>
      <c r="D4231" t="s">
        <v>6397</v>
      </c>
      <c r="F4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1">
        <f>Tabla_Consulta_desde_proyectos[[#This Row],[PRYRAhoras]]-Tabla_Consulta_desde_proyectos[[#This Row],[Actuales]]</f>
        <v>0</v>
      </c>
      <c r="H4231">
        <f>LEN(Tabla_Consulta_desde_proyectos[[#This Row],[PRYApath]])/5-1</f>
        <v>1</v>
      </c>
    </row>
    <row r="4232" spans="1:8" hidden="1" x14ac:dyDescent="0.3">
      <c r="A4232" t="s">
        <v>4562</v>
      </c>
      <c r="B4232" t="s">
        <v>6136</v>
      </c>
      <c r="C4232" t="s">
        <v>1088</v>
      </c>
      <c r="D4232" t="s">
        <v>6398</v>
      </c>
      <c r="E4232">
        <v>18</v>
      </c>
      <c r="F4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</v>
      </c>
      <c r="G4232">
        <f>Tabla_Consulta_desde_proyectos[[#This Row],[PRYRAhoras]]-Tabla_Consulta_desde_proyectos[[#This Row],[Actuales]]</f>
        <v>0</v>
      </c>
      <c r="H4232">
        <f>LEN(Tabla_Consulta_desde_proyectos[[#This Row],[PRYApath]])/5-1</f>
        <v>1</v>
      </c>
    </row>
    <row r="4233" spans="1:8" hidden="1" x14ac:dyDescent="0.3">
      <c r="A4233" t="s">
        <v>4562</v>
      </c>
      <c r="B4233" t="s">
        <v>6137</v>
      </c>
      <c r="C4233" t="s">
        <v>1092</v>
      </c>
      <c r="D4233" t="s">
        <v>6399</v>
      </c>
      <c r="E4233">
        <v>6</v>
      </c>
      <c r="F4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233">
        <f>Tabla_Consulta_desde_proyectos[[#This Row],[PRYRAhoras]]-Tabla_Consulta_desde_proyectos[[#This Row],[Actuales]]</f>
        <v>0</v>
      </c>
      <c r="H4233">
        <f>LEN(Tabla_Consulta_desde_proyectos[[#This Row],[PRYApath]])/5-1</f>
        <v>1</v>
      </c>
    </row>
    <row r="4234" spans="1:8" hidden="1" x14ac:dyDescent="0.3">
      <c r="A4234" t="s">
        <v>4562</v>
      </c>
      <c r="B4234" t="s">
        <v>6432</v>
      </c>
      <c r="C4234" t="s">
        <v>1093</v>
      </c>
      <c r="D4234" t="s">
        <v>6400</v>
      </c>
      <c r="F4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4">
        <f>Tabla_Consulta_desde_proyectos[[#This Row],[PRYRAhoras]]-Tabla_Consulta_desde_proyectos[[#This Row],[Actuales]]</f>
        <v>0</v>
      </c>
      <c r="H4234">
        <f>LEN(Tabla_Consulta_desde_proyectos[[#This Row],[PRYApath]])/5-1</f>
        <v>1</v>
      </c>
    </row>
    <row r="4235" spans="1:8" hidden="1" x14ac:dyDescent="0.3">
      <c r="A4235" t="s">
        <v>4562</v>
      </c>
      <c r="B4235" t="s">
        <v>6433</v>
      </c>
      <c r="C4235" t="s">
        <v>1094</v>
      </c>
      <c r="D4235" t="s">
        <v>6401</v>
      </c>
      <c r="F4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5">
        <f>Tabla_Consulta_desde_proyectos[[#This Row],[PRYRAhoras]]-Tabla_Consulta_desde_proyectos[[#This Row],[Actuales]]</f>
        <v>0</v>
      </c>
      <c r="H4235">
        <f>LEN(Tabla_Consulta_desde_proyectos[[#This Row],[PRYApath]])/5-1</f>
        <v>1</v>
      </c>
    </row>
    <row r="4236" spans="1:8" hidden="1" x14ac:dyDescent="0.3">
      <c r="A4236" t="s">
        <v>4562</v>
      </c>
      <c r="B4236" t="s">
        <v>6434</v>
      </c>
      <c r="C4236" t="s">
        <v>3904</v>
      </c>
      <c r="D4236" t="s">
        <v>6950</v>
      </c>
      <c r="F4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6">
        <f>Tabla_Consulta_desde_proyectos[[#This Row],[PRYRAhoras]]-Tabla_Consulta_desde_proyectos[[#This Row],[Actuales]]</f>
        <v>0</v>
      </c>
      <c r="H4236">
        <f>LEN(Tabla_Consulta_desde_proyectos[[#This Row],[PRYApath]])/5-1</f>
        <v>1</v>
      </c>
    </row>
    <row r="4237" spans="1:8" hidden="1" x14ac:dyDescent="0.3">
      <c r="A4237" t="s">
        <v>4562</v>
      </c>
      <c r="B4237" t="s">
        <v>6435</v>
      </c>
      <c r="C4237" t="s">
        <v>3905</v>
      </c>
      <c r="D4237" t="s">
        <v>6952</v>
      </c>
      <c r="F4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7">
        <f>Tabla_Consulta_desde_proyectos[[#This Row],[PRYRAhoras]]-Tabla_Consulta_desde_proyectos[[#This Row],[Actuales]]</f>
        <v>0</v>
      </c>
      <c r="H4237">
        <f>LEN(Tabla_Consulta_desde_proyectos[[#This Row],[PRYApath]])/5-1</f>
        <v>1</v>
      </c>
    </row>
    <row r="4238" spans="1:8" hidden="1" x14ac:dyDescent="0.3">
      <c r="A4238" t="s">
        <v>4562</v>
      </c>
      <c r="B4238" t="s">
        <v>6436</v>
      </c>
      <c r="C4238" t="s">
        <v>4336</v>
      </c>
      <c r="D4238" t="s">
        <v>6405</v>
      </c>
      <c r="F4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8">
        <f>Tabla_Consulta_desde_proyectos[[#This Row],[PRYRAhoras]]-Tabla_Consulta_desde_proyectos[[#This Row],[Actuales]]</f>
        <v>0</v>
      </c>
      <c r="H4238">
        <f>LEN(Tabla_Consulta_desde_proyectos[[#This Row],[PRYApath]])/5-1</f>
        <v>1</v>
      </c>
    </row>
    <row r="4239" spans="1:8" hidden="1" x14ac:dyDescent="0.3">
      <c r="A4239" t="s">
        <v>4562</v>
      </c>
      <c r="B4239" t="s">
        <v>6437</v>
      </c>
      <c r="C4239" t="s">
        <v>4337</v>
      </c>
      <c r="D4239" t="s">
        <v>6954</v>
      </c>
      <c r="F4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39">
        <f>Tabla_Consulta_desde_proyectos[[#This Row],[PRYRAhoras]]-Tabla_Consulta_desde_proyectos[[#This Row],[Actuales]]</f>
        <v>0</v>
      </c>
      <c r="H4239">
        <f>LEN(Tabla_Consulta_desde_proyectos[[#This Row],[PRYApath]])/5-1</f>
        <v>1</v>
      </c>
    </row>
    <row r="4240" spans="1:8" hidden="1" x14ac:dyDescent="0.3">
      <c r="A4240" t="s">
        <v>4562</v>
      </c>
      <c r="B4240" t="s">
        <v>6438</v>
      </c>
      <c r="C4240" t="s">
        <v>8045</v>
      </c>
      <c r="D4240" t="s">
        <v>8046</v>
      </c>
      <c r="F4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0">
        <f>Tabla_Consulta_desde_proyectos[[#This Row],[PRYRAhoras]]-Tabla_Consulta_desde_proyectos[[#This Row],[Actuales]]</f>
        <v>0</v>
      </c>
      <c r="H4240">
        <f>LEN(Tabla_Consulta_desde_proyectos[[#This Row],[PRYApath]])/5-1</f>
        <v>0</v>
      </c>
    </row>
    <row r="4241" spans="1:8" hidden="1" x14ac:dyDescent="0.3">
      <c r="A4241" t="s">
        <v>4562</v>
      </c>
      <c r="B4241" t="s">
        <v>6441</v>
      </c>
      <c r="C4241" t="s">
        <v>326</v>
      </c>
      <c r="D4241" t="s">
        <v>6396</v>
      </c>
      <c r="F4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1">
        <f>Tabla_Consulta_desde_proyectos[[#This Row],[PRYRAhoras]]-Tabla_Consulta_desde_proyectos[[#This Row],[Actuales]]</f>
        <v>0</v>
      </c>
      <c r="H4241">
        <f>LEN(Tabla_Consulta_desde_proyectos[[#This Row],[PRYApath]])/5-1</f>
        <v>1</v>
      </c>
    </row>
    <row r="4242" spans="1:8" hidden="1" x14ac:dyDescent="0.3">
      <c r="A4242" t="s">
        <v>4562</v>
      </c>
      <c r="B4242" t="s">
        <v>6442</v>
      </c>
      <c r="C4242" t="s">
        <v>1087</v>
      </c>
      <c r="D4242" t="s">
        <v>6397</v>
      </c>
      <c r="F4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2">
        <f>Tabla_Consulta_desde_proyectos[[#This Row],[PRYRAhoras]]-Tabla_Consulta_desde_proyectos[[#This Row],[Actuales]]</f>
        <v>0</v>
      </c>
      <c r="H4242">
        <f>LEN(Tabla_Consulta_desde_proyectos[[#This Row],[PRYApath]])/5-1</f>
        <v>1</v>
      </c>
    </row>
    <row r="4243" spans="1:8" hidden="1" x14ac:dyDescent="0.3">
      <c r="A4243" t="s">
        <v>4562</v>
      </c>
      <c r="B4243" t="s">
        <v>6443</v>
      </c>
      <c r="C4243" t="s">
        <v>1088</v>
      </c>
      <c r="D4243" t="s">
        <v>6398</v>
      </c>
      <c r="F4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3">
        <f>Tabla_Consulta_desde_proyectos[[#This Row],[PRYRAhoras]]-Tabla_Consulta_desde_proyectos[[#This Row],[Actuales]]</f>
        <v>0</v>
      </c>
      <c r="H4243">
        <f>LEN(Tabla_Consulta_desde_proyectos[[#This Row],[PRYApath]])/5-1</f>
        <v>1</v>
      </c>
    </row>
    <row r="4244" spans="1:8" hidden="1" x14ac:dyDescent="0.3">
      <c r="A4244" t="s">
        <v>4562</v>
      </c>
      <c r="B4244" t="s">
        <v>6444</v>
      </c>
      <c r="C4244" t="s">
        <v>1092</v>
      </c>
      <c r="D4244" t="s">
        <v>6399</v>
      </c>
      <c r="F4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4">
        <f>Tabla_Consulta_desde_proyectos[[#This Row],[PRYRAhoras]]-Tabla_Consulta_desde_proyectos[[#This Row],[Actuales]]</f>
        <v>0</v>
      </c>
      <c r="H4244">
        <f>LEN(Tabla_Consulta_desde_proyectos[[#This Row],[PRYApath]])/5-1</f>
        <v>1</v>
      </c>
    </row>
    <row r="4245" spans="1:8" hidden="1" x14ac:dyDescent="0.3">
      <c r="A4245" t="s">
        <v>4562</v>
      </c>
      <c r="B4245" t="s">
        <v>6445</v>
      </c>
      <c r="C4245" t="s">
        <v>1093</v>
      </c>
      <c r="D4245" t="s">
        <v>6400</v>
      </c>
      <c r="F4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5">
        <f>Tabla_Consulta_desde_proyectos[[#This Row],[PRYRAhoras]]-Tabla_Consulta_desde_proyectos[[#This Row],[Actuales]]</f>
        <v>0</v>
      </c>
      <c r="H4245">
        <f>LEN(Tabla_Consulta_desde_proyectos[[#This Row],[PRYApath]])/5-1</f>
        <v>1</v>
      </c>
    </row>
    <row r="4246" spans="1:8" hidden="1" x14ac:dyDescent="0.3">
      <c r="A4246" t="s">
        <v>4562</v>
      </c>
      <c r="B4246" t="s">
        <v>6446</v>
      </c>
      <c r="C4246" t="s">
        <v>1094</v>
      </c>
      <c r="D4246" t="s">
        <v>6401</v>
      </c>
      <c r="F4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6">
        <f>Tabla_Consulta_desde_proyectos[[#This Row],[PRYRAhoras]]-Tabla_Consulta_desde_proyectos[[#This Row],[Actuales]]</f>
        <v>0</v>
      </c>
      <c r="H4246">
        <f>LEN(Tabla_Consulta_desde_proyectos[[#This Row],[PRYApath]])/5-1</f>
        <v>1</v>
      </c>
    </row>
    <row r="4247" spans="1:8" hidden="1" x14ac:dyDescent="0.3">
      <c r="A4247" t="s">
        <v>4562</v>
      </c>
      <c r="B4247" t="s">
        <v>6447</v>
      </c>
      <c r="C4247" t="s">
        <v>3904</v>
      </c>
      <c r="D4247" t="s">
        <v>6950</v>
      </c>
      <c r="F4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7">
        <f>Tabla_Consulta_desde_proyectos[[#This Row],[PRYRAhoras]]-Tabla_Consulta_desde_proyectos[[#This Row],[Actuales]]</f>
        <v>0</v>
      </c>
      <c r="H4247">
        <f>LEN(Tabla_Consulta_desde_proyectos[[#This Row],[PRYApath]])/5-1</f>
        <v>1</v>
      </c>
    </row>
    <row r="4248" spans="1:8" hidden="1" x14ac:dyDescent="0.3">
      <c r="A4248" t="s">
        <v>4562</v>
      </c>
      <c r="B4248" t="s">
        <v>6448</v>
      </c>
      <c r="C4248" t="s">
        <v>3905</v>
      </c>
      <c r="D4248" t="s">
        <v>6952</v>
      </c>
      <c r="F4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8">
        <f>Tabla_Consulta_desde_proyectos[[#This Row],[PRYRAhoras]]-Tabla_Consulta_desde_proyectos[[#This Row],[Actuales]]</f>
        <v>0</v>
      </c>
      <c r="H4248">
        <f>LEN(Tabla_Consulta_desde_proyectos[[#This Row],[PRYApath]])/5-1</f>
        <v>1</v>
      </c>
    </row>
    <row r="4249" spans="1:8" hidden="1" x14ac:dyDescent="0.3">
      <c r="A4249" t="s">
        <v>4562</v>
      </c>
      <c r="B4249" t="s">
        <v>6449</v>
      </c>
      <c r="C4249" t="s">
        <v>4336</v>
      </c>
      <c r="D4249" t="s">
        <v>6405</v>
      </c>
      <c r="F4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49">
        <f>Tabla_Consulta_desde_proyectos[[#This Row],[PRYRAhoras]]-Tabla_Consulta_desde_proyectos[[#This Row],[Actuales]]</f>
        <v>0</v>
      </c>
      <c r="H4249">
        <f>LEN(Tabla_Consulta_desde_proyectos[[#This Row],[PRYApath]])/5-1</f>
        <v>1</v>
      </c>
    </row>
    <row r="4250" spans="1:8" hidden="1" x14ac:dyDescent="0.3">
      <c r="A4250" t="s">
        <v>4562</v>
      </c>
      <c r="B4250" t="s">
        <v>6450</v>
      </c>
      <c r="C4250" t="s">
        <v>4337</v>
      </c>
      <c r="D4250" t="s">
        <v>6954</v>
      </c>
      <c r="F4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0">
        <f>Tabla_Consulta_desde_proyectos[[#This Row],[PRYRAhoras]]-Tabla_Consulta_desde_proyectos[[#This Row],[Actuales]]</f>
        <v>0</v>
      </c>
      <c r="H4250">
        <f>LEN(Tabla_Consulta_desde_proyectos[[#This Row],[PRYApath]])/5-1</f>
        <v>1</v>
      </c>
    </row>
    <row r="4251" spans="1:8" hidden="1" x14ac:dyDescent="0.3">
      <c r="A4251" t="s">
        <v>4562</v>
      </c>
      <c r="B4251" t="s">
        <v>6451</v>
      </c>
      <c r="C4251" t="s">
        <v>8047</v>
      </c>
      <c r="D4251" t="s">
        <v>8048</v>
      </c>
      <c r="E4251">
        <v>27</v>
      </c>
      <c r="F4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</v>
      </c>
      <c r="G4251">
        <f>Tabla_Consulta_desde_proyectos[[#This Row],[PRYRAhoras]]-Tabla_Consulta_desde_proyectos[[#This Row],[Actuales]]</f>
        <v>0</v>
      </c>
      <c r="H4251">
        <f>LEN(Tabla_Consulta_desde_proyectos[[#This Row],[PRYApath]])/5-1</f>
        <v>0</v>
      </c>
    </row>
    <row r="4252" spans="1:8" hidden="1" x14ac:dyDescent="0.3">
      <c r="A4252" t="s">
        <v>4562</v>
      </c>
      <c r="B4252" t="s">
        <v>6454</v>
      </c>
      <c r="C4252" t="s">
        <v>326</v>
      </c>
      <c r="D4252" t="s">
        <v>6396</v>
      </c>
      <c r="F4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2">
        <f>Tabla_Consulta_desde_proyectos[[#This Row],[PRYRAhoras]]-Tabla_Consulta_desde_proyectos[[#This Row],[Actuales]]</f>
        <v>0</v>
      </c>
      <c r="H4252">
        <f>LEN(Tabla_Consulta_desde_proyectos[[#This Row],[PRYApath]])/5-1</f>
        <v>1</v>
      </c>
    </row>
    <row r="4253" spans="1:8" hidden="1" x14ac:dyDescent="0.3">
      <c r="A4253" t="s">
        <v>4562</v>
      </c>
      <c r="B4253" t="s">
        <v>6455</v>
      </c>
      <c r="C4253" t="s">
        <v>1087</v>
      </c>
      <c r="D4253" t="s">
        <v>6397</v>
      </c>
      <c r="F4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3">
        <f>Tabla_Consulta_desde_proyectos[[#This Row],[PRYRAhoras]]-Tabla_Consulta_desde_proyectos[[#This Row],[Actuales]]</f>
        <v>0</v>
      </c>
      <c r="H4253">
        <f>LEN(Tabla_Consulta_desde_proyectos[[#This Row],[PRYApath]])/5-1</f>
        <v>1</v>
      </c>
    </row>
    <row r="4254" spans="1:8" hidden="1" x14ac:dyDescent="0.3">
      <c r="A4254" t="s">
        <v>4562</v>
      </c>
      <c r="B4254" t="s">
        <v>6138</v>
      </c>
      <c r="C4254" t="s">
        <v>1088</v>
      </c>
      <c r="D4254" t="s">
        <v>6398</v>
      </c>
      <c r="E4254">
        <v>21</v>
      </c>
      <c r="F4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</v>
      </c>
      <c r="G4254">
        <f>Tabla_Consulta_desde_proyectos[[#This Row],[PRYRAhoras]]-Tabla_Consulta_desde_proyectos[[#This Row],[Actuales]]</f>
        <v>0</v>
      </c>
      <c r="H4254">
        <f>LEN(Tabla_Consulta_desde_proyectos[[#This Row],[PRYApath]])/5-1</f>
        <v>1</v>
      </c>
    </row>
    <row r="4255" spans="1:8" hidden="1" x14ac:dyDescent="0.3">
      <c r="A4255" t="s">
        <v>4562</v>
      </c>
      <c r="B4255" t="s">
        <v>6456</v>
      </c>
      <c r="C4255" t="s">
        <v>1092</v>
      </c>
      <c r="D4255" t="s">
        <v>6399</v>
      </c>
      <c r="F4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5">
        <f>Tabla_Consulta_desde_proyectos[[#This Row],[PRYRAhoras]]-Tabla_Consulta_desde_proyectos[[#This Row],[Actuales]]</f>
        <v>0</v>
      </c>
      <c r="H4255">
        <f>LEN(Tabla_Consulta_desde_proyectos[[#This Row],[PRYApath]])/5-1</f>
        <v>1</v>
      </c>
    </row>
    <row r="4256" spans="1:8" hidden="1" x14ac:dyDescent="0.3">
      <c r="A4256" t="s">
        <v>4562</v>
      </c>
      <c r="B4256" t="s">
        <v>6457</v>
      </c>
      <c r="C4256" t="s">
        <v>1093</v>
      </c>
      <c r="D4256" t="s">
        <v>6400</v>
      </c>
      <c r="F4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6">
        <f>Tabla_Consulta_desde_proyectos[[#This Row],[PRYRAhoras]]-Tabla_Consulta_desde_proyectos[[#This Row],[Actuales]]</f>
        <v>0</v>
      </c>
      <c r="H4256">
        <f>LEN(Tabla_Consulta_desde_proyectos[[#This Row],[PRYApath]])/5-1</f>
        <v>1</v>
      </c>
    </row>
    <row r="4257" spans="1:8" hidden="1" x14ac:dyDescent="0.3">
      <c r="A4257" t="s">
        <v>4562</v>
      </c>
      <c r="B4257" t="s">
        <v>6458</v>
      </c>
      <c r="C4257" t="s">
        <v>1094</v>
      </c>
      <c r="D4257" t="s">
        <v>6401</v>
      </c>
      <c r="F4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7">
        <f>Tabla_Consulta_desde_proyectos[[#This Row],[PRYRAhoras]]-Tabla_Consulta_desde_proyectos[[#This Row],[Actuales]]</f>
        <v>0</v>
      </c>
      <c r="H4257">
        <f>LEN(Tabla_Consulta_desde_proyectos[[#This Row],[PRYApath]])/5-1</f>
        <v>1</v>
      </c>
    </row>
    <row r="4258" spans="1:8" hidden="1" x14ac:dyDescent="0.3">
      <c r="A4258" t="s">
        <v>4562</v>
      </c>
      <c r="B4258" t="s">
        <v>6459</v>
      </c>
      <c r="C4258" t="s">
        <v>3904</v>
      </c>
      <c r="D4258" t="s">
        <v>6950</v>
      </c>
      <c r="F4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58">
        <f>Tabla_Consulta_desde_proyectos[[#This Row],[PRYRAhoras]]-Tabla_Consulta_desde_proyectos[[#This Row],[Actuales]]</f>
        <v>0</v>
      </c>
      <c r="H4258">
        <f>LEN(Tabla_Consulta_desde_proyectos[[#This Row],[PRYApath]])/5-1</f>
        <v>1</v>
      </c>
    </row>
    <row r="4259" spans="1:8" hidden="1" x14ac:dyDescent="0.3">
      <c r="A4259" t="s">
        <v>4562</v>
      </c>
      <c r="B4259" t="s">
        <v>6139</v>
      </c>
      <c r="C4259" t="s">
        <v>3905</v>
      </c>
      <c r="D4259" t="s">
        <v>6952</v>
      </c>
      <c r="E4259">
        <v>6</v>
      </c>
      <c r="F4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259">
        <f>Tabla_Consulta_desde_proyectos[[#This Row],[PRYRAhoras]]-Tabla_Consulta_desde_proyectos[[#This Row],[Actuales]]</f>
        <v>0</v>
      </c>
      <c r="H4259">
        <f>LEN(Tabla_Consulta_desde_proyectos[[#This Row],[PRYApath]])/5-1</f>
        <v>1</v>
      </c>
    </row>
    <row r="4260" spans="1:8" hidden="1" x14ac:dyDescent="0.3">
      <c r="A4260" t="s">
        <v>4562</v>
      </c>
      <c r="B4260" t="s">
        <v>6460</v>
      </c>
      <c r="C4260" t="s">
        <v>4336</v>
      </c>
      <c r="D4260" t="s">
        <v>6405</v>
      </c>
      <c r="F4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0">
        <f>Tabla_Consulta_desde_proyectos[[#This Row],[PRYRAhoras]]-Tabla_Consulta_desde_proyectos[[#This Row],[Actuales]]</f>
        <v>0</v>
      </c>
      <c r="H4260">
        <f>LEN(Tabla_Consulta_desde_proyectos[[#This Row],[PRYApath]])/5-1</f>
        <v>1</v>
      </c>
    </row>
    <row r="4261" spans="1:8" hidden="1" x14ac:dyDescent="0.3">
      <c r="A4261" t="s">
        <v>4562</v>
      </c>
      <c r="B4261" t="s">
        <v>6461</v>
      </c>
      <c r="C4261" t="s">
        <v>4337</v>
      </c>
      <c r="D4261" t="s">
        <v>6954</v>
      </c>
      <c r="F4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1">
        <f>Tabla_Consulta_desde_proyectos[[#This Row],[PRYRAhoras]]-Tabla_Consulta_desde_proyectos[[#This Row],[Actuales]]</f>
        <v>0</v>
      </c>
      <c r="H4261">
        <f>LEN(Tabla_Consulta_desde_proyectos[[#This Row],[PRYApath]])/5-1</f>
        <v>1</v>
      </c>
    </row>
    <row r="4262" spans="1:8" hidden="1" x14ac:dyDescent="0.3">
      <c r="A4262" t="s">
        <v>105</v>
      </c>
      <c r="B4262" t="s">
        <v>1085</v>
      </c>
      <c r="C4262" t="s">
        <v>8028</v>
      </c>
      <c r="D4262" t="s">
        <v>7258</v>
      </c>
      <c r="F4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2">
        <f>Tabla_Consulta_desde_proyectos[[#This Row],[PRYRAhoras]]-Tabla_Consulta_desde_proyectos[[#This Row],[Actuales]]</f>
        <v>0</v>
      </c>
      <c r="H4262">
        <f>LEN(Tabla_Consulta_desde_proyectos[[#This Row],[PRYApath]])/5-1</f>
        <v>0</v>
      </c>
    </row>
    <row r="4263" spans="1:8" hidden="1" x14ac:dyDescent="0.3">
      <c r="A4263" t="s">
        <v>105</v>
      </c>
      <c r="B4263" t="s">
        <v>1086</v>
      </c>
      <c r="C4263" t="s">
        <v>326</v>
      </c>
      <c r="D4263" t="s">
        <v>6396</v>
      </c>
      <c r="F4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3">
        <f>Tabla_Consulta_desde_proyectos[[#This Row],[PRYRAhoras]]-Tabla_Consulta_desde_proyectos[[#This Row],[Actuales]]</f>
        <v>0</v>
      </c>
      <c r="H4263">
        <f>LEN(Tabla_Consulta_desde_proyectos[[#This Row],[PRYApath]])/5-1</f>
        <v>1</v>
      </c>
    </row>
    <row r="4264" spans="1:8" hidden="1" x14ac:dyDescent="0.3">
      <c r="A4264" t="s">
        <v>105</v>
      </c>
      <c r="B4264" t="s">
        <v>1097</v>
      </c>
      <c r="C4264" t="s">
        <v>1087</v>
      </c>
      <c r="D4264" t="s">
        <v>6397</v>
      </c>
      <c r="F4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4">
        <f>Tabla_Consulta_desde_proyectos[[#This Row],[PRYRAhoras]]-Tabla_Consulta_desde_proyectos[[#This Row],[Actuales]]</f>
        <v>0</v>
      </c>
      <c r="H4264">
        <f>LEN(Tabla_Consulta_desde_proyectos[[#This Row],[PRYApath]])/5-1</f>
        <v>1</v>
      </c>
    </row>
    <row r="4265" spans="1:8" hidden="1" x14ac:dyDescent="0.3">
      <c r="A4265" t="s">
        <v>105</v>
      </c>
      <c r="B4265" t="s">
        <v>1098</v>
      </c>
      <c r="C4265" t="s">
        <v>1088</v>
      </c>
      <c r="D4265" t="s">
        <v>6398</v>
      </c>
      <c r="F4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5">
        <f>Tabla_Consulta_desde_proyectos[[#This Row],[PRYRAhoras]]-Tabla_Consulta_desde_proyectos[[#This Row],[Actuales]]</f>
        <v>0</v>
      </c>
      <c r="H4265">
        <f>LEN(Tabla_Consulta_desde_proyectos[[#This Row],[PRYApath]])/5-1</f>
        <v>1</v>
      </c>
    </row>
    <row r="4266" spans="1:8" hidden="1" x14ac:dyDescent="0.3">
      <c r="A4266" t="s">
        <v>105</v>
      </c>
      <c r="B4266" t="s">
        <v>1099</v>
      </c>
      <c r="C4266" t="s">
        <v>1092</v>
      </c>
      <c r="D4266" t="s">
        <v>6399</v>
      </c>
      <c r="F4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6">
        <f>Tabla_Consulta_desde_proyectos[[#This Row],[PRYRAhoras]]-Tabla_Consulta_desde_proyectos[[#This Row],[Actuales]]</f>
        <v>0</v>
      </c>
      <c r="H4266">
        <f>LEN(Tabla_Consulta_desde_proyectos[[#This Row],[PRYApath]])/5-1</f>
        <v>1</v>
      </c>
    </row>
    <row r="4267" spans="1:8" hidden="1" x14ac:dyDescent="0.3">
      <c r="A4267" t="s">
        <v>105</v>
      </c>
      <c r="B4267" t="s">
        <v>1100</v>
      </c>
      <c r="C4267" t="s">
        <v>1093</v>
      </c>
      <c r="D4267" t="s">
        <v>6400</v>
      </c>
      <c r="F4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7">
        <f>Tabla_Consulta_desde_proyectos[[#This Row],[PRYRAhoras]]-Tabla_Consulta_desde_proyectos[[#This Row],[Actuales]]</f>
        <v>0</v>
      </c>
      <c r="H4267">
        <f>LEN(Tabla_Consulta_desde_proyectos[[#This Row],[PRYApath]])/5-1</f>
        <v>1</v>
      </c>
    </row>
    <row r="4268" spans="1:8" hidden="1" x14ac:dyDescent="0.3">
      <c r="A4268" t="s">
        <v>105</v>
      </c>
      <c r="B4268" t="s">
        <v>3576</v>
      </c>
      <c r="C4268" t="s">
        <v>1094</v>
      </c>
      <c r="D4268" t="s">
        <v>6401</v>
      </c>
      <c r="F4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8">
        <f>Tabla_Consulta_desde_proyectos[[#This Row],[PRYRAhoras]]-Tabla_Consulta_desde_proyectos[[#This Row],[Actuales]]</f>
        <v>0</v>
      </c>
      <c r="H4268">
        <f>LEN(Tabla_Consulta_desde_proyectos[[#This Row],[PRYApath]])/5-1</f>
        <v>1</v>
      </c>
    </row>
    <row r="4269" spans="1:8" hidden="1" x14ac:dyDescent="0.3">
      <c r="A4269" t="s">
        <v>105</v>
      </c>
      <c r="B4269" t="s">
        <v>3846</v>
      </c>
      <c r="C4269" t="s">
        <v>3904</v>
      </c>
      <c r="D4269" t="s">
        <v>6402</v>
      </c>
      <c r="F4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69">
        <f>Tabla_Consulta_desde_proyectos[[#This Row],[PRYRAhoras]]-Tabla_Consulta_desde_proyectos[[#This Row],[Actuales]]</f>
        <v>0</v>
      </c>
      <c r="H4269">
        <f>LEN(Tabla_Consulta_desde_proyectos[[#This Row],[PRYApath]])/5-1</f>
        <v>1</v>
      </c>
    </row>
    <row r="4270" spans="1:8" hidden="1" x14ac:dyDescent="0.3">
      <c r="A4270" t="s">
        <v>105</v>
      </c>
      <c r="B4270" t="s">
        <v>3577</v>
      </c>
      <c r="C4270" t="s">
        <v>3905</v>
      </c>
      <c r="D4270" t="s">
        <v>6403</v>
      </c>
      <c r="F4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0">
        <f>Tabla_Consulta_desde_proyectos[[#This Row],[PRYRAhoras]]-Tabla_Consulta_desde_proyectos[[#This Row],[Actuales]]</f>
        <v>0</v>
      </c>
      <c r="H4270">
        <f>LEN(Tabla_Consulta_desde_proyectos[[#This Row],[PRYApath]])/5-1</f>
        <v>1</v>
      </c>
    </row>
    <row r="4271" spans="1:8" hidden="1" x14ac:dyDescent="0.3">
      <c r="A4271" t="s">
        <v>105</v>
      </c>
      <c r="B4271" t="s">
        <v>4538</v>
      </c>
      <c r="C4271" t="s">
        <v>4336</v>
      </c>
      <c r="D4271" t="s">
        <v>6405</v>
      </c>
      <c r="F4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1">
        <f>Tabla_Consulta_desde_proyectos[[#This Row],[PRYRAhoras]]-Tabla_Consulta_desde_proyectos[[#This Row],[Actuales]]</f>
        <v>0</v>
      </c>
      <c r="H4271">
        <f>LEN(Tabla_Consulta_desde_proyectos[[#This Row],[PRYApath]])/5-1</f>
        <v>1</v>
      </c>
    </row>
    <row r="4272" spans="1:8" hidden="1" x14ac:dyDescent="0.3">
      <c r="A4272" t="s">
        <v>105</v>
      </c>
      <c r="B4272" t="s">
        <v>7144</v>
      </c>
      <c r="C4272" t="s">
        <v>4337</v>
      </c>
      <c r="D4272" t="s">
        <v>6407</v>
      </c>
      <c r="F4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2">
        <f>Tabla_Consulta_desde_proyectos[[#This Row],[PRYRAhoras]]-Tabla_Consulta_desde_proyectos[[#This Row],[Actuales]]</f>
        <v>0</v>
      </c>
      <c r="H4272">
        <f>LEN(Tabla_Consulta_desde_proyectos[[#This Row],[PRYApath]])/5-1</f>
        <v>1</v>
      </c>
    </row>
    <row r="4273" spans="1:8" hidden="1" x14ac:dyDescent="0.3">
      <c r="A4273" t="s">
        <v>105</v>
      </c>
      <c r="B4273" t="s">
        <v>1089</v>
      </c>
      <c r="C4273" t="s">
        <v>8030</v>
      </c>
      <c r="D4273" t="s">
        <v>8049</v>
      </c>
      <c r="F4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3">
        <f>Tabla_Consulta_desde_proyectos[[#This Row],[PRYRAhoras]]-Tabla_Consulta_desde_proyectos[[#This Row],[Actuales]]</f>
        <v>0</v>
      </c>
      <c r="H4273">
        <f>LEN(Tabla_Consulta_desde_proyectos[[#This Row],[PRYApath]])/5-1</f>
        <v>0</v>
      </c>
    </row>
    <row r="4274" spans="1:8" hidden="1" x14ac:dyDescent="0.3">
      <c r="A4274" t="s">
        <v>105</v>
      </c>
      <c r="B4274" t="s">
        <v>1090</v>
      </c>
      <c r="C4274" t="s">
        <v>326</v>
      </c>
      <c r="D4274" t="s">
        <v>6396</v>
      </c>
      <c r="F4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4">
        <f>Tabla_Consulta_desde_proyectos[[#This Row],[PRYRAhoras]]-Tabla_Consulta_desde_proyectos[[#This Row],[Actuales]]</f>
        <v>0</v>
      </c>
      <c r="H4274">
        <f>LEN(Tabla_Consulta_desde_proyectos[[#This Row],[PRYApath]])/5-1</f>
        <v>1</v>
      </c>
    </row>
    <row r="4275" spans="1:8" hidden="1" x14ac:dyDescent="0.3">
      <c r="A4275" t="s">
        <v>105</v>
      </c>
      <c r="B4275" t="s">
        <v>1091</v>
      </c>
      <c r="C4275" t="s">
        <v>1087</v>
      </c>
      <c r="D4275" t="s">
        <v>6397</v>
      </c>
      <c r="F4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5">
        <f>Tabla_Consulta_desde_proyectos[[#This Row],[PRYRAhoras]]-Tabla_Consulta_desde_proyectos[[#This Row],[Actuales]]</f>
        <v>0</v>
      </c>
      <c r="H4275">
        <f>LEN(Tabla_Consulta_desde_proyectos[[#This Row],[PRYApath]])/5-1</f>
        <v>1</v>
      </c>
    </row>
    <row r="4276" spans="1:8" hidden="1" x14ac:dyDescent="0.3">
      <c r="A4276" t="s">
        <v>105</v>
      </c>
      <c r="B4276" t="s">
        <v>4539</v>
      </c>
      <c r="C4276" t="s">
        <v>1088</v>
      </c>
      <c r="D4276" t="s">
        <v>6398</v>
      </c>
      <c r="F4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6">
        <f>Tabla_Consulta_desde_proyectos[[#This Row],[PRYRAhoras]]-Tabla_Consulta_desde_proyectos[[#This Row],[Actuales]]</f>
        <v>0</v>
      </c>
      <c r="H4276">
        <f>LEN(Tabla_Consulta_desde_proyectos[[#This Row],[PRYApath]])/5-1</f>
        <v>1</v>
      </c>
    </row>
    <row r="4277" spans="1:8" hidden="1" x14ac:dyDescent="0.3">
      <c r="A4277" t="s">
        <v>105</v>
      </c>
      <c r="B4277" t="s">
        <v>4542</v>
      </c>
      <c r="C4277" t="s">
        <v>1092</v>
      </c>
      <c r="D4277" t="s">
        <v>6399</v>
      </c>
      <c r="F4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7">
        <f>Tabla_Consulta_desde_proyectos[[#This Row],[PRYRAhoras]]-Tabla_Consulta_desde_proyectos[[#This Row],[Actuales]]</f>
        <v>0</v>
      </c>
      <c r="H4277">
        <f>LEN(Tabla_Consulta_desde_proyectos[[#This Row],[PRYApath]])/5-1</f>
        <v>1</v>
      </c>
    </row>
    <row r="4278" spans="1:8" hidden="1" x14ac:dyDescent="0.3">
      <c r="A4278" t="s">
        <v>105</v>
      </c>
      <c r="B4278" t="s">
        <v>5386</v>
      </c>
      <c r="C4278" t="s">
        <v>1093</v>
      </c>
      <c r="D4278" t="s">
        <v>6400</v>
      </c>
      <c r="F4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8">
        <f>Tabla_Consulta_desde_proyectos[[#This Row],[PRYRAhoras]]-Tabla_Consulta_desde_proyectos[[#This Row],[Actuales]]</f>
        <v>0</v>
      </c>
      <c r="H4278">
        <f>LEN(Tabla_Consulta_desde_proyectos[[#This Row],[PRYApath]])/5-1</f>
        <v>1</v>
      </c>
    </row>
    <row r="4279" spans="1:8" hidden="1" x14ac:dyDescent="0.3">
      <c r="A4279" t="s">
        <v>105</v>
      </c>
      <c r="B4279" t="s">
        <v>4965</v>
      </c>
      <c r="C4279" t="s">
        <v>1094</v>
      </c>
      <c r="D4279" t="s">
        <v>6401</v>
      </c>
      <c r="F4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79">
        <f>Tabla_Consulta_desde_proyectos[[#This Row],[PRYRAhoras]]-Tabla_Consulta_desde_proyectos[[#This Row],[Actuales]]</f>
        <v>0</v>
      </c>
      <c r="H4279">
        <f>LEN(Tabla_Consulta_desde_proyectos[[#This Row],[PRYApath]])/5-1</f>
        <v>1</v>
      </c>
    </row>
    <row r="4280" spans="1:8" hidden="1" x14ac:dyDescent="0.3">
      <c r="A4280" t="s">
        <v>105</v>
      </c>
      <c r="B4280" t="s">
        <v>4966</v>
      </c>
      <c r="C4280" t="s">
        <v>3904</v>
      </c>
      <c r="D4280" t="s">
        <v>6402</v>
      </c>
      <c r="F4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0">
        <f>Tabla_Consulta_desde_proyectos[[#This Row],[PRYRAhoras]]-Tabla_Consulta_desde_proyectos[[#This Row],[Actuales]]</f>
        <v>0</v>
      </c>
      <c r="H4280">
        <f>LEN(Tabla_Consulta_desde_proyectos[[#This Row],[PRYApath]])/5-1</f>
        <v>1</v>
      </c>
    </row>
    <row r="4281" spans="1:8" hidden="1" x14ac:dyDescent="0.3">
      <c r="A4281" t="s">
        <v>105</v>
      </c>
      <c r="B4281" t="s">
        <v>4969</v>
      </c>
      <c r="C4281" t="s">
        <v>3905</v>
      </c>
      <c r="D4281" t="s">
        <v>6403</v>
      </c>
      <c r="F4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1">
        <f>Tabla_Consulta_desde_proyectos[[#This Row],[PRYRAhoras]]-Tabla_Consulta_desde_proyectos[[#This Row],[Actuales]]</f>
        <v>0</v>
      </c>
      <c r="H4281">
        <f>LEN(Tabla_Consulta_desde_proyectos[[#This Row],[PRYApath]])/5-1</f>
        <v>1</v>
      </c>
    </row>
    <row r="4282" spans="1:8" hidden="1" x14ac:dyDescent="0.3">
      <c r="A4282" t="s">
        <v>105</v>
      </c>
      <c r="B4282" t="s">
        <v>6404</v>
      </c>
      <c r="C4282" t="s">
        <v>4336</v>
      </c>
      <c r="D4282" t="s">
        <v>6405</v>
      </c>
      <c r="F4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2">
        <f>Tabla_Consulta_desde_proyectos[[#This Row],[PRYRAhoras]]-Tabla_Consulta_desde_proyectos[[#This Row],[Actuales]]</f>
        <v>0</v>
      </c>
      <c r="H4282">
        <f>LEN(Tabla_Consulta_desde_proyectos[[#This Row],[PRYApath]])/5-1</f>
        <v>1</v>
      </c>
    </row>
    <row r="4283" spans="1:8" hidden="1" x14ac:dyDescent="0.3">
      <c r="A4283" t="s">
        <v>105</v>
      </c>
      <c r="B4283" t="s">
        <v>6406</v>
      </c>
      <c r="C4283" t="s">
        <v>4337</v>
      </c>
      <c r="D4283" t="s">
        <v>6407</v>
      </c>
      <c r="F4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3">
        <f>Tabla_Consulta_desde_proyectos[[#This Row],[PRYRAhoras]]-Tabla_Consulta_desde_proyectos[[#This Row],[Actuales]]</f>
        <v>0</v>
      </c>
      <c r="H4283">
        <f>LEN(Tabla_Consulta_desde_proyectos[[#This Row],[PRYApath]])/5-1</f>
        <v>1</v>
      </c>
    </row>
    <row r="4284" spans="1:8" hidden="1" x14ac:dyDescent="0.3">
      <c r="A4284" t="s">
        <v>105</v>
      </c>
      <c r="B4284" t="s">
        <v>1095</v>
      </c>
      <c r="C4284" t="s">
        <v>8032</v>
      </c>
      <c r="D4284" t="s">
        <v>8050</v>
      </c>
      <c r="F4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4">
        <f>Tabla_Consulta_desde_proyectos[[#This Row],[PRYRAhoras]]-Tabla_Consulta_desde_proyectos[[#This Row],[Actuales]]</f>
        <v>0</v>
      </c>
      <c r="H4284">
        <f>LEN(Tabla_Consulta_desde_proyectos[[#This Row],[PRYApath]])/5-1</f>
        <v>0</v>
      </c>
    </row>
    <row r="4285" spans="1:8" hidden="1" x14ac:dyDescent="0.3">
      <c r="A4285" t="s">
        <v>105</v>
      </c>
      <c r="B4285" t="s">
        <v>1096</v>
      </c>
      <c r="C4285" t="s">
        <v>326</v>
      </c>
      <c r="D4285" t="s">
        <v>6396</v>
      </c>
      <c r="F4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5">
        <f>Tabla_Consulta_desde_proyectos[[#This Row],[PRYRAhoras]]-Tabla_Consulta_desde_proyectos[[#This Row],[Actuales]]</f>
        <v>0</v>
      </c>
      <c r="H4285">
        <f>LEN(Tabla_Consulta_desde_proyectos[[#This Row],[PRYApath]])/5-1</f>
        <v>1</v>
      </c>
    </row>
    <row r="4286" spans="1:8" hidden="1" x14ac:dyDescent="0.3">
      <c r="A4286" t="s">
        <v>105</v>
      </c>
      <c r="B4286" t="s">
        <v>3515</v>
      </c>
      <c r="C4286" t="s">
        <v>1087</v>
      </c>
      <c r="D4286" t="s">
        <v>6397</v>
      </c>
      <c r="F4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6">
        <f>Tabla_Consulta_desde_proyectos[[#This Row],[PRYRAhoras]]-Tabla_Consulta_desde_proyectos[[#This Row],[Actuales]]</f>
        <v>0</v>
      </c>
      <c r="H4286">
        <f>LEN(Tabla_Consulta_desde_proyectos[[#This Row],[PRYApath]])/5-1</f>
        <v>1</v>
      </c>
    </row>
    <row r="4287" spans="1:8" hidden="1" x14ac:dyDescent="0.3">
      <c r="A4287" t="s">
        <v>105</v>
      </c>
      <c r="B4287" t="s">
        <v>3516</v>
      </c>
      <c r="C4287" t="s">
        <v>1088</v>
      </c>
      <c r="D4287" t="s">
        <v>6398</v>
      </c>
      <c r="F4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7">
        <f>Tabla_Consulta_desde_proyectos[[#This Row],[PRYRAhoras]]-Tabla_Consulta_desde_proyectos[[#This Row],[Actuales]]</f>
        <v>0</v>
      </c>
      <c r="H4287">
        <f>LEN(Tabla_Consulta_desde_proyectos[[#This Row],[PRYApath]])/5-1</f>
        <v>1</v>
      </c>
    </row>
    <row r="4288" spans="1:8" hidden="1" x14ac:dyDescent="0.3">
      <c r="A4288" t="s">
        <v>105</v>
      </c>
      <c r="B4288" t="s">
        <v>3517</v>
      </c>
      <c r="C4288" t="s">
        <v>1092</v>
      </c>
      <c r="D4288" t="s">
        <v>6399</v>
      </c>
      <c r="F4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8">
        <f>Tabla_Consulta_desde_proyectos[[#This Row],[PRYRAhoras]]-Tabla_Consulta_desde_proyectos[[#This Row],[Actuales]]</f>
        <v>0</v>
      </c>
      <c r="H4288">
        <f>LEN(Tabla_Consulta_desde_proyectos[[#This Row],[PRYApath]])/5-1</f>
        <v>1</v>
      </c>
    </row>
    <row r="4289" spans="1:8" hidden="1" x14ac:dyDescent="0.3">
      <c r="A4289" t="s">
        <v>105</v>
      </c>
      <c r="B4289" t="s">
        <v>5507</v>
      </c>
      <c r="C4289" t="s">
        <v>1093</v>
      </c>
      <c r="D4289" t="s">
        <v>6400</v>
      </c>
      <c r="F4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89">
        <f>Tabla_Consulta_desde_proyectos[[#This Row],[PRYRAhoras]]-Tabla_Consulta_desde_proyectos[[#This Row],[Actuales]]</f>
        <v>0</v>
      </c>
      <c r="H4289">
        <f>LEN(Tabla_Consulta_desde_proyectos[[#This Row],[PRYApath]])/5-1</f>
        <v>1</v>
      </c>
    </row>
    <row r="4290" spans="1:8" hidden="1" x14ac:dyDescent="0.3">
      <c r="A4290" t="s">
        <v>105</v>
      </c>
      <c r="B4290" t="s">
        <v>5003</v>
      </c>
      <c r="C4290" t="s">
        <v>1094</v>
      </c>
      <c r="D4290" t="s">
        <v>6401</v>
      </c>
      <c r="F4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0">
        <f>Tabla_Consulta_desde_proyectos[[#This Row],[PRYRAhoras]]-Tabla_Consulta_desde_proyectos[[#This Row],[Actuales]]</f>
        <v>0</v>
      </c>
      <c r="H4290">
        <f>LEN(Tabla_Consulta_desde_proyectos[[#This Row],[PRYApath]])/5-1</f>
        <v>1</v>
      </c>
    </row>
    <row r="4291" spans="1:8" hidden="1" x14ac:dyDescent="0.3">
      <c r="A4291" t="s">
        <v>105</v>
      </c>
      <c r="B4291" t="s">
        <v>5005</v>
      </c>
      <c r="C4291" t="s">
        <v>3904</v>
      </c>
      <c r="D4291" t="s">
        <v>6402</v>
      </c>
      <c r="F4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1">
        <f>Tabla_Consulta_desde_proyectos[[#This Row],[PRYRAhoras]]-Tabla_Consulta_desde_proyectos[[#This Row],[Actuales]]</f>
        <v>0</v>
      </c>
      <c r="H4291">
        <f>LEN(Tabla_Consulta_desde_proyectos[[#This Row],[PRYApath]])/5-1</f>
        <v>1</v>
      </c>
    </row>
    <row r="4292" spans="1:8" hidden="1" x14ac:dyDescent="0.3">
      <c r="A4292" t="s">
        <v>105</v>
      </c>
      <c r="B4292" t="s">
        <v>5006</v>
      </c>
      <c r="C4292" t="s">
        <v>3905</v>
      </c>
      <c r="D4292" t="s">
        <v>6403</v>
      </c>
      <c r="F4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2">
        <f>Tabla_Consulta_desde_proyectos[[#This Row],[PRYRAhoras]]-Tabla_Consulta_desde_proyectos[[#This Row],[Actuales]]</f>
        <v>0</v>
      </c>
      <c r="H4292">
        <f>LEN(Tabla_Consulta_desde_proyectos[[#This Row],[PRYApath]])/5-1</f>
        <v>1</v>
      </c>
    </row>
    <row r="4293" spans="1:8" hidden="1" x14ac:dyDescent="0.3">
      <c r="A4293" t="s">
        <v>105</v>
      </c>
      <c r="B4293" t="s">
        <v>6410</v>
      </c>
      <c r="C4293" t="s">
        <v>4336</v>
      </c>
      <c r="D4293" t="s">
        <v>6405</v>
      </c>
      <c r="F4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3">
        <f>Tabla_Consulta_desde_proyectos[[#This Row],[PRYRAhoras]]-Tabla_Consulta_desde_proyectos[[#This Row],[Actuales]]</f>
        <v>0</v>
      </c>
      <c r="H4293">
        <f>LEN(Tabla_Consulta_desde_proyectos[[#This Row],[PRYApath]])/5-1</f>
        <v>1</v>
      </c>
    </row>
    <row r="4294" spans="1:8" hidden="1" x14ac:dyDescent="0.3">
      <c r="A4294" t="s">
        <v>105</v>
      </c>
      <c r="B4294" t="s">
        <v>6411</v>
      </c>
      <c r="C4294" t="s">
        <v>4337</v>
      </c>
      <c r="D4294" t="s">
        <v>6407</v>
      </c>
      <c r="F4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4">
        <f>Tabla_Consulta_desde_proyectos[[#This Row],[PRYRAhoras]]-Tabla_Consulta_desde_proyectos[[#This Row],[Actuales]]</f>
        <v>0</v>
      </c>
      <c r="H4294">
        <f>LEN(Tabla_Consulta_desde_proyectos[[#This Row],[PRYApath]])/5-1</f>
        <v>1</v>
      </c>
    </row>
    <row r="4295" spans="1:8" hidden="1" x14ac:dyDescent="0.3">
      <c r="A4295" t="s">
        <v>105</v>
      </c>
      <c r="B4295" t="s">
        <v>3877</v>
      </c>
      <c r="C4295" t="s">
        <v>8034</v>
      </c>
      <c r="D4295" t="s">
        <v>8051</v>
      </c>
      <c r="F4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5">
        <f>Tabla_Consulta_desde_proyectos[[#This Row],[PRYRAhoras]]-Tabla_Consulta_desde_proyectos[[#This Row],[Actuales]]</f>
        <v>0</v>
      </c>
      <c r="H4295">
        <f>LEN(Tabla_Consulta_desde_proyectos[[#This Row],[PRYApath]])/5-1</f>
        <v>0</v>
      </c>
    </row>
    <row r="4296" spans="1:8" hidden="1" x14ac:dyDescent="0.3">
      <c r="A4296" t="s">
        <v>105</v>
      </c>
      <c r="B4296" t="s">
        <v>3874</v>
      </c>
      <c r="C4296" t="s">
        <v>326</v>
      </c>
      <c r="D4296" t="s">
        <v>6396</v>
      </c>
      <c r="F4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6">
        <f>Tabla_Consulta_desde_proyectos[[#This Row],[PRYRAhoras]]-Tabla_Consulta_desde_proyectos[[#This Row],[Actuales]]</f>
        <v>0</v>
      </c>
      <c r="H4296">
        <f>LEN(Tabla_Consulta_desde_proyectos[[#This Row],[PRYApath]])/5-1</f>
        <v>1</v>
      </c>
    </row>
    <row r="4297" spans="1:8" hidden="1" x14ac:dyDescent="0.3">
      <c r="A4297" t="s">
        <v>105</v>
      </c>
      <c r="B4297" t="s">
        <v>4460</v>
      </c>
      <c r="C4297" t="s">
        <v>1087</v>
      </c>
      <c r="D4297" t="s">
        <v>6397</v>
      </c>
      <c r="F4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7">
        <f>Tabla_Consulta_desde_proyectos[[#This Row],[PRYRAhoras]]-Tabla_Consulta_desde_proyectos[[#This Row],[Actuales]]</f>
        <v>0</v>
      </c>
      <c r="H4297">
        <f>LEN(Tabla_Consulta_desde_proyectos[[#This Row],[PRYApath]])/5-1</f>
        <v>1</v>
      </c>
    </row>
    <row r="4298" spans="1:8" hidden="1" x14ac:dyDescent="0.3">
      <c r="A4298" t="s">
        <v>105</v>
      </c>
      <c r="B4298" t="s">
        <v>4470</v>
      </c>
      <c r="C4298" t="s">
        <v>1088</v>
      </c>
      <c r="D4298" t="s">
        <v>6398</v>
      </c>
      <c r="F4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8">
        <f>Tabla_Consulta_desde_proyectos[[#This Row],[PRYRAhoras]]-Tabla_Consulta_desde_proyectos[[#This Row],[Actuales]]</f>
        <v>0</v>
      </c>
      <c r="H4298">
        <f>LEN(Tabla_Consulta_desde_proyectos[[#This Row],[PRYApath]])/5-1</f>
        <v>1</v>
      </c>
    </row>
    <row r="4299" spans="1:8" hidden="1" x14ac:dyDescent="0.3">
      <c r="A4299" t="s">
        <v>105</v>
      </c>
      <c r="B4299" t="s">
        <v>4481</v>
      </c>
      <c r="C4299" t="s">
        <v>1092</v>
      </c>
      <c r="D4299" t="s">
        <v>6399</v>
      </c>
      <c r="F4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299">
        <f>Tabla_Consulta_desde_proyectos[[#This Row],[PRYRAhoras]]-Tabla_Consulta_desde_proyectos[[#This Row],[Actuales]]</f>
        <v>0</v>
      </c>
      <c r="H4299">
        <f>LEN(Tabla_Consulta_desde_proyectos[[#This Row],[PRYApath]])/5-1</f>
        <v>1</v>
      </c>
    </row>
    <row r="4300" spans="1:8" hidden="1" x14ac:dyDescent="0.3">
      <c r="A4300" t="s">
        <v>105</v>
      </c>
      <c r="B4300" t="s">
        <v>4489</v>
      </c>
      <c r="C4300" t="s">
        <v>1093</v>
      </c>
      <c r="D4300" t="s">
        <v>6400</v>
      </c>
      <c r="F4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0">
        <f>Tabla_Consulta_desde_proyectos[[#This Row],[PRYRAhoras]]-Tabla_Consulta_desde_proyectos[[#This Row],[Actuales]]</f>
        <v>0</v>
      </c>
      <c r="H4300">
        <f>LEN(Tabla_Consulta_desde_proyectos[[#This Row],[PRYApath]])/5-1</f>
        <v>1</v>
      </c>
    </row>
    <row r="4301" spans="1:8" hidden="1" x14ac:dyDescent="0.3">
      <c r="A4301" t="s">
        <v>105</v>
      </c>
      <c r="B4301" t="s">
        <v>5636</v>
      </c>
      <c r="C4301" t="s">
        <v>1094</v>
      </c>
      <c r="D4301" t="s">
        <v>6401</v>
      </c>
      <c r="F4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1">
        <f>Tabla_Consulta_desde_proyectos[[#This Row],[PRYRAhoras]]-Tabla_Consulta_desde_proyectos[[#This Row],[Actuales]]</f>
        <v>0</v>
      </c>
      <c r="H4301">
        <f>LEN(Tabla_Consulta_desde_proyectos[[#This Row],[PRYApath]])/5-1</f>
        <v>1</v>
      </c>
    </row>
    <row r="4302" spans="1:8" hidden="1" x14ac:dyDescent="0.3">
      <c r="A4302" t="s">
        <v>105</v>
      </c>
      <c r="B4302" t="s">
        <v>5637</v>
      </c>
      <c r="C4302" t="s">
        <v>3904</v>
      </c>
      <c r="D4302" t="s">
        <v>6402</v>
      </c>
      <c r="F4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2">
        <f>Tabla_Consulta_desde_proyectos[[#This Row],[PRYRAhoras]]-Tabla_Consulta_desde_proyectos[[#This Row],[Actuales]]</f>
        <v>0</v>
      </c>
      <c r="H4302">
        <f>LEN(Tabla_Consulta_desde_proyectos[[#This Row],[PRYApath]])/5-1</f>
        <v>1</v>
      </c>
    </row>
    <row r="4303" spans="1:8" hidden="1" x14ac:dyDescent="0.3">
      <c r="A4303" t="s">
        <v>105</v>
      </c>
      <c r="B4303" t="s">
        <v>5638</v>
      </c>
      <c r="C4303" t="s">
        <v>3905</v>
      </c>
      <c r="D4303" t="s">
        <v>6403</v>
      </c>
      <c r="F4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3">
        <f>Tabla_Consulta_desde_proyectos[[#This Row],[PRYRAhoras]]-Tabla_Consulta_desde_proyectos[[#This Row],[Actuales]]</f>
        <v>0</v>
      </c>
      <c r="H4303">
        <f>LEN(Tabla_Consulta_desde_proyectos[[#This Row],[PRYApath]])/5-1</f>
        <v>1</v>
      </c>
    </row>
    <row r="4304" spans="1:8" hidden="1" x14ac:dyDescent="0.3">
      <c r="A4304" t="s">
        <v>105</v>
      </c>
      <c r="B4304" t="s">
        <v>5690</v>
      </c>
      <c r="C4304" t="s">
        <v>4336</v>
      </c>
      <c r="D4304" t="s">
        <v>6405</v>
      </c>
      <c r="F4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4">
        <f>Tabla_Consulta_desde_proyectos[[#This Row],[PRYRAhoras]]-Tabla_Consulta_desde_proyectos[[#This Row],[Actuales]]</f>
        <v>0</v>
      </c>
      <c r="H4304">
        <f>LEN(Tabla_Consulta_desde_proyectos[[#This Row],[PRYApath]])/5-1</f>
        <v>1</v>
      </c>
    </row>
    <row r="4305" spans="1:8" hidden="1" x14ac:dyDescent="0.3">
      <c r="A4305" t="s">
        <v>105</v>
      </c>
      <c r="B4305" t="s">
        <v>4956</v>
      </c>
      <c r="C4305" t="s">
        <v>4337</v>
      </c>
      <c r="D4305" t="s">
        <v>6407</v>
      </c>
      <c r="F4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5">
        <f>Tabla_Consulta_desde_proyectos[[#This Row],[PRYRAhoras]]-Tabla_Consulta_desde_proyectos[[#This Row],[Actuales]]</f>
        <v>0</v>
      </c>
      <c r="H4305">
        <f>LEN(Tabla_Consulta_desde_proyectos[[#This Row],[PRYApath]])/5-1</f>
        <v>1</v>
      </c>
    </row>
    <row r="4306" spans="1:8" hidden="1" x14ac:dyDescent="0.3">
      <c r="A4306" t="s">
        <v>105</v>
      </c>
      <c r="B4306" t="s">
        <v>4550</v>
      </c>
      <c r="C4306" t="s">
        <v>8036</v>
      </c>
      <c r="D4306" t="s">
        <v>8052</v>
      </c>
      <c r="F4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6">
        <f>Tabla_Consulta_desde_proyectos[[#This Row],[PRYRAhoras]]-Tabla_Consulta_desde_proyectos[[#This Row],[Actuales]]</f>
        <v>0</v>
      </c>
      <c r="H4306">
        <f>LEN(Tabla_Consulta_desde_proyectos[[#This Row],[PRYApath]])/5-1</f>
        <v>0</v>
      </c>
    </row>
    <row r="4307" spans="1:8" hidden="1" x14ac:dyDescent="0.3">
      <c r="A4307" t="s">
        <v>105</v>
      </c>
      <c r="B4307" t="s">
        <v>4551</v>
      </c>
      <c r="C4307" t="s">
        <v>326</v>
      </c>
      <c r="D4307" t="s">
        <v>6396</v>
      </c>
      <c r="F4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7">
        <f>Tabla_Consulta_desde_proyectos[[#This Row],[PRYRAhoras]]-Tabla_Consulta_desde_proyectos[[#This Row],[Actuales]]</f>
        <v>0</v>
      </c>
      <c r="H4307">
        <f>LEN(Tabla_Consulta_desde_proyectos[[#This Row],[PRYApath]])/5-1</f>
        <v>1</v>
      </c>
    </row>
    <row r="4308" spans="1:8" hidden="1" x14ac:dyDescent="0.3">
      <c r="A4308" t="s">
        <v>105</v>
      </c>
      <c r="B4308" t="s">
        <v>5195</v>
      </c>
      <c r="C4308" t="s">
        <v>1087</v>
      </c>
      <c r="D4308" t="s">
        <v>6397</v>
      </c>
      <c r="F4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8">
        <f>Tabla_Consulta_desde_proyectos[[#This Row],[PRYRAhoras]]-Tabla_Consulta_desde_proyectos[[#This Row],[Actuales]]</f>
        <v>0</v>
      </c>
      <c r="H4308">
        <f>LEN(Tabla_Consulta_desde_proyectos[[#This Row],[PRYApath]])/5-1</f>
        <v>1</v>
      </c>
    </row>
    <row r="4309" spans="1:8" hidden="1" x14ac:dyDescent="0.3">
      <c r="A4309" t="s">
        <v>105</v>
      </c>
      <c r="B4309" t="s">
        <v>4959</v>
      </c>
      <c r="C4309" t="s">
        <v>1088</v>
      </c>
      <c r="D4309" t="s">
        <v>6398</v>
      </c>
      <c r="F4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09">
        <f>Tabla_Consulta_desde_proyectos[[#This Row],[PRYRAhoras]]-Tabla_Consulta_desde_proyectos[[#This Row],[Actuales]]</f>
        <v>0</v>
      </c>
      <c r="H4309">
        <f>LEN(Tabla_Consulta_desde_proyectos[[#This Row],[PRYApath]])/5-1</f>
        <v>1</v>
      </c>
    </row>
    <row r="4310" spans="1:8" hidden="1" x14ac:dyDescent="0.3">
      <c r="A4310" t="s">
        <v>105</v>
      </c>
      <c r="B4310" t="s">
        <v>5510</v>
      </c>
      <c r="C4310" t="s">
        <v>1092</v>
      </c>
      <c r="D4310" t="s">
        <v>6399</v>
      </c>
      <c r="F4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0">
        <f>Tabla_Consulta_desde_proyectos[[#This Row],[PRYRAhoras]]-Tabla_Consulta_desde_proyectos[[#This Row],[Actuales]]</f>
        <v>0</v>
      </c>
      <c r="H4310">
        <f>LEN(Tabla_Consulta_desde_proyectos[[#This Row],[PRYApath]])/5-1</f>
        <v>1</v>
      </c>
    </row>
    <row r="4311" spans="1:8" hidden="1" x14ac:dyDescent="0.3">
      <c r="A4311" t="s">
        <v>105</v>
      </c>
      <c r="B4311" t="s">
        <v>5512</v>
      </c>
      <c r="C4311" t="s">
        <v>1093</v>
      </c>
      <c r="D4311" t="s">
        <v>6400</v>
      </c>
      <c r="F4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1">
        <f>Tabla_Consulta_desde_proyectos[[#This Row],[PRYRAhoras]]-Tabla_Consulta_desde_proyectos[[#This Row],[Actuales]]</f>
        <v>0</v>
      </c>
      <c r="H4311">
        <f>LEN(Tabla_Consulta_desde_proyectos[[#This Row],[PRYApath]])/5-1</f>
        <v>1</v>
      </c>
    </row>
    <row r="4312" spans="1:8" hidden="1" x14ac:dyDescent="0.3">
      <c r="A4312" t="s">
        <v>105</v>
      </c>
      <c r="B4312" t="s">
        <v>5198</v>
      </c>
      <c r="C4312" t="s">
        <v>1094</v>
      </c>
      <c r="D4312" t="s">
        <v>6401</v>
      </c>
      <c r="F4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2">
        <f>Tabla_Consulta_desde_proyectos[[#This Row],[PRYRAhoras]]-Tabla_Consulta_desde_proyectos[[#This Row],[Actuales]]</f>
        <v>0</v>
      </c>
      <c r="H4312">
        <f>LEN(Tabla_Consulta_desde_proyectos[[#This Row],[PRYApath]])/5-1</f>
        <v>1</v>
      </c>
    </row>
    <row r="4313" spans="1:8" hidden="1" x14ac:dyDescent="0.3">
      <c r="A4313" t="s">
        <v>105</v>
      </c>
      <c r="B4313" t="s">
        <v>4962</v>
      </c>
      <c r="C4313" t="s">
        <v>3904</v>
      </c>
      <c r="D4313" t="s">
        <v>6402</v>
      </c>
      <c r="F4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3">
        <f>Tabla_Consulta_desde_proyectos[[#This Row],[PRYRAhoras]]-Tabla_Consulta_desde_proyectos[[#This Row],[Actuales]]</f>
        <v>0</v>
      </c>
      <c r="H4313">
        <f>LEN(Tabla_Consulta_desde_proyectos[[#This Row],[PRYApath]])/5-1</f>
        <v>1</v>
      </c>
    </row>
    <row r="4314" spans="1:8" hidden="1" x14ac:dyDescent="0.3">
      <c r="A4314" t="s">
        <v>105</v>
      </c>
      <c r="B4314" t="s">
        <v>5199</v>
      </c>
      <c r="C4314" t="s">
        <v>3905</v>
      </c>
      <c r="D4314" t="s">
        <v>6403</v>
      </c>
      <c r="F4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4">
        <f>Tabla_Consulta_desde_proyectos[[#This Row],[PRYRAhoras]]-Tabla_Consulta_desde_proyectos[[#This Row],[Actuales]]</f>
        <v>0</v>
      </c>
      <c r="H4314">
        <f>LEN(Tabla_Consulta_desde_proyectos[[#This Row],[PRYApath]])/5-1</f>
        <v>1</v>
      </c>
    </row>
    <row r="4315" spans="1:8" hidden="1" x14ac:dyDescent="0.3">
      <c r="A4315" t="s">
        <v>105</v>
      </c>
      <c r="B4315" t="s">
        <v>6322</v>
      </c>
      <c r="C4315" t="s">
        <v>4336</v>
      </c>
      <c r="D4315" t="s">
        <v>6405</v>
      </c>
      <c r="F4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5">
        <f>Tabla_Consulta_desde_proyectos[[#This Row],[PRYRAhoras]]-Tabla_Consulta_desde_proyectos[[#This Row],[Actuales]]</f>
        <v>0</v>
      </c>
      <c r="H4315">
        <f>LEN(Tabla_Consulta_desde_proyectos[[#This Row],[PRYApath]])/5-1</f>
        <v>1</v>
      </c>
    </row>
    <row r="4316" spans="1:8" hidden="1" x14ac:dyDescent="0.3">
      <c r="A4316" t="s">
        <v>105</v>
      </c>
      <c r="B4316" t="s">
        <v>6323</v>
      </c>
      <c r="C4316" t="s">
        <v>4337</v>
      </c>
      <c r="D4316" t="s">
        <v>6407</v>
      </c>
      <c r="F4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6">
        <f>Tabla_Consulta_desde_proyectos[[#This Row],[PRYRAhoras]]-Tabla_Consulta_desde_proyectos[[#This Row],[Actuales]]</f>
        <v>0</v>
      </c>
      <c r="H4316">
        <f>LEN(Tabla_Consulta_desde_proyectos[[#This Row],[PRYApath]])/5-1</f>
        <v>1</v>
      </c>
    </row>
    <row r="4317" spans="1:8" hidden="1" x14ac:dyDescent="0.3">
      <c r="A4317" t="s">
        <v>105</v>
      </c>
      <c r="B4317" t="s">
        <v>4552</v>
      </c>
      <c r="C4317" t="s">
        <v>8038</v>
      </c>
      <c r="D4317" t="s">
        <v>8053</v>
      </c>
      <c r="F4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7">
        <f>Tabla_Consulta_desde_proyectos[[#This Row],[PRYRAhoras]]-Tabla_Consulta_desde_proyectos[[#This Row],[Actuales]]</f>
        <v>0</v>
      </c>
      <c r="H4317">
        <f>LEN(Tabla_Consulta_desde_proyectos[[#This Row],[PRYApath]])/5-1</f>
        <v>0</v>
      </c>
    </row>
    <row r="4318" spans="1:8" hidden="1" x14ac:dyDescent="0.3">
      <c r="A4318" t="s">
        <v>105</v>
      </c>
      <c r="B4318" t="s">
        <v>4527</v>
      </c>
      <c r="C4318" t="s">
        <v>326</v>
      </c>
      <c r="D4318" t="s">
        <v>6396</v>
      </c>
      <c r="F4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8">
        <f>Tabla_Consulta_desde_proyectos[[#This Row],[PRYRAhoras]]-Tabla_Consulta_desde_proyectos[[#This Row],[Actuales]]</f>
        <v>0</v>
      </c>
      <c r="H4318">
        <f>LEN(Tabla_Consulta_desde_proyectos[[#This Row],[PRYApath]])/5-1</f>
        <v>1</v>
      </c>
    </row>
    <row r="4319" spans="1:8" hidden="1" x14ac:dyDescent="0.3">
      <c r="A4319" t="s">
        <v>105</v>
      </c>
      <c r="B4319" t="s">
        <v>4528</v>
      </c>
      <c r="C4319" t="s">
        <v>1087</v>
      </c>
      <c r="D4319" t="s">
        <v>6397</v>
      </c>
      <c r="F4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19">
        <f>Tabla_Consulta_desde_proyectos[[#This Row],[PRYRAhoras]]-Tabla_Consulta_desde_proyectos[[#This Row],[Actuales]]</f>
        <v>0</v>
      </c>
      <c r="H4319">
        <f>LEN(Tabla_Consulta_desde_proyectos[[#This Row],[PRYApath]])/5-1</f>
        <v>1</v>
      </c>
    </row>
    <row r="4320" spans="1:8" hidden="1" x14ac:dyDescent="0.3">
      <c r="A4320" t="s">
        <v>105</v>
      </c>
      <c r="B4320" t="s">
        <v>4529</v>
      </c>
      <c r="C4320" t="s">
        <v>1088</v>
      </c>
      <c r="D4320" t="s">
        <v>6398</v>
      </c>
      <c r="F4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0">
        <f>Tabla_Consulta_desde_proyectos[[#This Row],[PRYRAhoras]]-Tabla_Consulta_desde_proyectos[[#This Row],[Actuales]]</f>
        <v>0</v>
      </c>
      <c r="H4320">
        <f>LEN(Tabla_Consulta_desde_proyectos[[#This Row],[PRYApath]])/5-1</f>
        <v>1</v>
      </c>
    </row>
    <row r="4321" spans="1:8" hidden="1" x14ac:dyDescent="0.3">
      <c r="A4321" t="s">
        <v>105</v>
      </c>
      <c r="B4321" t="s">
        <v>4530</v>
      </c>
      <c r="C4321" t="s">
        <v>1092</v>
      </c>
      <c r="D4321" t="s">
        <v>6399</v>
      </c>
      <c r="F4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1">
        <f>Tabla_Consulta_desde_proyectos[[#This Row],[PRYRAhoras]]-Tabla_Consulta_desde_proyectos[[#This Row],[Actuales]]</f>
        <v>0</v>
      </c>
      <c r="H4321">
        <f>LEN(Tabla_Consulta_desde_proyectos[[#This Row],[PRYApath]])/5-1</f>
        <v>1</v>
      </c>
    </row>
    <row r="4322" spans="1:8" hidden="1" x14ac:dyDescent="0.3">
      <c r="A4322" t="s">
        <v>105</v>
      </c>
      <c r="B4322" t="s">
        <v>4531</v>
      </c>
      <c r="C4322" t="s">
        <v>1093</v>
      </c>
      <c r="D4322" t="s">
        <v>6400</v>
      </c>
      <c r="F4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2">
        <f>Tabla_Consulta_desde_proyectos[[#This Row],[PRYRAhoras]]-Tabla_Consulta_desde_proyectos[[#This Row],[Actuales]]</f>
        <v>0</v>
      </c>
      <c r="H4322">
        <f>LEN(Tabla_Consulta_desde_proyectos[[#This Row],[PRYApath]])/5-1</f>
        <v>1</v>
      </c>
    </row>
    <row r="4323" spans="1:8" hidden="1" x14ac:dyDescent="0.3">
      <c r="A4323" t="s">
        <v>105</v>
      </c>
      <c r="B4323" t="s">
        <v>4532</v>
      </c>
      <c r="C4323" t="s">
        <v>1094</v>
      </c>
      <c r="D4323" t="s">
        <v>6401</v>
      </c>
      <c r="F4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3">
        <f>Tabla_Consulta_desde_proyectos[[#This Row],[PRYRAhoras]]-Tabla_Consulta_desde_proyectos[[#This Row],[Actuales]]</f>
        <v>0</v>
      </c>
      <c r="H4323">
        <f>LEN(Tabla_Consulta_desde_proyectos[[#This Row],[PRYApath]])/5-1</f>
        <v>1</v>
      </c>
    </row>
    <row r="4324" spans="1:8" hidden="1" x14ac:dyDescent="0.3">
      <c r="A4324" t="s">
        <v>105</v>
      </c>
      <c r="B4324" t="s">
        <v>4533</v>
      </c>
      <c r="C4324" t="s">
        <v>3904</v>
      </c>
      <c r="D4324" t="s">
        <v>6402</v>
      </c>
      <c r="F4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4">
        <f>Tabla_Consulta_desde_proyectos[[#This Row],[PRYRAhoras]]-Tabla_Consulta_desde_proyectos[[#This Row],[Actuales]]</f>
        <v>0</v>
      </c>
      <c r="H4324">
        <f>LEN(Tabla_Consulta_desde_proyectos[[#This Row],[PRYApath]])/5-1</f>
        <v>1</v>
      </c>
    </row>
    <row r="4325" spans="1:8" hidden="1" x14ac:dyDescent="0.3">
      <c r="A4325" t="s">
        <v>105</v>
      </c>
      <c r="B4325" t="s">
        <v>4534</v>
      </c>
      <c r="C4325" t="s">
        <v>3905</v>
      </c>
      <c r="D4325" t="s">
        <v>6403</v>
      </c>
      <c r="F4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5">
        <f>Tabla_Consulta_desde_proyectos[[#This Row],[PRYRAhoras]]-Tabla_Consulta_desde_proyectos[[#This Row],[Actuales]]</f>
        <v>0</v>
      </c>
      <c r="H4325">
        <f>LEN(Tabla_Consulta_desde_proyectos[[#This Row],[PRYApath]])/5-1</f>
        <v>1</v>
      </c>
    </row>
    <row r="4326" spans="1:8" hidden="1" x14ac:dyDescent="0.3">
      <c r="A4326" t="s">
        <v>105</v>
      </c>
      <c r="B4326" t="s">
        <v>4535</v>
      </c>
      <c r="C4326" t="s">
        <v>4336</v>
      </c>
      <c r="D4326" t="s">
        <v>6405</v>
      </c>
      <c r="F4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6">
        <f>Tabla_Consulta_desde_proyectos[[#This Row],[PRYRAhoras]]-Tabla_Consulta_desde_proyectos[[#This Row],[Actuales]]</f>
        <v>0</v>
      </c>
      <c r="H4326">
        <f>LEN(Tabla_Consulta_desde_proyectos[[#This Row],[PRYApath]])/5-1</f>
        <v>1</v>
      </c>
    </row>
    <row r="4327" spans="1:8" hidden="1" x14ac:dyDescent="0.3">
      <c r="A4327" t="s">
        <v>105</v>
      </c>
      <c r="B4327" t="s">
        <v>4536</v>
      </c>
      <c r="C4327" t="s">
        <v>4337</v>
      </c>
      <c r="D4327" t="s">
        <v>6407</v>
      </c>
      <c r="F4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7">
        <f>Tabla_Consulta_desde_proyectos[[#This Row],[PRYRAhoras]]-Tabla_Consulta_desde_proyectos[[#This Row],[Actuales]]</f>
        <v>0</v>
      </c>
      <c r="H4327">
        <f>LEN(Tabla_Consulta_desde_proyectos[[#This Row],[PRYApath]])/5-1</f>
        <v>1</v>
      </c>
    </row>
    <row r="4328" spans="1:8" hidden="1" x14ac:dyDescent="0.3">
      <c r="A4328" t="s">
        <v>105</v>
      </c>
      <c r="B4328" t="s">
        <v>6418</v>
      </c>
      <c r="C4328" t="s">
        <v>8039</v>
      </c>
      <c r="D4328" t="s">
        <v>8054</v>
      </c>
      <c r="F4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8">
        <f>Tabla_Consulta_desde_proyectos[[#This Row],[PRYRAhoras]]-Tabla_Consulta_desde_proyectos[[#This Row],[Actuales]]</f>
        <v>0</v>
      </c>
      <c r="H4328">
        <f>LEN(Tabla_Consulta_desde_proyectos[[#This Row],[PRYApath]])/5-1</f>
        <v>0</v>
      </c>
    </row>
    <row r="4329" spans="1:8" hidden="1" x14ac:dyDescent="0.3">
      <c r="A4329" t="s">
        <v>105</v>
      </c>
      <c r="B4329" t="s">
        <v>5029</v>
      </c>
      <c r="C4329" t="s">
        <v>326</v>
      </c>
      <c r="D4329" t="s">
        <v>6396</v>
      </c>
      <c r="F4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29">
        <f>Tabla_Consulta_desde_proyectos[[#This Row],[PRYRAhoras]]-Tabla_Consulta_desde_proyectos[[#This Row],[Actuales]]</f>
        <v>0</v>
      </c>
      <c r="H4329">
        <f>LEN(Tabla_Consulta_desde_proyectos[[#This Row],[PRYApath]])/5-1</f>
        <v>1</v>
      </c>
    </row>
    <row r="4330" spans="1:8" hidden="1" x14ac:dyDescent="0.3">
      <c r="A4330" t="s">
        <v>105</v>
      </c>
      <c r="B4330" t="s">
        <v>5394</v>
      </c>
      <c r="C4330" t="s">
        <v>1087</v>
      </c>
      <c r="D4330" t="s">
        <v>6397</v>
      </c>
      <c r="F4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0">
        <f>Tabla_Consulta_desde_proyectos[[#This Row],[PRYRAhoras]]-Tabla_Consulta_desde_proyectos[[#This Row],[Actuales]]</f>
        <v>0</v>
      </c>
      <c r="H4330">
        <f>LEN(Tabla_Consulta_desde_proyectos[[#This Row],[PRYApath]])/5-1</f>
        <v>1</v>
      </c>
    </row>
    <row r="4331" spans="1:8" hidden="1" x14ac:dyDescent="0.3">
      <c r="A4331" t="s">
        <v>105</v>
      </c>
      <c r="B4331" t="s">
        <v>5030</v>
      </c>
      <c r="C4331" t="s">
        <v>1088</v>
      </c>
      <c r="D4331" t="s">
        <v>6398</v>
      </c>
      <c r="F4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1">
        <f>Tabla_Consulta_desde_proyectos[[#This Row],[PRYRAhoras]]-Tabla_Consulta_desde_proyectos[[#This Row],[Actuales]]</f>
        <v>0</v>
      </c>
      <c r="H4331">
        <f>LEN(Tabla_Consulta_desde_proyectos[[#This Row],[PRYApath]])/5-1</f>
        <v>1</v>
      </c>
    </row>
    <row r="4332" spans="1:8" hidden="1" x14ac:dyDescent="0.3">
      <c r="A4332" t="s">
        <v>105</v>
      </c>
      <c r="B4332" t="s">
        <v>5031</v>
      </c>
      <c r="C4332" t="s">
        <v>1092</v>
      </c>
      <c r="D4332" t="s">
        <v>6399</v>
      </c>
      <c r="F4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2">
        <f>Tabla_Consulta_desde_proyectos[[#This Row],[PRYRAhoras]]-Tabla_Consulta_desde_proyectos[[#This Row],[Actuales]]</f>
        <v>0</v>
      </c>
      <c r="H4332">
        <f>LEN(Tabla_Consulta_desde_proyectos[[#This Row],[PRYApath]])/5-1</f>
        <v>1</v>
      </c>
    </row>
    <row r="4333" spans="1:8" hidden="1" x14ac:dyDescent="0.3">
      <c r="A4333" t="s">
        <v>105</v>
      </c>
      <c r="B4333" t="s">
        <v>5397</v>
      </c>
      <c r="C4333" t="s">
        <v>1093</v>
      </c>
      <c r="D4333" t="s">
        <v>6400</v>
      </c>
      <c r="F4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3">
        <f>Tabla_Consulta_desde_proyectos[[#This Row],[PRYRAhoras]]-Tabla_Consulta_desde_proyectos[[#This Row],[Actuales]]</f>
        <v>0</v>
      </c>
      <c r="H4333">
        <f>LEN(Tabla_Consulta_desde_proyectos[[#This Row],[PRYApath]])/5-1</f>
        <v>1</v>
      </c>
    </row>
    <row r="4334" spans="1:8" hidden="1" x14ac:dyDescent="0.3">
      <c r="A4334" t="s">
        <v>105</v>
      </c>
      <c r="B4334" t="s">
        <v>5398</v>
      </c>
      <c r="C4334" t="s">
        <v>1094</v>
      </c>
      <c r="D4334" t="s">
        <v>6401</v>
      </c>
      <c r="F4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4">
        <f>Tabla_Consulta_desde_proyectos[[#This Row],[PRYRAhoras]]-Tabla_Consulta_desde_proyectos[[#This Row],[Actuales]]</f>
        <v>0</v>
      </c>
      <c r="H4334">
        <f>LEN(Tabla_Consulta_desde_proyectos[[#This Row],[PRYApath]])/5-1</f>
        <v>1</v>
      </c>
    </row>
    <row r="4335" spans="1:8" hidden="1" x14ac:dyDescent="0.3">
      <c r="A4335" t="s">
        <v>105</v>
      </c>
      <c r="B4335" t="s">
        <v>5032</v>
      </c>
      <c r="C4335" t="s">
        <v>3904</v>
      </c>
      <c r="D4335" t="s">
        <v>6402</v>
      </c>
      <c r="F4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5">
        <f>Tabla_Consulta_desde_proyectos[[#This Row],[PRYRAhoras]]-Tabla_Consulta_desde_proyectos[[#This Row],[Actuales]]</f>
        <v>0</v>
      </c>
      <c r="H4335">
        <f>LEN(Tabla_Consulta_desde_proyectos[[#This Row],[PRYApath]])/5-1</f>
        <v>1</v>
      </c>
    </row>
    <row r="4336" spans="1:8" hidden="1" x14ac:dyDescent="0.3">
      <c r="A4336" t="s">
        <v>105</v>
      </c>
      <c r="B4336" t="s">
        <v>5400</v>
      </c>
      <c r="C4336" t="s">
        <v>3905</v>
      </c>
      <c r="D4336" t="s">
        <v>6403</v>
      </c>
      <c r="F4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6">
        <f>Tabla_Consulta_desde_proyectos[[#This Row],[PRYRAhoras]]-Tabla_Consulta_desde_proyectos[[#This Row],[Actuales]]</f>
        <v>0</v>
      </c>
      <c r="H4336">
        <f>LEN(Tabla_Consulta_desde_proyectos[[#This Row],[PRYApath]])/5-1</f>
        <v>1</v>
      </c>
    </row>
    <row r="4337" spans="1:8" hidden="1" x14ac:dyDescent="0.3">
      <c r="A4337" t="s">
        <v>105</v>
      </c>
      <c r="B4337" t="s">
        <v>5033</v>
      </c>
      <c r="C4337" t="s">
        <v>4336</v>
      </c>
      <c r="D4337" t="s">
        <v>6405</v>
      </c>
      <c r="F4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7">
        <f>Tabla_Consulta_desde_proyectos[[#This Row],[PRYRAhoras]]-Tabla_Consulta_desde_proyectos[[#This Row],[Actuales]]</f>
        <v>0</v>
      </c>
      <c r="H4337">
        <f>LEN(Tabla_Consulta_desde_proyectos[[#This Row],[PRYApath]])/5-1</f>
        <v>1</v>
      </c>
    </row>
    <row r="4338" spans="1:8" hidden="1" x14ac:dyDescent="0.3">
      <c r="A4338" t="s">
        <v>105</v>
      </c>
      <c r="B4338" t="s">
        <v>6421</v>
      </c>
      <c r="C4338" t="s">
        <v>4337</v>
      </c>
      <c r="D4338" t="s">
        <v>6407</v>
      </c>
      <c r="F4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8">
        <f>Tabla_Consulta_desde_proyectos[[#This Row],[PRYRAhoras]]-Tabla_Consulta_desde_proyectos[[#This Row],[Actuales]]</f>
        <v>0</v>
      </c>
      <c r="H4338">
        <f>LEN(Tabla_Consulta_desde_proyectos[[#This Row],[PRYApath]])/5-1</f>
        <v>1</v>
      </c>
    </row>
    <row r="4339" spans="1:8" hidden="1" x14ac:dyDescent="0.3">
      <c r="A4339" t="s">
        <v>105</v>
      </c>
      <c r="B4339" t="s">
        <v>6422</v>
      </c>
      <c r="C4339" t="s">
        <v>8041</v>
      </c>
      <c r="D4339" t="s">
        <v>8055</v>
      </c>
      <c r="F4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39">
        <f>Tabla_Consulta_desde_proyectos[[#This Row],[PRYRAhoras]]-Tabla_Consulta_desde_proyectos[[#This Row],[Actuales]]</f>
        <v>0</v>
      </c>
      <c r="H4339">
        <f>LEN(Tabla_Consulta_desde_proyectos[[#This Row],[PRYApath]])/5-1</f>
        <v>0</v>
      </c>
    </row>
    <row r="4340" spans="1:8" hidden="1" x14ac:dyDescent="0.3">
      <c r="A4340" t="s">
        <v>105</v>
      </c>
      <c r="B4340" t="s">
        <v>5951</v>
      </c>
      <c r="C4340" t="s">
        <v>326</v>
      </c>
      <c r="D4340" t="s">
        <v>6396</v>
      </c>
      <c r="F4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0">
        <f>Tabla_Consulta_desde_proyectos[[#This Row],[PRYRAhoras]]-Tabla_Consulta_desde_proyectos[[#This Row],[Actuales]]</f>
        <v>0</v>
      </c>
      <c r="H4340">
        <f>LEN(Tabla_Consulta_desde_proyectos[[#This Row],[PRYApath]])/5-1</f>
        <v>1</v>
      </c>
    </row>
    <row r="4341" spans="1:8" hidden="1" x14ac:dyDescent="0.3">
      <c r="A4341" t="s">
        <v>105</v>
      </c>
      <c r="B4341" t="s">
        <v>5952</v>
      </c>
      <c r="C4341" t="s">
        <v>1087</v>
      </c>
      <c r="D4341" t="s">
        <v>6397</v>
      </c>
      <c r="F4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1">
        <f>Tabla_Consulta_desde_proyectos[[#This Row],[PRYRAhoras]]-Tabla_Consulta_desde_proyectos[[#This Row],[Actuales]]</f>
        <v>0</v>
      </c>
      <c r="H4341">
        <f>LEN(Tabla_Consulta_desde_proyectos[[#This Row],[PRYApath]])/5-1</f>
        <v>1</v>
      </c>
    </row>
    <row r="4342" spans="1:8" hidden="1" x14ac:dyDescent="0.3">
      <c r="A4342" t="s">
        <v>105</v>
      </c>
      <c r="B4342" t="s">
        <v>5953</v>
      </c>
      <c r="C4342" t="s">
        <v>1088</v>
      </c>
      <c r="D4342" t="s">
        <v>6398</v>
      </c>
      <c r="F4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2">
        <f>Tabla_Consulta_desde_proyectos[[#This Row],[PRYRAhoras]]-Tabla_Consulta_desde_proyectos[[#This Row],[Actuales]]</f>
        <v>0</v>
      </c>
      <c r="H4342">
        <f>LEN(Tabla_Consulta_desde_proyectos[[#This Row],[PRYApath]])/5-1</f>
        <v>1</v>
      </c>
    </row>
    <row r="4343" spans="1:8" hidden="1" x14ac:dyDescent="0.3">
      <c r="A4343" t="s">
        <v>105</v>
      </c>
      <c r="B4343" t="s">
        <v>5954</v>
      </c>
      <c r="C4343" t="s">
        <v>1092</v>
      </c>
      <c r="D4343" t="s">
        <v>6399</v>
      </c>
      <c r="F4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3">
        <f>Tabla_Consulta_desde_proyectos[[#This Row],[PRYRAhoras]]-Tabla_Consulta_desde_proyectos[[#This Row],[Actuales]]</f>
        <v>0</v>
      </c>
      <c r="H4343">
        <f>LEN(Tabla_Consulta_desde_proyectos[[#This Row],[PRYApath]])/5-1</f>
        <v>1</v>
      </c>
    </row>
    <row r="4344" spans="1:8" hidden="1" x14ac:dyDescent="0.3">
      <c r="A4344" t="s">
        <v>105</v>
      </c>
      <c r="B4344" t="s">
        <v>5955</v>
      </c>
      <c r="C4344" t="s">
        <v>1093</v>
      </c>
      <c r="D4344" t="s">
        <v>6400</v>
      </c>
      <c r="F4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4">
        <f>Tabla_Consulta_desde_proyectos[[#This Row],[PRYRAhoras]]-Tabla_Consulta_desde_proyectos[[#This Row],[Actuales]]</f>
        <v>0</v>
      </c>
      <c r="H4344">
        <f>LEN(Tabla_Consulta_desde_proyectos[[#This Row],[PRYApath]])/5-1</f>
        <v>1</v>
      </c>
    </row>
    <row r="4345" spans="1:8" hidden="1" x14ac:dyDescent="0.3">
      <c r="A4345" t="s">
        <v>105</v>
      </c>
      <c r="B4345" t="s">
        <v>5956</v>
      </c>
      <c r="C4345" t="s">
        <v>1094</v>
      </c>
      <c r="D4345" t="s">
        <v>6401</v>
      </c>
      <c r="F4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5">
        <f>Tabla_Consulta_desde_proyectos[[#This Row],[PRYRAhoras]]-Tabla_Consulta_desde_proyectos[[#This Row],[Actuales]]</f>
        <v>0</v>
      </c>
      <c r="H4345">
        <f>LEN(Tabla_Consulta_desde_proyectos[[#This Row],[PRYApath]])/5-1</f>
        <v>1</v>
      </c>
    </row>
    <row r="4346" spans="1:8" hidden="1" x14ac:dyDescent="0.3">
      <c r="A4346" t="s">
        <v>105</v>
      </c>
      <c r="B4346" t="s">
        <v>5957</v>
      </c>
      <c r="C4346" t="s">
        <v>3904</v>
      </c>
      <c r="D4346" t="s">
        <v>6402</v>
      </c>
      <c r="F4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6">
        <f>Tabla_Consulta_desde_proyectos[[#This Row],[PRYRAhoras]]-Tabla_Consulta_desde_proyectos[[#This Row],[Actuales]]</f>
        <v>0</v>
      </c>
      <c r="H4346">
        <f>LEN(Tabla_Consulta_desde_proyectos[[#This Row],[PRYApath]])/5-1</f>
        <v>1</v>
      </c>
    </row>
    <row r="4347" spans="1:8" hidden="1" x14ac:dyDescent="0.3">
      <c r="A4347" t="s">
        <v>105</v>
      </c>
      <c r="B4347" t="s">
        <v>5958</v>
      </c>
      <c r="C4347" t="s">
        <v>3905</v>
      </c>
      <c r="D4347" t="s">
        <v>6403</v>
      </c>
      <c r="F4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7">
        <f>Tabla_Consulta_desde_proyectos[[#This Row],[PRYRAhoras]]-Tabla_Consulta_desde_proyectos[[#This Row],[Actuales]]</f>
        <v>0</v>
      </c>
      <c r="H4347">
        <f>LEN(Tabla_Consulta_desde_proyectos[[#This Row],[PRYApath]])/5-1</f>
        <v>1</v>
      </c>
    </row>
    <row r="4348" spans="1:8" hidden="1" x14ac:dyDescent="0.3">
      <c r="A4348" t="s">
        <v>105</v>
      </c>
      <c r="B4348" t="s">
        <v>6425</v>
      </c>
      <c r="C4348" t="s">
        <v>4336</v>
      </c>
      <c r="D4348" t="s">
        <v>6405</v>
      </c>
      <c r="F4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8">
        <f>Tabla_Consulta_desde_proyectos[[#This Row],[PRYRAhoras]]-Tabla_Consulta_desde_proyectos[[#This Row],[Actuales]]</f>
        <v>0</v>
      </c>
      <c r="H4348">
        <f>LEN(Tabla_Consulta_desde_proyectos[[#This Row],[PRYApath]])/5-1</f>
        <v>1</v>
      </c>
    </row>
    <row r="4349" spans="1:8" hidden="1" x14ac:dyDescent="0.3">
      <c r="A4349" t="s">
        <v>105</v>
      </c>
      <c r="B4349" t="s">
        <v>6426</v>
      </c>
      <c r="C4349" t="s">
        <v>4337</v>
      </c>
      <c r="D4349" t="s">
        <v>6407</v>
      </c>
      <c r="F4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49">
        <f>Tabla_Consulta_desde_proyectos[[#This Row],[PRYRAhoras]]-Tabla_Consulta_desde_proyectos[[#This Row],[Actuales]]</f>
        <v>0</v>
      </c>
      <c r="H4349">
        <f>LEN(Tabla_Consulta_desde_proyectos[[#This Row],[PRYApath]])/5-1</f>
        <v>1</v>
      </c>
    </row>
    <row r="4350" spans="1:8" hidden="1" x14ac:dyDescent="0.3">
      <c r="A4350" t="s">
        <v>105</v>
      </c>
      <c r="B4350" t="s">
        <v>6427</v>
      </c>
      <c r="C4350" t="s">
        <v>8043</v>
      </c>
      <c r="D4350" t="s">
        <v>8056</v>
      </c>
      <c r="F4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0">
        <f>Tabla_Consulta_desde_proyectos[[#This Row],[PRYRAhoras]]-Tabla_Consulta_desde_proyectos[[#This Row],[Actuales]]</f>
        <v>0</v>
      </c>
      <c r="H4350">
        <f>LEN(Tabla_Consulta_desde_proyectos[[#This Row],[PRYApath]])/5-1</f>
        <v>0</v>
      </c>
    </row>
    <row r="4351" spans="1:8" hidden="1" x14ac:dyDescent="0.3">
      <c r="A4351" t="s">
        <v>105</v>
      </c>
      <c r="B4351" t="s">
        <v>6430</v>
      </c>
      <c r="C4351" t="s">
        <v>326</v>
      </c>
      <c r="D4351" t="s">
        <v>6396</v>
      </c>
      <c r="F4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1">
        <f>Tabla_Consulta_desde_proyectos[[#This Row],[PRYRAhoras]]-Tabla_Consulta_desde_proyectos[[#This Row],[Actuales]]</f>
        <v>0</v>
      </c>
      <c r="H4351">
        <f>LEN(Tabla_Consulta_desde_proyectos[[#This Row],[PRYApath]])/5-1</f>
        <v>1</v>
      </c>
    </row>
    <row r="4352" spans="1:8" hidden="1" x14ac:dyDescent="0.3">
      <c r="A4352" t="s">
        <v>105</v>
      </c>
      <c r="B4352" t="s">
        <v>6431</v>
      </c>
      <c r="C4352" t="s">
        <v>1087</v>
      </c>
      <c r="D4352" t="s">
        <v>6397</v>
      </c>
      <c r="F4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2">
        <f>Tabla_Consulta_desde_proyectos[[#This Row],[PRYRAhoras]]-Tabla_Consulta_desde_proyectos[[#This Row],[Actuales]]</f>
        <v>0</v>
      </c>
      <c r="H4352">
        <f>LEN(Tabla_Consulta_desde_proyectos[[#This Row],[PRYApath]])/5-1</f>
        <v>1</v>
      </c>
    </row>
    <row r="4353" spans="1:8" hidden="1" x14ac:dyDescent="0.3">
      <c r="A4353" t="s">
        <v>105</v>
      </c>
      <c r="B4353" t="s">
        <v>6136</v>
      </c>
      <c r="C4353" t="s">
        <v>1088</v>
      </c>
      <c r="D4353" t="s">
        <v>6398</v>
      </c>
      <c r="F4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3">
        <f>Tabla_Consulta_desde_proyectos[[#This Row],[PRYRAhoras]]-Tabla_Consulta_desde_proyectos[[#This Row],[Actuales]]</f>
        <v>0</v>
      </c>
      <c r="H4353">
        <f>LEN(Tabla_Consulta_desde_proyectos[[#This Row],[PRYApath]])/5-1</f>
        <v>1</v>
      </c>
    </row>
    <row r="4354" spans="1:8" hidden="1" x14ac:dyDescent="0.3">
      <c r="A4354" t="s">
        <v>105</v>
      </c>
      <c r="B4354" t="s">
        <v>6137</v>
      </c>
      <c r="C4354" t="s">
        <v>1092</v>
      </c>
      <c r="D4354" t="s">
        <v>6399</v>
      </c>
      <c r="F4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4">
        <f>Tabla_Consulta_desde_proyectos[[#This Row],[PRYRAhoras]]-Tabla_Consulta_desde_proyectos[[#This Row],[Actuales]]</f>
        <v>0</v>
      </c>
      <c r="H4354">
        <f>LEN(Tabla_Consulta_desde_proyectos[[#This Row],[PRYApath]])/5-1</f>
        <v>1</v>
      </c>
    </row>
    <row r="4355" spans="1:8" hidden="1" x14ac:dyDescent="0.3">
      <c r="A4355" t="s">
        <v>105</v>
      </c>
      <c r="B4355" t="s">
        <v>6432</v>
      </c>
      <c r="C4355" t="s">
        <v>1093</v>
      </c>
      <c r="D4355" t="s">
        <v>6400</v>
      </c>
      <c r="F4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5">
        <f>Tabla_Consulta_desde_proyectos[[#This Row],[PRYRAhoras]]-Tabla_Consulta_desde_proyectos[[#This Row],[Actuales]]</f>
        <v>0</v>
      </c>
      <c r="H4355">
        <f>LEN(Tabla_Consulta_desde_proyectos[[#This Row],[PRYApath]])/5-1</f>
        <v>1</v>
      </c>
    </row>
    <row r="4356" spans="1:8" hidden="1" x14ac:dyDescent="0.3">
      <c r="A4356" t="s">
        <v>105</v>
      </c>
      <c r="B4356" t="s">
        <v>6433</v>
      </c>
      <c r="C4356" t="s">
        <v>1094</v>
      </c>
      <c r="D4356" t="s">
        <v>6401</v>
      </c>
      <c r="F4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6">
        <f>Tabla_Consulta_desde_proyectos[[#This Row],[PRYRAhoras]]-Tabla_Consulta_desde_proyectos[[#This Row],[Actuales]]</f>
        <v>0</v>
      </c>
      <c r="H4356">
        <f>LEN(Tabla_Consulta_desde_proyectos[[#This Row],[PRYApath]])/5-1</f>
        <v>1</v>
      </c>
    </row>
    <row r="4357" spans="1:8" hidden="1" x14ac:dyDescent="0.3">
      <c r="A4357" t="s">
        <v>105</v>
      </c>
      <c r="B4357" t="s">
        <v>6434</v>
      </c>
      <c r="C4357" t="s">
        <v>3904</v>
      </c>
      <c r="D4357" t="s">
        <v>6402</v>
      </c>
      <c r="F4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7">
        <f>Tabla_Consulta_desde_proyectos[[#This Row],[PRYRAhoras]]-Tabla_Consulta_desde_proyectos[[#This Row],[Actuales]]</f>
        <v>0</v>
      </c>
      <c r="H4357">
        <f>LEN(Tabla_Consulta_desde_proyectos[[#This Row],[PRYApath]])/5-1</f>
        <v>1</v>
      </c>
    </row>
    <row r="4358" spans="1:8" hidden="1" x14ac:dyDescent="0.3">
      <c r="A4358" t="s">
        <v>105</v>
      </c>
      <c r="B4358" t="s">
        <v>6435</v>
      </c>
      <c r="C4358" t="s">
        <v>3905</v>
      </c>
      <c r="D4358" t="s">
        <v>6403</v>
      </c>
      <c r="F4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8">
        <f>Tabla_Consulta_desde_proyectos[[#This Row],[PRYRAhoras]]-Tabla_Consulta_desde_proyectos[[#This Row],[Actuales]]</f>
        <v>0</v>
      </c>
      <c r="H4358">
        <f>LEN(Tabla_Consulta_desde_proyectos[[#This Row],[PRYApath]])/5-1</f>
        <v>1</v>
      </c>
    </row>
    <row r="4359" spans="1:8" hidden="1" x14ac:dyDescent="0.3">
      <c r="A4359" t="s">
        <v>105</v>
      </c>
      <c r="B4359" t="s">
        <v>6436</v>
      </c>
      <c r="C4359" t="s">
        <v>4336</v>
      </c>
      <c r="D4359" t="s">
        <v>6405</v>
      </c>
      <c r="F4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59">
        <f>Tabla_Consulta_desde_proyectos[[#This Row],[PRYRAhoras]]-Tabla_Consulta_desde_proyectos[[#This Row],[Actuales]]</f>
        <v>0</v>
      </c>
      <c r="H4359">
        <f>LEN(Tabla_Consulta_desde_proyectos[[#This Row],[PRYApath]])/5-1</f>
        <v>1</v>
      </c>
    </row>
    <row r="4360" spans="1:8" hidden="1" x14ac:dyDescent="0.3">
      <c r="A4360" t="s">
        <v>105</v>
      </c>
      <c r="B4360" t="s">
        <v>6437</v>
      </c>
      <c r="C4360" t="s">
        <v>4337</v>
      </c>
      <c r="D4360" t="s">
        <v>6407</v>
      </c>
      <c r="F4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0">
        <f>Tabla_Consulta_desde_proyectos[[#This Row],[PRYRAhoras]]-Tabla_Consulta_desde_proyectos[[#This Row],[Actuales]]</f>
        <v>0</v>
      </c>
      <c r="H4360">
        <f>LEN(Tabla_Consulta_desde_proyectos[[#This Row],[PRYApath]])/5-1</f>
        <v>1</v>
      </c>
    </row>
    <row r="4361" spans="1:8" hidden="1" x14ac:dyDescent="0.3">
      <c r="A4361" t="s">
        <v>105</v>
      </c>
      <c r="B4361" t="s">
        <v>6438</v>
      </c>
      <c r="C4361" t="s">
        <v>8045</v>
      </c>
      <c r="D4361" t="s">
        <v>8057</v>
      </c>
      <c r="F4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1">
        <f>Tabla_Consulta_desde_proyectos[[#This Row],[PRYRAhoras]]-Tabla_Consulta_desde_proyectos[[#This Row],[Actuales]]</f>
        <v>0</v>
      </c>
      <c r="H4361">
        <f>LEN(Tabla_Consulta_desde_proyectos[[#This Row],[PRYApath]])/5-1</f>
        <v>0</v>
      </c>
    </row>
    <row r="4362" spans="1:8" hidden="1" x14ac:dyDescent="0.3">
      <c r="A4362" t="s">
        <v>105</v>
      </c>
      <c r="B4362" t="s">
        <v>6441</v>
      </c>
      <c r="C4362" t="s">
        <v>326</v>
      </c>
      <c r="D4362" t="s">
        <v>6396</v>
      </c>
      <c r="F4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2">
        <f>Tabla_Consulta_desde_proyectos[[#This Row],[PRYRAhoras]]-Tabla_Consulta_desde_proyectos[[#This Row],[Actuales]]</f>
        <v>0</v>
      </c>
      <c r="H4362">
        <f>LEN(Tabla_Consulta_desde_proyectos[[#This Row],[PRYApath]])/5-1</f>
        <v>1</v>
      </c>
    </row>
    <row r="4363" spans="1:8" hidden="1" x14ac:dyDescent="0.3">
      <c r="A4363" t="s">
        <v>105</v>
      </c>
      <c r="B4363" t="s">
        <v>6442</v>
      </c>
      <c r="C4363" t="s">
        <v>1087</v>
      </c>
      <c r="D4363" t="s">
        <v>6397</v>
      </c>
      <c r="F4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3">
        <f>Tabla_Consulta_desde_proyectos[[#This Row],[PRYRAhoras]]-Tabla_Consulta_desde_proyectos[[#This Row],[Actuales]]</f>
        <v>0</v>
      </c>
      <c r="H4363">
        <f>LEN(Tabla_Consulta_desde_proyectos[[#This Row],[PRYApath]])/5-1</f>
        <v>1</v>
      </c>
    </row>
    <row r="4364" spans="1:8" hidden="1" x14ac:dyDescent="0.3">
      <c r="A4364" t="s">
        <v>105</v>
      </c>
      <c r="B4364" t="s">
        <v>6443</v>
      </c>
      <c r="C4364" t="s">
        <v>1088</v>
      </c>
      <c r="D4364" t="s">
        <v>6398</v>
      </c>
      <c r="F4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4">
        <f>Tabla_Consulta_desde_proyectos[[#This Row],[PRYRAhoras]]-Tabla_Consulta_desde_proyectos[[#This Row],[Actuales]]</f>
        <v>0</v>
      </c>
      <c r="H4364">
        <f>LEN(Tabla_Consulta_desde_proyectos[[#This Row],[PRYApath]])/5-1</f>
        <v>1</v>
      </c>
    </row>
    <row r="4365" spans="1:8" hidden="1" x14ac:dyDescent="0.3">
      <c r="A4365" t="s">
        <v>105</v>
      </c>
      <c r="B4365" t="s">
        <v>6444</v>
      </c>
      <c r="C4365" t="s">
        <v>1092</v>
      </c>
      <c r="D4365" t="s">
        <v>6399</v>
      </c>
      <c r="F4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5">
        <f>Tabla_Consulta_desde_proyectos[[#This Row],[PRYRAhoras]]-Tabla_Consulta_desde_proyectos[[#This Row],[Actuales]]</f>
        <v>0</v>
      </c>
      <c r="H4365">
        <f>LEN(Tabla_Consulta_desde_proyectos[[#This Row],[PRYApath]])/5-1</f>
        <v>1</v>
      </c>
    </row>
    <row r="4366" spans="1:8" hidden="1" x14ac:dyDescent="0.3">
      <c r="A4366" t="s">
        <v>105</v>
      </c>
      <c r="B4366" t="s">
        <v>6445</v>
      </c>
      <c r="C4366" t="s">
        <v>1093</v>
      </c>
      <c r="D4366" t="s">
        <v>6400</v>
      </c>
      <c r="F4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6">
        <f>Tabla_Consulta_desde_proyectos[[#This Row],[PRYRAhoras]]-Tabla_Consulta_desde_proyectos[[#This Row],[Actuales]]</f>
        <v>0</v>
      </c>
      <c r="H4366">
        <f>LEN(Tabla_Consulta_desde_proyectos[[#This Row],[PRYApath]])/5-1</f>
        <v>1</v>
      </c>
    </row>
    <row r="4367" spans="1:8" hidden="1" x14ac:dyDescent="0.3">
      <c r="A4367" t="s">
        <v>105</v>
      </c>
      <c r="B4367" t="s">
        <v>6446</v>
      </c>
      <c r="C4367" t="s">
        <v>1094</v>
      </c>
      <c r="D4367" t="s">
        <v>6401</v>
      </c>
      <c r="F4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7">
        <f>Tabla_Consulta_desde_proyectos[[#This Row],[PRYRAhoras]]-Tabla_Consulta_desde_proyectos[[#This Row],[Actuales]]</f>
        <v>0</v>
      </c>
      <c r="H4367">
        <f>LEN(Tabla_Consulta_desde_proyectos[[#This Row],[PRYApath]])/5-1</f>
        <v>1</v>
      </c>
    </row>
    <row r="4368" spans="1:8" hidden="1" x14ac:dyDescent="0.3">
      <c r="A4368" t="s">
        <v>105</v>
      </c>
      <c r="B4368" t="s">
        <v>6447</v>
      </c>
      <c r="C4368" t="s">
        <v>3904</v>
      </c>
      <c r="D4368" t="s">
        <v>6402</v>
      </c>
      <c r="F4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8">
        <f>Tabla_Consulta_desde_proyectos[[#This Row],[PRYRAhoras]]-Tabla_Consulta_desde_proyectos[[#This Row],[Actuales]]</f>
        <v>0</v>
      </c>
      <c r="H4368">
        <f>LEN(Tabla_Consulta_desde_proyectos[[#This Row],[PRYApath]])/5-1</f>
        <v>1</v>
      </c>
    </row>
    <row r="4369" spans="1:8" hidden="1" x14ac:dyDescent="0.3">
      <c r="A4369" t="s">
        <v>105</v>
      </c>
      <c r="B4369" t="s">
        <v>6448</v>
      </c>
      <c r="C4369" t="s">
        <v>3905</v>
      </c>
      <c r="D4369" t="s">
        <v>6403</v>
      </c>
      <c r="F4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69">
        <f>Tabla_Consulta_desde_proyectos[[#This Row],[PRYRAhoras]]-Tabla_Consulta_desde_proyectos[[#This Row],[Actuales]]</f>
        <v>0</v>
      </c>
      <c r="H4369">
        <f>LEN(Tabla_Consulta_desde_proyectos[[#This Row],[PRYApath]])/5-1</f>
        <v>1</v>
      </c>
    </row>
    <row r="4370" spans="1:8" hidden="1" x14ac:dyDescent="0.3">
      <c r="A4370" t="s">
        <v>105</v>
      </c>
      <c r="B4370" t="s">
        <v>6449</v>
      </c>
      <c r="C4370" t="s">
        <v>4336</v>
      </c>
      <c r="D4370" t="s">
        <v>6405</v>
      </c>
      <c r="F4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0">
        <f>Tabla_Consulta_desde_proyectos[[#This Row],[PRYRAhoras]]-Tabla_Consulta_desde_proyectos[[#This Row],[Actuales]]</f>
        <v>0</v>
      </c>
      <c r="H4370">
        <f>LEN(Tabla_Consulta_desde_proyectos[[#This Row],[PRYApath]])/5-1</f>
        <v>1</v>
      </c>
    </row>
    <row r="4371" spans="1:8" hidden="1" x14ac:dyDescent="0.3">
      <c r="A4371" t="s">
        <v>105</v>
      </c>
      <c r="B4371" t="s">
        <v>6450</v>
      </c>
      <c r="C4371" t="s">
        <v>4337</v>
      </c>
      <c r="D4371" t="s">
        <v>6407</v>
      </c>
      <c r="F4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1">
        <f>Tabla_Consulta_desde_proyectos[[#This Row],[PRYRAhoras]]-Tabla_Consulta_desde_proyectos[[#This Row],[Actuales]]</f>
        <v>0</v>
      </c>
      <c r="H4371">
        <f>LEN(Tabla_Consulta_desde_proyectos[[#This Row],[PRYApath]])/5-1</f>
        <v>1</v>
      </c>
    </row>
    <row r="4372" spans="1:8" hidden="1" x14ac:dyDescent="0.3">
      <c r="A4372" t="s">
        <v>105</v>
      </c>
      <c r="B4372" t="s">
        <v>6451</v>
      </c>
      <c r="C4372" t="s">
        <v>8047</v>
      </c>
      <c r="D4372" t="s">
        <v>8058</v>
      </c>
      <c r="F4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2">
        <f>Tabla_Consulta_desde_proyectos[[#This Row],[PRYRAhoras]]-Tabla_Consulta_desde_proyectos[[#This Row],[Actuales]]</f>
        <v>0</v>
      </c>
      <c r="H4372">
        <f>LEN(Tabla_Consulta_desde_proyectos[[#This Row],[PRYApath]])/5-1</f>
        <v>0</v>
      </c>
    </row>
    <row r="4373" spans="1:8" hidden="1" x14ac:dyDescent="0.3">
      <c r="A4373" t="s">
        <v>105</v>
      </c>
      <c r="B4373" t="s">
        <v>6454</v>
      </c>
      <c r="C4373" t="s">
        <v>326</v>
      </c>
      <c r="D4373" t="s">
        <v>6396</v>
      </c>
      <c r="F4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3">
        <f>Tabla_Consulta_desde_proyectos[[#This Row],[PRYRAhoras]]-Tabla_Consulta_desde_proyectos[[#This Row],[Actuales]]</f>
        <v>0</v>
      </c>
      <c r="H4373">
        <f>LEN(Tabla_Consulta_desde_proyectos[[#This Row],[PRYApath]])/5-1</f>
        <v>1</v>
      </c>
    </row>
    <row r="4374" spans="1:8" hidden="1" x14ac:dyDescent="0.3">
      <c r="A4374" t="s">
        <v>105</v>
      </c>
      <c r="B4374" t="s">
        <v>6455</v>
      </c>
      <c r="C4374" t="s">
        <v>1087</v>
      </c>
      <c r="D4374" t="s">
        <v>6397</v>
      </c>
      <c r="F4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4">
        <f>Tabla_Consulta_desde_proyectos[[#This Row],[PRYRAhoras]]-Tabla_Consulta_desde_proyectos[[#This Row],[Actuales]]</f>
        <v>0</v>
      </c>
      <c r="H4374">
        <f>LEN(Tabla_Consulta_desde_proyectos[[#This Row],[PRYApath]])/5-1</f>
        <v>1</v>
      </c>
    </row>
    <row r="4375" spans="1:8" hidden="1" x14ac:dyDescent="0.3">
      <c r="A4375" t="s">
        <v>105</v>
      </c>
      <c r="B4375" t="s">
        <v>6138</v>
      </c>
      <c r="C4375" t="s">
        <v>1088</v>
      </c>
      <c r="D4375" t="s">
        <v>6398</v>
      </c>
      <c r="F4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5">
        <f>Tabla_Consulta_desde_proyectos[[#This Row],[PRYRAhoras]]-Tabla_Consulta_desde_proyectos[[#This Row],[Actuales]]</f>
        <v>0</v>
      </c>
      <c r="H4375">
        <f>LEN(Tabla_Consulta_desde_proyectos[[#This Row],[PRYApath]])/5-1</f>
        <v>1</v>
      </c>
    </row>
    <row r="4376" spans="1:8" hidden="1" x14ac:dyDescent="0.3">
      <c r="A4376" t="s">
        <v>105</v>
      </c>
      <c r="B4376" t="s">
        <v>6456</v>
      </c>
      <c r="C4376" t="s">
        <v>1092</v>
      </c>
      <c r="D4376" t="s">
        <v>6399</v>
      </c>
      <c r="F4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6">
        <f>Tabla_Consulta_desde_proyectos[[#This Row],[PRYRAhoras]]-Tabla_Consulta_desde_proyectos[[#This Row],[Actuales]]</f>
        <v>0</v>
      </c>
      <c r="H4376">
        <f>LEN(Tabla_Consulta_desde_proyectos[[#This Row],[PRYApath]])/5-1</f>
        <v>1</v>
      </c>
    </row>
    <row r="4377" spans="1:8" hidden="1" x14ac:dyDescent="0.3">
      <c r="A4377" t="s">
        <v>105</v>
      </c>
      <c r="B4377" t="s">
        <v>6457</v>
      </c>
      <c r="C4377" t="s">
        <v>1093</v>
      </c>
      <c r="D4377" t="s">
        <v>6400</v>
      </c>
      <c r="F4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7">
        <f>Tabla_Consulta_desde_proyectos[[#This Row],[PRYRAhoras]]-Tabla_Consulta_desde_proyectos[[#This Row],[Actuales]]</f>
        <v>0</v>
      </c>
      <c r="H4377">
        <f>LEN(Tabla_Consulta_desde_proyectos[[#This Row],[PRYApath]])/5-1</f>
        <v>1</v>
      </c>
    </row>
    <row r="4378" spans="1:8" hidden="1" x14ac:dyDescent="0.3">
      <c r="A4378" t="s">
        <v>105</v>
      </c>
      <c r="B4378" t="s">
        <v>6458</v>
      </c>
      <c r="C4378" t="s">
        <v>1094</v>
      </c>
      <c r="D4378" t="s">
        <v>6401</v>
      </c>
      <c r="F4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8">
        <f>Tabla_Consulta_desde_proyectos[[#This Row],[PRYRAhoras]]-Tabla_Consulta_desde_proyectos[[#This Row],[Actuales]]</f>
        <v>0</v>
      </c>
      <c r="H4378">
        <f>LEN(Tabla_Consulta_desde_proyectos[[#This Row],[PRYApath]])/5-1</f>
        <v>1</v>
      </c>
    </row>
    <row r="4379" spans="1:8" hidden="1" x14ac:dyDescent="0.3">
      <c r="A4379" t="s">
        <v>105</v>
      </c>
      <c r="B4379" t="s">
        <v>6459</v>
      </c>
      <c r="C4379" t="s">
        <v>3904</v>
      </c>
      <c r="D4379" t="s">
        <v>6402</v>
      </c>
      <c r="F4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79">
        <f>Tabla_Consulta_desde_proyectos[[#This Row],[PRYRAhoras]]-Tabla_Consulta_desde_proyectos[[#This Row],[Actuales]]</f>
        <v>0</v>
      </c>
      <c r="H4379">
        <f>LEN(Tabla_Consulta_desde_proyectos[[#This Row],[PRYApath]])/5-1</f>
        <v>1</v>
      </c>
    </row>
    <row r="4380" spans="1:8" hidden="1" x14ac:dyDescent="0.3">
      <c r="A4380" t="s">
        <v>105</v>
      </c>
      <c r="B4380" t="s">
        <v>6139</v>
      </c>
      <c r="C4380" t="s">
        <v>3905</v>
      </c>
      <c r="D4380" t="s">
        <v>6403</v>
      </c>
      <c r="F4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0">
        <f>Tabla_Consulta_desde_proyectos[[#This Row],[PRYRAhoras]]-Tabla_Consulta_desde_proyectos[[#This Row],[Actuales]]</f>
        <v>0</v>
      </c>
      <c r="H4380">
        <f>LEN(Tabla_Consulta_desde_proyectos[[#This Row],[PRYApath]])/5-1</f>
        <v>1</v>
      </c>
    </row>
    <row r="4381" spans="1:8" hidden="1" x14ac:dyDescent="0.3">
      <c r="A4381" t="s">
        <v>105</v>
      </c>
      <c r="B4381" t="s">
        <v>6460</v>
      </c>
      <c r="C4381" t="s">
        <v>4336</v>
      </c>
      <c r="D4381" t="s">
        <v>6405</v>
      </c>
      <c r="F4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1">
        <f>Tabla_Consulta_desde_proyectos[[#This Row],[PRYRAhoras]]-Tabla_Consulta_desde_proyectos[[#This Row],[Actuales]]</f>
        <v>0</v>
      </c>
      <c r="H4381">
        <f>LEN(Tabla_Consulta_desde_proyectos[[#This Row],[PRYApath]])/5-1</f>
        <v>1</v>
      </c>
    </row>
    <row r="4382" spans="1:8" hidden="1" x14ac:dyDescent="0.3">
      <c r="A4382" t="s">
        <v>105</v>
      </c>
      <c r="B4382" t="s">
        <v>6461</v>
      </c>
      <c r="C4382" t="s">
        <v>4337</v>
      </c>
      <c r="D4382" t="s">
        <v>6407</v>
      </c>
      <c r="F4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2">
        <f>Tabla_Consulta_desde_proyectos[[#This Row],[PRYRAhoras]]-Tabla_Consulta_desde_proyectos[[#This Row],[Actuales]]</f>
        <v>0</v>
      </c>
      <c r="H4382">
        <f>LEN(Tabla_Consulta_desde_proyectos[[#This Row],[PRYApath]])/5-1</f>
        <v>1</v>
      </c>
    </row>
    <row r="4383" spans="1:8" hidden="1" x14ac:dyDescent="0.3">
      <c r="A4383" t="s">
        <v>105</v>
      </c>
      <c r="B4383" t="s">
        <v>6462</v>
      </c>
      <c r="C4383" t="s">
        <v>8059</v>
      </c>
      <c r="D4383" t="s">
        <v>8060</v>
      </c>
      <c r="F43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3">
        <f>Tabla_Consulta_desde_proyectos[[#This Row],[PRYRAhoras]]-Tabla_Consulta_desde_proyectos[[#This Row],[Actuales]]</f>
        <v>0</v>
      </c>
      <c r="H4383">
        <f>LEN(Tabla_Consulta_desde_proyectos[[#This Row],[PRYApath]])/5-1</f>
        <v>0</v>
      </c>
    </row>
    <row r="4384" spans="1:8" hidden="1" x14ac:dyDescent="0.3">
      <c r="A4384" t="s">
        <v>105</v>
      </c>
      <c r="B4384" t="s">
        <v>6465</v>
      </c>
      <c r="C4384" t="s">
        <v>326</v>
      </c>
      <c r="D4384" t="s">
        <v>6396</v>
      </c>
      <c r="F43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4">
        <f>Tabla_Consulta_desde_proyectos[[#This Row],[PRYRAhoras]]-Tabla_Consulta_desde_proyectos[[#This Row],[Actuales]]</f>
        <v>0</v>
      </c>
      <c r="H4384">
        <f>LEN(Tabla_Consulta_desde_proyectos[[#This Row],[PRYApath]])/5-1</f>
        <v>1</v>
      </c>
    </row>
    <row r="4385" spans="1:8" hidden="1" x14ac:dyDescent="0.3">
      <c r="A4385" t="s">
        <v>105</v>
      </c>
      <c r="B4385" t="s">
        <v>6466</v>
      </c>
      <c r="C4385" t="s">
        <v>1087</v>
      </c>
      <c r="D4385" t="s">
        <v>6397</v>
      </c>
      <c r="F43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5">
        <f>Tabla_Consulta_desde_proyectos[[#This Row],[PRYRAhoras]]-Tabla_Consulta_desde_proyectos[[#This Row],[Actuales]]</f>
        <v>0</v>
      </c>
      <c r="H4385">
        <f>LEN(Tabla_Consulta_desde_proyectos[[#This Row],[PRYApath]])/5-1</f>
        <v>1</v>
      </c>
    </row>
    <row r="4386" spans="1:8" hidden="1" x14ac:dyDescent="0.3">
      <c r="A4386" t="s">
        <v>105</v>
      </c>
      <c r="B4386" t="s">
        <v>6467</v>
      </c>
      <c r="C4386" t="s">
        <v>1088</v>
      </c>
      <c r="D4386" t="s">
        <v>6398</v>
      </c>
      <c r="F43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6">
        <f>Tabla_Consulta_desde_proyectos[[#This Row],[PRYRAhoras]]-Tabla_Consulta_desde_proyectos[[#This Row],[Actuales]]</f>
        <v>0</v>
      </c>
      <c r="H4386">
        <f>LEN(Tabla_Consulta_desde_proyectos[[#This Row],[PRYApath]])/5-1</f>
        <v>1</v>
      </c>
    </row>
    <row r="4387" spans="1:8" hidden="1" x14ac:dyDescent="0.3">
      <c r="A4387" t="s">
        <v>105</v>
      </c>
      <c r="B4387" t="s">
        <v>5514</v>
      </c>
      <c r="C4387" t="s">
        <v>1092</v>
      </c>
      <c r="D4387" t="s">
        <v>6399</v>
      </c>
      <c r="F43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7">
        <f>Tabla_Consulta_desde_proyectos[[#This Row],[PRYRAhoras]]-Tabla_Consulta_desde_proyectos[[#This Row],[Actuales]]</f>
        <v>0</v>
      </c>
      <c r="H4387">
        <f>LEN(Tabla_Consulta_desde_proyectos[[#This Row],[PRYApath]])/5-1</f>
        <v>1</v>
      </c>
    </row>
    <row r="4388" spans="1:8" hidden="1" x14ac:dyDescent="0.3">
      <c r="A4388" t="s">
        <v>105</v>
      </c>
      <c r="B4388" t="s">
        <v>5515</v>
      </c>
      <c r="C4388" t="s">
        <v>1093</v>
      </c>
      <c r="D4388" t="s">
        <v>6400</v>
      </c>
      <c r="F43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8">
        <f>Tabla_Consulta_desde_proyectos[[#This Row],[PRYRAhoras]]-Tabla_Consulta_desde_proyectos[[#This Row],[Actuales]]</f>
        <v>0</v>
      </c>
      <c r="H4388">
        <f>LEN(Tabla_Consulta_desde_proyectos[[#This Row],[PRYApath]])/5-1</f>
        <v>1</v>
      </c>
    </row>
    <row r="4389" spans="1:8" hidden="1" x14ac:dyDescent="0.3">
      <c r="A4389" t="s">
        <v>105</v>
      </c>
      <c r="B4389" t="s">
        <v>6468</v>
      </c>
      <c r="C4389" t="s">
        <v>1094</v>
      </c>
      <c r="D4389" t="s">
        <v>6401</v>
      </c>
      <c r="F43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89">
        <f>Tabla_Consulta_desde_proyectos[[#This Row],[PRYRAhoras]]-Tabla_Consulta_desde_proyectos[[#This Row],[Actuales]]</f>
        <v>0</v>
      </c>
      <c r="H4389">
        <f>LEN(Tabla_Consulta_desde_proyectos[[#This Row],[PRYApath]])/5-1</f>
        <v>1</v>
      </c>
    </row>
    <row r="4390" spans="1:8" hidden="1" x14ac:dyDescent="0.3">
      <c r="A4390" t="s">
        <v>105</v>
      </c>
      <c r="B4390" t="s">
        <v>6469</v>
      </c>
      <c r="C4390" t="s">
        <v>3904</v>
      </c>
      <c r="D4390" t="s">
        <v>6402</v>
      </c>
      <c r="F43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0">
        <f>Tabla_Consulta_desde_proyectos[[#This Row],[PRYRAhoras]]-Tabla_Consulta_desde_proyectos[[#This Row],[Actuales]]</f>
        <v>0</v>
      </c>
      <c r="H4390">
        <f>LEN(Tabla_Consulta_desde_proyectos[[#This Row],[PRYApath]])/5-1</f>
        <v>1</v>
      </c>
    </row>
    <row r="4391" spans="1:8" hidden="1" x14ac:dyDescent="0.3">
      <c r="A4391" t="s">
        <v>105</v>
      </c>
      <c r="B4391" t="s">
        <v>6470</v>
      </c>
      <c r="C4391" t="s">
        <v>3905</v>
      </c>
      <c r="D4391" t="s">
        <v>6403</v>
      </c>
      <c r="F43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1">
        <f>Tabla_Consulta_desde_proyectos[[#This Row],[PRYRAhoras]]-Tabla_Consulta_desde_proyectos[[#This Row],[Actuales]]</f>
        <v>0</v>
      </c>
      <c r="H4391">
        <f>LEN(Tabla_Consulta_desde_proyectos[[#This Row],[PRYApath]])/5-1</f>
        <v>1</v>
      </c>
    </row>
    <row r="4392" spans="1:8" hidden="1" x14ac:dyDescent="0.3">
      <c r="A4392" t="s">
        <v>105</v>
      </c>
      <c r="B4392" t="s">
        <v>6471</v>
      </c>
      <c r="C4392" t="s">
        <v>4336</v>
      </c>
      <c r="D4392" t="s">
        <v>6405</v>
      </c>
      <c r="F43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2">
        <f>Tabla_Consulta_desde_proyectos[[#This Row],[PRYRAhoras]]-Tabla_Consulta_desde_proyectos[[#This Row],[Actuales]]</f>
        <v>0</v>
      </c>
      <c r="H4392">
        <f>LEN(Tabla_Consulta_desde_proyectos[[#This Row],[PRYApath]])/5-1</f>
        <v>1</v>
      </c>
    </row>
    <row r="4393" spans="1:8" hidden="1" x14ac:dyDescent="0.3">
      <c r="A4393" t="s">
        <v>105</v>
      </c>
      <c r="B4393" t="s">
        <v>6472</v>
      </c>
      <c r="C4393" t="s">
        <v>4337</v>
      </c>
      <c r="D4393" t="s">
        <v>6407</v>
      </c>
      <c r="F43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3">
        <f>Tabla_Consulta_desde_proyectos[[#This Row],[PRYRAhoras]]-Tabla_Consulta_desde_proyectos[[#This Row],[Actuales]]</f>
        <v>0</v>
      </c>
      <c r="H4393">
        <f>LEN(Tabla_Consulta_desde_proyectos[[#This Row],[PRYApath]])/5-1</f>
        <v>1</v>
      </c>
    </row>
    <row r="4394" spans="1:8" hidden="1" x14ac:dyDescent="0.3">
      <c r="A4394" t="s">
        <v>105</v>
      </c>
      <c r="B4394" t="s">
        <v>6473</v>
      </c>
      <c r="C4394" t="s">
        <v>8061</v>
      </c>
      <c r="D4394" t="s">
        <v>8062</v>
      </c>
      <c r="F43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4">
        <f>Tabla_Consulta_desde_proyectos[[#This Row],[PRYRAhoras]]-Tabla_Consulta_desde_proyectos[[#This Row],[Actuales]]</f>
        <v>0</v>
      </c>
      <c r="H4394">
        <f>LEN(Tabla_Consulta_desde_proyectos[[#This Row],[PRYApath]])/5-1</f>
        <v>0</v>
      </c>
    </row>
    <row r="4395" spans="1:8" hidden="1" x14ac:dyDescent="0.3">
      <c r="A4395" t="s">
        <v>105</v>
      </c>
      <c r="B4395" t="s">
        <v>5014</v>
      </c>
      <c r="C4395" t="s">
        <v>326</v>
      </c>
      <c r="D4395" t="s">
        <v>6396</v>
      </c>
      <c r="F43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5">
        <f>Tabla_Consulta_desde_proyectos[[#This Row],[PRYRAhoras]]-Tabla_Consulta_desde_proyectos[[#This Row],[Actuales]]</f>
        <v>0</v>
      </c>
      <c r="H4395">
        <f>LEN(Tabla_Consulta_desde_proyectos[[#This Row],[PRYApath]])/5-1</f>
        <v>1</v>
      </c>
    </row>
    <row r="4396" spans="1:8" hidden="1" x14ac:dyDescent="0.3">
      <c r="A4396" t="s">
        <v>105</v>
      </c>
      <c r="B4396" t="s">
        <v>6476</v>
      </c>
      <c r="C4396" t="s">
        <v>1087</v>
      </c>
      <c r="D4396" t="s">
        <v>6397</v>
      </c>
      <c r="F43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6">
        <f>Tabla_Consulta_desde_proyectos[[#This Row],[PRYRAhoras]]-Tabla_Consulta_desde_proyectos[[#This Row],[Actuales]]</f>
        <v>0</v>
      </c>
      <c r="H4396">
        <f>LEN(Tabla_Consulta_desde_proyectos[[#This Row],[PRYApath]])/5-1</f>
        <v>1</v>
      </c>
    </row>
    <row r="4397" spans="1:8" hidden="1" x14ac:dyDescent="0.3">
      <c r="A4397" t="s">
        <v>105</v>
      </c>
      <c r="B4397" t="s">
        <v>6477</v>
      </c>
      <c r="C4397" t="s">
        <v>1088</v>
      </c>
      <c r="D4397" t="s">
        <v>6398</v>
      </c>
      <c r="F43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7">
        <f>Tabla_Consulta_desde_proyectos[[#This Row],[PRYRAhoras]]-Tabla_Consulta_desde_proyectos[[#This Row],[Actuales]]</f>
        <v>0</v>
      </c>
      <c r="H4397">
        <f>LEN(Tabla_Consulta_desde_proyectos[[#This Row],[PRYApath]])/5-1</f>
        <v>1</v>
      </c>
    </row>
    <row r="4398" spans="1:8" hidden="1" x14ac:dyDescent="0.3">
      <c r="A4398" t="s">
        <v>105</v>
      </c>
      <c r="B4398" t="s">
        <v>6478</v>
      </c>
      <c r="C4398" t="s">
        <v>1092</v>
      </c>
      <c r="D4398" t="s">
        <v>6399</v>
      </c>
      <c r="F43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8">
        <f>Tabla_Consulta_desde_proyectos[[#This Row],[PRYRAhoras]]-Tabla_Consulta_desde_proyectos[[#This Row],[Actuales]]</f>
        <v>0</v>
      </c>
      <c r="H4398">
        <f>LEN(Tabla_Consulta_desde_proyectos[[#This Row],[PRYApath]])/5-1</f>
        <v>1</v>
      </c>
    </row>
    <row r="4399" spans="1:8" hidden="1" x14ac:dyDescent="0.3">
      <c r="A4399" t="s">
        <v>105</v>
      </c>
      <c r="B4399" t="s">
        <v>6479</v>
      </c>
      <c r="C4399" t="s">
        <v>1093</v>
      </c>
      <c r="D4399" t="s">
        <v>6400</v>
      </c>
      <c r="F43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399">
        <f>Tabla_Consulta_desde_proyectos[[#This Row],[PRYRAhoras]]-Tabla_Consulta_desde_proyectos[[#This Row],[Actuales]]</f>
        <v>0</v>
      </c>
      <c r="H4399">
        <f>LEN(Tabla_Consulta_desde_proyectos[[#This Row],[PRYApath]])/5-1</f>
        <v>1</v>
      </c>
    </row>
    <row r="4400" spans="1:8" hidden="1" x14ac:dyDescent="0.3">
      <c r="A4400" t="s">
        <v>105</v>
      </c>
      <c r="B4400" t="s">
        <v>6480</v>
      </c>
      <c r="C4400" t="s">
        <v>1094</v>
      </c>
      <c r="D4400" t="s">
        <v>6401</v>
      </c>
      <c r="F44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0">
        <f>Tabla_Consulta_desde_proyectos[[#This Row],[PRYRAhoras]]-Tabla_Consulta_desde_proyectos[[#This Row],[Actuales]]</f>
        <v>0</v>
      </c>
      <c r="H4400">
        <f>LEN(Tabla_Consulta_desde_proyectos[[#This Row],[PRYApath]])/5-1</f>
        <v>1</v>
      </c>
    </row>
    <row r="4401" spans="1:8" hidden="1" x14ac:dyDescent="0.3">
      <c r="A4401" t="s">
        <v>105</v>
      </c>
      <c r="B4401" t="s">
        <v>6481</v>
      </c>
      <c r="C4401" t="s">
        <v>3904</v>
      </c>
      <c r="D4401" t="s">
        <v>6402</v>
      </c>
      <c r="F44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1">
        <f>Tabla_Consulta_desde_proyectos[[#This Row],[PRYRAhoras]]-Tabla_Consulta_desde_proyectos[[#This Row],[Actuales]]</f>
        <v>0</v>
      </c>
      <c r="H4401">
        <f>LEN(Tabla_Consulta_desde_proyectos[[#This Row],[PRYApath]])/5-1</f>
        <v>1</v>
      </c>
    </row>
    <row r="4402" spans="1:8" hidden="1" x14ac:dyDescent="0.3">
      <c r="A4402" t="s">
        <v>105</v>
      </c>
      <c r="B4402" t="s">
        <v>6482</v>
      </c>
      <c r="C4402" t="s">
        <v>3905</v>
      </c>
      <c r="D4402" t="s">
        <v>6403</v>
      </c>
      <c r="F44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2">
        <f>Tabla_Consulta_desde_proyectos[[#This Row],[PRYRAhoras]]-Tabla_Consulta_desde_proyectos[[#This Row],[Actuales]]</f>
        <v>0</v>
      </c>
      <c r="H4402">
        <f>LEN(Tabla_Consulta_desde_proyectos[[#This Row],[PRYApath]])/5-1</f>
        <v>1</v>
      </c>
    </row>
    <row r="4403" spans="1:8" hidden="1" x14ac:dyDescent="0.3">
      <c r="A4403" t="s">
        <v>105</v>
      </c>
      <c r="B4403" t="s">
        <v>6483</v>
      </c>
      <c r="C4403" t="s">
        <v>4336</v>
      </c>
      <c r="D4403" t="s">
        <v>6405</v>
      </c>
      <c r="F44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3">
        <f>Tabla_Consulta_desde_proyectos[[#This Row],[PRYRAhoras]]-Tabla_Consulta_desde_proyectos[[#This Row],[Actuales]]</f>
        <v>0</v>
      </c>
      <c r="H4403">
        <f>LEN(Tabla_Consulta_desde_proyectos[[#This Row],[PRYApath]])/5-1</f>
        <v>1</v>
      </c>
    </row>
    <row r="4404" spans="1:8" hidden="1" x14ac:dyDescent="0.3">
      <c r="A4404" t="s">
        <v>105</v>
      </c>
      <c r="B4404" t="s">
        <v>6484</v>
      </c>
      <c r="C4404" t="s">
        <v>4337</v>
      </c>
      <c r="D4404" t="s">
        <v>6407</v>
      </c>
      <c r="F44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4">
        <f>Tabla_Consulta_desde_proyectos[[#This Row],[PRYRAhoras]]-Tabla_Consulta_desde_proyectos[[#This Row],[Actuales]]</f>
        <v>0</v>
      </c>
      <c r="H4404">
        <f>LEN(Tabla_Consulta_desde_proyectos[[#This Row],[PRYApath]])/5-1</f>
        <v>1</v>
      </c>
    </row>
    <row r="4405" spans="1:8" hidden="1" x14ac:dyDescent="0.3">
      <c r="A4405" t="s">
        <v>105</v>
      </c>
      <c r="B4405" t="s">
        <v>6485</v>
      </c>
      <c r="C4405" t="s">
        <v>8063</v>
      </c>
      <c r="D4405" t="s">
        <v>8064</v>
      </c>
      <c r="F44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5">
        <f>Tabla_Consulta_desde_proyectos[[#This Row],[PRYRAhoras]]-Tabla_Consulta_desde_proyectos[[#This Row],[Actuales]]</f>
        <v>0</v>
      </c>
      <c r="H4405">
        <f>LEN(Tabla_Consulta_desde_proyectos[[#This Row],[PRYApath]])/5-1</f>
        <v>0</v>
      </c>
    </row>
    <row r="4406" spans="1:8" hidden="1" x14ac:dyDescent="0.3">
      <c r="A4406" t="s">
        <v>105</v>
      </c>
      <c r="B4406" t="s">
        <v>5015</v>
      </c>
      <c r="C4406" t="s">
        <v>326</v>
      </c>
      <c r="D4406" t="s">
        <v>6396</v>
      </c>
      <c r="F44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6">
        <f>Tabla_Consulta_desde_proyectos[[#This Row],[PRYRAhoras]]-Tabla_Consulta_desde_proyectos[[#This Row],[Actuales]]</f>
        <v>0</v>
      </c>
      <c r="H4406">
        <f>LEN(Tabla_Consulta_desde_proyectos[[#This Row],[PRYApath]])/5-1</f>
        <v>1</v>
      </c>
    </row>
    <row r="4407" spans="1:8" hidden="1" x14ac:dyDescent="0.3">
      <c r="A4407" t="s">
        <v>105</v>
      </c>
      <c r="B4407" t="s">
        <v>6488</v>
      </c>
      <c r="C4407" t="s">
        <v>1087</v>
      </c>
      <c r="D4407" t="s">
        <v>6397</v>
      </c>
      <c r="F44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7">
        <f>Tabla_Consulta_desde_proyectos[[#This Row],[PRYRAhoras]]-Tabla_Consulta_desde_proyectos[[#This Row],[Actuales]]</f>
        <v>0</v>
      </c>
      <c r="H4407">
        <f>LEN(Tabla_Consulta_desde_proyectos[[#This Row],[PRYApath]])/5-1</f>
        <v>1</v>
      </c>
    </row>
    <row r="4408" spans="1:8" hidden="1" x14ac:dyDescent="0.3">
      <c r="A4408" t="s">
        <v>105</v>
      </c>
      <c r="B4408" t="s">
        <v>6489</v>
      </c>
      <c r="C4408" t="s">
        <v>1088</v>
      </c>
      <c r="D4408" t="s">
        <v>6398</v>
      </c>
      <c r="F44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8">
        <f>Tabla_Consulta_desde_proyectos[[#This Row],[PRYRAhoras]]-Tabla_Consulta_desde_proyectos[[#This Row],[Actuales]]</f>
        <v>0</v>
      </c>
      <c r="H4408">
        <f>LEN(Tabla_Consulta_desde_proyectos[[#This Row],[PRYApath]])/5-1</f>
        <v>1</v>
      </c>
    </row>
    <row r="4409" spans="1:8" hidden="1" x14ac:dyDescent="0.3">
      <c r="A4409" t="s">
        <v>105</v>
      </c>
      <c r="B4409" t="s">
        <v>6490</v>
      </c>
      <c r="C4409" t="s">
        <v>1092</v>
      </c>
      <c r="D4409" t="s">
        <v>6399</v>
      </c>
      <c r="F44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09">
        <f>Tabla_Consulta_desde_proyectos[[#This Row],[PRYRAhoras]]-Tabla_Consulta_desde_proyectos[[#This Row],[Actuales]]</f>
        <v>0</v>
      </c>
      <c r="H4409">
        <f>LEN(Tabla_Consulta_desde_proyectos[[#This Row],[PRYApath]])/5-1</f>
        <v>1</v>
      </c>
    </row>
    <row r="4410" spans="1:8" hidden="1" x14ac:dyDescent="0.3">
      <c r="A4410" t="s">
        <v>105</v>
      </c>
      <c r="B4410" t="s">
        <v>6491</v>
      </c>
      <c r="C4410" t="s">
        <v>1093</v>
      </c>
      <c r="D4410" t="s">
        <v>6400</v>
      </c>
      <c r="F44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0">
        <f>Tabla_Consulta_desde_proyectos[[#This Row],[PRYRAhoras]]-Tabla_Consulta_desde_proyectos[[#This Row],[Actuales]]</f>
        <v>0</v>
      </c>
      <c r="H4410">
        <f>LEN(Tabla_Consulta_desde_proyectos[[#This Row],[PRYApath]])/5-1</f>
        <v>1</v>
      </c>
    </row>
    <row r="4411" spans="1:8" hidden="1" x14ac:dyDescent="0.3">
      <c r="A4411" t="s">
        <v>105</v>
      </c>
      <c r="B4411" t="s">
        <v>6492</v>
      </c>
      <c r="C4411" t="s">
        <v>1094</v>
      </c>
      <c r="D4411" t="s">
        <v>6401</v>
      </c>
      <c r="F44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1">
        <f>Tabla_Consulta_desde_proyectos[[#This Row],[PRYRAhoras]]-Tabla_Consulta_desde_proyectos[[#This Row],[Actuales]]</f>
        <v>0</v>
      </c>
      <c r="H4411">
        <f>LEN(Tabla_Consulta_desde_proyectos[[#This Row],[PRYApath]])/5-1</f>
        <v>1</v>
      </c>
    </row>
    <row r="4412" spans="1:8" hidden="1" x14ac:dyDescent="0.3">
      <c r="A4412" t="s">
        <v>105</v>
      </c>
      <c r="B4412" t="s">
        <v>5024</v>
      </c>
      <c r="C4412" t="s">
        <v>3904</v>
      </c>
      <c r="D4412" t="s">
        <v>6402</v>
      </c>
      <c r="F44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2">
        <f>Tabla_Consulta_desde_proyectos[[#This Row],[PRYRAhoras]]-Tabla_Consulta_desde_proyectos[[#This Row],[Actuales]]</f>
        <v>0</v>
      </c>
      <c r="H4412">
        <f>LEN(Tabla_Consulta_desde_proyectos[[#This Row],[PRYApath]])/5-1</f>
        <v>1</v>
      </c>
    </row>
    <row r="4413" spans="1:8" hidden="1" x14ac:dyDescent="0.3">
      <c r="A4413" t="s">
        <v>105</v>
      </c>
      <c r="B4413" t="s">
        <v>6493</v>
      </c>
      <c r="C4413" t="s">
        <v>3905</v>
      </c>
      <c r="D4413" t="s">
        <v>6403</v>
      </c>
      <c r="F44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3">
        <f>Tabla_Consulta_desde_proyectos[[#This Row],[PRYRAhoras]]-Tabla_Consulta_desde_proyectos[[#This Row],[Actuales]]</f>
        <v>0</v>
      </c>
      <c r="H4413">
        <f>LEN(Tabla_Consulta_desde_proyectos[[#This Row],[PRYApath]])/5-1</f>
        <v>1</v>
      </c>
    </row>
    <row r="4414" spans="1:8" hidden="1" x14ac:dyDescent="0.3">
      <c r="A4414" t="s">
        <v>105</v>
      </c>
      <c r="B4414" t="s">
        <v>6494</v>
      </c>
      <c r="C4414" t="s">
        <v>4336</v>
      </c>
      <c r="D4414" t="s">
        <v>6405</v>
      </c>
      <c r="F44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4">
        <f>Tabla_Consulta_desde_proyectos[[#This Row],[PRYRAhoras]]-Tabla_Consulta_desde_proyectos[[#This Row],[Actuales]]</f>
        <v>0</v>
      </c>
      <c r="H4414">
        <f>LEN(Tabla_Consulta_desde_proyectos[[#This Row],[PRYApath]])/5-1</f>
        <v>1</v>
      </c>
    </row>
    <row r="4415" spans="1:8" hidden="1" x14ac:dyDescent="0.3">
      <c r="A4415" t="s">
        <v>105</v>
      </c>
      <c r="B4415" t="s">
        <v>6495</v>
      </c>
      <c r="C4415" t="s">
        <v>4337</v>
      </c>
      <c r="D4415" t="s">
        <v>6407</v>
      </c>
      <c r="F44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5">
        <f>Tabla_Consulta_desde_proyectos[[#This Row],[PRYRAhoras]]-Tabla_Consulta_desde_proyectos[[#This Row],[Actuales]]</f>
        <v>0</v>
      </c>
      <c r="H4415">
        <f>LEN(Tabla_Consulta_desde_proyectos[[#This Row],[PRYApath]])/5-1</f>
        <v>1</v>
      </c>
    </row>
    <row r="4416" spans="1:8" hidden="1" x14ac:dyDescent="0.3">
      <c r="A4416" t="s">
        <v>105</v>
      </c>
      <c r="B4416" t="s">
        <v>6496</v>
      </c>
      <c r="C4416" t="s">
        <v>8065</v>
      </c>
      <c r="D4416" t="s">
        <v>8066</v>
      </c>
      <c r="F44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6">
        <f>Tabla_Consulta_desde_proyectos[[#This Row],[PRYRAhoras]]-Tabla_Consulta_desde_proyectos[[#This Row],[Actuales]]</f>
        <v>0</v>
      </c>
      <c r="H4416">
        <f>LEN(Tabla_Consulta_desde_proyectos[[#This Row],[PRYApath]])/5-1</f>
        <v>0</v>
      </c>
    </row>
    <row r="4417" spans="1:8" hidden="1" x14ac:dyDescent="0.3">
      <c r="A4417" t="s">
        <v>105</v>
      </c>
      <c r="B4417" t="s">
        <v>6499</v>
      </c>
      <c r="C4417" t="s">
        <v>326</v>
      </c>
      <c r="D4417" t="s">
        <v>6396</v>
      </c>
      <c r="F44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7">
        <f>Tabla_Consulta_desde_proyectos[[#This Row],[PRYRAhoras]]-Tabla_Consulta_desde_proyectos[[#This Row],[Actuales]]</f>
        <v>0</v>
      </c>
      <c r="H4417">
        <f>LEN(Tabla_Consulta_desde_proyectos[[#This Row],[PRYApath]])/5-1</f>
        <v>1</v>
      </c>
    </row>
    <row r="4418" spans="1:8" hidden="1" x14ac:dyDescent="0.3">
      <c r="A4418" t="s">
        <v>105</v>
      </c>
      <c r="B4418" t="s">
        <v>6500</v>
      </c>
      <c r="C4418" t="s">
        <v>1087</v>
      </c>
      <c r="D4418" t="s">
        <v>6397</v>
      </c>
      <c r="F44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8">
        <f>Tabla_Consulta_desde_proyectos[[#This Row],[PRYRAhoras]]-Tabla_Consulta_desde_proyectos[[#This Row],[Actuales]]</f>
        <v>0</v>
      </c>
      <c r="H4418">
        <f>LEN(Tabla_Consulta_desde_proyectos[[#This Row],[PRYApath]])/5-1</f>
        <v>1</v>
      </c>
    </row>
    <row r="4419" spans="1:8" hidden="1" x14ac:dyDescent="0.3">
      <c r="A4419" t="s">
        <v>105</v>
      </c>
      <c r="B4419" t="s">
        <v>6501</v>
      </c>
      <c r="C4419" t="s">
        <v>1088</v>
      </c>
      <c r="D4419" t="s">
        <v>6398</v>
      </c>
      <c r="F44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19">
        <f>Tabla_Consulta_desde_proyectos[[#This Row],[PRYRAhoras]]-Tabla_Consulta_desde_proyectos[[#This Row],[Actuales]]</f>
        <v>0</v>
      </c>
      <c r="H4419">
        <f>LEN(Tabla_Consulta_desde_proyectos[[#This Row],[PRYApath]])/5-1</f>
        <v>1</v>
      </c>
    </row>
    <row r="4420" spans="1:8" hidden="1" x14ac:dyDescent="0.3">
      <c r="A4420" t="s">
        <v>105</v>
      </c>
      <c r="B4420" t="s">
        <v>6502</v>
      </c>
      <c r="C4420" t="s">
        <v>1092</v>
      </c>
      <c r="D4420" t="s">
        <v>6399</v>
      </c>
      <c r="F44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0">
        <f>Tabla_Consulta_desde_proyectos[[#This Row],[PRYRAhoras]]-Tabla_Consulta_desde_proyectos[[#This Row],[Actuales]]</f>
        <v>0</v>
      </c>
      <c r="H4420">
        <f>LEN(Tabla_Consulta_desde_proyectos[[#This Row],[PRYApath]])/5-1</f>
        <v>1</v>
      </c>
    </row>
    <row r="4421" spans="1:8" hidden="1" x14ac:dyDescent="0.3">
      <c r="A4421" t="s">
        <v>105</v>
      </c>
      <c r="B4421" t="s">
        <v>6503</v>
      </c>
      <c r="C4421" t="s">
        <v>1093</v>
      </c>
      <c r="D4421" t="s">
        <v>6400</v>
      </c>
      <c r="F44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1">
        <f>Tabla_Consulta_desde_proyectos[[#This Row],[PRYRAhoras]]-Tabla_Consulta_desde_proyectos[[#This Row],[Actuales]]</f>
        <v>0</v>
      </c>
      <c r="H4421">
        <f>LEN(Tabla_Consulta_desde_proyectos[[#This Row],[PRYApath]])/5-1</f>
        <v>1</v>
      </c>
    </row>
    <row r="4422" spans="1:8" hidden="1" x14ac:dyDescent="0.3">
      <c r="A4422" t="s">
        <v>105</v>
      </c>
      <c r="B4422" t="s">
        <v>6504</v>
      </c>
      <c r="C4422" t="s">
        <v>1094</v>
      </c>
      <c r="D4422" t="s">
        <v>6401</v>
      </c>
      <c r="F44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2">
        <f>Tabla_Consulta_desde_proyectos[[#This Row],[PRYRAhoras]]-Tabla_Consulta_desde_proyectos[[#This Row],[Actuales]]</f>
        <v>0</v>
      </c>
      <c r="H4422">
        <f>LEN(Tabla_Consulta_desde_proyectos[[#This Row],[PRYApath]])/5-1</f>
        <v>1</v>
      </c>
    </row>
    <row r="4423" spans="1:8" hidden="1" x14ac:dyDescent="0.3">
      <c r="A4423" t="s">
        <v>105</v>
      </c>
      <c r="B4423" t="s">
        <v>6505</v>
      </c>
      <c r="C4423" t="s">
        <v>3904</v>
      </c>
      <c r="D4423" t="s">
        <v>6402</v>
      </c>
      <c r="F44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3">
        <f>Tabla_Consulta_desde_proyectos[[#This Row],[PRYRAhoras]]-Tabla_Consulta_desde_proyectos[[#This Row],[Actuales]]</f>
        <v>0</v>
      </c>
      <c r="H4423">
        <f>LEN(Tabla_Consulta_desde_proyectos[[#This Row],[PRYApath]])/5-1</f>
        <v>1</v>
      </c>
    </row>
    <row r="4424" spans="1:8" hidden="1" x14ac:dyDescent="0.3">
      <c r="A4424" t="s">
        <v>105</v>
      </c>
      <c r="B4424" t="s">
        <v>6506</v>
      </c>
      <c r="C4424" t="s">
        <v>3905</v>
      </c>
      <c r="D4424" t="s">
        <v>6403</v>
      </c>
      <c r="F44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4">
        <f>Tabla_Consulta_desde_proyectos[[#This Row],[PRYRAhoras]]-Tabla_Consulta_desde_proyectos[[#This Row],[Actuales]]</f>
        <v>0</v>
      </c>
      <c r="H4424">
        <f>LEN(Tabla_Consulta_desde_proyectos[[#This Row],[PRYApath]])/5-1</f>
        <v>1</v>
      </c>
    </row>
    <row r="4425" spans="1:8" hidden="1" x14ac:dyDescent="0.3">
      <c r="A4425" t="s">
        <v>105</v>
      </c>
      <c r="B4425" t="s">
        <v>6507</v>
      </c>
      <c r="C4425" t="s">
        <v>4336</v>
      </c>
      <c r="D4425" t="s">
        <v>6405</v>
      </c>
      <c r="F44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5">
        <f>Tabla_Consulta_desde_proyectos[[#This Row],[PRYRAhoras]]-Tabla_Consulta_desde_proyectos[[#This Row],[Actuales]]</f>
        <v>0</v>
      </c>
      <c r="H4425">
        <f>LEN(Tabla_Consulta_desde_proyectos[[#This Row],[PRYApath]])/5-1</f>
        <v>1</v>
      </c>
    </row>
    <row r="4426" spans="1:8" hidden="1" x14ac:dyDescent="0.3">
      <c r="A4426" t="s">
        <v>105</v>
      </c>
      <c r="B4426" t="s">
        <v>6508</v>
      </c>
      <c r="C4426" t="s">
        <v>4337</v>
      </c>
      <c r="D4426" t="s">
        <v>6407</v>
      </c>
      <c r="F44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6">
        <f>Tabla_Consulta_desde_proyectos[[#This Row],[PRYRAhoras]]-Tabla_Consulta_desde_proyectos[[#This Row],[Actuales]]</f>
        <v>0</v>
      </c>
      <c r="H4426">
        <f>LEN(Tabla_Consulta_desde_proyectos[[#This Row],[PRYApath]])/5-1</f>
        <v>1</v>
      </c>
    </row>
    <row r="4427" spans="1:8" hidden="1" x14ac:dyDescent="0.3">
      <c r="A4427" t="s">
        <v>105</v>
      </c>
      <c r="B4427" t="s">
        <v>6509</v>
      </c>
      <c r="C4427" t="s">
        <v>8067</v>
      </c>
      <c r="D4427" t="s">
        <v>8068</v>
      </c>
      <c r="F44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7">
        <f>Tabla_Consulta_desde_proyectos[[#This Row],[PRYRAhoras]]-Tabla_Consulta_desde_proyectos[[#This Row],[Actuales]]</f>
        <v>0</v>
      </c>
      <c r="H4427">
        <f>LEN(Tabla_Consulta_desde_proyectos[[#This Row],[PRYApath]])/5-1</f>
        <v>0</v>
      </c>
    </row>
    <row r="4428" spans="1:8" hidden="1" x14ac:dyDescent="0.3">
      <c r="A4428" t="s">
        <v>105</v>
      </c>
      <c r="B4428" t="s">
        <v>6512</v>
      </c>
      <c r="C4428" t="s">
        <v>326</v>
      </c>
      <c r="D4428" t="s">
        <v>6396</v>
      </c>
      <c r="F44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8">
        <f>Tabla_Consulta_desde_proyectos[[#This Row],[PRYRAhoras]]-Tabla_Consulta_desde_proyectos[[#This Row],[Actuales]]</f>
        <v>0</v>
      </c>
      <c r="H4428">
        <f>LEN(Tabla_Consulta_desde_proyectos[[#This Row],[PRYApath]])/5-1</f>
        <v>1</v>
      </c>
    </row>
    <row r="4429" spans="1:8" hidden="1" x14ac:dyDescent="0.3">
      <c r="A4429" t="s">
        <v>105</v>
      </c>
      <c r="B4429" t="s">
        <v>6513</v>
      </c>
      <c r="C4429" t="s">
        <v>1087</v>
      </c>
      <c r="D4429" t="s">
        <v>6397</v>
      </c>
      <c r="F44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29">
        <f>Tabla_Consulta_desde_proyectos[[#This Row],[PRYRAhoras]]-Tabla_Consulta_desde_proyectos[[#This Row],[Actuales]]</f>
        <v>0</v>
      </c>
      <c r="H4429">
        <f>LEN(Tabla_Consulta_desde_proyectos[[#This Row],[PRYApath]])/5-1</f>
        <v>1</v>
      </c>
    </row>
    <row r="4430" spans="1:8" hidden="1" x14ac:dyDescent="0.3">
      <c r="A4430" t="s">
        <v>105</v>
      </c>
      <c r="B4430" t="s">
        <v>6514</v>
      </c>
      <c r="C4430" t="s">
        <v>1088</v>
      </c>
      <c r="D4430" t="s">
        <v>6398</v>
      </c>
      <c r="F44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0">
        <f>Tabla_Consulta_desde_proyectos[[#This Row],[PRYRAhoras]]-Tabla_Consulta_desde_proyectos[[#This Row],[Actuales]]</f>
        <v>0</v>
      </c>
      <c r="H4430">
        <f>LEN(Tabla_Consulta_desde_proyectos[[#This Row],[PRYApath]])/5-1</f>
        <v>1</v>
      </c>
    </row>
    <row r="4431" spans="1:8" hidden="1" x14ac:dyDescent="0.3">
      <c r="A4431" t="s">
        <v>105</v>
      </c>
      <c r="B4431" t="s">
        <v>6515</v>
      </c>
      <c r="C4431" t="s">
        <v>1092</v>
      </c>
      <c r="D4431" t="s">
        <v>6399</v>
      </c>
      <c r="F44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1">
        <f>Tabla_Consulta_desde_proyectos[[#This Row],[PRYRAhoras]]-Tabla_Consulta_desde_proyectos[[#This Row],[Actuales]]</f>
        <v>0</v>
      </c>
      <c r="H4431">
        <f>LEN(Tabla_Consulta_desde_proyectos[[#This Row],[PRYApath]])/5-1</f>
        <v>1</v>
      </c>
    </row>
    <row r="4432" spans="1:8" hidden="1" x14ac:dyDescent="0.3">
      <c r="A4432" t="s">
        <v>105</v>
      </c>
      <c r="B4432" t="s">
        <v>6516</v>
      </c>
      <c r="C4432" t="s">
        <v>1093</v>
      </c>
      <c r="D4432" t="s">
        <v>6400</v>
      </c>
      <c r="F44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2">
        <f>Tabla_Consulta_desde_proyectos[[#This Row],[PRYRAhoras]]-Tabla_Consulta_desde_proyectos[[#This Row],[Actuales]]</f>
        <v>0</v>
      </c>
      <c r="H4432">
        <f>LEN(Tabla_Consulta_desde_proyectos[[#This Row],[PRYApath]])/5-1</f>
        <v>1</v>
      </c>
    </row>
    <row r="4433" spans="1:8" hidden="1" x14ac:dyDescent="0.3">
      <c r="A4433" t="s">
        <v>105</v>
      </c>
      <c r="B4433" t="s">
        <v>6517</v>
      </c>
      <c r="C4433" t="s">
        <v>1094</v>
      </c>
      <c r="D4433" t="s">
        <v>6401</v>
      </c>
      <c r="F44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3">
        <f>Tabla_Consulta_desde_proyectos[[#This Row],[PRYRAhoras]]-Tabla_Consulta_desde_proyectos[[#This Row],[Actuales]]</f>
        <v>0</v>
      </c>
      <c r="H4433">
        <f>LEN(Tabla_Consulta_desde_proyectos[[#This Row],[PRYApath]])/5-1</f>
        <v>1</v>
      </c>
    </row>
    <row r="4434" spans="1:8" hidden="1" x14ac:dyDescent="0.3">
      <c r="A4434" t="s">
        <v>105</v>
      </c>
      <c r="B4434" t="s">
        <v>6518</v>
      </c>
      <c r="C4434" t="s">
        <v>3904</v>
      </c>
      <c r="D4434" t="s">
        <v>6402</v>
      </c>
      <c r="F44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4">
        <f>Tabla_Consulta_desde_proyectos[[#This Row],[PRYRAhoras]]-Tabla_Consulta_desde_proyectos[[#This Row],[Actuales]]</f>
        <v>0</v>
      </c>
      <c r="H4434">
        <f>LEN(Tabla_Consulta_desde_proyectos[[#This Row],[PRYApath]])/5-1</f>
        <v>1</v>
      </c>
    </row>
    <row r="4435" spans="1:8" hidden="1" x14ac:dyDescent="0.3">
      <c r="A4435" t="s">
        <v>105</v>
      </c>
      <c r="B4435" t="s">
        <v>6519</v>
      </c>
      <c r="C4435" t="s">
        <v>3905</v>
      </c>
      <c r="D4435" t="s">
        <v>6403</v>
      </c>
      <c r="F44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5">
        <f>Tabla_Consulta_desde_proyectos[[#This Row],[PRYRAhoras]]-Tabla_Consulta_desde_proyectos[[#This Row],[Actuales]]</f>
        <v>0</v>
      </c>
      <c r="H4435">
        <f>LEN(Tabla_Consulta_desde_proyectos[[#This Row],[PRYApath]])/5-1</f>
        <v>1</v>
      </c>
    </row>
    <row r="4436" spans="1:8" hidden="1" x14ac:dyDescent="0.3">
      <c r="A4436" t="s">
        <v>105</v>
      </c>
      <c r="B4436" t="s">
        <v>6520</v>
      </c>
      <c r="C4436" t="s">
        <v>4336</v>
      </c>
      <c r="D4436" t="s">
        <v>6405</v>
      </c>
      <c r="F44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6">
        <f>Tabla_Consulta_desde_proyectos[[#This Row],[PRYRAhoras]]-Tabla_Consulta_desde_proyectos[[#This Row],[Actuales]]</f>
        <v>0</v>
      </c>
      <c r="H4436">
        <f>LEN(Tabla_Consulta_desde_proyectos[[#This Row],[PRYApath]])/5-1</f>
        <v>1</v>
      </c>
    </row>
    <row r="4437" spans="1:8" hidden="1" x14ac:dyDescent="0.3">
      <c r="A4437" t="s">
        <v>105</v>
      </c>
      <c r="B4437" t="s">
        <v>6521</v>
      </c>
      <c r="C4437" t="s">
        <v>4337</v>
      </c>
      <c r="D4437" t="s">
        <v>6407</v>
      </c>
      <c r="F44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7">
        <f>Tabla_Consulta_desde_proyectos[[#This Row],[PRYRAhoras]]-Tabla_Consulta_desde_proyectos[[#This Row],[Actuales]]</f>
        <v>0</v>
      </c>
      <c r="H4437">
        <f>LEN(Tabla_Consulta_desde_proyectos[[#This Row],[PRYApath]])/5-1</f>
        <v>1</v>
      </c>
    </row>
    <row r="4438" spans="1:8" hidden="1" x14ac:dyDescent="0.3">
      <c r="A4438" t="s">
        <v>105</v>
      </c>
      <c r="B4438" t="s">
        <v>6522</v>
      </c>
      <c r="C4438" t="s">
        <v>8069</v>
      </c>
      <c r="D4438" t="s">
        <v>8070</v>
      </c>
      <c r="F44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8">
        <f>Tabla_Consulta_desde_proyectos[[#This Row],[PRYRAhoras]]-Tabla_Consulta_desde_proyectos[[#This Row],[Actuales]]</f>
        <v>0</v>
      </c>
      <c r="H4438">
        <f>LEN(Tabla_Consulta_desde_proyectos[[#This Row],[PRYApath]])/5-1</f>
        <v>0</v>
      </c>
    </row>
    <row r="4439" spans="1:8" hidden="1" x14ac:dyDescent="0.3">
      <c r="A4439" t="s">
        <v>105</v>
      </c>
      <c r="B4439" t="s">
        <v>6525</v>
      </c>
      <c r="C4439" t="s">
        <v>326</v>
      </c>
      <c r="D4439" t="s">
        <v>6396</v>
      </c>
      <c r="F44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39">
        <f>Tabla_Consulta_desde_proyectos[[#This Row],[PRYRAhoras]]-Tabla_Consulta_desde_proyectos[[#This Row],[Actuales]]</f>
        <v>0</v>
      </c>
      <c r="H4439">
        <f>LEN(Tabla_Consulta_desde_proyectos[[#This Row],[PRYApath]])/5-1</f>
        <v>1</v>
      </c>
    </row>
    <row r="4440" spans="1:8" hidden="1" x14ac:dyDescent="0.3">
      <c r="A4440" t="s">
        <v>105</v>
      </c>
      <c r="B4440" t="s">
        <v>6526</v>
      </c>
      <c r="C4440" t="s">
        <v>1087</v>
      </c>
      <c r="D4440" t="s">
        <v>6397</v>
      </c>
      <c r="F44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0">
        <f>Tabla_Consulta_desde_proyectos[[#This Row],[PRYRAhoras]]-Tabla_Consulta_desde_proyectos[[#This Row],[Actuales]]</f>
        <v>0</v>
      </c>
      <c r="H4440">
        <f>LEN(Tabla_Consulta_desde_proyectos[[#This Row],[PRYApath]])/5-1</f>
        <v>1</v>
      </c>
    </row>
    <row r="4441" spans="1:8" hidden="1" x14ac:dyDescent="0.3">
      <c r="A4441" t="s">
        <v>105</v>
      </c>
      <c r="B4441" t="s">
        <v>6527</v>
      </c>
      <c r="C4441" t="s">
        <v>1088</v>
      </c>
      <c r="D4441" t="s">
        <v>6398</v>
      </c>
      <c r="F44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1">
        <f>Tabla_Consulta_desde_proyectos[[#This Row],[PRYRAhoras]]-Tabla_Consulta_desde_proyectos[[#This Row],[Actuales]]</f>
        <v>0</v>
      </c>
      <c r="H4441">
        <f>LEN(Tabla_Consulta_desde_proyectos[[#This Row],[PRYApath]])/5-1</f>
        <v>1</v>
      </c>
    </row>
    <row r="4442" spans="1:8" hidden="1" x14ac:dyDescent="0.3">
      <c r="A4442" t="s">
        <v>105</v>
      </c>
      <c r="B4442" t="s">
        <v>6528</v>
      </c>
      <c r="C4442" t="s">
        <v>1092</v>
      </c>
      <c r="D4442" t="s">
        <v>6399</v>
      </c>
      <c r="F44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2">
        <f>Tabla_Consulta_desde_proyectos[[#This Row],[PRYRAhoras]]-Tabla_Consulta_desde_proyectos[[#This Row],[Actuales]]</f>
        <v>0</v>
      </c>
      <c r="H4442">
        <f>LEN(Tabla_Consulta_desde_proyectos[[#This Row],[PRYApath]])/5-1</f>
        <v>1</v>
      </c>
    </row>
    <row r="4443" spans="1:8" hidden="1" x14ac:dyDescent="0.3">
      <c r="A4443" t="s">
        <v>105</v>
      </c>
      <c r="B4443" t="s">
        <v>6529</v>
      </c>
      <c r="C4443" t="s">
        <v>1093</v>
      </c>
      <c r="D4443" t="s">
        <v>6400</v>
      </c>
      <c r="F44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3">
        <f>Tabla_Consulta_desde_proyectos[[#This Row],[PRYRAhoras]]-Tabla_Consulta_desde_proyectos[[#This Row],[Actuales]]</f>
        <v>0</v>
      </c>
      <c r="H4443">
        <f>LEN(Tabla_Consulta_desde_proyectos[[#This Row],[PRYApath]])/5-1</f>
        <v>1</v>
      </c>
    </row>
    <row r="4444" spans="1:8" hidden="1" x14ac:dyDescent="0.3">
      <c r="A4444" t="s">
        <v>105</v>
      </c>
      <c r="B4444" t="s">
        <v>6530</v>
      </c>
      <c r="C4444" t="s">
        <v>1094</v>
      </c>
      <c r="D4444" t="s">
        <v>6401</v>
      </c>
      <c r="F44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4">
        <f>Tabla_Consulta_desde_proyectos[[#This Row],[PRYRAhoras]]-Tabla_Consulta_desde_proyectos[[#This Row],[Actuales]]</f>
        <v>0</v>
      </c>
      <c r="H4444">
        <f>LEN(Tabla_Consulta_desde_proyectos[[#This Row],[PRYApath]])/5-1</f>
        <v>1</v>
      </c>
    </row>
    <row r="4445" spans="1:8" hidden="1" x14ac:dyDescent="0.3">
      <c r="A4445" t="s">
        <v>105</v>
      </c>
      <c r="B4445" t="s">
        <v>6531</v>
      </c>
      <c r="C4445" t="s">
        <v>3904</v>
      </c>
      <c r="D4445" t="s">
        <v>6402</v>
      </c>
      <c r="F44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5">
        <f>Tabla_Consulta_desde_proyectos[[#This Row],[PRYRAhoras]]-Tabla_Consulta_desde_proyectos[[#This Row],[Actuales]]</f>
        <v>0</v>
      </c>
      <c r="H4445">
        <f>LEN(Tabla_Consulta_desde_proyectos[[#This Row],[PRYApath]])/5-1</f>
        <v>1</v>
      </c>
    </row>
    <row r="4446" spans="1:8" hidden="1" x14ac:dyDescent="0.3">
      <c r="A4446" t="s">
        <v>105</v>
      </c>
      <c r="B4446" t="s">
        <v>6532</v>
      </c>
      <c r="C4446" t="s">
        <v>3905</v>
      </c>
      <c r="D4446" t="s">
        <v>6403</v>
      </c>
      <c r="F44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6">
        <f>Tabla_Consulta_desde_proyectos[[#This Row],[PRYRAhoras]]-Tabla_Consulta_desde_proyectos[[#This Row],[Actuales]]</f>
        <v>0</v>
      </c>
      <c r="H4446">
        <f>LEN(Tabla_Consulta_desde_proyectos[[#This Row],[PRYApath]])/5-1</f>
        <v>1</v>
      </c>
    </row>
    <row r="4447" spans="1:8" hidden="1" x14ac:dyDescent="0.3">
      <c r="A4447" t="s">
        <v>105</v>
      </c>
      <c r="B4447" t="s">
        <v>6533</v>
      </c>
      <c r="C4447" t="s">
        <v>4336</v>
      </c>
      <c r="D4447" t="s">
        <v>6405</v>
      </c>
      <c r="F44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7">
        <f>Tabla_Consulta_desde_proyectos[[#This Row],[PRYRAhoras]]-Tabla_Consulta_desde_proyectos[[#This Row],[Actuales]]</f>
        <v>0</v>
      </c>
      <c r="H4447">
        <f>LEN(Tabla_Consulta_desde_proyectos[[#This Row],[PRYApath]])/5-1</f>
        <v>1</v>
      </c>
    </row>
    <row r="4448" spans="1:8" hidden="1" x14ac:dyDescent="0.3">
      <c r="A4448" t="s">
        <v>105</v>
      </c>
      <c r="B4448" t="s">
        <v>6534</v>
      </c>
      <c r="C4448" t="s">
        <v>4337</v>
      </c>
      <c r="D4448" t="s">
        <v>6407</v>
      </c>
      <c r="F44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8">
        <f>Tabla_Consulta_desde_proyectos[[#This Row],[PRYRAhoras]]-Tabla_Consulta_desde_proyectos[[#This Row],[Actuales]]</f>
        <v>0</v>
      </c>
      <c r="H4448">
        <f>LEN(Tabla_Consulta_desde_proyectos[[#This Row],[PRYApath]])/5-1</f>
        <v>1</v>
      </c>
    </row>
    <row r="4449" spans="1:8" hidden="1" x14ac:dyDescent="0.3">
      <c r="A4449" t="s">
        <v>105</v>
      </c>
      <c r="B4449" t="s">
        <v>6535</v>
      </c>
      <c r="C4449" t="s">
        <v>8071</v>
      </c>
      <c r="D4449" t="s">
        <v>8072</v>
      </c>
      <c r="F44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49">
        <f>Tabla_Consulta_desde_proyectos[[#This Row],[PRYRAhoras]]-Tabla_Consulta_desde_proyectos[[#This Row],[Actuales]]</f>
        <v>0</v>
      </c>
      <c r="H4449">
        <f>LEN(Tabla_Consulta_desde_proyectos[[#This Row],[PRYApath]])/5-1</f>
        <v>0</v>
      </c>
    </row>
    <row r="4450" spans="1:8" hidden="1" x14ac:dyDescent="0.3">
      <c r="A4450" t="s">
        <v>105</v>
      </c>
      <c r="B4450" t="s">
        <v>6538</v>
      </c>
      <c r="C4450" t="s">
        <v>326</v>
      </c>
      <c r="D4450" t="s">
        <v>6396</v>
      </c>
      <c r="F44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0">
        <f>Tabla_Consulta_desde_proyectos[[#This Row],[PRYRAhoras]]-Tabla_Consulta_desde_proyectos[[#This Row],[Actuales]]</f>
        <v>0</v>
      </c>
      <c r="H4450">
        <f>LEN(Tabla_Consulta_desde_proyectos[[#This Row],[PRYApath]])/5-1</f>
        <v>1</v>
      </c>
    </row>
    <row r="4451" spans="1:8" hidden="1" x14ac:dyDescent="0.3">
      <c r="A4451" t="s">
        <v>105</v>
      </c>
      <c r="B4451" t="s">
        <v>6539</v>
      </c>
      <c r="C4451" t="s">
        <v>1087</v>
      </c>
      <c r="D4451" t="s">
        <v>6397</v>
      </c>
      <c r="F44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1">
        <f>Tabla_Consulta_desde_proyectos[[#This Row],[PRYRAhoras]]-Tabla_Consulta_desde_proyectos[[#This Row],[Actuales]]</f>
        <v>0</v>
      </c>
      <c r="H4451">
        <f>LEN(Tabla_Consulta_desde_proyectos[[#This Row],[PRYApath]])/5-1</f>
        <v>1</v>
      </c>
    </row>
    <row r="4452" spans="1:8" hidden="1" x14ac:dyDescent="0.3">
      <c r="A4452" t="s">
        <v>105</v>
      </c>
      <c r="B4452" t="s">
        <v>6540</v>
      </c>
      <c r="C4452" t="s">
        <v>1088</v>
      </c>
      <c r="D4452" t="s">
        <v>6398</v>
      </c>
      <c r="F44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2">
        <f>Tabla_Consulta_desde_proyectos[[#This Row],[PRYRAhoras]]-Tabla_Consulta_desde_proyectos[[#This Row],[Actuales]]</f>
        <v>0</v>
      </c>
      <c r="H4452">
        <f>LEN(Tabla_Consulta_desde_proyectos[[#This Row],[PRYApath]])/5-1</f>
        <v>1</v>
      </c>
    </row>
    <row r="4453" spans="1:8" hidden="1" x14ac:dyDescent="0.3">
      <c r="A4453" t="s">
        <v>105</v>
      </c>
      <c r="B4453" t="s">
        <v>6541</v>
      </c>
      <c r="C4453" t="s">
        <v>1092</v>
      </c>
      <c r="D4453" t="s">
        <v>6399</v>
      </c>
      <c r="F44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3">
        <f>Tabla_Consulta_desde_proyectos[[#This Row],[PRYRAhoras]]-Tabla_Consulta_desde_proyectos[[#This Row],[Actuales]]</f>
        <v>0</v>
      </c>
      <c r="H4453">
        <f>LEN(Tabla_Consulta_desde_proyectos[[#This Row],[PRYApath]])/5-1</f>
        <v>1</v>
      </c>
    </row>
    <row r="4454" spans="1:8" hidden="1" x14ac:dyDescent="0.3">
      <c r="A4454" t="s">
        <v>105</v>
      </c>
      <c r="B4454" t="s">
        <v>6542</v>
      </c>
      <c r="C4454" t="s">
        <v>1093</v>
      </c>
      <c r="D4454" t="s">
        <v>6400</v>
      </c>
      <c r="F44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4">
        <f>Tabla_Consulta_desde_proyectos[[#This Row],[PRYRAhoras]]-Tabla_Consulta_desde_proyectos[[#This Row],[Actuales]]</f>
        <v>0</v>
      </c>
      <c r="H4454">
        <f>LEN(Tabla_Consulta_desde_proyectos[[#This Row],[PRYApath]])/5-1</f>
        <v>1</v>
      </c>
    </row>
    <row r="4455" spans="1:8" hidden="1" x14ac:dyDescent="0.3">
      <c r="A4455" t="s">
        <v>105</v>
      </c>
      <c r="B4455" t="s">
        <v>6543</v>
      </c>
      <c r="C4455" t="s">
        <v>1094</v>
      </c>
      <c r="D4455" t="s">
        <v>6401</v>
      </c>
      <c r="F44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5">
        <f>Tabla_Consulta_desde_proyectos[[#This Row],[PRYRAhoras]]-Tabla_Consulta_desde_proyectos[[#This Row],[Actuales]]</f>
        <v>0</v>
      </c>
      <c r="H4455">
        <f>LEN(Tabla_Consulta_desde_proyectos[[#This Row],[PRYApath]])/5-1</f>
        <v>1</v>
      </c>
    </row>
    <row r="4456" spans="1:8" hidden="1" x14ac:dyDescent="0.3">
      <c r="A4456" t="s">
        <v>105</v>
      </c>
      <c r="B4456" t="s">
        <v>6544</v>
      </c>
      <c r="C4456" t="s">
        <v>3904</v>
      </c>
      <c r="D4456" t="s">
        <v>6402</v>
      </c>
      <c r="F44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6">
        <f>Tabla_Consulta_desde_proyectos[[#This Row],[PRYRAhoras]]-Tabla_Consulta_desde_proyectos[[#This Row],[Actuales]]</f>
        <v>0</v>
      </c>
      <c r="H4456">
        <f>LEN(Tabla_Consulta_desde_proyectos[[#This Row],[PRYApath]])/5-1</f>
        <v>1</v>
      </c>
    </row>
    <row r="4457" spans="1:8" hidden="1" x14ac:dyDescent="0.3">
      <c r="A4457" t="s">
        <v>105</v>
      </c>
      <c r="B4457" t="s">
        <v>6545</v>
      </c>
      <c r="C4457" t="s">
        <v>3905</v>
      </c>
      <c r="D4457" t="s">
        <v>6403</v>
      </c>
      <c r="F44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7">
        <f>Tabla_Consulta_desde_proyectos[[#This Row],[PRYRAhoras]]-Tabla_Consulta_desde_proyectos[[#This Row],[Actuales]]</f>
        <v>0</v>
      </c>
      <c r="H4457">
        <f>LEN(Tabla_Consulta_desde_proyectos[[#This Row],[PRYApath]])/5-1</f>
        <v>1</v>
      </c>
    </row>
    <row r="4458" spans="1:8" hidden="1" x14ac:dyDescent="0.3">
      <c r="A4458" t="s">
        <v>105</v>
      </c>
      <c r="B4458" t="s">
        <v>6546</v>
      </c>
      <c r="C4458" t="s">
        <v>4336</v>
      </c>
      <c r="D4458" t="s">
        <v>6405</v>
      </c>
      <c r="F44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8">
        <f>Tabla_Consulta_desde_proyectos[[#This Row],[PRYRAhoras]]-Tabla_Consulta_desde_proyectos[[#This Row],[Actuales]]</f>
        <v>0</v>
      </c>
      <c r="H4458">
        <f>LEN(Tabla_Consulta_desde_proyectos[[#This Row],[PRYApath]])/5-1</f>
        <v>1</v>
      </c>
    </row>
    <row r="4459" spans="1:8" hidden="1" x14ac:dyDescent="0.3">
      <c r="A4459" t="s">
        <v>105</v>
      </c>
      <c r="B4459" t="s">
        <v>6547</v>
      </c>
      <c r="C4459" t="s">
        <v>4337</v>
      </c>
      <c r="D4459" t="s">
        <v>6407</v>
      </c>
      <c r="F44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59">
        <f>Tabla_Consulta_desde_proyectos[[#This Row],[PRYRAhoras]]-Tabla_Consulta_desde_proyectos[[#This Row],[Actuales]]</f>
        <v>0</v>
      </c>
      <c r="H4459">
        <f>LEN(Tabla_Consulta_desde_proyectos[[#This Row],[PRYApath]])/5-1</f>
        <v>1</v>
      </c>
    </row>
    <row r="4460" spans="1:8" hidden="1" x14ac:dyDescent="0.3">
      <c r="A4460" t="s">
        <v>105</v>
      </c>
      <c r="B4460" t="s">
        <v>6548</v>
      </c>
      <c r="C4460" t="s">
        <v>8073</v>
      </c>
      <c r="D4460" t="s">
        <v>8074</v>
      </c>
      <c r="F44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0">
        <f>Tabla_Consulta_desde_proyectos[[#This Row],[PRYRAhoras]]-Tabla_Consulta_desde_proyectos[[#This Row],[Actuales]]</f>
        <v>0</v>
      </c>
      <c r="H4460">
        <f>LEN(Tabla_Consulta_desde_proyectos[[#This Row],[PRYApath]])/5-1</f>
        <v>0</v>
      </c>
    </row>
    <row r="4461" spans="1:8" hidden="1" x14ac:dyDescent="0.3">
      <c r="A4461" t="s">
        <v>105</v>
      </c>
      <c r="B4461" t="s">
        <v>6551</v>
      </c>
      <c r="C4461" t="s">
        <v>326</v>
      </c>
      <c r="D4461" t="s">
        <v>6396</v>
      </c>
      <c r="F44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1">
        <f>Tabla_Consulta_desde_proyectos[[#This Row],[PRYRAhoras]]-Tabla_Consulta_desde_proyectos[[#This Row],[Actuales]]</f>
        <v>0</v>
      </c>
      <c r="H4461">
        <f>LEN(Tabla_Consulta_desde_proyectos[[#This Row],[PRYApath]])/5-1</f>
        <v>1</v>
      </c>
    </row>
    <row r="4462" spans="1:8" hidden="1" x14ac:dyDescent="0.3">
      <c r="A4462" t="s">
        <v>105</v>
      </c>
      <c r="B4462" t="s">
        <v>6552</v>
      </c>
      <c r="C4462" t="s">
        <v>1087</v>
      </c>
      <c r="D4462" t="s">
        <v>6397</v>
      </c>
      <c r="F44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2">
        <f>Tabla_Consulta_desde_proyectos[[#This Row],[PRYRAhoras]]-Tabla_Consulta_desde_proyectos[[#This Row],[Actuales]]</f>
        <v>0</v>
      </c>
      <c r="H4462">
        <f>LEN(Tabla_Consulta_desde_proyectos[[#This Row],[PRYApath]])/5-1</f>
        <v>1</v>
      </c>
    </row>
    <row r="4463" spans="1:8" hidden="1" x14ac:dyDescent="0.3">
      <c r="A4463" t="s">
        <v>105</v>
      </c>
      <c r="B4463" t="s">
        <v>6553</v>
      </c>
      <c r="C4463" t="s">
        <v>1088</v>
      </c>
      <c r="D4463" t="s">
        <v>6398</v>
      </c>
      <c r="F44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3">
        <f>Tabla_Consulta_desde_proyectos[[#This Row],[PRYRAhoras]]-Tabla_Consulta_desde_proyectos[[#This Row],[Actuales]]</f>
        <v>0</v>
      </c>
      <c r="H4463">
        <f>LEN(Tabla_Consulta_desde_proyectos[[#This Row],[PRYApath]])/5-1</f>
        <v>1</v>
      </c>
    </row>
    <row r="4464" spans="1:8" hidden="1" x14ac:dyDescent="0.3">
      <c r="A4464" t="s">
        <v>105</v>
      </c>
      <c r="B4464" t="s">
        <v>6554</v>
      </c>
      <c r="C4464" t="s">
        <v>1092</v>
      </c>
      <c r="D4464" t="s">
        <v>6399</v>
      </c>
      <c r="F44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4">
        <f>Tabla_Consulta_desde_proyectos[[#This Row],[PRYRAhoras]]-Tabla_Consulta_desde_proyectos[[#This Row],[Actuales]]</f>
        <v>0</v>
      </c>
      <c r="H4464">
        <f>LEN(Tabla_Consulta_desde_proyectos[[#This Row],[PRYApath]])/5-1</f>
        <v>1</v>
      </c>
    </row>
    <row r="4465" spans="1:8" hidden="1" x14ac:dyDescent="0.3">
      <c r="A4465" t="s">
        <v>105</v>
      </c>
      <c r="B4465" t="s">
        <v>6555</v>
      </c>
      <c r="C4465" t="s">
        <v>1093</v>
      </c>
      <c r="D4465" t="s">
        <v>6400</v>
      </c>
      <c r="F44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5">
        <f>Tabla_Consulta_desde_proyectos[[#This Row],[PRYRAhoras]]-Tabla_Consulta_desde_proyectos[[#This Row],[Actuales]]</f>
        <v>0</v>
      </c>
      <c r="H4465">
        <f>LEN(Tabla_Consulta_desde_proyectos[[#This Row],[PRYApath]])/5-1</f>
        <v>1</v>
      </c>
    </row>
    <row r="4466" spans="1:8" hidden="1" x14ac:dyDescent="0.3">
      <c r="A4466" t="s">
        <v>105</v>
      </c>
      <c r="B4466" t="s">
        <v>6556</v>
      </c>
      <c r="C4466" t="s">
        <v>1094</v>
      </c>
      <c r="D4466" t="s">
        <v>6401</v>
      </c>
      <c r="F44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6">
        <f>Tabla_Consulta_desde_proyectos[[#This Row],[PRYRAhoras]]-Tabla_Consulta_desde_proyectos[[#This Row],[Actuales]]</f>
        <v>0</v>
      </c>
      <c r="H4466">
        <f>LEN(Tabla_Consulta_desde_proyectos[[#This Row],[PRYApath]])/5-1</f>
        <v>1</v>
      </c>
    </row>
    <row r="4467" spans="1:8" hidden="1" x14ac:dyDescent="0.3">
      <c r="A4467" t="s">
        <v>105</v>
      </c>
      <c r="B4467" t="s">
        <v>6557</v>
      </c>
      <c r="C4467" t="s">
        <v>3904</v>
      </c>
      <c r="D4467" t="s">
        <v>6402</v>
      </c>
      <c r="F44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7">
        <f>Tabla_Consulta_desde_proyectos[[#This Row],[PRYRAhoras]]-Tabla_Consulta_desde_proyectos[[#This Row],[Actuales]]</f>
        <v>0</v>
      </c>
      <c r="H4467">
        <f>LEN(Tabla_Consulta_desde_proyectos[[#This Row],[PRYApath]])/5-1</f>
        <v>1</v>
      </c>
    </row>
    <row r="4468" spans="1:8" hidden="1" x14ac:dyDescent="0.3">
      <c r="A4468" t="s">
        <v>105</v>
      </c>
      <c r="B4468" t="s">
        <v>6558</v>
      </c>
      <c r="C4468" t="s">
        <v>3905</v>
      </c>
      <c r="D4468" t="s">
        <v>6403</v>
      </c>
      <c r="F44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8">
        <f>Tabla_Consulta_desde_proyectos[[#This Row],[PRYRAhoras]]-Tabla_Consulta_desde_proyectos[[#This Row],[Actuales]]</f>
        <v>0</v>
      </c>
      <c r="H4468">
        <f>LEN(Tabla_Consulta_desde_proyectos[[#This Row],[PRYApath]])/5-1</f>
        <v>1</v>
      </c>
    </row>
    <row r="4469" spans="1:8" hidden="1" x14ac:dyDescent="0.3">
      <c r="A4469" t="s">
        <v>105</v>
      </c>
      <c r="B4469" t="s">
        <v>6559</v>
      </c>
      <c r="C4469" t="s">
        <v>4336</v>
      </c>
      <c r="D4469" t="s">
        <v>6405</v>
      </c>
      <c r="F44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69">
        <f>Tabla_Consulta_desde_proyectos[[#This Row],[PRYRAhoras]]-Tabla_Consulta_desde_proyectos[[#This Row],[Actuales]]</f>
        <v>0</v>
      </c>
      <c r="H4469">
        <f>LEN(Tabla_Consulta_desde_proyectos[[#This Row],[PRYApath]])/5-1</f>
        <v>1</v>
      </c>
    </row>
    <row r="4470" spans="1:8" hidden="1" x14ac:dyDescent="0.3">
      <c r="A4470" t="s">
        <v>105</v>
      </c>
      <c r="B4470" t="s">
        <v>6560</v>
      </c>
      <c r="C4470" t="s">
        <v>4337</v>
      </c>
      <c r="D4470" t="s">
        <v>6407</v>
      </c>
      <c r="F44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0">
        <f>Tabla_Consulta_desde_proyectos[[#This Row],[PRYRAhoras]]-Tabla_Consulta_desde_proyectos[[#This Row],[Actuales]]</f>
        <v>0</v>
      </c>
      <c r="H4470">
        <f>LEN(Tabla_Consulta_desde_proyectos[[#This Row],[PRYApath]])/5-1</f>
        <v>1</v>
      </c>
    </row>
    <row r="4471" spans="1:8" hidden="1" x14ac:dyDescent="0.3">
      <c r="A4471" t="s">
        <v>105</v>
      </c>
      <c r="B4471" t="s">
        <v>6561</v>
      </c>
      <c r="C4471" t="s">
        <v>7165</v>
      </c>
      <c r="D4471" t="s">
        <v>8075</v>
      </c>
      <c r="F44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1">
        <f>Tabla_Consulta_desde_proyectos[[#This Row],[PRYRAhoras]]-Tabla_Consulta_desde_proyectos[[#This Row],[Actuales]]</f>
        <v>0</v>
      </c>
      <c r="H4471">
        <f>LEN(Tabla_Consulta_desde_proyectos[[#This Row],[PRYApath]])/5-1</f>
        <v>0</v>
      </c>
    </row>
    <row r="4472" spans="1:8" hidden="1" x14ac:dyDescent="0.3">
      <c r="A4472" t="s">
        <v>105</v>
      </c>
      <c r="B4472" t="s">
        <v>6564</v>
      </c>
      <c r="C4472" t="s">
        <v>6387</v>
      </c>
      <c r="D4472" t="s">
        <v>7166</v>
      </c>
      <c r="F44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2">
        <f>Tabla_Consulta_desde_proyectos[[#This Row],[PRYRAhoras]]-Tabla_Consulta_desde_proyectos[[#This Row],[Actuales]]</f>
        <v>0</v>
      </c>
      <c r="H4472">
        <f>LEN(Tabla_Consulta_desde_proyectos[[#This Row],[PRYApath]])/5-1</f>
        <v>1</v>
      </c>
    </row>
    <row r="4473" spans="1:8" hidden="1" x14ac:dyDescent="0.3">
      <c r="A4473" t="s">
        <v>105</v>
      </c>
      <c r="B4473" t="s">
        <v>8076</v>
      </c>
      <c r="C4473" t="s">
        <v>326</v>
      </c>
      <c r="D4473" t="s">
        <v>6389</v>
      </c>
      <c r="F44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3">
        <f>Tabla_Consulta_desde_proyectos[[#This Row],[PRYRAhoras]]-Tabla_Consulta_desde_proyectos[[#This Row],[Actuales]]</f>
        <v>0</v>
      </c>
      <c r="H4473">
        <f>LEN(Tabla_Consulta_desde_proyectos[[#This Row],[PRYApath]])/5-1</f>
        <v>2</v>
      </c>
    </row>
    <row r="4474" spans="1:8" hidden="1" x14ac:dyDescent="0.3">
      <c r="A4474" t="s">
        <v>105</v>
      </c>
      <c r="B4474" t="s">
        <v>8077</v>
      </c>
      <c r="C4474" t="s">
        <v>1087</v>
      </c>
      <c r="D4474" t="s">
        <v>6390</v>
      </c>
      <c r="F44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4">
        <f>Tabla_Consulta_desde_proyectos[[#This Row],[PRYRAhoras]]-Tabla_Consulta_desde_proyectos[[#This Row],[Actuales]]</f>
        <v>0</v>
      </c>
      <c r="H4474">
        <f>LEN(Tabla_Consulta_desde_proyectos[[#This Row],[PRYApath]])/5-1</f>
        <v>2</v>
      </c>
    </row>
    <row r="4475" spans="1:8" hidden="1" x14ac:dyDescent="0.3">
      <c r="A4475" t="s">
        <v>105</v>
      </c>
      <c r="B4475" t="s">
        <v>8078</v>
      </c>
      <c r="C4475" t="s">
        <v>1088</v>
      </c>
      <c r="D4475" t="s">
        <v>6391</v>
      </c>
      <c r="F44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5">
        <f>Tabla_Consulta_desde_proyectos[[#This Row],[PRYRAhoras]]-Tabla_Consulta_desde_proyectos[[#This Row],[Actuales]]</f>
        <v>0</v>
      </c>
      <c r="H4475">
        <f>LEN(Tabla_Consulta_desde_proyectos[[#This Row],[PRYApath]])/5-1</f>
        <v>2</v>
      </c>
    </row>
    <row r="4476" spans="1:8" hidden="1" x14ac:dyDescent="0.3">
      <c r="A4476" t="s">
        <v>105</v>
      </c>
      <c r="B4476" t="s">
        <v>6574</v>
      </c>
      <c r="C4476" t="s">
        <v>8079</v>
      </c>
      <c r="D4476" t="s">
        <v>8080</v>
      </c>
      <c r="F44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6">
        <f>Tabla_Consulta_desde_proyectos[[#This Row],[PRYRAhoras]]-Tabla_Consulta_desde_proyectos[[#This Row],[Actuales]]</f>
        <v>0</v>
      </c>
      <c r="H4476">
        <f>LEN(Tabla_Consulta_desde_proyectos[[#This Row],[PRYApath]])/5-1</f>
        <v>0</v>
      </c>
    </row>
    <row r="4477" spans="1:8" hidden="1" x14ac:dyDescent="0.3">
      <c r="A4477" t="s">
        <v>105</v>
      </c>
      <c r="B4477" t="s">
        <v>6577</v>
      </c>
      <c r="C4477" t="s">
        <v>326</v>
      </c>
      <c r="D4477" t="s">
        <v>6396</v>
      </c>
      <c r="F44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7">
        <f>Tabla_Consulta_desde_proyectos[[#This Row],[PRYRAhoras]]-Tabla_Consulta_desde_proyectos[[#This Row],[Actuales]]</f>
        <v>0</v>
      </c>
      <c r="H4477">
        <f>LEN(Tabla_Consulta_desde_proyectos[[#This Row],[PRYApath]])/5-1</f>
        <v>1</v>
      </c>
    </row>
    <row r="4478" spans="1:8" hidden="1" x14ac:dyDescent="0.3">
      <c r="A4478" t="s">
        <v>105</v>
      </c>
      <c r="B4478" t="s">
        <v>6578</v>
      </c>
      <c r="C4478" t="s">
        <v>1087</v>
      </c>
      <c r="D4478" t="s">
        <v>6397</v>
      </c>
      <c r="F44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8">
        <f>Tabla_Consulta_desde_proyectos[[#This Row],[PRYRAhoras]]-Tabla_Consulta_desde_proyectos[[#This Row],[Actuales]]</f>
        <v>0</v>
      </c>
      <c r="H4478">
        <f>LEN(Tabla_Consulta_desde_proyectos[[#This Row],[PRYApath]])/5-1</f>
        <v>1</v>
      </c>
    </row>
    <row r="4479" spans="1:8" hidden="1" x14ac:dyDescent="0.3">
      <c r="A4479" t="s">
        <v>105</v>
      </c>
      <c r="B4479" t="s">
        <v>6579</v>
      </c>
      <c r="C4479" t="s">
        <v>1088</v>
      </c>
      <c r="D4479" t="s">
        <v>6398</v>
      </c>
      <c r="F44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79">
        <f>Tabla_Consulta_desde_proyectos[[#This Row],[PRYRAhoras]]-Tabla_Consulta_desde_proyectos[[#This Row],[Actuales]]</f>
        <v>0</v>
      </c>
      <c r="H4479">
        <f>LEN(Tabla_Consulta_desde_proyectos[[#This Row],[PRYApath]])/5-1</f>
        <v>1</v>
      </c>
    </row>
    <row r="4480" spans="1:8" hidden="1" x14ac:dyDescent="0.3">
      <c r="A4480" t="s">
        <v>105</v>
      </c>
      <c r="B4480" t="s">
        <v>6580</v>
      </c>
      <c r="C4480" t="s">
        <v>1092</v>
      </c>
      <c r="D4480" t="s">
        <v>6399</v>
      </c>
      <c r="F44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0">
        <f>Tabla_Consulta_desde_proyectos[[#This Row],[PRYRAhoras]]-Tabla_Consulta_desde_proyectos[[#This Row],[Actuales]]</f>
        <v>0</v>
      </c>
      <c r="H4480">
        <f>LEN(Tabla_Consulta_desde_proyectos[[#This Row],[PRYApath]])/5-1</f>
        <v>1</v>
      </c>
    </row>
    <row r="4481" spans="1:8" hidden="1" x14ac:dyDescent="0.3">
      <c r="A4481" t="s">
        <v>105</v>
      </c>
      <c r="B4481" t="s">
        <v>6581</v>
      </c>
      <c r="C4481" t="s">
        <v>1093</v>
      </c>
      <c r="D4481" t="s">
        <v>6400</v>
      </c>
      <c r="F44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1">
        <f>Tabla_Consulta_desde_proyectos[[#This Row],[PRYRAhoras]]-Tabla_Consulta_desde_proyectos[[#This Row],[Actuales]]</f>
        <v>0</v>
      </c>
      <c r="H4481">
        <f>LEN(Tabla_Consulta_desde_proyectos[[#This Row],[PRYApath]])/5-1</f>
        <v>1</v>
      </c>
    </row>
    <row r="4482" spans="1:8" hidden="1" x14ac:dyDescent="0.3">
      <c r="A4482" t="s">
        <v>105</v>
      </c>
      <c r="B4482" t="s">
        <v>6582</v>
      </c>
      <c r="C4482" t="s">
        <v>1094</v>
      </c>
      <c r="D4482" t="s">
        <v>6401</v>
      </c>
      <c r="F44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2">
        <f>Tabla_Consulta_desde_proyectos[[#This Row],[PRYRAhoras]]-Tabla_Consulta_desde_proyectos[[#This Row],[Actuales]]</f>
        <v>0</v>
      </c>
      <c r="H4482">
        <f>LEN(Tabla_Consulta_desde_proyectos[[#This Row],[PRYApath]])/5-1</f>
        <v>1</v>
      </c>
    </row>
    <row r="4483" spans="1:8" hidden="1" x14ac:dyDescent="0.3">
      <c r="A4483" t="s">
        <v>105</v>
      </c>
      <c r="B4483" t="s">
        <v>6583</v>
      </c>
      <c r="C4483" t="s">
        <v>3904</v>
      </c>
      <c r="D4483" t="s">
        <v>6402</v>
      </c>
      <c r="F44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3">
        <f>Tabla_Consulta_desde_proyectos[[#This Row],[PRYRAhoras]]-Tabla_Consulta_desde_proyectos[[#This Row],[Actuales]]</f>
        <v>0</v>
      </c>
      <c r="H4483">
        <f>LEN(Tabla_Consulta_desde_proyectos[[#This Row],[PRYApath]])/5-1</f>
        <v>1</v>
      </c>
    </row>
    <row r="4484" spans="1:8" hidden="1" x14ac:dyDescent="0.3">
      <c r="A4484" t="s">
        <v>105</v>
      </c>
      <c r="B4484" t="s">
        <v>6584</v>
      </c>
      <c r="C4484" t="s">
        <v>3905</v>
      </c>
      <c r="D4484" t="s">
        <v>6403</v>
      </c>
      <c r="F44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4">
        <f>Tabla_Consulta_desde_proyectos[[#This Row],[PRYRAhoras]]-Tabla_Consulta_desde_proyectos[[#This Row],[Actuales]]</f>
        <v>0</v>
      </c>
      <c r="H4484">
        <f>LEN(Tabla_Consulta_desde_proyectos[[#This Row],[PRYApath]])/5-1</f>
        <v>1</v>
      </c>
    </row>
    <row r="4485" spans="1:8" hidden="1" x14ac:dyDescent="0.3">
      <c r="A4485" t="s">
        <v>105</v>
      </c>
      <c r="B4485" t="s">
        <v>6585</v>
      </c>
      <c r="C4485" t="s">
        <v>4336</v>
      </c>
      <c r="D4485" t="s">
        <v>6405</v>
      </c>
      <c r="F44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5">
        <f>Tabla_Consulta_desde_proyectos[[#This Row],[PRYRAhoras]]-Tabla_Consulta_desde_proyectos[[#This Row],[Actuales]]</f>
        <v>0</v>
      </c>
      <c r="H4485">
        <f>LEN(Tabla_Consulta_desde_proyectos[[#This Row],[PRYApath]])/5-1</f>
        <v>1</v>
      </c>
    </row>
    <row r="4486" spans="1:8" hidden="1" x14ac:dyDescent="0.3">
      <c r="A4486" t="s">
        <v>105</v>
      </c>
      <c r="B4486" t="s">
        <v>6586</v>
      </c>
      <c r="C4486" t="s">
        <v>4337</v>
      </c>
      <c r="D4486" t="s">
        <v>6407</v>
      </c>
      <c r="F44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6">
        <f>Tabla_Consulta_desde_proyectos[[#This Row],[PRYRAhoras]]-Tabla_Consulta_desde_proyectos[[#This Row],[Actuales]]</f>
        <v>0</v>
      </c>
      <c r="H4486">
        <f>LEN(Tabla_Consulta_desde_proyectos[[#This Row],[PRYApath]])/5-1</f>
        <v>1</v>
      </c>
    </row>
    <row r="4487" spans="1:8" hidden="1" x14ac:dyDescent="0.3">
      <c r="A4487" t="s">
        <v>105</v>
      </c>
      <c r="B4487" t="s">
        <v>6587</v>
      </c>
      <c r="C4487" t="s">
        <v>8081</v>
      </c>
      <c r="D4487" t="s">
        <v>8082</v>
      </c>
      <c r="F44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7">
        <f>Tabla_Consulta_desde_proyectos[[#This Row],[PRYRAhoras]]-Tabla_Consulta_desde_proyectos[[#This Row],[Actuales]]</f>
        <v>0</v>
      </c>
      <c r="H4487">
        <f>LEN(Tabla_Consulta_desde_proyectos[[#This Row],[PRYApath]])/5-1</f>
        <v>0</v>
      </c>
    </row>
    <row r="4488" spans="1:8" hidden="1" x14ac:dyDescent="0.3">
      <c r="A4488" t="s">
        <v>105</v>
      </c>
      <c r="B4488" t="s">
        <v>6590</v>
      </c>
      <c r="C4488" t="s">
        <v>326</v>
      </c>
      <c r="D4488" t="s">
        <v>6396</v>
      </c>
      <c r="F44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8">
        <f>Tabla_Consulta_desde_proyectos[[#This Row],[PRYRAhoras]]-Tabla_Consulta_desde_proyectos[[#This Row],[Actuales]]</f>
        <v>0</v>
      </c>
      <c r="H4488">
        <f>LEN(Tabla_Consulta_desde_proyectos[[#This Row],[PRYApath]])/5-1</f>
        <v>1</v>
      </c>
    </row>
    <row r="4489" spans="1:8" hidden="1" x14ac:dyDescent="0.3">
      <c r="A4489" t="s">
        <v>105</v>
      </c>
      <c r="B4489" t="s">
        <v>6591</v>
      </c>
      <c r="C4489" t="s">
        <v>1087</v>
      </c>
      <c r="D4489" t="s">
        <v>6397</v>
      </c>
      <c r="F44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89">
        <f>Tabla_Consulta_desde_proyectos[[#This Row],[PRYRAhoras]]-Tabla_Consulta_desde_proyectos[[#This Row],[Actuales]]</f>
        <v>0</v>
      </c>
      <c r="H4489">
        <f>LEN(Tabla_Consulta_desde_proyectos[[#This Row],[PRYApath]])/5-1</f>
        <v>1</v>
      </c>
    </row>
    <row r="4490" spans="1:8" hidden="1" x14ac:dyDescent="0.3">
      <c r="A4490" t="s">
        <v>105</v>
      </c>
      <c r="B4490" t="s">
        <v>6592</v>
      </c>
      <c r="C4490" t="s">
        <v>1088</v>
      </c>
      <c r="D4490" t="s">
        <v>6398</v>
      </c>
      <c r="F44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0">
        <f>Tabla_Consulta_desde_proyectos[[#This Row],[PRYRAhoras]]-Tabla_Consulta_desde_proyectos[[#This Row],[Actuales]]</f>
        <v>0</v>
      </c>
      <c r="H4490">
        <f>LEN(Tabla_Consulta_desde_proyectos[[#This Row],[PRYApath]])/5-1</f>
        <v>1</v>
      </c>
    </row>
    <row r="4491" spans="1:8" hidden="1" x14ac:dyDescent="0.3">
      <c r="A4491" t="s">
        <v>105</v>
      </c>
      <c r="B4491" t="s">
        <v>6593</v>
      </c>
      <c r="C4491" t="s">
        <v>1092</v>
      </c>
      <c r="D4491" t="s">
        <v>6399</v>
      </c>
      <c r="F44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1">
        <f>Tabla_Consulta_desde_proyectos[[#This Row],[PRYRAhoras]]-Tabla_Consulta_desde_proyectos[[#This Row],[Actuales]]</f>
        <v>0</v>
      </c>
      <c r="H4491">
        <f>LEN(Tabla_Consulta_desde_proyectos[[#This Row],[PRYApath]])/5-1</f>
        <v>1</v>
      </c>
    </row>
    <row r="4492" spans="1:8" hidden="1" x14ac:dyDescent="0.3">
      <c r="A4492" t="s">
        <v>105</v>
      </c>
      <c r="B4492" t="s">
        <v>6594</v>
      </c>
      <c r="C4492" t="s">
        <v>1093</v>
      </c>
      <c r="D4492" t="s">
        <v>6400</v>
      </c>
      <c r="F44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2">
        <f>Tabla_Consulta_desde_proyectos[[#This Row],[PRYRAhoras]]-Tabla_Consulta_desde_proyectos[[#This Row],[Actuales]]</f>
        <v>0</v>
      </c>
      <c r="H4492">
        <f>LEN(Tabla_Consulta_desde_proyectos[[#This Row],[PRYApath]])/5-1</f>
        <v>1</v>
      </c>
    </row>
    <row r="4493" spans="1:8" hidden="1" x14ac:dyDescent="0.3">
      <c r="A4493" t="s">
        <v>105</v>
      </c>
      <c r="B4493" t="s">
        <v>6595</v>
      </c>
      <c r="C4493" t="s">
        <v>1094</v>
      </c>
      <c r="D4493" t="s">
        <v>6401</v>
      </c>
      <c r="F44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3">
        <f>Tabla_Consulta_desde_proyectos[[#This Row],[PRYRAhoras]]-Tabla_Consulta_desde_proyectos[[#This Row],[Actuales]]</f>
        <v>0</v>
      </c>
      <c r="H4493">
        <f>LEN(Tabla_Consulta_desde_proyectos[[#This Row],[PRYApath]])/5-1</f>
        <v>1</v>
      </c>
    </row>
    <row r="4494" spans="1:8" hidden="1" x14ac:dyDescent="0.3">
      <c r="A4494" t="s">
        <v>105</v>
      </c>
      <c r="B4494" t="s">
        <v>6596</v>
      </c>
      <c r="C4494" t="s">
        <v>3904</v>
      </c>
      <c r="D4494" t="s">
        <v>6402</v>
      </c>
      <c r="F44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4">
        <f>Tabla_Consulta_desde_proyectos[[#This Row],[PRYRAhoras]]-Tabla_Consulta_desde_proyectos[[#This Row],[Actuales]]</f>
        <v>0</v>
      </c>
      <c r="H4494">
        <f>LEN(Tabla_Consulta_desde_proyectos[[#This Row],[PRYApath]])/5-1</f>
        <v>1</v>
      </c>
    </row>
    <row r="4495" spans="1:8" hidden="1" x14ac:dyDescent="0.3">
      <c r="A4495" t="s">
        <v>105</v>
      </c>
      <c r="B4495" t="s">
        <v>6597</v>
      </c>
      <c r="C4495" t="s">
        <v>3905</v>
      </c>
      <c r="D4495" t="s">
        <v>6403</v>
      </c>
      <c r="F44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5">
        <f>Tabla_Consulta_desde_proyectos[[#This Row],[PRYRAhoras]]-Tabla_Consulta_desde_proyectos[[#This Row],[Actuales]]</f>
        <v>0</v>
      </c>
      <c r="H4495">
        <f>LEN(Tabla_Consulta_desde_proyectos[[#This Row],[PRYApath]])/5-1</f>
        <v>1</v>
      </c>
    </row>
    <row r="4496" spans="1:8" hidden="1" x14ac:dyDescent="0.3">
      <c r="A4496" t="s">
        <v>105</v>
      </c>
      <c r="B4496" t="s">
        <v>6598</v>
      </c>
      <c r="C4496" t="s">
        <v>4336</v>
      </c>
      <c r="D4496" t="s">
        <v>6405</v>
      </c>
      <c r="F44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6">
        <f>Tabla_Consulta_desde_proyectos[[#This Row],[PRYRAhoras]]-Tabla_Consulta_desde_proyectos[[#This Row],[Actuales]]</f>
        <v>0</v>
      </c>
      <c r="H4496">
        <f>LEN(Tabla_Consulta_desde_proyectos[[#This Row],[PRYApath]])/5-1</f>
        <v>1</v>
      </c>
    </row>
    <row r="4497" spans="1:8" hidden="1" x14ac:dyDescent="0.3">
      <c r="A4497" t="s">
        <v>105</v>
      </c>
      <c r="B4497" t="s">
        <v>6599</v>
      </c>
      <c r="C4497" t="s">
        <v>4337</v>
      </c>
      <c r="D4497" t="s">
        <v>6407</v>
      </c>
      <c r="F44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7">
        <f>Tabla_Consulta_desde_proyectos[[#This Row],[PRYRAhoras]]-Tabla_Consulta_desde_proyectos[[#This Row],[Actuales]]</f>
        <v>0</v>
      </c>
      <c r="H4497">
        <f>LEN(Tabla_Consulta_desde_proyectos[[#This Row],[PRYApath]])/5-1</f>
        <v>1</v>
      </c>
    </row>
    <row r="4498" spans="1:8" hidden="1" x14ac:dyDescent="0.3">
      <c r="A4498" t="s">
        <v>105</v>
      </c>
      <c r="B4498" t="s">
        <v>6600</v>
      </c>
      <c r="C4498" t="s">
        <v>8083</v>
      </c>
      <c r="D4498" t="s">
        <v>8084</v>
      </c>
      <c r="F44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8">
        <f>Tabla_Consulta_desde_proyectos[[#This Row],[PRYRAhoras]]-Tabla_Consulta_desde_proyectos[[#This Row],[Actuales]]</f>
        <v>0</v>
      </c>
      <c r="H4498">
        <f>LEN(Tabla_Consulta_desde_proyectos[[#This Row],[PRYApath]])/5-1</f>
        <v>0</v>
      </c>
    </row>
    <row r="4499" spans="1:8" hidden="1" x14ac:dyDescent="0.3">
      <c r="A4499" t="s">
        <v>105</v>
      </c>
      <c r="B4499" t="s">
        <v>5049</v>
      </c>
      <c r="C4499" t="s">
        <v>326</v>
      </c>
      <c r="D4499" t="s">
        <v>6396</v>
      </c>
      <c r="F44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499">
        <f>Tabla_Consulta_desde_proyectos[[#This Row],[PRYRAhoras]]-Tabla_Consulta_desde_proyectos[[#This Row],[Actuales]]</f>
        <v>0</v>
      </c>
      <c r="H4499">
        <f>LEN(Tabla_Consulta_desde_proyectos[[#This Row],[PRYApath]])/5-1</f>
        <v>1</v>
      </c>
    </row>
    <row r="4500" spans="1:8" hidden="1" x14ac:dyDescent="0.3">
      <c r="A4500" t="s">
        <v>105</v>
      </c>
      <c r="B4500" t="s">
        <v>6603</v>
      </c>
      <c r="C4500" t="s">
        <v>1087</v>
      </c>
      <c r="D4500" t="s">
        <v>6397</v>
      </c>
      <c r="F45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0">
        <f>Tabla_Consulta_desde_proyectos[[#This Row],[PRYRAhoras]]-Tabla_Consulta_desde_proyectos[[#This Row],[Actuales]]</f>
        <v>0</v>
      </c>
      <c r="H4500">
        <f>LEN(Tabla_Consulta_desde_proyectos[[#This Row],[PRYApath]])/5-1</f>
        <v>1</v>
      </c>
    </row>
    <row r="4501" spans="1:8" hidden="1" x14ac:dyDescent="0.3">
      <c r="A4501" t="s">
        <v>105</v>
      </c>
      <c r="B4501" t="s">
        <v>5050</v>
      </c>
      <c r="C4501" t="s">
        <v>1088</v>
      </c>
      <c r="D4501" t="s">
        <v>6398</v>
      </c>
      <c r="F45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1">
        <f>Tabla_Consulta_desde_proyectos[[#This Row],[PRYRAhoras]]-Tabla_Consulta_desde_proyectos[[#This Row],[Actuales]]</f>
        <v>0</v>
      </c>
      <c r="H4501">
        <f>LEN(Tabla_Consulta_desde_proyectos[[#This Row],[PRYApath]])/5-1</f>
        <v>1</v>
      </c>
    </row>
    <row r="4502" spans="1:8" hidden="1" x14ac:dyDescent="0.3">
      <c r="A4502" t="s">
        <v>105</v>
      </c>
      <c r="B4502" t="s">
        <v>5051</v>
      </c>
      <c r="C4502" t="s">
        <v>1092</v>
      </c>
      <c r="D4502" t="s">
        <v>6399</v>
      </c>
      <c r="F45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2">
        <f>Tabla_Consulta_desde_proyectos[[#This Row],[PRYRAhoras]]-Tabla_Consulta_desde_proyectos[[#This Row],[Actuales]]</f>
        <v>0</v>
      </c>
      <c r="H4502">
        <f>LEN(Tabla_Consulta_desde_proyectos[[#This Row],[PRYApath]])/5-1</f>
        <v>1</v>
      </c>
    </row>
    <row r="4503" spans="1:8" hidden="1" x14ac:dyDescent="0.3">
      <c r="A4503" t="s">
        <v>105</v>
      </c>
      <c r="B4503" t="s">
        <v>6604</v>
      </c>
      <c r="C4503" t="s">
        <v>1093</v>
      </c>
      <c r="D4503" t="s">
        <v>6400</v>
      </c>
      <c r="F45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3">
        <f>Tabla_Consulta_desde_proyectos[[#This Row],[PRYRAhoras]]-Tabla_Consulta_desde_proyectos[[#This Row],[Actuales]]</f>
        <v>0</v>
      </c>
      <c r="H4503">
        <f>LEN(Tabla_Consulta_desde_proyectos[[#This Row],[PRYApath]])/5-1</f>
        <v>1</v>
      </c>
    </row>
    <row r="4504" spans="1:8" hidden="1" x14ac:dyDescent="0.3">
      <c r="A4504" t="s">
        <v>105</v>
      </c>
      <c r="B4504" t="s">
        <v>6605</v>
      </c>
      <c r="C4504" t="s">
        <v>1094</v>
      </c>
      <c r="D4504" t="s">
        <v>6401</v>
      </c>
      <c r="F45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4">
        <f>Tabla_Consulta_desde_proyectos[[#This Row],[PRYRAhoras]]-Tabla_Consulta_desde_proyectos[[#This Row],[Actuales]]</f>
        <v>0</v>
      </c>
      <c r="H4504">
        <f>LEN(Tabla_Consulta_desde_proyectos[[#This Row],[PRYApath]])/5-1</f>
        <v>1</v>
      </c>
    </row>
    <row r="4505" spans="1:8" hidden="1" x14ac:dyDescent="0.3">
      <c r="A4505" t="s">
        <v>105</v>
      </c>
      <c r="B4505" t="s">
        <v>5064</v>
      </c>
      <c r="C4505" t="s">
        <v>3904</v>
      </c>
      <c r="D4505" t="s">
        <v>6402</v>
      </c>
      <c r="F45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5">
        <f>Tabla_Consulta_desde_proyectos[[#This Row],[PRYRAhoras]]-Tabla_Consulta_desde_proyectos[[#This Row],[Actuales]]</f>
        <v>0</v>
      </c>
      <c r="H4505">
        <f>LEN(Tabla_Consulta_desde_proyectos[[#This Row],[PRYApath]])/5-1</f>
        <v>1</v>
      </c>
    </row>
    <row r="4506" spans="1:8" hidden="1" x14ac:dyDescent="0.3">
      <c r="A4506" t="s">
        <v>105</v>
      </c>
      <c r="B4506" t="s">
        <v>5065</v>
      </c>
      <c r="C4506" t="s">
        <v>3905</v>
      </c>
      <c r="D4506" t="s">
        <v>6403</v>
      </c>
      <c r="F45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6">
        <f>Tabla_Consulta_desde_proyectos[[#This Row],[PRYRAhoras]]-Tabla_Consulta_desde_proyectos[[#This Row],[Actuales]]</f>
        <v>0</v>
      </c>
      <c r="H4506">
        <f>LEN(Tabla_Consulta_desde_proyectos[[#This Row],[PRYApath]])/5-1</f>
        <v>1</v>
      </c>
    </row>
    <row r="4507" spans="1:8" hidden="1" x14ac:dyDescent="0.3">
      <c r="A4507" t="s">
        <v>105</v>
      </c>
      <c r="B4507" t="s">
        <v>5052</v>
      </c>
      <c r="C4507" t="s">
        <v>4336</v>
      </c>
      <c r="D4507" t="s">
        <v>6405</v>
      </c>
      <c r="F45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7">
        <f>Tabla_Consulta_desde_proyectos[[#This Row],[PRYRAhoras]]-Tabla_Consulta_desde_proyectos[[#This Row],[Actuales]]</f>
        <v>0</v>
      </c>
      <c r="H4507">
        <f>LEN(Tabla_Consulta_desde_proyectos[[#This Row],[PRYApath]])/5-1</f>
        <v>1</v>
      </c>
    </row>
    <row r="4508" spans="1:8" hidden="1" x14ac:dyDescent="0.3">
      <c r="A4508" t="s">
        <v>105</v>
      </c>
      <c r="B4508" t="s">
        <v>6606</v>
      </c>
      <c r="C4508" t="s">
        <v>4337</v>
      </c>
      <c r="D4508" t="s">
        <v>6407</v>
      </c>
      <c r="F45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8">
        <f>Tabla_Consulta_desde_proyectos[[#This Row],[PRYRAhoras]]-Tabla_Consulta_desde_proyectos[[#This Row],[Actuales]]</f>
        <v>0</v>
      </c>
      <c r="H4508">
        <f>LEN(Tabla_Consulta_desde_proyectos[[#This Row],[PRYApath]])/5-1</f>
        <v>1</v>
      </c>
    </row>
    <row r="4509" spans="1:8" hidden="1" x14ac:dyDescent="0.3">
      <c r="A4509" t="s">
        <v>105</v>
      </c>
      <c r="B4509" t="s">
        <v>6607</v>
      </c>
      <c r="C4509" t="s">
        <v>8085</v>
      </c>
      <c r="D4509" t="s">
        <v>8086</v>
      </c>
      <c r="F45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09">
        <f>Tabla_Consulta_desde_proyectos[[#This Row],[PRYRAhoras]]-Tabla_Consulta_desde_proyectos[[#This Row],[Actuales]]</f>
        <v>0</v>
      </c>
      <c r="H4509">
        <f>LEN(Tabla_Consulta_desde_proyectos[[#This Row],[PRYApath]])/5-1</f>
        <v>0</v>
      </c>
    </row>
    <row r="4510" spans="1:8" hidden="1" x14ac:dyDescent="0.3">
      <c r="A4510" t="s">
        <v>105</v>
      </c>
      <c r="B4510" t="s">
        <v>6610</v>
      </c>
      <c r="C4510" t="s">
        <v>326</v>
      </c>
      <c r="D4510" t="s">
        <v>6396</v>
      </c>
      <c r="F45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0">
        <f>Tabla_Consulta_desde_proyectos[[#This Row],[PRYRAhoras]]-Tabla_Consulta_desde_proyectos[[#This Row],[Actuales]]</f>
        <v>0</v>
      </c>
      <c r="H4510">
        <f>LEN(Tabla_Consulta_desde_proyectos[[#This Row],[PRYApath]])/5-1</f>
        <v>1</v>
      </c>
    </row>
    <row r="4511" spans="1:8" hidden="1" x14ac:dyDescent="0.3">
      <c r="A4511" t="s">
        <v>105</v>
      </c>
      <c r="B4511" t="s">
        <v>6611</v>
      </c>
      <c r="C4511" t="s">
        <v>1087</v>
      </c>
      <c r="D4511" t="s">
        <v>6397</v>
      </c>
      <c r="F45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1">
        <f>Tabla_Consulta_desde_proyectos[[#This Row],[PRYRAhoras]]-Tabla_Consulta_desde_proyectos[[#This Row],[Actuales]]</f>
        <v>0</v>
      </c>
      <c r="H4511">
        <f>LEN(Tabla_Consulta_desde_proyectos[[#This Row],[PRYApath]])/5-1</f>
        <v>1</v>
      </c>
    </row>
    <row r="4512" spans="1:8" hidden="1" x14ac:dyDescent="0.3">
      <c r="A4512" t="s">
        <v>105</v>
      </c>
      <c r="B4512" t="s">
        <v>6612</v>
      </c>
      <c r="C4512" t="s">
        <v>1088</v>
      </c>
      <c r="D4512" t="s">
        <v>6398</v>
      </c>
      <c r="F45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2">
        <f>Tabla_Consulta_desde_proyectos[[#This Row],[PRYRAhoras]]-Tabla_Consulta_desde_proyectos[[#This Row],[Actuales]]</f>
        <v>0</v>
      </c>
      <c r="H4512">
        <f>LEN(Tabla_Consulta_desde_proyectos[[#This Row],[PRYApath]])/5-1</f>
        <v>1</v>
      </c>
    </row>
    <row r="4513" spans="1:8" hidden="1" x14ac:dyDescent="0.3">
      <c r="A4513" t="s">
        <v>105</v>
      </c>
      <c r="B4513" t="s">
        <v>6613</v>
      </c>
      <c r="C4513" t="s">
        <v>1092</v>
      </c>
      <c r="D4513" t="s">
        <v>6399</v>
      </c>
      <c r="F45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3">
        <f>Tabla_Consulta_desde_proyectos[[#This Row],[PRYRAhoras]]-Tabla_Consulta_desde_proyectos[[#This Row],[Actuales]]</f>
        <v>0</v>
      </c>
      <c r="H4513">
        <f>LEN(Tabla_Consulta_desde_proyectos[[#This Row],[PRYApath]])/5-1</f>
        <v>1</v>
      </c>
    </row>
    <row r="4514" spans="1:8" hidden="1" x14ac:dyDescent="0.3">
      <c r="A4514" t="s">
        <v>105</v>
      </c>
      <c r="B4514" t="s">
        <v>6614</v>
      </c>
      <c r="C4514" t="s">
        <v>1093</v>
      </c>
      <c r="D4514" t="s">
        <v>6400</v>
      </c>
      <c r="F45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4">
        <f>Tabla_Consulta_desde_proyectos[[#This Row],[PRYRAhoras]]-Tabla_Consulta_desde_proyectos[[#This Row],[Actuales]]</f>
        <v>0</v>
      </c>
      <c r="H4514">
        <f>LEN(Tabla_Consulta_desde_proyectos[[#This Row],[PRYApath]])/5-1</f>
        <v>1</v>
      </c>
    </row>
    <row r="4515" spans="1:8" hidden="1" x14ac:dyDescent="0.3">
      <c r="A4515" t="s">
        <v>105</v>
      </c>
      <c r="B4515" t="s">
        <v>6615</v>
      </c>
      <c r="C4515" t="s">
        <v>1094</v>
      </c>
      <c r="D4515" t="s">
        <v>6401</v>
      </c>
      <c r="F45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5">
        <f>Tabla_Consulta_desde_proyectos[[#This Row],[PRYRAhoras]]-Tabla_Consulta_desde_proyectos[[#This Row],[Actuales]]</f>
        <v>0</v>
      </c>
      <c r="H4515">
        <f>LEN(Tabla_Consulta_desde_proyectos[[#This Row],[PRYApath]])/5-1</f>
        <v>1</v>
      </c>
    </row>
    <row r="4516" spans="1:8" hidden="1" x14ac:dyDescent="0.3">
      <c r="A4516" t="s">
        <v>105</v>
      </c>
      <c r="B4516" t="s">
        <v>6616</v>
      </c>
      <c r="C4516" t="s">
        <v>3904</v>
      </c>
      <c r="D4516" t="s">
        <v>6402</v>
      </c>
      <c r="F45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6">
        <f>Tabla_Consulta_desde_proyectos[[#This Row],[PRYRAhoras]]-Tabla_Consulta_desde_proyectos[[#This Row],[Actuales]]</f>
        <v>0</v>
      </c>
      <c r="H4516">
        <f>LEN(Tabla_Consulta_desde_proyectos[[#This Row],[PRYApath]])/5-1</f>
        <v>1</v>
      </c>
    </row>
    <row r="4517" spans="1:8" hidden="1" x14ac:dyDescent="0.3">
      <c r="A4517" t="s">
        <v>105</v>
      </c>
      <c r="B4517" t="s">
        <v>6617</v>
      </c>
      <c r="C4517" t="s">
        <v>3905</v>
      </c>
      <c r="D4517" t="s">
        <v>6403</v>
      </c>
      <c r="F45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7">
        <f>Tabla_Consulta_desde_proyectos[[#This Row],[PRYRAhoras]]-Tabla_Consulta_desde_proyectos[[#This Row],[Actuales]]</f>
        <v>0</v>
      </c>
      <c r="H4517">
        <f>LEN(Tabla_Consulta_desde_proyectos[[#This Row],[PRYApath]])/5-1</f>
        <v>1</v>
      </c>
    </row>
    <row r="4518" spans="1:8" hidden="1" x14ac:dyDescent="0.3">
      <c r="A4518" t="s">
        <v>105</v>
      </c>
      <c r="B4518" t="s">
        <v>6618</v>
      </c>
      <c r="C4518" t="s">
        <v>4336</v>
      </c>
      <c r="D4518" t="s">
        <v>6405</v>
      </c>
      <c r="F45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8">
        <f>Tabla_Consulta_desde_proyectos[[#This Row],[PRYRAhoras]]-Tabla_Consulta_desde_proyectos[[#This Row],[Actuales]]</f>
        <v>0</v>
      </c>
      <c r="H4518">
        <f>LEN(Tabla_Consulta_desde_proyectos[[#This Row],[PRYApath]])/5-1</f>
        <v>1</v>
      </c>
    </row>
    <row r="4519" spans="1:8" hidden="1" x14ac:dyDescent="0.3">
      <c r="A4519" t="s">
        <v>105</v>
      </c>
      <c r="B4519" t="s">
        <v>6619</v>
      </c>
      <c r="C4519" t="s">
        <v>4337</v>
      </c>
      <c r="D4519" t="s">
        <v>6407</v>
      </c>
      <c r="F45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19">
        <f>Tabla_Consulta_desde_proyectos[[#This Row],[PRYRAhoras]]-Tabla_Consulta_desde_proyectos[[#This Row],[Actuales]]</f>
        <v>0</v>
      </c>
      <c r="H4519">
        <f>LEN(Tabla_Consulta_desde_proyectos[[#This Row],[PRYApath]])/5-1</f>
        <v>1</v>
      </c>
    </row>
    <row r="4520" spans="1:8" hidden="1" x14ac:dyDescent="0.3">
      <c r="A4520" t="s">
        <v>105</v>
      </c>
      <c r="B4520" t="s">
        <v>6620</v>
      </c>
      <c r="C4520" t="s">
        <v>8087</v>
      </c>
      <c r="D4520" t="s">
        <v>8088</v>
      </c>
      <c r="F45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0">
        <f>Tabla_Consulta_desde_proyectos[[#This Row],[PRYRAhoras]]-Tabla_Consulta_desde_proyectos[[#This Row],[Actuales]]</f>
        <v>0</v>
      </c>
      <c r="H4520">
        <f>LEN(Tabla_Consulta_desde_proyectos[[#This Row],[PRYApath]])/5-1</f>
        <v>0</v>
      </c>
    </row>
    <row r="4521" spans="1:8" hidden="1" x14ac:dyDescent="0.3">
      <c r="A4521" t="s">
        <v>105</v>
      </c>
      <c r="B4521" t="s">
        <v>5035</v>
      </c>
      <c r="C4521" t="s">
        <v>326</v>
      </c>
      <c r="D4521" t="s">
        <v>7173</v>
      </c>
      <c r="F45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1">
        <f>Tabla_Consulta_desde_proyectos[[#This Row],[PRYRAhoras]]-Tabla_Consulta_desde_proyectos[[#This Row],[Actuales]]</f>
        <v>0</v>
      </c>
      <c r="H4521">
        <f>LEN(Tabla_Consulta_desde_proyectos[[#This Row],[PRYApath]])/5-1</f>
        <v>1</v>
      </c>
    </row>
    <row r="4522" spans="1:8" hidden="1" x14ac:dyDescent="0.3">
      <c r="A4522" t="s">
        <v>105</v>
      </c>
      <c r="B4522" t="s">
        <v>6623</v>
      </c>
      <c r="C4522" t="s">
        <v>1087</v>
      </c>
      <c r="D4522" t="s">
        <v>7175</v>
      </c>
      <c r="F45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2">
        <f>Tabla_Consulta_desde_proyectos[[#This Row],[PRYRAhoras]]-Tabla_Consulta_desde_proyectos[[#This Row],[Actuales]]</f>
        <v>0</v>
      </c>
      <c r="H4522">
        <f>LEN(Tabla_Consulta_desde_proyectos[[#This Row],[PRYApath]])/5-1</f>
        <v>1</v>
      </c>
    </row>
    <row r="4523" spans="1:8" hidden="1" x14ac:dyDescent="0.3">
      <c r="A4523" t="s">
        <v>105</v>
      </c>
      <c r="B4523" t="s">
        <v>6624</v>
      </c>
      <c r="C4523" t="s">
        <v>1088</v>
      </c>
      <c r="D4523" t="s">
        <v>7177</v>
      </c>
      <c r="F45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3">
        <f>Tabla_Consulta_desde_proyectos[[#This Row],[PRYRAhoras]]-Tabla_Consulta_desde_proyectos[[#This Row],[Actuales]]</f>
        <v>0</v>
      </c>
      <c r="H4523">
        <f>LEN(Tabla_Consulta_desde_proyectos[[#This Row],[PRYApath]])/5-1</f>
        <v>1</v>
      </c>
    </row>
    <row r="4524" spans="1:8" hidden="1" x14ac:dyDescent="0.3">
      <c r="A4524" t="s">
        <v>105</v>
      </c>
      <c r="B4524" t="s">
        <v>6625</v>
      </c>
      <c r="C4524" t="s">
        <v>1092</v>
      </c>
      <c r="D4524" t="s">
        <v>7179</v>
      </c>
      <c r="F45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4">
        <f>Tabla_Consulta_desde_proyectos[[#This Row],[PRYRAhoras]]-Tabla_Consulta_desde_proyectos[[#This Row],[Actuales]]</f>
        <v>0</v>
      </c>
      <c r="H4524">
        <f>LEN(Tabla_Consulta_desde_proyectos[[#This Row],[PRYApath]])/5-1</f>
        <v>1</v>
      </c>
    </row>
    <row r="4525" spans="1:8" hidden="1" x14ac:dyDescent="0.3">
      <c r="A4525" t="s">
        <v>105</v>
      </c>
      <c r="B4525" t="s">
        <v>6626</v>
      </c>
      <c r="C4525" t="s">
        <v>1093</v>
      </c>
      <c r="D4525" t="s">
        <v>7181</v>
      </c>
      <c r="F45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5">
        <f>Tabla_Consulta_desde_proyectos[[#This Row],[PRYRAhoras]]-Tabla_Consulta_desde_proyectos[[#This Row],[Actuales]]</f>
        <v>0</v>
      </c>
      <c r="H4525">
        <f>LEN(Tabla_Consulta_desde_proyectos[[#This Row],[PRYApath]])/5-1</f>
        <v>1</v>
      </c>
    </row>
    <row r="4526" spans="1:8" hidden="1" x14ac:dyDescent="0.3">
      <c r="A4526" t="s">
        <v>105</v>
      </c>
      <c r="B4526" t="s">
        <v>6627</v>
      </c>
      <c r="C4526" t="s">
        <v>1094</v>
      </c>
      <c r="D4526" t="s">
        <v>7183</v>
      </c>
      <c r="F45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6">
        <f>Tabla_Consulta_desde_proyectos[[#This Row],[PRYRAhoras]]-Tabla_Consulta_desde_proyectos[[#This Row],[Actuales]]</f>
        <v>0</v>
      </c>
      <c r="H4526">
        <f>LEN(Tabla_Consulta_desde_proyectos[[#This Row],[PRYApath]])/5-1</f>
        <v>1</v>
      </c>
    </row>
    <row r="4527" spans="1:8" hidden="1" x14ac:dyDescent="0.3">
      <c r="A4527" t="s">
        <v>105</v>
      </c>
      <c r="B4527" t="s">
        <v>5046</v>
      </c>
      <c r="C4527" t="s">
        <v>7185</v>
      </c>
      <c r="D4527" t="s">
        <v>7186</v>
      </c>
      <c r="F45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7">
        <f>Tabla_Consulta_desde_proyectos[[#This Row],[PRYRAhoras]]-Tabla_Consulta_desde_proyectos[[#This Row],[Actuales]]</f>
        <v>0</v>
      </c>
      <c r="H4527">
        <f>LEN(Tabla_Consulta_desde_proyectos[[#This Row],[PRYApath]])/5-1</f>
        <v>1</v>
      </c>
    </row>
    <row r="4528" spans="1:8" hidden="1" x14ac:dyDescent="0.3">
      <c r="A4528" t="s">
        <v>105</v>
      </c>
      <c r="B4528" t="s">
        <v>6628</v>
      </c>
      <c r="C4528" t="s">
        <v>7188</v>
      </c>
      <c r="D4528" t="s">
        <v>7189</v>
      </c>
      <c r="F45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8">
        <f>Tabla_Consulta_desde_proyectos[[#This Row],[PRYRAhoras]]-Tabla_Consulta_desde_proyectos[[#This Row],[Actuales]]</f>
        <v>0</v>
      </c>
      <c r="H4528">
        <f>LEN(Tabla_Consulta_desde_proyectos[[#This Row],[PRYApath]])/5-1</f>
        <v>1</v>
      </c>
    </row>
    <row r="4529" spans="1:8" hidden="1" x14ac:dyDescent="0.3">
      <c r="A4529" t="s">
        <v>105</v>
      </c>
      <c r="B4529" t="s">
        <v>6629</v>
      </c>
      <c r="C4529" t="s">
        <v>4336</v>
      </c>
      <c r="D4529" t="s">
        <v>7027</v>
      </c>
      <c r="F45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29">
        <f>Tabla_Consulta_desde_proyectos[[#This Row],[PRYRAhoras]]-Tabla_Consulta_desde_proyectos[[#This Row],[Actuales]]</f>
        <v>0</v>
      </c>
      <c r="H4529">
        <f>LEN(Tabla_Consulta_desde_proyectos[[#This Row],[PRYApath]])/5-1</f>
        <v>1</v>
      </c>
    </row>
    <row r="4530" spans="1:8" hidden="1" x14ac:dyDescent="0.3">
      <c r="A4530" t="s">
        <v>105</v>
      </c>
      <c r="B4530" t="s">
        <v>6631</v>
      </c>
      <c r="C4530" t="s">
        <v>8089</v>
      </c>
      <c r="D4530" t="s">
        <v>8090</v>
      </c>
      <c r="F45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0">
        <f>Tabla_Consulta_desde_proyectos[[#This Row],[PRYRAhoras]]-Tabla_Consulta_desde_proyectos[[#This Row],[Actuales]]</f>
        <v>0</v>
      </c>
      <c r="H4530">
        <f>LEN(Tabla_Consulta_desde_proyectos[[#This Row],[PRYApath]])/5-1</f>
        <v>0</v>
      </c>
    </row>
    <row r="4531" spans="1:8" hidden="1" x14ac:dyDescent="0.3">
      <c r="A4531" t="s">
        <v>105</v>
      </c>
      <c r="B4531" t="s">
        <v>6634</v>
      </c>
      <c r="C4531" t="s">
        <v>326</v>
      </c>
      <c r="D4531" t="s">
        <v>6396</v>
      </c>
      <c r="F45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1">
        <f>Tabla_Consulta_desde_proyectos[[#This Row],[PRYRAhoras]]-Tabla_Consulta_desde_proyectos[[#This Row],[Actuales]]</f>
        <v>0</v>
      </c>
      <c r="H4531">
        <f>LEN(Tabla_Consulta_desde_proyectos[[#This Row],[PRYApath]])/5-1</f>
        <v>1</v>
      </c>
    </row>
    <row r="4532" spans="1:8" hidden="1" x14ac:dyDescent="0.3">
      <c r="A4532" t="s">
        <v>105</v>
      </c>
      <c r="B4532" t="s">
        <v>6635</v>
      </c>
      <c r="C4532" t="s">
        <v>1087</v>
      </c>
      <c r="D4532" t="s">
        <v>6397</v>
      </c>
      <c r="F45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2">
        <f>Tabla_Consulta_desde_proyectos[[#This Row],[PRYRAhoras]]-Tabla_Consulta_desde_proyectos[[#This Row],[Actuales]]</f>
        <v>0</v>
      </c>
      <c r="H4532">
        <f>LEN(Tabla_Consulta_desde_proyectos[[#This Row],[PRYApath]])/5-1</f>
        <v>1</v>
      </c>
    </row>
    <row r="4533" spans="1:8" hidden="1" x14ac:dyDescent="0.3">
      <c r="A4533" t="s">
        <v>105</v>
      </c>
      <c r="B4533" t="s">
        <v>6636</v>
      </c>
      <c r="C4533" t="s">
        <v>1088</v>
      </c>
      <c r="D4533" t="s">
        <v>6398</v>
      </c>
      <c r="F45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3">
        <f>Tabla_Consulta_desde_proyectos[[#This Row],[PRYRAhoras]]-Tabla_Consulta_desde_proyectos[[#This Row],[Actuales]]</f>
        <v>0</v>
      </c>
      <c r="H4533">
        <f>LEN(Tabla_Consulta_desde_proyectos[[#This Row],[PRYApath]])/5-1</f>
        <v>1</v>
      </c>
    </row>
    <row r="4534" spans="1:8" hidden="1" x14ac:dyDescent="0.3">
      <c r="A4534" t="s">
        <v>105</v>
      </c>
      <c r="B4534" t="s">
        <v>6637</v>
      </c>
      <c r="C4534" t="s">
        <v>1092</v>
      </c>
      <c r="D4534" t="s">
        <v>6399</v>
      </c>
      <c r="F45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4">
        <f>Tabla_Consulta_desde_proyectos[[#This Row],[PRYRAhoras]]-Tabla_Consulta_desde_proyectos[[#This Row],[Actuales]]</f>
        <v>0</v>
      </c>
      <c r="H4534">
        <f>LEN(Tabla_Consulta_desde_proyectos[[#This Row],[PRYApath]])/5-1</f>
        <v>1</v>
      </c>
    </row>
    <row r="4535" spans="1:8" hidden="1" x14ac:dyDescent="0.3">
      <c r="A4535" t="s">
        <v>105</v>
      </c>
      <c r="B4535" t="s">
        <v>6638</v>
      </c>
      <c r="C4535" t="s">
        <v>1093</v>
      </c>
      <c r="D4535" t="s">
        <v>6400</v>
      </c>
      <c r="F45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5">
        <f>Tabla_Consulta_desde_proyectos[[#This Row],[PRYRAhoras]]-Tabla_Consulta_desde_proyectos[[#This Row],[Actuales]]</f>
        <v>0</v>
      </c>
      <c r="H4535">
        <f>LEN(Tabla_Consulta_desde_proyectos[[#This Row],[PRYApath]])/5-1</f>
        <v>1</v>
      </c>
    </row>
    <row r="4536" spans="1:8" hidden="1" x14ac:dyDescent="0.3">
      <c r="A4536" t="s">
        <v>105</v>
      </c>
      <c r="B4536" t="s">
        <v>6639</v>
      </c>
      <c r="C4536" t="s">
        <v>1094</v>
      </c>
      <c r="D4536" t="s">
        <v>6401</v>
      </c>
      <c r="F45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6">
        <f>Tabla_Consulta_desde_proyectos[[#This Row],[PRYRAhoras]]-Tabla_Consulta_desde_proyectos[[#This Row],[Actuales]]</f>
        <v>0</v>
      </c>
      <c r="H4536">
        <f>LEN(Tabla_Consulta_desde_proyectos[[#This Row],[PRYApath]])/5-1</f>
        <v>1</v>
      </c>
    </row>
    <row r="4537" spans="1:8" hidden="1" x14ac:dyDescent="0.3">
      <c r="A4537" t="s">
        <v>105</v>
      </c>
      <c r="B4537" t="s">
        <v>6640</v>
      </c>
      <c r="C4537" t="s">
        <v>3904</v>
      </c>
      <c r="D4537" t="s">
        <v>6402</v>
      </c>
      <c r="F45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7">
        <f>Tabla_Consulta_desde_proyectos[[#This Row],[PRYRAhoras]]-Tabla_Consulta_desde_proyectos[[#This Row],[Actuales]]</f>
        <v>0</v>
      </c>
      <c r="H4537">
        <f>LEN(Tabla_Consulta_desde_proyectos[[#This Row],[PRYApath]])/5-1</f>
        <v>1</v>
      </c>
    </row>
    <row r="4538" spans="1:8" hidden="1" x14ac:dyDescent="0.3">
      <c r="A4538" t="s">
        <v>105</v>
      </c>
      <c r="B4538" t="s">
        <v>6641</v>
      </c>
      <c r="C4538" t="s">
        <v>3905</v>
      </c>
      <c r="D4538" t="s">
        <v>6403</v>
      </c>
      <c r="F45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8">
        <f>Tabla_Consulta_desde_proyectos[[#This Row],[PRYRAhoras]]-Tabla_Consulta_desde_proyectos[[#This Row],[Actuales]]</f>
        <v>0</v>
      </c>
      <c r="H4538">
        <f>LEN(Tabla_Consulta_desde_proyectos[[#This Row],[PRYApath]])/5-1</f>
        <v>1</v>
      </c>
    </row>
    <row r="4539" spans="1:8" hidden="1" x14ac:dyDescent="0.3">
      <c r="A4539" t="s">
        <v>105</v>
      </c>
      <c r="B4539" t="s">
        <v>6642</v>
      </c>
      <c r="C4539" t="s">
        <v>4336</v>
      </c>
      <c r="D4539" t="s">
        <v>6405</v>
      </c>
      <c r="F45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39">
        <f>Tabla_Consulta_desde_proyectos[[#This Row],[PRYRAhoras]]-Tabla_Consulta_desde_proyectos[[#This Row],[Actuales]]</f>
        <v>0</v>
      </c>
      <c r="H4539">
        <f>LEN(Tabla_Consulta_desde_proyectos[[#This Row],[PRYApath]])/5-1</f>
        <v>1</v>
      </c>
    </row>
    <row r="4540" spans="1:8" hidden="1" x14ac:dyDescent="0.3">
      <c r="A4540" t="s">
        <v>105</v>
      </c>
      <c r="B4540" t="s">
        <v>6643</v>
      </c>
      <c r="C4540" t="s">
        <v>4337</v>
      </c>
      <c r="D4540" t="s">
        <v>6407</v>
      </c>
      <c r="F45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0">
        <f>Tabla_Consulta_desde_proyectos[[#This Row],[PRYRAhoras]]-Tabla_Consulta_desde_proyectos[[#This Row],[Actuales]]</f>
        <v>0</v>
      </c>
      <c r="H4540">
        <f>LEN(Tabla_Consulta_desde_proyectos[[#This Row],[PRYApath]])/5-1</f>
        <v>1</v>
      </c>
    </row>
    <row r="4541" spans="1:8" hidden="1" x14ac:dyDescent="0.3">
      <c r="A4541" t="s">
        <v>105</v>
      </c>
      <c r="B4541" t="s">
        <v>6644</v>
      </c>
      <c r="C4541" t="s">
        <v>8091</v>
      </c>
      <c r="D4541" t="s">
        <v>8092</v>
      </c>
      <c r="F45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1">
        <f>Tabla_Consulta_desde_proyectos[[#This Row],[PRYRAhoras]]-Tabla_Consulta_desde_proyectos[[#This Row],[Actuales]]</f>
        <v>0</v>
      </c>
      <c r="H4541">
        <f>LEN(Tabla_Consulta_desde_proyectos[[#This Row],[PRYApath]])/5-1</f>
        <v>0</v>
      </c>
    </row>
    <row r="4542" spans="1:8" hidden="1" x14ac:dyDescent="0.3">
      <c r="A4542" t="s">
        <v>105</v>
      </c>
      <c r="B4542" t="s">
        <v>6647</v>
      </c>
      <c r="C4542" t="s">
        <v>326</v>
      </c>
      <c r="D4542" t="s">
        <v>6396</v>
      </c>
      <c r="F45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2">
        <f>Tabla_Consulta_desde_proyectos[[#This Row],[PRYRAhoras]]-Tabla_Consulta_desde_proyectos[[#This Row],[Actuales]]</f>
        <v>0</v>
      </c>
      <c r="H4542">
        <f>LEN(Tabla_Consulta_desde_proyectos[[#This Row],[PRYApath]])/5-1</f>
        <v>1</v>
      </c>
    </row>
    <row r="4543" spans="1:8" hidden="1" x14ac:dyDescent="0.3">
      <c r="A4543" t="s">
        <v>105</v>
      </c>
      <c r="B4543" t="s">
        <v>6648</v>
      </c>
      <c r="C4543" t="s">
        <v>1087</v>
      </c>
      <c r="D4543" t="s">
        <v>6397</v>
      </c>
      <c r="F45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3">
        <f>Tabla_Consulta_desde_proyectos[[#This Row],[PRYRAhoras]]-Tabla_Consulta_desde_proyectos[[#This Row],[Actuales]]</f>
        <v>0</v>
      </c>
      <c r="H4543">
        <f>LEN(Tabla_Consulta_desde_proyectos[[#This Row],[PRYApath]])/5-1</f>
        <v>1</v>
      </c>
    </row>
    <row r="4544" spans="1:8" hidden="1" x14ac:dyDescent="0.3">
      <c r="A4544" t="s">
        <v>105</v>
      </c>
      <c r="B4544" t="s">
        <v>6649</v>
      </c>
      <c r="C4544" t="s">
        <v>1088</v>
      </c>
      <c r="D4544" t="s">
        <v>6398</v>
      </c>
      <c r="F45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4">
        <f>Tabla_Consulta_desde_proyectos[[#This Row],[PRYRAhoras]]-Tabla_Consulta_desde_proyectos[[#This Row],[Actuales]]</f>
        <v>0</v>
      </c>
      <c r="H4544">
        <f>LEN(Tabla_Consulta_desde_proyectos[[#This Row],[PRYApath]])/5-1</f>
        <v>1</v>
      </c>
    </row>
    <row r="4545" spans="1:8" hidden="1" x14ac:dyDescent="0.3">
      <c r="A4545" t="s">
        <v>105</v>
      </c>
      <c r="B4545" t="s">
        <v>6650</v>
      </c>
      <c r="C4545" t="s">
        <v>1092</v>
      </c>
      <c r="D4545" t="s">
        <v>6399</v>
      </c>
      <c r="F45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5">
        <f>Tabla_Consulta_desde_proyectos[[#This Row],[PRYRAhoras]]-Tabla_Consulta_desde_proyectos[[#This Row],[Actuales]]</f>
        <v>0</v>
      </c>
      <c r="H4545">
        <f>LEN(Tabla_Consulta_desde_proyectos[[#This Row],[PRYApath]])/5-1</f>
        <v>1</v>
      </c>
    </row>
    <row r="4546" spans="1:8" hidden="1" x14ac:dyDescent="0.3">
      <c r="A4546" t="s">
        <v>105</v>
      </c>
      <c r="B4546" t="s">
        <v>6651</v>
      </c>
      <c r="C4546" t="s">
        <v>1093</v>
      </c>
      <c r="D4546" t="s">
        <v>6400</v>
      </c>
      <c r="F45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6">
        <f>Tabla_Consulta_desde_proyectos[[#This Row],[PRYRAhoras]]-Tabla_Consulta_desde_proyectos[[#This Row],[Actuales]]</f>
        <v>0</v>
      </c>
      <c r="H4546">
        <f>LEN(Tabla_Consulta_desde_proyectos[[#This Row],[PRYApath]])/5-1</f>
        <v>1</v>
      </c>
    </row>
    <row r="4547" spans="1:8" hidden="1" x14ac:dyDescent="0.3">
      <c r="A4547" t="s">
        <v>105</v>
      </c>
      <c r="B4547" t="s">
        <v>6652</v>
      </c>
      <c r="C4547" t="s">
        <v>1094</v>
      </c>
      <c r="D4547" t="s">
        <v>6401</v>
      </c>
      <c r="F45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7">
        <f>Tabla_Consulta_desde_proyectos[[#This Row],[PRYRAhoras]]-Tabla_Consulta_desde_proyectos[[#This Row],[Actuales]]</f>
        <v>0</v>
      </c>
      <c r="H4547">
        <f>LEN(Tabla_Consulta_desde_proyectos[[#This Row],[PRYApath]])/5-1</f>
        <v>1</v>
      </c>
    </row>
    <row r="4548" spans="1:8" hidden="1" x14ac:dyDescent="0.3">
      <c r="A4548" t="s">
        <v>105</v>
      </c>
      <c r="B4548" t="s">
        <v>6653</v>
      </c>
      <c r="C4548" t="s">
        <v>3904</v>
      </c>
      <c r="D4548" t="s">
        <v>6402</v>
      </c>
      <c r="F45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8">
        <f>Tabla_Consulta_desde_proyectos[[#This Row],[PRYRAhoras]]-Tabla_Consulta_desde_proyectos[[#This Row],[Actuales]]</f>
        <v>0</v>
      </c>
      <c r="H4548">
        <f>LEN(Tabla_Consulta_desde_proyectos[[#This Row],[PRYApath]])/5-1</f>
        <v>1</v>
      </c>
    </row>
    <row r="4549" spans="1:8" hidden="1" x14ac:dyDescent="0.3">
      <c r="A4549" t="s">
        <v>105</v>
      </c>
      <c r="B4549" t="s">
        <v>6654</v>
      </c>
      <c r="C4549" t="s">
        <v>3905</v>
      </c>
      <c r="D4549" t="s">
        <v>6403</v>
      </c>
      <c r="F45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49">
        <f>Tabla_Consulta_desde_proyectos[[#This Row],[PRYRAhoras]]-Tabla_Consulta_desde_proyectos[[#This Row],[Actuales]]</f>
        <v>0</v>
      </c>
      <c r="H4549">
        <f>LEN(Tabla_Consulta_desde_proyectos[[#This Row],[PRYApath]])/5-1</f>
        <v>1</v>
      </c>
    </row>
    <row r="4550" spans="1:8" hidden="1" x14ac:dyDescent="0.3">
      <c r="A4550" t="s">
        <v>105</v>
      </c>
      <c r="B4550" t="s">
        <v>6655</v>
      </c>
      <c r="C4550" t="s">
        <v>4336</v>
      </c>
      <c r="D4550" t="s">
        <v>6405</v>
      </c>
      <c r="F45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0">
        <f>Tabla_Consulta_desde_proyectos[[#This Row],[PRYRAhoras]]-Tabla_Consulta_desde_proyectos[[#This Row],[Actuales]]</f>
        <v>0</v>
      </c>
      <c r="H4550">
        <f>LEN(Tabla_Consulta_desde_proyectos[[#This Row],[PRYApath]])/5-1</f>
        <v>1</v>
      </c>
    </row>
    <row r="4551" spans="1:8" hidden="1" x14ac:dyDescent="0.3">
      <c r="A4551" t="s">
        <v>105</v>
      </c>
      <c r="B4551" t="s">
        <v>6656</v>
      </c>
      <c r="C4551" t="s">
        <v>4337</v>
      </c>
      <c r="D4551" t="s">
        <v>6407</v>
      </c>
      <c r="F45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1">
        <f>Tabla_Consulta_desde_proyectos[[#This Row],[PRYRAhoras]]-Tabla_Consulta_desde_proyectos[[#This Row],[Actuales]]</f>
        <v>0</v>
      </c>
      <c r="H4551">
        <f>LEN(Tabla_Consulta_desde_proyectos[[#This Row],[PRYApath]])/5-1</f>
        <v>1</v>
      </c>
    </row>
    <row r="4552" spans="1:8" hidden="1" x14ac:dyDescent="0.3">
      <c r="A4552" t="s">
        <v>105</v>
      </c>
      <c r="B4552" t="s">
        <v>6657</v>
      </c>
      <c r="C4552" t="s">
        <v>8093</v>
      </c>
      <c r="D4552" t="s">
        <v>8094</v>
      </c>
      <c r="F45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2">
        <f>Tabla_Consulta_desde_proyectos[[#This Row],[PRYRAhoras]]-Tabla_Consulta_desde_proyectos[[#This Row],[Actuales]]</f>
        <v>0</v>
      </c>
      <c r="H4552">
        <f>LEN(Tabla_Consulta_desde_proyectos[[#This Row],[PRYApath]])/5-1</f>
        <v>0</v>
      </c>
    </row>
    <row r="4553" spans="1:8" hidden="1" x14ac:dyDescent="0.3">
      <c r="A4553" t="s">
        <v>105</v>
      </c>
      <c r="B4553" t="s">
        <v>6660</v>
      </c>
      <c r="C4553" t="s">
        <v>326</v>
      </c>
      <c r="D4553" t="s">
        <v>6396</v>
      </c>
      <c r="F45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3">
        <f>Tabla_Consulta_desde_proyectos[[#This Row],[PRYRAhoras]]-Tabla_Consulta_desde_proyectos[[#This Row],[Actuales]]</f>
        <v>0</v>
      </c>
      <c r="H4553">
        <f>LEN(Tabla_Consulta_desde_proyectos[[#This Row],[PRYApath]])/5-1</f>
        <v>1</v>
      </c>
    </row>
    <row r="4554" spans="1:8" hidden="1" x14ac:dyDescent="0.3">
      <c r="A4554" t="s">
        <v>105</v>
      </c>
      <c r="B4554" t="s">
        <v>6661</v>
      </c>
      <c r="C4554" t="s">
        <v>1087</v>
      </c>
      <c r="D4554" t="s">
        <v>6397</v>
      </c>
      <c r="F45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4">
        <f>Tabla_Consulta_desde_proyectos[[#This Row],[PRYRAhoras]]-Tabla_Consulta_desde_proyectos[[#This Row],[Actuales]]</f>
        <v>0</v>
      </c>
      <c r="H4554">
        <f>LEN(Tabla_Consulta_desde_proyectos[[#This Row],[PRYApath]])/5-1</f>
        <v>1</v>
      </c>
    </row>
    <row r="4555" spans="1:8" hidden="1" x14ac:dyDescent="0.3">
      <c r="A4555" t="s">
        <v>105</v>
      </c>
      <c r="B4555" t="s">
        <v>6662</v>
      </c>
      <c r="C4555" t="s">
        <v>1088</v>
      </c>
      <c r="D4555" t="s">
        <v>6398</v>
      </c>
      <c r="F45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5">
        <f>Tabla_Consulta_desde_proyectos[[#This Row],[PRYRAhoras]]-Tabla_Consulta_desde_proyectos[[#This Row],[Actuales]]</f>
        <v>0</v>
      </c>
      <c r="H4555">
        <f>LEN(Tabla_Consulta_desde_proyectos[[#This Row],[PRYApath]])/5-1</f>
        <v>1</v>
      </c>
    </row>
    <row r="4556" spans="1:8" hidden="1" x14ac:dyDescent="0.3">
      <c r="A4556" t="s">
        <v>105</v>
      </c>
      <c r="B4556" t="s">
        <v>6663</v>
      </c>
      <c r="C4556" t="s">
        <v>1092</v>
      </c>
      <c r="D4556" t="s">
        <v>6399</v>
      </c>
      <c r="F45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6">
        <f>Tabla_Consulta_desde_proyectos[[#This Row],[PRYRAhoras]]-Tabla_Consulta_desde_proyectos[[#This Row],[Actuales]]</f>
        <v>0</v>
      </c>
      <c r="H4556">
        <f>LEN(Tabla_Consulta_desde_proyectos[[#This Row],[PRYApath]])/5-1</f>
        <v>1</v>
      </c>
    </row>
    <row r="4557" spans="1:8" hidden="1" x14ac:dyDescent="0.3">
      <c r="A4557" t="s">
        <v>105</v>
      </c>
      <c r="B4557" t="s">
        <v>6664</v>
      </c>
      <c r="C4557" t="s">
        <v>1093</v>
      </c>
      <c r="D4557" t="s">
        <v>6400</v>
      </c>
      <c r="F45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7">
        <f>Tabla_Consulta_desde_proyectos[[#This Row],[PRYRAhoras]]-Tabla_Consulta_desde_proyectos[[#This Row],[Actuales]]</f>
        <v>0</v>
      </c>
      <c r="H4557">
        <f>LEN(Tabla_Consulta_desde_proyectos[[#This Row],[PRYApath]])/5-1</f>
        <v>1</v>
      </c>
    </row>
    <row r="4558" spans="1:8" hidden="1" x14ac:dyDescent="0.3">
      <c r="A4558" t="s">
        <v>105</v>
      </c>
      <c r="B4558" t="s">
        <v>6665</v>
      </c>
      <c r="C4558" t="s">
        <v>1094</v>
      </c>
      <c r="D4558" t="s">
        <v>6401</v>
      </c>
      <c r="F45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8">
        <f>Tabla_Consulta_desde_proyectos[[#This Row],[PRYRAhoras]]-Tabla_Consulta_desde_proyectos[[#This Row],[Actuales]]</f>
        <v>0</v>
      </c>
      <c r="H4558">
        <f>LEN(Tabla_Consulta_desde_proyectos[[#This Row],[PRYApath]])/5-1</f>
        <v>1</v>
      </c>
    </row>
    <row r="4559" spans="1:8" hidden="1" x14ac:dyDescent="0.3">
      <c r="A4559" t="s">
        <v>105</v>
      </c>
      <c r="B4559" t="s">
        <v>6666</v>
      </c>
      <c r="C4559" t="s">
        <v>3904</v>
      </c>
      <c r="D4559" t="s">
        <v>6402</v>
      </c>
      <c r="F45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59">
        <f>Tabla_Consulta_desde_proyectos[[#This Row],[PRYRAhoras]]-Tabla_Consulta_desde_proyectos[[#This Row],[Actuales]]</f>
        <v>0</v>
      </c>
      <c r="H4559">
        <f>LEN(Tabla_Consulta_desde_proyectos[[#This Row],[PRYApath]])/5-1</f>
        <v>1</v>
      </c>
    </row>
    <row r="4560" spans="1:8" hidden="1" x14ac:dyDescent="0.3">
      <c r="A4560" t="s">
        <v>105</v>
      </c>
      <c r="B4560" t="s">
        <v>6667</v>
      </c>
      <c r="C4560" t="s">
        <v>3905</v>
      </c>
      <c r="D4560" t="s">
        <v>6403</v>
      </c>
      <c r="F45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0">
        <f>Tabla_Consulta_desde_proyectos[[#This Row],[PRYRAhoras]]-Tabla_Consulta_desde_proyectos[[#This Row],[Actuales]]</f>
        <v>0</v>
      </c>
      <c r="H4560">
        <f>LEN(Tabla_Consulta_desde_proyectos[[#This Row],[PRYApath]])/5-1</f>
        <v>1</v>
      </c>
    </row>
    <row r="4561" spans="1:8" hidden="1" x14ac:dyDescent="0.3">
      <c r="A4561" t="s">
        <v>105</v>
      </c>
      <c r="B4561" t="s">
        <v>6668</v>
      </c>
      <c r="C4561" t="s">
        <v>4336</v>
      </c>
      <c r="D4561" t="s">
        <v>6405</v>
      </c>
      <c r="F45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1">
        <f>Tabla_Consulta_desde_proyectos[[#This Row],[PRYRAhoras]]-Tabla_Consulta_desde_proyectos[[#This Row],[Actuales]]</f>
        <v>0</v>
      </c>
      <c r="H4561">
        <f>LEN(Tabla_Consulta_desde_proyectos[[#This Row],[PRYApath]])/5-1</f>
        <v>1</v>
      </c>
    </row>
    <row r="4562" spans="1:8" hidden="1" x14ac:dyDescent="0.3">
      <c r="A4562" t="s">
        <v>105</v>
      </c>
      <c r="B4562" t="s">
        <v>6669</v>
      </c>
      <c r="C4562" t="s">
        <v>4337</v>
      </c>
      <c r="D4562" t="s">
        <v>6407</v>
      </c>
      <c r="F45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2">
        <f>Tabla_Consulta_desde_proyectos[[#This Row],[PRYRAhoras]]-Tabla_Consulta_desde_proyectos[[#This Row],[Actuales]]</f>
        <v>0</v>
      </c>
      <c r="H4562">
        <f>LEN(Tabla_Consulta_desde_proyectos[[#This Row],[PRYApath]])/5-1</f>
        <v>1</v>
      </c>
    </row>
    <row r="4563" spans="1:8" hidden="1" x14ac:dyDescent="0.3">
      <c r="A4563" t="s">
        <v>105</v>
      </c>
      <c r="B4563" t="s">
        <v>6670</v>
      </c>
      <c r="C4563" t="s">
        <v>8095</v>
      </c>
      <c r="D4563" t="s">
        <v>8096</v>
      </c>
      <c r="F45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3">
        <f>Tabla_Consulta_desde_proyectos[[#This Row],[PRYRAhoras]]-Tabla_Consulta_desde_proyectos[[#This Row],[Actuales]]</f>
        <v>0</v>
      </c>
      <c r="H4563">
        <f>LEN(Tabla_Consulta_desde_proyectos[[#This Row],[PRYApath]])/5-1</f>
        <v>0</v>
      </c>
    </row>
    <row r="4564" spans="1:8" hidden="1" x14ac:dyDescent="0.3">
      <c r="A4564" t="s">
        <v>105</v>
      </c>
      <c r="B4564" t="s">
        <v>6673</v>
      </c>
      <c r="C4564" t="s">
        <v>326</v>
      </c>
      <c r="D4564" t="s">
        <v>6396</v>
      </c>
      <c r="F45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4">
        <f>Tabla_Consulta_desde_proyectos[[#This Row],[PRYRAhoras]]-Tabla_Consulta_desde_proyectos[[#This Row],[Actuales]]</f>
        <v>0</v>
      </c>
      <c r="H4564">
        <f>LEN(Tabla_Consulta_desde_proyectos[[#This Row],[PRYApath]])/5-1</f>
        <v>1</v>
      </c>
    </row>
    <row r="4565" spans="1:8" hidden="1" x14ac:dyDescent="0.3">
      <c r="A4565" t="s">
        <v>105</v>
      </c>
      <c r="B4565" t="s">
        <v>6674</v>
      </c>
      <c r="C4565" t="s">
        <v>1087</v>
      </c>
      <c r="D4565" t="s">
        <v>6397</v>
      </c>
      <c r="F45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5">
        <f>Tabla_Consulta_desde_proyectos[[#This Row],[PRYRAhoras]]-Tabla_Consulta_desde_proyectos[[#This Row],[Actuales]]</f>
        <v>0</v>
      </c>
      <c r="H4565">
        <f>LEN(Tabla_Consulta_desde_proyectos[[#This Row],[PRYApath]])/5-1</f>
        <v>1</v>
      </c>
    </row>
    <row r="4566" spans="1:8" hidden="1" x14ac:dyDescent="0.3">
      <c r="A4566" t="s">
        <v>105</v>
      </c>
      <c r="B4566" t="s">
        <v>6675</v>
      </c>
      <c r="C4566" t="s">
        <v>1088</v>
      </c>
      <c r="D4566" t="s">
        <v>6398</v>
      </c>
      <c r="F45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6">
        <f>Tabla_Consulta_desde_proyectos[[#This Row],[PRYRAhoras]]-Tabla_Consulta_desde_proyectos[[#This Row],[Actuales]]</f>
        <v>0</v>
      </c>
      <c r="H4566">
        <f>LEN(Tabla_Consulta_desde_proyectos[[#This Row],[PRYApath]])/5-1</f>
        <v>1</v>
      </c>
    </row>
    <row r="4567" spans="1:8" hidden="1" x14ac:dyDescent="0.3">
      <c r="A4567" t="s">
        <v>105</v>
      </c>
      <c r="B4567" t="s">
        <v>6676</v>
      </c>
      <c r="C4567" t="s">
        <v>1092</v>
      </c>
      <c r="D4567" t="s">
        <v>6399</v>
      </c>
      <c r="F45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7">
        <f>Tabla_Consulta_desde_proyectos[[#This Row],[PRYRAhoras]]-Tabla_Consulta_desde_proyectos[[#This Row],[Actuales]]</f>
        <v>0</v>
      </c>
      <c r="H4567">
        <f>LEN(Tabla_Consulta_desde_proyectos[[#This Row],[PRYApath]])/5-1</f>
        <v>1</v>
      </c>
    </row>
    <row r="4568" spans="1:8" hidden="1" x14ac:dyDescent="0.3">
      <c r="A4568" t="s">
        <v>105</v>
      </c>
      <c r="B4568" t="s">
        <v>6677</v>
      </c>
      <c r="C4568" t="s">
        <v>1093</v>
      </c>
      <c r="D4568" t="s">
        <v>6400</v>
      </c>
      <c r="F45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8">
        <f>Tabla_Consulta_desde_proyectos[[#This Row],[PRYRAhoras]]-Tabla_Consulta_desde_proyectos[[#This Row],[Actuales]]</f>
        <v>0</v>
      </c>
      <c r="H4568">
        <f>LEN(Tabla_Consulta_desde_proyectos[[#This Row],[PRYApath]])/5-1</f>
        <v>1</v>
      </c>
    </row>
    <row r="4569" spans="1:8" hidden="1" x14ac:dyDescent="0.3">
      <c r="A4569" t="s">
        <v>105</v>
      </c>
      <c r="B4569" t="s">
        <v>6678</v>
      </c>
      <c r="C4569" t="s">
        <v>1094</v>
      </c>
      <c r="D4569" t="s">
        <v>6401</v>
      </c>
      <c r="F45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69">
        <f>Tabla_Consulta_desde_proyectos[[#This Row],[PRYRAhoras]]-Tabla_Consulta_desde_proyectos[[#This Row],[Actuales]]</f>
        <v>0</v>
      </c>
      <c r="H4569">
        <f>LEN(Tabla_Consulta_desde_proyectos[[#This Row],[PRYApath]])/5-1</f>
        <v>1</v>
      </c>
    </row>
    <row r="4570" spans="1:8" hidden="1" x14ac:dyDescent="0.3">
      <c r="A4570" t="s">
        <v>105</v>
      </c>
      <c r="B4570" t="s">
        <v>6679</v>
      </c>
      <c r="C4570" t="s">
        <v>3904</v>
      </c>
      <c r="D4570" t="s">
        <v>6402</v>
      </c>
      <c r="F45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0">
        <f>Tabla_Consulta_desde_proyectos[[#This Row],[PRYRAhoras]]-Tabla_Consulta_desde_proyectos[[#This Row],[Actuales]]</f>
        <v>0</v>
      </c>
      <c r="H4570">
        <f>LEN(Tabla_Consulta_desde_proyectos[[#This Row],[PRYApath]])/5-1</f>
        <v>1</v>
      </c>
    </row>
    <row r="4571" spans="1:8" hidden="1" x14ac:dyDescent="0.3">
      <c r="A4571" t="s">
        <v>105</v>
      </c>
      <c r="B4571" t="s">
        <v>6680</v>
      </c>
      <c r="C4571" t="s">
        <v>3905</v>
      </c>
      <c r="D4571" t="s">
        <v>6403</v>
      </c>
      <c r="F45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1">
        <f>Tabla_Consulta_desde_proyectos[[#This Row],[PRYRAhoras]]-Tabla_Consulta_desde_proyectos[[#This Row],[Actuales]]</f>
        <v>0</v>
      </c>
      <c r="H4571">
        <f>LEN(Tabla_Consulta_desde_proyectos[[#This Row],[PRYApath]])/5-1</f>
        <v>1</v>
      </c>
    </row>
    <row r="4572" spans="1:8" hidden="1" x14ac:dyDescent="0.3">
      <c r="A4572" t="s">
        <v>105</v>
      </c>
      <c r="B4572" t="s">
        <v>6681</v>
      </c>
      <c r="C4572" t="s">
        <v>4336</v>
      </c>
      <c r="D4572" t="s">
        <v>6405</v>
      </c>
      <c r="F45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2">
        <f>Tabla_Consulta_desde_proyectos[[#This Row],[PRYRAhoras]]-Tabla_Consulta_desde_proyectos[[#This Row],[Actuales]]</f>
        <v>0</v>
      </c>
      <c r="H4572">
        <f>LEN(Tabla_Consulta_desde_proyectos[[#This Row],[PRYApath]])/5-1</f>
        <v>1</v>
      </c>
    </row>
    <row r="4573" spans="1:8" hidden="1" x14ac:dyDescent="0.3">
      <c r="A4573" t="s">
        <v>105</v>
      </c>
      <c r="B4573" t="s">
        <v>6682</v>
      </c>
      <c r="C4573" t="s">
        <v>4337</v>
      </c>
      <c r="D4573" t="s">
        <v>6407</v>
      </c>
      <c r="F45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3">
        <f>Tabla_Consulta_desde_proyectos[[#This Row],[PRYRAhoras]]-Tabla_Consulta_desde_proyectos[[#This Row],[Actuales]]</f>
        <v>0</v>
      </c>
      <c r="H4573">
        <f>LEN(Tabla_Consulta_desde_proyectos[[#This Row],[PRYApath]])/5-1</f>
        <v>1</v>
      </c>
    </row>
    <row r="4574" spans="1:8" hidden="1" x14ac:dyDescent="0.3">
      <c r="A4574" t="s">
        <v>105</v>
      </c>
      <c r="B4574" t="s">
        <v>6683</v>
      </c>
      <c r="C4574" t="s">
        <v>8097</v>
      </c>
      <c r="D4574" t="s">
        <v>8098</v>
      </c>
      <c r="F45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4">
        <f>Tabla_Consulta_desde_proyectos[[#This Row],[PRYRAhoras]]-Tabla_Consulta_desde_proyectos[[#This Row],[Actuales]]</f>
        <v>0</v>
      </c>
      <c r="H4574">
        <f>LEN(Tabla_Consulta_desde_proyectos[[#This Row],[PRYApath]])/5-1</f>
        <v>0</v>
      </c>
    </row>
    <row r="4575" spans="1:8" hidden="1" x14ac:dyDescent="0.3">
      <c r="A4575" t="s">
        <v>105</v>
      </c>
      <c r="B4575" t="s">
        <v>6686</v>
      </c>
      <c r="C4575" t="s">
        <v>326</v>
      </c>
      <c r="D4575" t="s">
        <v>6396</v>
      </c>
      <c r="F45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5">
        <f>Tabla_Consulta_desde_proyectos[[#This Row],[PRYRAhoras]]-Tabla_Consulta_desde_proyectos[[#This Row],[Actuales]]</f>
        <v>0</v>
      </c>
      <c r="H4575">
        <f>LEN(Tabla_Consulta_desde_proyectos[[#This Row],[PRYApath]])/5-1</f>
        <v>1</v>
      </c>
    </row>
    <row r="4576" spans="1:8" hidden="1" x14ac:dyDescent="0.3">
      <c r="A4576" t="s">
        <v>105</v>
      </c>
      <c r="B4576" t="s">
        <v>6687</v>
      </c>
      <c r="C4576" t="s">
        <v>1087</v>
      </c>
      <c r="D4576" t="s">
        <v>6397</v>
      </c>
      <c r="F45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6">
        <f>Tabla_Consulta_desde_proyectos[[#This Row],[PRYRAhoras]]-Tabla_Consulta_desde_proyectos[[#This Row],[Actuales]]</f>
        <v>0</v>
      </c>
      <c r="H4576">
        <f>LEN(Tabla_Consulta_desde_proyectos[[#This Row],[PRYApath]])/5-1</f>
        <v>1</v>
      </c>
    </row>
    <row r="4577" spans="1:8" hidden="1" x14ac:dyDescent="0.3">
      <c r="A4577" t="s">
        <v>105</v>
      </c>
      <c r="B4577" t="s">
        <v>6688</v>
      </c>
      <c r="C4577" t="s">
        <v>1088</v>
      </c>
      <c r="D4577" t="s">
        <v>6398</v>
      </c>
      <c r="F45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7">
        <f>Tabla_Consulta_desde_proyectos[[#This Row],[PRYRAhoras]]-Tabla_Consulta_desde_proyectos[[#This Row],[Actuales]]</f>
        <v>0</v>
      </c>
      <c r="H4577">
        <f>LEN(Tabla_Consulta_desde_proyectos[[#This Row],[PRYApath]])/5-1</f>
        <v>1</v>
      </c>
    </row>
    <row r="4578" spans="1:8" hidden="1" x14ac:dyDescent="0.3">
      <c r="A4578" t="s">
        <v>105</v>
      </c>
      <c r="B4578" t="s">
        <v>6689</v>
      </c>
      <c r="C4578" t="s">
        <v>1092</v>
      </c>
      <c r="D4578" t="s">
        <v>6399</v>
      </c>
      <c r="F45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8">
        <f>Tabla_Consulta_desde_proyectos[[#This Row],[PRYRAhoras]]-Tabla_Consulta_desde_proyectos[[#This Row],[Actuales]]</f>
        <v>0</v>
      </c>
      <c r="H4578">
        <f>LEN(Tabla_Consulta_desde_proyectos[[#This Row],[PRYApath]])/5-1</f>
        <v>1</v>
      </c>
    </row>
    <row r="4579" spans="1:8" hidden="1" x14ac:dyDescent="0.3">
      <c r="A4579" t="s">
        <v>105</v>
      </c>
      <c r="B4579" t="s">
        <v>6690</v>
      </c>
      <c r="C4579" t="s">
        <v>1093</v>
      </c>
      <c r="D4579" t="s">
        <v>6400</v>
      </c>
      <c r="F45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79">
        <f>Tabla_Consulta_desde_proyectos[[#This Row],[PRYRAhoras]]-Tabla_Consulta_desde_proyectos[[#This Row],[Actuales]]</f>
        <v>0</v>
      </c>
      <c r="H4579">
        <f>LEN(Tabla_Consulta_desde_proyectos[[#This Row],[PRYApath]])/5-1</f>
        <v>1</v>
      </c>
    </row>
    <row r="4580" spans="1:8" hidden="1" x14ac:dyDescent="0.3">
      <c r="A4580" t="s">
        <v>105</v>
      </c>
      <c r="B4580" t="s">
        <v>6691</v>
      </c>
      <c r="C4580" t="s">
        <v>1094</v>
      </c>
      <c r="D4580" t="s">
        <v>6401</v>
      </c>
      <c r="F45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0">
        <f>Tabla_Consulta_desde_proyectos[[#This Row],[PRYRAhoras]]-Tabla_Consulta_desde_proyectos[[#This Row],[Actuales]]</f>
        <v>0</v>
      </c>
      <c r="H4580">
        <f>LEN(Tabla_Consulta_desde_proyectos[[#This Row],[PRYApath]])/5-1</f>
        <v>1</v>
      </c>
    </row>
    <row r="4581" spans="1:8" hidden="1" x14ac:dyDescent="0.3">
      <c r="A4581" t="s">
        <v>105</v>
      </c>
      <c r="B4581" t="s">
        <v>6692</v>
      </c>
      <c r="C4581" t="s">
        <v>3904</v>
      </c>
      <c r="D4581" t="s">
        <v>6402</v>
      </c>
      <c r="F45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1">
        <f>Tabla_Consulta_desde_proyectos[[#This Row],[PRYRAhoras]]-Tabla_Consulta_desde_proyectos[[#This Row],[Actuales]]</f>
        <v>0</v>
      </c>
      <c r="H4581">
        <f>LEN(Tabla_Consulta_desde_proyectos[[#This Row],[PRYApath]])/5-1</f>
        <v>1</v>
      </c>
    </row>
    <row r="4582" spans="1:8" hidden="1" x14ac:dyDescent="0.3">
      <c r="A4582" t="s">
        <v>105</v>
      </c>
      <c r="B4582" t="s">
        <v>6693</v>
      </c>
      <c r="C4582" t="s">
        <v>3905</v>
      </c>
      <c r="D4582" t="s">
        <v>6403</v>
      </c>
      <c r="F45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2">
        <f>Tabla_Consulta_desde_proyectos[[#This Row],[PRYRAhoras]]-Tabla_Consulta_desde_proyectos[[#This Row],[Actuales]]</f>
        <v>0</v>
      </c>
      <c r="H4582">
        <f>LEN(Tabla_Consulta_desde_proyectos[[#This Row],[PRYApath]])/5-1</f>
        <v>1</v>
      </c>
    </row>
    <row r="4583" spans="1:8" hidden="1" x14ac:dyDescent="0.3">
      <c r="A4583" t="s">
        <v>105</v>
      </c>
      <c r="B4583" t="s">
        <v>6694</v>
      </c>
      <c r="C4583" t="s">
        <v>4336</v>
      </c>
      <c r="D4583" t="s">
        <v>6405</v>
      </c>
      <c r="F45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3">
        <f>Tabla_Consulta_desde_proyectos[[#This Row],[PRYRAhoras]]-Tabla_Consulta_desde_proyectos[[#This Row],[Actuales]]</f>
        <v>0</v>
      </c>
      <c r="H4583">
        <f>LEN(Tabla_Consulta_desde_proyectos[[#This Row],[PRYApath]])/5-1</f>
        <v>1</v>
      </c>
    </row>
    <row r="4584" spans="1:8" hidden="1" x14ac:dyDescent="0.3">
      <c r="A4584" t="s">
        <v>105</v>
      </c>
      <c r="B4584" t="s">
        <v>6695</v>
      </c>
      <c r="C4584" t="s">
        <v>4337</v>
      </c>
      <c r="D4584" t="s">
        <v>6407</v>
      </c>
      <c r="F45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4">
        <f>Tabla_Consulta_desde_proyectos[[#This Row],[PRYRAhoras]]-Tabla_Consulta_desde_proyectos[[#This Row],[Actuales]]</f>
        <v>0</v>
      </c>
      <c r="H4584">
        <f>LEN(Tabla_Consulta_desde_proyectos[[#This Row],[PRYApath]])/5-1</f>
        <v>1</v>
      </c>
    </row>
    <row r="4585" spans="1:8" hidden="1" x14ac:dyDescent="0.3">
      <c r="A4585" t="s">
        <v>105</v>
      </c>
      <c r="B4585" t="s">
        <v>6696</v>
      </c>
      <c r="C4585" t="s">
        <v>8097</v>
      </c>
      <c r="D4585" t="s">
        <v>8099</v>
      </c>
      <c r="F45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5">
        <f>Tabla_Consulta_desde_proyectos[[#This Row],[PRYRAhoras]]-Tabla_Consulta_desde_proyectos[[#This Row],[Actuales]]</f>
        <v>0</v>
      </c>
      <c r="H4585">
        <f>LEN(Tabla_Consulta_desde_proyectos[[#This Row],[PRYApath]])/5-1</f>
        <v>0</v>
      </c>
    </row>
    <row r="4586" spans="1:8" hidden="1" x14ac:dyDescent="0.3">
      <c r="A4586" t="s">
        <v>105</v>
      </c>
      <c r="B4586" t="s">
        <v>6699</v>
      </c>
      <c r="C4586" t="s">
        <v>326</v>
      </c>
      <c r="D4586" t="s">
        <v>6396</v>
      </c>
      <c r="F45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6">
        <f>Tabla_Consulta_desde_proyectos[[#This Row],[PRYRAhoras]]-Tabla_Consulta_desde_proyectos[[#This Row],[Actuales]]</f>
        <v>0</v>
      </c>
      <c r="H4586">
        <f>LEN(Tabla_Consulta_desde_proyectos[[#This Row],[PRYApath]])/5-1</f>
        <v>1</v>
      </c>
    </row>
    <row r="4587" spans="1:8" hidden="1" x14ac:dyDescent="0.3">
      <c r="A4587" t="s">
        <v>105</v>
      </c>
      <c r="B4587" t="s">
        <v>6700</v>
      </c>
      <c r="C4587" t="s">
        <v>1087</v>
      </c>
      <c r="D4587" t="s">
        <v>6397</v>
      </c>
      <c r="F45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7">
        <f>Tabla_Consulta_desde_proyectos[[#This Row],[PRYRAhoras]]-Tabla_Consulta_desde_proyectos[[#This Row],[Actuales]]</f>
        <v>0</v>
      </c>
      <c r="H4587">
        <f>LEN(Tabla_Consulta_desde_proyectos[[#This Row],[PRYApath]])/5-1</f>
        <v>1</v>
      </c>
    </row>
    <row r="4588" spans="1:8" hidden="1" x14ac:dyDescent="0.3">
      <c r="A4588" t="s">
        <v>105</v>
      </c>
      <c r="B4588" t="s">
        <v>6701</v>
      </c>
      <c r="C4588" t="s">
        <v>1088</v>
      </c>
      <c r="D4588" t="s">
        <v>6398</v>
      </c>
      <c r="F45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8">
        <f>Tabla_Consulta_desde_proyectos[[#This Row],[PRYRAhoras]]-Tabla_Consulta_desde_proyectos[[#This Row],[Actuales]]</f>
        <v>0</v>
      </c>
      <c r="H4588">
        <f>LEN(Tabla_Consulta_desde_proyectos[[#This Row],[PRYApath]])/5-1</f>
        <v>1</v>
      </c>
    </row>
    <row r="4589" spans="1:8" hidden="1" x14ac:dyDescent="0.3">
      <c r="A4589" t="s">
        <v>105</v>
      </c>
      <c r="B4589" t="s">
        <v>6702</v>
      </c>
      <c r="C4589" t="s">
        <v>1092</v>
      </c>
      <c r="D4589" t="s">
        <v>6399</v>
      </c>
      <c r="F45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89">
        <f>Tabla_Consulta_desde_proyectos[[#This Row],[PRYRAhoras]]-Tabla_Consulta_desde_proyectos[[#This Row],[Actuales]]</f>
        <v>0</v>
      </c>
      <c r="H4589">
        <f>LEN(Tabla_Consulta_desde_proyectos[[#This Row],[PRYApath]])/5-1</f>
        <v>1</v>
      </c>
    </row>
    <row r="4590" spans="1:8" hidden="1" x14ac:dyDescent="0.3">
      <c r="A4590" t="s">
        <v>105</v>
      </c>
      <c r="B4590" t="s">
        <v>6703</v>
      </c>
      <c r="C4590" t="s">
        <v>1093</v>
      </c>
      <c r="D4590" t="s">
        <v>6400</v>
      </c>
      <c r="F45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0">
        <f>Tabla_Consulta_desde_proyectos[[#This Row],[PRYRAhoras]]-Tabla_Consulta_desde_proyectos[[#This Row],[Actuales]]</f>
        <v>0</v>
      </c>
      <c r="H4590">
        <f>LEN(Tabla_Consulta_desde_proyectos[[#This Row],[PRYApath]])/5-1</f>
        <v>1</v>
      </c>
    </row>
    <row r="4591" spans="1:8" hidden="1" x14ac:dyDescent="0.3">
      <c r="A4591" t="s">
        <v>105</v>
      </c>
      <c r="B4591" t="s">
        <v>6704</v>
      </c>
      <c r="C4591" t="s">
        <v>1094</v>
      </c>
      <c r="D4591" t="s">
        <v>6401</v>
      </c>
      <c r="F45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1">
        <f>Tabla_Consulta_desde_proyectos[[#This Row],[PRYRAhoras]]-Tabla_Consulta_desde_proyectos[[#This Row],[Actuales]]</f>
        <v>0</v>
      </c>
      <c r="H4591">
        <f>LEN(Tabla_Consulta_desde_proyectos[[#This Row],[PRYApath]])/5-1</f>
        <v>1</v>
      </c>
    </row>
    <row r="4592" spans="1:8" hidden="1" x14ac:dyDescent="0.3">
      <c r="A4592" t="s">
        <v>105</v>
      </c>
      <c r="B4592" t="s">
        <v>6705</v>
      </c>
      <c r="C4592" t="s">
        <v>3904</v>
      </c>
      <c r="D4592" t="s">
        <v>6402</v>
      </c>
      <c r="F45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2">
        <f>Tabla_Consulta_desde_proyectos[[#This Row],[PRYRAhoras]]-Tabla_Consulta_desde_proyectos[[#This Row],[Actuales]]</f>
        <v>0</v>
      </c>
      <c r="H4592">
        <f>LEN(Tabla_Consulta_desde_proyectos[[#This Row],[PRYApath]])/5-1</f>
        <v>1</v>
      </c>
    </row>
    <row r="4593" spans="1:8" hidden="1" x14ac:dyDescent="0.3">
      <c r="A4593" t="s">
        <v>105</v>
      </c>
      <c r="B4593" t="s">
        <v>6706</v>
      </c>
      <c r="C4593" t="s">
        <v>3905</v>
      </c>
      <c r="D4593" t="s">
        <v>6403</v>
      </c>
      <c r="F45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3">
        <f>Tabla_Consulta_desde_proyectos[[#This Row],[PRYRAhoras]]-Tabla_Consulta_desde_proyectos[[#This Row],[Actuales]]</f>
        <v>0</v>
      </c>
      <c r="H4593">
        <f>LEN(Tabla_Consulta_desde_proyectos[[#This Row],[PRYApath]])/5-1</f>
        <v>1</v>
      </c>
    </row>
    <row r="4594" spans="1:8" hidden="1" x14ac:dyDescent="0.3">
      <c r="A4594" t="s">
        <v>105</v>
      </c>
      <c r="B4594" t="s">
        <v>6707</v>
      </c>
      <c r="C4594" t="s">
        <v>4336</v>
      </c>
      <c r="D4594" t="s">
        <v>6405</v>
      </c>
      <c r="F45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4">
        <f>Tabla_Consulta_desde_proyectos[[#This Row],[PRYRAhoras]]-Tabla_Consulta_desde_proyectos[[#This Row],[Actuales]]</f>
        <v>0</v>
      </c>
      <c r="H4594">
        <f>LEN(Tabla_Consulta_desde_proyectos[[#This Row],[PRYApath]])/5-1</f>
        <v>1</v>
      </c>
    </row>
    <row r="4595" spans="1:8" hidden="1" x14ac:dyDescent="0.3">
      <c r="A4595" t="s">
        <v>105</v>
      </c>
      <c r="B4595" t="s">
        <v>6708</v>
      </c>
      <c r="C4595" t="s">
        <v>4337</v>
      </c>
      <c r="D4595" t="s">
        <v>6407</v>
      </c>
      <c r="F45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5">
        <f>Tabla_Consulta_desde_proyectos[[#This Row],[PRYRAhoras]]-Tabla_Consulta_desde_proyectos[[#This Row],[Actuales]]</f>
        <v>0</v>
      </c>
      <c r="H4595">
        <f>LEN(Tabla_Consulta_desde_proyectos[[#This Row],[PRYApath]])/5-1</f>
        <v>1</v>
      </c>
    </row>
    <row r="4596" spans="1:8" hidden="1" x14ac:dyDescent="0.3">
      <c r="A4596" t="s">
        <v>105</v>
      </c>
      <c r="B4596" t="s">
        <v>6709</v>
      </c>
      <c r="C4596" t="s">
        <v>8100</v>
      </c>
      <c r="D4596" t="s">
        <v>8101</v>
      </c>
      <c r="F45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6">
        <f>Tabla_Consulta_desde_proyectos[[#This Row],[PRYRAhoras]]-Tabla_Consulta_desde_proyectos[[#This Row],[Actuales]]</f>
        <v>0</v>
      </c>
      <c r="H4596">
        <f>LEN(Tabla_Consulta_desde_proyectos[[#This Row],[PRYApath]])/5-1</f>
        <v>0</v>
      </c>
    </row>
    <row r="4597" spans="1:8" hidden="1" x14ac:dyDescent="0.3">
      <c r="A4597" t="s">
        <v>105</v>
      </c>
      <c r="B4597" t="s">
        <v>6712</v>
      </c>
      <c r="C4597" t="s">
        <v>326</v>
      </c>
      <c r="D4597" t="s">
        <v>6396</v>
      </c>
      <c r="F45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7">
        <f>Tabla_Consulta_desde_proyectos[[#This Row],[PRYRAhoras]]-Tabla_Consulta_desde_proyectos[[#This Row],[Actuales]]</f>
        <v>0</v>
      </c>
      <c r="H4597">
        <f>LEN(Tabla_Consulta_desde_proyectos[[#This Row],[PRYApath]])/5-1</f>
        <v>1</v>
      </c>
    </row>
    <row r="4598" spans="1:8" hidden="1" x14ac:dyDescent="0.3">
      <c r="A4598" t="s">
        <v>105</v>
      </c>
      <c r="B4598" t="s">
        <v>6713</v>
      </c>
      <c r="C4598" t="s">
        <v>1087</v>
      </c>
      <c r="D4598" t="s">
        <v>6397</v>
      </c>
      <c r="F45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8">
        <f>Tabla_Consulta_desde_proyectos[[#This Row],[PRYRAhoras]]-Tabla_Consulta_desde_proyectos[[#This Row],[Actuales]]</f>
        <v>0</v>
      </c>
      <c r="H4598">
        <f>LEN(Tabla_Consulta_desde_proyectos[[#This Row],[PRYApath]])/5-1</f>
        <v>1</v>
      </c>
    </row>
    <row r="4599" spans="1:8" hidden="1" x14ac:dyDescent="0.3">
      <c r="A4599" t="s">
        <v>105</v>
      </c>
      <c r="B4599" t="s">
        <v>6714</v>
      </c>
      <c r="C4599" t="s">
        <v>1088</v>
      </c>
      <c r="D4599" t="s">
        <v>6398</v>
      </c>
      <c r="F45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599">
        <f>Tabla_Consulta_desde_proyectos[[#This Row],[PRYRAhoras]]-Tabla_Consulta_desde_proyectos[[#This Row],[Actuales]]</f>
        <v>0</v>
      </c>
      <c r="H4599">
        <f>LEN(Tabla_Consulta_desde_proyectos[[#This Row],[PRYApath]])/5-1</f>
        <v>1</v>
      </c>
    </row>
    <row r="4600" spans="1:8" hidden="1" x14ac:dyDescent="0.3">
      <c r="A4600" t="s">
        <v>105</v>
      </c>
      <c r="B4600" t="s">
        <v>6715</v>
      </c>
      <c r="C4600" t="s">
        <v>1092</v>
      </c>
      <c r="D4600" t="s">
        <v>6399</v>
      </c>
      <c r="F46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0">
        <f>Tabla_Consulta_desde_proyectos[[#This Row],[PRYRAhoras]]-Tabla_Consulta_desde_proyectos[[#This Row],[Actuales]]</f>
        <v>0</v>
      </c>
      <c r="H4600">
        <f>LEN(Tabla_Consulta_desde_proyectos[[#This Row],[PRYApath]])/5-1</f>
        <v>1</v>
      </c>
    </row>
    <row r="4601" spans="1:8" hidden="1" x14ac:dyDescent="0.3">
      <c r="A4601" t="s">
        <v>105</v>
      </c>
      <c r="B4601" t="s">
        <v>6716</v>
      </c>
      <c r="C4601" t="s">
        <v>1093</v>
      </c>
      <c r="D4601" t="s">
        <v>6400</v>
      </c>
      <c r="F46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1">
        <f>Tabla_Consulta_desde_proyectos[[#This Row],[PRYRAhoras]]-Tabla_Consulta_desde_proyectos[[#This Row],[Actuales]]</f>
        <v>0</v>
      </c>
      <c r="H4601">
        <f>LEN(Tabla_Consulta_desde_proyectos[[#This Row],[PRYApath]])/5-1</f>
        <v>1</v>
      </c>
    </row>
    <row r="4602" spans="1:8" hidden="1" x14ac:dyDescent="0.3">
      <c r="A4602" t="s">
        <v>105</v>
      </c>
      <c r="B4602" t="s">
        <v>6717</v>
      </c>
      <c r="C4602" t="s">
        <v>1094</v>
      </c>
      <c r="D4602" t="s">
        <v>6401</v>
      </c>
      <c r="F46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2">
        <f>Tabla_Consulta_desde_proyectos[[#This Row],[PRYRAhoras]]-Tabla_Consulta_desde_proyectos[[#This Row],[Actuales]]</f>
        <v>0</v>
      </c>
      <c r="H4602">
        <f>LEN(Tabla_Consulta_desde_proyectos[[#This Row],[PRYApath]])/5-1</f>
        <v>1</v>
      </c>
    </row>
    <row r="4603" spans="1:8" hidden="1" x14ac:dyDescent="0.3">
      <c r="A4603" t="s">
        <v>105</v>
      </c>
      <c r="B4603" t="s">
        <v>6718</v>
      </c>
      <c r="C4603" t="s">
        <v>3904</v>
      </c>
      <c r="D4603" t="s">
        <v>6402</v>
      </c>
      <c r="F46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3">
        <f>Tabla_Consulta_desde_proyectos[[#This Row],[PRYRAhoras]]-Tabla_Consulta_desde_proyectos[[#This Row],[Actuales]]</f>
        <v>0</v>
      </c>
      <c r="H4603">
        <f>LEN(Tabla_Consulta_desde_proyectos[[#This Row],[PRYApath]])/5-1</f>
        <v>1</v>
      </c>
    </row>
    <row r="4604" spans="1:8" hidden="1" x14ac:dyDescent="0.3">
      <c r="A4604" t="s">
        <v>105</v>
      </c>
      <c r="B4604" t="s">
        <v>6719</v>
      </c>
      <c r="C4604" t="s">
        <v>3905</v>
      </c>
      <c r="D4604" t="s">
        <v>6403</v>
      </c>
      <c r="F46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4">
        <f>Tabla_Consulta_desde_proyectos[[#This Row],[PRYRAhoras]]-Tabla_Consulta_desde_proyectos[[#This Row],[Actuales]]</f>
        <v>0</v>
      </c>
      <c r="H4604">
        <f>LEN(Tabla_Consulta_desde_proyectos[[#This Row],[PRYApath]])/5-1</f>
        <v>1</v>
      </c>
    </row>
    <row r="4605" spans="1:8" hidden="1" x14ac:dyDescent="0.3">
      <c r="A4605" t="s">
        <v>105</v>
      </c>
      <c r="B4605" t="s">
        <v>6720</v>
      </c>
      <c r="C4605" t="s">
        <v>4336</v>
      </c>
      <c r="D4605" t="s">
        <v>6405</v>
      </c>
      <c r="F46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5">
        <f>Tabla_Consulta_desde_proyectos[[#This Row],[PRYRAhoras]]-Tabla_Consulta_desde_proyectos[[#This Row],[Actuales]]</f>
        <v>0</v>
      </c>
      <c r="H4605">
        <f>LEN(Tabla_Consulta_desde_proyectos[[#This Row],[PRYApath]])/5-1</f>
        <v>1</v>
      </c>
    </row>
    <row r="4606" spans="1:8" hidden="1" x14ac:dyDescent="0.3">
      <c r="A4606" t="s">
        <v>105</v>
      </c>
      <c r="B4606" t="s">
        <v>6721</v>
      </c>
      <c r="C4606" t="s">
        <v>4337</v>
      </c>
      <c r="D4606" t="s">
        <v>6407</v>
      </c>
      <c r="F46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6">
        <f>Tabla_Consulta_desde_proyectos[[#This Row],[PRYRAhoras]]-Tabla_Consulta_desde_proyectos[[#This Row],[Actuales]]</f>
        <v>0</v>
      </c>
      <c r="H4606">
        <f>LEN(Tabla_Consulta_desde_proyectos[[#This Row],[PRYApath]])/5-1</f>
        <v>1</v>
      </c>
    </row>
    <row r="4607" spans="1:8" hidden="1" x14ac:dyDescent="0.3">
      <c r="A4607" t="s">
        <v>105</v>
      </c>
      <c r="B4607" t="s">
        <v>6722</v>
      </c>
      <c r="C4607" t="s">
        <v>8102</v>
      </c>
      <c r="D4607" t="s">
        <v>8103</v>
      </c>
      <c r="F46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7">
        <f>Tabla_Consulta_desde_proyectos[[#This Row],[PRYRAhoras]]-Tabla_Consulta_desde_proyectos[[#This Row],[Actuales]]</f>
        <v>0</v>
      </c>
      <c r="H4607">
        <f>LEN(Tabla_Consulta_desde_proyectos[[#This Row],[PRYApath]])/5-1</f>
        <v>0</v>
      </c>
    </row>
    <row r="4608" spans="1:8" hidden="1" x14ac:dyDescent="0.3">
      <c r="A4608" t="s">
        <v>105</v>
      </c>
      <c r="B4608" t="s">
        <v>6725</v>
      </c>
      <c r="C4608" t="s">
        <v>326</v>
      </c>
      <c r="D4608" t="s">
        <v>6396</v>
      </c>
      <c r="F46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8">
        <f>Tabla_Consulta_desde_proyectos[[#This Row],[PRYRAhoras]]-Tabla_Consulta_desde_proyectos[[#This Row],[Actuales]]</f>
        <v>0</v>
      </c>
      <c r="H4608">
        <f>LEN(Tabla_Consulta_desde_proyectos[[#This Row],[PRYApath]])/5-1</f>
        <v>1</v>
      </c>
    </row>
    <row r="4609" spans="1:8" hidden="1" x14ac:dyDescent="0.3">
      <c r="A4609" t="s">
        <v>105</v>
      </c>
      <c r="B4609" t="s">
        <v>6726</v>
      </c>
      <c r="C4609" t="s">
        <v>1087</v>
      </c>
      <c r="D4609" t="s">
        <v>6397</v>
      </c>
      <c r="F46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09">
        <f>Tabla_Consulta_desde_proyectos[[#This Row],[PRYRAhoras]]-Tabla_Consulta_desde_proyectos[[#This Row],[Actuales]]</f>
        <v>0</v>
      </c>
      <c r="H4609">
        <f>LEN(Tabla_Consulta_desde_proyectos[[#This Row],[PRYApath]])/5-1</f>
        <v>1</v>
      </c>
    </row>
    <row r="4610" spans="1:8" hidden="1" x14ac:dyDescent="0.3">
      <c r="A4610" t="s">
        <v>105</v>
      </c>
      <c r="B4610" t="s">
        <v>6727</v>
      </c>
      <c r="C4610" t="s">
        <v>1088</v>
      </c>
      <c r="D4610" t="s">
        <v>6398</v>
      </c>
      <c r="F46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0">
        <f>Tabla_Consulta_desde_proyectos[[#This Row],[PRYRAhoras]]-Tabla_Consulta_desde_proyectos[[#This Row],[Actuales]]</f>
        <v>0</v>
      </c>
      <c r="H4610">
        <f>LEN(Tabla_Consulta_desde_proyectos[[#This Row],[PRYApath]])/5-1</f>
        <v>1</v>
      </c>
    </row>
    <row r="4611" spans="1:8" hidden="1" x14ac:dyDescent="0.3">
      <c r="A4611" t="s">
        <v>105</v>
      </c>
      <c r="B4611" t="s">
        <v>6728</v>
      </c>
      <c r="C4611" t="s">
        <v>1092</v>
      </c>
      <c r="D4611" t="s">
        <v>6399</v>
      </c>
      <c r="F46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1">
        <f>Tabla_Consulta_desde_proyectos[[#This Row],[PRYRAhoras]]-Tabla_Consulta_desde_proyectos[[#This Row],[Actuales]]</f>
        <v>0</v>
      </c>
      <c r="H4611">
        <f>LEN(Tabla_Consulta_desde_proyectos[[#This Row],[PRYApath]])/5-1</f>
        <v>1</v>
      </c>
    </row>
    <row r="4612" spans="1:8" hidden="1" x14ac:dyDescent="0.3">
      <c r="A4612" t="s">
        <v>105</v>
      </c>
      <c r="B4612" t="s">
        <v>6729</v>
      </c>
      <c r="C4612" t="s">
        <v>1093</v>
      </c>
      <c r="D4612" t="s">
        <v>6400</v>
      </c>
      <c r="F46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2">
        <f>Tabla_Consulta_desde_proyectos[[#This Row],[PRYRAhoras]]-Tabla_Consulta_desde_proyectos[[#This Row],[Actuales]]</f>
        <v>0</v>
      </c>
      <c r="H4612">
        <f>LEN(Tabla_Consulta_desde_proyectos[[#This Row],[PRYApath]])/5-1</f>
        <v>1</v>
      </c>
    </row>
    <row r="4613" spans="1:8" hidden="1" x14ac:dyDescent="0.3">
      <c r="A4613" t="s">
        <v>105</v>
      </c>
      <c r="B4613" t="s">
        <v>6730</v>
      </c>
      <c r="C4613" t="s">
        <v>1094</v>
      </c>
      <c r="D4613" t="s">
        <v>6401</v>
      </c>
      <c r="F46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3">
        <f>Tabla_Consulta_desde_proyectos[[#This Row],[PRYRAhoras]]-Tabla_Consulta_desde_proyectos[[#This Row],[Actuales]]</f>
        <v>0</v>
      </c>
      <c r="H4613">
        <f>LEN(Tabla_Consulta_desde_proyectos[[#This Row],[PRYApath]])/5-1</f>
        <v>1</v>
      </c>
    </row>
    <row r="4614" spans="1:8" hidden="1" x14ac:dyDescent="0.3">
      <c r="A4614" t="s">
        <v>105</v>
      </c>
      <c r="B4614" t="s">
        <v>6731</v>
      </c>
      <c r="C4614" t="s">
        <v>3904</v>
      </c>
      <c r="D4614" t="s">
        <v>6402</v>
      </c>
      <c r="F46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4">
        <f>Tabla_Consulta_desde_proyectos[[#This Row],[PRYRAhoras]]-Tabla_Consulta_desde_proyectos[[#This Row],[Actuales]]</f>
        <v>0</v>
      </c>
      <c r="H4614">
        <f>LEN(Tabla_Consulta_desde_proyectos[[#This Row],[PRYApath]])/5-1</f>
        <v>1</v>
      </c>
    </row>
    <row r="4615" spans="1:8" hidden="1" x14ac:dyDescent="0.3">
      <c r="A4615" t="s">
        <v>105</v>
      </c>
      <c r="B4615" t="s">
        <v>6732</v>
      </c>
      <c r="C4615" t="s">
        <v>3905</v>
      </c>
      <c r="D4615" t="s">
        <v>6403</v>
      </c>
      <c r="F46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5">
        <f>Tabla_Consulta_desde_proyectos[[#This Row],[PRYRAhoras]]-Tabla_Consulta_desde_proyectos[[#This Row],[Actuales]]</f>
        <v>0</v>
      </c>
      <c r="H4615">
        <f>LEN(Tabla_Consulta_desde_proyectos[[#This Row],[PRYApath]])/5-1</f>
        <v>1</v>
      </c>
    </row>
    <row r="4616" spans="1:8" hidden="1" x14ac:dyDescent="0.3">
      <c r="A4616" t="s">
        <v>105</v>
      </c>
      <c r="B4616" t="s">
        <v>6733</v>
      </c>
      <c r="C4616" t="s">
        <v>4336</v>
      </c>
      <c r="D4616" t="s">
        <v>6405</v>
      </c>
      <c r="F46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6">
        <f>Tabla_Consulta_desde_proyectos[[#This Row],[PRYRAhoras]]-Tabla_Consulta_desde_proyectos[[#This Row],[Actuales]]</f>
        <v>0</v>
      </c>
      <c r="H4616">
        <f>LEN(Tabla_Consulta_desde_proyectos[[#This Row],[PRYApath]])/5-1</f>
        <v>1</v>
      </c>
    </row>
    <row r="4617" spans="1:8" hidden="1" x14ac:dyDescent="0.3">
      <c r="A4617" t="s">
        <v>105</v>
      </c>
      <c r="B4617" t="s">
        <v>6734</v>
      </c>
      <c r="C4617" t="s">
        <v>4337</v>
      </c>
      <c r="D4617" t="s">
        <v>6407</v>
      </c>
      <c r="F46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7">
        <f>Tabla_Consulta_desde_proyectos[[#This Row],[PRYRAhoras]]-Tabla_Consulta_desde_proyectos[[#This Row],[Actuales]]</f>
        <v>0</v>
      </c>
      <c r="H4617">
        <f>LEN(Tabla_Consulta_desde_proyectos[[#This Row],[PRYApath]])/5-1</f>
        <v>1</v>
      </c>
    </row>
    <row r="4618" spans="1:8" hidden="1" x14ac:dyDescent="0.3">
      <c r="A4618" t="s">
        <v>105</v>
      </c>
      <c r="B4618" t="s">
        <v>6735</v>
      </c>
      <c r="C4618" t="s">
        <v>8104</v>
      </c>
      <c r="D4618" t="s">
        <v>8105</v>
      </c>
      <c r="F46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8">
        <f>Tabla_Consulta_desde_proyectos[[#This Row],[PRYRAhoras]]-Tabla_Consulta_desde_proyectos[[#This Row],[Actuales]]</f>
        <v>0</v>
      </c>
      <c r="H4618">
        <f>LEN(Tabla_Consulta_desde_proyectos[[#This Row],[PRYApath]])/5-1</f>
        <v>0</v>
      </c>
    </row>
    <row r="4619" spans="1:8" hidden="1" x14ac:dyDescent="0.3">
      <c r="A4619" t="s">
        <v>105</v>
      </c>
      <c r="B4619" t="s">
        <v>6738</v>
      </c>
      <c r="C4619" t="s">
        <v>326</v>
      </c>
      <c r="D4619" t="s">
        <v>6396</v>
      </c>
      <c r="F46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19">
        <f>Tabla_Consulta_desde_proyectos[[#This Row],[PRYRAhoras]]-Tabla_Consulta_desde_proyectos[[#This Row],[Actuales]]</f>
        <v>0</v>
      </c>
      <c r="H4619">
        <f>LEN(Tabla_Consulta_desde_proyectos[[#This Row],[PRYApath]])/5-1</f>
        <v>1</v>
      </c>
    </row>
    <row r="4620" spans="1:8" hidden="1" x14ac:dyDescent="0.3">
      <c r="A4620" t="s">
        <v>105</v>
      </c>
      <c r="B4620" t="s">
        <v>6739</v>
      </c>
      <c r="C4620" t="s">
        <v>1087</v>
      </c>
      <c r="D4620" t="s">
        <v>6397</v>
      </c>
      <c r="F46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0">
        <f>Tabla_Consulta_desde_proyectos[[#This Row],[PRYRAhoras]]-Tabla_Consulta_desde_proyectos[[#This Row],[Actuales]]</f>
        <v>0</v>
      </c>
      <c r="H4620">
        <f>LEN(Tabla_Consulta_desde_proyectos[[#This Row],[PRYApath]])/5-1</f>
        <v>1</v>
      </c>
    </row>
    <row r="4621" spans="1:8" hidden="1" x14ac:dyDescent="0.3">
      <c r="A4621" t="s">
        <v>105</v>
      </c>
      <c r="B4621" t="s">
        <v>6740</v>
      </c>
      <c r="C4621" t="s">
        <v>1088</v>
      </c>
      <c r="D4621" t="s">
        <v>6398</v>
      </c>
      <c r="F46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1">
        <f>Tabla_Consulta_desde_proyectos[[#This Row],[PRYRAhoras]]-Tabla_Consulta_desde_proyectos[[#This Row],[Actuales]]</f>
        <v>0</v>
      </c>
      <c r="H4621">
        <f>LEN(Tabla_Consulta_desde_proyectos[[#This Row],[PRYApath]])/5-1</f>
        <v>1</v>
      </c>
    </row>
    <row r="4622" spans="1:8" hidden="1" x14ac:dyDescent="0.3">
      <c r="A4622" t="s">
        <v>105</v>
      </c>
      <c r="B4622" t="s">
        <v>6741</v>
      </c>
      <c r="C4622" t="s">
        <v>1092</v>
      </c>
      <c r="D4622" t="s">
        <v>6399</v>
      </c>
      <c r="F46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2">
        <f>Tabla_Consulta_desde_proyectos[[#This Row],[PRYRAhoras]]-Tabla_Consulta_desde_proyectos[[#This Row],[Actuales]]</f>
        <v>0</v>
      </c>
      <c r="H4622">
        <f>LEN(Tabla_Consulta_desde_proyectos[[#This Row],[PRYApath]])/5-1</f>
        <v>1</v>
      </c>
    </row>
    <row r="4623" spans="1:8" hidden="1" x14ac:dyDescent="0.3">
      <c r="A4623" t="s">
        <v>105</v>
      </c>
      <c r="B4623" t="s">
        <v>6742</v>
      </c>
      <c r="C4623" t="s">
        <v>1093</v>
      </c>
      <c r="D4623" t="s">
        <v>6400</v>
      </c>
      <c r="F46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3">
        <f>Tabla_Consulta_desde_proyectos[[#This Row],[PRYRAhoras]]-Tabla_Consulta_desde_proyectos[[#This Row],[Actuales]]</f>
        <v>0</v>
      </c>
      <c r="H4623">
        <f>LEN(Tabla_Consulta_desde_proyectos[[#This Row],[PRYApath]])/5-1</f>
        <v>1</v>
      </c>
    </row>
    <row r="4624" spans="1:8" hidden="1" x14ac:dyDescent="0.3">
      <c r="A4624" t="s">
        <v>105</v>
      </c>
      <c r="B4624" t="s">
        <v>6743</v>
      </c>
      <c r="C4624" t="s">
        <v>1094</v>
      </c>
      <c r="D4624" t="s">
        <v>6401</v>
      </c>
      <c r="F46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4">
        <f>Tabla_Consulta_desde_proyectos[[#This Row],[PRYRAhoras]]-Tabla_Consulta_desde_proyectos[[#This Row],[Actuales]]</f>
        <v>0</v>
      </c>
      <c r="H4624">
        <f>LEN(Tabla_Consulta_desde_proyectos[[#This Row],[PRYApath]])/5-1</f>
        <v>1</v>
      </c>
    </row>
    <row r="4625" spans="1:8" hidden="1" x14ac:dyDescent="0.3">
      <c r="A4625" t="s">
        <v>105</v>
      </c>
      <c r="B4625" t="s">
        <v>6744</v>
      </c>
      <c r="C4625" t="s">
        <v>3904</v>
      </c>
      <c r="D4625" t="s">
        <v>6402</v>
      </c>
      <c r="F46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5">
        <f>Tabla_Consulta_desde_proyectos[[#This Row],[PRYRAhoras]]-Tabla_Consulta_desde_proyectos[[#This Row],[Actuales]]</f>
        <v>0</v>
      </c>
      <c r="H4625">
        <f>LEN(Tabla_Consulta_desde_proyectos[[#This Row],[PRYApath]])/5-1</f>
        <v>1</v>
      </c>
    </row>
    <row r="4626" spans="1:8" hidden="1" x14ac:dyDescent="0.3">
      <c r="A4626" t="s">
        <v>105</v>
      </c>
      <c r="B4626" t="s">
        <v>6745</v>
      </c>
      <c r="C4626" t="s">
        <v>3905</v>
      </c>
      <c r="D4626" t="s">
        <v>6403</v>
      </c>
      <c r="F46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6">
        <f>Tabla_Consulta_desde_proyectos[[#This Row],[PRYRAhoras]]-Tabla_Consulta_desde_proyectos[[#This Row],[Actuales]]</f>
        <v>0</v>
      </c>
      <c r="H4626">
        <f>LEN(Tabla_Consulta_desde_proyectos[[#This Row],[PRYApath]])/5-1</f>
        <v>1</v>
      </c>
    </row>
    <row r="4627" spans="1:8" hidden="1" x14ac:dyDescent="0.3">
      <c r="A4627" t="s">
        <v>105</v>
      </c>
      <c r="B4627" t="s">
        <v>6746</v>
      </c>
      <c r="C4627" t="s">
        <v>4336</v>
      </c>
      <c r="D4627" t="s">
        <v>6405</v>
      </c>
      <c r="F46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7">
        <f>Tabla_Consulta_desde_proyectos[[#This Row],[PRYRAhoras]]-Tabla_Consulta_desde_proyectos[[#This Row],[Actuales]]</f>
        <v>0</v>
      </c>
      <c r="H4627">
        <f>LEN(Tabla_Consulta_desde_proyectos[[#This Row],[PRYApath]])/5-1</f>
        <v>1</v>
      </c>
    </row>
    <row r="4628" spans="1:8" hidden="1" x14ac:dyDescent="0.3">
      <c r="A4628" t="s">
        <v>105</v>
      </c>
      <c r="B4628" t="s">
        <v>6747</v>
      </c>
      <c r="C4628" t="s">
        <v>4337</v>
      </c>
      <c r="D4628" t="s">
        <v>6407</v>
      </c>
      <c r="F46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8">
        <f>Tabla_Consulta_desde_proyectos[[#This Row],[PRYRAhoras]]-Tabla_Consulta_desde_proyectos[[#This Row],[Actuales]]</f>
        <v>0</v>
      </c>
      <c r="H4628">
        <f>LEN(Tabla_Consulta_desde_proyectos[[#This Row],[PRYApath]])/5-1</f>
        <v>1</v>
      </c>
    </row>
    <row r="4629" spans="1:8" hidden="1" x14ac:dyDescent="0.3">
      <c r="A4629" t="s">
        <v>105</v>
      </c>
      <c r="B4629" t="s">
        <v>6748</v>
      </c>
      <c r="C4629" t="s">
        <v>8106</v>
      </c>
      <c r="D4629" t="s">
        <v>8042</v>
      </c>
      <c r="F46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29">
        <f>Tabla_Consulta_desde_proyectos[[#This Row],[PRYRAhoras]]-Tabla_Consulta_desde_proyectos[[#This Row],[Actuales]]</f>
        <v>0</v>
      </c>
      <c r="H4629">
        <f>LEN(Tabla_Consulta_desde_proyectos[[#This Row],[PRYApath]])/5-1</f>
        <v>0</v>
      </c>
    </row>
    <row r="4630" spans="1:8" hidden="1" x14ac:dyDescent="0.3">
      <c r="A4630" t="s">
        <v>105</v>
      </c>
      <c r="B4630" t="s">
        <v>6751</v>
      </c>
      <c r="C4630" t="s">
        <v>326</v>
      </c>
      <c r="D4630" t="s">
        <v>6396</v>
      </c>
      <c r="F46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0">
        <f>Tabla_Consulta_desde_proyectos[[#This Row],[PRYRAhoras]]-Tabla_Consulta_desde_proyectos[[#This Row],[Actuales]]</f>
        <v>0</v>
      </c>
      <c r="H4630">
        <f>LEN(Tabla_Consulta_desde_proyectos[[#This Row],[PRYApath]])/5-1</f>
        <v>1</v>
      </c>
    </row>
    <row r="4631" spans="1:8" hidden="1" x14ac:dyDescent="0.3">
      <c r="A4631" t="s">
        <v>105</v>
      </c>
      <c r="B4631" t="s">
        <v>6752</v>
      </c>
      <c r="C4631" t="s">
        <v>1087</v>
      </c>
      <c r="D4631" t="s">
        <v>6397</v>
      </c>
      <c r="F46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1">
        <f>Tabla_Consulta_desde_proyectos[[#This Row],[PRYRAhoras]]-Tabla_Consulta_desde_proyectos[[#This Row],[Actuales]]</f>
        <v>0</v>
      </c>
      <c r="H4631">
        <f>LEN(Tabla_Consulta_desde_proyectos[[#This Row],[PRYApath]])/5-1</f>
        <v>1</v>
      </c>
    </row>
    <row r="4632" spans="1:8" hidden="1" x14ac:dyDescent="0.3">
      <c r="A4632" t="s">
        <v>105</v>
      </c>
      <c r="B4632" t="s">
        <v>6753</v>
      </c>
      <c r="C4632" t="s">
        <v>1088</v>
      </c>
      <c r="D4632" t="s">
        <v>6398</v>
      </c>
      <c r="F46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2">
        <f>Tabla_Consulta_desde_proyectos[[#This Row],[PRYRAhoras]]-Tabla_Consulta_desde_proyectos[[#This Row],[Actuales]]</f>
        <v>0</v>
      </c>
      <c r="H4632">
        <f>LEN(Tabla_Consulta_desde_proyectos[[#This Row],[PRYApath]])/5-1</f>
        <v>1</v>
      </c>
    </row>
    <row r="4633" spans="1:8" hidden="1" x14ac:dyDescent="0.3">
      <c r="A4633" t="s">
        <v>105</v>
      </c>
      <c r="B4633" t="s">
        <v>6754</v>
      </c>
      <c r="C4633" t="s">
        <v>1092</v>
      </c>
      <c r="D4633" t="s">
        <v>6399</v>
      </c>
      <c r="F46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3">
        <f>Tabla_Consulta_desde_proyectos[[#This Row],[PRYRAhoras]]-Tabla_Consulta_desde_proyectos[[#This Row],[Actuales]]</f>
        <v>0</v>
      </c>
      <c r="H4633">
        <f>LEN(Tabla_Consulta_desde_proyectos[[#This Row],[PRYApath]])/5-1</f>
        <v>1</v>
      </c>
    </row>
    <row r="4634" spans="1:8" hidden="1" x14ac:dyDescent="0.3">
      <c r="A4634" t="s">
        <v>105</v>
      </c>
      <c r="B4634" t="s">
        <v>6755</v>
      </c>
      <c r="C4634" t="s">
        <v>1093</v>
      </c>
      <c r="D4634" t="s">
        <v>6400</v>
      </c>
      <c r="F46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4">
        <f>Tabla_Consulta_desde_proyectos[[#This Row],[PRYRAhoras]]-Tabla_Consulta_desde_proyectos[[#This Row],[Actuales]]</f>
        <v>0</v>
      </c>
      <c r="H4634">
        <f>LEN(Tabla_Consulta_desde_proyectos[[#This Row],[PRYApath]])/5-1</f>
        <v>1</v>
      </c>
    </row>
    <row r="4635" spans="1:8" hidden="1" x14ac:dyDescent="0.3">
      <c r="A4635" t="s">
        <v>105</v>
      </c>
      <c r="B4635" t="s">
        <v>6756</v>
      </c>
      <c r="C4635" t="s">
        <v>1094</v>
      </c>
      <c r="D4635" t="s">
        <v>6401</v>
      </c>
      <c r="F46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5">
        <f>Tabla_Consulta_desde_proyectos[[#This Row],[PRYRAhoras]]-Tabla_Consulta_desde_proyectos[[#This Row],[Actuales]]</f>
        <v>0</v>
      </c>
      <c r="H4635">
        <f>LEN(Tabla_Consulta_desde_proyectos[[#This Row],[PRYApath]])/5-1</f>
        <v>1</v>
      </c>
    </row>
    <row r="4636" spans="1:8" hidden="1" x14ac:dyDescent="0.3">
      <c r="A4636" t="s">
        <v>105</v>
      </c>
      <c r="B4636" t="s">
        <v>6757</v>
      </c>
      <c r="C4636" t="s">
        <v>3904</v>
      </c>
      <c r="D4636" t="s">
        <v>6402</v>
      </c>
      <c r="F46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6">
        <f>Tabla_Consulta_desde_proyectos[[#This Row],[PRYRAhoras]]-Tabla_Consulta_desde_proyectos[[#This Row],[Actuales]]</f>
        <v>0</v>
      </c>
      <c r="H4636">
        <f>LEN(Tabla_Consulta_desde_proyectos[[#This Row],[PRYApath]])/5-1</f>
        <v>1</v>
      </c>
    </row>
    <row r="4637" spans="1:8" hidden="1" x14ac:dyDescent="0.3">
      <c r="A4637" t="s">
        <v>105</v>
      </c>
      <c r="B4637" t="s">
        <v>6758</v>
      </c>
      <c r="C4637" t="s">
        <v>3905</v>
      </c>
      <c r="D4637" t="s">
        <v>6403</v>
      </c>
      <c r="F46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7">
        <f>Tabla_Consulta_desde_proyectos[[#This Row],[PRYRAhoras]]-Tabla_Consulta_desde_proyectos[[#This Row],[Actuales]]</f>
        <v>0</v>
      </c>
      <c r="H4637">
        <f>LEN(Tabla_Consulta_desde_proyectos[[#This Row],[PRYApath]])/5-1</f>
        <v>1</v>
      </c>
    </row>
    <row r="4638" spans="1:8" hidden="1" x14ac:dyDescent="0.3">
      <c r="A4638" t="s">
        <v>105</v>
      </c>
      <c r="B4638" t="s">
        <v>6759</v>
      </c>
      <c r="C4638" t="s">
        <v>4336</v>
      </c>
      <c r="D4638" t="s">
        <v>6405</v>
      </c>
      <c r="F46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8">
        <f>Tabla_Consulta_desde_proyectos[[#This Row],[PRYRAhoras]]-Tabla_Consulta_desde_proyectos[[#This Row],[Actuales]]</f>
        <v>0</v>
      </c>
      <c r="H4638">
        <f>LEN(Tabla_Consulta_desde_proyectos[[#This Row],[PRYApath]])/5-1</f>
        <v>1</v>
      </c>
    </row>
    <row r="4639" spans="1:8" hidden="1" x14ac:dyDescent="0.3">
      <c r="A4639" t="s">
        <v>105</v>
      </c>
      <c r="B4639" t="s">
        <v>6760</v>
      </c>
      <c r="C4639" t="s">
        <v>4337</v>
      </c>
      <c r="D4639" t="s">
        <v>6407</v>
      </c>
      <c r="F46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39">
        <f>Tabla_Consulta_desde_proyectos[[#This Row],[PRYRAhoras]]-Tabla_Consulta_desde_proyectos[[#This Row],[Actuales]]</f>
        <v>0</v>
      </c>
      <c r="H4639">
        <f>LEN(Tabla_Consulta_desde_proyectos[[#This Row],[PRYApath]])/5-1</f>
        <v>1</v>
      </c>
    </row>
    <row r="4640" spans="1:8" hidden="1" x14ac:dyDescent="0.3">
      <c r="A4640" t="s">
        <v>105</v>
      </c>
      <c r="B4640" t="s">
        <v>6761</v>
      </c>
      <c r="C4640" t="s">
        <v>8107</v>
      </c>
      <c r="D4640" t="s">
        <v>8108</v>
      </c>
      <c r="F46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0">
        <f>Tabla_Consulta_desde_proyectos[[#This Row],[PRYRAhoras]]-Tabla_Consulta_desde_proyectos[[#This Row],[Actuales]]</f>
        <v>0</v>
      </c>
      <c r="H4640">
        <f>LEN(Tabla_Consulta_desde_proyectos[[#This Row],[PRYApath]])/5-1</f>
        <v>0</v>
      </c>
    </row>
    <row r="4641" spans="1:8" hidden="1" x14ac:dyDescent="0.3">
      <c r="A4641" t="s">
        <v>105</v>
      </c>
      <c r="B4641" t="s">
        <v>6764</v>
      </c>
      <c r="C4641" t="s">
        <v>326</v>
      </c>
      <c r="D4641" t="s">
        <v>6396</v>
      </c>
      <c r="F46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1">
        <f>Tabla_Consulta_desde_proyectos[[#This Row],[PRYRAhoras]]-Tabla_Consulta_desde_proyectos[[#This Row],[Actuales]]</f>
        <v>0</v>
      </c>
      <c r="H4641">
        <f>LEN(Tabla_Consulta_desde_proyectos[[#This Row],[PRYApath]])/5-1</f>
        <v>1</v>
      </c>
    </row>
    <row r="4642" spans="1:8" hidden="1" x14ac:dyDescent="0.3">
      <c r="A4642" t="s">
        <v>105</v>
      </c>
      <c r="B4642" t="s">
        <v>6765</v>
      </c>
      <c r="C4642" t="s">
        <v>1087</v>
      </c>
      <c r="D4642" t="s">
        <v>6397</v>
      </c>
      <c r="F46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2">
        <f>Tabla_Consulta_desde_proyectos[[#This Row],[PRYRAhoras]]-Tabla_Consulta_desde_proyectos[[#This Row],[Actuales]]</f>
        <v>0</v>
      </c>
      <c r="H4642">
        <f>LEN(Tabla_Consulta_desde_proyectos[[#This Row],[PRYApath]])/5-1</f>
        <v>1</v>
      </c>
    </row>
    <row r="4643" spans="1:8" hidden="1" x14ac:dyDescent="0.3">
      <c r="A4643" t="s">
        <v>105</v>
      </c>
      <c r="B4643" t="s">
        <v>6766</v>
      </c>
      <c r="C4643" t="s">
        <v>1088</v>
      </c>
      <c r="D4643" t="s">
        <v>6398</v>
      </c>
      <c r="F46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3">
        <f>Tabla_Consulta_desde_proyectos[[#This Row],[PRYRAhoras]]-Tabla_Consulta_desde_proyectos[[#This Row],[Actuales]]</f>
        <v>0</v>
      </c>
      <c r="H4643">
        <f>LEN(Tabla_Consulta_desde_proyectos[[#This Row],[PRYApath]])/5-1</f>
        <v>1</v>
      </c>
    </row>
    <row r="4644" spans="1:8" hidden="1" x14ac:dyDescent="0.3">
      <c r="A4644" t="s">
        <v>105</v>
      </c>
      <c r="B4644" t="s">
        <v>6767</v>
      </c>
      <c r="C4644" t="s">
        <v>1092</v>
      </c>
      <c r="D4644" t="s">
        <v>6399</v>
      </c>
      <c r="F46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4">
        <f>Tabla_Consulta_desde_proyectos[[#This Row],[PRYRAhoras]]-Tabla_Consulta_desde_proyectos[[#This Row],[Actuales]]</f>
        <v>0</v>
      </c>
      <c r="H4644">
        <f>LEN(Tabla_Consulta_desde_proyectos[[#This Row],[PRYApath]])/5-1</f>
        <v>1</v>
      </c>
    </row>
    <row r="4645" spans="1:8" hidden="1" x14ac:dyDescent="0.3">
      <c r="A4645" t="s">
        <v>105</v>
      </c>
      <c r="B4645" t="s">
        <v>6768</v>
      </c>
      <c r="C4645" t="s">
        <v>1093</v>
      </c>
      <c r="D4645" t="s">
        <v>6400</v>
      </c>
      <c r="F46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5">
        <f>Tabla_Consulta_desde_proyectos[[#This Row],[PRYRAhoras]]-Tabla_Consulta_desde_proyectos[[#This Row],[Actuales]]</f>
        <v>0</v>
      </c>
      <c r="H4645">
        <f>LEN(Tabla_Consulta_desde_proyectos[[#This Row],[PRYApath]])/5-1</f>
        <v>1</v>
      </c>
    </row>
    <row r="4646" spans="1:8" hidden="1" x14ac:dyDescent="0.3">
      <c r="A4646" t="s">
        <v>105</v>
      </c>
      <c r="B4646" t="s">
        <v>6769</v>
      </c>
      <c r="C4646" t="s">
        <v>1094</v>
      </c>
      <c r="D4646" t="s">
        <v>6401</v>
      </c>
      <c r="F46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6">
        <f>Tabla_Consulta_desde_proyectos[[#This Row],[PRYRAhoras]]-Tabla_Consulta_desde_proyectos[[#This Row],[Actuales]]</f>
        <v>0</v>
      </c>
      <c r="H4646">
        <f>LEN(Tabla_Consulta_desde_proyectos[[#This Row],[PRYApath]])/5-1</f>
        <v>1</v>
      </c>
    </row>
    <row r="4647" spans="1:8" hidden="1" x14ac:dyDescent="0.3">
      <c r="A4647" t="s">
        <v>105</v>
      </c>
      <c r="B4647" t="s">
        <v>6770</v>
      </c>
      <c r="C4647" t="s">
        <v>3904</v>
      </c>
      <c r="D4647" t="s">
        <v>6402</v>
      </c>
      <c r="F46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7">
        <f>Tabla_Consulta_desde_proyectos[[#This Row],[PRYRAhoras]]-Tabla_Consulta_desde_proyectos[[#This Row],[Actuales]]</f>
        <v>0</v>
      </c>
      <c r="H4647">
        <f>LEN(Tabla_Consulta_desde_proyectos[[#This Row],[PRYApath]])/5-1</f>
        <v>1</v>
      </c>
    </row>
    <row r="4648" spans="1:8" hidden="1" x14ac:dyDescent="0.3">
      <c r="A4648" t="s">
        <v>105</v>
      </c>
      <c r="B4648" t="s">
        <v>6771</v>
      </c>
      <c r="C4648" t="s">
        <v>3905</v>
      </c>
      <c r="D4648" t="s">
        <v>6403</v>
      </c>
      <c r="F46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8">
        <f>Tabla_Consulta_desde_proyectos[[#This Row],[PRYRAhoras]]-Tabla_Consulta_desde_proyectos[[#This Row],[Actuales]]</f>
        <v>0</v>
      </c>
      <c r="H4648">
        <f>LEN(Tabla_Consulta_desde_proyectos[[#This Row],[PRYApath]])/5-1</f>
        <v>1</v>
      </c>
    </row>
    <row r="4649" spans="1:8" hidden="1" x14ac:dyDescent="0.3">
      <c r="A4649" t="s">
        <v>105</v>
      </c>
      <c r="B4649" t="s">
        <v>6772</v>
      </c>
      <c r="C4649" t="s">
        <v>4336</v>
      </c>
      <c r="D4649" t="s">
        <v>6405</v>
      </c>
      <c r="F46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49">
        <f>Tabla_Consulta_desde_proyectos[[#This Row],[PRYRAhoras]]-Tabla_Consulta_desde_proyectos[[#This Row],[Actuales]]</f>
        <v>0</v>
      </c>
      <c r="H4649">
        <f>LEN(Tabla_Consulta_desde_proyectos[[#This Row],[PRYApath]])/5-1</f>
        <v>1</v>
      </c>
    </row>
    <row r="4650" spans="1:8" hidden="1" x14ac:dyDescent="0.3">
      <c r="A4650" t="s">
        <v>105</v>
      </c>
      <c r="B4650" t="s">
        <v>6773</v>
      </c>
      <c r="C4650" t="s">
        <v>4337</v>
      </c>
      <c r="D4650" t="s">
        <v>6407</v>
      </c>
      <c r="F46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50">
        <f>Tabla_Consulta_desde_proyectos[[#This Row],[PRYRAhoras]]-Tabla_Consulta_desde_proyectos[[#This Row],[Actuales]]</f>
        <v>0</v>
      </c>
      <c r="H4650">
        <f>LEN(Tabla_Consulta_desde_proyectos[[#This Row],[PRYApath]])/5-1</f>
        <v>1</v>
      </c>
    </row>
    <row r="4651" spans="1:8" hidden="1" x14ac:dyDescent="0.3">
      <c r="A4651" t="s">
        <v>105</v>
      </c>
      <c r="B4651" t="s">
        <v>6787</v>
      </c>
      <c r="C4651" t="s">
        <v>8109</v>
      </c>
      <c r="D4651" t="s">
        <v>8110</v>
      </c>
      <c r="E4651">
        <v>352.5</v>
      </c>
      <c r="F46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352.5</v>
      </c>
      <c r="G4651">
        <f>Tabla_Consulta_desde_proyectos[[#This Row],[PRYRAhoras]]-Tabla_Consulta_desde_proyectos[[#This Row],[Actuales]]</f>
        <v>0</v>
      </c>
      <c r="H4651">
        <f>LEN(Tabla_Consulta_desde_proyectos[[#This Row],[PRYApath]])/5-1</f>
        <v>0</v>
      </c>
    </row>
    <row r="4652" spans="1:8" hidden="1" x14ac:dyDescent="0.3">
      <c r="A4652" t="s">
        <v>105</v>
      </c>
      <c r="B4652" t="s">
        <v>6140</v>
      </c>
      <c r="C4652" t="s">
        <v>326</v>
      </c>
      <c r="D4652" t="s">
        <v>6958</v>
      </c>
      <c r="E4652">
        <v>4.5</v>
      </c>
      <c r="F46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4652">
        <f>Tabla_Consulta_desde_proyectos[[#This Row],[PRYRAhoras]]-Tabla_Consulta_desde_proyectos[[#This Row],[Actuales]]</f>
        <v>0</v>
      </c>
      <c r="H4652">
        <f>LEN(Tabla_Consulta_desde_proyectos[[#This Row],[PRYApath]])/5-1</f>
        <v>1</v>
      </c>
    </row>
    <row r="4653" spans="1:8" hidden="1" x14ac:dyDescent="0.3">
      <c r="A4653" t="s">
        <v>105</v>
      </c>
      <c r="B4653" t="s">
        <v>6790</v>
      </c>
      <c r="C4653" t="s">
        <v>1087</v>
      </c>
      <c r="D4653" t="s">
        <v>6960</v>
      </c>
      <c r="F46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53">
        <f>Tabla_Consulta_desde_proyectos[[#This Row],[PRYRAhoras]]-Tabla_Consulta_desde_proyectos[[#This Row],[Actuales]]</f>
        <v>0</v>
      </c>
      <c r="H4653">
        <f>LEN(Tabla_Consulta_desde_proyectos[[#This Row],[PRYApath]])/5-1</f>
        <v>1</v>
      </c>
    </row>
    <row r="4654" spans="1:8" hidden="1" x14ac:dyDescent="0.3">
      <c r="A4654" t="s">
        <v>105</v>
      </c>
      <c r="B4654" t="s">
        <v>6791</v>
      </c>
      <c r="C4654" t="s">
        <v>1088</v>
      </c>
      <c r="D4654" t="s">
        <v>6931</v>
      </c>
      <c r="E4654">
        <v>9.5</v>
      </c>
      <c r="F46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</v>
      </c>
      <c r="G4654">
        <f>Tabla_Consulta_desde_proyectos[[#This Row],[PRYRAhoras]]-Tabla_Consulta_desde_proyectos[[#This Row],[Actuales]]</f>
        <v>0</v>
      </c>
      <c r="H4654">
        <f>LEN(Tabla_Consulta_desde_proyectos[[#This Row],[PRYApath]])/5-1</f>
        <v>1</v>
      </c>
    </row>
    <row r="4655" spans="1:8" hidden="1" x14ac:dyDescent="0.3">
      <c r="A4655" t="s">
        <v>105</v>
      </c>
      <c r="B4655" t="s">
        <v>6143</v>
      </c>
      <c r="C4655" t="s">
        <v>326</v>
      </c>
      <c r="D4655" t="s">
        <v>6933</v>
      </c>
      <c r="E4655">
        <v>6.5</v>
      </c>
      <c r="F46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4655">
        <f>Tabla_Consulta_desde_proyectos[[#This Row],[PRYRAhoras]]-Tabla_Consulta_desde_proyectos[[#This Row],[Actuales]]</f>
        <v>0</v>
      </c>
      <c r="H4655">
        <f>LEN(Tabla_Consulta_desde_proyectos[[#This Row],[PRYApath]])/5-1</f>
        <v>2</v>
      </c>
    </row>
    <row r="4656" spans="1:8" hidden="1" x14ac:dyDescent="0.3">
      <c r="A4656" t="s">
        <v>105</v>
      </c>
      <c r="B4656" t="s">
        <v>6145</v>
      </c>
      <c r="C4656" t="s">
        <v>1087</v>
      </c>
      <c r="D4656" t="s">
        <v>6963</v>
      </c>
      <c r="E4656">
        <v>3</v>
      </c>
      <c r="F46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4656">
        <f>Tabla_Consulta_desde_proyectos[[#This Row],[PRYRAhoras]]-Tabla_Consulta_desde_proyectos[[#This Row],[Actuales]]</f>
        <v>0</v>
      </c>
      <c r="H4656">
        <f>LEN(Tabla_Consulta_desde_proyectos[[#This Row],[PRYApath]])/5-1</f>
        <v>2</v>
      </c>
    </row>
    <row r="4657" spans="1:8" hidden="1" x14ac:dyDescent="0.3">
      <c r="A4657" t="s">
        <v>105</v>
      </c>
      <c r="B4657" t="s">
        <v>6792</v>
      </c>
      <c r="C4657" t="s">
        <v>1092</v>
      </c>
      <c r="D4657" t="s">
        <v>6965</v>
      </c>
      <c r="E4657">
        <v>323.5</v>
      </c>
      <c r="F46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323.5</v>
      </c>
      <c r="G4657">
        <f>Tabla_Consulta_desde_proyectos[[#This Row],[PRYRAhoras]]-Tabla_Consulta_desde_proyectos[[#This Row],[Actuales]]</f>
        <v>0</v>
      </c>
      <c r="H4657">
        <f>LEN(Tabla_Consulta_desde_proyectos[[#This Row],[PRYApath]])/5-1</f>
        <v>1</v>
      </c>
    </row>
    <row r="4658" spans="1:8" hidden="1" x14ac:dyDescent="0.3">
      <c r="A4658" t="s">
        <v>105</v>
      </c>
      <c r="B4658" t="s">
        <v>6147</v>
      </c>
      <c r="C4658" t="s">
        <v>326</v>
      </c>
      <c r="D4658" t="s">
        <v>6965</v>
      </c>
      <c r="E4658">
        <v>277.5</v>
      </c>
      <c r="F46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277.5</v>
      </c>
      <c r="G4658">
        <f>Tabla_Consulta_desde_proyectos[[#This Row],[PRYRAhoras]]-Tabla_Consulta_desde_proyectos[[#This Row],[Actuales]]</f>
        <v>0</v>
      </c>
      <c r="H4658">
        <f>LEN(Tabla_Consulta_desde_proyectos[[#This Row],[PRYApath]])/5-1</f>
        <v>2</v>
      </c>
    </row>
    <row r="4659" spans="1:8" hidden="1" x14ac:dyDescent="0.3">
      <c r="A4659" t="s">
        <v>105</v>
      </c>
      <c r="B4659" t="s">
        <v>6150</v>
      </c>
      <c r="C4659" t="s">
        <v>1087</v>
      </c>
      <c r="D4659" t="s">
        <v>6966</v>
      </c>
      <c r="E4659">
        <v>46</v>
      </c>
      <c r="F46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46</v>
      </c>
      <c r="G4659">
        <f>Tabla_Consulta_desde_proyectos[[#This Row],[PRYRAhoras]]-Tabla_Consulta_desde_proyectos[[#This Row],[Actuales]]</f>
        <v>0</v>
      </c>
      <c r="H4659">
        <f>LEN(Tabla_Consulta_desde_proyectos[[#This Row],[PRYApath]])/5-1</f>
        <v>2</v>
      </c>
    </row>
    <row r="4660" spans="1:8" hidden="1" x14ac:dyDescent="0.3">
      <c r="A4660" t="s">
        <v>105</v>
      </c>
      <c r="B4660" t="s">
        <v>8111</v>
      </c>
      <c r="C4660" t="s">
        <v>1088</v>
      </c>
      <c r="D4660" t="s">
        <v>6968</v>
      </c>
      <c r="F46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0">
        <f>Tabla_Consulta_desde_proyectos[[#This Row],[PRYRAhoras]]-Tabla_Consulta_desde_proyectos[[#This Row],[Actuales]]</f>
        <v>0</v>
      </c>
      <c r="H4660">
        <f>LEN(Tabla_Consulta_desde_proyectos[[#This Row],[PRYApath]])/5-1</f>
        <v>2</v>
      </c>
    </row>
    <row r="4661" spans="1:8" hidden="1" x14ac:dyDescent="0.3">
      <c r="A4661" t="s">
        <v>105</v>
      </c>
      <c r="B4661" t="s">
        <v>8112</v>
      </c>
      <c r="C4661" t="s">
        <v>1092</v>
      </c>
      <c r="D4661" t="s">
        <v>6939</v>
      </c>
      <c r="F46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1">
        <f>Tabla_Consulta_desde_proyectos[[#This Row],[PRYRAhoras]]-Tabla_Consulta_desde_proyectos[[#This Row],[Actuales]]</f>
        <v>0</v>
      </c>
      <c r="H4661">
        <f>LEN(Tabla_Consulta_desde_proyectos[[#This Row],[PRYApath]])/5-1</f>
        <v>2</v>
      </c>
    </row>
    <row r="4662" spans="1:8" hidden="1" x14ac:dyDescent="0.3">
      <c r="A4662" t="s">
        <v>105</v>
      </c>
      <c r="B4662" t="s">
        <v>8113</v>
      </c>
      <c r="C4662" t="s">
        <v>1093</v>
      </c>
      <c r="D4662" t="s">
        <v>6971</v>
      </c>
      <c r="F46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2">
        <f>Tabla_Consulta_desde_proyectos[[#This Row],[PRYRAhoras]]-Tabla_Consulta_desde_proyectos[[#This Row],[Actuales]]</f>
        <v>0</v>
      </c>
      <c r="H4662">
        <f>LEN(Tabla_Consulta_desde_proyectos[[#This Row],[PRYApath]])/5-1</f>
        <v>2</v>
      </c>
    </row>
    <row r="4663" spans="1:8" hidden="1" x14ac:dyDescent="0.3">
      <c r="A4663" t="s">
        <v>105</v>
      </c>
      <c r="B4663" t="s">
        <v>6793</v>
      </c>
      <c r="C4663" t="s">
        <v>1093</v>
      </c>
      <c r="D4663" t="s">
        <v>6972</v>
      </c>
      <c r="F46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3">
        <f>Tabla_Consulta_desde_proyectos[[#This Row],[PRYRAhoras]]-Tabla_Consulta_desde_proyectos[[#This Row],[Actuales]]</f>
        <v>0</v>
      </c>
      <c r="H4663">
        <f>LEN(Tabla_Consulta_desde_proyectos[[#This Row],[PRYApath]])/5-1</f>
        <v>1</v>
      </c>
    </row>
    <row r="4664" spans="1:8" hidden="1" x14ac:dyDescent="0.3">
      <c r="A4664" t="s">
        <v>105</v>
      </c>
      <c r="B4664" t="s">
        <v>6794</v>
      </c>
      <c r="C4664" t="s">
        <v>1094</v>
      </c>
      <c r="D4664" t="s">
        <v>6974</v>
      </c>
      <c r="F46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4">
        <f>Tabla_Consulta_desde_proyectos[[#This Row],[PRYRAhoras]]-Tabla_Consulta_desde_proyectos[[#This Row],[Actuales]]</f>
        <v>0</v>
      </c>
      <c r="H4664">
        <f>LEN(Tabla_Consulta_desde_proyectos[[#This Row],[PRYApath]])/5-1</f>
        <v>1</v>
      </c>
    </row>
    <row r="4665" spans="1:8" hidden="1" x14ac:dyDescent="0.3">
      <c r="A4665" t="s">
        <v>105</v>
      </c>
      <c r="B4665" t="s">
        <v>6152</v>
      </c>
      <c r="C4665" t="s">
        <v>3904</v>
      </c>
      <c r="D4665" t="s">
        <v>6975</v>
      </c>
      <c r="E4665">
        <v>8</v>
      </c>
      <c r="F46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4665">
        <f>Tabla_Consulta_desde_proyectos[[#This Row],[PRYRAhoras]]-Tabla_Consulta_desde_proyectos[[#This Row],[Actuales]]</f>
        <v>0</v>
      </c>
      <c r="H4665">
        <f>LEN(Tabla_Consulta_desde_proyectos[[#This Row],[PRYApath]])/5-1</f>
        <v>1</v>
      </c>
    </row>
    <row r="4666" spans="1:8" hidden="1" x14ac:dyDescent="0.3">
      <c r="A4666" t="s">
        <v>105</v>
      </c>
      <c r="B4666" t="s">
        <v>6795</v>
      </c>
      <c r="C4666" t="s">
        <v>3905</v>
      </c>
      <c r="D4666" t="s">
        <v>6977</v>
      </c>
      <c r="F46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6">
        <f>Tabla_Consulta_desde_proyectos[[#This Row],[PRYRAhoras]]-Tabla_Consulta_desde_proyectos[[#This Row],[Actuales]]</f>
        <v>0</v>
      </c>
      <c r="H4666">
        <f>LEN(Tabla_Consulta_desde_proyectos[[#This Row],[PRYApath]])/5-1</f>
        <v>1</v>
      </c>
    </row>
    <row r="4667" spans="1:8" hidden="1" x14ac:dyDescent="0.3">
      <c r="A4667" t="s">
        <v>105</v>
      </c>
      <c r="B4667" t="s">
        <v>6796</v>
      </c>
      <c r="C4667" t="s">
        <v>4336</v>
      </c>
      <c r="D4667" t="s">
        <v>6979</v>
      </c>
      <c r="F46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7">
        <f>Tabla_Consulta_desde_proyectos[[#This Row],[PRYRAhoras]]-Tabla_Consulta_desde_proyectos[[#This Row],[Actuales]]</f>
        <v>0</v>
      </c>
      <c r="H4667">
        <f>LEN(Tabla_Consulta_desde_proyectos[[#This Row],[PRYApath]])/5-1</f>
        <v>1</v>
      </c>
    </row>
    <row r="4668" spans="1:8" hidden="1" x14ac:dyDescent="0.3">
      <c r="A4668" t="s">
        <v>105</v>
      </c>
      <c r="B4668" t="s">
        <v>6797</v>
      </c>
      <c r="C4668" t="s">
        <v>4337</v>
      </c>
      <c r="D4668" t="s">
        <v>6981</v>
      </c>
      <c r="F46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68">
        <f>Tabla_Consulta_desde_proyectos[[#This Row],[PRYRAhoras]]-Tabla_Consulta_desde_proyectos[[#This Row],[Actuales]]</f>
        <v>0</v>
      </c>
      <c r="H4668">
        <f>LEN(Tabla_Consulta_desde_proyectos[[#This Row],[PRYApath]])/5-1</f>
        <v>1</v>
      </c>
    </row>
    <row r="4669" spans="1:8" hidden="1" x14ac:dyDescent="0.3">
      <c r="A4669" t="s">
        <v>105</v>
      </c>
      <c r="B4669" t="s">
        <v>8114</v>
      </c>
      <c r="C4669" t="s">
        <v>4338</v>
      </c>
      <c r="D4669" t="s">
        <v>6983</v>
      </c>
      <c r="E4669">
        <v>7</v>
      </c>
      <c r="F46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</v>
      </c>
      <c r="G4669">
        <f>Tabla_Consulta_desde_proyectos[[#This Row],[PRYRAhoras]]-Tabla_Consulta_desde_proyectos[[#This Row],[Actuales]]</f>
        <v>0</v>
      </c>
      <c r="H4669">
        <f>LEN(Tabla_Consulta_desde_proyectos[[#This Row],[PRYApath]])/5-1</f>
        <v>1</v>
      </c>
    </row>
    <row r="4670" spans="1:8" hidden="1" x14ac:dyDescent="0.3">
      <c r="A4670" t="s">
        <v>105</v>
      </c>
      <c r="B4670" t="s">
        <v>8115</v>
      </c>
      <c r="C4670" t="s">
        <v>326</v>
      </c>
      <c r="D4670" t="s">
        <v>6985</v>
      </c>
      <c r="F46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0">
        <f>Tabla_Consulta_desde_proyectos[[#This Row],[PRYRAhoras]]-Tabla_Consulta_desde_proyectos[[#This Row],[Actuales]]</f>
        <v>0</v>
      </c>
      <c r="H4670">
        <f>LEN(Tabla_Consulta_desde_proyectos[[#This Row],[PRYApath]])/5-1</f>
        <v>2</v>
      </c>
    </row>
    <row r="4671" spans="1:8" hidden="1" x14ac:dyDescent="0.3">
      <c r="A4671" t="s">
        <v>105</v>
      </c>
      <c r="B4671" t="s">
        <v>6153</v>
      </c>
      <c r="C4671" t="s">
        <v>1087</v>
      </c>
      <c r="D4671" t="s">
        <v>6986</v>
      </c>
      <c r="E4671">
        <v>6</v>
      </c>
      <c r="F46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671">
        <f>Tabla_Consulta_desde_proyectos[[#This Row],[PRYRAhoras]]-Tabla_Consulta_desde_proyectos[[#This Row],[Actuales]]</f>
        <v>0</v>
      </c>
      <c r="H4671">
        <f>LEN(Tabla_Consulta_desde_proyectos[[#This Row],[PRYApath]])/5-1</f>
        <v>2</v>
      </c>
    </row>
    <row r="4672" spans="1:8" hidden="1" x14ac:dyDescent="0.3">
      <c r="A4672" t="s">
        <v>105</v>
      </c>
      <c r="B4672" t="s">
        <v>6154</v>
      </c>
      <c r="C4672" t="s">
        <v>1088</v>
      </c>
      <c r="D4672" t="s">
        <v>6988</v>
      </c>
      <c r="E4672">
        <v>1</v>
      </c>
      <c r="F46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672">
        <f>Tabla_Consulta_desde_proyectos[[#This Row],[PRYRAhoras]]-Tabla_Consulta_desde_proyectos[[#This Row],[Actuales]]</f>
        <v>0</v>
      </c>
      <c r="H4672">
        <f>LEN(Tabla_Consulta_desde_proyectos[[#This Row],[PRYApath]])/5-1</f>
        <v>2</v>
      </c>
    </row>
    <row r="4673" spans="1:8" hidden="1" x14ac:dyDescent="0.3">
      <c r="A4673" t="s">
        <v>105</v>
      </c>
      <c r="B4673" t="s">
        <v>8116</v>
      </c>
      <c r="C4673" t="s">
        <v>4339</v>
      </c>
      <c r="D4673" t="s">
        <v>6990</v>
      </c>
      <c r="F46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3">
        <f>Tabla_Consulta_desde_proyectos[[#This Row],[PRYRAhoras]]-Tabla_Consulta_desde_proyectos[[#This Row],[Actuales]]</f>
        <v>0</v>
      </c>
      <c r="H4673">
        <f>LEN(Tabla_Consulta_desde_proyectos[[#This Row],[PRYApath]])/5-1</f>
        <v>1</v>
      </c>
    </row>
    <row r="4674" spans="1:8" hidden="1" x14ac:dyDescent="0.3">
      <c r="A4674" t="s">
        <v>8343</v>
      </c>
      <c r="B4674" t="s">
        <v>1085</v>
      </c>
      <c r="C4674" t="s">
        <v>7165</v>
      </c>
      <c r="D4674" t="s">
        <v>8408</v>
      </c>
      <c r="E4674">
        <v>4</v>
      </c>
      <c r="F46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4674">
        <f>Tabla_Consulta_desde_proyectos[[#This Row],[PRYRAhoras]]-Tabla_Consulta_desde_proyectos[[#This Row],[Actuales]]</f>
        <v>0</v>
      </c>
      <c r="H4674">
        <f>LEN(Tabla_Consulta_desde_proyectos[[#This Row],[PRYApath]])/5-1</f>
        <v>0</v>
      </c>
    </row>
    <row r="4675" spans="1:8" hidden="1" x14ac:dyDescent="0.3">
      <c r="A4675" t="s">
        <v>8343</v>
      </c>
      <c r="B4675" t="s">
        <v>1086</v>
      </c>
      <c r="C4675" t="s">
        <v>6387</v>
      </c>
      <c r="D4675" t="s">
        <v>8409</v>
      </c>
      <c r="E4675">
        <v>4</v>
      </c>
      <c r="F46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4675">
        <f>Tabla_Consulta_desde_proyectos[[#This Row],[PRYRAhoras]]-Tabla_Consulta_desde_proyectos[[#This Row],[Actuales]]</f>
        <v>0</v>
      </c>
      <c r="H4675">
        <f>LEN(Tabla_Consulta_desde_proyectos[[#This Row],[PRYApath]])/5-1</f>
        <v>1</v>
      </c>
    </row>
    <row r="4676" spans="1:8" hidden="1" x14ac:dyDescent="0.3">
      <c r="A4676" t="s">
        <v>8343</v>
      </c>
      <c r="B4676" t="s">
        <v>4925</v>
      </c>
      <c r="C4676" t="s">
        <v>326</v>
      </c>
      <c r="D4676" t="s">
        <v>6389</v>
      </c>
      <c r="F46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6">
        <f>Tabla_Consulta_desde_proyectos[[#This Row],[PRYRAhoras]]-Tabla_Consulta_desde_proyectos[[#This Row],[Actuales]]</f>
        <v>0</v>
      </c>
      <c r="H4676">
        <f>LEN(Tabla_Consulta_desde_proyectos[[#This Row],[PRYApath]])/5-1</f>
        <v>2</v>
      </c>
    </row>
    <row r="4677" spans="1:8" hidden="1" x14ac:dyDescent="0.3">
      <c r="A4677" t="s">
        <v>8343</v>
      </c>
      <c r="B4677" t="s">
        <v>4926</v>
      </c>
      <c r="C4677" t="s">
        <v>1087</v>
      </c>
      <c r="D4677" t="s">
        <v>6390</v>
      </c>
      <c r="F46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7">
        <f>Tabla_Consulta_desde_proyectos[[#This Row],[PRYRAhoras]]-Tabla_Consulta_desde_proyectos[[#This Row],[Actuales]]</f>
        <v>0</v>
      </c>
      <c r="H4677">
        <f>LEN(Tabla_Consulta_desde_proyectos[[#This Row],[PRYApath]])/5-1</f>
        <v>2</v>
      </c>
    </row>
    <row r="4678" spans="1:8" hidden="1" x14ac:dyDescent="0.3">
      <c r="A4678" t="s">
        <v>8343</v>
      </c>
      <c r="B4678" t="s">
        <v>4927</v>
      </c>
      <c r="C4678" t="s">
        <v>1088</v>
      </c>
      <c r="D4678" t="s">
        <v>6391</v>
      </c>
      <c r="F46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8">
        <f>Tabla_Consulta_desde_proyectos[[#This Row],[PRYRAhoras]]-Tabla_Consulta_desde_proyectos[[#This Row],[Actuales]]</f>
        <v>0</v>
      </c>
      <c r="H4678">
        <f>LEN(Tabla_Consulta_desde_proyectos[[#This Row],[PRYApath]])/5-1</f>
        <v>2</v>
      </c>
    </row>
    <row r="4679" spans="1:8" hidden="1" x14ac:dyDescent="0.3">
      <c r="A4679" t="s">
        <v>8343</v>
      </c>
      <c r="B4679" t="s">
        <v>4708</v>
      </c>
      <c r="C4679" t="s">
        <v>1092</v>
      </c>
      <c r="D4679" t="s">
        <v>7147</v>
      </c>
      <c r="F46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79">
        <f>Tabla_Consulta_desde_proyectos[[#This Row],[PRYRAhoras]]-Tabla_Consulta_desde_proyectos[[#This Row],[Actuales]]</f>
        <v>0</v>
      </c>
      <c r="H4679">
        <f>LEN(Tabla_Consulta_desde_proyectos[[#This Row],[PRYApath]])/5-1</f>
        <v>2</v>
      </c>
    </row>
    <row r="4680" spans="1:8" hidden="1" x14ac:dyDescent="0.3">
      <c r="A4680" t="s">
        <v>8343</v>
      </c>
      <c r="B4680" t="s">
        <v>6393</v>
      </c>
      <c r="C4680" t="s">
        <v>1093</v>
      </c>
      <c r="D4680" t="s">
        <v>4537</v>
      </c>
      <c r="E4680">
        <v>4</v>
      </c>
      <c r="F46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4680">
        <f>Tabla_Consulta_desde_proyectos[[#This Row],[PRYRAhoras]]-Tabla_Consulta_desde_proyectos[[#This Row],[Actuales]]</f>
        <v>0</v>
      </c>
      <c r="H4680">
        <f>LEN(Tabla_Consulta_desde_proyectos[[#This Row],[PRYApath]])/5-1</f>
        <v>2</v>
      </c>
    </row>
    <row r="4681" spans="1:8" hidden="1" x14ac:dyDescent="0.3">
      <c r="A4681" t="s">
        <v>8343</v>
      </c>
      <c r="B4681" t="s">
        <v>1089</v>
      </c>
      <c r="C4681" t="s">
        <v>8410</v>
      </c>
      <c r="D4681" t="s">
        <v>8075</v>
      </c>
      <c r="E4681">
        <v>129.25</v>
      </c>
      <c r="F46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129.25</v>
      </c>
      <c r="G4681">
        <f>Tabla_Consulta_desde_proyectos[[#This Row],[PRYRAhoras]]-Tabla_Consulta_desde_proyectos[[#This Row],[Actuales]]</f>
        <v>0</v>
      </c>
      <c r="H4681">
        <f>LEN(Tabla_Consulta_desde_proyectos[[#This Row],[PRYApath]])/5-1</f>
        <v>0</v>
      </c>
    </row>
    <row r="4682" spans="1:8" hidden="1" x14ac:dyDescent="0.3">
      <c r="A4682" t="s">
        <v>8343</v>
      </c>
      <c r="B4682" t="s">
        <v>1090</v>
      </c>
      <c r="C4682" t="s">
        <v>326</v>
      </c>
      <c r="D4682" t="s">
        <v>6396</v>
      </c>
      <c r="E4682">
        <v>17</v>
      </c>
      <c r="F46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4682">
        <f>Tabla_Consulta_desde_proyectos[[#This Row],[PRYRAhoras]]-Tabla_Consulta_desde_proyectos[[#This Row],[Actuales]]</f>
        <v>0</v>
      </c>
      <c r="H4682">
        <f>LEN(Tabla_Consulta_desde_proyectos[[#This Row],[PRYApath]])/5-1</f>
        <v>1</v>
      </c>
    </row>
    <row r="4683" spans="1:8" hidden="1" x14ac:dyDescent="0.3">
      <c r="A4683" t="s">
        <v>8343</v>
      </c>
      <c r="B4683" t="s">
        <v>1091</v>
      </c>
      <c r="C4683" t="s">
        <v>1087</v>
      </c>
      <c r="D4683" t="s">
        <v>6397</v>
      </c>
      <c r="F46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3">
        <f>Tabla_Consulta_desde_proyectos[[#This Row],[PRYRAhoras]]-Tabla_Consulta_desde_proyectos[[#This Row],[Actuales]]</f>
        <v>0</v>
      </c>
      <c r="H4683">
        <f>LEN(Tabla_Consulta_desde_proyectos[[#This Row],[PRYApath]])/5-1</f>
        <v>1</v>
      </c>
    </row>
    <row r="4684" spans="1:8" hidden="1" x14ac:dyDescent="0.3">
      <c r="A4684" t="s">
        <v>8343</v>
      </c>
      <c r="B4684" t="s">
        <v>4539</v>
      </c>
      <c r="C4684" t="s">
        <v>1088</v>
      </c>
      <c r="D4684" t="s">
        <v>6398</v>
      </c>
      <c r="E4684">
        <v>112.25</v>
      </c>
      <c r="F46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112.25</v>
      </c>
      <c r="G4684">
        <f>Tabla_Consulta_desde_proyectos[[#This Row],[PRYRAhoras]]-Tabla_Consulta_desde_proyectos[[#This Row],[Actuales]]</f>
        <v>0</v>
      </c>
      <c r="H4684">
        <f>LEN(Tabla_Consulta_desde_proyectos[[#This Row],[PRYApath]])/5-1</f>
        <v>1</v>
      </c>
    </row>
    <row r="4685" spans="1:8" hidden="1" x14ac:dyDescent="0.3">
      <c r="A4685" t="s">
        <v>8343</v>
      </c>
      <c r="B4685" t="s">
        <v>4542</v>
      </c>
      <c r="C4685" t="s">
        <v>1092</v>
      </c>
      <c r="D4685" t="s">
        <v>6399</v>
      </c>
      <c r="F46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5">
        <f>Tabla_Consulta_desde_proyectos[[#This Row],[PRYRAhoras]]-Tabla_Consulta_desde_proyectos[[#This Row],[Actuales]]</f>
        <v>0</v>
      </c>
      <c r="H4685">
        <f>LEN(Tabla_Consulta_desde_proyectos[[#This Row],[PRYApath]])/5-1</f>
        <v>1</v>
      </c>
    </row>
    <row r="4686" spans="1:8" hidden="1" x14ac:dyDescent="0.3">
      <c r="A4686" t="s">
        <v>8343</v>
      </c>
      <c r="B4686" t="s">
        <v>5386</v>
      </c>
      <c r="C4686" t="s">
        <v>1093</v>
      </c>
      <c r="D4686" t="s">
        <v>6400</v>
      </c>
      <c r="F46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6">
        <f>Tabla_Consulta_desde_proyectos[[#This Row],[PRYRAhoras]]-Tabla_Consulta_desde_proyectos[[#This Row],[Actuales]]</f>
        <v>0</v>
      </c>
      <c r="H4686">
        <f>LEN(Tabla_Consulta_desde_proyectos[[#This Row],[PRYApath]])/5-1</f>
        <v>1</v>
      </c>
    </row>
    <row r="4687" spans="1:8" hidden="1" x14ac:dyDescent="0.3">
      <c r="A4687" t="s">
        <v>8343</v>
      </c>
      <c r="B4687" t="s">
        <v>4965</v>
      </c>
      <c r="C4687" t="s">
        <v>1094</v>
      </c>
      <c r="D4687" t="s">
        <v>6401</v>
      </c>
      <c r="F46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7">
        <f>Tabla_Consulta_desde_proyectos[[#This Row],[PRYRAhoras]]-Tabla_Consulta_desde_proyectos[[#This Row],[Actuales]]</f>
        <v>0</v>
      </c>
      <c r="H4687">
        <f>LEN(Tabla_Consulta_desde_proyectos[[#This Row],[PRYApath]])/5-1</f>
        <v>1</v>
      </c>
    </row>
    <row r="4688" spans="1:8" hidden="1" x14ac:dyDescent="0.3">
      <c r="A4688" t="s">
        <v>8343</v>
      </c>
      <c r="B4688" t="s">
        <v>4966</v>
      </c>
      <c r="C4688" t="s">
        <v>3904</v>
      </c>
      <c r="D4688" t="s">
        <v>6950</v>
      </c>
      <c r="F46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8">
        <f>Tabla_Consulta_desde_proyectos[[#This Row],[PRYRAhoras]]-Tabla_Consulta_desde_proyectos[[#This Row],[Actuales]]</f>
        <v>0</v>
      </c>
      <c r="H4688">
        <f>LEN(Tabla_Consulta_desde_proyectos[[#This Row],[PRYApath]])/5-1</f>
        <v>1</v>
      </c>
    </row>
    <row r="4689" spans="1:8" hidden="1" x14ac:dyDescent="0.3">
      <c r="A4689" t="s">
        <v>8343</v>
      </c>
      <c r="B4689" t="s">
        <v>4969</v>
      </c>
      <c r="C4689" t="s">
        <v>3905</v>
      </c>
      <c r="D4689" t="s">
        <v>6952</v>
      </c>
      <c r="F46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89">
        <f>Tabla_Consulta_desde_proyectos[[#This Row],[PRYRAhoras]]-Tabla_Consulta_desde_proyectos[[#This Row],[Actuales]]</f>
        <v>0</v>
      </c>
      <c r="H4689">
        <f>LEN(Tabla_Consulta_desde_proyectos[[#This Row],[PRYApath]])/5-1</f>
        <v>1</v>
      </c>
    </row>
    <row r="4690" spans="1:8" hidden="1" x14ac:dyDescent="0.3">
      <c r="A4690" t="s">
        <v>8343</v>
      </c>
      <c r="B4690" t="s">
        <v>6404</v>
      </c>
      <c r="C4690" t="s">
        <v>4336</v>
      </c>
      <c r="D4690" t="s">
        <v>6405</v>
      </c>
      <c r="F46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0">
        <f>Tabla_Consulta_desde_proyectos[[#This Row],[PRYRAhoras]]-Tabla_Consulta_desde_proyectos[[#This Row],[Actuales]]</f>
        <v>0</v>
      </c>
      <c r="H4690">
        <f>LEN(Tabla_Consulta_desde_proyectos[[#This Row],[PRYApath]])/5-1</f>
        <v>1</v>
      </c>
    </row>
    <row r="4691" spans="1:8" hidden="1" x14ac:dyDescent="0.3">
      <c r="A4691" t="s">
        <v>8343</v>
      </c>
      <c r="B4691" t="s">
        <v>6406</v>
      </c>
      <c r="C4691" t="s">
        <v>4337</v>
      </c>
      <c r="D4691" t="s">
        <v>6954</v>
      </c>
      <c r="F46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1">
        <f>Tabla_Consulta_desde_proyectos[[#This Row],[PRYRAhoras]]-Tabla_Consulta_desde_proyectos[[#This Row],[Actuales]]</f>
        <v>0</v>
      </c>
      <c r="H4691">
        <f>LEN(Tabla_Consulta_desde_proyectos[[#This Row],[PRYApath]])/5-1</f>
        <v>1</v>
      </c>
    </row>
    <row r="4692" spans="1:8" hidden="1" x14ac:dyDescent="0.3">
      <c r="A4692" t="s">
        <v>106</v>
      </c>
      <c r="B4692" t="s">
        <v>1085</v>
      </c>
      <c r="C4692" t="s">
        <v>8117</v>
      </c>
      <c r="D4692" t="s">
        <v>8118</v>
      </c>
      <c r="E4692">
        <v>764.97</v>
      </c>
      <c r="F46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764.97</v>
      </c>
      <c r="G4692">
        <f>Tabla_Consulta_desde_proyectos[[#This Row],[PRYRAhoras]]-Tabla_Consulta_desde_proyectos[[#This Row],[Actuales]]</f>
        <v>0</v>
      </c>
      <c r="H4692">
        <f>LEN(Tabla_Consulta_desde_proyectos[[#This Row],[PRYApath]])/5-1</f>
        <v>0</v>
      </c>
    </row>
    <row r="4693" spans="1:8" hidden="1" x14ac:dyDescent="0.3">
      <c r="A4693" t="s">
        <v>106</v>
      </c>
      <c r="B4693" t="s">
        <v>1086</v>
      </c>
      <c r="C4693" t="s">
        <v>326</v>
      </c>
      <c r="D4693" t="s">
        <v>7019</v>
      </c>
      <c r="E4693">
        <v>647.97</v>
      </c>
      <c r="F46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647.97</v>
      </c>
      <c r="G4693">
        <f>Tabla_Consulta_desde_proyectos[[#This Row],[PRYRAhoras]]-Tabla_Consulta_desde_proyectos[[#This Row],[Actuales]]</f>
        <v>0</v>
      </c>
      <c r="H4693">
        <f>LEN(Tabla_Consulta_desde_proyectos[[#This Row],[PRYApath]])/5-1</f>
        <v>1</v>
      </c>
    </row>
    <row r="4694" spans="1:8" hidden="1" x14ac:dyDescent="0.3">
      <c r="A4694" t="s">
        <v>106</v>
      </c>
      <c r="B4694" t="s">
        <v>1097</v>
      </c>
      <c r="C4694" t="s">
        <v>1087</v>
      </c>
      <c r="D4694" t="s">
        <v>7020</v>
      </c>
      <c r="F46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4">
        <f>Tabla_Consulta_desde_proyectos[[#This Row],[PRYRAhoras]]-Tabla_Consulta_desde_proyectos[[#This Row],[Actuales]]</f>
        <v>0</v>
      </c>
      <c r="H4694">
        <f>LEN(Tabla_Consulta_desde_proyectos[[#This Row],[PRYApath]])/5-1</f>
        <v>1</v>
      </c>
    </row>
    <row r="4695" spans="1:8" hidden="1" x14ac:dyDescent="0.3">
      <c r="A4695" t="s">
        <v>106</v>
      </c>
      <c r="B4695" t="s">
        <v>1098</v>
      </c>
      <c r="C4695" t="s">
        <v>1088</v>
      </c>
      <c r="D4695" t="s">
        <v>7021</v>
      </c>
      <c r="F46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5">
        <f>Tabla_Consulta_desde_proyectos[[#This Row],[PRYRAhoras]]-Tabla_Consulta_desde_proyectos[[#This Row],[Actuales]]</f>
        <v>0</v>
      </c>
      <c r="H4695">
        <f>LEN(Tabla_Consulta_desde_proyectos[[#This Row],[PRYApath]])/5-1</f>
        <v>1</v>
      </c>
    </row>
    <row r="4696" spans="1:8" hidden="1" x14ac:dyDescent="0.3">
      <c r="A4696" t="s">
        <v>106</v>
      </c>
      <c r="B4696" t="s">
        <v>1099</v>
      </c>
      <c r="C4696" t="s">
        <v>1092</v>
      </c>
      <c r="D4696" t="s">
        <v>7022</v>
      </c>
      <c r="F46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6">
        <f>Tabla_Consulta_desde_proyectos[[#This Row],[PRYRAhoras]]-Tabla_Consulta_desde_proyectos[[#This Row],[Actuales]]</f>
        <v>0</v>
      </c>
      <c r="H4696">
        <f>LEN(Tabla_Consulta_desde_proyectos[[#This Row],[PRYApath]])/5-1</f>
        <v>1</v>
      </c>
    </row>
    <row r="4697" spans="1:8" hidden="1" x14ac:dyDescent="0.3">
      <c r="A4697" t="s">
        <v>106</v>
      </c>
      <c r="B4697" t="s">
        <v>1100</v>
      </c>
      <c r="C4697" t="s">
        <v>1093</v>
      </c>
      <c r="D4697" t="s">
        <v>7023</v>
      </c>
      <c r="F46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697">
        <f>Tabla_Consulta_desde_proyectos[[#This Row],[PRYRAhoras]]-Tabla_Consulta_desde_proyectos[[#This Row],[Actuales]]</f>
        <v>0</v>
      </c>
      <c r="H4697">
        <f>LEN(Tabla_Consulta_desde_proyectos[[#This Row],[PRYApath]])/5-1</f>
        <v>1</v>
      </c>
    </row>
    <row r="4698" spans="1:8" hidden="1" x14ac:dyDescent="0.3">
      <c r="A4698" t="s">
        <v>106</v>
      </c>
      <c r="B4698" t="s">
        <v>3576</v>
      </c>
      <c r="C4698" t="s">
        <v>1094</v>
      </c>
      <c r="D4698" t="s">
        <v>7024</v>
      </c>
      <c r="E4698">
        <v>10</v>
      </c>
      <c r="F46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4698">
        <f>Tabla_Consulta_desde_proyectos[[#This Row],[PRYRAhoras]]-Tabla_Consulta_desde_proyectos[[#This Row],[Actuales]]</f>
        <v>0</v>
      </c>
      <c r="H4698">
        <f>LEN(Tabla_Consulta_desde_proyectos[[#This Row],[PRYApath]])/5-1</f>
        <v>1</v>
      </c>
    </row>
    <row r="4699" spans="1:8" hidden="1" x14ac:dyDescent="0.3">
      <c r="A4699" t="s">
        <v>106</v>
      </c>
      <c r="B4699" t="s">
        <v>3846</v>
      </c>
      <c r="C4699" t="s">
        <v>3904</v>
      </c>
      <c r="D4699" t="s">
        <v>7025</v>
      </c>
      <c r="E4699">
        <v>107</v>
      </c>
      <c r="F46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107</v>
      </c>
      <c r="G4699">
        <f>Tabla_Consulta_desde_proyectos[[#This Row],[PRYRAhoras]]-Tabla_Consulta_desde_proyectos[[#This Row],[Actuales]]</f>
        <v>0</v>
      </c>
      <c r="H4699">
        <f>LEN(Tabla_Consulta_desde_proyectos[[#This Row],[PRYApath]])/5-1</f>
        <v>1</v>
      </c>
    </row>
    <row r="4700" spans="1:8" hidden="1" x14ac:dyDescent="0.3">
      <c r="A4700" t="s">
        <v>106</v>
      </c>
      <c r="B4700" t="s">
        <v>1089</v>
      </c>
      <c r="C4700" t="s">
        <v>8119</v>
      </c>
      <c r="D4700" t="s">
        <v>7500</v>
      </c>
      <c r="F47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0">
        <f>Tabla_Consulta_desde_proyectos[[#This Row],[PRYRAhoras]]-Tabla_Consulta_desde_proyectos[[#This Row],[Actuales]]</f>
        <v>0</v>
      </c>
      <c r="H4700">
        <f>LEN(Tabla_Consulta_desde_proyectos[[#This Row],[PRYApath]])/5-1</f>
        <v>0</v>
      </c>
    </row>
    <row r="4701" spans="1:8" hidden="1" x14ac:dyDescent="0.3">
      <c r="A4701" t="s">
        <v>106</v>
      </c>
      <c r="B4701" t="s">
        <v>1090</v>
      </c>
      <c r="C4701" t="s">
        <v>326</v>
      </c>
      <c r="D4701" t="s">
        <v>7088</v>
      </c>
      <c r="F47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1">
        <f>Tabla_Consulta_desde_proyectos[[#This Row],[PRYRAhoras]]-Tabla_Consulta_desde_proyectos[[#This Row],[Actuales]]</f>
        <v>0</v>
      </c>
      <c r="H4701">
        <f>LEN(Tabla_Consulta_desde_proyectos[[#This Row],[PRYApath]])/5-1</f>
        <v>1</v>
      </c>
    </row>
    <row r="4702" spans="1:8" hidden="1" x14ac:dyDescent="0.3">
      <c r="A4702" t="s">
        <v>106</v>
      </c>
      <c r="B4702" t="s">
        <v>1091</v>
      </c>
      <c r="C4702" t="s">
        <v>1087</v>
      </c>
      <c r="D4702" t="s">
        <v>7089</v>
      </c>
      <c r="F47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2">
        <f>Tabla_Consulta_desde_proyectos[[#This Row],[PRYRAhoras]]-Tabla_Consulta_desde_proyectos[[#This Row],[Actuales]]</f>
        <v>0</v>
      </c>
      <c r="H4702">
        <f>LEN(Tabla_Consulta_desde_proyectos[[#This Row],[PRYApath]])/5-1</f>
        <v>1</v>
      </c>
    </row>
    <row r="4703" spans="1:8" hidden="1" x14ac:dyDescent="0.3">
      <c r="A4703" t="s">
        <v>106</v>
      </c>
      <c r="B4703" t="s">
        <v>4539</v>
      </c>
      <c r="C4703" t="s">
        <v>1088</v>
      </c>
      <c r="D4703" t="s">
        <v>7090</v>
      </c>
      <c r="F47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3">
        <f>Tabla_Consulta_desde_proyectos[[#This Row],[PRYRAhoras]]-Tabla_Consulta_desde_proyectos[[#This Row],[Actuales]]</f>
        <v>0</v>
      </c>
      <c r="H4703">
        <f>LEN(Tabla_Consulta_desde_proyectos[[#This Row],[PRYApath]])/5-1</f>
        <v>1</v>
      </c>
    </row>
    <row r="4704" spans="1:8" hidden="1" x14ac:dyDescent="0.3">
      <c r="A4704" t="s">
        <v>106</v>
      </c>
      <c r="B4704" t="s">
        <v>4542</v>
      </c>
      <c r="C4704" t="s">
        <v>1092</v>
      </c>
      <c r="D4704" t="s">
        <v>7091</v>
      </c>
      <c r="F47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4">
        <f>Tabla_Consulta_desde_proyectos[[#This Row],[PRYRAhoras]]-Tabla_Consulta_desde_proyectos[[#This Row],[Actuales]]</f>
        <v>0</v>
      </c>
      <c r="H4704">
        <f>LEN(Tabla_Consulta_desde_proyectos[[#This Row],[PRYApath]])/5-1</f>
        <v>1</v>
      </c>
    </row>
    <row r="4705" spans="1:8" hidden="1" x14ac:dyDescent="0.3">
      <c r="A4705" t="s">
        <v>106</v>
      </c>
      <c r="B4705" t="s">
        <v>5386</v>
      </c>
      <c r="C4705" t="s">
        <v>1093</v>
      </c>
      <c r="D4705" t="s">
        <v>7092</v>
      </c>
      <c r="F47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5">
        <f>Tabla_Consulta_desde_proyectos[[#This Row],[PRYRAhoras]]-Tabla_Consulta_desde_proyectos[[#This Row],[Actuales]]</f>
        <v>0</v>
      </c>
      <c r="H4705">
        <f>LEN(Tabla_Consulta_desde_proyectos[[#This Row],[PRYApath]])/5-1</f>
        <v>1</v>
      </c>
    </row>
    <row r="4706" spans="1:8" hidden="1" x14ac:dyDescent="0.3">
      <c r="A4706" t="s">
        <v>106</v>
      </c>
      <c r="B4706" t="s">
        <v>4965</v>
      </c>
      <c r="C4706" t="s">
        <v>1094</v>
      </c>
      <c r="D4706" t="s">
        <v>7093</v>
      </c>
      <c r="F47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6">
        <f>Tabla_Consulta_desde_proyectos[[#This Row],[PRYRAhoras]]-Tabla_Consulta_desde_proyectos[[#This Row],[Actuales]]</f>
        <v>0</v>
      </c>
      <c r="H4706">
        <f>LEN(Tabla_Consulta_desde_proyectos[[#This Row],[PRYApath]])/5-1</f>
        <v>1</v>
      </c>
    </row>
    <row r="4707" spans="1:8" hidden="1" x14ac:dyDescent="0.3">
      <c r="A4707" t="s">
        <v>106</v>
      </c>
      <c r="B4707" t="s">
        <v>4966</v>
      </c>
      <c r="C4707" t="s">
        <v>3904</v>
      </c>
      <c r="D4707" t="s">
        <v>7094</v>
      </c>
      <c r="F47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7">
        <f>Tabla_Consulta_desde_proyectos[[#This Row],[PRYRAhoras]]-Tabla_Consulta_desde_proyectos[[#This Row],[Actuales]]</f>
        <v>0</v>
      </c>
      <c r="H4707">
        <f>LEN(Tabla_Consulta_desde_proyectos[[#This Row],[PRYApath]])/5-1</f>
        <v>1</v>
      </c>
    </row>
    <row r="4708" spans="1:8" hidden="1" x14ac:dyDescent="0.3">
      <c r="A4708" t="s">
        <v>106</v>
      </c>
      <c r="B4708" t="s">
        <v>4969</v>
      </c>
      <c r="C4708" t="s">
        <v>3905</v>
      </c>
      <c r="D4708" t="s">
        <v>7095</v>
      </c>
      <c r="F47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8">
        <f>Tabla_Consulta_desde_proyectos[[#This Row],[PRYRAhoras]]-Tabla_Consulta_desde_proyectos[[#This Row],[Actuales]]</f>
        <v>0</v>
      </c>
      <c r="H4708">
        <f>LEN(Tabla_Consulta_desde_proyectos[[#This Row],[PRYApath]])/5-1</f>
        <v>1</v>
      </c>
    </row>
    <row r="4709" spans="1:8" hidden="1" x14ac:dyDescent="0.3">
      <c r="A4709" t="s">
        <v>106</v>
      </c>
      <c r="B4709" t="s">
        <v>6404</v>
      </c>
      <c r="C4709" t="s">
        <v>4336</v>
      </c>
      <c r="D4709" t="s">
        <v>7096</v>
      </c>
      <c r="F47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09">
        <f>Tabla_Consulta_desde_proyectos[[#This Row],[PRYRAhoras]]-Tabla_Consulta_desde_proyectos[[#This Row],[Actuales]]</f>
        <v>0</v>
      </c>
      <c r="H4709">
        <f>LEN(Tabla_Consulta_desde_proyectos[[#This Row],[PRYApath]])/5-1</f>
        <v>1</v>
      </c>
    </row>
    <row r="4710" spans="1:8" hidden="1" x14ac:dyDescent="0.3">
      <c r="A4710" t="s">
        <v>106</v>
      </c>
      <c r="B4710" t="s">
        <v>6406</v>
      </c>
      <c r="C4710" t="s">
        <v>4337</v>
      </c>
      <c r="D4710" t="s">
        <v>7097</v>
      </c>
      <c r="F47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0">
        <f>Tabla_Consulta_desde_proyectos[[#This Row],[PRYRAhoras]]-Tabla_Consulta_desde_proyectos[[#This Row],[Actuales]]</f>
        <v>0</v>
      </c>
      <c r="H4710">
        <f>LEN(Tabla_Consulta_desde_proyectos[[#This Row],[PRYApath]])/5-1</f>
        <v>1</v>
      </c>
    </row>
    <row r="4711" spans="1:8" hidden="1" x14ac:dyDescent="0.3">
      <c r="A4711" t="s">
        <v>106</v>
      </c>
      <c r="B4711" t="s">
        <v>1095</v>
      </c>
      <c r="C4711" t="s">
        <v>8120</v>
      </c>
      <c r="D4711" t="s">
        <v>8121</v>
      </c>
      <c r="E4711">
        <v>14.5</v>
      </c>
      <c r="F47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14.5</v>
      </c>
      <c r="G4711">
        <f>Tabla_Consulta_desde_proyectos[[#This Row],[PRYRAhoras]]-Tabla_Consulta_desde_proyectos[[#This Row],[Actuales]]</f>
        <v>0</v>
      </c>
      <c r="H4711">
        <f>LEN(Tabla_Consulta_desde_proyectos[[#This Row],[PRYApath]])/5-1</f>
        <v>0</v>
      </c>
    </row>
    <row r="4712" spans="1:8" hidden="1" x14ac:dyDescent="0.3">
      <c r="A4712" t="s">
        <v>106</v>
      </c>
      <c r="B4712" t="s">
        <v>1096</v>
      </c>
      <c r="C4712" t="s">
        <v>326</v>
      </c>
      <c r="D4712" t="s">
        <v>7027</v>
      </c>
      <c r="E4712">
        <v>6.5</v>
      </c>
      <c r="F47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4712">
        <f>Tabla_Consulta_desde_proyectos[[#This Row],[PRYRAhoras]]-Tabla_Consulta_desde_proyectos[[#This Row],[Actuales]]</f>
        <v>0</v>
      </c>
      <c r="H4712">
        <f>LEN(Tabla_Consulta_desde_proyectos[[#This Row],[PRYApath]])/5-1</f>
        <v>1</v>
      </c>
    </row>
    <row r="4713" spans="1:8" hidden="1" x14ac:dyDescent="0.3">
      <c r="A4713" t="s">
        <v>106</v>
      </c>
      <c r="B4713" t="s">
        <v>3515</v>
      </c>
      <c r="C4713" t="s">
        <v>1087</v>
      </c>
      <c r="D4713" t="s">
        <v>7028</v>
      </c>
      <c r="F47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3">
        <f>Tabla_Consulta_desde_proyectos[[#This Row],[PRYRAhoras]]-Tabla_Consulta_desde_proyectos[[#This Row],[Actuales]]</f>
        <v>0</v>
      </c>
      <c r="H4713">
        <f>LEN(Tabla_Consulta_desde_proyectos[[#This Row],[PRYApath]])/5-1</f>
        <v>1</v>
      </c>
    </row>
    <row r="4714" spans="1:8" hidden="1" x14ac:dyDescent="0.3">
      <c r="A4714" t="s">
        <v>106</v>
      </c>
      <c r="B4714" t="s">
        <v>3516</v>
      </c>
      <c r="C4714" t="s">
        <v>1088</v>
      </c>
      <c r="D4714" t="s">
        <v>7029</v>
      </c>
      <c r="F47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4">
        <f>Tabla_Consulta_desde_proyectos[[#This Row],[PRYRAhoras]]-Tabla_Consulta_desde_proyectos[[#This Row],[Actuales]]</f>
        <v>0</v>
      </c>
      <c r="H4714">
        <f>LEN(Tabla_Consulta_desde_proyectos[[#This Row],[PRYApath]])/5-1</f>
        <v>1</v>
      </c>
    </row>
    <row r="4715" spans="1:8" hidden="1" x14ac:dyDescent="0.3">
      <c r="A4715" t="s">
        <v>106</v>
      </c>
      <c r="B4715" t="s">
        <v>3517</v>
      </c>
      <c r="C4715" t="s">
        <v>1092</v>
      </c>
      <c r="D4715" t="s">
        <v>7030</v>
      </c>
      <c r="E4715">
        <v>5</v>
      </c>
      <c r="F47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</v>
      </c>
      <c r="G4715">
        <f>Tabla_Consulta_desde_proyectos[[#This Row],[PRYRAhoras]]-Tabla_Consulta_desde_proyectos[[#This Row],[Actuales]]</f>
        <v>0</v>
      </c>
      <c r="H4715">
        <f>LEN(Tabla_Consulta_desde_proyectos[[#This Row],[PRYApath]])/5-1</f>
        <v>1</v>
      </c>
    </row>
    <row r="4716" spans="1:8" hidden="1" x14ac:dyDescent="0.3">
      <c r="A4716" t="s">
        <v>106</v>
      </c>
      <c r="B4716" t="s">
        <v>5507</v>
      </c>
      <c r="C4716" t="s">
        <v>1093</v>
      </c>
      <c r="D4716" t="s">
        <v>7031</v>
      </c>
      <c r="F47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6">
        <f>Tabla_Consulta_desde_proyectos[[#This Row],[PRYRAhoras]]-Tabla_Consulta_desde_proyectos[[#This Row],[Actuales]]</f>
        <v>0</v>
      </c>
      <c r="H4716">
        <f>LEN(Tabla_Consulta_desde_proyectos[[#This Row],[PRYApath]])/5-1</f>
        <v>1</v>
      </c>
    </row>
    <row r="4717" spans="1:8" hidden="1" x14ac:dyDescent="0.3">
      <c r="A4717" t="s">
        <v>106</v>
      </c>
      <c r="B4717" t="s">
        <v>5003</v>
      </c>
      <c r="C4717" t="s">
        <v>1094</v>
      </c>
      <c r="D4717" t="s">
        <v>7032</v>
      </c>
      <c r="E4717">
        <v>3</v>
      </c>
      <c r="F47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4717">
        <f>Tabla_Consulta_desde_proyectos[[#This Row],[PRYRAhoras]]-Tabla_Consulta_desde_proyectos[[#This Row],[Actuales]]</f>
        <v>0</v>
      </c>
      <c r="H4717">
        <f>LEN(Tabla_Consulta_desde_proyectos[[#This Row],[PRYApath]])/5-1</f>
        <v>1</v>
      </c>
    </row>
    <row r="4718" spans="1:8" hidden="1" x14ac:dyDescent="0.3">
      <c r="A4718" t="s">
        <v>106</v>
      </c>
      <c r="B4718" t="s">
        <v>5005</v>
      </c>
      <c r="C4718" t="s">
        <v>3904</v>
      </c>
      <c r="D4718" t="s">
        <v>7033</v>
      </c>
      <c r="F47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8">
        <f>Tabla_Consulta_desde_proyectos[[#This Row],[PRYRAhoras]]-Tabla_Consulta_desde_proyectos[[#This Row],[Actuales]]</f>
        <v>0</v>
      </c>
      <c r="H4718">
        <f>LEN(Tabla_Consulta_desde_proyectos[[#This Row],[PRYApath]])/5-1</f>
        <v>1</v>
      </c>
    </row>
    <row r="4719" spans="1:8" hidden="1" x14ac:dyDescent="0.3">
      <c r="A4719" t="s">
        <v>106</v>
      </c>
      <c r="B4719" t="s">
        <v>5006</v>
      </c>
      <c r="C4719" t="s">
        <v>3905</v>
      </c>
      <c r="D4719" t="s">
        <v>7034</v>
      </c>
      <c r="F47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19">
        <f>Tabla_Consulta_desde_proyectos[[#This Row],[PRYRAhoras]]-Tabla_Consulta_desde_proyectos[[#This Row],[Actuales]]</f>
        <v>0</v>
      </c>
      <c r="H4719">
        <f>LEN(Tabla_Consulta_desde_proyectos[[#This Row],[PRYApath]])/5-1</f>
        <v>1</v>
      </c>
    </row>
    <row r="4720" spans="1:8" hidden="1" x14ac:dyDescent="0.3">
      <c r="A4720" t="s">
        <v>106</v>
      </c>
      <c r="B4720" t="s">
        <v>3877</v>
      </c>
      <c r="C4720" t="s">
        <v>8122</v>
      </c>
      <c r="D4720" t="s">
        <v>7500</v>
      </c>
      <c r="F47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0">
        <f>Tabla_Consulta_desde_proyectos[[#This Row],[PRYRAhoras]]-Tabla_Consulta_desde_proyectos[[#This Row],[Actuales]]</f>
        <v>0</v>
      </c>
      <c r="H4720">
        <f>LEN(Tabla_Consulta_desde_proyectos[[#This Row],[PRYApath]])/5-1</f>
        <v>0</v>
      </c>
    </row>
    <row r="4721" spans="1:8" hidden="1" x14ac:dyDescent="0.3">
      <c r="A4721" t="s">
        <v>106</v>
      </c>
      <c r="B4721" t="s">
        <v>3874</v>
      </c>
      <c r="C4721" t="s">
        <v>326</v>
      </c>
      <c r="D4721" t="s">
        <v>7088</v>
      </c>
      <c r="F47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1">
        <f>Tabla_Consulta_desde_proyectos[[#This Row],[PRYRAhoras]]-Tabla_Consulta_desde_proyectos[[#This Row],[Actuales]]</f>
        <v>0</v>
      </c>
      <c r="H4721">
        <f>LEN(Tabla_Consulta_desde_proyectos[[#This Row],[PRYApath]])/5-1</f>
        <v>1</v>
      </c>
    </row>
    <row r="4722" spans="1:8" hidden="1" x14ac:dyDescent="0.3">
      <c r="A4722" t="s">
        <v>106</v>
      </c>
      <c r="B4722" t="s">
        <v>4460</v>
      </c>
      <c r="C4722" t="s">
        <v>1087</v>
      </c>
      <c r="D4722" t="s">
        <v>7089</v>
      </c>
      <c r="F47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2">
        <f>Tabla_Consulta_desde_proyectos[[#This Row],[PRYRAhoras]]-Tabla_Consulta_desde_proyectos[[#This Row],[Actuales]]</f>
        <v>0</v>
      </c>
      <c r="H4722">
        <f>LEN(Tabla_Consulta_desde_proyectos[[#This Row],[PRYApath]])/5-1</f>
        <v>1</v>
      </c>
    </row>
    <row r="4723" spans="1:8" hidden="1" x14ac:dyDescent="0.3">
      <c r="A4723" t="s">
        <v>106</v>
      </c>
      <c r="B4723" t="s">
        <v>4470</v>
      </c>
      <c r="C4723" t="s">
        <v>1088</v>
      </c>
      <c r="D4723" t="s">
        <v>7090</v>
      </c>
      <c r="F47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3">
        <f>Tabla_Consulta_desde_proyectos[[#This Row],[PRYRAhoras]]-Tabla_Consulta_desde_proyectos[[#This Row],[Actuales]]</f>
        <v>0</v>
      </c>
      <c r="H4723">
        <f>LEN(Tabla_Consulta_desde_proyectos[[#This Row],[PRYApath]])/5-1</f>
        <v>1</v>
      </c>
    </row>
    <row r="4724" spans="1:8" hidden="1" x14ac:dyDescent="0.3">
      <c r="A4724" t="s">
        <v>106</v>
      </c>
      <c r="B4724" t="s">
        <v>4481</v>
      </c>
      <c r="C4724" t="s">
        <v>1092</v>
      </c>
      <c r="D4724" t="s">
        <v>7091</v>
      </c>
      <c r="F47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4">
        <f>Tabla_Consulta_desde_proyectos[[#This Row],[PRYRAhoras]]-Tabla_Consulta_desde_proyectos[[#This Row],[Actuales]]</f>
        <v>0</v>
      </c>
      <c r="H4724">
        <f>LEN(Tabla_Consulta_desde_proyectos[[#This Row],[PRYApath]])/5-1</f>
        <v>1</v>
      </c>
    </row>
    <row r="4725" spans="1:8" hidden="1" x14ac:dyDescent="0.3">
      <c r="A4725" t="s">
        <v>106</v>
      </c>
      <c r="B4725" t="s">
        <v>4489</v>
      </c>
      <c r="C4725" t="s">
        <v>1093</v>
      </c>
      <c r="D4725" t="s">
        <v>7092</v>
      </c>
      <c r="F47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5">
        <f>Tabla_Consulta_desde_proyectos[[#This Row],[PRYRAhoras]]-Tabla_Consulta_desde_proyectos[[#This Row],[Actuales]]</f>
        <v>0</v>
      </c>
      <c r="H4725">
        <f>LEN(Tabla_Consulta_desde_proyectos[[#This Row],[PRYApath]])/5-1</f>
        <v>1</v>
      </c>
    </row>
    <row r="4726" spans="1:8" hidden="1" x14ac:dyDescent="0.3">
      <c r="A4726" t="s">
        <v>106</v>
      </c>
      <c r="B4726" t="s">
        <v>5636</v>
      </c>
      <c r="C4726" t="s">
        <v>1094</v>
      </c>
      <c r="D4726" t="s">
        <v>7093</v>
      </c>
      <c r="F47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6">
        <f>Tabla_Consulta_desde_proyectos[[#This Row],[PRYRAhoras]]-Tabla_Consulta_desde_proyectos[[#This Row],[Actuales]]</f>
        <v>0</v>
      </c>
      <c r="H4726">
        <f>LEN(Tabla_Consulta_desde_proyectos[[#This Row],[PRYApath]])/5-1</f>
        <v>1</v>
      </c>
    </row>
    <row r="4727" spans="1:8" hidden="1" x14ac:dyDescent="0.3">
      <c r="A4727" t="s">
        <v>106</v>
      </c>
      <c r="B4727" t="s">
        <v>5637</v>
      </c>
      <c r="C4727" t="s">
        <v>3904</v>
      </c>
      <c r="D4727" t="s">
        <v>7094</v>
      </c>
      <c r="F47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7">
        <f>Tabla_Consulta_desde_proyectos[[#This Row],[PRYRAhoras]]-Tabla_Consulta_desde_proyectos[[#This Row],[Actuales]]</f>
        <v>0</v>
      </c>
      <c r="H4727">
        <f>LEN(Tabla_Consulta_desde_proyectos[[#This Row],[PRYApath]])/5-1</f>
        <v>1</v>
      </c>
    </row>
    <row r="4728" spans="1:8" hidden="1" x14ac:dyDescent="0.3">
      <c r="A4728" t="s">
        <v>106</v>
      </c>
      <c r="B4728" t="s">
        <v>5638</v>
      </c>
      <c r="C4728" t="s">
        <v>3905</v>
      </c>
      <c r="D4728" t="s">
        <v>7095</v>
      </c>
      <c r="F47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8">
        <f>Tabla_Consulta_desde_proyectos[[#This Row],[PRYRAhoras]]-Tabla_Consulta_desde_proyectos[[#This Row],[Actuales]]</f>
        <v>0</v>
      </c>
      <c r="H4728">
        <f>LEN(Tabla_Consulta_desde_proyectos[[#This Row],[PRYApath]])/5-1</f>
        <v>1</v>
      </c>
    </row>
    <row r="4729" spans="1:8" hidden="1" x14ac:dyDescent="0.3">
      <c r="A4729" t="s">
        <v>106</v>
      </c>
      <c r="B4729" t="s">
        <v>5690</v>
      </c>
      <c r="C4729" t="s">
        <v>4336</v>
      </c>
      <c r="D4729" t="s">
        <v>7096</v>
      </c>
      <c r="F47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29">
        <f>Tabla_Consulta_desde_proyectos[[#This Row],[PRYRAhoras]]-Tabla_Consulta_desde_proyectos[[#This Row],[Actuales]]</f>
        <v>0</v>
      </c>
      <c r="H4729">
        <f>LEN(Tabla_Consulta_desde_proyectos[[#This Row],[PRYApath]])/5-1</f>
        <v>1</v>
      </c>
    </row>
    <row r="4730" spans="1:8" hidden="1" x14ac:dyDescent="0.3">
      <c r="A4730" t="s">
        <v>106</v>
      </c>
      <c r="B4730" t="s">
        <v>4956</v>
      </c>
      <c r="C4730" t="s">
        <v>4337</v>
      </c>
      <c r="D4730" t="s">
        <v>7097</v>
      </c>
      <c r="F47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30">
        <f>Tabla_Consulta_desde_proyectos[[#This Row],[PRYRAhoras]]-Tabla_Consulta_desde_proyectos[[#This Row],[Actuales]]</f>
        <v>0</v>
      </c>
      <c r="H4730">
        <f>LEN(Tabla_Consulta_desde_proyectos[[#This Row],[PRYApath]])/5-1</f>
        <v>1</v>
      </c>
    </row>
    <row r="4731" spans="1:8" hidden="1" x14ac:dyDescent="0.3">
      <c r="A4731" t="s">
        <v>106</v>
      </c>
      <c r="B4731" t="s">
        <v>7112</v>
      </c>
      <c r="C4731" t="s">
        <v>4338</v>
      </c>
      <c r="D4731" t="s">
        <v>7100</v>
      </c>
      <c r="F47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31">
        <f>Tabla_Consulta_desde_proyectos[[#This Row],[PRYRAhoras]]-Tabla_Consulta_desde_proyectos[[#This Row],[Actuales]]</f>
        <v>0</v>
      </c>
      <c r="H4731">
        <f>LEN(Tabla_Consulta_desde_proyectos[[#This Row],[PRYApath]])/5-1</f>
        <v>1</v>
      </c>
    </row>
    <row r="4732" spans="1:8" hidden="1" x14ac:dyDescent="0.3">
      <c r="A4732" t="s">
        <v>106</v>
      </c>
      <c r="B4732" t="s">
        <v>4550</v>
      </c>
      <c r="C4732" t="s">
        <v>7128</v>
      </c>
      <c r="D4732" t="s">
        <v>7129</v>
      </c>
      <c r="E4732">
        <v>507.81</v>
      </c>
      <c r="F47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507.80999999999995</v>
      </c>
      <c r="G4732">
        <f>Tabla_Consulta_desde_proyectos[[#This Row],[PRYRAhoras]]-Tabla_Consulta_desde_proyectos[[#This Row],[Actuales]]</f>
        <v>0</v>
      </c>
      <c r="H4732">
        <f>LEN(Tabla_Consulta_desde_proyectos[[#This Row],[PRYApath]])/5-1</f>
        <v>0</v>
      </c>
    </row>
    <row r="4733" spans="1:8" hidden="1" x14ac:dyDescent="0.3">
      <c r="A4733" t="s">
        <v>106</v>
      </c>
      <c r="B4733" t="s">
        <v>4551</v>
      </c>
      <c r="C4733" t="s">
        <v>326</v>
      </c>
      <c r="D4733" t="s">
        <v>7130</v>
      </c>
      <c r="E4733">
        <v>112.5</v>
      </c>
      <c r="F47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112.5</v>
      </c>
      <c r="G4733">
        <f>Tabla_Consulta_desde_proyectos[[#This Row],[PRYRAhoras]]-Tabla_Consulta_desde_proyectos[[#This Row],[Actuales]]</f>
        <v>0</v>
      </c>
      <c r="H4733">
        <f>LEN(Tabla_Consulta_desde_proyectos[[#This Row],[PRYApath]])/5-1</f>
        <v>1</v>
      </c>
    </row>
    <row r="4734" spans="1:8" hidden="1" x14ac:dyDescent="0.3">
      <c r="A4734" t="s">
        <v>106</v>
      </c>
      <c r="B4734" t="s">
        <v>5195</v>
      </c>
      <c r="C4734" t="s">
        <v>1087</v>
      </c>
      <c r="D4734" t="s">
        <v>7131</v>
      </c>
      <c r="E4734">
        <v>184.31</v>
      </c>
      <c r="F47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184.30999999999997</v>
      </c>
      <c r="G4734">
        <f>Tabla_Consulta_desde_proyectos[[#This Row],[PRYRAhoras]]-Tabla_Consulta_desde_proyectos[[#This Row],[Actuales]]</f>
        <v>0</v>
      </c>
      <c r="H4734">
        <f>LEN(Tabla_Consulta_desde_proyectos[[#This Row],[PRYApath]])/5-1</f>
        <v>1</v>
      </c>
    </row>
    <row r="4735" spans="1:8" hidden="1" x14ac:dyDescent="0.3">
      <c r="A4735" t="s">
        <v>106</v>
      </c>
      <c r="B4735" t="s">
        <v>4959</v>
      </c>
      <c r="C4735" t="s">
        <v>1088</v>
      </c>
      <c r="D4735" t="s">
        <v>7132</v>
      </c>
      <c r="E4735">
        <v>108</v>
      </c>
      <c r="F47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108</v>
      </c>
      <c r="G4735">
        <f>Tabla_Consulta_desde_proyectos[[#This Row],[PRYRAhoras]]-Tabla_Consulta_desde_proyectos[[#This Row],[Actuales]]</f>
        <v>0</v>
      </c>
      <c r="H4735">
        <f>LEN(Tabla_Consulta_desde_proyectos[[#This Row],[PRYApath]])/5-1</f>
        <v>1</v>
      </c>
    </row>
    <row r="4736" spans="1:8" hidden="1" x14ac:dyDescent="0.3">
      <c r="A4736" t="s">
        <v>106</v>
      </c>
      <c r="B4736" t="s">
        <v>5510</v>
      </c>
      <c r="C4736" t="s">
        <v>1092</v>
      </c>
      <c r="D4736" t="s">
        <v>7133</v>
      </c>
      <c r="E4736">
        <v>0.5</v>
      </c>
      <c r="F47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4736">
        <f>Tabla_Consulta_desde_proyectos[[#This Row],[PRYRAhoras]]-Tabla_Consulta_desde_proyectos[[#This Row],[Actuales]]</f>
        <v>0</v>
      </c>
      <c r="H4736">
        <f>LEN(Tabla_Consulta_desde_proyectos[[#This Row],[PRYApath]])/5-1</f>
        <v>1</v>
      </c>
    </row>
    <row r="4737" spans="1:8" hidden="1" x14ac:dyDescent="0.3">
      <c r="A4737" t="s">
        <v>106</v>
      </c>
      <c r="B4737" t="s">
        <v>5512</v>
      </c>
      <c r="C4737" t="s">
        <v>1093</v>
      </c>
      <c r="D4737" t="s">
        <v>7134</v>
      </c>
      <c r="E4737">
        <v>8.5</v>
      </c>
      <c r="F47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8.5</v>
      </c>
      <c r="G4737">
        <f>Tabla_Consulta_desde_proyectos[[#This Row],[PRYRAhoras]]-Tabla_Consulta_desde_proyectos[[#This Row],[Actuales]]</f>
        <v>0</v>
      </c>
      <c r="H4737">
        <f>LEN(Tabla_Consulta_desde_proyectos[[#This Row],[PRYApath]])/5-1</f>
        <v>1</v>
      </c>
    </row>
    <row r="4738" spans="1:8" hidden="1" x14ac:dyDescent="0.3">
      <c r="A4738" t="s">
        <v>106</v>
      </c>
      <c r="B4738" t="s">
        <v>5198</v>
      </c>
      <c r="C4738" t="s">
        <v>1094</v>
      </c>
      <c r="D4738" t="s">
        <v>7135</v>
      </c>
      <c r="E4738">
        <v>8.75</v>
      </c>
      <c r="F47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8.75</v>
      </c>
      <c r="G4738">
        <f>Tabla_Consulta_desde_proyectos[[#This Row],[PRYRAhoras]]-Tabla_Consulta_desde_proyectos[[#This Row],[Actuales]]</f>
        <v>0</v>
      </c>
      <c r="H4738">
        <f>LEN(Tabla_Consulta_desde_proyectos[[#This Row],[PRYApath]])/5-1</f>
        <v>1</v>
      </c>
    </row>
    <row r="4739" spans="1:8" hidden="1" x14ac:dyDescent="0.3">
      <c r="A4739" t="s">
        <v>106</v>
      </c>
      <c r="B4739" t="s">
        <v>4962</v>
      </c>
      <c r="C4739" t="s">
        <v>3904</v>
      </c>
      <c r="D4739" t="s">
        <v>7136</v>
      </c>
      <c r="E4739">
        <v>65.25</v>
      </c>
      <c r="F47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65.25</v>
      </c>
      <c r="G4739">
        <f>Tabla_Consulta_desde_proyectos[[#This Row],[PRYRAhoras]]-Tabla_Consulta_desde_proyectos[[#This Row],[Actuales]]</f>
        <v>0</v>
      </c>
      <c r="H4739">
        <f>LEN(Tabla_Consulta_desde_proyectos[[#This Row],[PRYApath]])/5-1</f>
        <v>1</v>
      </c>
    </row>
    <row r="4740" spans="1:8" hidden="1" x14ac:dyDescent="0.3">
      <c r="A4740" t="s">
        <v>106</v>
      </c>
      <c r="B4740" t="s">
        <v>5199</v>
      </c>
      <c r="C4740" t="s">
        <v>3905</v>
      </c>
      <c r="D4740" t="s">
        <v>7137</v>
      </c>
      <c r="E4740">
        <v>20</v>
      </c>
      <c r="F47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</v>
      </c>
      <c r="G4740">
        <f>Tabla_Consulta_desde_proyectos[[#This Row],[PRYRAhoras]]-Tabla_Consulta_desde_proyectos[[#This Row],[Actuales]]</f>
        <v>0</v>
      </c>
      <c r="H4740">
        <f>LEN(Tabla_Consulta_desde_proyectos[[#This Row],[PRYApath]])/5-1</f>
        <v>1</v>
      </c>
    </row>
    <row r="4741" spans="1:8" hidden="1" x14ac:dyDescent="0.3">
      <c r="A4741" t="s">
        <v>4660</v>
      </c>
      <c r="B4741" t="s">
        <v>1085</v>
      </c>
      <c r="C4741" t="s">
        <v>8123</v>
      </c>
      <c r="D4741" t="s">
        <v>8124</v>
      </c>
      <c r="E4741">
        <v>203</v>
      </c>
      <c r="F47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203</v>
      </c>
      <c r="G4741">
        <f>Tabla_Consulta_desde_proyectos[[#This Row],[PRYRAhoras]]-Tabla_Consulta_desde_proyectos[[#This Row],[Actuales]]</f>
        <v>0</v>
      </c>
      <c r="H4741">
        <f>LEN(Tabla_Consulta_desde_proyectos[[#This Row],[PRYApath]])/5-1</f>
        <v>0</v>
      </c>
    </row>
    <row r="4742" spans="1:8" hidden="1" x14ac:dyDescent="0.3">
      <c r="A4742" t="s">
        <v>4660</v>
      </c>
      <c r="B4742" t="s">
        <v>1086</v>
      </c>
      <c r="C4742" t="s">
        <v>326</v>
      </c>
      <c r="D4742" t="s">
        <v>7019</v>
      </c>
      <c r="E4742">
        <v>148.5</v>
      </c>
      <c r="F47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148.5</v>
      </c>
      <c r="G4742">
        <f>Tabla_Consulta_desde_proyectos[[#This Row],[PRYRAhoras]]-Tabla_Consulta_desde_proyectos[[#This Row],[Actuales]]</f>
        <v>0</v>
      </c>
      <c r="H4742">
        <f>LEN(Tabla_Consulta_desde_proyectos[[#This Row],[PRYApath]])/5-1</f>
        <v>1</v>
      </c>
    </row>
    <row r="4743" spans="1:8" hidden="1" x14ac:dyDescent="0.3">
      <c r="A4743" t="s">
        <v>4660</v>
      </c>
      <c r="B4743" t="s">
        <v>1098</v>
      </c>
      <c r="C4743" t="s">
        <v>1087</v>
      </c>
      <c r="D4743" t="s">
        <v>7020</v>
      </c>
      <c r="E4743">
        <v>2</v>
      </c>
      <c r="F47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4743">
        <f>Tabla_Consulta_desde_proyectos[[#This Row],[PRYRAhoras]]-Tabla_Consulta_desde_proyectos[[#This Row],[Actuales]]</f>
        <v>0</v>
      </c>
      <c r="H4743">
        <f>LEN(Tabla_Consulta_desde_proyectos[[#This Row],[PRYApath]])/5-1</f>
        <v>1</v>
      </c>
    </row>
    <row r="4744" spans="1:8" hidden="1" x14ac:dyDescent="0.3">
      <c r="A4744" t="s">
        <v>4660</v>
      </c>
      <c r="B4744" t="s">
        <v>1099</v>
      </c>
      <c r="C4744" t="s">
        <v>1088</v>
      </c>
      <c r="D4744" t="s">
        <v>7021</v>
      </c>
      <c r="F47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44">
        <f>Tabla_Consulta_desde_proyectos[[#This Row],[PRYRAhoras]]-Tabla_Consulta_desde_proyectos[[#This Row],[Actuales]]</f>
        <v>0</v>
      </c>
      <c r="H4744">
        <f>LEN(Tabla_Consulta_desde_proyectos[[#This Row],[PRYApath]])/5-1</f>
        <v>1</v>
      </c>
    </row>
    <row r="4745" spans="1:8" hidden="1" x14ac:dyDescent="0.3">
      <c r="A4745" t="s">
        <v>4660</v>
      </c>
      <c r="B4745" t="s">
        <v>1100</v>
      </c>
      <c r="C4745" t="s">
        <v>1092</v>
      </c>
      <c r="D4745" t="s">
        <v>7022</v>
      </c>
      <c r="F47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45">
        <f>Tabla_Consulta_desde_proyectos[[#This Row],[PRYRAhoras]]-Tabla_Consulta_desde_proyectos[[#This Row],[Actuales]]</f>
        <v>0</v>
      </c>
      <c r="H4745">
        <f>LEN(Tabla_Consulta_desde_proyectos[[#This Row],[PRYApath]])/5-1</f>
        <v>1</v>
      </c>
    </row>
    <row r="4746" spans="1:8" hidden="1" x14ac:dyDescent="0.3">
      <c r="A4746" t="s">
        <v>4660</v>
      </c>
      <c r="B4746" t="s">
        <v>3576</v>
      </c>
      <c r="C4746" t="s">
        <v>1093</v>
      </c>
      <c r="D4746" t="s">
        <v>7023</v>
      </c>
      <c r="F47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46">
        <f>Tabla_Consulta_desde_proyectos[[#This Row],[PRYRAhoras]]-Tabla_Consulta_desde_proyectos[[#This Row],[Actuales]]</f>
        <v>0</v>
      </c>
      <c r="H4746">
        <f>LEN(Tabla_Consulta_desde_proyectos[[#This Row],[PRYApath]])/5-1</f>
        <v>1</v>
      </c>
    </row>
    <row r="4747" spans="1:8" hidden="1" x14ac:dyDescent="0.3">
      <c r="A4747" t="s">
        <v>4660</v>
      </c>
      <c r="B4747" t="s">
        <v>4538</v>
      </c>
      <c r="C4747" t="s">
        <v>1094</v>
      </c>
      <c r="D4747" t="s">
        <v>7024</v>
      </c>
      <c r="E4747">
        <v>1.5</v>
      </c>
      <c r="F47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4747">
        <f>Tabla_Consulta_desde_proyectos[[#This Row],[PRYRAhoras]]-Tabla_Consulta_desde_proyectos[[#This Row],[Actuales]]</f>
        <v>0</v>
      </c>
      <c r="H4747">
        <f>LEN(Tabla_Consulta_desde_proyectos[[#This Row],[PRYApath]])/5-1</f>
        <v>1</v>
      </c>
    </row>
    <row r="4748" spans="1:8" hidden="1" x14ac:dyDescent="0.3">
      <c r="A4748" t="s">
        <v>4660</v>
      </c>
      <c r="B4748" t="s">
        <v>4919</v>
      </c>
      <c r="C4748" t="s">
        <v>3904</v>
      </c>
      <c r="D4748" t="s">
        <v>7025</v>
      </c>
      <c r="E4748">
        <v>51</v>
      </c>
      <c r="F47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51</v>
      </c>
      <c r="G4748">
        <f>Tabla_Consulta_desde_proyectos[[#This Row],[PRYRAhoras]]-Tabla_Consulta_desde_proyectos[[#This Row],[Actuales]]</f>
        <v>0</v>
      </c>
      <c r="H4748">
        <f>LEN(Tabla_Consulta_desde_proyectos[[#This Row],[PRYApath]])/5-1</f>
        <v>1</v>
      </c>
    </row>
    <row r="4749" spans="1:8" hidden="1" x14ac:dyDescent="0.3">
      <c r="A4749" t="s">
        <v>4660</v>
      </c>
      <c r="B4749" t="s">
        <v>1089</v>
      </c>
      <c r="C4749" t="s">
        <v>8125</v>
      </c>
      <c r="D4749" t="s">
        <v>8126</v>
      </c>
      <c r="E4749">
        <v>90</v>
      </c>
      <c r="F47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90</v>
      </c>
      <c r="G4749">
        <f>Tabla_Consulta_desde_proyectos[[#This Row],[PRYRAhoras]]-Tabla_Consulta_desde_proyectos[[#This Row],[Actuales]]</f>
        <v>0</v>
      </c>
      <c r="H4749">
        <f>LEN(Tabla_Consulta_desde_proyectos[[#This Row],[PRYApath]])/5-1</f>
        <v>0</v>
      </c>
    </row>
    <row r="4750" spans="1:8" hidden="1" x14ac:dyDescent="0.3">
      <c r="A4750" t="s">
        <v>4660</v>
      </c>
      <c r="B4750" t="s">
        <v>1090</v>
      </c>
      <c r="C4750" t="s">
        <v>326</v>
      </c>
      <c r="D4750" t="s">
        <v>7130</v>
      </c>
      <c r="E4750">
        <v>28</v>
      </c>
      <c r="F47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</v>
      </c>
      <c r="G4750">
        <f>Tabla_Consulta_desde_proyectos[[#This Row],[PRYRAhoras]]-Tabla_Consulta_desde_proyectos[[#This Row],[Actuales]]</f>
        <v>0</v>
      </c>
      <c r="H4750">
        <f>LEN(Tabla_Consulta_desde_proyectos[[#This Row],[PRYApath]])/5-1</f>
        <v>1</v>
      </c>
    </row>
    <row r="4751" spans="1:8" hidden="1" x14ac:dyDescent="0.3">
      <c r="A4751" t="s">
        <v>4660</v>
      </c>
      <c r="B4751" t="s">
        <v>1091</v>
      </c>
      <c r="C4751" t="s">
        <v>1087</v>
      </c>
      <c r="D4751" t="s">
        <v>7131</v>
      </c>
      <c r="E4751">
        <v>35</v>
      </c>
      <c r="F47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</v>
      </c>
      <c r="G4751">
        <f>Tabla_Consulta_desde_proyectos[[#This Row],[PRYRAhoras]]-Tabla_Consulta_desde_proyectos[[#This Row],[Actuales]]</f>
        <v>0</v>
      </c>
      <c r="H4751">
        <f>LEN(Tabla_Consulta_desde_proyectos[[#This Row],[PRYApath]])/5-1</f>
        <v>1</v>
      </c>
    </row>
    <row r="4752" spans="1:8" hidden="1" x14ac:dyDescent="0.3">
      <c r="A4752" t="s">
        <v>4660</v>
      </c>
      <c r="B4752" t="s">
        <v>4539</v>
      </c>
      <c r="C4752" t="s">
        <v>1088</v>
      </c>
      <c r="D4752" t="s">
        <v>7132</v>
      </c>
      <c r="E4752">
        <v>24.25</v>
      </c>
      <c r="F47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24.25</v>
      </c>
      <c r="G4752">
        <f>Tabla_Consulta_desde_proyectos[[#This Row],[PRYRAhoras]]-Tabla_Consulta_desde_proyectos[[#This Row],[Actuales]]</f>
        <v>0</v>
      </c>
      <c r="H4752">
        <f>LEN(Tabla_Consulta_desde_proyectos[[#This Row],[PRYApath]])/5-1</f>
        <v>1</v>
      </c>
    </row>
    <row r="4753" spans="1:8" hidden="1" x14ac:dyDescent="0.3">
      <c r="A4753" t="s">
        <v>4660</v>
      </c>
      <c r="B4753" t="s">
        <v>4542</v>
      </c>
      <c r="C4753" t="s">
        <v>1092</v>
      </c>
      <c r="D4753" t="s">
        <v>7133</v>
      </c>
      <c r="F47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53">
        <f>Tabla_Consulta_desde_proyectos[[#This Row],[PRYRAhoras]]-Tabla_Consulta_desde_proyectos[[#This Row],[Actuales]]</f>
        <v>0</v>
      </c>
      <c r="H4753">
        <f>LEN(Tabla_Consulta_desde_proyectos[[#This Row],[PRYApath]])/5-1</f>
        <v>1</v>
      </c>
    </row>
    <row r="4754" spans="1:8" hidden="1" x14ac:dyDescent="0.3">
      <c r="A4754" t="s">
        <v>4660</v>
      </c>
      <c r="B4754" t="s">
        <v>5386</v>
      </c>
      <c r="C4754" t="s">
        <v>1093</v>
      </c>
      <c r="D4754" t="s">
        <v>7134</v>
      </c>
      <c r="F47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54">
        <f>Tabla_Consulta_desde_proyectos[[#This Row],[PRYRAhoras]]-Tabla_Consulta_desde_proyectos[[#This Row],[Actuales]]</f>
        <v>0</v>
      </c>
      <c r="H4754">
        <f>LEN(Tabla_Consulta_desde_proyectos[[#This Row],[PRYApath]])/5-1</f>
        <v>1</v>
      </c>
    </row>
    <row r="4755" spans="1:8" hidden="1" x14ac:dyDescent="0.3">
      <c r="A4755" t="s">
        <v>4660</v>
      </c>
      <c r="B4755" t="s">
        <v>4965</v>
      </c>
      <c r="C4755" t="s">
        <v>1094</v>
      </c>
      <c r="D4755" t="s">
        <v>7135</v>
      </c>
      <c r="E4755">
        <v>2</v>
      </c>
      <c r="F47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4755">
        <f>Tabla_Consulta_desde_proyectos[[#This Row],[PRYRAhoras]]-Tabla_Consulta_desde_proyectos[[#This Row],[Actuales]]</f>
        <v>0</v>
      </c>
      <c r="H4755">
        <f>LEN(Tabla_Consulta_desde_proyectos[[#This Row],[PRYApath]])/5-1</f>
        <v>1</v>
      </c>
    </row>
    <row r="4756" spans="1:8" hidden="1" x14ac:dyDescent="0.3">
      <c r="A4756" t="s">
        <v>4660</v>
      </c>
      <c r="B4756" t="s">
        <v>4966</v>
      </c>
      <c r="C4756" t="s">
        <v>3904</v>
      </c>
      <c r="D4756" t="s">
        <v>7136</v>
      </c>
      <c r="F47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56">
        <f>Tabla_Consulta_desde_proyectos[[#This Row],[PRYRAhoras]]-Tabla_Consulta_desde_proyectos[[#This Row],[Actuales]]</f>
        <v>0</v>
      </c>
      <c r="H4756">
        <f>LEN(Tabla_Consulta_desde_proyectos[[#This Row],[PRYApath]])/5-1</f>
        <v>1</v>
      </c>
    </row>
    <row r="4757" spans="1:8" hidden="1" x14ac:dyDescent="0.3">
      <c r="A4757" t="s">
        <v>4660</v>
      </c>
      <c r="B4757" t="s">
        <v>4969</v>
      </c>
      <c r="C4757" t="s">
        <v>3905</v>
      </c>
      <c r="D4757" t="s">
        <v>7137</v>
      </c>
      <c r="E4757">
        <v>0.75</v>
      </c>
      <c r="F47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0.75</v>
      </c>
      <c r="G4757">
        <f>Tabla_Consulta_desde_proyectos[[#This Row],[PRYRAhoras]]-Tabla_Consulta_desde_proyectos[[#This Row],[Actuales]]</f>
        <v>0</v>
      </c>
      <c r="H4757">
        <f>LEN(Tabla_Consulta_desde_proyectos[[#This Row],[PRYApath]])/5-1</f>
        <v>1</v>
      </c>
    </row>
    <row r="4758" spans="1:8" hidden="1" x14ac:dyDescent="0.3">
      <c r="A4758" t="s">
        <v>4392</v>
      </c>
      <c r="B4758" t="s">
        <v>1085</v>
      </c>
      <c r="C4758" t="s">
        <v>3932</v>
      </c>
      <c r="D4758" t="s">
        <v>8127</v>
      </c>
      <c r="E4758">
        <v>732.85</v>
      </c>
      <c r="F47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732.85</v>
      </c>
      <c r="G4758">
        <f>Tabla_Consulta_desde_proyectos[[#This Row],[PRYRAhoras]]-Tabla_Consulta_desde_proyectos[[#This Row],[Actuales]]</f>
        <v>0</v>
      </c>
      <c r="H4758">
        <f>LEN(Tabla_Consulta_desde_proyectos[[#This Row],[PRYApath]])/5-1</f>
        <v>0</v>
      </c>
    </row>
    <row r="4759" spans="1:8" hidden="1" x14ac:dyDescent="0.3">
      <c r="A4759" t="s">
        <v>4392</v>
      </c>
      <c r="B4759" t="s">
        <v>1086</v>
      </c>
      <c r="C4759" t="s">
        <v>3932</v>
      </c>
      <c r="D4759" t="s">
        <v>8128</v>
      </c>
      <c r="E4759">
        <v>732.85</v>
      </c>
      <c r="F47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732.85</v>
      </c>
      <c r="G4759">
        <f>Tabla_Consulta_desde_proyectos[[#This Row],[PRYRAhoras]]-Tabla_Consulta_desde_proyectos[[#This Row],[Actuales]]</f>
        <v>0</v>
      </c>
      <c r="H4759">
        <f>LEN(Tabla_Consulta_desde_proyectos[[#This Row],[PRYApath]])/5-1</f>
        <v>1</v>
      </c>
    </row>
    <row r="4760" spans="1:8" hidden="1" x14ac:dyDescent="0.3">
      <c r="A4760" t="s">
        <v>4392</v>
      </c>
      <c r="B4760" t="s">
        <v>4925</v>
      </c>
      <c r="C4760" t="s">
        <v>8129</v>
      </c>
      <c r="D4760" t="s">
        <v>8130</v>
      </c>
      <c r="F47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60">
        <f>Tabla_Consulta_desde_proyectos[[#This Row],[PRYRAhoras]]-Tabla_Consulta_desde_proyectos[[#This Row],[Actuales]]</f>
        <v>0</v>
      </c>
      <c r="H4760">
        <f>LEN(Tabla_Consulta_desde_proyectos[[#This Row],[PRYApath]])/5-1</f>
        <v>2</v>
      </c>
    </row>
    <row r="4761" spans="1:8" hidden="1" x14ac:dyDescent="0.3">
      <c r="A4761" t="s">
        <v>4392</v>
      </c>
      <c r="B4761" t="s">
        <v>8131</v>
      </c>
      <c r="C4761" t="s">
        <v>8132</v>
      </c>
      <c r="D4761" t="s">
        <v>8133</v>
      </c>
      <c r="F47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61">
        <f>Tabla_Consulta_desde_proyectos[[#This Row],[PRYRAhoras]]-Tabla_Consulta_desde_proyectos[[#This Row],[Actuales]]</f>
        <v>0</v>
      </c>
      <c r="H4761">
        <f>LEN(Tabla_Consulta_desde_proyectos[[#This Row],[PRYApath]])/5-1</f>
        <v>3</v>
      </c>
    </row>
    <row r="4762" spans="1:8" hidden="1" x14ac:dyDescent="0.3">
      <c r="A4762" t="s">
        <v>4392</v>
      </c>
      <c r="B4762" t="s">
        <v>4926</v>
      </c>
      <c r="C4762" t="s">
        <v>7646</v>
      </c>
      <c r="D4762" t="s">
        <v>8134</v>
      </c>
      <c r="E4762">
        <v>36</v>
      </c>
      <c r="F47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</v>
      </c>
      <c r="G4762">
        <f>Tabla_Consulta_desde_proyectos[[#This Row],[PRYRAhoras]]-Tabla_Consulta_desde_proyectos[[#This Row],[Actuales]]</f>
        <v>0</v>
      </c>
      <c r="H4762">
        <f>LEN(Tabla_Consulta_desde_proyectos[[#This Row],[PRYApath]])/5-1</f>
        <v>2</v>
      </c>
    </row>
    <row r="4763" spans="1:8" hidden="1" x14ac:dyDescent="0.3">
      <c r="A4763" t="s">
        <v>4392</v>
      </c>
      <c r="B4763" t="s">
        <v>6274</v>
      </c>
      <c r="C4763" t="s">
        <v>326</v>
      </c>
      <c r="D4763" t="s">
        <v>8135</v>
      </c>
      <c r="E4763">
        <v>32</v>
      </c>
      <c r="F47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</v>
      </c>
      <c r="G4763">
        <f>Tabla_Consulta_desde_proyectos[[#This Row],[PRYRAhoras]]-Tabla_Consulta_desde_proyectos[[#This Row],[Actuales]]</f>
        <v>0</v>
      </c>
      <c r="H4763">
        <f>LEN(Tabla_Consulta_desde_proyectos[[#This Row],[PRYApath]])/5-1</f>
        <v>3</v>
      </c>
    </row>
    <row r="4764" spans="1:8" hidden="1" x14ac:dyDescent="0.3">
      <c r="A4764" t="s">
        <v>4392</v>
      </c>
      <c r="B4764" t="s">
        <v>6275</v>
      </c>
      <c r="C4764" t="s">
        <v>1087</v>
      </c>
      <c r="D4764" t="s">
        <v>8136</v>
      </c>
      <c r="E4764">
        <v>4</v>
      </c>
      <c r="F47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4764">
        <f>Tabla_Consulta_desde_proyectos[[#This Row],[PRYRAhoras]]-Tabla_Consulta_desde_proyectos[[#This Row],[Actuales]]</f>
        <v>0</v>
      </c>
      <c r="H4764">
        <f>LEN(Tabla_Consulta_desde_proyectos[[#This Row],[PRYApath]])/5-1</f>
        <v>3</v>
      </c>
    </row>
    <row r="4765" spans="1:8" hidden="1" x14ac:dyDescent="0.3">
      <c r="A4765" t="s">
        <v>4392</v>
      </c>
      <c r="B4765" t="s">
        <v>4927</v>
      </c>
      <c r="C4765" t="s">
        <v>7648</v>
      </c>
      <c r="D4765" t="s">
        <v>8137</v>
      </c>
      <c r="E4765">
        <v>696.85</v>
      </c>
      <c r="F47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696.85</v>
      </c>
      <c r="G4765">
        <f>Tabla_Consulta_desde_proyectos[[#This Row],[PRYRAhoras]]-Tabla_Consulta_desde_proyectos[[#This Row],[Actuales]]</f>
        <v>0</v>
      </c>
      <c r="H4765">
        <f>LEN(Tabla_Consulta_desde_proyectos[[#This Row],[PRYApath]])/5-1</f>
        <v>2</v>
      </c>
    </row>
    <row r="4766" spans="1:8" hidden="1" x14ac:dyDescent="0.3">
      <c r="A4766" t="s">
        <v>4392</v>
      </c>
      <c r="B4766" t="s">
        <v>5812</v>
      </c>
      <c r="C4766" t="s">
        <v>7660</v>
      </c>
      <c r="D4766" t="s">
        <v>8138</v>
      </c>
      <c r="E4766">
        <v>198.35</v>
      </c>
      <c r="F47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198.35</v>
      </c>
      <c r="G4766">
        <f>Tabla_Consulta_desde_proyectos[[#This Row],[PRYRAhoras]]-Tabla_Consulta_desde_proyectos[[#This Row],[Actuales]]</f>
        <v>0</v>
      </c>
      <c r="H4766">
        <f>LEN(Tabla_Consulta_desde_proyectos[[#This Row],[PRYApath]])/5-1</f>
        <v>3</v>
      </c>
    </row>
    <row r="4767" spans="1:8" hidden="1" x14ac:dyDescent="0.3">
      <c r="A4767" t="s">
        <v>4392</v>
      </c>
      <c r="B4767" t="s">
        <v>6278</v>
      </c>
      <c r="C4767" t="s">
        <v>326</v>
      </c>
      <c r="D4767" t="s">
        <v>8139</v>
      </c>
      <c r="E4767">
        <v>198.35</v>
      </c>
      <c r="F47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198.35</v>
      </c>
      <c r="G4767">
        <f>Tabla_Consulta_desde_proyectos[[#This Row],[PRYRAhoras]]-Tabla_Consulta_desde_proyectos[[#This Row],[Actuales]]</f>
        <v>0</v>
      </c>
      <c r="H4767">
        <f>LEN(Tabla_Consulta_desde_proyectos[[#This Row],[PRYApath]])/5-1</f>
        <v>4</v>
      </c>
    </row>
    <row r="4768" spans="1:8" hidden="1" x14ac:dyDescent="0.3">
      <c r="A4768" t="s">
        <v>4392</v>
      </c>
      <c r="B4768" t="s">
        <v>8140</v>
      </c>
      <c r="C4768" t="s">
        <v>1087</v>
      </c>
      <c r="D4768" t="s">
        <v>8141</v>
      </c>
      <c r="F47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68">
        <f>Tabla_Consulta_desde_proyectos[[#This Row],[PRYRAhoras]]-Tabla_Consulta_desde_proyectos[[#This Row],[Actuales]]</f>
        <v>0</v>
      </c>
      <c r="H4768">
        <f>LEN(Tabla_Consulta_desde_proyectos[[#This Row],[PRYApath]])/5-1</f>
        <v>4</v>
      </c>
    </row>
    <row r="4769" spans="1:8" hidden="1" x14ac:dyDescent="0.3">
      <c r="A4769" t="s">
        <v>4392</v>
      </c>
      <c r="B4769" t="s">
        <v>8142</v>
      </c>
      <c r="C4769" t="s">
        <v>1088</v>
      </c>
      <c r="D4769" t="s">
        <v>8143</v>
      </c>
      <c r="F47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69">
        <f>Tabla_Consulta_desde_proyectos[[#This Row],[PRYRAhoras]]-Tabla_Consulta_desde_proyectos[[#This Row],[Actuales]]</f>
        <v>0</v>
      </c>
      <c r="H4769">
        <f>LEN(Tabla_Consulta_desde_proyectos[[#This Row],[PRYApath]])/5-1</f>
        <v>4</v>
      </c>
    </row>
    <row r="4770" spans="1:8" hidden="1" x14ac:dyDescent="0.3">
      <c r="A4770" t="s">
        <v>4392</v>
      </c>
      <c r="B4770" t="s">
        <v>8144</v>
      </c>
      <c r="C4770" t="s">
        <v>1092</v>
      </c>
      <c r="D4770" t="s">
        <v>8145</v>
      </c>
      <c r="F47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70">
        <f>Tabla_Consulta_desde_proyectos[[#This Row],[PRYRAhoras]]-Tabla_Consulta_desde_proyectos[[#This Row],[Actuales]]</f>
        <v>0</v>
      </c>
      <c r="H4770">
        <f>LEN(Tabla_Consulta_desde_proyectos[[#This Row],[PRYApath]])/5-1</f>
        <v>4</v>
      </c>
    </row>
    <row r="4771" spans="1:8" hidden="1" x14ac:dyDescent="0.3">
      <c r="A4771" t="s">
        <v>4392</v>
      </c>
      <c r="B4771" t="s">
        <v>8146</v>
      </c>
      <c r="C4771" t="s">
        <v>1093</v>
      </c>
      <c r="D4771" t="s">
        <v>8147</v>
      </c>
      <c r="F47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71">
        <f>Tabla_Consulta_desde_proyectos[[#This Row],[PRYRAhoras]]-Tabla_Consulta_desde_proyectos[[#This Row],[Actuales]]</f>
        <v>0</v>
      </c>
      <c r="H4771">
        <f>LEN(Tabla_Consulta_desde_proyectos[[#This Row],[PRYApath]])/5-1</f>
        <v>4</v>
      </c>
    </row>
    <row r="4772" spans="1:8" hidden="1" x14ac:dyDescent="0.3">
      <c r="A4772" t="s">
        <v>4392</v>
      </c>
      <c r="B4772" t="s">
        <v>5813</v>
      </c>
      <c r="C4772" t="s">
        <v>8148</v>
      </c>
      <c r="D4772" t="s">
        <v>7048</v>
      </c>
      <c r="E4772">
        <v>66.5</v>
      </c>
      <c r="F47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66.5</v>
      </c>
      <c r="G4772">
        <f>Tabla_Consulta_desde_proyectos[[#This Row],[PRYRAhoras]]-Tabla_Consulta_desde_proyectos[[#This Row],[Actuales]]</f>
        <v>0</v>
      </c>
      <c r="H4772">
        <f>LEN(Tabla_Consulta_desde_proyectos[[#This Row],[PRYApath]])/5-1</f>
        <v>3</v>
      </c>
    </row>
    <row r="4773" spans="1:8" hidden="1" x14ac:dyDescent="0.3">
      <c r="A4773" t="s">
        <v>4392</v>
      </c>
      <c r="B4773" t="s">
        <v>6288</v>
      </c>
      <c r="C4773" t="s">
        <v>326</v>
      </c>
      <c r="D4773" t="s">
        <v>8149</v>
      </c>
      <c r="E4773">
        <v>6</v>
      </c>
      <c r="F47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773">
        <f>Tabla_Consulta_desde_proyectos[[#This Row],[PRYRAhoras]]-Tabla_Consulta_desde_proyectos[[#This Row],[Actuales]]</f>
        <v>0</v>
      </c>
      <c r="H4773">
        <f>LEN(Tabla_Consulta_desde_proyectos[[#This Row],[PRYApath]])/5-1</f>
        <v>4</v>
      </c>
    </row>
    <row r="4774" spans="1:8" hidden="1" x14ac:dyDescent="0.3">
      <c r="A4774" t="s">
        <v>4392</v>
      </c>
      <c r="B4774" t="s">
        <v>6289</v>
      </c>
      <c r="C4774" t="s">
        <v>1087</v>
      </c>
      <c r="D4774" t="s">
        <v>8150</v>
      </c>
      <c r="E4774">
        <v>21</v>
      </c>
      <c r="F47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</v>
      </c>
      <c r="G4774">
        <f>Tabla_Consulta_desde_proyectos[[#This Row],[PRYRAhoras]]-Tabla_Consulta_desde_proyectos[[#This Row],[Actuales]]</f>
        <v>0</v>
      </c>
      <c r="H4774">
        <f>LEN(Tabla_Consulta_desde_proyectos[[#This Row],[PRYApath]])/5-1</f>
        <v>4</v>
      </c>
    </row>
    <row r="4775" spans="1:8" hidden="1" x14ac:dyDescent="0.3">
      <c r="A4775" t="s">
        <v>4392</v>
      </c>
      <c r="B4775" t="s">
        <v>6290</v>
      </c>
      <c r="C4775" t="s">
        <v>1088</v>
      </c>
      <c r="D4775" t="s">
        <v>8151</v>
      </c>
      <c r="E4775">
        <v>14</v>
      </c>
      <c r="F47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</v>
      </c>
      <c r="G4775">
        <f>Tabla_Consulta_desde_proyectos[[#This Row],[PRYRAhoras]]-Tabla_Consulta_desde_proyectos[[#This Row],[Actuales]]</f>
        <v>0</v>
      </c>
      <c r="H4775">
        <f>LEN(Tabla_Consulta_desde_proyectos[[#This Row],[PRYApath]])/5-1</f>
        <v>4</v>
      </c>
    </row>
    <row r="4776" spans="1:8" hidden="1" x14ac:dyDescent="0.3">
      <c r="A4776" t="s">
        <v>4392</v>
      </c>
      <c r="B4776" t="s">
        <v>6293</v>
      </c>
      <c r="C4776" t="s">
        <v>1092</v>
      </c>
      <c r="D4776" t="s">
        <v>8152</v>
      </c>
      <c r="E4776">
        <v>3</v>
      </c>
      <c r="F47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4776">
        <f>Tabla_Consulta_desde_proyectos[[#This Row],[PRYRAhoras]]-Tabla_Consulta_desde_proyectos[[#This Row],[Actuales]]</f>
        <v>0</v>
      </c>
      <c r="H4776">
        <f>LEN(Tabla_Consulta_desde_proyectos[[#This Row],[PRYApath]])/5-1</f>
        <v>4</v>
      </c>
    </row>
    <row r="4777" spans="1:8" hidden="1" x14ac:dyDescent="0.3">
      <c r="A4777" t="s">
        <v>4392</v>
      </c>
      <c r="B4777" t="s">
        <v>6294</v>
      </c>
      <c r="C4777" t="s">
        <v>1093</v>
      </c>
      <c r="D4777" t="s">
        <v>8153</v>
      </c>
      <c r="E4777">
        <v>17</v>
      </c>
      <c r="F47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17</v>
      </c>
      <c r="G4777">
        <f>Tabla_Consulta_desde_proyectos[[#This Row],[PRYRAhoras]]-Tabla_Consulta_desde_proyectos[[#This Row],[Actuales]]</f>
        <v>0</v>
      </c>
      <c r="H4777">
        <f>LEN(Tabla_Consulta_desde_proyectos[[#This Row],[PRYApath]])/5-1</f>
        <v>4</v>
      </c>
    </row>
    <row r="4778" spans="1:8" hidden="1" x14ac:dyDescent="0.3">
      <c r="A4778" t="s">
        <v>4392</v>
      </c>
      <c r="B4778" t="s">
        <v>6295</v>
      </c>
      <c r="C4778" t="s">
        <v>1094</v>
      </c>
      <c r="D4778" t="s">
        <v>8154</v>
      </c>
      <c r="E4778">
        <v>5.5</v>
      </c>
      <c r="F47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778">
        <f>Tabla_Consulta_desde_proyectos[[#This Row],[PRYRAhoras]]-Tabla_Consulta_desde_proyectos[[#This Row],[Actuales]]</f>
        <v>0</v>
      </c>
      <c r="H4778">
        <f>LEN(Tabla_Consulta_desde_proyectos[[#This Row],[PRYApath]])/5-1</f>
        <v>4</v>
      </c>
    </row>
    <row r="4779" spans="1:8" hidden="1" x14ac:dyDescent="0.3">
      <c r="A4779" t="s">
        <v>4392</v>
      </c>
      <c r="B4779" t="s">
        <v>5814</v>
      </c>
      <c r="C4779" t="s">
        <v>7656</v>
      </c>
      <c r="D4779" t="s">
        <v>8155</v>
      </c>
      <c r="E4779">
        <v>6</v>
      </c>
      <c r="F47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779">
        <f>Tabla_Consulta_desde_proyectos[[#This Row],[PRYRAhoras]]-Tabla_Consulta_desde_proyectos[[#This Row],[Actuales]]</f>
        <v>0</v>
      </c>
      <c r="H4779">
        <f>LEN(Tabla_Consulta_desde_proyectos[[#This Row],[PRYApath]])/5-1</f>
        <v>3</v>
      </c>
    </row>
    <row r="4780" spans="1:8" hidden="1" x14ac:dyDescent="0.3">
      <c r="A4780" t="s">
        <v>4392</v>
      </c>
      <c r="B4780" t="s">
        <v>8156</v>
      </c>
      <c r="C4780" t="s">
        <v>326</v>
      </c>
      <c r="D4780" t="s">
        <v>8157</v>
      </c>
      <c r="F47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80">
        <f>Tabla_Consulta_desde_proyectos[[#This Row],[PRYRAhoras]]-Tabla_Consulta_desde_proyectos[[#This Row],[Actuales]]</f>
        <v>0</v>
      </c>
      <c r="H4780">
        <f>LEN(Tabla_Consulta_desde_proyectos[[#This Row],[PRYApath]])/5-1</f>
        <v>4</v>
      </c>
    </row>
    <row r="4781" spans="1:8" hidden="1" x14ac:dyDescent="0.3">
      <c r="A4781" t="s">
        <v>4392</v>
      </c>
      <c r="B4781" t="s">
        <v>6296</v>
      </c>
      <c r="C4781" t="s">
        <v>1087</v>
      </c>
      <c r="D4781" t="s">
        <v>8158</v>
      </c>
      <c r="E4781">
        <v>6</v>
      </c>
      <c r="F47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</v>
      </c>
      <c r="G4781">
        <f>Tabla_Consulta_desde_proyectos[[#This Row],[PRYRAhoras]]-Tabla_Consulta_desde_proyectos[[#This Row],[Actuales]]</f>
        <v>0</v>
      </c>
      <c r="H4781">
        <f>LEN(Tabla_Consulta_desde_proyectos[[#This Row],[PRYApath]])/5-1</f>
        <v>4</v>
      </c>
    </row>
    <row r="4782" spans="1:8" hidden="1" x14ac:dyDescent="0.3">
      <c r="A4782" t="s">
        <v>4392</v>
      </c>
      <c r="B4782" t="s">
        <v>8159</v>
      </c>
      <c r="C4782" t="s">
        <v>1088</v>
      </c>
      <c r="D4782" t="s">
        <v>8160</v>
      </c>
      <c r="F47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82">
        <f>Tabla_Consulta_desde_proyectos[[#This Row],[PRYRAhoras]]-Tabla_Consulta_desde_proyectos[[#This Row],[Actuales]]</f>
        <v>0</v>
      </c>
      <c r="H4782">
        <f>LEN(Tabla_Consulta_desde_proyectos[[#This Row],[PRYApath]])/5-1</f>
        <v>4</v>
      </c>
    </row>
    <row r="4783" spans="1:8" hidden="1" x14ac:dyDescent="0.3">
      <c r="A4783" t="s">
        <v>4392</v>
      </c>
      <c r="B4783" t="s">
        <v>5815</v>
      </c>
      <c r="C4783" t="s">
        <v>7673</v>
      </c>
      <c r="D4783" t="s">
        <v>7674</v>
      </c>
      <c r="E4783">
        <v>382</v>
      </c>
      <c r="F47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382</v>
      </c>
      <c r="G4783">
        <f>Tabla_Consulta_desde_proyectos[[#This Row],[PRYRAhoras]]-Tabla_Consulta_desde_proyectos[[#This Row],[Actuales]]</f>
        <v>0</v>
      </c>
      <c r="H4783">
        <f>LEN(Tabla_Consulta_desde_proyectos[[#This Row],[PRYApath]])/5-1</f>
        <v>3</v>
      </c>
    </row>
    <row r="4784" spans="1:8" hidden="1" x14ac:dyDescent="0.3">
      <c r="A4784" t="s">
        <v>4392</v>
      </c>
      <c r="B4784" t="s">
        <v>6297</v>
      </c>
      <c r="C4784" t="s">
        <v>326</v>
      </c>
      <c r="D4784" t="s">
        <v>8161</v>
      </c>
      <c r="E4784">
        <v>1</v>
      </c>
      <c r="F47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784">
        <f>Tabla_Consulta_desde_proyectos[[#This Row],[PRYRAhoras]]-Tabla_Consulta_desde_proyectos[[#This Row],[Actuales]]</f>
        <v>0</v>
      </c>
      <c r="H4784">
        <f>LEN(Tabla_Consulta_desde_proyectos[[#This Row],[PRYApath]])/5-1</f>
        <v>4</v>
      </c>
    </row>
    <row r="4785" spans="1:8" hidden="1" x14ac:dyDescent="0.3">
      <c r="A4785" t="s">
        <v>4392</v>
      </c>
      <c r="B4785" t="s">
        <v>6298</v>
      </c>
      <c r="C4785" t="s">
        <v>1087</v>
      </c>
      <c r="D4785" t="s">
        <v>8162</v>
      </c>
      <c r="E4785">
        <v>9</v>
      </c>
      <c r="F47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4785">
        <f>Tabla_Consulta_desde_proyectos[[#This Row],[PRYRAhoras]]-Tabla_Consulta_desde_proyectos[[#This Row],[Actuales]]</f>
        <v>0</v>
      </c>
      <c r="H4785">
        <f>LEN(Tabla_Consulta_desde_proyectos[[#This Row],[PRYApath]])/5-1</f>
        <v>4</v>
      </c>
    </row>
    <row r="4786" spans="1:8" hidden="1" x14ac:dyDescent="0.3">
      <c r="A4786" t="s">
        <v>4392</v>
      </c>
      <c r="B4786" t="s">
        <v>6301</v>
      </c>
      <c r="C4786" t="s">
        <v>1088</v>
      </c>
      <c r="D4786" t="s">
        <v>8163</v>
      </c>
      <c r="E4786">
        <v>367</v>
      </c>
      <c r="F47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367</v>
      </c>
      <c r="G4786">
        <f>Tabla_Consulta_desde_proyectos[[#This Row],[PRYRAhoras]]-Tabla_Consulta_desde_proyectos[[#This Row],[Actuales]]</f>
        <v>0</v>
      </c>
      <c r="H4786">
        <f>LEN(Tabla_Consulta_desde_proyectos[[#This Row],[PRYApath]])/5-1</f>
        <v>4</v>
      </c>
    </row>
    <row r="4787" spans="1:8" hidden="1" x14ac:dyDescent="0.3">
      <c r="A4787" t="s">
        <v>4392</v>
      </c>
      <c r="B4787" t="s">
        <v>6310</v>
      </c>
      <c r="C4787" t="s">
        <v>1092</v>
      </c>
      <c r="D4787" t="s">
        <v>8164</v>
      </c>
      <c r="E4787">
        <v>1</v>
      </c>
      <c r="F47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787">
        <f>Tabla_Consulta_desde_proyectos[[#This Row],[PRYRAhoras]]-Tabla_Consulta_desde_proyectos[[#This Row],[Actuales]]</f>
        <v>0</v>
      </c>
      <c r="H4787">
        <f>LEN(Tabla_Consulta_desde_proyectos[[#This Row],[PRYApath]])/5-1</f>
        <v>4</v>
      </c>
    </row>
    <row r="4788" spans="1:8" hidden="1" x14ac:dyDescent="0.3">
      <c r="A4788" t="s">
        <v>4392</v>
      </c>
      <c r="B4788" t="s">
        <v>6311</v>
      </c>
      <c r="C4788" t="s">
        <v>1093</v>
      </c>
      <c r="D4788" t="s">
        <v>8165</v>
      </c>
      <c r="E4788">
        <v>4</v>
      </c>
      <c r="F47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4788">
        <f>Tabla_Consulta_desde_proyectos[[#This Row],[PRYRAhoras]]-Tabla_Consulta_desde_proyectos[[#This Row],[Actuales]]</f>
        <v>0</v>
      </c>
      <c r="H4788">
        <f>LEN(Tabla_Consulta_desde_proyectos[[#This Row],[PRYApath]])/5-1</f>
        <v>4</v>
      </c>
    </row>
    <row r="4789" spans="1:8" hidden="1" x14ac:dyDescent="0.3">
      <c r="A4789" t="s">
        <v>4392</v>
      </c>
      <c r="B4789" t="s">
        <v>8166</v>
      </c>
      <c r="C4789" t="s">
        <v>7680</v>
      </c>
      <c r="D4789" t="s">
        <v>7113</v>
      </c>
      <c r="E4789">
        <v>38.5</v>
      </c>
      <c r="F47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38.5</v>
      </c>
      <c r="G4789">
        <f>Tabla_Consulta_desde_proyectos[[#This Row],[PRYRAhoras]]-Tabla_Consulta_desde_proyectos[[#This Row],[Actuales]]</f>
        <v>0</v>
      </c>
      <c r="H4789">
        <f>LEN(Tabla_Consulta_desde_proyectos[[#This Row],[PRYApath]])/5-1</f>
        <v>3</v>
      </c>
    </row>
    <row r="4790" spans="1:8" hidden="1" x14ac:dyDescent="0.3">
      <c r="A4790" t="s">
        <v>4392</v>
      </c>
      <c r="B4790" t="s">
        <v>6312</v>
      </c>
      <c r="C4790" t="s">
        <v>326</v>
      </c>
      <c r="D4790" t="s">
        <v>8167</v>
      </c>
      <c r="E4790">
        <v>5.5</v>
      </c>
      <c r="F47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790">
        <f>Tabla_Consulta_desde_proyectos[[#This Row],[PRYRAhoras]]-Tabla_Consulta_desde_proyectos[[#This Row],[Actuales]]</f>
        <v>0</v>
      </c>
      <c r="H4790">
        <f>LEN(Tabla_Consulta_desde_proyectos[[#This Row],[PRYApath]])/5-1</f>
        <v>4</v>
      </c>
    </row>
    <row r="4791" spans="1:8" hidden="1" x14ac:dyDescent="0.3">
      <c r="A4791" t="s">
        <v>4392</v>
      </c>
      <c r="B4791" t="s">
        <v>6313</v>
      </c>
      <c r="C4791" t="s">
        <v>1087</v>
      </c>
      <c r="D4791" t="s">
        <v>8168</v>
      </c>
      <c r="E4791">
        <v>7.5</v>
      </c>
      <c r="F47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7.5</v>
      </c>
      <c r="G4791">
        <f>Tabla_Consulta_desde_proyectos[[#This Row],[PRYRAhoras]]-Tabla_Consulta_desde_proyectos[[#This Row],[Actuales]]</f>
        <v>0</v>
      </c>
      <c r="H4791">
        <f>LEN(Tabla_Consulta_desde_proyectos[[#This Row],[PRYApath]])/5-1</f>
        <v>4</v>
      </c>
    </row>
    <row r="4792" spans="1:8" hidden="1" x14ac:dyDescent="0.3">
      <c r="A4792" t="s">
        <v>4392</v>
      </c>
      <c r="B4792" t="s">
        <v>6316</v>
      </c>
      <c r="C4792" t="s">
        <v>1088</v>
      </c>
      <c r="D4792" t="s">
        <v>8169</v>
      </c>
      <c r="E4792">
        <v>24.5</v>
      </c>
      <c r="F47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24.5</v>
      </c>
      <c r="G4792">
        <f>Tabla_Consulta_desde_proyectos[[#This Row],[PRYRAhoras]]-Tabla_Consulta_desde_proyectos[[#This Row],[Actuales]]</f>
        <v>0</v>
      </c>
      <c r="H4792">
        <f>LEN(Tabla_Consulta_desde_proyectos[[#This Row],[PRYApath]])/5-1</f>
        <v>4</v>
      </c>
    </row>
    <row r="4793" spans="1:8" hidden="1" x14ac:dyDescent="0.3">
      <c r="A4793" t="s">
        <v>4392</v>
      </c>
      <c r="B4793" t="s">
        <v>6317</v>
      </c>
      <c r="C4793" t="s">
        <v>1092</v>
      </c>
      <c r="D4793" t="s">
        <v>8170</v>
      </c>
      <c r="E4793">
        <v>1</v>
      </c>
      <c r="F47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793">
        <f>Tabla_Consulta_desde_proyectos[[#This Row],[PRYRAhoras]]-Tabla_Consulta_desde_proyectos[[#This Row],[Actuales]]</f>
        <v>0</v>
      </c>
      <c r="H4793">
        <f>LEN(Tabla_Consulta_desde_proyectos[[#This Row],[PRYApath]])/5-1</f>
        <v>4</v>
      </c>
    </row>
    <row r="4794" spans="1:8" hidden="1" x14ac:dyDescent="0.3">
      <c r="A4794" t="s">
        <v>4392</v>
      </c>
      <c r="B4794" t="s">
        <v>8171</v>
      </c>
      <c r="C4794" t="s">
        <v>7689</v>
      </c>
      <c r="D4794" t="s">
        <v>8172</v>
      </c>
      <c r="F47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94">
        <f>Tabla_Consulta_desde_proyectos[[#This Row],[PRYRAhoras]]-Tabla_Consulta_desde_proyectos[[#This Row],[Actuales]]</f>
        <v>0</v>
      </c>
      <c r="H4794">
        <f>LEN(Tabla_Consulta_desde_proyectos[[#This Row],[PRYApath]])/5-1</f>
        <v>3</v>
      </c>
    </row>
    <row r="4795" spans="1:8" hidden="1" x14ac:dyDescent="0.3">
      <c r="A4795" t="s">
        <v>4392</v>
      </c>
      <c r="B4795" t="s">
        <v>8173</v>
      </c>
      <c r="C4795" t="s">
        <v>326</v>
      </c>
      <c r="D4795" t="s">
        <v>8174</v>
      </c>
      <c r="F47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95">
        <f>Tabla_Consulta_desde_proyectos[[#This Row],[PRYRAhoras]]-Tabla_Consulta_desde_proyectos[[#This Row],[Actuales]]</f>
        <v>0</v>
      </c>
      <c r="H4795">
        <f>LEN(Tabla_Consulta_desde_proyectos[[#This Row],[PRYApath]])/5-1</f>
        <v>4</v>
      </c>
    </row>
    <row r="4796" spans="1:8" hidden="1" x14ac:dyDescent="0.3">
      <c r="A4796" t="s">
        <v>4392</v>
      </c>
      <c r="B4796" t="s">
        <v>8175</v>
      </c>
      <c r="C4796" t="s">
        <v>7081</v>
      </c>
      <c r="D4796" t="s">
        <v>7081</v>
      </c>
      <c r="E4796">
        <v>5.5</v>
      </c>
      <c r="F47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796">
        <f>Tabla_Consulta_desde_proyectos[[#This Row],[PRYRAhoras]]-Tabla_Consulta_desde_proyectos[[#This Row],[Actuales]]</f>
        <v>0</v>
      </c>
      <c r="H4796">
        <f>LEN(Tabla_Consulta_desde_proyectos[[#This Row],[PRYApath]])/5-1</f>
        <v>3</v>
      </c>
    </row>
    <row r="4797" spans="1:8" hidden="1" x14ac:dyDescent="0.3">
      <c r="A4797" t="s">
        <v>4392</v>
      </c>
      <c r="B4797" t="s">
        <v>6318</v>
      </c>
      <c r="C4797" t="s">
        <v>326</v>
      </c>
      <c r="D4797" t="s">
        <v>8176</v>
      </c>
      <c r="E4797">
        <v>5.5</v>
      </c>
      <c r="F47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797">
        <f>Tabla_Consulta_desde_proyectos[[#This Row],[PRYRAhoras]]-Tabla_Consulta_desde_proyectos[[#This Row],[Actuales]]</f>
        <v>0</v>
      </c>
      <c r="H4797">
        <f>LEN(Tabla_Consulta_desde_proyectos[[#This Row],[PRYApath]])/5-1</f>
        <v>4</v>
      </c>
    </row>
    <row r="4798" spans="1:8" hidden="1" x14ac:dyDescent="0.3">
      <c r="A4798" t="s">
        <v>4392</v>
      </c>
      <c r="B4798" t="s">
        <v>8177</v>
      </c>
      <c r="C4798" t="s">
        <v>1087</v>
      </c>
      <c r="D4798" t="s">
        <v>8178</v>
      </c>
      <c r="F47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798">
        <f>Tabla_Consulta_desde_proyectos[[#This Row],[PRYRAhoras]]-Tabla_Consulta_desde_proyectos[[#This Row],[Actuales]]</f>
        <v>0</v>
      </c>
      <c r="H4798">
        <f>LEN(Tabla_Consulta_desde_proyectos[[#This Row],[PRYApath]])/5-1</f>
        <v>4</v>
      </c>
    </row>
    <row r="4799" spans="1:8" hidden="1" x14ac:dyDescent="0.3">
      <c r="A4799" t="s">
        <v>4392</v>
      </c>
      <c r="B4799" t="s">
        <v>1089</v>
      </c>
      <c r="C4799" t="s">
        <v>3906</v>
      </c>
      <c r="D4799" t="s">
        <v>7640</v>
      </c>
      <c r="E4799">
        <v>352</v>
      </c>
      <c r="F47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352</v>
      </c>
      <c r="G4799">
        <f>Tabla_Consulta_desde_proyectos[[#This Row],[PRYRAhoras]]-Tabla_Consulta_desde_proyectos[[#This Row],[Actuales]]</f>
        <v>0</v>
      </c>
      <c r="H4799">
        <f>LEN(Tabla_Consulta_desde_proyectos[[#This Row],[PRYApath]])/5-1</f>
        <v>0</v>
      </c>
    </row>
    <row r="4800" spans="1:8" hidden="1" x14ac:dyDescent="0.3">
      <c r="A4800" t="s">
        <v>4392</v>
      </c>
      <c r="B4800" t="s">
        <v>1090</v>
      </c>
      <c r="C4800" t="s">
        <v>326</v>
      </c>
      <c r="D4800" t="s">
        <v>7027</v>
      </c>
      <c r="E4800">
        <v>113.5</v>
      </c>
      <c r="F48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113.5</v>
      </c>
      <c r="G4800">
        <f>Tabla_Consulta_desde_proyectos[[#This Row],[PRYRAhoras]]-Tabla_Consulta_desde_proyectos[[#This Row],[Actuales]]</f>
        <v>0</v>
      </c>
      <c r="H4800">
        <f>LEN(Tabla_Consulta_desde_proyectos[[#This Row],[PRYApath]])/5-1</f>
        <v>1</v>
      </c>
    </row>
    <row r="4801" spans="1:8" hidden="1" x14ac:dyDescent="0.3">
      <c r="A4801" t="s">
        <v>4392</v>
      </c>
      <c r="B4801" t="s">
        <v>1091</v>
      </c>
      <c r="C4801" t="s">
        <v>1087</v>
      </c>
      <c r="D4801" t="s">
        <v>7028</v>
      </c>
      <c r="E4801">
        <v>19.5</v>
      </c>
      <c r="F48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19.5</v>
      </c>
      <c r="G4801">
        <f>Tabla_Consulta_desde_proyectos[[#This Row],[PRYRAhoras]]-Tabla_Consulta_desde_proyectos[[#This Row],[Actuales]]</f>
        <v>0</v>
      </c>
      <c r="H4801">
        <f>LEN(Tabla_Consulta_desde_proyectos[[#This Row],[PRYApath]])/5-1</f>
        <v>1</v>
      </c>
    </row>
    <row r="4802" spans="1:8" hidden="1" x14ac:dyDescent="0.3">
      <c r="A4802" t="s">
        <v>4392</v>
      </c>
      <c r="B4802" t="s">
        <v>4539</v>
      </c>
      <c r="C4802" t="s">
        <v>1088</v>
      </c>
      <c r="D4802" t="s">
        <v>7029</v>
      </c>
      <c r="F48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02">
        <f>Tabla_Consulta_desde_proyectos[[#This Row],[PRYRAhoras]]-Tabla_Consulta_desde_proyectos[[#This Row],[Actuales]]</f>
        <v>0</v>
      </c>
      <c r="H4802">
        <f>LEN(Tabla_Consulta_desde_proyectos[[#This Row],[PRYApath]])/5-1</f>
        <v>1</v>
      </c>
    </row>
    <row r="4803" spans="1:8" hidden="1" x14ac:dyDescent="0.3">
      <c r="A4803" t="s">
        <v>4392</v>
      </c>
      <c r="B4803" t="s">
        <v>4542</v>
      </c>
      <c r="C4803" t="s">
        <v>1092</v>
      </c>
      <c r="D4803" t="s">
        <v>7030</v>
      </c>
      <c r="E4803">
        <v>10</v>
      </c>
      <c r="F48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</v>
      </c>
      <c r="G4803">
        <f>Tabla_Consulta_desde_proyectos[[#This Row],[PRYRAhoras]]-Tabla_Consulta_desde_proyectos[[#This Row],[Actuales]]</f>
        <v>0</v>
      </c>
      <c r="H4803">
        <f>LEN(Tabla_Consulta_desde_proyectos[[#This Row],[PRYApath]])/5-1</f>
        <v>1</v>
      </c>
    </row>
    <row r="4804" spans="1:8" hidden="1" x14ac:dyDescent="0.3">
      <c r="A4804" t="s">
        <v>4392</v>
      </c>
      <c r="B4804" t="s">
        <v>5386</v>
      </c>
      <c r="C4804" t="s">
        <v>1093</v>
      </c>
      <c r="D4804" t="s">
        <v>7031</v>
      </c>
      <c r="F48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04">
        <f>Tabla_Consulta_desde_proyectos[[#This Row],[PRYRAhoras]]-Tabla_Consulta_desde_proyectos[[#This Row],[Actuales]]</f>
        <v>0</v>
      </c>
      <c r="H4804">
        <f>LEN(Tabla_Consulta_desde_proyectos[[#This Row],[PRYApath]])/5-1</f>
        <v>1</v>
      </c>
    </row>
    <row r="4805" spans="1:8" hidden="1" x14ac:dyDescent="0.3">
      <c r="A4805" t="s">
        <v>4392</v>
      </c>
      <c r="B4805" t="s">
        <v>4965</v>
      </c>
      <c r="C4805" t="s">
        <v>1094</v>
      </c>
      <c r="D4805" t="s">
        <v>7032</v>
      </c>
      <c r="E4805">
        <v>122</v>
      </c>
      <c r="F48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122</v>
      </c>
      <c r="G4805">
        <f>Tabla_Consulta_desde_proyectos[[#This Row],[PRYRAhoras]]-Tabla_Consulta_desde_proyectos[[#This Row],[Actuales]]</f>
        <v>0</v>
      </c>
      <c r="H4805">
        <f>LEN(Tabla_Consulta_desde_proyectos[[#This Row],[PRYApath]])/5-1</f>
        <v>1</v>
      </c>
    </row>
    <row r="4806" spans="1:8" hidden="1" x14ac:dyDescent="0.3">
      <c r="A4806" t="s">
        <v>4392</v>
      </c>
      <c r="B4806" t="s">
        <v>4966</v>
      </c>
      <c r="C4806" t="s">
        <v>3904</v>
      </c>
      <c r="D4806" t="s">
        <v>7033</v>
      </c>
      <c r="E4806">
        <v>23.5</v>
      </c>
      <c r="F48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23.5</v>
      </c>
      <c r="G4806">
        <f>Tabla_Consulta_desde_proyectos[[#This Row],[PRYRAhoras]]-Tabla_Consulta_desde_proyectos[[#This Row],[Actuales]]</f>
        <v>0</v>
      </c>
      <c r="H4806">
        <f>LEN(Tabla_Consulta_desde_proyectos[[#This Row],[PRYApath]])/5-1</f>
        <v>1</v>
      </c>
    </row>
    <row r="4807" spans="1:8" hidden="1" x14ac:dyDescent="0.3">
      <c r="A4807" t="s">
        <v>4392</v>
      </c>
      <c r="B4807" t="s">
        <v>4969</v>
      </c>
      <c r="C4807" t="s">
        <v>3905</v>
      </c>
      <c r="D4807" t="s">
        <v>7034</v>
      </c>
      <c r="E4807">
        <v>63.5</v>
      </c>
      <c r="F48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63.5</v>
      </c>
      <c r="G4807">
        <f>Tabla_Consulta_desde_proyectos[[#This Row],[PRYRAhoras]]-Tabla_Consulta_desde_proyectos[[#This Row],[Actuales]]</f>
        <v>0</v>
      </c>
      <c r="H4807">
        <f>LEN(Tabla_Consulta_desde_proyectos[[#This Row],[PRYApath]])/5-1</f>
        <v>1</v>
      </c>
    </row>
    <row r="4808" spans="1:8" hidden="1" x14ac:dyDescent="0.3">
      <c r="A4808" t="s">
        <v>4392</v>
      </c>
      <c r="B4808" t="s">
        <v>1095</v>
      </c>
      <c r="C4808" t="s">
        <v>3910</v>
      </c>
      <c r="D4808" t="s">
        <v>8179</v>
      </c>
      <c r="E4808">
        <v>362.5</v>
      </c>
      <c r="F48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362.5</v>
      </c>
      <c r="G4808">
        <f>Tabla_Consulta_desde_proyectos[[#This Row],[PRYRAhoras]]-Tabla_Consulta_desde_proyectos[[#This Row],[Actuales]]</f>
        <v>0</v>
      </c>
      <c r="H4808">
        <f>LEN(Tabla_Consulta_desde_proyectos[[#This Row],[PRYApath]])/5-1</f>
        <v>0</v>
      </c>
    </row>
    <row r="4809" spans="1:8" hidden="1" x14ac:dyDescent="0.3">
      <c r="A4809" t="s">
        <v>4392</v>
      </c>
      <c r="B4809" t="s">
        <v>1096</v>
      </c>
      <c r="C4809" t="s">
        <v>326</v>
      </c>
      <c r="D4809" t="s">
        <v>7039</v>
      </c>
      <c r="E4809">
        <v>196</v>
      </c>
      <c r="F48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196</v>
      </c>
      <c r="G4809">
        <f>Tabla_Consulta_desde_proyectos[[#This Row],[PRYRAhoras]]-Tabla_Consulta_desde_proyectos[[#This Row],[Actuales]]</f>
        <v>0</v>
      </c>
      <c r="H4809">
        <f>LEN(Tabla_Consulta_desde_proyectos[[#This Row],[PRYApath]])/5-1</f>
        <v>1</v>
      </c>
    </row>
    <row r="4810" spans="1:8" hidden="1" x14ac:dyDescent="0.3">
      <c r="A4810" t="s">
        <v>4392</v>
      </c>
      <c r="B4810" t="s">
        <v>3515</v>
      </c>
      <c r="C4810" t="s">
        <v>1087</v>
      </c>
      <c r="D4810" t="s">
        <v>7040</v>
      </c>
      <c r="E4810">
        <v>165.5</v>
      </c>
      <c r="F48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165.5</v>
      </c>
      <c r="G4810">
        <f>Tabla_Consulta_desde_proyectos[[#This Row],[PRYRAhoras]]-Tabla_Consulta_desde_proyectos[[#This Row],[Actuales]]</f>
        <v>0</v>
      </c>
      <c r="H4810">
        <f>LEN(Tabla_Consulta_desde_proyectos[[#This Row],[PRYApath]])/5-1</f>
        <v>1</v>
      </c>
    </row>
    <row r="4811" spans="1:8" hidden="1" x14ac:dyDescent="0.3">
      <c r="A4811" t="s">
        <v>4392</v>
      </c>
      <c r="B4811" t="s">
        <v>3516</v>
      </c>
      <c r="C4811" t="s">
        <v>1088</v>
      </c>
      <c r="D4811" t="s">
        <v>8180</v>
      </c>
      <c r="E4811">
        <v>1</v>
      </c>
      <c r="F48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811">
        <f>Tabla_Consulta_desde_proyectos[[#This Row],[PRYRAhoras]]-Tabla_Consulta_desde_proyectos[[#This Row],[Actuales]]</f>
        <v>0</v>
      </c>
      <c r="H4811">
        <f>LEN(Tabla_Consulta_desde_proyectos[[#This Row],[PRYApath]])/5-1</f>
        <v>1</v>
      </c>
    </row>
    <row r="4812" spans="1:8" hidden="1" x14ac:dyDescent="0.3">
      <c r="A4812" t="s">
        <v>4392</v>
      </c>
      <c r="B4812" t="s">
        <v>3877</v>
      </c>
      <c r="C4812" t="s">
        <v>7128</v>
      </c>
      <c r="D4812" t="s">
        <v>8181</v>
      </c>
      <c r="E4812">
        <v>599.48</v>
      </c>
      <c r="F48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599.4799999999999</v>
      </c>
      <c r="G4812">
        <f>Tabla_Consulta_desde_proyectos[[#This Row],[PRYRAhoras]]-Tabla_Consulta_desde_proyectos[[#This Row],[Actuales]]</f>
        <v>0</v>
      </c>
      <c r="H4812">
        <f>LEN(Tabla_Consulta_desde_proyectos[[#This Row],[PRYApath]])/5-1</f>
        <v>0</v>
      </c>
    </row>
    <row r="4813" spans="1:8" hidden="1" x14ac:dyDescent="0.3">
      <c r="A4813" t="s">
        <v>4392</v>
      </c>
      <c r="B4813" t="s">
        <v>3874</v>
      </c>
      <c r="C4813" t="s">
        <v>326</v>
      </c>
      <c r="D4813" t="s">
        <v>7130</v>
      </c>
      <c r="E4813">
        <v>235</v>
      </c>
      <c r="F48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235</v>
      </c>
      <c r="G4813">
        <f>Tabla_Consulta_desde_proyectos[[#This Row],[PRYRAhoras]]-Tabla_Consulta_desde_proyectos[[#This Row],[Actuales]]</f>
        <v>0</v>
      </c>
      <c r="H4813">
        <f>LEN(Tabla_Consulta_desde_proyectos[[#This Row],[PRYApath]])/5-1</f>
        <v>1</v>
      </c>
    </row>
    <row r="4814" spans="1:8" hidden="1" x14ac:dyDescent="0.3">
      <c r="A4814" t="s">
        <v>4392</v>
      </c>
      <c r="B4814" t="s">
        <v>4460</v>
      </c>
      <c r="C4814" t="s">
        <v>1087</v>
      </c>
      <c r="D4814" t="s">
        <v>7131</v>
      </c>
      <c r="E4814">
        <v>94.6</v>
      </c>
      <c r="F48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94.6</v>
      </c>
      <c r="G4814">
        <f>Tabla_Consulta_desde_proyectos[[#This Row],[PRYRAhoras]]-Tabla_Consulta_desde_proyectos[[#This Row],[Actuales]]</f>
        <v>0</v>
      </c>
      <c r="H4814">
        <f>LEN(Tabla_Consulta_desde_proyectos[[#This Row],[PRYApath]])/5-1</f>
        <v>1</v>
      </c>
    </row>
    <row r="4815" spans="1:8" hidden="1" x14ac:dyDescent="0.3">
      <c r="A4815" t="s">
        <v>4392</v>
      </c>
      <c r="B4815" t="s">
        <v>4470</v>
      </c>
      <c r="C4815" t="s">
        <v>1088</v>
      </c>
      <c r="D4815" t="s">
        <v>7132</v>
      </c>
      <c r="E4815">
        <v>207</v>
      </c>
      <c r="F48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207</v>
      </c>
      <c r="G4815">
        <f>Tabla_Consulta_desde_proyectos[[#This Row],[PRYRAhoras]]-Tabla_Consulta_desde_proyectos[[#This Row],[Actuales]]</f>
        <v>0</v>
      </c>
      <c r="H4815">
        <f>LEN(Tabla_Consulta_desde_proyectos[[#This Row],[PRYApath]])/5-1</f>
        <v>1</v>
      </c>
    </row>
    <row r="4816" spans="1:8" hidden="1" x14ac:dyDescent="0.3">
      <c r="A4816" t="s">
        <v>4392</v>
      </c>
      <c r="B4816" t="s">
        <v>4481</v>
      </c>
      <c r="C4816" t="s">
        <v>1092</v>
      </c>
      <c r="D4816" t="s">
        <v>7133</v>
      </c>
      <c r="E4816">
        <v>9.75</v>
      </c>
      <c r="F48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9.75</v>
      </c>
      <c r="G4816">
        <f>Tabla_Consulta_desde_proyectos[[#This Row],[PRYRAhoras]]-Tabla_Consulta_desde_proyectos[[#This Row],[Actuales]]</f>
        <v>0</v>
      </c>
      <c r="H4816">
        <f>LEN(Tabla_Consulta_desde_proyectos[[#This Row],[PRYApath]])/5-1</f>
        <v>1</v>
      </c>
    </row>
    <row r="4817" spans="1:8" hidden="1" x14ac:dyDescent="0.3">
      <c r="A4817" t="s">
        <v>4392</v>
      </c>
      <c r="B4817" t="s">
        <v>4489</v>
      </c>
      <c r="C4817" t="s">
        <v>1093</v>
      </c>
      <c r="D4817" t="s">
        <v>7134</v>
      </c>
      <c r="E4817">
        <v>24.8</v>
      </c>
      <c r="F48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24.8</v>
      </c>
      <c r="G4817">
        <f>Tabla_Consulta_desde_proyectos[[#This Row],[PRYRAhoras]]-Tabla_Consulta_desde_proyectos[[#This Row],[Actuales]]</f>
        <v>0</v>
      </c>
      <c r="H4817">
        <f>LEN(Tabla_Consulta_desde_proyectos[[#This Row],[PRYApath]])/5-1</f>
        <v>1</v>
      </c>
    </row>
    <row r="4818" spans="1:8" hidden="1" x14ac:dyDescent="0.3">
      <c r="A4818" t="s">
        <v>4392</v>
      </c>
      <c r="B4818" t="s">
        <v>5636</v>
      </c>
      <c r="C4818" t="s">
        <v>1094</v>
      </c>
      <c r="D4818" t="s">
        <v>7135</v>
      </c>
      <c r="E4818">
        <v>5.5</v>
      </c>
      <c r="F48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818">
        <f>Tabla_Consulta_desde_proyectos[[#This Row],[PRYRAhoras]]-Tabla_Consulta_desde_proyectos[[#This Row],[Actuales]]</f>
        <v>0</v>
      </c>
      <c r="H4818">
        <f>LEN(Tabla_Consulta_desde_proyectos[[#This Row],[PRYApath]])/5-1</f>
        <v>1</v>
      </c>
    </row>
    <row r="4819" spans="1:8" hidden="1" x14ac:dyDescent="0.3">
      <c r="A4819" t="s">
        <v>4392</v>
      </c>
      <c r="B4819" t="s">
        <v>5637</v>
      </c>
      <c r="C4819" t="s">
        <v>3904</v>
      </c>
      <c r="D4819" t="s">
        <v>7136</v>
      </c>
      <c r="E4819">
        <v>9.58</v>
      </c>
      <c r="F48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9.58</v>
      </c>
      <c r="G4819">
        <f>Tabla_Consulta_desde_proyectos[[#This Row],[PRYRAhoras]]-Tabla_Consulta_desde_proyectos[[#This Row],[Actuales]]</f>
        <v>0</v>
      </c>
      <c r="H4819">
        <f>LEN(Tabla_Consulta_desde_proyectos[[#This Row],[PRYApath]])/5-1</f>
        <v>1</v>
      </c>
    </row>
    <row r="4820" spans="1:8" hidden="1" x14ac:dyDescent="0.3">
      <c r="A4820" t="s">
        <v>4392</v>
      </c>
      <c r="B4820" t="s">
        <v>5638</v>
      </c>
      <c r="C4820" t="s">
        <v>3905</v>
      </c>
      <c r="D4820" t="s">
        <v>7137</v>
      </c>
      <c r="E4820">
        <v>13.25</v>
      </c>
      <c r="F48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13.25</v>
      </c>
      <c r="G4820">
        <f>Tabla_Consulta_desde_proyectos[[#This Row],[PRYRAhoras]]-Tabla_Consulta_desde_proyectos[[#This Row],[Actuales]]</f>
        <v>0</v>
      </c>
      <c r="H4820">
        <f>LEN(Tabla_Consulta_desde_proyectos[[#This Row],[PRYApath]])/5-1</f>
        <v>1</v>
      </c>
    </row>
    <row r="4821" spans="1:8" hidden="1" x14ac:dyDescent="0.3">
      <c r="A4821" t="s">
        <v>4392</v>
      </c>
      <c r="B4821" t="s">
        <v>4550</v>
      </c>
      <c r="C4821" t="s">
        <v>8182</v>
      </c>
      <c r="D4821" t="s">
        <v>8183</v>
      </c>
      <c r="E4821">
        <v>41.5</v>
      </c>
      <c r="F48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41.5</v>
      </c>
      <c r="G4821">
        <f>Tabla_Consulta_desde_proyectos[[#This Row],[PRYRAhoras]]-Tabla_Consulta_desde_proyectos[[#This Row],[Actuales]]</f>
        <v>0</v>
      </c>
      <c r="H4821">
        <f>LEN(Tabla_Consulta_desde_proyectos[[#This Row],[PRYApath]])/5-1</f>
        <v>0</v>
      </c>
    </row>
    <row r="4822" spans="1:8" hidden="1" x14ac:dyDescent="0.3">
      <c r="A4822" t="s">
        <v>4392</v>
      </c>
      <c r="B4822" t="s">
        <v>4551</v>
      </c>
      <c r="C4822" t="s">
        <v>3824</v>
      </c>
      <c r="D4822" t="s">
        <v>7103</v>
      </c>
      <c r="F48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2">
        <f>Tabla_Consulta_desde_proyectos[[#This Row],[PRYRAhoras]]-Tabla_Consulta_desde_proyectos[[#This Row],[Actuales]]</f>
        <v>0</v>
      </c>
      <c r="H4822">
        <f>LEN(Tabla_Consulta_desde_proyectos[[#This Row],[PRYApath]])/5-1</f>
        <v>1</v>
      </c>
    </row>
    <row r="4823" spans="1:8" hidden="1" x14ac:dyDescent="0.3">
      <c r="A4823" t="s">
        <v>4392</v>
      </c>
      <c r="B4823" t="s">
        <v>5195</v>
      </c>
      <c r="C4823" t="s">
        <v>3825</v>
      </c>
      <c r="D4823" t="s">
        <v>4537</v>
      </c>
      <c r="E4823">
        <v>0.5</v>
      </c>
      <c r="F48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4823">
        <f>Tabla_Consulta_desde_proyectos[[#This Row],[PRYRAhoras]]-Tabla_Consulta_desde_proyectos[[#This Row],[Actuales]]</f>
        <v>0</v>
      </c>
      <c r="H4823">
        <f>LEN(Tabla_Consulta_desde_proyectos[[#This Row],[PRYApath]])/5-1</f>
        <v>1</v>
      </c>
    </row>
    <row r="4824" spans="1:8" hidden="1" x14ac:dyDescent="0.3">
      <c r="A4824" t="s">
        <v>4392</v>
      </c>
      <c r="B4824" t="s">
        <v>4959</v>
      </c>
      <c r="C4824" t="s">
        <v>1088</v>
      </c>
      <c r="D4824" t="s">
        <v>7104</v>
      </c>
      <c r="F48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4">
        <f>Tabla_Consulta_desde_proyectos[[#This Row],[PRYRAhoras]]-Tabla_Consulta_desde_proyectos[[#This Row],[Actuales]]</f>
        <v>0</v>
      </c>
      <c r="H4824">
        <f>LEN(Tabla_Consulta_desde_proyectos[[#This Row],[PRYApath]])/5-1</f>
        <v>1</v>
      </c>
    </row>
    <row r="4825" spans="1:8" hidden="1" x14ac:dyDescent="0.3">
      <c r="A4825" t="s">
        <v>4392</v>
      </c>
      <c r="B4825" t="s">
        <v>5510</v>
      </c>
      <c r="C4825" t="s">
        <v>1092</v>
      </c>
      <c r="D4825" t="s">
        <v>7105</v>
      </c>
      <c r="E4825">
        <v>0.5</v>
      </c>
      <c r="F48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4825">
        <f>Tabla_Consulta_desde_proyectos[[#This Row],[PRYRAhoras]]-Tabla_Consulta_desde_proyectos[[#This Row],[Actuales]]</f>
        <v>0</v>
      </c>
      <c r="H4825">
        <f>LEN(Tabla_Consulta_desde_proyectos[[#This Row],[PRYApath]])/5-1</f>
        <v>1</v>
      </c>
    </row>
    <row r="4826" spans="1:8" hidden="1" x14ac:dyDescent="0.3">
      <c r="A4826" t="s">
        <v>4392</v>
      </c>
      <c r="B4826" t="s">
        <v>5512</v>
      </c>
      <c r="C4826" t="s">
        <v>1093</v>
      </c>
      <c r="D4826" t="s">
        <v>7106</v>
      </c>
      <c r="F48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6">
        <f>Tabla_Consulta_desde_proyectos[[#This Row],[PRYRAhoras]]-Tabla_Consulta_desde_proyectos[[#This Row],[Actuales]]</f>
        <v>0</v>
      </c>
      <c r="H4826">
        <f>LEN(Tabla_Consulta_desde_proyectos[[#This Row],[PRYApath]])/5-1</f>
        <v>1</v>
      </c>
    </row>
    <row r="4827" spans="1:8" hidden="1" x14ac:dyDescent="0.3">
      <c r="A4827" t="s">
        <v>4392</v>
      </c>
      <c r="B4827" t="s">
        <v>5198</v>
      </c>
      <c r="C4827" t="s">
        <v>1094</v>
      </c>
      <c r="D4827" t="s">
        <v>7107</v>
      </c>
      <c r="F48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7">
        <f>Tabla_Consulta_desde_proyectos[[#This Row],[PRYRAhoras]]-Tabla_Consulta_desde_proyectos[[#This Row],[Actuales]]</f>
        <v>0</v>
      </c>
      <c r="H4827">
        <f>LEN(Tabla_Consulta_desde_proyectos[[#This Row],[PRYApath]])/5-1</f>
        <v>1</v>
      </c>
    </row>
    <row r="4828" spans="1:8" hidden="1" x14ac:dyDescent="0.3">
      <c r="A4828" t="s">
        <v>4392</v>
      </c>
      <c r="B4828" t="s">
        <v>4962</v>
      </c>
      <c r="C4828" t="s">
        <v>3904</v>
      </c>
      <c r="D4828" t="s">
        <v>7108</v>
      </c>
      <c r="F48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8">
        <f>Tabla_Consulta_desde_proyectos[[#This Row],[PRYRAhoras]]-Tabla_Consulta_desde_proyectos[[#This Row],[Actuales]]</f>
        <v>0</v>
      </c>
      <c r="H4828">
        <f>LEN(Tabla_Consulta_desde_proyectos[[#This Row],[PRYApath]])/5-1</f>
        <v>1</v>
      </c>
    </row>
    <row r="4829" spans="1:8" hidden="1" x14ac:dyDescent="0.3">
      <c r="A4829" t="s">
        <v>4392</v>
      </c>
      <c r="B4829" t="s">
        <v>5199</v>
      </c>
      <c r="C4829" t="s">
        <v>3905</v>
      </c>
      <c r="D4829" t="s">
        <v>7109</v>
      </c>
      <c r="F48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29">
        <f>Tabla_Consulta_desde_proyectos[[#This Row],[PRYRAhoras]]-Tabla_Consulta_desde_proyectos[[#This Row],[Actuales]]</f>
        <v>0</v>
      </c>
      <c r="H4829">
        <f>LEN(Tabla_Consulta_desde_proyectos[[#This Row],[PRYApath]])/5-1</f>
        <v>1</v>
      </c>
    </row>
    <row r="4830" spans="1:8" hidden="1" x14ac:dyDescent="0.3">
      <c r="A4830" t="s">
        <v>4392</v>
      </c>
      <c r="B4830" t="s">
        <v>6322</v>
      </c>
      <c r="C4830" t="s">
        <v>4336</v>
      </c>
      <c r="D4830" t="s">
        <v>7110</v>
      </c>
      <c r="E4830">
        <v>0.5</v>
      </c>
      <c r="F48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0.5</v>
      </c>
      <c r="G4830">
        <f>Tabla_Consulta_desde_proyectos[[#This Row],[PRYRAhoras]]-Tabla_Consulta_desde_proyectos[[#This Row],[Actuales]]</f>
        <v>0</v>
      </c>
      <c r="H4830">
        <f>LEN(Tabla_Consulta_desde_proyectos[[#This Row],[PRYApath]])/5-1</f>
        <v>1</v>
      </c>
    </row>
    <row r="4831" spans="1:8" hidden="1" x14ac:dyDescent="0.3">
      <c r="A4831" t="s">
        <v>4392</v>
      </c>
      <c r="B4831" t="s">
        <v>6323</v>
      </c>
      <c r="C4831" t="s">
        <v>4337</v>
      </c>
      <c r="D4831" t="s">
        <v>7111</v>
      </c>
      <c r="E4831">
        <v>28.25</v>
      </c>
      <c r="F48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28.25</v>
      </c>
      <c r="G4831">
        <f>Tabla_Consulta_desde_proyectos[[#This Row],[PRYRAhoras]]-Tabla_Consulta_desde_proyectos[[#This Row],[Actuales]]</f>
        <v>0</v>
      </c>
      <c r="H4831">
        <f>LEN(Tabla_Consulta_desde_proyectos[[#This Row],[PRYApath]])/5-1</f>
        <v>1</v>
      </c>
    </row>
    <row r="4832" spans="1:8" hidden="1" x14ac:dyDescent="0.3">
      <c r="A4832" t="s">
        <v>4392</v>
      </c>
      <c r="B4832" t="s">
        <v>6324</v>
      </c>
      <c r="C4832" t="s">
        <v>4338</v>
      </c>
      <c r="D4832" t="s">
        <v>7113</v>
      </c>
      <c r="E4832">
        <v>9.75</v>
      </c>
      <c r="F48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9.75</v>
      </c>
      <c r="G4832">
        <f>Tabla_Consulta_desde_proyectos[[#This Row],[PRYRAhoras]]-Tabla_Consulta_desde_proyectos[[#This Row],[Actuales]]</f>
        <v>0</v>
      </c>
      <c r="H4832">
        <f>LEN(Tabla_Consulta_desde_proyectos[[#This Row],[PRYApath]])/5-1</f>
        <v>1</v>
      </c>
    </row>
    <row r="4833" spans="1:8" hidden="1" x14ac:dyDescent="0.3">
      <c r="A4833" t="s">
        <v>4392</v>
      </c>
      <c r="B4833" t="s">
        <v>6325</v>
      </c>
      <c r="C4833" t="s">
        <v>4339</v>
      </c>
      <c r="D4833" t="s">
        <v>7115</v>
      </c>
      <c r="E4833">
        <v>2</v>
      </c>
      <c r="F48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4833">
        <f>Tabla_Consulta_desde_proyectos[[#This Row],[PRYRAhoras]]-Tabla_Consulta_desde_proyectos[[#This Row],[Actuales]]</f>
        <v>0</v>
      </c>
      <c r="H4833">
        <f>LEN(Tabla_Consulta_desde_proyectos[[#This Row],[PRYApath]])/5-1</f>
        <v>1</v>
      </c>
    </row>
    <row r="4834" spans="1:8" hidden="1" x14ac:dyDescent="0.3">
      <c r="A4834" t="s">
        <v>4392</v>
      </c>
      <c r="B4834" t="s">
        <v>8184</v>
      </c>
      <c r="C4834" t="s">
        <v>4340</v>
      </c>
      <c r="D4834" t="s">
        <v>7116</v>
      </c>
      <c r="F48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4">
        <f>Tabla_Consulta_desde_proyectos[[#This Row],[PRYRAhoras]]-Tabla_Consulta_desde_proyectos[[#This Row],[Actuales]]</f>
        <v>0</v>
      </c>
      <c r="H4834">
        <f>LEN(Tabla_Consulta_desde_proyectos[[#This Row],[PRYApath]])/5-1</f>
        <v>1</v>
      </c>
    </row>
    <row r="4835" spans="1:8" hidden="1" x14ac:dyDescent="0.3">
      <c r="A4835" t="s">
        <v>4392</v>
      </c>
      <c r="B4835" t="s">
        <v>8185</v>
      </c>
      <c r="C4835" t="s">
        <v>4341</v>
      </c>
      <c r="D4835" t="s">
        <v>7118</v>
      </c>
      <c r="F48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5">
        <f>Tabla_Consulta_desde_proyectos[[#This Row],[PRYRAhoras]]-Tabla_Consulta_desde_proyectos[[#This Row],[Actuales]]</f>
        <v>0</v>
      </c>
      <c r="H4835">
        <f>LEN(Tabla_Consulta_desde_proyectos[[#This Row],[PRYApath]])/5-1</f>
        <v>1</v>
      </c>
    </row>
    <row r="4836" spans="1:8" hidden="1" x14ac:dyDescent="0.3">
      <c r="A4836" t="s">
        <v>4392</v>
      </c>
      <c r="B4836" t="s">
        <v>8186</v>
      </c>
      <c r="C4836" t="s">
        <v>4554</v>
      </c>
      <c r="D4836" t="s">
        <v>6990</v>
      </c>
      <c r="F48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6">
        <f>Tabla_Consulta_desde_proyectos[[#This Row],[PRYRAhoras]]-Tabla_Consulta_desde_proyectos[[#This Row],[Actuales]]</f>
        <v>0</v>
      </c>
      <c r="H4836">
        <f>LEN(Tabla_Consulta_desde_proyectos[[#This Row],[PRYApath]])/5-1</f>
        <v>1</v>
      </c>
    </row>
    <row r="4837" spans="1:8" hidden="1" x14ac:dyDescent="0.3">
      <c r="A4837" t="s">
        <v>4392</v>
      </c>
      <c r="B4837" t="s">
        <v>8187</v>
      </c>
      <c r="C4837" t="s">
        <v>7121</v>
      </c>
      <c r="D4837" t="s">
        <v>7122</v>
      </c>
      <c r="F48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7">
        <f>Tabla_Consulta_desde_proyectos[[#This Row],[PRYRAhoras]]-Tabla_Consulta_desde_proyectos[[#This Row],[Actuales]]</f>
        <v>0</v>
      </c>
      <c r="H4837">
        <f>LEN(Tabla_Consulta_desde_proyectos[[#This Row],[PRYApath]])/5-1</f>
        <v>1</v>
      </c>
    </row>
    <row r="4838" spans="1:8" hidden="1" x14ac:dyDescent="0.3">
      <c r="A4838" t="s">
        <v>4392</v>
      </c>
      <c r="B4838" t="s">
        <v>8188</v>
      </c>
      <c r="C4838" t="s">
        <v>4555</v>
      </c>
      <c r="D4838" t="s">
        <v>7124</v>
      </c>
      <c r="F48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8">
        <f>Tabla_Consulta_desde_proyectos[[#This Row],[PRYRAhoras]]-Tabla_Consulta_desde_proyectos[[#This Row],[Actuales]]</f>
        <v>0</v>
      </c>
      <c r="H4838">
        <f>LEN(Tabla_Consulta_desde_proyectos[[#This Row],[PRYApath]])/5-1</f>
        <v>1</v>
      </c>
    </row>
    <row r="4839" spans="1:8" hidden="1" x14ac:dyDescent="0.3">
      <c r="A4839" t="s">
        <v>4392</v>
      </c>
      <c r="B4839" t="s">
        <v>8189</v>
      </c>
      <c r="C4839" t="s">
        <v>4556</v>
      </c>
      <c r="D4839" t="s">
        <v>7125</v>
      </c>
      <c r="F48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39">
        <f>Tabla_Consulta_desde_proyectos[[#This Row],[PRYRAhoras]]-Tabla_Consulta_desde_proyectos[[#This Row],[Actuales]]</f>
        <v>0</v>
      </c>
      <c r="H4839">
        <f>LEN(Tabla_Consulta_desde_proyectos[[#This Row],[PRYApath]])/5-1</f>
        <v>1</v>
      </c>
    </row>
    <row r="4840" spans="1:8" hidden="1" x14ac:dyDescent="0.3">
      <c r="A4840" t="s">
        <v>4392</v>
      </c>
      <c r="B4840" t="s">
        <v>8190</v>
      </c>
      <c r="C4840" t="s">
        <v>4557</v>
      </c>
      <c r="D4840" t="s">
        <v>7127</v>
      </c>
      <c r="F48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0">
        <f>Tabla_Consulta_desde_proyectos[[#This Row],[PRYRAhoras]]-Tabla_Consulta_desde_proyectos[[#This Row],[Actuales]]</f>
        <v>0</v>
      </c>
      <c r="H4840">
        <f>LEN(Tabla_Consulta_desde_proyectos[[#This Row],[PRYApath]])/5-1</f>
        <v>1</v>
      </c>
    </row>
    <row r="4841" spans="1:8" hidden="1" x14ac:dyDescent="0.3">
      <c r="A4841" t="s">
        <v>6326</v>
      </c>
      <c r="B4841" t="s">
        <v>1085</v>
      </c>
      <c r="C4841" t="s">
        <v>8191</v>
      </c>
      <c r="D4841" t="s">
        <v>8192</v>
      </c>
      <c r="E4841">
        <v>74</v>
      </c>
      <c r="F48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74</v>
      </c>
      <c r="G4841">
        <f>Tabla_Consulta_desde_proyectos[[#This Row],[PRYRAhoras]]-Tabla_Consulta_desde_proyectos[[#This Row],[Actuales]]</f>
        <v>0</v>
      </c>
      <c r="H4841">
        <f>LEN(Tabla_Consulta_desde_proyectos[[#This Row],[PRYApath]])/5-1</f>
        <v>0</v>
      </c>
    </row>
    <row r="4842" spans="1:8" hidden="1" x14ac:dyDescent="0.3">
      <c r="A4842" t="s">
        <v>6326</v>
      </c>
      <c r="B4842" t="s">
        <v>1086</v>
      </c>
      <c r="C4842" t="s">
        <v>326</v>
      </c>
      <c r="D4842" t="s">
        <v>7019</v>
      </c>
      <c r="E4842">
        <v>71</v>
      </c>
      <c r="F48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71</v>
      </c>
      <c r="G4842">
        <f>Tabla_Consulta_desde_proyectos[[#This Row],[PRYRAhoras]]-Tabla_Consulta_desde_proyectos[[#This Row],[Actuales]]</f>
        <v>0</v>
      </c>
      <c r="H4842">
        <f>LEN(Tabla_Consulta_desde_proyectos[[#This Row],[PRYApath]])/5-1</f>
        <v>1</v>
      </c>
    </row>
    <row r="4843" spans="1:8" hidden="1" x14ac:dyDescent="0.3">
      <c r="A4843" t="s">
        <v>6326</v>
      </c>
      <c r="B4843" t="s">
        <v>1098</v>
      </c>
      <c r="C4843" t="s">
        <v>1087</v>
      </c>
      <c r="D4843" t="s">
        <v>7020</v>
      </c>
      <c r="F48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3">
        <f>Tabla_Consulta_desde_proyectos[[#This Row],[PRYRAhoras]]-Tabla_Consulta_desde_proyectos[[#This Row],[Actuales]]</f>
        <v>0</v>
      </c>
      <c r="H4843">
        <f>LEN(Tabla_Consulta_desde_proyectos[[#This Row],[PRYApath]])/5-1</f>
        <v>1</v>
      </c>
    </row>
    <row r="4844" spans="1:8" hidden="1" x14ac:dyDescent="0.3">
      <c r="A4844" t="s">
        <v>6326</v>
      </c>
      <c r="B4844" t="s">
        <v>1099</v>
      </c>
      <c r="C4844" t="s">
        <v>1088</v>
      </c>
      <c r="D4844" t="s">
        <v>7021</v>
      </c>
      <c r="F48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4">
        <f>Tabla_Consulta_desde_proyectos[[#This Row],[PRYRAhoras]]-Tabla_Consulta_desde_proyectos[[#This Row],[Actuales]]</f>
        <v>0</v>
      </c>
      <c r="H4844">
        <f>LEN(Tabla_Consulta_desde_proyectos[[#This Row],[PRYApath]])/5-1</f>
        <v>1</v>
      </c>
    </row>
    <row r="4845" spans="1:8" hidden="1" x14ac:dyDescent="0.3">
      <c r="A4845" t="s">
        <v>6326</v>
      </c>
      <c r="B4845" t="s">
        <v>1100</v>
      </c>
      <c r="C4845" t="s">
        <v>1092</v>
      </c>
      <c r="D4845" t="s">
        <v>7022</v>
      </c>
      <c r="E4845">
        <v>3</v>
      </c>
      <c r="F48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4845">
        <f>Tabla_Consulta_desde_proyectos[[#This Row],[PRYRAhoras]]-Tabla_Consulta_desde_proyectos[[#This Row],[Actuales]]</f>
        <v>0</v>
      </c>
      <c r="H4845">
        <f>LEN(Tabla_Consulta_desde_proyectos[[#This Row],[PRYApath]])/5-1</f>
        <v>1</v>
      </c>
    </row>
    <row r="4846" spans="1:8" hidden="1" x14ac:dyDescent="0.3">
      <c r="A4846" t="s">
        <v>6326</v>
      </c>
      <c r="B4846" t="s">
        <v>3576</v>
      </c>
      <c r="C4846" t="s">
        <v>1093</v>
      </c>
      <c r="D4846" t="s">
        <v>7023</v>
      </c>
      <c r="F48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6">
        <f>Tabla_Consulta_desde_proyectos[[#This Row],[PRYRAhoras]]-Tabla_Consulta_desde_proyectos[[#This Row],[Actuales]]</f>
        <v>0</v>
      </c>
      <c r="H4846">
        <f>LEN(Tabla_Consulta_desde_proyectos[[#This Row],[PRYApath]])/5-1</f>
        <v>1</v>
      </c>
    </row>
    <row r="4847" spans="1:8" hidden="1" x14ac:dyDescent="0.3">
      <c r="A4847" t="s">
        <v>6326</v>
      </c>
      <c r="B4847" t="s">
        <v>4538</v>
      </c>
      <c r="C4847" t="s">
        <v>1094</v>
      </c>
      <c r="D4847" t="s">
        <v>7024</v>
      </c>
      <c r="F48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7">
        <f>Tabla_Consulta_desde_proyectos[[#This Row],[PRYRAhoras]]-Tabla_Consulta_desde_proyectos[[#This Row],[Actuales]]</f>
        <v>0</v>
      </c>
      <c r="H4847">
        <f>LEN(Tabla_Consulta_desde_proyectos[[#This Row],[PRYApath]])/5-1</f>
        <v>1</v>
      </c>
    </row>
    <row r="4848" spans="1:8" hidden="1" x14ac:dyDescent="0.3">
      <c r="A4848" t="s">
        <v>6326</v>
      </c>
      <c r="B4848" t="s">
        <v>4919</v>
      </c>
      <c r="C4848" t="s">
        <v>3904</v>
      </c>
      <c r="D4848" t="s">
        <v>7025</v>
      </c>
      <c r="F48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8">
        <f>Tabla_Consulta_desde_proyectos[[#This Row],[PRYRAhoras]]-Tabla_Consulta_desde_proyectos[[#This Row],[Actuales]]</f>
        <v>0</v>
      </c>
      <c r="H4848">
        <f>LEN(Tabla_Consulta_desde_proyectos[[#This Row],[PRYApath]])/5-1</f>
        <v>1</v>
      </c>
    </row>
    <row r="4849" spans="1:8" hidden="1" x14ac:dyDescent="0.3">
      <c r="A4849" t="s">
        <v>6326</v>
      </c>
      <c r="B4849" t="s">
        <v>1089</v>
      </c>
      <c r="C4849" t="s">
        <v>8193</v>
      </c>
      <c r="D4849" t="s">
        <v>8194</v>
      </c>
      <c r="F48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49">
        <f>Tabla_Consulta_desde_proyectos[[#This Row],[PRYRAhoras]]-Tabla_Consulta_desde_proyectos[[#This Row],[Actuales]]</f>
        <v>0</v>
      </c>
      <c r="H4849">
        <f>LEN(Tabla_Consulta_desde_proyectos[[#This Row],[PRYApath]])/5-1</f>
        <v>0</v>
      </c>
    </row>
    <row r="4850" spans="1:8" hidden="1" x14ac:dyDescent="0.3">
      <c r="A4850" t="s">
        <v>6326</v>
      </c>
      <c r="B4850" t="s">
        <v>1090</v>
      </c>
      <c r="C4850" t="s">
        <v>326</v>
      </c>
      <c r="D4850" t="s">
        <v>7088</v>
      </c>
      <c r="F48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0">
        <f>Tabla_Consulta_desde_proyectos[[#This Row],[PRYRAhoras]]-Tabla_Consulta_desde_proyectos[[#This Row],[Actuales]]</f>
        <v>0</v>
      </c>
      <c r="H4850">
        <f>LEN(Tabla_Consulta_desde_proyectos[[#This Row],[PRYApath]])/5-1</f>
        <v>1</v>
      </c>
    </row>
    <row r="4851" spans="1:8" hidden="1" x14ac:dyDescent="0.3">
      <c r="A4851" t="s">
        <v>6326</v>
      </c>
      <c r="B4851" t="s">
        <v>1091</v>
      </c>
      <c r="C4851" t="s">
        <v>1087</v>
      </c>
      <c r="D4851" t="s">
        <v>7089</v>
      </c>
      <c r="F48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1">
        <f>Tabla_Consulta_desde_proyectos[[#This Row],[PRYRAhoras]]-Tabla_Consulta_desde_proyectos[[#This Row],[Actuales]]</f>
        <v>0</v>
      </c>
      <c r="H4851">
        <f>LEN(Tabla_Consulta_desde_proyectos[[#This Row],[PRYApath]])/5-1</f>
        <v>1</v>
      </c>
    </row>
    <row r="4852" spans="1:8" hidden="1" x14ac:dyDescent="0.3">
      <c r="A4852" t="s">
        <v>6326</v>
      </c>
      <c r="B4852" t="s">
        <v>4539</v>
      </c>
      <c r="C4852" t="s">
        <v>1088</v>
      </c>
      <c r="D4852" t="s">
        <v>7090</v>
      </c>
      <c r="F48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2">
        <f>Tabla_Consulta_desde_proyectos[[#This Row],[PRYRAhoras]]-Tabla_Consulta_desde_proyectos[[#This Row],[Actuales]]</f>
        <v>0</v>
      </c>
      <c r="H4852">
        <f>LEN(Tabla_Consulta_desde_proyectos[[#This Row],[PRYApath]])/5-1</f>
        <v>1</v>
      </c>
    </row>
    <row r="4853" spans="1:8" hidden="1" x14ac:dyDescent="0.3">
      <c r="A4853" t="s">
        <v>6326</v>
      </c>
      <c r="B4853" t="s">
        <v>4542</v>
      </c>
      <c r="C4853" t="s">
        <v>1092</v>
      </c>
      <c r="D4853" t="s">
        <v>7091</v>
      </c>
      <c r="F48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3">
        <f>Tabla_Consulta_desde_proyectos[[#This Row],[PRYRAhoras]]-Tabla_Consulta_desde_proyectos[[#This Row],[Actuales]]</f>
        <v>0</v>
      </c>
      <c r="H4853">
        <f>LEN(Tabla_Consulta_desde_proyectos[[#This Row],[PRYApath]])/5-1</f>
        <v>1</v>
      </c>
    </row>
    <row r="4854" spans="1:8" hidden="1" x14ac:dyDescent="0.3">
      <c r="A4854" t="s">
        <v>6326</v>
      </c>
      <c r="B4854" t="s">
        <v>5386</v>
      </c>
      <c r="C4854" t="s">
        <v>1093</v>
      </c>
      <c r="D4854" t="s">
        <v>7092</v>
      </c>
      <c r="F48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4">
        <f>Tabla_Consulta_desde_proyectos[[#This Row],[PRYRAhoras]]-Tabla_Consulta_desde_proyectos[[#This Row],[Actuales]]</f>
        <v>0</v>
      </c>
      <c r="H4854">
        <f>LEN(Tabla_Consulta_desde_proyectos[[#This Row],[PRYApath]])/5-1</f>
        <v>1</v>
      </c>
    </row>
    <row r="4855" spans="1:8" hidden="1" x14ac:dyDescent="0.3">
      <c r="A4855" t="s">
        <v>6326</v>
      </c>
      <c r="B4855" t="s">
        <v>4965</v>
      </c>
      <c r="C4855" t="s">
        <v>1094</v>
      </c>
      <c r="D4855" t="s">
        <v>7093</v>
      </c>
      <c r="F48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5">
        <f>Tabla_Consulta_desde_proyectos[[#This Row],[PRYRAhoras]]-Tabla_Consulta_desde_proyectos[[#This Row],[Actuales]]</f>
        <v>0</v>
      </c>
      <c r="H4855">
        <f>LEN(Tabla_Consulta_desde_proyectos[[#This Row],[PRYApath]])/5-1</f>
        <v>1</v>
      </c>
    </row>
    <row r="4856" spans="1:8" hidden="1" x14ac:dyDescent="0.3">
      <c r="A4856" t="s">
        <v>6326</v>
      </c>
      <c r="B4856" t="s">
        <v>4966</v>
      </c>
      <c r="C4856" t="s">
        <v>3904</v>
      </c>
      <c r="D4856" t="s">
        <v>7094</v>
      </c>
      <c r="F48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6">
        <f>Tabla_Consulta_desde_proyectos[[#This Row],[PRYRAhoras]]-Tabla_Consulta_desde_proyectos[[#This Row],[Actuales]]</f>
        <v>0</v>
      </c>
      <c r="H4856">
        <f>LEN(Tabla_Consulta_desde_proyectos[[#This Row],[PRYApath]])/5-1</f>
        <v>1</v>
      </c>
    </row>
    <row r="4857" spans="1:8" hidden="1" x14ac:dyDescent="0.3">
      <c r="A4857" t="s">
        <v>6326</v>
      </c>
      <c r="B4857" t="s">
        <v>4969</v>
      </c>
      <c r="C4857" t="s">
        <v>3905</v>
      </c>
      <c r="D4857" t="s">
        <v>7095</v>
      </c>
      <c r="F48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7">
        <f>Tabla_Consulta_desde_proyectos[[#This Row],[PRYRAhoras]]-Tabla_Consulta_desde_proyectos[[#This Row],[Actuales]]</f>
        <v>0</v>
      </c>
      <c r="H4857">
        <f>LEN(Tabla_Consulta_desde_proyectos[[#This Row],[PRYApath]])/5-1</f>
        <v>1</v>
      </c>
    </row>
    <row r="4858" spans="1:8" hidden="1" x14ac:dyDescent="0.3">
      <c r="A4858" t="s">
        <v>6326</v>
      </c>
      <c r="B4858" t="s">
        <v>6404</v>
      </c>
      <c r="C4858" t="s">
        <v>4336</v>
      </c>
      <c r="D4858" t="s">
        <v>7096</v>
      </c>
      <c r="F48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8">
        <f>Tabla_Consulta_desde_proyectos[[#This Row],[PRYRAhoras]]-Tabla_Consulta_desde_proyectos[[#This Row],[Actuales]]</f>
        <v>0</v>
      </c>
      <c r="H4858">
        <f>LEN(Tabla_Consulta_desde_proyectos[[#This Row],[PRYApath]])/5-1</f>
        <v>1</v>
      </c>
    </row>
    <row r="4859" spans="1:8" hidden="1" x14ac:dyDescent="0.3">
      <c r="A4859" t="s">
        <v>6326</v>
      </c>
      <c r="B4859" t="s">
        <v>6406</v>
      </c>
      <c r="C4859" t="s">
        <v>4337</v>
      </c>
      <c r="D4859" t="s">
        <v>7097</v>
      </c>
      <c r="F48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59">
        <f>Tabla_Consulta_desde_proyectos[[#This Row],[PRYRAhoras]]-Tabla_Consulta_desde_proyectos[[#This Row],[Actuales]]</f>
        <v>0</v>
      </c>
      <c r="H4859">
        <f>LEN(Tabla_Consulta_desde_proyectos[[#This Row],[PRYApath]])/5-1</f>
        <v>1</v>
      </c>
    </row>
    <row r="4860" spans="1:8" hidden="1" x14ac:dyDescent="0.3">
      <c r="A4860" t="s">
        <v>6326</v>
      </c>
      <c r="B4860" t="s">
        <v>1095</v>
      </c>
      <c r="C4860" t="s">
        <v>3906</v>
      </c>
      <c r="D4860" t="s">
        <v>7026</v>
      </c>
      <c r="E4860">
        <v>1</v>
      </c>
      <c r="F48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860">
        <f>Tabla_Consulta_desde_proyectos[[#This Row],[PRYRAhoras]]-Tabla_Consulta_desde_proyectos[[#This Row],[Actuales]]</f>
        <v>0</v>
      </c>
      <c r="H4860">
        <f>LEN(Tabla_Consulta_desde_proyectos[[#This Row],[PRYApath]])/5-1</f>
        <v>0</v>
      </c>
    </row>
    <row r="4861" spans="1:8" hidden="1" x14ac:dyDescent="0.3">
      <c r="A4861" t="s">
        <v>6326</v>
      </c>
      <c r="B4861" t="s">
        <v>1096</v>
      </c>
      <c r="C4861" t="s">
        <v>326</v>
      </c>
      <c r="D4861" t="s">
        <v>7027</v>
      </c>
      <c r="E4861">
        <v>1</v>
      </c>
      <c r="F48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4861">
        <f>Tabla_Consulta_desde_proyectos[[#This Row],[PRYRAhoras]]-Tabla_Consulta_desde_proyectos[[#This Row],[Actuales]]</f>
        <v>0</v>
      </c>
      <c r="H4861">
        <f>LEN(Tabla_Consulta_desde_proyectos[[#This Row],[PRYApath]])/5-1</f>
        <v>1</v>
      </c>
    </row>
    <row r="4862" spans="1:8" hidden="1" x14ac:dyDescent="0.3">
      <c r="A4862" t="s">
        <v>6326</v>
      </c>
      <c r="B4862" t="s">
        <v>3515</v>
      </c>
      <c r="C4862" t="s">
        <v>1087</v>
      </c>
      <c r="D4862" t="s">
        <v>7028</v>
      </c>
      <c r="F48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2">
        <f>Tabla_Consulta_desde_proyectos[[#This Row],[PRYRAhoras]]-Tabla_Consulta_desde_proyectos[[#This Row],[Actuales]]</f>
        <v>0</v>
      </c>
      <c r="H4862">
        <f>LEN(Tabla_Consulta_desde_proyectos[[#This Row],[PRYApath]])/5-1</f>
        <v>1</v>
      </c>
    </row>
    <row r="4863" spans="1:8" hidden="1" x14ac:dyDescent="0.3">
      <c r="A4863" t="s">
        <v>6326</v>
      </c>
      <c r="B4863" t="s">
        <v>3516</v>
      </c>
      <c r="C4863" t="s">
        <v>1088</v>
      </c>
      <c r="D4863" t="s">
        <v>7029</v>
      </c>
      <c r="F48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3">
        <f>Tabla_Consulta_desde_proyectos[[#This Row],[PRYRAhoras]]-Tabla_Consulta_desde_proyectos[[#This Row],[Actuales]]</f>
        <v>0</v>
      </c>
      <c r="H4863">
        <f>LEN(Tabla_Consulta_desde_proyectos[[#This Row],[PRYApath]])/5-1</f>
        <v>1</v>
      </c>
    </row>
    <row r="4864" spans="1:8" hidden="1" x14ac:dyDescent="0.3">
      <c r="A4864" t="s">
        <v>6326</v>
      </c>
      <c r="B4864" t="s">
        <v>3517</v>
      </c>
      <c r="C4864" t="s">
        <v>1092</v>
      </c>
      <c r="D4864" t="s">
        <v>7030</v>
      </c>
      <c r="F48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4">
        <f>Tabla_Consulta_desde_proyectos[[#This Row],[PRYRAhoras]]-Tabla_Consulta_desde_proyectos[[#This Row],[Actuales]]</f>
        <v>0</v>
      </c>
      <c r="H4864">
        <f>LEN(Tabla_Consulta_desde_proyectos[[#This Row],[PRYApath]])/5-1</f>
        <v>1</v>
      </c>
    </row>
    <row r="4865" spans="1:8" hidden="1" x14ac:dyDescent="0.3">
      <c r="A4865" t="s">
        <v>6326</v>
      </c>
      <c r="B4865" t="s">
        <v>5507</v>
      </c>
      <c r="C4865" t="s">
        <v>1093</v>
      </c>
      <c r="D4865" t="s">
        <v>7031</v>
      </c>
      <c r="F48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5">
        <f>Tabla_Consulta_desde_proyectos[[#This Row],[PRYRAhoras]]-Tabla_Consulta_desde_proyectos[[#This Row],[Actuales]]</f>
        <v>0</v>
      </c>
      <c r="H4865">
        <f>LEN(Tabla_Consulta_desde_proyectos[[#This Row],[PRYApath]])/5-1</f>
        <v>1</v>
      </c>
    </row>
    <row r="4866" spans="1:8" hidden="1" x14ac:dyDescent="0.3">
      <c r="A4866" t="s">
        <v>6326</v>
      </c>
      <c r="B4866" t="s">
        <v>5003</v>
      </c>
      <c r="C4866" t="s">
        <v>1094</v>
      </c>
      <c r="D4866" t="s">
        <v>7032</v>
      </c>
      <c r="F48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6">
        <f>Tabla_Consulta_desde_proyectos[[#This Row],[PRYRAhoras]]-Tabla_Consulta_desde_proyectos[[#This Row],[Actuales]]</f>
        <v>0</v>
      </c>
      <c r="H4866">
        <f>LEN(Tabla_Consulta_desde_proyectos[[#This Row],[PRYApath]])/5-1</f>
        <v>1</v>
      </c>
    </row>
    <row r="4867" spans="1:8" hidden="1" x14ac:dyDescent="0.3">
      <c r="A4867" t="s">
        <v>6326</v>
      </c>
      <c r="B4867" t="s">
        <v>5005</v>
      </c>
      <c r="C4867" t="s">
        <v>3904</v>
      </c>
      <c r="D4867" t="s">
        <v>7033</v>
      </c>
      <c r="F48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7">
        <f>Tabla_Consulta_desde_proyectos[[#This Row],[PRYRAhoras]]-Tabla_Consulta_desde_proyectos[[#This Row],[Actuales]]</f>
        <v>0</v>
      </c>
      <c r="H4867">
        <f>LEN(Tabla_Consulta_desde_proyectos[[#This Row],[PRYApath]])/5-1</f>
        <v>1</v>
      </c>
    </row>
    <row r="4868" spans="1:8" hidden="1" x14ac:dyDescent="0.3">
      <c r="A4868" t="s">
        <v>6326</v>
      </c>
      <c r="B4868" t="s">
        <v>5006</v>
      </c>
      <c r="C4868" t="s">
        <v>3905</v>
      </c>
      <c r="D4868" t="s">
        <v>7034</v>
      </c>
      <c r="F48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8">
        <f>Tabla_Consulta_desde_proyectos[[#This Row],[PRYRAhoras]]-Tabla_Consulta_desde_proyectos[[#This Row],[Actuales]]</f>
        <v>0</v>
      </c>
      <c r="H4868">
        <f>LEN(Tabla_Consulta_desde_proyectos[[#This Row],[PRYApath]])/5-1</f>
        <v>1</v>
      </c>
    </row>
    <row r="4869" spans="1:8" hidden="1" x14ac:dyDescent="0.3">
      <c r="A4869" t="s">
        <v>6326</v>
      </c>
      <c r="B4869" t="s">
        <v>3877</v>
      </c>
      <c r="C4869" t="s">
        <v>8195</v>
      </c>
      <c r="D4869" t="s">
        <v>8196</v>
      </c>
      <c r="F48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69">
        <f>Tabla_Consulta_desde_proyectos[[#This Row],[PRYRAhoras]]-Tabla_Consulta_desde_proyectos[[#This Row],[Actuales]]</f>
        <v>0</v>
      </c>
      <c r="H4869">
        <f>LEN(Tabla_Consulta_desde_proyectos[[#This Row],[PRYApath]])/5-1</f>
        <v>0</v>
      </c>
    </row>
    <row r="4870" spans="1:8" hidden="1" x14ac:dyDescent="0.3">
      <c r="A4870" t="s">
        <v>6326</v>
      </c>
      <c r="B4870" t="s">
        <v>3874</v>
      </c>
      <c r="C4870" t="s">
        <v>326</v>
      </c>
      <c r="D4870" t="s">
        <v>7088</v>
      </c>
      <c r="F48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0">
        <f>Tabla_Consulta_desde_proyectos[[#This Row],[PRYRAhoras]]-Tabla_Consulta_desde_proyectos[[#This Row],[Actuales]]</f>
        <v>0</v>
      </c>
      <c r="H4870">
        <f>LEN(Tabla_Consulta_desde_proyectos[[#This Row],[PRYApath]])/5-1</f>
        <v>1</v>
      </c>
    </row>
    <row r="4871" spans="1:8" hidden="1" x14ac:dyDescent="0.3">
      <c r="A4871" t="s">
        <v>6326</v>
      </c>
      <c r="B4871" t="s">
        <v>4460</v>
      </c>
      <c r="C4871" t="s">
        <v>1087</v>
      </c>
      <c r="D4871" t="s">
        <v>7089</v>
      </c>
      <c r="F48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1">
        <f>Tabla_Consulta_desde_proyectos[[#This Row],[PRYRAhoras]]-Tabla_Consulta_desde_proyectos[[#This Row],[Actuales]]</f>
        <v>0</v>
      </c>
      <c r="H4871">
        <f>LEN(Tabla_Consulta_desde_proyectos[[#This Row],[PRYApath]])/5-1</f>
        <v>1</v>
      </c>
    </row>
    <row r="4872" spans="1:8" hidden="1" x14ac:dyDescent="0.3">
      <c r="A4872" t="s">
        <v>6326</v>
      </c>
      <c r="B4872" t="s">
        <v>4470</v>
      </c>
      <c r="C4872" t="s">
        <v>1088</v>
      </c>
      <c r="D4872" t="s">
        <v>7090</v>
      </c>
      <c r="F48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2">
        <f>Tabla_Consulta_desde_proyectos[[#This Row],[PRYRAhoras]]-Tabla_Consulta_desde_proyectos[[#This Row],[Actuales]]</f>
        <v>0</v>
      </c>
      <c r="H4872">
        <f>LEN(Tabla_Consulta_desde_proyectos[[#This Row],[PRYApath]])/5-1</f>
        <v>1</v>
      </c>
    </row>
    <row r="4873" spans="1:8" hidden="1" x14ac:dyDescent="0.3">
      <c r="A4873" t="s">
        <v>6326</v>
      </c>
      <c r="B4873" t="s">
        <v>4481</v>
      </c>
      <c r="C4873" t="s">
        <v>1092</v>
      </c>
      <c r="D4873" t="s">
        <v>7091</v>
      </c>
      <c r="F48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3">
        <f>Tabla_Consulta_desde_proyectos[[#This Row],[PRYRAhoras]]-Tabla_Consulta_desde_proyectos[[#This Row],[Actuales]]</f>
        <v>0</v>
      </c>
      <c r="H4873">
        <f>LEN(Tabla_Consulta_desde_proyectos[[#This Row],[PRYApath]])/5-1</f>
        <v>1</v>
      </c>
    </row>
    <row r="4874" spans="1:8" hidden="1" x14ac:dyDescent="0.3">
      <c r="A4874" t="s">
        <v>6326</v>
      </c>
      <c r="B4874" t="s">
        <v>4489</v>
      </c>
      <c r="C4874" t="s">
        <v>1093</v>
      </c>
      <c r="D4874" t="s">
        <v>7092</v>
      </c>
      <c r="F48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4">
        <f>Tabla_Consulta_desde_proyectos[[#This Row],[PRYRAhoras]]-Tabla_Consulta_desde_proyectos[[#This Row],[Actuales]]</f>
        <v>0</v>
      </c>
      <c r="H4874">
        <f>LEN(Tabla_Consulta_desde_proyectos[[#This Row],[PRYApath]])/5-1</f>
        <v>1</v>
      </c>
    </row>
    <row r="4875" spans="1:8" hidden="1" x14ac:dyDescent="0.3">
      <c r="A4875" t="s">
        <v>6326</v>
      </c>
      <c r="B4875" t="s">
        <v>5636</v>
      </c>
      <c r="C4875" t="s">
        <v>1094</v>
      </c>
      <c r="D4875" t="s">
        <v>7093</v>
      </c>
      <c r="F48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5">
        <f>Tabla_Consulta_desde_proyectos[[#This Row],[PRYRAhoras]]-Tabla_Consulta_desde_proyectos[[#This Row],[Actuales]]</f>
        <v>0</v>
      </c>
      <c r="H4875">
        <f>LEN(Tabla_Consulta_desde_proyectos[[#This Row],[PRYApath]])/5-1</f>
        <v>1</v>
      </c>
    </row>
    <row r="4876" spans="1:8" hidden="1" x14ac:dyDescent="0.3">
      <c r="A4876" t="s">
        <v>6326</v>
      </c>
      <c r="B4876" t="s">
        <v>5637</v>
      </c>
      <c r="C4876" t="s">
        <v>3904</v>
      </c>
      <c r="D4876" t="s">
        <v>7094</v>
      </c>
      <c r="F48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6">
        <f>Tabla_Consulta_desde_proyectos[[#This Row],[PRYRAhoras]]-Tabla_Consulta_desde_proyectos[[#This Row],[Actuales]]</f>
        <v>0</v>
      </c>
      <c r="H4876">
        <f>LEN(Tabla_Consulta_desde_proyectos[[#This Row],[PRYApath]])/5-1</f>
        <v>1</v>
      </c>
    </row>
    <row r="4877" spans="1:8" hidden="1" x14ac:dyDescent="0.3">
      <c r="A4877" t="s">
        <v>6326</v>
      </c>
      <c r="B4877" t="s">
        <v>5638</v>
      </c>
      <c r="C4877" t="s">
        <v>3905</v>
      </c>
      <c r="D4877" t="s">
        <v>7095</v>
      </c>
      <c r="F48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7">
        <f>Tabla_Consulta_desde_proyectos[[#This Row],[PRYRAhoras]]-Tabla_Consulta_desde_proyectos[[#This Row],[Actuales]]</f>
        <v>0</v>
      </c>
      <c r="H4877">
        <f>LEN(Tabla_Consulta_desde_proyectos[[#This Row],[PRYApath]])/5-1</f>
        <v>1</v>
      </c>
    </row>
    <row r="4878" spans="1:8" hidden="1" x14ac:dyDescent="0.3">
      <c r="A4878" t="s">
        <v>6326</v>
      </c>
      <c r="B4878" t="s">
        <v>5690</v>
      </c>
      <c r="C4878" t="s">
        <v>4336</v>
      </c>
      <c r="D4878" t="s">
        <v>7096</v>
      </c>
      <c r="F48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8">
        <f>Tabla_Consulta_desde_proyectos[[#This Row],[PRYRAhoras]]-Tabla_Consulta_desde_proyectos[[#This Row],[Actuales]]</f>
        <v>0</v>
      </c>
      <c r="H4878">
        <f>LEN(Tabla_Consulta_desde_proyectos[[#This Row],[PRYApath]])/5-1</f>
        <v>1</v>
      </c>
    </row>
    <row r="4879" spans="1:8" hidden="1" x14ac:dyDescent="0.3">
      <c r="A4879" t="s">
        <v>6326</v>
      </c>
      <c r="B4879" t="s">
        <v>4956</v>
      </c>
      <c r="C4879" t="s">
        <v>4337</v>
      </c>
      <c r="D4879" t="s">
        <v>7097</v>
      </c>
      <c r="F48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79">
        <f>Tabla_Consulta_desde_proyectos[[#This Row],[PRYRAhoras]]-Tabla_Consulta_desde_proyectos[[#This Row],[Actuales]]</f>
        <v>0</v>
      </c>
      <c r="H4879">
        <f>LEN(Tabla_Consulta_desde_proyectos[[#This Row],[PRYApath]])/5-1</f>
        <v>1</v>
      </c>
    </row>
    <row r="4880" spans="1:8" hidden="1" x14ac:dyDescent="0.3">
      <c r="A4880" t="s">
        <v>6326</v>
      </c>
      <c r="B4880" t="s">
        <v>7112</v>
      </c>
      <c r="C4880" t="s">
        <v>4338</v>
      </c>
      <c r="D4880" t="s">
        <v>7100</v>
      </c>
      <c r="F48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0">
        <f>Tabla_Consulta_desde_proyectos[[#This Row],[PRYRAhoras]]-Tabla_Consulta_desde_proyectos[[#This Row],[Actuales]]</f>
        <v>0</v>
      </c>
      <c r="H4880">
        <f>LEN(Tabla_Consulta_desde_proyectos[[#This Row],[PRYApath]])/5-1</f>
        <v>1</v>
      </c>
    </row>
    <row r="4881" spans="1:8" hidden="1" x14ac:dyDescent="0.3">
      <c r="A4881" t="s">
        <v>6326</v>
      </c>
      <c r="B4881" t="s">
        <v>4550</v>
      </c>
      <c r="C4881" t="s">
        <v>7128</v>
      </c>
      <c r="D4881" t="s">
        <v>7129</v>
      </c>
      <c r="E4881">
        <v>5.5</v>
      </c>
      <c r="F48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5.5</v>
      </c>
      <c r="G4881">
        <f>Tabla_Consulta_desde_proyectos[[#This Row],[PRYRAhoras]]-Tabla_Consulta_desde_proyectos[[#This Row],[Actuales]]</f>
        <v>0</v>
      </c>
      <c r="H4881">
        <f>LEN(Tabla_Consulta_desde_proyectos[[#This Row],[PRYApath]])/5-1</f>
        <v>0</v>
      </c>
    </row>
    <row r="4882" spans="1:8" hidden="1" x14ac:dyDescent="0.3">
      <c r="A4882" t="s">
        <v>6326</v>
      </c>
      <c r="B4882" t="s">
        <v>4551</v>
      </c>
      <c r="C4882" t="s">
        <v>326</v>
      </c>
      <c r="D4882" t="s">
        <v>7130</v>
      </c>
      <c r="F48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2">
        <f>Tabla_Consulta_desde_proyectos[[#This Row],[PRYRAhoras]]-Tabla_Consulta_desde_proyectos[[#This Row],[Actuales]]</f>
        <v>0</v>
      </c>
      <c r="H4882">
        <f>LEN(Tabla_Consulta_desde_proyectos[[#This Row],[PRYApath]])/5-1</f>
        <v>1</v>
      </c>
    </row>
    <row r="4883" spans="1:8" hidden="1" x14ac:dyDescent="0.3">
      <c r="A4883" t="s">
        <v>6326</v>
      </c>
      <c r="B4883" t="s">
        <v>5195</v>
      </c>
      <c r="C4883" t="s">
        <v>1087</v>
      </c>
      <c r="D4883" t="s">
        <v>7131</v>
      </c>
      <c r="F48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3">
        <f>Tabla_Consulta_desde_proyectos[[#This Row],[PRYRAhoras]]-Tabla_Consulta_desde_proyectos[[#This Row],[Actuales]]</f>
        <v>0</v>
      </c>
      <c r="H4883">
        <f>LEN(Tabla_Consulta_desde_proyectos[[#This Row],[PRYApath]])/5-1</f>
        <v>1</v>
      </c>
    </row>
    <row r="4884" spans="1:8" hidden="1" x14ac:dyDescent="0.3">
      <c r="A4884" t="s">
        <v>6326</v>
      </c>
      <c r="B4884" t="s">
        <v>4959</v>
      </c>
      <c r="C4884" t="s">
        <v>1088</v>
      </c>
      <c r="D4884" t="s">
        <v>7132</v>
      </c>
      <c r="F48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4">
        <f>Tabla_Consulta_desde_proyectos[[#This Row],[PRYRAhoras]]-Tabla_Consulta_desde_proyectos[[#This Row],[Actuales]]</f>
        <v>0</v>
      </c>
      <c r="H4884">
        <f>LEN(Tabla_Consulta_desde_proyectos[[#This Row],[PRYApath]])/5-1</f>
        <v>1</v>
      </c>
    </row>
    <row r="4885" spans="1:8" hidden="1" x14ac:dyDescent="0.3">
      <c r="A4885" t="s">
        <v>6326</v>
      </c>
      <c r="B4885" t="s">
        <v>5510</v>
      </c>
      <c r="C4885" t="s">
        <v>1092</v>
      </c>
      <c r="D4885" t="s">
        <v>7133</v>
      </c>
      <c r="F48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5">
        <f>Tabla_Consulta_desde_proyectos[[#This Row],[PRYRAhoras]]-Tabla_Consulta_desde_proyectos[[#This Row],[Actuales]]</f>
        <v>0</v>
      </c>
      <c r="H4885">
        <f>LEN(Tabla_Consulta_desde_proyectos[[#This Row],[PRYApath]])/5-1</f>
        <v>1</v>
      </c>
    </row>
    <row r="4886" spans="1:8" hidden="1" x14ac:dyDescent="0.3">
      <c r="A4886" t="s">
        <v>6326</v>
      </c>
      <c r="B4886" t="s">
        <v>5512</v>
      </c>
      <c r="C4886" t="s">
        <v>1093</v>
      </c>
      <c r="D4886" t="s">
        <v>7134</v>
      </c>
      <c r="F48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86">
        <f>Tabla_Consulta_desde_proyectos[[#This Row],[PRYRAhoras]]-Tabla_Consulta_desde_proyectos[[#This Row],[Actuales]]</f>
        <v>0</v>
      </c>
      <c r="H4886">
        <f>LEN(Tabla_Consulta_desde_proyectos[[#This Row],[PRYApath]])/5-1</f>
        <v>1</v>
      </c>
    </row>
    <row r="4887" spans="1:8" hidden="1" x14ac:dyDescent="0.3">
      <c r="A4887" t="s">
        <v>6326</v>
      </c>
      <c r="B4887" t="s">
        <v>5198</v>
      </c>
      <c r="C4887" t="s">
        <v>1094</v>
      </c>
      <c r="D4887" t="s">
        <v>7135</v>
      </c>
      <c r="E4887">
        <v>3</v>
      </c>
      <c r="F48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4887">
        <f>Tabla_Consulta_desde_proyectos[[#This Row],[PRYRAhoras]]-Tabla_Consulta_desde_proyectos[[#This Row],[Actuales]]</f>
        <v>0</v>
      </c>
      <c r="H4887">
        <f>LEN(Tabla_Consulta_desde_proyectos[[#This Row],[PRYApath]])/5-1</f>
        <v>1</v>
      </c>
    </row>
    <row r="4888" spans="1:8" hidden="1" x14ac:dyDescent="0.3">
      <c r="A4888" t="s">
        <v>6326</v>
      </c>
      <c r="B4888" t="s">
        <v>4962</v>
      </c>
      <c r="C4888" t="s">
        <v>3904</v>
      </c>
      <c r="D4888" t="s">
        <v>7136</v>
      </c>
      <c r="E4888">
        <v>1.75</v>
      </c>
      <c r="F48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1.75</v>
      </c>
      <c r="G4888">
        <f>Tabla_Consulta_desde_proyectos[[#This Row],[PRYRAhoras]]-Tabla_Consulta_desde_proyectos[[#This Row],[Actuales]]</f>
        <v>0</v>
      </c>
      <c r="H4888">
        <f>LEN(Tabla_Consulta_desde_proyectos[[#This Row],[PRYApath]])/5-1</f>
        <v>1</v>
      </c>
    </row>
    <row r="4889" spans="1:8" hidden="1" x14ac:dyDescent="0.3">
      <c r="A4889" t="s">
        <v>6326</v>
      </c>
      <c r="B4889" t="s">
        <v>5199</v>
      </c>
      <c r="C4889" t="s">
        <v>3905</v>
      </c>
      <c r="D4889" t="s">
        <v>7137</v>
      </c>
      <c r="E4889">
        <v>0.75</v>
      </c>
      <c r="F48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0.75</v>
      </c>
      <c r="G4889">
        <f>Tabla_Consulta_desde_proyectos[[#This Row],[PRYRAhoras]]-Tabla_Consulta_desde_proyectos[[#This Row],[Actuales]]</f>
        <v>0</v>
      </c>
      <c r="H4889">
        <f>LEN(Tabla_Consulta_desde_proyectos[[#This Row],[PRYApath]])/5-1</f>
        <v>1</v>
      </c>
    </row>
    <row r="4890" spans="1:8" hidden="1" x14ac:dyDescent="0.3">
      <c r="A4890" t="s">
        <v>6340</v>
      </c>
      <c r="B4890" t="s">
        <v>1085</v>
      </c>
      <c r="C4890" t="s">
        <v>8197</v>
      </c>
      <c r="D4890" t="s">
        <v>8198</v>
      </c>
      <c r="F48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0">
        <f>Tabla_Consulta_desde_proyectos[[#This Row],[PRYRAhoras]]-Tabla_Consulta_desde_proyectos[[#This Row],[Actuales]]</f>
        <v>0</v>
      </c>
      <c r="H4890">
        <f>LEN(Tabla_Consulta_desde_proyectos[[#This Row],[PRYApath]])/5-1</f>
        <v>0</v>
      </c>
    </row>
    <row r="4891" spans="1:8" hidden="1" x14ac:dyDescent="0.3">
      <c r="A4891" t="s">
        <v>6340</v>
      </c>
      <c r="B4891" t="s">
        <v>1086</v>
      </c>
      <c r="C4891" t="s">
        <v>326</v>
      </c>
      <c r="D4891" t="s">
        <v>7958</v>
      </c>
      <c r="F48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1">
        <f>Tabla_Consulta_desde_proyectos[[#This Row],[PRYRAhoras]]-Tabla_Consulta_desde_proyectos[[#This Row],[Actuales]]</f>
        <v>0</v>
      </c>
      <c r="H4891">
        <f>LEN(Tabla_Consulta_desde_proyectos[[#This Row],[PRYApath]])/5-1</f>
        <v>1</v>
      </c>
    </row>
    <row r="4892" spans="1:8" hidden="1" x14ac:dyDescent="0.3">
      <c r="A4892" t="s">
        <v>6340</v>
      </c>
      <c r="B4892" t="s">
        <v>1097</v>
      </c>
      <c r="C4892" t="s">
        <v>1087</v>
      </c>
      <c r="D4892" t="s">
        <v>7959</v>
      </c>
      <c r="F48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2">
        <f>Tabla_Consulta_desde_proyectos[[#This Row],[PRYRAhoras]]-Tabla_Consulta_desde_proyectos[[#This Row],[Actuales]]</f>
        <v>0</v>
      </c>
      <c r="H4892">
        <f>LEN(Tabla_Consulta_desde_proyectos[[#This Row],[PRYApath]])/5-1</f>
        <v>1</v>
      </c>
    </row>
    <row r="4893" spans="1:8" hidden="1" x14ac:dyDescent="0.3">
      <c r="A4893" t="s">
        <v>6340</v>
      </c>
      <c r="B4893" t="s">
        <v>1098</v>
      </c>
      <c r="C4893" t="s">
        <v>1088</v>
      </c>
      <c r="D4893" t="s">
        <v>7960</v>
      </c>
      <c r="F48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3">
        <f>Tabla_Consulta_desde_proyectos[[#This Row],[PRYRAhoras]]-Tabla_Consulta_desde_proyectos[[#This Row],[Actuales]]</f>
        <v>0</v>
      </c>
      <c r="H4893">
        <f>LEN(Tabla_Consulta_desde_proyectos[[#This Row],[PRYApath]])/5-1</f>
        <v>1</v>
      </c>
    </row>
    <row r="4894" spans="1:8" hidden="1" x14ac:dyDescent="0.3">
      <c r="A4894" t="s">
        <v>6340</v>
      </c>
      <c r="B4894" t="s">
        <v>1099</v>
      </c>
      <c r="C4894" t="s">
        <v>1092</v>
      </c>
      <c r="D4894" t="s">
        <v>7961</v>
      </c>
      <c r="F48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4">
        <f>Tabla_Consulta_desde_proyectos[[#This Row],[PRYRAhoras]]-Tabla_Consulta_desde_proyectos[[#This Row],[Actuales]]</f>
        <v>0</v>
      </c>
      <c r="H4894">
        <f>LEN(Tabla_Consulta_desde_proyectos[[#This Row],[PRYApath]])/5-1</f>
        <v>1</v>
      </c>
    </row>
    <row r="4895" spans="1:8" hidden="1" x14ac:dyDescent="0.3">
      <c r="A4895" t="s">
        <v>6340</v>
      </c>
      <c r="B4895" t="s">
        <v>1100</v>
      </c>
      <c r="C4895" t="s">
        <v>1093</v>
      </c>
      <c r="D4895" t="s">
        <v>7962</v>
      </c>
      <c r="F48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5">
        <f>Tabla_Consulta_desde_proyectos[[#This Row],[PRYRAhoras]]-Tabla_Consulta_desde_proyectos[[#This Row],[Actuales]]</f>
        <v>0</v>
      </c>
      <c r="H4895">
        <f>LEN(Tabla_Consulta_desde_proyectos[[#This Row],[PRYApath]])/5-1</f>
        <v>1</v>
      </c>
    </row>
    <row r="4896" spans="1:8" hidden="1" x14ac:dyDescent="0.3">
      <c r="A4896" t="s">
        <v>6340</v>
      </c>
      <c r="B4896" t="s">
        <v>3576</v>
      </c>
      <c r="C4896" t="s">
        <v>1094</v>
      </c>
      <c r="D4896" t="s">
        <v>7963</v>
      </c>
      <c r="F48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6">
        <f>Tabla_Consulta_desde_proyectos[[#This Row],[PRYRAhoras]]-Tabla_Consulta_desde_proyectos[[#This Row],[Actuales]]</f>
        <v>0</v>
      </c>
      <c r="H4896">
        <f>LEN(Tabla_Consulta_desde_proyectos[[#This Row],[PRYApath]])/5-1</f>
        <v>1</v>
      </c>
    </row>
    <row r="4897" spans="1:8" hidden="1" x14ac:dyDescent="0.3">
      <c r="A4897" t="s">
        <v>6340</v>
      </c>
      <c r="B4897" t="s">
        <v>3846</v>
      </c>
      <c r="C4897" t="s">
        <v>3904</v>
      </c>
      <c r="D4897" t="s">
        <v>7964</v>
      </c>
      <c r="F48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7">
        <f>Tabla_Consulta_desde_proyectos[[#This Row],[PRYRAhoras]]-Tabla_Consulta_desde_proyectos[[#This Row],[Actuales]]</f>
        <v>0</v>
      </c>
      <c r="H4897">
        <f>LEN(Tabla_Consulta_desde_proyectos[[#This Row],[PRYApath]])/5-1</f>
        <v>1</v>
      </c>
    </row>
    <row r="4898" spans="1:8" hidden="1" x14ac:dyDescent="0.3">
      <c r="A4898" t="s">
        <v>6340</v>
      </c>
      <c r="B4898" t="s">
        <v>3577</v>
      </c>
      <c r="C4898" t="s">
        <v>3905</v>
      </c>
      <c r="D4898" t="s">
        <v>7965</v>
      </c>
      <c r="F48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8">
        <f>Tabla_Consulta_desde_proyectos[[#This Row],[PRYRAhoras]]-Tabla_Consulta_desde_proyectos[[#This Row],[Actuales]]</f>
        <v>0</v>
      </c>
      <c r="H4898">
        <f>LEN(Tabla_Consulta_desde_proyectos[[#This Row],[PRYApath]])/5-1</f>
        <v>1</v>
      </c>
    </row>
    <row r="4899" spans="1:8" hidden="1" x14ac:dyDescent="0.3">
      <c r="A4899" t="s">
        <v>6340</v>
      </c>
      <c r="B4899" t="s">
        <v>4538</v>
      </c>
      <c r="C4899" t="s">
        <v>4336</v>
      </c>
      <c r="D4899" t="s">
        <v>7966</v>
      </c>
      <c r="F48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899">
        <f>Tabla_Consulta_desde_proyectos[[#This Row],[PRYRAhoras]]-Tabla_Consulta_desde_proyectos[[#This Row],[Actuales]]</f>
        <v>0</v>
      </c>
      <c r="H4899">
        <f>LEN(Tabla_Consulta_desde_proyectos[[#This Row],[PRYApath]])/5-1</f>
        <v>1</v>
      </c>
    </row>
    <row r="4900" spans="1:8" hidden="1" x14ac:dyDescent="0.3">
      <c r="A4900" t="s">
        <v>6340</v>
      </c>
      <c r="B4900" t="s">
        <v>1089</v>
      </c>
      <c r="C4900" t="s">
        <v>8199</v>
      </c>
      <c r="D4900" t="s">
        <v>8200</v>
      </c>
      <c r="F49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0">
        <f>Tabla_Consulta_desde_proyectos[[#This Row],[PRYRAhoras]]-Tabla_Consulta_desde_proyectos[[#This Row],[Actuales]]</f>
        <v>0</v>
      </c>
      <c r="H4900">
        <f>LEN(Tabla_Consulta_desde_proyectos[[#This Row],[PRYApath]])/5-1</f>
        <v>0</v>
      </c>
    </row>
    <row r="4901" spans="1:8" hidden="1" x14ac:dyDescent="0.3">
      <c r="A4901" t="s">
        <v>6340</v>
      </c>
      <c r="B4901" t="s">
        <v>1090</v>
      </c>
      <c r="C4901" t="s">
        <v>326</v>
      </c>
      <c r="D4901" t="s">
        <v>6396</v>
      </c>
      <c r="F49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1">
        <f>Tabla_Consulta_desde_proyectos[[#This Row],[PRYRAhoras]]-Tabla_Consulta_desde_proyectos[[#This Row],[Actuales]]</f>
        <v>0</v>
      </c>
      <c r="H4901">
        <f>LEN(Tabla_Consulta_desde_proyectos[[#This Row],[PRYApath]])/5-1</f>
        <v>1</v>
      </c>
    </row>
    <row r="4902" spans="1:8" hidden="1" x14ac:dyDescent="0.3">
      <c r="A4902" t="s">
        <v>6340</v>
      </c>
      <c r="B4902" t="s">
        <v>1091</v>
      </c>
      <c r="C4902" t="s">
        <v>1087</v>
      </c>
      <c r="D4902" t="s">
        <v>6397</v>
      </c>
      <c r="F49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2">
        <f>Tabla_Consulta_desde_proyectos[[#This Row],[PRYRAhoras]]-Tabla_Consulta_desde_proyectos[[#This Row],[Actuales]]</f>
        <v>0</v>
      </c>
      <c r="H4902">
        <f>LEN(Tabla_Consulta_desde_proyectos[[#This Row],[PRYApath]])/5-1</f>
        <v>1</v>
      </c>
    </row>
    <row r="4903" spans="1:8" hidden="1" x14ac:dyDescent="0.3">
      <c r="A4903" t="s">
        <v>6340</v>
      </c>
      <c r="B4903" t="s">
        <v>4539</v>
      </c>
      <c r="C4903" t="s">
        <v>1088</v>
      </c>
      <c r="D4903" t="s">
        <v>6398</v>
      </c>
      <c r="F49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3">
        <f>Tabla_Consulta_desde_proyectos[[#This Row],[PRYRAhoras]]-Tabla_Consulta_desde_proyectos[[#This Row],[Actuales]]</f>
        <v>0</v>
      </c>
      <c r="H4903">
        <f>LEN(Tabla_Consulta_desde_proyectos[[#This Row],[PRYApath]])/5-1</f>
        <v>1</v>
      </c>
    </row>
    <row r="4904" spans="1:8" hidden="1" x14ac:dyDescent="0.3">
      <c r="A4904" t="s">
        <v>6340</v>
      </c>
      <c r="B4904" t="s">
        <v>4542</v>
      </c>
      <c r="C4904" t="s">
        <v>1092</v>
      </c>
      <c r="D4904" t="s">
        <v>6399</v>
      </c>
      <c r="F49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4">
        <f>Tabla_Consulta_desde_proyectos[[#This Row],[PRYRAhoras]]-Tabla_Consulta_desde_proyectos[[#This Row],[Actuales]]</f>
        <v>0</v>
      </c>
      <c r="H4904">
        <f>LEN(Tabla_Consulta_desde_proyectos[[#This Row],[PRYApath]])/5-1</f>
        <v>1</v>
      </c>
    </row>
    <row r="4905" spans="1:8" hidden="1" x14ac:dyDescent="0.3">
      <c r="A4905" t="s">
        <v>6340</v>
      </c>
      <c r="B4905" t="s">
        <v>5386</v>
      </c>
      <c r="C4905" t="s">
        <v>1093</v>
      </c>
      <c r="D4905" t="s">
        <v>6400</v>
      </c>
      <c r="F49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5">
        <f>Tabla_Consulta_desde_proyectos[[#This Row],[PRYRAhoras]]-Tabla_Consulta_desde_proyectos[[#This Row],[Actuales]]</f>
        <v>0</v>
      </c>
      <c r="H4905">
        <f>LEN(Tabla_Consulta_desde_proyectos[[#This Row],[PRYApath]])/5-1</f>
        <v>1</v>
      </c>
    </row>
    <row r="4906" spans="1:8" hidden="1" x14ac:dyDescent="0.3">
      <c r="A4906" t="s">
        <v>6340</v>
      </c>
      <c r="B4906" t="s">
        <v>4965</v>
      </c>
      <c r="C4906" t="s">
        <v>1094</v>
      </c>
      <c r="D4906" t="s">
        <v>6401</v>
      </c>
      <c r="F49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6">
        <f>Tabla_Consulta_desde_proyectos[[#This Row],[PRYRAhoras]]-Tabla_Consulta_desde_proyectos[[#This Row],[Actuales]]</f>
        <v>0</v>
      </c>
      <c r="H4906">
        <f>LEN(Tabla_Consulta_desde_proyectos[[#This Row],[PRYApath]])/5-1</f>
        <v>1</v>
      </c>
    </row>
    <row r="4907" spans="1:8" hidden="1" x14ac:dyDescent="0.3">
      <c r="A4907" t="s">
        <v>6340</v>
      </c>
      <c r="B4907" t="s">
        <v>4966</v>
      </c>
      <c r="C4907" t="s">
        <v>3904</v>
      </c>
      <c r="D4907" t="s">
        <v>6402</v>
      </c>
      <c r="F49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7">
        <f>Tabla_Consulta_desde_proyectos[[#This Row],[PRYRAhoras]]-Tabla_Consulta_desde_proyectos[[#This Row],[Actuales]]</f>
        <v>0</v>
      </c>
      <c r="H4907">
        <f>LEN(Tabla_Consulta_desde_proyectos[[#This Row],[PRYApath]])/5-1</f>
        <v>1</v>
      </c>
    </row>
    <row r="4908" spans="1:8" hidden="1" x14ac:dyDescent="0.3">
      <c r="A4908" t="s">
        <v>6340</v>
      </c>
      <c r="B4908" t="s">
        <v>4969</v>
      </c>
      <c r="C4908" t="s">
        <v>3905</v>
      </c>
      <c r="D4908" t="s">
        <v>7228</v>
      </c>
      <c r="F49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8">
        <f>Tabla_Consulta_desde_proyectos[[#This Row],[PRYRAhoras]]-Tabla_Consulta_desde_proyectos[[#This Row],[Actuales]]</f>
        <v>0</v>
      </c>
      <c r="H4908">
        <f>LEN(Tabla_Consulta_desde_proyectos[[#This Row],[PRYApath]])/5-1</f>
        <v>1</v>
      </c>
    </row>
    <row r="4909" spans="1:8" hidden="1" x14ac:dyDescent="0.3">
      <c r="A4909" t="s">
        <v>6340</v>
      </c>
      <c r="B4909" t="s">
        <v>1095</v>
      </c>
      <c r="C4909" t="s">
        <v>8201</v>
      </c>
      <c r="D4909" t="s">
        <v>8202</v>
      </c>
      <c r="F49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09">
        <f>Tabla_Consulta_desde_proyectos[[#This Row],[PRYRAhoras]]-Tabla_Consulta_desde_proyectos[[#This Row],[Actuales]]</f>
        <v>0</v>
      </c>
      <c r="H4909">
        <f>LEN(Tabla_Consulta_desde_proyectos[[#This Row],[PRYApath]])/5-1</f>
        <v>0</v>
      </c>
    </row>
    <row r="4910" spans="1:8" hidden="1" x14ac:dyDescent="0.3">
      <c r="A4910" t="s">
        <v>6340</v>
      </c>
      <c r="B4910" t="s">
        <v>1096</v>
      </c>
      <c r="C4910" t="s">
        <v>326</v>
      </c>
      <c r="D4910" t="s">
        <v>6396</v>
      </c>
      <c r="F49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0">
        <f>Tabla_Consulta_desde_proyectos[[#This Row],[PRYRAhoras]]-Tabla_Consulta_desde_proyectos[[#This Row],[Actuales]]</f>
        <v>0</v>
      </c>
      <c r="H4910">
        <f>LEN(Tabla_Consulta_desde_proyectos[[#This Row],[PRYApath]])/5-1</f>
        <v>1</v>
      </c>
    </row>
    <row r="4911" spans="1:8" hidden="1" x14ac:dyDescent="0.3">
      <c r="A4911" t="s">
        <v>6340</v>
      </c>
      <c r="B4911" t="s">
        <v>3515</v>
      </c>
      <c r="C4911" t="s">
        <v>1087</v>
      </c>
      <c r="D4911" t="s">
        <v>6397</v>
      </c>
      <c r="F49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1">
        <f>Tabla_Consulta_desde_proyectos[[#This Row],[PRYRAhoras]]-Tabla_Consulta_desde_proyectos[[#This Row],[Actuales]]</f>
        <v>0</v>
      </c>
      <c r="H4911">
        <f>LEN(Tabla_Consulta_desde_proyectos[[#This Row],[PRYApath]])/5-1</f>
        <v>1</v>
      </c>
    </row>
    <row r="4912" spans="1:8" hidden="1" x14ac:dyDescent="0.3">
      <c r="A4912" t="s">
        <v>6340</v>
      </c>
      <c r="B4912" t="s">
        <v>3516</v>
      </c>
      <c r="C4912" t="s">
        <v>1088</v>
      </c>
      <c r="D4912" t="s">
        <v>6398</v>
      </c>
      <c r="F49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2">
        <f>Tabla_Consulta_desde_proyectos[[#This Row],[PRYRAhoras]]-Tabla_Consulta_desde_proyectos[[#This Row],[Actuales]]</f>
        <v>0</v>
      </c>
      <c r="H4912">
        <f>LEN(Tabla_Consulta_desde_proyectos[[#This Row],[PRYApath]])/5-1</f>
        <v>1</v>
      </c>
    </row>
    <row r="4913" spans="1:8" hidden="1" x14ac:dyDescent="0.3">
      <c r="A4913" t="s">
        <v>6340</v>
      </c>
      <c r="B4913" t="s">
        <v>3517</v>
      </c>
      <c r="C4913" t="s">
        <v>1092</v>
      </c>
      <c r="D4913" t="s">
        <v>6399</v>
      </c>
      <c r="F49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3">
        <f>Tabla_Consulta_desde_proyectos[[#This Row],[PRYRAhoras]]-Tabla_Consulta_desde_proyectos[[#This Row],[Actuales]]</f>
        <v>0</v>
      </c>
      <c r="H4913">
        <f>LEN(Tabla_Consulta_desde_proyectos[[#This Row],[PRYApath]])/5-1</f>
        <v>1</v>
      </c>
    </row>
    <row r="4914" spans="1:8" hidden="1" x14ac:dyDescent="0.3">
      <c r="A4914" t="s">
        <v>6340</v>
      </c>
      <c r="B4914" t="s">
        <v>5507</v>
      </c>
      <c r="C4914" t="s">
        <v>1093</v>
      </c>
      <c r="D4914" t="s">
        <v>6400</v>
      </c>
      <c r="F49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4">
        <f>Tabla_Consulta_desde_proyectos[[#This Row],[PRYRAhoras]]-Tabla_Consulta_desde_proyectos[[#This Row],[Actuales]]</f>
        <v>0</v>
      </c>
      <c r="H4914">
        <f>LEN(Tabla_Consulta_desde_proyectos[[#This Row],[PRYApath]])/5-1</f>
        <v>1</v>
      </c>
    </row>
    <row r="4915" spans="1:8" hidden="1" x14ac:dyDescent="0.3">
      <c r="A4915" t="s">
        <v>6340</v>
      </c>
      <c r="B4915" t="s">
        <v>5003</v>
      </c>
      <c r="C4915" t="s">
        <v>1094</v>
      </c>
      <c r="D4915" t="s">
        <v>6401</v>
      </c>
      <c r="F49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5">
        <f>Tabla_Consulta_desde_proyectos[[#This Row],[PRYRAhoras]]-Tabla_Consulta_desde_proyectos[[#This Row],[Actuales]]</f>
        <v>0</v>
      </c>
      <c r="H4915">
        <f>LEN(Tabla_Consulta_desde_proyectos[[#This Row],[PRYApath]])/5-1</f>
        <v>1</v>
      </c>
    </row>
    <row r="4916" spans="1:8" hidden="1" x14ac:dyDescent="0.3">
      <c r="A4916" t="s">
        <v>6340</v>
      </c>
      <c r="B4916" t="s">
        <v>5005</v>
      </c>
      <c r="C4916" t="s">
        <v>3904</v>
      </c>
      <c r="D4916" t="s">
        <v>6402</v>
      </c>
      <c r="F49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6">
        <f>Tabla_Consulta_desde_proyectos[[#This Row],[PRYRAhoras]]-Tabla_Consulta_desde_proyectos[[#This Row],[Actuales]]</f>
        <v>0</v>
      </c>
      <c r="H4916">
        <f>LEN(Tabla_Consulta_desde_proyectos[[#This Row],[PRYApath]])/5-1</f>
        <v>1</v>
      </c>
    </row>
    <row r="4917" spans="1:8" hidden="1" x14ac:dyDescent="0.3">
      <c r="A4917" t="s">
        <v>6340</v>
      </c>
      <c r="B4917" t="s">
        <v>5006</v>
      </c>
      <c r="C4917" t="s">
        <v>3905</v>
      </c>
      <c r="D4917" t="s">
        <v>7228</v>
      </c>
      <c r="F49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7">
        <f>Tabla_Consulta_desde_proyectos[[#This Row],[PRYRAhoras]]-Tabla_Consulta_desde_proyectos[[#This Row],[Actuales]]</f>
        <v>0</v>
      </c>
      <c r="H4917">
        <f>LEN(Tabla_Consulta_desde_proyectos[[#This Row],[PRYApath]])/5-1</f>
        <v>1</v>
      </c>
    </row>
    <row r="4918" spans="1:8" hidden="1" x14ac:dyDescent="0.3">
      <c r="A4918" t="s">
        <v>6340</v>
      </c>
      <c r="B4918" t="s">
        <v>3877</v>
      </c>
      <c r="C4918" t="s">
        <v>8203</v>
      </c>
      <c r="D4918" t="s">
        <v>8204</v>
      </c>
      <c r="F49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8">
        <f>Tabla_Consulta_desde_proyectos[[#This Row],[PRYRAhoras]]-Tabla_Consulta_desde_proyectos[[#This Row],[Actuales]]</f>
        <v>0</v>
      </c>
      <c r="H4918">
        <f>LEN(Tabla_Consulta_desde_proyectos[[#This Row],[PRYApath]])/5-1</f>
        <v>0</v>
      </c>
    </row>
    <row r="4919" spans="1:8" hidden="1" x14ac:dyDescent="0.3">
      <c r="A4919" t="s">
        <v>6340</v>
      </c>
      <c r="B4919" t="s">
        <v>3874</v>
      </c>
      <c r="C4919" t="s">
        <v>326</v>
      </c>
      <c r="D4919" t="s">
        <v>6396</v>
      </c>
      <c r="F49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19">
        <f>Tabla_Consulta_desde_proyectos[[#This Row],[PRYRAhoras]]-Tabla_Consulta_desde_proyectos[[#This Row],[Actuales]]</f>
        <v>0</v>
      </c>
      <c r="H4919">
        <f>LEN(Tabla_Consulta_desde_proyectos[[#This Row],[PRYApath]])/5-1</f>
        <v>1</v>
      </c>
    </row>
    <row r="4920" spans="1:8" hidden="1" x14ac:dyDescent="0.3">
      <c r="A4920" t="s">
        <v>6340</v>
      </c>
      <c r="B4920" t="s">
        <v>4460</v>
      </c>
      <c r="C4920" t="s">
        <v>1087</v>
      </c>
      <c r="D4920" t="s">
        <v>6397</v>
      </c>
      <c r="F49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0">
        <f>Tabla_Consulta_desde_proyectos[[#This Row],[PRYRAhoras]]-Tabla_Consulta_desde_proyectos[[#This Row],[Actuales]]</f>
        <v>0</v>
      </c>
      <c r="H4920">
        <f>LEN(Tabla_Consulta_desde_proyectos[[#This Row],[PRYApath]])/5-1</f>
        <v>1</v>
      </c>
    </row>
    <row r="4921" spans="1:8" hidden="1" x14ac:dyDescent="0.3">
      <c r="A4921" t="s">
        <v>6340</v>
      </c>
      <c r="B4921" t="s">
        <v>4470</v>
      </c>
      <c r="C4921" t="s">
        <v>1088</v>
      </c>
      <c r="D4921" t="s">
        <v>6398</v>
      </c>
      <c r="F49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1">
        <f>Tabla_Consulta_desde_proyectos[[#This Row],[PRYRAhoras]]-Tabla_Consulta_desde_proyectos[[#This Row],[Actuales]]</f>
        <v>0</v>
      </c>
      <c r="H4921">
        <f>LEN(Tabla_Consulta_desde_proyectos[[#This Row],[PRYApath]])/5-1</f>
        <v>1</v>
      </c>
    </row>
    <row r="4922" spans="1:8" hidden="1" x14ac:dyDescent="0.3">
      <c r="A4922" t="s">
        <v>6340</v>
      </c>
      <c r="B4922" t="s">
        <v>4481</v>
      </c>
      <c r="C4922" t="s">
        <v>1092</v>
      </c>
      <c r="D4922" t="s">
        <v>6399</v>
      </c>
      <c r="F49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2">
        <f>Tabla_Consulta_desde_proyectos[[#This Row],[PRYRAhoras]]-Tabla_Consulta_desde_proyectos[[#This Row],[Actuales]]</f>
        <v>0</v>
      </c>
      <c r="H4922">
        <f>LEN(Tabla_Consulta_desde_proyectos[[#This Row],[PRYApath]])/5-1</f>
        <v>1</v>
      </c>
    </row>
    <row r="4923" spans="1:8" hidden="1" x14ac:dyDescent="0.3">
      <c r="A4923" t="s">
        <v>6340</v>
      </c>
      <c r="B4923" t="s">
        <v>4489</v>
      </c>
      <c r="C4923" t="s">
        <v>1093</v>
      </c>
      <c r="D4923" t="s">
        <v>6400</v>
      </c>
      <c r="F49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3">
        <f>Tabla_Consulta_desde_proyectos[[#This Row],[PRYRAhoras]]-Tabla_Consulta_desde_proyectos[[#This Row],[Actuales]]</f>
        <v>0</v>
      </c>
      <c r="H4923">
        <f>LEN(Tabla_Consulta_desde_proyectos[[#This Row],[PRYApath]])/5-1</f>
        <v>1</v>
      </c>
    </row>
    <row r="4924" spans="1:8" hidden="1" x14ac:dyDescent="0.3">
      <c r="A4924" t="s">
        <v>6340</v>
      </c>
      <c r="B4924" t="s">
        <v>5636</v>
      </c>
      <c r="C4924" t="s">
        <v>1094</v>
      </c>
      <c r="D4924" t="s">
        <v>6401</v>
      </c>
      <c r="F49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4">
        <f>Tabla_Consulta_desde_proyectos[[#This Row],[PRYRAhoras]]-Tabla_Consulta_desde_proyectos[[#This Row],[Actuales]]</f>
        <v>0</v>
      </c>
      <c r="H4924">
        <f>LEN(Tabla_Consulta_desde_proyectos[[#This Row],[PRYApath]])/5-1</f>
        <v>1</v>
      </c>
    </row>
    <row r="4925" spans="1:8" hidden="1" x14ac:dyDescent="0.3">
      <c r="A4925" t="s">
        <v>6340</v>
      </c>
      <c r="B4925" t="s">
        <v>5637</v>
      </c>
      <c r="C4925" t="s">
        <v>3904</v>
      </c>
      <c r="D4925" t="s">
        <v>6402</v>
      </c>
      <c r="F49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5">
        <f>Tabla_Consulta_desde_proyectos[[#This Row],[PRYRAhoras]]-Tabla_Consulta_desde_proyectos[[#This Row],[Actuales]]</f>
        <v>0</v>
      </c>
      <c r="H4925">
        <f>LEN(Tabla_Consulta_desde_proyectos[[#This Row],[PRYApath]])/5-1</f>
        <v>1</v>
      </c>
    </row>
    <row r="4926" spans="1:8" hidden="1" x14ac:dyDescent="0.3">
      <c r="A4926" t="s">
        <v>6340</v>
      </c>
      <c r="B4926" t="s">
        <v>5638</v>
      </c>
      <c r="C4926" t="s">
        <v>3905</v>
      </c>
      <c r="D4926" t="s">
        <v>7228</v>
      </c>
      <c r="F49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6">
        <f>Tabla_Consulta_desde_proyectos[[#This Row],[PRYRAhoras]]-Tabla_Consulta_desde_proyectos[[#This Row],[Actuales]]</f>
        <v>0</v>
      </c>
      <c r="H4926">
        <f>LEN(Tabla_Consulta_desde_proyectos[[#This Row],[PRYApath]])/5-1</f>
        <v>1</v>
      </c>
    </row>
    <row r="4927" spans="1:8" hidden="1" x14ac:dyDescent="0.3">
      <c r="A4927" t="s">
        <v>6340</v>
      </c>
      <c r="B4927" t="s">
        <v>4550</v>
      </c>
      <c r="C4927" t="s">
        <v>8205</v>
      </c>
      <c r="D4927" t="s">
        <v>8206</v>
      </c>
      <c r="F49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7">
        <f>Tabla_Consulta_desde_proyectos[[#This Row],[PRYRAhoras]]-Tabla_Consulta_desde_proyectos[[#This Row],[Actuales]]</f>
        <v>0</v>
      </c>
      <c r="H4927">
        <f>LEN(Tabla_Consulta_desde_proyectos[[#This Row],[PRYApath]])/5-1</f>
        <v>0</v>
      </c>
    </row>
    <row r="4928" spans="1:8" hidden="1" x14ac:dyDescent="0.3">
      <c r="A4928" t="s">
        <v>6340</v>
      </c>
      <c r="B4928" t="s">
        <v>4551</v>
      </c>
      <c r="C4928" t="s">
        <v>326</v>
      </c>
      <c r="D4928" t="s">
        <v>6396</v>
      </c>
      <c r="F49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8">
        <f>Tabla_Consulta_desde_proyectos[[#This Row],[PRYRAhoras]]-Tabla_Consulta_desde_proyectos[[#This Row],[Actuales]]</f>
        <v>0</v>
      </c>
      <c r="H4928">
        <f>LEN(Tabla_Consulta_desde_proyectos[[#This Row],[PRYApath]])/5-1</f>
        <v>1</v>
      </c>
    </row>
    <row r="4929" spans="1:8" hidden="1" x14ac:dyDescent="0.3">
      <c r="A4929" t="s">
        <v>6340</v>
      </c>
      <c r="B4929" t="s">
        <v>5195</v>
      </c>
      <c r="C4929" t="s">
        <v>1087</v>
      </c>
      <c r="D4929" t="s">
        <v>6397</v>
      </c>
      <c r="F49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29">
        <f>Tabla_Consulta_desde_proyectos[[#This Row],[PRYRAhoras]]-Tabla_Consulta_desde_proyectos[[#This Row],[Actuales]]</f>
        <v>0</v>
      </c>
      <c r="H4929">
        <f>LEN(Tabla_Consulta_desde_proyectos[[#This Row],[PRYApath]])/5-1</f>
        <v>1</v>
      </c>
    </row>
    <row r="4930" spans="1:8" hidden="1" x14ac:dyDescent="0.3">
      <c r="A4930" t="s">
        <v>6340</v>
      </c>
      <c r="B4930" t="s">
        <v>4959</v>
      </c>
      <c r="C4930" t="s">
        <v>1088</v>
      </c>
      <c r="D4930" t="s">
        <v>6398</v>
      </c>
      <c r="F49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0">
        <f>Tabla_Consulta_desde_proyectos[[#This Row],[PRYRAhoras]]-Tabla_Consulta_desde_proyectos[[#This Row],[Actuales]]</f>
        <v>0</v>
      </c>
      <c r="H4930">
        <f>LEN(Tabla_Consulta_desde_proyectos[[#This Row],[PRYApath]])/5-1</f>
        <v>1</v>
      </c>
    </row>
    <row r="4931" spans="1:8" hidden="1" x14ac:dyDescent="0.3">
      <c r="A4931" t="s">
        <v>6340</v>
      </c>
      <c r="B4931" t="s">
        <v>5510</v>
      </c>
      <c r="C4931" t="s">
        <v>1092</v>
      </c>
      <c r="D4931" t="s">
        <v>6399</v>
      </c>
      <c r="F49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1">
        <f>Tabla_Consulta_desde_proyectos[[#This Row],[PRYRAhoras]]-Tabla_Consulta_desde_proyectos[[#This Row],[Actuales]]</f>
        <v>0</v>
      </c>
      <c r="H4931">
        <f>LEN(Tabla_Consulta_desde_proyectos[[#This Row],[PRYApath]])/5-1</f>
        <v>1</v>
      </c>
    </row>
    <row r="4932" spans="1:8" hidden="1" x14ac:dyDescent="0.3">
      <c r="A4932" t="s">
        <v>6340</v>
      </c>
      <c r="B4932" t="s">
        <v>5512</v>
      </c>
      <c r="C4932" t="s">
        <v>1093</v>
      </c>
      <c r="D4932" t="s">
        <v>6400</v>
      </c>
      <c r="F49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2">
        <f>Tabla_Consulta_desde_proyectos[[#This Row],[PRYRAhoras]]-Tabla_Consulta_desde_proyectos[[#This Row],[Actuales]]</f>
        <v>0</v>
      </c>
      <c r="H4932">
        <f>LEN(Tabla_Consulta_desde_proyectos[[#This Row],[PRYApath]])/5-1</f>
        <v>1</v>
      </c>
    </row>
    <row r="4933" spans="1:8" hidden="1" x14ac:dyDescent="0.3">
      <c r="A4933" t="s">
        <v>6340</v>
      </c>
      <c r="B4933" t="s">
        <v>5198</v>
      </c>
      <c r="C4933" t="s">
        <v>1094</v>
      </c>
      <c r="D4933" t="s">
        <v>6401</v>
      </c>
      <c r="F49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3">
        <f>Tabla_Consulta_desde_proyectos[[#This Row],[PRYRAhoras]]-Tabla_Consulta_desde_proyectos[[#This Row],[Actuales]]</f>
        <v>0</v>
      </c>
      <c r="H4933">
        <f>LEN(Tabla_Consulta_desde_proyectos[[#This Row],[PRYApath]])/5-1</f>
        <v>1</v>
      </c>
    </row>
    <row r="4934" spans="1:8" hidden="1" x14ac:dyDescent="0.3">
      <c r="A4934" t="s">
        <v>6340</v>
      </c>
      <c r="B4934" t="s">
        <v>4962</v>
      </c>
      <c r="C4934" t="s">
        <v>3904</v>
      </c>
      <c r="D4934" t="s">
        <v>6402</v>
      </c>
      <c r="F49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4">
        <f>Tabla_Consulta_desde_proyectos[[#This Row],[PRYRAhoras]]-Tabla_Consulta_desde_proyectos[[#This Row],[Actuales]]</f>
        <v>0</v>
      </c>
      <c r="H4934">
        <f>LEN(Tabla_Consulta_desde_proyectos[[#This Row],[PRYApath]])/5-1</f>
        <v>1</v>
      </c>
    </row>
    <row r="4935" spans="1:8" hidden="1" x14ac:dyDescent="0.3">
      <c r="A4935" t="s">
        <v>6340</v>
      </c>
      <c r="B4935" t="s">
        <v>5199</v>
      </c>
      <c r="C4935" t="s">
        <v>3905</v>
      </c>
      <c r="D4935" t="s">
        <v>7228</v>
      </c>
      <c r="F49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5">
        <f>Tabla_Consulta_desde_proyectos[[#This Row],[PRYRAhoras]]-Tabla_Consulta_desde_proyectos[[#This Row],[Actuales]]</f>
        <v>0</v>
      </c>
      <c r="H4935">
        <f>LEN(Tabla_Consulta_desde_proyectos[[#This Row],[PRYApath]])/5-1</f>
        <v>1</v>
      </c>
    </row>
    <row r="4936" spans="1:8" hidden="1" x14ac:dyDescent="0.3">
      <c r="A4936" t="s">
        <v>6340</v>
      </c>
      <c r="B4936" t="s">
        <v>4552</v>
      </c>
      <c r="C4936" t="s">
        <v>8207</v>
      </c>
      <c r="D4936" t="s">
        <v>8208</v>
      </c>
      <c r="F49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6">
        <f>Tabla_Consulta_desde_proyectos[[#This Row],[PRYRAhoras]]-Tabla_Consulta_desde_proyectos[[#This Row],[Actuales]]</f>
        <v>0</v>
      </c>
      <c r="H4936">
        <f>LEN(Tabla_Consulta_desde_proyectos[[#This Row],[PRYApath]])/5-1</f>
        <v>0</v>
      </c>
    </row>
    <row r="4937" spans="1:8" hidden="1" x14ac:dyDescent="0.3">
      <c r="A4937" t="s">
        <v>6340</v>
      </c>
      <c r="B4937" t="s">
        <v>4527</v>
      </c>
      <c r="C4937" t="s">
        <v>326</v>
      </c>
      <c r="D4937" t="s">
        <v>6396</v>
      </c>
      <c r="F49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7">
        <f>Tabla_Consulta_desde_proyectos[[#This Row],[PRYRAhoras]]-Tabla_Consulta_desde_proyectos[[#This Row],[Actuales]]</f>
        <v>0</v>
      </c>
      <c r="H4937">
        <f>LEN(Tabla_Consulta_desde_proyectos[[#This Row],[PRYApath]])/5-1</f>
        <v>1</v>
      </c>
    </row>
    <row r="4938" spans="1:8" hidden="1" x14ac:dyDescent="0.3">
      <c r="A4938" t="s">
        <v>6340</v>
      </c>
      <c r="B4938" t="s">
        <v>4528</v>
      </c>
      <c r="C4938" t="s">
        <v>1087</v>
      </c>
      <c r="D4938" t="s">
        <v>6397</v>
      </c>
      <c r="F49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8">
        <f>Tabla_Consulta_desde_proyectos[[#This Row],[PRYRAhoras]]-Tabla_Consulta_desde_proyectos[[#This Row],[Actuales]]</f>
        <v>0</v>
      </c>
      <c r="H4938">
        <f>LEN(Tabla_Consulta_desde_proyectos[[#This Row],[PRYApath]])/5-1</f>
        <v>1</v>
      </c>
    </row>
    <row r="4939" spans="1:8" hidden="1" x14ac:dyDescent="0.3">
      <c r="A4939" t="s">
        <v>6340</v>
      </c>
      <c r="B4939" t="s">
        <v>4529</v>
      </c>
      <c r="C4939" t="s">
        <v>1088</v>
      </c>
      <c r="D4939" t="s">
        <v>6398</v>
      </c>
      <c r="F49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39">
        <f>Tabla_Consulta_desde_proyectos[[#This Row],[PRYRAhoras]]-Tabla_Consulta_desde_proyectos[[#This Row],[Actuales]]</f>
        <v>0</v>
      </c>
      <c r="H4939">
        <f>LEN(Tabla_Consulta_desde_proyectos[[#This Row],[PRYApath]])/5-1</f>
        <v>1</v>
      </c>
    </row>
    <row r="4940" spans="1:8" hidden="1" x14ac:dyDescent="0.3">
      <c r="A4940" t="s">
        <v>6340</v>
      </c>
      <c r="B4940" t="s">
        <v>4530</v>
      </c>
      <c r="C4940" t="s">
        <v>1092</v>
      </c>
      <c r="D4940" t="s">
        <v>6399</v>
      </c>
      <c r="F49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0">
        <f>Tabla_Consulta_desde_proyectos[[#This Row],[PRYRAhoras]]-Tabla_Consulta_desde_proyectos[[#This Row],[Actuales]]</f>
        <v>0</v>
      </c>
      <c r="H4940">
        <f>LEN(Tabla_Consulta_desde_proyectos[[#This Row],[PRYApath]])/5-1</f>
        <v>1</v>
      </c>
    </row>
    <row r="4941" spans="1:8" hidden="1" x14ac:dyDescent="0.3">
      <c r="A4941" t="s">
        <v>6340</v>
      </c>
      <c r="B4941" t="s">
        <v>4531</v>
      </c>
      <c r="C4941" t="s">
        <v>1093</v>
      </c>
      <c r="D4941" t="s">
        <v>6400</v>
      </c>
      <c r="F49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1">
        <f>Tabla_Consulta_desde_proyectos[[#This Row],[PRYRAhoras]]-Tabla_Consulta_desde_proyectos[[#This Row],[Actuales]]</f>
        <v>0</v>
      </c>
      <c r="H4941">
        <f>LEN(Tabla_Consulta_desde_proyectos[[#This Row],[PRYApath]])/5-1</f>
        <v>1</v>
      </c>
    </row>
    <row r="4942" spans="1:8" hidden="1" x14ac:dyDescent="0.3">
      <c r="A4942" t="s">
        <v>6340</v>
      </c>
      <c r="B4942" t="s">
        <v>4532</v>
      </c>
      <c r="C4942" t="s">
        <v>1094</v>
      </c>
      <c r="D4942" t="s">
        <v>6401</v>
      </c>
      <c r="F49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2">
        <f>Tabla_Consulta_desde_proyectos[[#This Row],[PRYRAhoras]]-Tabla_Consulta_desde_proyectos[[#This Row],[Actuales]]</f>
        <v>0</v>
      </c>
      <c r="H4942">
        <f>LEN(Tabla_Consulta_desde_proyectos[[#This Row],[PRYApath]])/5-1</f>
        <v>1</v>
      </c>
    </row>
    <row r="4943" spans="1:8" hidden="1" x14ac:dyDescent="0.3">
      <c r="A4943" t="s">
        <v>6340</v>
      </c>
      <c r="B4943" t="s">
        <v>4533</v>
      </c>
      <c r="C4943" t="s">
        <v>3904</v>
      </c>
      <c r="D4943" t="s">
        <v>6402</v>
      </c>
      <c r="F49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3">
        <f>Tabla_Consulta_desde_proyectos[[#This Row],[PRYRAhoras]]-Tabla_Consulta_desde_proyectos[[#This Row],[Actuales]]</f>
        <v>0</v>
      </c>
      <c r="H4943">
        <f>LEN(Tabla_Consulta_desde_proyectos[[#This Row],[PRYApath]])/5-1</f>
        <v>1</v>
      </c>
    </row>
    <row r="4944" spans="1:8" hidden="1" x14ac:dyDescent="0.3">
      <c r="A4944" t="s">
        <v>6340</v>
      </c>
      <c r="B4944" t="s">
        <v>4534</v>
      </c>
      <c r="C4944" t="s">
        <v>3905</v>
      </c>
      <c r="D4944" t="s">
        <v>7228</v>
      </c>
      <c r="F49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4">
        <f>Tabla_Consulta_desde_proyectos[[#This Row],[PRYRAhoras]]-Tabla_Consulta_desde_proyectos[[#This Row],[Actuales]]</f>
        <v>0</v>
      </c>
      <c r="H4944">
        <f>LEN(Tabla_Consulta_desde_proyectos[[#This Row],[PRYApath]])/5-1</f>
        <v>1</v>
      </c>
    </row>
    <row r="4945" spans="1:8" hidden="1" x14ac:dyDescent="0.3">
      <c r="A4945" t="s">
        <v>6340</v>
      </c>
      <c r="B4945" t="s">
        <v>4535</v>
      </c>
      <c r="C4945" t="s">
        <v>4336</v>
      </c>
      <c r="D4945" t="s">
        <v>6405</v>
      </c>
      <c r="F49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5">
        <f>Tabla_Consulta_desde_proyectos[[#This Row],[PRYRAhoras]]-Tabla_Consulta_desde_proyectos[[#This Row],[Actuales]]</f>
        <v>0</v>
      </c>
      <c r="H4945">
        <f>LEN(Tabla_Consulta_desde_proyectos[[#This Row],[PRYApath]])/5-1</f>
        <v>1</v>
      </c>
    </row>
    <row r="4946" spans="1:8" hidden="1" x14ac:dyDescent="0.3">
      <c r="A4946" t="s">
        <v>6340</v>
      </c>
      <c r="B4946" t="s">
        <v>4536</v>
      </c>
      <c r="C4946" t="s">
        <v>4337</v>
      </c>
      <c r="D4946" t="s">
        <v>6954</v>
      </c>
      <c r="F49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6">
        <f>Tabla_Consulta_desde_proyectos[[#This Row],[PRYRAhoras]]-Tabla_Consulta_desde_proyectos[[#This Row],[Actuales]]</f>
        <v>0</v>
      </c>
      <c r="H4946">
        <f>LEN(Tabla_Consulta_desde_proyectos[[#This Row],[PRYApath]])/5-1</f>
        <v>1</v>
      </c>
    </row>
    <row r="4947" spans="1:8" hidden="1" x14ac:dyDescent="0.3">
      <c r="A4947" t="s">
        <v>6340</v>
      </c>
      <c r="B4947" t="s">
        <v>6418</v>
      </c>
      <c r="C4947" t="s">
        <v>8209</v>
      </c>
      <c r="D4947" t="s">
        <v>8210</v>
      </c>
      <c r="F49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7">
        <f>Tabla_Consulta_desde_proyectos[[#This Row],[PRYRAhoras]]-Tabla_Consulta_desde_proyectos[[#This Row],[Actuales]]</f>
        <v>0</v>
      </c>
      <c r="H4947">
        <f>LEN(Tabla_Consulta_desde_proyectos[[#This Row],[PRYApath]])/5-1</f>
        <v>0</v>
      </c>
    </row>
    <row r="4948" spans="1:8" hidden="1" x14ac:dyDescent="0.3">
      <c r="A4948" t="s">
        <v>6340</v>
      </c>
      <c r="B4948" t="s">
        <v>5029</v>
      </c>
      <c r="C4948" t="s">
        <v>326</v>
      </c>
      <c r="D4948" t="s">
        <v>6396</v>
      </c>
      <c r="F49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8">
        <f>Tabla_Consulta_desde_proyectos[[#This Row],[PRYRAhoras]]-Tabla_Consulta_desde_proyectos[[#This Row],[Actuales]]</f>
        <v>0</v>
      </c>
      <c r="H4948">
        <f>LEN(Tabla_Consulta_desde_proyectos[[#This Row],[PRYApath]])/5-1</f>
        <v>1</v>
      </c>
    </row>
    <row r="4949" spans="1:8" hidden="1" x14ac:dyDescent="0.3">
      <c r="A4949" t="s">
        <v>6340</v>
      </c>
      <c r="B4949" t="s">
        <v>5394</v>
      </c>
      <c r="C4949" t="s">
        <v>1087</v>
      </c>
      <c r="D4949" t="s">
        <v>6397</v>
      </c>
      <c r="F49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49">
        <f>Tabla_Consulta_desde_proyectos[[#This Row],[PRYRAhoras]]-Tabla_Consulta_desde_proyectos[[#This Row],[Actuales]]</f>
        <v>0</v>
      </c>
      <c r="H4949">
        <f>LEN(Tabla_Consulta_desde_proyectos[[#This Row],[PRYApath]])/5-1</f>
        <v>1</v>
      </c>
    </row>
    <row r="4950" spans="1:8" hidden="1" x14ac:dyDescent="0.3">
      <c r="A4950" t="s">
        <v>6340</v>
      </c>
      <c r="B4950" t="s">
        <v>5030</v>
      </c>
      <c r="C4950" t="s">
        <v>1088</v>
      </c>
      <c r="D4950" t="s">
        <v>6398</v>
      </c>
      <c r="F49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0">
        <f>Tabla_Consulta_desde_proyectos[[#This Row],[PRYRAhoras]]-Tabla_Consulta_desde_proyectos[[#This Row],[Actuales]]</f>
        <v>0</v>
      </c>
      <c r="H4950">
        <f>LEN(Tabla_Consulta_desde_proyectos[[#This Row],[PRYApath]])/5-1</f>
        <v>1</v>
      </c>
    </row>
    <row r="4951" spans="1:8" hidden="1" x14ac:dyDescent="0.3">
      <c r="A4951" t="s">
        <v>6340</v>
      </c>
      <c r="B4951" t="s">
        <v>5031</v>
      </c>
      <c r="C4951" t="s">
        <v>1092</v>
      </c>
      <c r="D4951" t="s">
        <v>6399</v>
      </c>
      <c r="F49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1">
        <f>Tabla_Consulta_desde_proyectos[[#This Row],[PRYRAhoras]]-Tabla_Consulta_desde_proyectos[[#This Row],[Actuales]]</f>
        <v>0</v>
      </c>
      <c r="H4951">
        <f>LEN(Tabla_Consulta_desde_proyectos[[#This Row],[PRYApath]])/5-1</f>
        <v>1</v>
      </c>
    </row>
    <row r="4952" spans="1:8" hidden="1" x14ac:dyDescent="0.3">
      <c r="A4952" t="s">
        <v>6340</v>
      </c>
      <c r="B4952" t="s">
        <v>5397</v>
      </c>
      <c r="C4952" t="s">
        <v>1093</v>
      </c>
      <c r="D4952" t="s">
        <v>6400</v>
      </c>
      <c r="F49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2">
        <f>Tabla_Consulta_desde_proyectos[[#This Row],[PRYRAhoras]]-Tabla_Consulta_desde_proyectos[[#This Row],[Actuales]]</f>
        <v>0</v>
      </c>
      <c r="H4952">
        <f>LEN(Tabla_Consulta_desde_proyectos[[#This Row],[PRYApath]])/5-1</f>
        <v>1</v>
      </c>
    </row>
    <row r="4953" spans="1:8" hidden="1" x14ac:dyDescent="0.3">
      <c r="A4953" t="s">
        <v>6340</v>
      </c>
      <c r="B4953" t="s">
        <v>5398</v>
      </c>
      <c r="C4953" t="s">
        <v>1094</v>
      </c>
      <c r="D4953" t="s">
        <v>6401</v>
      </c>
      <c r="F49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3">
        <f>Tabla_Consulta_desde_proyectos[[#This Row],[PRYRAhoras]]-Tabla_Consulta_desde_proyectos[[#This Row],[Actuales]]</f>
        <v>0</v>
      </c>
      <c r="H4953">
        <f>LEN(Tabla_Consulta_desde_proyectos[[#This Row],[PRYApath]])/5-1</f>
        <v>1</v>
      </c>
    </row>
    <row r="4954" spans="1:8" hidden="1" x14ac:dyDescent="0.3">
      <c r="A4954" t="s">
        <v>6340</v>
      </c>
      <c r="B4954" t="s">
        <v>5032</v>
      </c>
      <c r="C4954" t="s">
        <v>3904</v>
      </c>
      <c r="D4954" t="s">
        <v>6402</v>
      </c>
      <c r="F49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4">
        <f>Tabla_Consulta_desde_proyectos[[#This Row],[PRYRAhoras]]-Tabla_Consulta_desde_proyectos[[#This Row],[Actuales]]</f>
        <v>0</v>
      </c>
      <c r="H4954">
        <f>LEN(Tabla_Consulta_desde_proyectos[[#This Row],[PRYApath]])/5-1</f>
        <v>1</v>
      </c>
    </row>
    <row r="4955" spans="1:8" hidden="1" x14ac:dyDescent="0.3">
      <c r="A4955" t="s">
        <v>6340</v>
      </c>
      <c r="B4955" t="s">
        <v>5400</v>
      </c>
      <c r="C4955" t="s">
        <v>3905</v>
      </c>
      <c r="D4955" t="s">
        <v>7228</v>
      </c>
      <c r="F49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5">
        <f>Tabla_Consulta_desde_proyectos[[#This Row],[PRYRAhoras]]-Tabla_Consulta_desde_proyectos[[#This Row],[Actuales]]</f>
        <v>0</v>
      </c>
      <c r="H4955">
        <f>LEN(Tabla_Consulta_desde_proyectos[[#This Row],[PRYApath]])/5-1</f>
        <v>1</v>
      </c>
    </row>
    <row r="4956" spans="1:8" hidden="1" x14ac:dyDescent="0.3">
      <c r="A4956" t="s">
        <v>6340</v>
      </c>
      <c r="B4956" t="s">
        <v>5033</v>
      </c>
      <c r="C4956" t="s">
        <v>4336</v>
      </c>
      <c r="D4956" t="s">
        <v>6405</v>
      </c>
      <c r="F49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6">
        <f>Tabla_Consulta_desde_proyectos[[#This Row],[PRYRAhoras]]-Tabla_Consulta_desde_proyectos[[#This Row],[Actuales]]</f>
        <v>0</v>
      </c>
      <c r="H4956">
        <f>LEN(Tabla_Consulta_desde_proyectos[[#This Row],[PRYApath]])/5-1</f>
        <v>1</v>
      </c>
    </row>
    <row r="4957" spans="1:8" hidden="1" x14ac:dyDescent="0.3">
      <c r="A4957" t="s">
        <v>6340</v>
      </c>
      <c r="B4957" t="s">
        <v>6421</v>
      </c>
      <c r="C4957" t="s">
        <v>4337</v>
      </c>
      <c r="D4957" t="s">
        <v>6954</v>
      </c>
      <c r="F49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7">
        <f>Tabla_Consulta_desde_proyectos[[#This Row],[PRYRAhoras]]-Tabla_Consulta_desde_proyectos[[#This Row],[Actuales]]</f>
        <v>0</v>
      </c>
      <c r="H4957">
        <f>LEN(Tabla_Consulta_desde_proyectos[[#This Row],[PRYApath]])/5-1</f>
        <v>1</v>
      </c>
    </row>
    <row r="4958" spans="1:8" hidden="1" x14ac:dyDescent="0.3">
      <c r="A4958" t="s">
        <v>6340</v>
      </c>
      <c r="B4958" t="s">
        <v>6422</v>
      </c>
      <c r="C4958" t="s">
        <v>8211</v>
      </c>
      <c r="D4958" t="s">
        <v>8212</v>
      </c>
      <c r="F49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8">
        <f>Tabla_Consulta_desde_proyectos[[#This Row],[PRYRAhoras]]-Tabla_Consulta_desde_proyectos[[#This Row],[Actuales]]</f>
        <v>0</v>
      </c>
      <c r="H4958">
        <f>LEN(Tabla_Consulta_desde_proyectos[[#This Row],[PRYApath]])/5-1</f>
        <v>0</v>
      </c>
    </row>
    <row r="4959" spans="1:8" hidden="1" x14ac:dyDescent="0.3">
      <c r="A4959" t="s">
        <v>6340</v>
      </c>
      <c r="B4959" t="s">
        <v>5951</v>
      </c>
      <c r="C4959" t="s">
        <v>326</v>
      </c>
      <c r="D4959" t="s">
        <v>6396</v>
      </c>
      <c r="F49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59">
        <f>Tabla_Consulta_desde_proyectos[[#This Row],[PRYRAhoras]]-Tabla_Consulta_desde_proyectos[[#This Row],[Actuales]]</f>
        <v>0</v>
      </c>
      <c r="H4959">
        <f>LEN(Tabla_Consulta_desde_proyectos[[#This Row],[PRYApath]])/5-1</f>
        <v>1</v>
      </c>
    </row>
    <row r="4960" spans="1:8" hidden="1" x14ac:dyDescent="0.3">
      <c r="A4960" t="s">
        <v>6340</v>
      </c>
      <c r="B4960" t="s">
        <v>5952</v>
      </c>
      <c r="C4960" t="s">
        <v>1087</v>
      </c>
      <c r="D4960" t="s">
        <v>6397</v>
      </c>
      <c r="F49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0">
        <f>Tabla_Consulta_desde_proyectos[[#This Row],[PRYRAhoras]]-Tabla_Consulta_desde_proyectos[[#This Row],[Actuales]]</f>
        <v>0</v>
      </c>
      <c r="H4960">
        <f>LEN(Tabla_Consulta_desde_proyectos[[#This Row],[PRYApath]])/5-1</f>
        <v>1</v>
      </c>
    </row>
    <row r="4961" spans="1:8" hidden="1" x14ac:dyDescent="0.3">
      <c r="A4961" t="s">
        <v>6340</v>
      </c>
      <c r="B4961" t="s">
        <v>5953</v>
      </c>
      <c r="C4961" t="s">
        <v>1088</v>
      </c>
      <c r="D4961" t="s">
        <v>6398</v>
      </c>
      <c r="F49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1">
        <f>Tabla_Consulta_desde_proyectos[[#This Row],[PRYRAhoras]]-Tabla_Consulta_desde_proyectos[[#This Row],[Actuales]]</f>
        <v>0</v>
      </c>
      <c r="H4961">
        <f>LEN(Tabla_Consulta_desde_proyectos[[#This Row],[PRYApath]])/5-1</f>
        <v>1</v>
      </c>
    </row>
    <row r="4962" spans="1:8" hidden="1" x14ac:dyDescent="0.3">
      <c r="A4962" t="s">
        <v>6340</v>
      </c>
      <c r="B4962" t="s">
        <v>5954</v>
      </c>
      <c r="C4962" t="s">
        <v>1092</v>
      </c>
      <c r="D4962" t="s">
        <v>6399</v>
      </c>
      <c r="F49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2">
        <f>Tabla_Consulta_desde_proyectos[[#This Row],[PRYRAhoras]]-Tabla_Consulta_desde_proyectos[[#This Row],[Actuales]]</f>
        <v>0</v>
      </c>
      <c r="H4962">
        <f>LEN(Tabla_Consulta_desde_proyectos[[#This Row],[PRYApath]])/5-1</f>
        <v>1</v>
      </c>
    </row>
    <row r="4963" spans="1:8" hidden="1" x14ac:dyDescent="0.3">
      <c r="A4963" t="s">
        <v>6340</v>
      </c>
      <c r="B4963" t="s">
        <v>5955</v>
      </c>
      <c r="C4963" t="s">
        <v>1093</v>
      </c>
      <c r="D4963" t="s">
        <v>6400</v>
      </c>
      <c r="F49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3">
        <f>Tabla_Consulta_desde_proyectos[[#This Row],[PRYRAhoras]]-Tabla_Consulta_desde_proyectos[[#This Row],[Actuales]]</f>
        <v>0</v>
      </c>
      <c r="H4963">
        <f>LEN(Tabla_Consulta_desde_proyectos[[#This Row],[PRYApath]])/5-1</f>
        <v>1</v>
      </c>
    </row>
    <row r="4964" spans="1:8" hidden="1" x14ac:dyDescent="0.3">
      <c r="A4964" t="s">
        <v>6340</v>
      </c>
      <c r="B4964" t="s">
        <v>5956</v>
      </c>
      <c r="C4964" t="s">
        <v>1094</v>
      </c>
      <c r="D4964" t="s">
        <v>6401</v>
      </c>
      <c r="F49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4">
        <f>Tabla_Consulta_desde_proyectos[[#This Row],[PRYRAhoras]]-Tabla_Consulta_desde_proyectos[[#This Row],[Actuales]]</f>
        <v>0</v>
      </c>
      <c r="H4964">
        <f>LEN(Tabla_Consulta_desde_proyectos[[#This Row],[PRYApath]])/5-1</f>
        <v>1</v>
      </c>
    </row>
    <row r="4965" spans="1:8" hidden="1" x14ac:dyDescent="0.3">
      <c r="A4965" t="s">
        <v>6340</v>
      </c>
      <c r="B4965" t="s">
        <v>5957</v>
      </c>
      <c r="C4965" t="s">
        <v>3904</v>
      </c>
      <c r="D4965" t="s">
        <v>6402</v>
      </c>
      <c r="F49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5">
        <f>Tabla_Consulta_desde_proyectos[[#This Row],[PRYRAhoras]]-Tabla_Consulta_desde_proyectos[[#This Row],[Actuales]]</f>
        <v>0</v>
      </c>
      <c r="H4965">
        <f>LEN(Tabla_Consulta_desde_proyectos[[#This Row],[PRYApath]])/5-1</f>
        <v>1</v>
      </c>
    </row>
    <row r="4966" spans="1:8" hidden="1" x14ac:dyDescent="0.3">
      <c r="A4966" t="s">
        <v>6340</v>
      </c>
      <c r="B4966" t="s">
        <v>5958</v>
      </c>
      <c r="C4966" t="s">
        <v>3905</v>
      </c>
      <c r="D4966" t="s">
        <v>7228</v>
      </c>
      <c r="F49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6">
        <f>Tabla_Consulta_desde_proyectos[[#This Row],[PRYRAhoras]]-Tabla_Consulta_desde_proyectos[[#This Row],[Actuales]]</f>
        <v>0</v>
      </c>
      <c r="H4966">
        <f>LEN(Tabla_Consulta_desde_proyectos[[#This Row],[PRYApath]])/5-1</f>
        <v>1</v>
      </c>
    </row>
    <row r="4967" spans="1:8" hidden="1" x14ac:dyDescent="0.3">
      <c r="A4967" t="s">
        <v>6340</v>
      </c>
      <c r="B4967" t="s">
        <v>6425</v>
      </c>
      <c r="C4967" t="s">
        <v>4336</v>
      </c>
      <c r="D4967" t="s">
        <v>6405</v>
      </c>
      <c r="F49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7">
        <f>Tabla_Consulta_desde_proyectos[[#This Row],[PRYRAhoras]]-Tabla_Consulta_desde_proyectos[[#This Row],[Actuales]]</f>
        <v>0</v>
      </c>
      <c r="H4967">
        <f>LEN(Tabla_Consulta_desde_proyectos[[#This Row],[PRYApath]])/5-1</f>
        <v>1</v>
      </c>
    </row>
    <row r="4968" spans="1:8" hidden="1" x14ac:dyDescent="0.3">
      <c r="A4968" t="s">
        <v>6340</v>
      </c>
      <c r="B4968" t="s">
        <v>6426</v>
      </c>
      <c r="C4968" t="s">
        <v>4337</v>
      </c>
      <c r="D4968" t="s">
        <v>6954</v>
      </c>
      <c r="F49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8">
        <f>Tabla_Consulta_desde_proyectos[[#This Row],[PRYRAhoras]]-Tabla_Consulta_desde_proyectos[[#This Row],[Actuales]]</f>
        <v>0</v>
      </c>
      <c r="H4968">
        <f>LEN(Tabla_Consulta_desde_proyectos[[#This Row],[PRYApath]])/5-1</f>
        <v>1</v>
      </c>
    </row>
    <row r="4969" spans="1:8" hidden="1" x14ac:dyDescent="0.3">
      <c r="A4969" t="s">
        <v>6340</v>
      </c>
      <c r="B4969" t="s">
        <v>6427</v>
      </c>
      <c r="C4969" t="s">
        <v>8213</v>
      </c>
      <c r="D4969" t="s">
        <v>8214</v>
      </c>
      <c r="F49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69">
        <f>Tabla_Consulta_desde_proyectos[[#This Row],[PRYRAhoras]]-Tabla_Consulta_desde_proyectos[[#This Row],[Actuales]]</f>
        <v>0</v>
      </c>
      <c r="H4969">
        <f>LEN(Tabla_Consulta_desde_proyectos[[#This Row],[PRYApath]])/5-1</f>
        <v>0</v>
      </c>
    </row>
    <row r="4970" spans="1:8" hidden="1" x14ac:dyDescent="0.3">
      <c r="A4970" t="s">
        <v>6340</v>
      </c>
      <c r="B4970" t="s">
        <v>6430</v>
      </c>
      <c r="C4970" t="s">
        <v>326</v>
      </c>
      <c r="D4970" t="s">
        <v>6396</v>
      </c>
      <c r="F49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0">
        <f>Tabla_Consulta_desde_proyectos[[#This Row],[PRYRAhoras]]-Tabla_Consulta_desde_proyectos[[#This Row],[Actuales]]</f>
        <v>0</v>
      </c>
      <c r="H4970">
        <f>LEN(Tabla_Consulta_desde_proyectos[[#This Row],[PRYApath]])/5-1</f>
        <v>1</v>
      </c>
    </row>
    <row r="4971" spans="1:8" hidden="1" x14ac:dyDescent="0.3">
      <c r="A4971" t="s">
        <v>6340</v>
      </c>
      <c r="B4971" t="s">
        <v>6431</v>
      </c>
      <c r="C4971" t="s">
        <v>1087</v>
      </c>
      <c r="D4971" t="s">
        <v>6397</v>
      </c>
      <c r="F49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1">
        <f>Tabla_Consulta_desde_proyectos[[#This Row],[PRYRAhoras]]-Tabla_Consulta_desde_proyectos[[#This Row],[Actuales]]</f>
        <v>0</v>
      </c>
      <c r="H4971">
        <f>LEN(Tabla_Consulta_desde_proyectos[[#This Row],[PRYApath]])/5-1</f>
        <v>1</v>
      </c>
    </row>
    <row r="4972" spans="1:8" hidden="1" x14ac:dyDescent="0.3">
      <c r="A4972" t="s">
        <v>6340</v>
      </c>
      <c r="B4972" t="s">
        <v>6136</v>
      </c>
      <c r="C4972" t="s">
        <v>1088</v>
      </c>
      <c r="D4972" t="s">
        <v>6398</v>
      </c>
      <c r="F49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2">
        <f>Tabla_Consulta_desde_proyectos[[#This Row],[PRYRAhoras]]-Tabla_Consulta_desde_proyectos[[#This Row],[Actuales]]</f>
        <v>0</v>
      </c>
      <c r="H4972">
        <f>LEN(Tabla_Consulta_desde_proyectos[[#This Row],[PRYApath]])/5-1</f>
        <v>1</v>
      </c>
    </row>
    <row r="4973" spans="1:8" hidden="1" x14ac:dyDescent="0.3">
      <c r="A4973" t="s">
        <v>6340</v>
      </c>
      <c r="B4973" t="s">
        <v>6137</v>
      </c>
      <c r="C4973" t="s">
        <v>1092</v>
      </c>
      <c r="D4973" t="s">
        <v>6399</v>
      </c>
      <c r="F49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3">
        <f>Tabla_Consulta_desde_proyectos[[#This Row],[PRYRAhoras]]-Tabla_Consulta_desde_proyectos[[#This Row],[Actuales]]</f>
        <v>0</v>
      </c>
      <c r="H4973">
        <f>LEN(Tabla_Consulta_desde_proyectos[[#This Row],[PRYApath]])/5-1</f>
        <v>1</v>
      </c>
    </row>
    <row r="4974" spans="1:8" hidden="1" x14ac:dyDescent="0.3">
      <c r="A4974" t="s">
        <v>6340</v>
      </c>
      <c r="B4974" t="s">
        <v>6432</v>
      </c>
      <c r="C4974" t="s">
        <v>1093</v>
      </c>
      <c r="D4974" t="s">
        <v>6400</v>
      </c>
      <c r="F49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4">
        <f>Tabla_Consulta_desde_proyectos[[#This Row],[PRYRAhoras]]-Tabla_Consulta_desde_proyectos[[#This Row],[Actuales]]</f>
        <v>0</v>
      </c>
      <c r="H4974">
        <f>LEN(Tabla_Consulta_desde_proyectos[[#This Row],[PRYApath]])/5-1</f>
        <v>1</v>
      </c>
    </row>
    <row r="4975" spans="1:8" hidden="1" x14ac:dyDescent="0.3">
      <c r="A4975" t="s">
        <v>6340</v>
      </c>
      <c r="B4975" t="s">
        <v>6433</v>
      </c>
      <c r="C4975" t="s">
        <v>1094</v>
      </c>
      <c r="D4975" t="s">
        <v>6401</v>
      </c>
      <c r="F49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5">
        <f>Tabla_Consulta_desde_proyectos[[#This Row],[PRYRAhoras]]-Tabla_Consulta_desde_proyectos[[#This Row],[Actuales]]</f>
        <v>0</v>
      </c>
      <c r="H4975">
        <f>LEN(Tabla_Consulta_desde_proyectos[[#This Row],[PRYApath]])/5-1</f>
        <v>1</v>
      </c>
    </row>
    <row r="4976" spans="1:8" hidden="1" x14ac:dyDescent="0.3">
      <c r="A4976" t="s">
        <v>6340</v>
      </c>
      <c r="B4976" t="s">
        <v>6434</v>
      </c>
      <c r="C4976" t="s">
        <v>3904</v>
      </c>
      <c r="D4976" t="s">
        <v>6402</v>
      </c>
      <c r="F49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6">
        <f>Tabla_Consulta_desde_proyectos[[#This Row],[PRYRAhoras]]-Tabla_Consulta_desde_proyectos[[#This Row],[Actuales]]</f>
        <v>0</v>
      </c>
      <c r="H4976">
        <f>LEN(Tabla_Consulta_desde_proyectos[[#This Row],[PRYApath]])/5-1</f>
        <v>1</v>
      </c>
    </row>
    <row r="4977" spans="1:8" hidden="1" x14ac:dyDescent="0.3">
      <c r="A4977" t="s">
        <v>6340</v>
      </c>
      <c r="B4977" t="s">
        <v>6435</v>
      </c>
      <c r="C4977" t="s">
        <v>3905</v>
      </c>
      <c r="D4977" t="s">
        <v>7228</v>
      </c>
      <c r="F49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7">
        <f>Tabla_Consulta_desde_proyectos[[#This Row],[PRYRAhoras]]-Tabla_Consulta_desde_proyectos[[#This Row],[Actuales]]</f>
        <v>0</v>
      </c>
      <c r="H4977">
        <f>LEN(Tabla_Consulta_desde_proyectos[[#This Row],[PRYApath]])/5-1</f>
        <v>1</v>
      </c>
    </row>
    <row r="4978" spans="1:8" hidden="1" x14ac:dyDescent="0.3">
      <c r="A4978" t="s">
        <v>6340</v>
      </c>
      <c r="B4978" t="s">
        <v>6436</v>
      </c>
      <c r="C4978" t="s">
        <v>4336</v>
      </c>
      <c r="D4978" t="s">
        <v>6405</v>
      </c>
      <c r="F49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8">
        <f>Tabla_Consulta_desde_proyectos[[#This Row],[PRYRAhoras]]-Tabla_Consulta_desde_proyectos[[#This Row],[Actuales]]</f>
        <v>0</v>
      </c>
      <c r="H4978">
        <f>LEN(Tabla_Consulta_desde_proyectos[[#This Row],[PRYApath]])/5-1</f>
        <v>1</v>
      </c>
    </row>
    <row r="4979" spans="1:8" hidden="1" x14ac:dyDescent="0.3">
      <c r="A4979" t="s">
        <v>6340</v>
      </c>
      <c r="B4979" t="s">
        <v>6437</v>
      </c>
      <c r="C4979" t="s">
        <v>4337</v>
      </c>
      <c r="D4979" t="s">
        <v>6954</v>
      </c>
      <c r="F49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79">
        <f>Tabla_Consulta_desde_proyectos[[#This Row],[PRYRAhoras]]-Tabla_Consulta_desde_proyectos[[#This Row],[Actuales]]</f>
        <v>0</v>
      </c>
      <c r="H4979">
        <f>LEN(Tabla_Consulta_desde_proyectos[[#This Row],[PRYApath]])/5-1</f>
        <v>1</v>
      </c>
    </row>
    <row r="4980" spans="1:8" hidden="1" x14ac:dyDescent="0.3">
      <c r="A4980" t="s">
        <v>6340</v>
      </c>
      <c r="B4980" t="s">
        <v>6438</v>
      </c>
      <c r="C4980" t="s">
        <v>8215</v>
      </c>
      <c r="D4980" t="s">
        <v>8216</v>
      </c>
      <c r="F49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0">
        <f>Tabla_Consulta_desde_proyectos[[#This Row],[PRYRAhoras]]-Tabla_Consulta_desde_proyectos[[#This Row],[Actuales]]</f>
        <v>0</v>
      </c>
      <c r="H4980">
        <f>LEN(Tabla_Consulta_desde_proyectos[[#This Row],[PRYApath]])/5-1</f>
        <v>0</v>
      </c>
    </row>
    <row r="4981" spans="1:8" hidden="1" x14ac:dyDescent="0.3">
      <c r="A4981" t="s">
        <v>6340</v>
      </c>
      <c r="B4981" t="s">
        <v>6441</v>
      </c>
      <c r="C4981" t="s">
        <v>326</v>
      </c>
      <c r="D4981" t="s">
        <v>6396</v>
      </c>
      <c r="F49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1">
        <f>Tabla_Consulta_desde_proyectos[[#This Row],[PRYRAhoras]]-Tabla_Consulta_desde_proyectos[[#This Row],[Actuales]]</f>
        <v>0</v>
      </c>
      <c r="H4981">
        <f>LEN(Tabla_Consulta_desde_proyectos[[#This Row],[PRYApath]])/5-1</f>
        <v>1</v>
      </c>
    </row>
    <row r="4982" spans="1:8" hidden="1" x14ac:dyDescent="0.3">
      <c r="A4982" t="s">
        <v>6340</v>
      </c>
      <c r="B4982" t="s">
        <v>6442</v>
      </c>
      <c r="C4982" t="s">
        <v>1087</v>
      </c>
      <c r="D4982" t="s">
        <v>6397</v>
      </c>
      <c r="F49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2">
        <f>Tabla_Consulta_desde_proyectos[[#This Row],[PRYRAhoras]]-Tabla_Consulta_desde_proyectos[[#This Row],[Actuales]]</f>
        <v>0</v>
      </c>
      <c r="H4982">
        <f>LEN(Tabla_Consulta_desde_proyectos[[#This Row],[PRYApath]])/5-1</f>
        <v>1</v>
      </c>
    </row>
    <row r="4983" spans="1:8" hidden="1" x14ac:dyDescent="0.3">
      <c r="A4983" t="s">
        <v>6340</v>
      </c>
      <c r="B4983" t="s">
        <v>6443</v>
      </c>
      <c r="C4983" t="s">
        <v>1088</v>
      </c>
      <c r="D4983" t="s">
        <v>6398</v>
      </c>
      <c r="F49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3">
        <f>Tabla_Consulta_desde_proyectos[[#This Row],[PRYRAhoras]]-Tabla_Consulta_desde_proyectos[[#This Row],[Actuales]]</f>
        <v>0</v>
      </c>
      <c r="H4983">
        <f>LEN(Tabla_Consulta_desde_proyectos[[#This Row],[PRYApath]])/5-1</f>
        <v>1</v>
      </c>
    </row>
    <row r="4984" spans="1:8" hidden="1" x14ac:dyDescent="0.3">
      <c r="A4984" t="s">
        <v>6340</v>
      </c>
      <c r="B4984" t="s">
        <v>6444</v>
      </c>
      <c r="C4984" t="s">
        <v>1092</v>
      </c>
      <c r="D4984" t="s">
        <v>6399</v>
      </c>
      <c r="F49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4">
        <f>Tabla_Consulta_desde_proyectos[[#This Row],[PRYRAhoras]]-Tabla_Consulta_desde_proyectos[[#This Row],[Actuales]]</f>
        <v>0</v>
      </c>
      <c r="H4984">
        <f>LEN(Tabla_Consulta_desde_proyectos[[#This Row],[PRYApath]])/5-1</f>
        <v>1</v>
      </c>
    </row>
    <row r="4985" spans="1:8" hidden="1" x14ac:dyDescent="0.3">
      <c r="A4985" t="s">
        <v>6340</v>
      </c>
      <c r="B4985" t="s">
        <v>6445</v>
      </c>
      <c r="C4985" t="s">
        <v>1093</v>
      </c>
      <c r="D4985" t="s">
        <v>6400</v>
      </c>
      <c r="F49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5">
        <f>Tabla_Consulta_desde_proyectos[[#This Row],[PRYRAhoras]]-Tabla_Consulta_desde_proyectos[[#This Row],[Actuales]]</f>
        <v>0</v>
      </c>
      <c r="H4985">
        <f>LEN(Tabla_Consulta_desde_proyectos[[#This Row],[PRYApath]])/5-1</f>
        <v>1</v>
      </c>
    </row>
    <row r="4986" spans="1:8" hidden="1" x14ac:dyDescent="0.3">
      <c r="A4986" t="s">
        <v>6340</v>
      </c>
      <c r="B4986" t="s">
        <v>6446</v>
      </c>
      <c r="C4986" t="s">
        <v>1094</v>
      </c>
      <c r="D4986" t="s">
        <v>6401</v>
      </c>
      <c r="F49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6">
        <f>Tabla_Consulta_desde_proyectos[[#This Row],[PRYRAhoras]]-Tabla_Consulta_desde_proyectos[[#This Row],[Actuales]]</f>
        <v>0</v>
      </c>
      <c r="H4986">
        <f>LEN(Tabla_Consulta_desde_proyectos[[#This Row],[PRYApath]])/5-1</f>
        <v>1</v>
      </c>
    </row>
    <row r="4987" spans="1:8" hidden="1" x14ac:dyDescent="0.3">
      <c r="A4987" t="s">
        <v>6340</v>
      </c>
      <c r="B4987" t="s">
        <v>6447</v>
      </c>
      <c r="C4987" t="s">
        <v>3904</v>
      </c>
      <c r="D4987" t="s">
        <v>6402</v>
      </c>
      <c r="F49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7">
        <f>Tabla_Consulta_desde_proyectos[[#This Row],[PRYRAhoras]]-Tabla_Consulta_desde_proyectos[[#This Row],[Actuales]]</f>
        <v>0</v>
      </c>
      <c r="H4987">
        <f>LEN(Tabla_Consulta_desde_proyectos[[#This Row],[PRYApath]])/5-1</f>
        <v>1</v>
      </c>
    </row>
    <row r="4988" spans="1:8" hidden="1" x14ac:dyDescent="0.3">
      <c r="A4988" t="s">
        <v>6340</v>
      </c>
      <c r="B4988" t="s">
        <v>6448</v>
      </c>
      <c r="C4988" t="s">
        <v>3905</v>
      </c>
      <c r="D4988" t="s">
        <v>7228</v>
      </c>
      <c r="F49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8">
        <f>Tabla_Consulta_desde_proyectos[[#This Row],[PRYRAhoras]]-Tabla_Consulta_desde_proyectos[[#This Row],[Actuales]]</f>
        <v>0</v>
      </c>
      <c r="H4988">
        <f>LEN(Tabla_Consulta_desde_proyectos[[#This Row],[PRYApath]])/5-1</f>
        <v>1</v>
      </c>
    </row>
    <row r="4989" spans="1:8" hidden="1" x14ac:dyDescent="0.3">
      <c r="A4989" t="s">
        <v>6340</v>
      </c>
      <c r="B4989" t="s">
        <v>6449</v>
      </c>
      <c r="C4989" t="s">
        <v>4336</v>
      </c>
      <c r="D4989" t="s">
        <v>6405</v>
      </c>
      <c r="F49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89">
        <f>Tabla_Consulta_desde_proyectos[[#This Row],[PRYRAhoras]]-Tabla_Consulta_desde_proyectos[[#This Row],[Actuales]]</f>
        <v>0</v>
      </c>
      <c r="H4989">
        <f>LEN(Tabla_Consulta_desde_proyectos[[#This Row],[PRYApath]])/5-1</f>
        <v>1</v>
      </c>
    </row>
    <row r="4990" spans="1:8" hidden="1" x14ac:dyDescent="0.3">
      <c r="A4990" t="s">
        <v>6340</v>
      </c>
      <c r="B4990" t="s">
        <v>6450</v>
      </c>
      <c r="C4990" t="s">
        <v>4337</v>
      </c>
      <c r="D4990" t="s">
        <v>6954</v>
      </c>
      <c r="F49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0">
        <f>Tabla_Consulta_desde_proyectos[[#This Row],[PRYRAhoras]]-Tabla_Consulta_desde_proyectos[[#This Row],[Actuales]]</f>
        <v>0</v>
      </c>
      <c r="H4990">
        <f>LEN(Tabla_Consulta_desde_proyectos[[#This Row],[PRYApath]])/5-1</f>
        <v>1</v>
      </c>
    </row>
    <row r="4991" spans="1:8" hidden="1" x14ac:dyDescent="0.3">
      <c r="A4991" t="s">
        <v>6340</v>
      </c>
      <c r="B4991" t="s">
        <v>6451</v>
      </c>
      <c r="C4991" t="s">
        <v>8217</v>
      </c>
      <c r="D4991" t="s">
        <v>8218</v>
      </c>
      <c r="F49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1">
        <f>Tabla_Consulta_desde_proyectos[[#This Row],[PRYRAhoras]]-Tabla_Consulta_desde_proyectos[[#This Row],[Actuales]]</f>
        <v>0</v>
      </c>
      <c r="H4991">
        <f>LEN(Tabla_Consulta_desde_proyectos[[#This Row],[PRYApath]])/5-1</f>
        <v>0</v>
      </c>
    </row>
    <row r="4992" spans="1:8" hidden="1" x14ac:dyDescent="0.3">
      <c r="A4992" t="s">
        <v>6340</v>
      </c>
      <c r="B4992" t="s">
        <v>6454</v>
      </c>
      <c r="C4992" t="s">
        <v>326</v>
      </c>
      <c r="D4992" t="s">
        <v>8219</v>
      </c>
      <c r="F49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2">
        <f>Tabla_Consulta_desde_proyectos[[#This Row],[PRYRAhoras]]-Tabla_Consulta_desde_proyectos[[#This Row],[Actuales]]</f>
        <v>0</v>
      </c>
      <c r="H4992">
        <f>LEN(Tabla_Consulta_desde_proyectos[[#This Row],[PRYApath]])/5-1</f>
        <v>1</v>
      </c>
    </row>
    <row r="4993" spans="1:8" hidden="1" x14ac:dyDescent="0.3">
      <c r="A4993" t="s">
        <v>6340</v>
      </c>
      <c r="B4993" t="s">
        <v>6455</v>
      </c>
      <c r="C4993" t="s">
        <v>1087</v>
      </c>
      <c r="D4993" t="s">
        <v>8220</v>
      </c>
      <c r="F49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3">
        <f>Tabla_Consulta_desde_proyectos[[#This Row],[PRYRAhoras]]-Tabla_Consulta_desde_proyectos[[#This Row],[Actuales]]</f>
        <v>0</v>
      </c>
      <c r="H4993">
        <f>LEN(Tabla_Consulta_desde_proyectos[[#This Row],[PRYApath]])/5-1</f>
        <v>1</v>
      </c>
    </row>
    <row r="4994" spans="1:8" hidden="1" x14ac:dyDescent="0.3">
      <c r="A4994" t="s">
        <v>6340</v>
      </c>
      <c r="B4994" t="s">
        <v>6138</v>
      </c>
      <c r="C4994" t="s">
        <v>1088</v>
      </c>
      <c r="D4994" t="s">
        <v>8221</v>
      </c>
      <c r="F49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4">
        <f>Tabla_Consulta_desde_proyectos[[#This Row],[PRYRAhoras]]-Tabla_Consulta_desde_proyectos[[#This Row],[Actuales]]</f>
        <v>0</v>
      </c>
      <c r="H4994">
        <f>LEN(Tabla_Consulta_desde_proyectos[[#This Row],[PRYApath]])/5-1</f>
        <v>1</v>
      </c>
    </row>
    <row r="4995" spans="1:8" hidden="1" x14ac:dyDescent="0.3">
      <c r="A4995" t="s">
        <v>6340</v>
      </c>
      <c r="B4995" t="s">
        <v>6456</v>
      </c>
      <c r="C4995" t="s">
        <v>1092</v>
      </c>
      <c r="D4995" t="s">
        <v>8222</v>
      </c>
      <c r="F49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5">
        <f>Tabla_Consulta_desde_proyectos[[#This Row],[PRYRAhoras]]-Tabla_Consulta_desde_proyectos[[#This Row],[Actuales]]</f>
        <v>0</v>
      </c>
      <c r="H4995">
        <f>LEN(Tabla_Consulta_desde_proyectos[[#This Row],[PRYApath]])/5-1</f>
        <v>1</v>
      </c>
    </row>
    <row r="4996" spans="1:8" hidden="1" x14ac:dyDescent="0.3">
      <c r="A4996" t="s">
        <v>6340</v>
      </c>
      <c r="B4996" t="s">
        <v>6457</v>
      </c>
      <c r="C4996" t="s">
        <v>1093</v>
      </c>
      <c r="D4996" t="s">
        <v>8223</v>
      </c>
      <c r="F49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6">
        <f>Tabla_Consulta_desde_proyectos[[#This Row],[PRYRAhoras]]-Tabla_Consulta_desde_proyectos[[#This Row],[Actuales]]</f>
        <v>0</v>
      </c>
      <c r="H4996">
        <f>LEN(Tabla_Consulta_desde_proyectos[[#This Row],[PRYApath]])/5-1</f>
        <v>1</v>
      </c>
    </row>
    <row r="4997" spans="1:8" hidden="1" x14ac:dyDescent="0.3">
      <c r="A4997" t="s">
        <v>6340</v>
      </c>
      <c r="B4997" t="s">
        <v>6458</v>
      </c>
      <c r="C4997" t="s">
        <v>1094</v>
      </c>
      <c r="D4997" t="s">
        <v>8224</v>
      </c>
      <c r="F49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7">
        <f>Tabla_Consulta_desde_proyectos[[#This Row],[PRYRAhoras]]-Tabla_Consulta_desde_proyectos[[#This Row],[Actuales]]</f>
        <v>0</v>
      </c>
      <c r="H4997">
        <f>LEN(Tabla_Consulta_desde_proyectos[[#This Row],[PRYApath]])/5-1</f>
        <v>1</v>
      </c>
    </row>
    <row r="4998" spans="1:8" hidden="1" x14ac:dyDescent="0.3">
      <c r="A4998" t="s">
        <v>6340</v>
      </c>
      <c r="B4998" t="s">
        <v>6459</v>
      </c>
      <c r="C4998" t="s">
        <v>3904</v>
      </c>
      <c r="D4998" t="s">
        <v>8225</v>
      </c>
      <c r="F49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8">
        <f>Tabla_Consulta_desde_proyectos[[#This Row],[PRYRAhoras]]-Tabla_Consulta_desde_proyectos[[#This Row],[Actuales]]</f>
        <v>0</v>
      </c>
      <c r="H4998">
        <f>LEN(Tabla_Consulta_desde_proyectos[[#This Row],[PRYApath]])/5-1</f>
        <v>1</v>
      </c>
    </row>
    <row r="4999" spans="1:8" hidden="1" x14ac:dyDescent="0.3">
      <c r="A4999" t="s">
        <v>6340</v>
      </c>
      <c r="B4999" t="s">
        <v>6139</v>
      </c>
      <c r="C4999" t="s">
        <v>3905</v>
      </c>
      <c r="D4999" t="s">
        <v>8226</v>
      </c>
      <c r="F49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4999">
        <f>Tabla_Consulta_desde_proyectos[[#This Row],[PRYRAhoras]]-Tabla_Consulta_desde_proyectos[[#This Row],[Actuales]]</f>
        <v>0</v>
      </c>
      <c r="H4999">
        <f>LEN(Tabla_Consulta_desde_proyectos[[#This Row],[PRYApath]])/5-1</f>
        <v>1</v>
      </c>
    </row>
    <row r="5000" spans="1:8" hidden="1" x14ac:dyDescent="0.3">
      <c r="A5000" t="s">
        <v>6340</v>
      </c>
      <c r="B5000" t="s">
        <v>6460</v>
      </c>
      <c r="C5000" t="s">
        <v>4336</v>
      </c>
      <c r="D5000" t="s">
        <v>8227</v>
      </c>
      <c r="F50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0">
        <f>Tabla_Consulta_desde_proyectos[[#This Row],[PRYRAhoras]]-Tabla_Consulta_desde_proyectos[[#This Row],[Actuales]]</f>
        <v>0</v>
      </c>
      <c r="H5000">
        <f>LEN(Tabla_Consulta_desde_proyectos[[#This Row],[PRYApath]])/5-1</f>
        <v>1</v>
      </c>
    </row>
    <row r="5001" spans="1:8" hidden="1" x14ac:dyDescent="0.3">
      <c r="A5001" t="s">
        <v>6340</v>
      </c>
      <c r="B5001" t="s">
        <v>6461</v>
      </c>
      <c r="C5001" t="s">
        <v>4337</v>
      </c>
      <c r="D5001" t="s">
        <v>8228</v>
      </c>
      <c r="F50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1">
        <f>Tabla_Consulta_desde_proyectos[[#This Row],[PRYRAhoras]]-Tabla_Consulta_desde_proyectos[[#This Row],[Actuales]]</f>
        <v>0</v>
      </c>
      <c r="H5001">
        <f>LEN(Tabla_Consulta_desde_proyectos[[#This Row],[PRYApath]])/5-1</f>
        <v>1</v>
      </c>
    </row>
    <row r="5002" spans="1:8" hidden="1" x14ac:dyDescent="0.3">
      <c r="A5002" t="s">
        <v>6340</v>
      </c>
      <c r="B5002" t="s">
        <v>7325</v>
      </c>
      <c r="C5002" t="s">
        <v>4338</v>
      </c>
      <c r="D5002" t="s">
        <v>8229</v>
      </c>
      <c r="F50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2">
        <f>Tabla_Consulta_desde_proyectos[[#This Row],[PRYRAhoras]]-Tabla_Consulta_desde_proyectos[[#This Row],[Actuales]]</f>
        <v>0</v>
      </c>
      <c r="H5002">
        <f>LEN(Tabla_Consulta_desde_proyectos[[#This Row],[PRYApath]])/5-1</f>
        <v>1</v>
      </c>
    </row>
    <row r="5003" spans="1:8" hidden="1" x14ac:dyDescent="0.3">
      <c r="A5003" t="s">
        <v>6340</v>
      </c>
      <c r="B5003" t="s">
        <v>8230</v>
      </c>
      <c r="C5003" t="s">
        <v>4339</v>
      </c>
      <c r="D5003" t="s">
        <v>8231</v>
      </c>
      <c r="F50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3">
        <f>Tabla_Consulta_desde_proyectos[[#This Row],[PRYRAhoras]]-Tabla_Consulta_desde_proyectos[[#This Row],[Actuales]]</f>
        <v>0</v>
      </c>
      <c r="H5003">
        <f>LEN(Tabla_Consulta_desde_proyectos[[#This Row],[PRYApath]])/5-1</f>
        <v>1</v>
      </c>
    </row>
    <row r="5004" spans="1:8" hidden="1" x14ac:dyDescent="0.3">
      <c r="A5004" t="s">
        <v>6340</v>
      </c>
      <c r="B5004" t="s">
        <v>8232</v>
      </c>
      <c r="C5004" t="s">
        <v>4340</v>
      </c>
      <c r="D5004" t="s">
        <v>8233</v>
      </c>
      <c r="F50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4">
        <f>Tabla_Consulta_desde_proyectos[[#This Row],[PRYRAhoras]]-Tabla_Consulta_desde_proyectos[[#This Row],[Actuales]]</f>
        <v>0</v>
      </c>
      <c r="H5004">
        <f>LEN(Tabla_Consulta_desde_proyectos[[#This Row],[PRYApath]])/5-1</f>
        <v>1</v>
      </c>
    </row>
    <row r="5005" spans="1:8" hidden="1" x14ac:dyDescent="0.3">
      <c r="A5005" t="s">
        <v>6340</v>
      </c>
      <c r="B5005" t="s">
        <v>8234</v>
      </c>
      <c r="C5005" t="s">
        <v>4341</v>
      </c>
      <c r="D5005" t="s">
        <v>8235</v>
      </c>
      <c r="F50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5">
        <f>Tabla_Consulta_desde_proyectos[[#This Row],[PRYRAhoras]]-Tabla_Consulta_desde_proyectos[[#This Row],[Actuales]]</f>
        <v>0</v>
      </c>
      <c r="H5005">
        <f>LEN(Tabla_Consulta_desde_proyectos[[#This Row],[PRYApath]])/5-1</f>
        <v>1</v>
      </c>
    </row>
    <row r="5006" spans="1:8" hidden="1" x14ac:dyDescent="0.3">
      <c r="A5006" t="s">
        <v>6340</v>
      </c>
      <c r="B5006" t="s">
        <v>8236</v>
      </c>
      <c r="C5006" t="s">
        <v>4554</v>
      </c>
      <c r="D5006" t="s">
        <v>8237</v>
      </c>
      <c r="F50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6">
        <f>Tabla_Consulta_desde_proyectos[[#This Row],[PRYRAhoras]]-Tabla_Consulta_desde_proyectos[[#This Row],[Actuales]]</f>
        <v>0</v>
      </c>
      <c r="H5006">
        <f>LEN(Tabla_Consulta_desde_proyectos[[#This Row],[PRYApath]])/5-1</f>
        <v>1</v>
      </c>
    </row>
    <row r="5007" spans="1:8" hidden="1" x14ac:dyDescent="0.3">
      <c r="A5007" t="s">
        <v>6340</v>
      </c>
      <c r="B5007" t="s">
        <v>8238</v>
      </c>
      <c r="C5007" t="s">
        <v>7121</v>
      </c>
      <c r="D5007" t="s">
        <v>8239</v>
      </c>
      <c r="F50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7">
        <f>Tabla_Consulta_desde_proyectos[[#This Row],[PRYRAhoras]]-Tabla_Consulta_desde_proyectos[[#This Row],[Actuales]]</f>
        <v>0</v>
      </c>
      <c r="H5007">
        <f>LEN(Tabla_Consulta_desde_proyectos[[#This Row],[PRYApath]])/5-1</f>
        <v>1</v>
      </c>
    </row>
    <row r="5008" spans="1:8" hidden="1" x14ac:dyDescent="0.3">
      <c r="A5008" t="s">
        <v>6340</v>
      </c>
      <c r="B5008" t="s">
        <v>8240</v>
      </c>
      <c r="C5008" t="s">
        <v>4555</v>
      </c>
      <c r="D5008" t="s">
        <v>8241</v>
      </c>
      <c r="F50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8">
        <f>Tabla_Consulta_desde_proyectos[[#This Row],[PRYRAhoras]]-Tabla_Consulta_desde_proyectos[[#This Row],[Actuales]]</f>
        <v>0</v>
      </c>
      <c r="H5008">
        <f>LEN(Tabla_Consulta_desde_proyectos[[#This Row],[PRYApath]])/5-1</f>
        <v>1</v>
      </c>
    </row>
    <row r="5009" spans="1:8" hidden="1" x14ac:dyDescent="0.3">
      <c r="A5009" t="s">
        <v>6340</v>
      </c>
      <c r="B5009" t="s">
        <v>6462</v>
      </c>
      <c r="C5009" t="s">
        <v>8242</v>
      </c>
      <c r="D5009" t="s">
        <v>8243</v>
      </c>
      <c r="F50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09">
        <f>Tabla_Consulta_desde_proyectos[[#This Row],[PRYRAhoras]]-Tabla_Consulta_desde_proyectos[[#This Row],[Actuales]]</f>
        <v>0</v>
      </c>
      <c r="H5009">
        <f>LEN(Tabla_Consulta_desde_proyectos[[#This Row],[PRYApath]])/5-1</f>
        <v>0</v>
      </c>
    </row>
    <row r="5010" spans="1:8" hidden="1" x14ac:dyDescent="0.3">
      <c r="A5010" t="s">
        <v>6340</v>
      </c>
      <c r="B5010" t="s">
        <v>6465</v>
      </c>
      <c r="C5010" t="s">
        <v>326</v>
      </c>
      <c r="D5010" t="s">
        <v>6396</v>
      </c>
      <c r="F50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0">
        <f>Tabla_Consulta_desde_proyectos[[#This Row],[PRYRAhoras]]-Tabla_Consulta_desde_proyectos[[#This Row],[Actuales]]</f>
        <v>0</v>
      </c>
      <c r="H5010">
        <f>LEN(Tabla_Consulta_desde_proyectos[[#This Row],[PRYApath]])/5-1</f>
        <v>1</v>
      </c>
    </row>
    <row r="5011" spans="1:8" hidden="1" x14ac:dyDescent="0.3">
      <c r="A5011" t="s">
        <v>6340</v>
      </c>
      <c r="B5011" t="s">
        <v>6466</v>
      </c>
      <c r="C5011" t="s">
        <v>1087</v>
      </c>
      <c r="D5011" t="s">
        <v>6397</v>
      </c>
      <c r="F50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1">
        <f>Tabla_Consulta_desde_proyectos[[#This Row],[PRYRAhoras]]-Tabla_Consulta_desde_proyectos[[#This Row],[Actuales]]</f>
        <v>0</v>
      </c>
      <c r="H5011">
        <f>LEN(Tabla_Consulta_desde_proyectos[[#This Row],[PRYApath]])/5-1</f>
        <v>1</v>
      </c>
    </row>
    <row r="5012" spans="1:8" hidden="1" x14ac:dyDescent="0.3">
      <c r="A5012" t="s">
        <v>6340</v>
      </c>
      <c r="B5012" t="s">
        <v>6467</v>
      </c>
      <c r="C5012" t="s">
        <v>1088</v>
      </c>
      <c r="D5012" t="s">
        <v>6398</v>
      </c>
      <c r="F50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2">
        <f>Tabla_Consulta_desde_proyectos[[#This Row],[PRYRAhoras]]-Tabla_Consulta_desde_proyectos[[#This Row],[Actuales]]</f>
        <v>0</v>
      </c>
      <c r="H5012">
        <f>LEN(Tabla_Consulta_desde_proyectos[[#This Row],[PRYApath]])/5-1</f>
        <v>1</v>
      </c>
    </row>
    <row r="5013" spans="1:8" hidden="1" x14ac:dyDescent="0.3">
      <c r="A5013" t="s">
        <v>6340</v>
      </c>
      <c r="B5013" t="s">
        <v>5514</v>
      </c>
      <c r="C5013" t="s">
        <v>1092</v>
      </c>
      <c r="D5013" t="s">
        <v>6399</v>
      </c>
      <c r="F50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3">
        <f>Tabla_Consulta_desde_proyectos[[#This Row],[PRYRAhoras]]-Tabla_Consulta_desde_proyectos[[#This Row],[Actuales]]</f>
        <v>0</v>
      </c>
      <c r="H5013">
        <f>LEN(Tabla_Consulta_desde_proyectos[[#This Row],[PRYApath]])/5-1</f>
        <v>1</v>
      </c>
    </row>
    <row r="5014" spans="1:8" hidden="1" x14ac:dyDescent="0.3">
      <c r="A5014" t="s">
        <v>6340</v>
      </c>
      <c r="B5014" t="s">
        <v>5515</v>
      </c>
      <c r="C5014" t="s">
        <v>1093</v>
      </c>
      <c r="D5014" t="s">
        <v>6400</v>
      </c>
      <c r="F50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4">
        <f>Tabla_Consulta_desde_proyectos[[#This Row],[PRYRAhoras]]-Tabla_Consulta_desde_proyectos[[#This Row],[Actuales]]</f>
        <v>0</v>
      </c>
      <c r="H5014">
        <f>LEN(Tabla_Consulta_desde_proyectos[[#This Row],[PRYApath]])/5-1</f>
        <v>1</v>
      </c>
    </row>
    <row r="5015" spans="1:8" hidden="1" x14ac:dyDescent="0.3">
      <c r="A5015" t="s">
        <v>6340</v>
      </c>
      <c r="B5015" t="s">
        <v>6468</v>
      </c>
      <c r="C5015" t="s">
        <v>1094</v>
      </c>
      <c r="D5015" t="s">
        <v>6401</v>
      </c>
      <c r="F50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5">
        <f>Tabla_Consulta_desde_proyectos[[#This Row],[PRYRAhoras]]-Tabla_Consulta_desde_proyectos[[#This Row],[Actuales]]</f>
        <v>0</v>
      </c>
      <c r="H5015">
        <f>LEN(Tabla_Consulta_desde_proyectos[[#This Row],[PRYApath]])/5-1</f>
        <v>1</v>
      </c>
    </row>
    <row r="5016" spans="1:8" hidden="1" x14ac:dyDescent="0.3">
      <c r="A5016" t="s">
        <v>6340</v>
      </c>
      <c r="B5016" t="s">
        <v>6469</v>
      </c>
      <c r="C5016" t="s">
        <v>3904</v>
      </c>
      <c r="D5016" t="s">
        <v>6402</v>
      </c>
      <c r="F50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6">
        <f>Tabla_Consulta_desde_proyectos[[#This Row],[PRYRAhoras]]-Tabla_Consulta_desde_proyectos[[#This Row],[Actuales]]</f>
        <v>0</v>
      </c>
      <c r="H5016">
        <f>LEN(Tabla_Consulta_desde_proyectos[[#This Row],[PRYApath]])/5-1</f>
        <v>1</v>
      </c>
    </row>
    <row r="5017" spans="1:8" hidden="1" x14ac:dyDescent="0.3">
      <c r="A5017" t="s">
        <v>6340</v>
      </c>
      <c r="B5017" t="s">
        <v>6470</v>
      </c>
      <c r="C5017" t="s">
        <v>3905</v>
      </c>
      <c r="D5017" t="s">
        <v>7228</v>
      </c>
      <c r="F50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7">
        <f>Tabla_Consulta_desde_proyectos[[#This Row],[PRYRAhoras]]-Tabla_Consulta_desde_proyectos[[#This Row],[Actuales]]</f>
        <v>0</v>
      </c>
      <c r="H5017">
        <f>LEN(Tabla_Consulta_desde_proyectos[[#This Row],[PRYApath]])/5-1</f>
        <v>1</v>
      </c>
    </row>
    <row r="5018" spans="1:8" hidden="1" x14ac:dyDescent="0.3">
      <c r="A5018" t="s">
        <v>6340</v>
      </c>
      <c r="B5018" t="s">
        <v>6471</v>
      </c>
      <c r="C5018" t="s">
        <v>4336</v>
      </c>
      <c r="D5018" t="s">
        <v>6405</v>
      </c>
      <c r="F50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8">
        <f>Tabla_Consulta_desde_proyectos[[#This Row],[PRYRAhoras]]-Tabla_Consulta_desde_proyectos[[#This Row],[Actuales]]</f>
        <v>0</v>
      </c>
      <c r="H5018">
        <f>LEN(Tabla_Consulta_desde_proyectos[[#This Row],[PRYApath]])/5-1</f>
        <v>1</v>
      </c>
    </row>
    <row r="5019" spans="1:8" hidden="1" x14ac:dyDescent="0.3">
      <c r="A5019" t="s">
        <v>6340</v>
      </c>
      <c r="B5019" t="s">
        <v>6472</v>
      </c>
      <c r="C5019" t="s">
        <v>4337</v>
      </c>
      <c r="D5019" t="s">
        <v>6954</v>
      </c>
      <c r="F50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19">
        <f>Tabla_Consulta_desde_proyectos[[#This Row],[PRYRAhoras]]-Tabla_Consulta_desde_proyectos[[#This Row],[Actuales]]</f>
        <v>0</v>
      </c>
      <c r="H5019">
        <f>LEN(Tabla_Consulta_desde_proyectos[[#This Row],[PRYApath]])/5-1</f>
        <v>1</v>
      </c>
    </row>
    <row r="5020" spans="1:8" hidden="1" x14ac:dyDescent="0.3">
      <c r="A5020" t="s">
        <v>6340</v>
      </c>
      <c r="B5020" t="s">
        <v>6473</v>
      </c>
      <c r="C5020" t="s">
        <v>8244</v>
      </c>
      <c r="D5020" t="s">
        <v>8245</v>
      </c>
      <c r="E5020">
        <v>0.25</v>
      </c>
      <c r="F50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0.25</v>
      </c>
      <c r="G5020">
        <f>Tabla_Consulta_desde_proyectos[[#This Row],[PRYRAhoras]]-Tabla_Consulta_desde_proyectos[[#This Row],[Actuales]]</f>
        <v>0</v>
      </c>
      <c r="H5020">
        <f>LEN(Tabla_Consulta_desde_proyectos[[#This Row],[PRYApath]])/5-1</f>
        <v>0</v>
      </c>
    </row>
    <row r="5021" spans="1:8" hidden="1" x14ac:dyDescent="0.3">
      <c r="A5021" t="s">
        <v>6340</v>
      </c>
      <c r="B5021" t="s">
        <v>5014</v>
      </c>
      <c r="C5021" t="s">
        <v>6387</v>
      </c>
      <c r="D5021" t="s">
        <v>6388</v>
      </c>
      <c r="E5021">
        <v>0.25</v>
      </c>
      <c r="F50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0.25</v>
      </c>
      <c r="G5021">
        <f>Tabla_Consulta_desde_proyectos[[#This Row],[PRYRAhoras]]-Tabla_Consulta_desde_proyectos[[#This Row],[Actuales]]</f>
        <v>0</v>
      </c>
      <c r="H5021">
        <f>LEN(Tabla_Consulta_desde_proyectos[[#This Row],[PRYApath]])/5-1</f>
        <v>1</v>
      </c>
    </row>
    <row r="5022" spans="1:8" hidden="1" x14ac:dyDescent="0.3">
      <c r="A5022" t="s">
        <v>6340</v>
      </c>
      <c r="B5022" t="s">
        <v>8246</v>
      </c>
      <c r="C5022" t="s">
        <v>326</v>
      </c>
      <c r="D5022" t="s">
        <v>6389</v>
      </c>
      <c r="F50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2">
        <f>Tabla_Consulta_desde_proyectos[[#This Row],[PRYRAhoras]]-Tabla_Consulta_desde_proyectos[[#This Row],[Actuales]]</f>
        <v>0</v>
      </c>
      <c r="H5022">
        <f>LEN(Tabla_Consulta_desde_proyectos[[#This Row],[PRYApath]])/5-1</f>
        <v>2</v>
      </c>
    </row>
    <row r="5023" spans="1:8" hidden="1" x14ac:dyDescent="0.3">
      <c r="A5023" t="s">
        <v>6340</v>
      </c>
      <c r="B5023" t="s">
        <v>8247</v>
      </c>
      <c r="C5023" t="s">
        <v>1087</v>
      </c>
      <c r="D5023" t="s">
        <v>6390</v>
      </c>
      <c r="F50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3">
        <f>Tabla_Consulta_desde_proyectos[[#This Row],[PRYRAhoras]]-Tabla_Consulta_desde_proyectos[[#This Row],[Actuales]]</f>
        <v>0</v>
      </c>
      <c r="H5023">
        <f>LEN(Tabla_Consulta_desde_proyectos[[#This Row],[PRYApath]])/5-1</f>
        <v>2</v>
      </c>
    </row>
    <row r="5024" spans="1:8" hidden="1" x14ac:dyDescent="0.3">
      <c r="A5024" t="s">
        <v>6340</v>
      </c>
      <c r="B5024" t="s">
        <v>6341</v>
      </c>
      <c r="C5024" t="s">
        <v>1088</v>
      </c>
      <c r="D5024" t="s">
        <v>6391</v>
      </c>
      <c r="E5024">
        <v>0.25</v>
      </c>
      <c r="F50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0.25</v>
      </c>
      <c r="G5024">
        <f>Tabla_Consulta_desde_proyectos[[#This Row],[PRYRAhoras]]-Tabla_Consulta_desde_proyectos[[#This Row],[Actuales]]</f>
        <v>0</v>
      </c>
      <c r="H5024">
        <f>LEN(Tabla_Consulta_desde_proyectos[[#This Row],[PRYApath]])/5-1</f>
        <v>2</v>
      </c>
    </row>
    <row r="5025" spans="1:8" hidden="1" x14ac:dyDescent="0.3">
      <c r="A5025" t="s">
        <v>6340</v>
      </c>
      <c r="B5025" t="s">
        <v>8248</v>
      </c>
      <c r="C5025" t="s">
        <v>1092</v>
      </c>
      <c r="D5025" t="s">
        <v>7147</v>
      </c>
      <c r="F50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5">
        <f>Tabla_Consulta_desde_proyectos[[#This Row],[PRYRAhoras]]-Tabla_Consulta_desde_proyectos[[#This Row],[Actuales]]</f>
        <v>0</v>
      </c>
      <c r="H5025">
        <f>LEN(Tabla_Consulta_desde_proyectos[[#This Row],[PRYApath]])/5-1</f>
        <v>2</v>
      </c>
    </row>
    <row r="5026" spans="1:8" hidden="1" x14ac:dyDescent="0.3">
      <c r="A5026" t="s">
        <v>6340</v>
      </c>
      <c r="B5026" t="s">
        <v>8249</v>
      </c>
      <c r="C5026" t="s">
        <v>1093</v>
      </c>
      <c r="D5026" t="s">
        <v>4537</v>
      </c>
      <c r="F50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6">
        <f>Tabla_Consulta_desde_proyectos[[#This Row],[PRYRAhoras]]-Tabla_Consulta_desde_proyectos[[#This Row],[Actuales]]</f>
        <v>0</v>
      </c>
      <c r="H5026">
        <f>LEN(Tabla_Consulta_desde_proyectos[[#This Row],[PRYApath]])/5-1</f>
        <v>2</v>
      </c>
    </row>
    <row r="5027" spans="1:8" hidden="1" x14ac:dyDescent="0.3">
      <c r="A5027" t="s">
        <v>6340</v>
      </c>
      <c r="B5027" t="s">
        <v>6485</v>
      </c>
      <c r="C5027" t="s">
        <v>8250</v>
      </c>
      <c r="D5027" t="s">
        <v>8251</v>
      </c>
      <c r="F50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7">
        <f>Tabla_Consulta_desde_proyectos[[#This Row],[PRYRAhoras]]-Tabla_Consulta_desde_proyectos[[#This Row],[Actuales]]</f>
        <v>0</v>
      </c>
      <c r="H5027">
        <f>LEN(Tabla_Consulta_desde_proyectos[[#This Row],[PRYApath]])/5-1</f>
        <v>0</v>
      </c>
    </row>
    <row r="5028" spans="1:8" hidden="1" x14ac:dyDescent="0.3">
      <c r="A5028" t="s">
        <v>6340</v>
      </c>
      <c r="B5028" t="s">
        <v>5015</v>
      </c>
      <c r="C5028" t="s">
        <v>326</v>
      </c>
      <c r="D5028" t="s">
        <v>6396</v>
      </c>
      <c r="F50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8">
        <f>Tabla_Consulta_desde_proyectos[[#This Row],[PRYRAhoras]]-Tabla_Consulta_desde_proyectos[[#This Row],[Actuales]]</f>
        <v>0</v>
      </c>
      <c r="H5028">
        <f>LEN(Tabla_Consulta_desde_proyectos[[#This Row],[PRYApath]])/5-1</f>
        <v>1</v>
      </c>
    </row>
    <row r="5029" spans="1:8" hidden="1" x14ac:dyDescent="0.3">
      <c r="A5029" t="s">
        <v>6340</v>
      </c>
      <c r="B5029" t="s">
        <v>6488</v>
      </c>
      <c r="C5029" t="s">
        <v>1087</v>
      </c>
      <c r="D5029" t="s">
        <v>6397</v>
      </c>
      <c r="F50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29">
        <f>Tabla_Consulta_desde_proyectos[[#This Row],[PRYRAhoras]]-Tabla_Consulta_desde_proyectos[[#This Row],[Actuales]]</f>
        <v>0</v>
      </c>
      <c r="H5029">
        <f>LEN(Tabla_Consulta_desde_proyectos[[#This Row],[PRYApath]])/5-1</f>
        <v>1</v>
      </c>
    </row>
    <row r="5030" spans="1:8" hidden="1" x14ac:dyDescent="0.3">
      <c r="A5030" t="s">
        <v>6340</v>
      </c>
      <c r="B5030" t="s">
        <v>6489</v>
      </c>
      <c r="C5030" t="s">
        <v>1088</v>
      </c>
      <c r="D5030" t="s">
        <v>6398</v>
      </c>
      <c r="F50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0">
        <f>Tabla_Consulta_desde_proyectos[[#This Row],[PRYRAhoras]]-Tabla_Consulta_desde_proyectos[[#This Row],[Actuales]]</f>
        <v>0</v>
      </c>
      <c r="H5030">
        <f>LEN(Tabla_Consulta_desde_proyectos[[#This Row],[PRYApath]])/5-1</f>
        <v>1</v>
      </c>
    </row>
    <row r="5031" spans="1:8" hidden="1" x14ac:dyDescent="0.3">
      <c r="A5031" t="s">
        <v>6340</v>
      </c>
      <c r="B5031" t="s">
        <v>6490</v>
      </c>
      <c r="C5031" t="s">
        <v>1092</v>
      </c>
      <c r="D5031" t="s">
        <v>6399</v>
      </c>
      <c r="F50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1">
        <f>Tabla_Consulta_desde_proyectos[[#This Row],[PRYRAhoras]]-Tabla_Consulta_desde_proyectos[[#This Row],[Actuales]]</f>
        <v>0</v>
      </c>
      <c r="H5031">
        <f>LEN(Tabla_Consulta_desde_proyectos[[#This Row],[PRYApath]])/5-1</f>
        <v>1</v>
      </c>
    </row>
    <row r="5032" spans="1:8" hidden="1" x14ac:dyDescent="0.3">
      <c r="A5032" t="s">
        <v>6340</v>
      </c>
      <c r="B5032" t="s">
        <v>6491</v>
      </c>
      <c r="C5032" t="s">
        <v>1093</v>
      </c>
      <c r="D5032" t="s">
        <v>6400</v>
      </c>
      <c r="F50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2">
        <f>Tabla_Consulta_desde_proyectos[[#This Row],[PRYRAhoras]]-Tabla_Consulta_desde_proyectos[[#This Row],[Actuales]]</f>
        <v>0</v>
      </c>
      <c r="H5032">
        <f>LEN(Tabla_Consulta_desde_proyectos[[#This Row],[PRYApath]])/5-1</f>
        <v>1</v>
      </c>
    </row>
    <row r="5033" spans="1:8" hidden="1" x14ac:dyDescent="0.3">
      <c r="A5033" t="s">
        <v>6340</v>
      </c>
      <c r="B5033" t="s">
        <v>6492</v>
      </c>
      <c r="C5033" t="s">
        <v>1094</v>
      </c>
      <c r="D5033" t="s">
        <v>6401</v>
      </c>
      <c r="F50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3">
        <f>Tabla_Consulta_desde_proyectos[[#This Row],[PRYRAhoras]]-Tabla_Consulta_desde_proyectos[[#This Row],[Actuales]]</f>
        <v>0</v>
      </c>
      <c r="H5033">
        <f>LEN(Tabla_Consulta_desde_proyectos[[#This Row],[PRYApath]])/5-1</f>
        <v>1</v>
      </c>
    </row>
    <row r="5034" spans="1:8" hidden="1" x14ac:dyDescent="0.3">
      <c r="A5034" t="s">
        <v>6340</v>
      </c>
      <c r="B5034" t="s">
        <v>5024</v>
      </c>
      <c r="C5034" t="s">
        <v>3904</v>
      </c>
      <c r="D5034" t="s">
        <v>6402</v>
      </c>
      <c r="F50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4">
        <f>Tabla_Consulta_desde_proyectos[[#This Row],[PRYRAhoras]]-Tabla_Consulta_desde_proyectos[[#This Row],[Actuales]]</f>
        <v>0</v>
      </c>
      <c r="H5034">
        <f>LEN(Tabla_Consulta_desde_proyectos[[#This Row],[PRYApath]])/5-1</f>
        <v>1</v>
      </c>
    </row>
    <row r="5035" spans="1:8" hidden="1" x14ac:dyDescent="0.3">
      <c r="A5035" t="s">
        <v>6340</v>
      </c>
      <c r="B5035" t="s">
        <v>6493</v>
      </c>
      <c r="C5035" t="s">
        <v>3905</v>
      </c>
      <c r="D5035" t="s">
        <v>6403</v>
      </c>
      <c r="F50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5">
        <f>Tabla_Consulta_desde_proyectos[[#This Row],[PRYRAhoras]]-Tabla_Consulta_desde_proyectos[[#This Row],[Actuales]]</f>
        <v>0</v>
      </c>
      <c r="H5035">
        <f>LEN(Tabla_Consulta_desde_proyectos[[#This Row],[PRYApath]])/5-1</f>
        <v>1</v>
      </c>
    </row>
    <row r="5036" spans="1:8" hidden="1" x14ac:dyDescent="0.3">
      <c r="A5036" t="s">
        <v>6340</v>
      </c>
      <c r="B5036" t="s">
        <v>6494</v>
      </c>
      <c r="C5036" t="s">
        <v>4336</v>
      </c>
      <c r="D5036" t="s">
        <v>6405</v>
      </c>
      <c r="F50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6">
        <f>Tabla_Consulta_desde_proyectos[[#This Row],[PRYRAhoras]]-Tabla_Consulta_desde_proyectos[[#This Row],[Actuales]]</f>
        <v>0</v>
      </c>
      <c r="H5036">
        <f>LEN(Tabla_Consulta_desde_proyectos[[#This Row],[PRYApath]])/5-1</f>
        <v>1</v>
      </c>
    </row>
    <row r="5037" spans="1:8" hidden="1" x14ac:dyDescent="0.3">
      <c r="A5037" t="s">
        <v>6340</v>
      </c>
      <c r="B5037" t="s">
        <v>6495</v>
      </c>
      <c r="C5037" t="s">
        <v>4337</v>
      </c>
      <c r="D5037" t="s">
        <v>6407</v>
      </c>
      <c r="F50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7">
        <f>Tabla_Consulta_desde_proyectos[[#This Row],[PRYRAhoras]]-Tabla_Consulta_desde_proyectos[[#This Row],[Actuales]]</f>
        <v>0</v>
      </c>
      <c r="H5037">
        <f>LEN(Tabla_Consulta_desde_proyectos[[#This Row],[PRYApath]])/5-1</f>
        <v>1</v>
      </c>
    </row>
    <row r="5038" spans="1:8" hidden="1" x14ac:dyDescent="0.3">
      <c r="A5038" t="s">
        <v>6340</v>
      </c>
      <c r="B5038" t="s">
        <v>6522</v>
      </c>
      <c r="C5038" t="s">
        <v>8252</v>
      </c>
      <c r="D5038" t="s">
        <v>8253</v>
      </c>
      <c r="F50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8">
        <f>Tabla_Consulta_desde_proyectos[[#This Row],[PRYRAhoras]]-Tabla_Consulta_desde_proyectos[[#This Row],[Actuales]]</f>
        <v>0</v>
      </c>
      <c r="H5038">
        <f>LEN(Tabla_Consulta_desde_proyectos[[#This Row],[PRYApath]])/5-1</f>
        <v>0</v>
      </c>
    </row>
    <row r="5039" spans="1:8" hidden="1" x14ac:dyDescent="0.3">
      <c r="A5039" t="s">
        <v>6340</v>
      </c>
      <c r="B5039" t="s">
        <v>6525</v>
      </c>
      <c r="C5039" t="s">
        <v>326</v>
      </c>
      <c r="D5039" t="s">
        <v>6396</v>
      </c>
      <c r="F50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39">
        <f>Tabla_Consulta_desde_proyectos[[#This Row],[PRYRAhoras]]-Tabla_Consulta_desde_proyectos[[#This Row],[Actuales]]</f>
        <v>0</v>
      </c>
      <c r="H5039">
        <f>LEN(Tabla_Consulta_desde_proyectos[[#This Row],[PRYApath]])/5-1</f>
        <v>1</v>
      </c>
    </row>
    <row r="5040" spans="1:8" hidden="1" x14ac:dyDescent="0.3">
      <c r="A5040" t="s">
        <v>6340</v>
      </c>
      <c r="B5040" t="s">
        <v>6526</v>
      </c>
      <c r="C5040" t="s">
        <v>1087</v>
      </c>
      <c r="D5040" t="s">
        <v>6397</v>
      </c>
      <c r="F50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0">
        <f>Tabla_Consulta_desde_proyectos[[#This Row],[PRYRAhoras]]-Tabla_Consulta_desde_proyectos[[#This Row],[Actuales]]</f>
        <v>0</v>
      </c>
      <c r="H5040">
        <f>LEN(Tabla_Consulta_desde_proyectos[[#This Row],[PRYApath]])/5-1</f>
        <v>1</v>
      </c>
    </row>
    <row r="5041" spans="1:8" hidden="1" x14ac:dyDescent="0.3">
      <c r="A5041" t="s">
        <v>6340</v>
      </c>
      <c r="B5041" t="s">
        <v>6527</v>
      </c>
      <c r="C5041" t="s">
        <v>1088</v>
      </c>
      <c r="D5041" t="s">
        <v>6398</v>
      </c>
      <c r="F50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1">
        <f>Tabla_Consulta_desde_proyectos[[#This Row],[PRYRAhoras]]-Tabla_Consulta_desde_proyectos[[#This Row],[Actuales]]</f>
        <v>0</v>
      </c>
      <c r="H5041">
        <f>LEN(Tabla_Consulta_desde_proyectos[[#This Row],[PRYApath]])/5-1</f>
        <v>1</v>
      </c>
    </row>
    <row r="5042" spans="1:8" hidden="1" x14ac:dyDescent="0.3">
      <c r="A5042" t="s">
        <v>6340</v>
      </c>
      <c r="B5042" t="s">
        <v>6528</v>
      </c>
      <c r="C5042" t="s">
        <v>1092</v>
      </c>
      <c r="D5042" t="s">
        <v>6399</v>
      </c>
      <c r="F50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2">
        <f>Tabla_Consulta_desde_proyectos[[#This Row],[PRYRAhoras]]-Tabla_Consulta_desde_proyectos[[#This Row],[Actuales]]</f>
        <v>0</v>
      </c>
      <c r="H5042">
        <f>LEN(Tabla_Consulta_desde_proyectos[[#This Row],[PRYApath]])/5-1</f>
        <v>1</v>
      </c>
    </row>
    <row r="5043" spans="1:8" hidden="1" x14ac:dyDescent="0.3">
      <c r="A5043" t="s">
        <v>6340</v>
      </c>
      <c r="B5043" t="s">
        <v>6529</v>
      </c>
      <c r="C5043" t="s">
        <v>1093</v>
      </c>
      <c r="D5043" t="s">
        <v>6400</v>
      </c>
      <c r="F50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3">
        <f>Tabla_Consulta_desde_proyectos[[#This Row],[PRYRAhoras]]-Tabla_Consulta_desde_proyectos[[#This Row],[Actuales]]</f>
        <v>0</v>
      </c>
      <c r="H5043">
        <f>LEN(Tabla_Consulta_desde_proyectos[[#This Row],[PRYApath]])/5-1</f>
        <v>1</v>
      </c>
    </row>
    <row r="5044" spans="1:8" hidden="1" x14ac:dyDescent="0.3">
      <c r="A5044" t="s">
        <v>6340</v>
      </c>
      <c r="B5044" t="s">
        <v>6530</v>
      </c>
      <c r="C5044" t="s">
        <v>1094</v>
      </c>
      <c r="D5044" t="s">
        <v>6401</v>
      </c>
      <c r="F50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4">
        <f>Tabla_Consulta_desde_proyectos[[#This Row],[PRYRAhoras]]-Tabla_Consulta_desde_proyectos[[#This Row],[Actuales]]</f>
        <v>0</v>
      </c>
      <c r="H5044">
        <f>LEN(Tabla_Consulta_desde_proyectos[[#This Row],[PRYApath]])/5-1</f>
        <v>1</v>
      </c>
    </row>
    <row r="5045" spans="1:8" hidden="1" x14ac:dyDescent="0.3">
      <c r="A5045" t="s">
        <v>6340</v>
      </c>
      <c r="B5045" t="s">
        <v>6531</v>
      </c>
      <c r="C5045" t="s">
        <v>3904</v>
      </c>
      <c r="D5045" t="s">
        <v>6402</v>
      </c>
      <c r="F50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5">
        <f>Tabla_Consulta_desde_proyectos[[#This Row],[PRYRAhoras]]-Tabla_Consulta_desde_proyectos[[#This Row],[Actuales]]</f>
        <v>0</v>
      </c>
      <c r="H5045">
        <f>LEN(Tabla_Consulta_desde_proyectos[[#This Row],[PRYApath]])/5-1</f>
        <v>1</v>
      </c>
    </row>
    <row r="5046" spans="1:8" hidden="1" x14ac:dyDescent="0.3">
      <c r="A5046" t="s">
        <v>6340</v>
      </c>
      <c r="B5046" t="s">
        <v>6532</v>
      </c>
      <c r="C5046" t="s">
        <v>3905</v>
      </c>
      <c r="D5046" t="s">
        <v>6403</v>
      </c>
      <c r="F50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6">
        <f>Tabla_Consulta_desde_proyectos[[#This Row],[PRYRAhoras]]-Tabla_Consulta_desde_proyectos[[#This Row],[Actuales]]</f>
        <v>0</v>
      </c>
      <c r="H5046">
        <f>LEN(Tabla_Consulta_desde_proyectos[[#This Row],[PRYApath]])/5-1</f>
        <v>1</v>
      </c>
    </row>
    <row r="5047" spans="1:8" hidden="1" x14ac:dyDescent="0.3">
      <c r="A5047" t="s">
        <v>6340</v>
      </c>
      <c r="B5047" t="s">
        <v>6533</v>
      </c>
      <c r="C5047" t="s">
        <v>4336</v>
      </c>
      <c r="D5047" t="s">
        <v>6405</v>
      </c>
      <c r="F50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7">
        <f>Tabla_Consulta_desde_proyectos[[#This Row],[PRYRAhoras]]-Tabla_Consulta_desde_proyectos[[#This Row],[Actuales]]</f>
        <v>0</v>
      </c>
      <c r="H5047">
        <f>LEN(Tabla_Consulta_desde_proyectos[[#This Row],[PRYApath]])/5-1</f>
        <v>1</v>
      </c>
    </row>
    <row r="5048" spans="1:8" hidden="1" x14ac:dyDescent="0.3">
      <c r="A5048" t="s">
        <v>6340</v>
      </c>
      <c r="B5048" t="s">
        <v>6534</v>
      </c>
      <c r="C5048" t="s">
        <v>4337</v>
      </c>
      <c r="D5048" t="s">
        <v>6407</v>
      </c>
      <c r="F50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8">
        <f>Tabla_Consulta_desde_proyectos[[#This Row],[PRYRAhoras]]-Tabla_Consulta_desde_proyectos[[#This Row],[Actuales]]</f>
        <v>0</v>
      </c>
      <c r="H5048">
        <f>LEN(Tabla_Consulta_desde_proyectos[[#This Row],[PRYApath]])/5-1</f>
        <v>1</v>
      </c>
    </row>
    <row r="5049" spans="1:8" hidden="1" x14ac:dyDescent="0.3">
      <c r="A5049" t="s">
        <v>6340</v>
      </c>
      <c r="B5049" t="s">
        <v>6535</v>
      </c>
      <c r="C5049" t="s">
        <v>8254</v>
      </c>
      <c r="D5049" t="s">
        <v>8255</v>
      </c>
      <c r="F50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49">
        <f>Tabla_Consulta_desde_proyectos[[#This Row],[PRYRAhoras]]-Tabla_Consulta_desde_proyectos[[#This Row],[Actuales]]</f>
        <v>0</v>
      </c>
      <c r="H5049">
        <f>LEN(Tabla_Consulta_desde_proyectos[[#This Row],[PRYApath]])/5-1</f>
        <v>0</v>
      </c>
    </row>
    <row r="5050" spans="1:8" hidden="1" x14ac:dyDescent="0.3">
      <c r="A5050" t="s">
        <v>6340</v>
      </c>
      <c r="B5050" t="s">
        <v>6538</v>
      </c>
      <c r="C5050" t="s">
        <v>326</v>
      </c>
      <c r="D5050" t="s">
        <v>6396</v>
      </c>
      <c r="F50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0">
        <f>Tabla_Consulta_desde_proyectos[[#This Row],[PRYRAhoras]]-Tabla_Consulta_desde_proyectos[[#This Row],[Actuales]]</f>
        <v>0</v>
      </c>
      <c r="H5050">
        <f>LEN(Tabla_Consulta_desde_proyectos[[#This Row],[PRYApath]])/5-1</f>
        <v>1</v>
      </c>
    </row>
    <row r="5051" spans="1:8" hidden="1" x14ac:dyDescent="0.3">
      <c r="A5051" t="s">
        <v>6340</v>
      </c>
      <c r="B5051" t="s">
        <v>6539</v>
      </c>
      <c r="C5051" t="s">
        <v>1087</v>
      </c>
      <c r="D5051" t="s">
        <v>6397</v>
      </c>
      <c r="F50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1">
        <f>Tabla_Consulta_desde_proyectos[[#This Row],[PRYRAhoras]]-Tabla_Consulta_desde_proyectos[[#This Row],[Actuales]]</f>
        <v>0</v>
      </c>
      <c r="H5051">
        <f>LEN(Tabla_Consulta_desde_proyectos[[#This Row],[PRYApath]])/5-1</f>
        <v>1</v>
      </c>
    </row>
    <row r="5052" spans="1:8" hidden="1" x14ac:dyDescent="0.3">
      <c r="A5052" t="s">
        <v>6340</v>
      </c>
      <c r="B5052" t="s">
        <v>6540</v>
      </c>
      <c r="C5052" t="s">
        <v>1088</v>
      </c>
      <c r="D5052" t="s">
        <v>6398</v>
      </c>
      <c r="F50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2">
        <f>Tabla_Consulta_desde_proyectos[[#This Row],[PRYRAhoras]]-Tabla_Consulta_desde_proyectos[[#This Row],[Actuales]]</f>
        <v>0</v>
      </c>
      <c r="H5052">
        <f>LEN(Tabla_Consulta_desde_proyectos[[#This Row],[PRYApath]])/5-1</f>
        <v>1</v>
      </c>
    </row>
    <row r="5053" spans="1:8" hidden="1" x14ac:dyDescent="0.3">
      <c r="A5053" t="s">
        <v>6340</v>
      </c>
      <c r="B5053" t="s">
        <v>6541</v>
      </c>
      <c r="C5053" t="s">
        <v>1092</v>
      </c>
      <c r="D5053" t="s">
        <v>6399</v>
      </c>
      <c r="F50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3">
        <f>Tabla_Consulta_desde_proyectos[[#This Row],[PRYRAhoras]]-Tabla_Consulta_desde_proyectos[[#This Row],[Actuales]]</f>
        <v>0</v>
      </c>
      <c r="H5053">
        <f>LEN(Tabla_Consulta_desde_proyectos[[#This Row],[PRYApath]])/5-1</f>
        <v>1</v>
      </c>
    </row>
    <row r="5054" spans="1:8" hidden="1" x14ac:dyDescent="0.3">
      <c r="A5054" t="s">
        <v>6340</v>
      </c>
      <c r="B5054" t="s">
        <v>6542</v>
      </c>
      <c r="C5054" t="s">
        <v>1093</v>
      </c>
      <c r="D5054" t="s">
        <v>6400</v>
      </c>
      <c r="F50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4">
        <f>Tabla_Consulta_desde_proyectos[[#This Row],[PRYRAhoras]]-Tabla_Consulta_desde_proyectos[[#This Row],[Actuales]]</f>
        <v>0</v>
      </c>
      <c r="H5054">
        <f>LEN(Tabla_Consulta_desde_proyectos[[#This Row],[PRYApath]])/5-1</f>
        <v>1</v>
      </c>
    </row>
    <row r="5055" spans="1:8" hidden="1" x14ac:dyDescent="0.3">
      <c r="A5055" t="s">
        <v>6340</v>
      </c>
      <c r="B5055" t="s">
        <v>6543</v>
      </c>
      <c r="C5055" t="s">
        <v>1094</v>
      </c>
      <c r="D5055" t="s">
        <v>6401</v>
      </c>
      <c r="F50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5">
        <f>Tabla_Consulta_desde_proyectos[[#This Row],[PRYRAhoras]]-Tabla_Consulta_desde_proyectos[[#This Row],[Actuales]]</f>
        <v>0</v>
      </c>
      <c r="H5055">
        <f>LEN(Tabla_Consulta_desde_proyectos[[#This Row],[PRYApath]])/5-1</f>
        <v>1</v>
      </c>
    </row>
    <row r="5056" spans="1:8" hidden="1" x14ac:dyDescent="0.3">
      <c r="A5056" t="s">
        <v>6340</v>
      </c>
      <c r="B5056" t="s">
        <v>6544</v>
      </c>
      <c r="C5056" t="s">
        <v>3904</v>
      </c>
      <c r="D5056" t="s">
        <v>6402</v>
      </c>
      <c r="F50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6">
        <f>Tabla_Consulta_desde_proyectos[[#This Row],[PRYRAhoras]]-Tabla_Consulta_desde_proyectos[[#This Row],[Actuales]]</f>
        <v>0</v>
      </c>
      <c r="H5056">
        <f>LEN(Tabla_Consulta_desde_proyectos[[#This Row],[PRYApath]])/5-1</f>
        <v>1</v>
      </c>
    </row>
    <row r="5057" spans="1:8" hidden="1" x14ac:dyDescent="0.3">
      <c r="A5057" t="s">
        <v>6340</v>
      </c>
      <c r="B5057" t="s">
        <v>6545</v>
      </c>
      <c r="C5057" t="s">
        <v>3905</v>
      </c>
      <c r="D5057" t="s">
        <v>6403</v>
      </c>
      <c r="F50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7">
        <f>Tabla_Consulta_desde_proyectos[[#This Row],[PRYRAhoras]]-Tabla_Consulta_desde_proyectos[[#This Row],[Actuales]]</f>
        <v>0</v>
      </c>
      <c r="H5057">
        <f>LEN(Tabla_Consulta_desde_proyectos[[#This Row],[PRYApath]])/5-1</f>
        <v>1</v>
      </c>
    </row>
    <row r="5058" spans="1:8" hidden="1" x14ac:dyDescent="0.3">
      <c r="A5058" t="s">
        <v>6340</v>
      </c>
      <c r="B5058" t="s">
        <v>6546</v>
      </c>
      <c r="C5058" t="s">
        <v>4336</v>
      </c>
      <c r="D5058" t="s">
        <v>6405</v>
      </c>
      <c r="F50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8">
        <f>Tabla_Consulta_desde_proyectos[[#This Row],[PRYRAhoras]]-Tabla_Consulta_desde_proyectos[[#This Row],[Actuales]]</f>
        <v>0</v>
      </c>
      <c r="H5058">
        <f>LEN(Tabla_Consulta_desde_proyectos[[#This Row],[PRYApath]])/5-1</f>
        <v>1</v>
      </c>
    </row>
    <row r="5059" spans="1:8" hidden="1" x14ac:dyDescent="0.3">
      <c r="A5059" t="s">
        <v>6340</v>
      </c>
      <c r="B5059" t="s">
        <v>6547</v>
      </c>
      <c r="C5059" t="s">
        <v>4337</v>
      </c>
      <c r="D5059" t="s">
        <v>6407</v>
      </c>
      <c r="F50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59">
        <f>Tabla_Consulta_desde_proyectos[[#This Row],[PRYRAhoras]]-Tabla_Consulta_desde_proyectos[[#This Row],[Actuales]]</f>
        <v>0</v>
      </c>
      <c r="H5059">
        <f>LEN(Tabla_Consulta_desde_proyectos[[#This Row],[PRYApath]])/5-1</f>
        <v>1</v>
      </c>
    </row>
    <row r="5060" spans="1:8" hidden="1" x14ac:dyDescent="0.3">
      <c r="A5060" t="s">
        <v>6340</v>
      </c>
      <c r="B5060" t="s">
        <v>6548</v>
      </c>
      <c r="C5060" t="s">
        <v>8256</v>
      </c>
      <c r="D5060" t="s">
        <v>8257</v>
      </c>
      <c r="F50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0">
        <f>Tabla_Consulta_desde_proyectos[[#This Row],[PRYRAhoras]]-Tabla_Consulta_desde_proyectos[[#This Row],[Actuales]]</f>
        <v>0</v>
      </c>
      <c r="H5060">
        <f>LEN(Tabla_Consulta_desde_proyectos[[#This Row],[PRYApath]])/5-1</f>
        <v>0</v>
      </c>
    </row>
    <row r="5061" spans="1:8" hidden="1" x14ac:dyDescent="0.3">
      <c r="A5061" t="s">
        <v>6340</v>
      </c>
      <c r="B5061" t="s">
        <v>6551</v>
      </c>
      <c r="C5061" t="s">
        <v>326</v>
      </c>
      <c r="D5061" t="s">
        <v>6396</v>
      </c>
      <c r="F50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1">
        <f>Tabla_Consulta_desde_proyectos[[#This Row],[PRYRAhoras]]-Tabla_Consulta_desde_proyectos[[#This Row],[Actuales]]</f>
        <v>0</v>
      </c>
      <c r="H5061">
        <f>LEN(Tabla_Consulta_desde_proyectos[[#This Row],[PRYApath]])/5-1</f>
        <v>1</v>
      </c>
    </row>
    <row r="5062" spans="1:8" hidden="1" x14ac:dyDescent="0.3">
      <c r="A5062" t="s">
        <v>6340</v>
      </c>
      <c r="B5062" t="s">
        <v>6552</v>
      </c>
      <c r="C5062" t="s">
        <v>1087</v>
      </c>
      <c r="D5062" t="s">
        <v>6397</v>
      </c>
      <c r="F50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2">
        <f>Tabla_Consulta_desde_proyectos[[#This Row],[PRYRAhoras]]-Tabla_Consulta_desde_proyectos[[#This Row],[Actuales]]</f>
        <v>0</v>
      </c>
      <c r="H5062">
        <f>LEN(Tabla_Consulta_desde_proyectos[[#This Row],[PRYApath]])/5-1</f>
        <v>1</v>
      </c>
    </row>
    <row r="5063" spans="1:8" hidden="1" x14ac:dyDescent="0.3">
      <c r="A5063" t="s">
        <v>6340</v>
      </c>
      <c r="B5063" t="s">
        <v>6553</v>
      </c>
      <c r="C5063" t="s">
        <v>1088</v>
      </c>
      <c r="D5063" t="s">
        <v>6398</v>
      </c>
      <c r="F50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3">
        <f>Tabla_Consulta_desde_proyectos[[#This Row],[PRYRAhoras]]-Tabla_Consulta_desde_proyectos[[#This Row],[Actuales]]</f>
        <v>0</v>
      </c>
      <c r="H5063">
        <f>LEN(Tabla_Consulta_desde_proyectos[[#This Row],[PRYApath]])/5-1</f>
        <v>1</v>
      </c>
    </row>
    <row r="5064" spans="1:8" hidden="1" x14ac:dyDescent="0.3">
      <c r="A5064" t="s">
        <v>6340</v>
      </c>
      <c r="B5064" t="s">
        <v>6554</v>
      </c>
      <c r="C5064" t="s">
        <v>1092</v>
      </c>
      <c r="D5064" t="s">
        <v>6399</v>
      </c>
      <c r="F50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4">
        <f>Tabla_Consulta_desde_proyectos[[#This Row],[PRYRAhoras]]-Tabla_Consulta_desde_proyectos[[#This Row],[Actuales]]</f>
        <v>0</v>
      </c>
      <c r="H5064">
        <f>LEN(Tabla_Consulta_desde_proyectos[[#This Row],[PRYApath]])/5-1</f>
        <v>1</v>
      </c>
    </row>
    <row r="5065" spans="1:8" hidden="1" x14ac:dyDescent="0.3">
      <c r="A5065" t="s">
        <v>6340</v>
      </c>
      <c r="B5065" t="s">
        <v>6555</v>
      </c>
      <c r="C5065" t="s">
        <v>1093</v>
      </c>
      <c r="D5065" t="s">
        <v>6400</v>
      </c>
      <c r="F50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5">
        <f>Tabla_Consulta_desde_proyectos[[#This Row],[PRYRAhoras]]-Tabla_Consulta_desde_proyectos[[#This Row],[Actuales]]</f>
        <v>0</v>
      </c>
      <c r="H5065">
        <f>LEN(Tabla_Consulta_desde_proyectos[[#This Row],[PRYApath]])/5-1</f>
        <v>1</v>
      </c>
    </row>
    <row r="5066" spans="1:8" hidden="1" x14ac:dyDescent="0.3">
      <c r="A5066" t="s">
        <v>6340</v>
      </c>
      <c r="B5066" t="s">
        <v>6556</v>
      </c>
      <c r="C5066" t="s">
        <v>1094</v>
      </c>
      <c r="D5066" t="s">
        <v>6401</v>
      </c>
      <c r="F50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6">
        <f>Tabla_Consulta_desde_proyectos[[#This Row],[PRYRAhoras]]-Tabla_Consulta_desde_proyectos[[#This Row],[Actuales]]</f>
        <v>0</v>
      </c>
      <c r="H5066">
        <f>LEN(Tabla_Consulta_desde_proyectos[[#This Row],[PRYApath]])/5-1</f>
        <v>1</v>
      </c>
    </row>
    <row r="5067" spans="1:8" hidden="1" x14ac:dyDescent="0.3">
      <c r="A5067" t="s">
        <v>6340</v>
      </c>
      <c r="B5067" t="s">
        <v>6557</v>
      </c>
      <c r="C5067" t="s">
        <v>3904</v>
      </c>
      <c r="D5067" t="s">
        <v>6402</v>
      </c>
      <c r="F50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7">
        <f>Tabla_Consulta_desde_proyectos[[#This Row],[PRYRAhoras]]-Tabla_Consulta_desde_proyectos[[#This Row],[Actuales]]</f>
        <v>0</v>
      </c>
      <c r="H5067">
        <f>LEN(Tabla_Consulta_desde_proyectos[[#This Row],[PRYApath]])/5-1</f>
        <v>1</v>
      </c>
    </row>
    <row r="5068" spans="1:8" hidden="1" x14ac:dyDescent="0.3">
      <c r="A5068" t="s">
        <v>6340</v>
      </c>
      <c r="B5068" t="s">
        <v>6558</v>
      </c>
      <c r="C5068" t="s">
        <v>3905</v>
      </c>
      <c r="D5068" t="s">
        <v>6403</v>
      </c>
      <c r="F50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8">
        <f>Tabla_Consulta_desde_proyectos[[#This Row],[PRYRAhoras]]-Tabla_Consulta_desde_proyectos[[#This Row],[Actuales]]</f>
        <v>0</v>
      </c>
      <c r="H5068">
        <f>LEN(Tabla_Consulta_desde_proyectos[[#This Row],[PRYApath]])/5-1</f>
        <v>1</v>
      </c>
    </row>
    <row r="5069" spans="1:8" hidden="1" x14ac:dyDescent="0.3">
      <c r="A5069" t="s">
        <v>6340</v>
      </c>
      <c r="B5069" t="s">
        <v>6559</v>
      </c>
      <c r="C5069" t="s">
        <v>4336</v>
      </c>
      <c r="D5069" t="s">
        <v>6405</v>
      </c>
      <c r="F50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69">
        <f>Tabla_Consulta_desde_proyectos[[#This Row],[PRYRAhoras]]-Tabla_Consulta_desde_proyectos[[#This Row],[Actuales]]</f>
        <v>0</v>
      </c>
      <c r="H5069">
        <f>LEN(Tabla_Consulta_desde_proyectos[[#This Row],[PRYApath]])/5-1</f>
        <v>1</v>
      </c>
    </row>
    <row r="5070" spans="1:8" hidden="1" x14ac:dyDescent="0.3">
      <c r="A5070" t="s">
        <v>6340</v>
      </c>
      <c r="B5070" t="s">
        <v>6560</v>
      </c>
      <c r="C5070" t="s">
        <v>4337</v>
      </c>
      <c r="D5070" t="s">
        <v>6407</v>
      </c>
      <c r="F50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0">
        <f>Tabla_Consulta_desde_proyectos[[#This Row],[PRYRAhoras]]-Tabla_Consulta_desde_proyectos[[#This Row],[Actuales]]</f>
        <v>0</v>
      </c>
      <c r="H5070">
        <f>LEN(Tabla_Consulta_desde_proyectos[[#This Row],[PRYApath]])/5-1</f>
        <v>1</v>
      </c>
    </row>
    <row r="5071" spans="1:8" hidden="1" x14ac:dyDescent="0.3">
      <c r="A5071" t="s">
        <v>6340</v>
      </c>
      <c r="B5071" t="s">
        <v>6561</v>
      </c>
      <c r="C5071" t="s">
        <v>8258</v>
      </c>
      <c r="D5071" t="s">
        <v>8259</v>
      </c>
      <c r="F50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1">
        <f>Tabla_Consulta_desde_proyectos[[#This Row],[PRYRAhoras]]-Tabla_Consulta_desde_proyectos[[#This Row],[Actuales]]</f>
        <v>0</v>
      </c>
      <c r="H5071">
        <f>LEN(Tabla_Consulta_desde_proyectos[[#This Row],[PRYApath]])/5-1</f>
        <v>0</v>
      </c>
    </row>
    <row r="5072" spans="1:8" hidden="1" x14ac:dyDescent="0.3">
      <c r="A5072" t="s">
        <v>6340</v>
      </c>
      <c r="B5072" t="s">
        <v>6564</v>
      </c>
      <c r="C5072" t="s">
        <v>326</v>
      </c>
      <c r="D5072" t="s">
        <v>6396</v>
      </c>
      <c r="F50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2">
        <f>Tabla_Consulta_desde_proyectos[[#This Row],[PRYRAhoras]]-Tabla_Consulta_desde_proyectos[[#This Row],[Actuales]]</f>
        <v>0</v>
      </c>
      <c r="H5072">
        <f>LEN(Tabla_Consulta_desde_proyectos[[#This Row],[PRYApath]])/5-1</f>
        <v>1</v>
      </c>
    </row>
    <row r="5073" spans="1:8" hidden="1" x14ac:dyDescent="0.3">
      <c r="A5073" t="s">
        <v>6340</v>
      </c>
      <c r="B5073" t="s">
        <v>6565</v>
      </c>
      <c r="C5073" t="s">
        <v>1087</v>
      </c>
      <c r="D5073" t="s">
        <v>6397</v>
      </c>
      <c r="F50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3">
        <f>Tabla_Consulta_desde_proyectos[[#This Row],[PRYRAhoras]]-Tabla_Consulta_desde_proyectos[[#This Row],[Actuales]]</f>
        <v>0</v>
      </c>
      <c r="H5073">
        <f>LEN(Tabla_Consulta_desde_proyectos[[#This Row],[PRYApath]])/5-1</f>
        <v>1</v>
      </c>
    </row>
    <row r="5074" spans="1:8" hidden="1" x14ac:dyDescent="0.3">
      <c r="A5074" t="s">
        <v>6340</v>
      </c>
      <c r="B5074" t="s">
        <v>6566</v>
      </c>
      <c r="C5074" t="s">
        <v>1088</v>
      </c>
      <c r="D5074" t="s">
        <v>6398</v>
      </c>
      <c r="F50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4">
        <f>Tabla_Consulta_desde_proyectos[[#This Row],[PRYRAhoras]]-Tabla_Consulta_desde_proyectos[[#This Row],[Actuales]]</f>
        <v>0</v>
      </c>
      <c r="H5074">
        <f>LEN(Tabla_Consulta_desde_proyectos[[#This Row],[PRYApath]])/5-1</f>
        <v>1</v>
      </c>
    </row>
    <row r="5075" spans="1:8" hidden="1" x14ac:dyDescent="0.3">
      <c r="A5075" t="s">
        <v>6340</v>
      </c>
      <c r="B5075" t="s">
        <v>6567</v>
      </c>
      <c r="C5075" t="s">
        <v>1092</v>
      </c>
      <c r="D5075" t="s">
        <v>6399</v>
      </c>
      <c r="F50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5">
        <f>Tabla_Consulta_desde_proyectos[[#This Row],[PRYRAhoras]]-Tabla_Consulta_desde_proyectos[[#This Row],[Actuales]]</f>
        <v>0</v>
      </c>
      <c r="H5075">
        <f>LEN(Tabla_Consulta_desde_proyectos[[#This Row],[PRYApath]])/5-1</f>
        <v>1</v>
      </c>
    </row>
    <row r="5076" spans="1:8" hidden="1" x14ac:dyDescent="0.3">
      <c r="A5076" t="s">
        <v>6340</v>
      </c>
      <c r="B5076" t="s">
        <v>6568</v>
      </c>
      <c r="C5076" t="s">
        <v>1093</v>
      </c>
      <c r="D5076" t="s">
        <v>6400</v>
      </c>
      <c r="F50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6">
        <f>Tabla_Consulta_desde_proyectos[[#This Row],[PRYRAhoras]]-Tabla_Consulta_desde_proyectos[[#This Row],[Actuales]]</f>
        <v>0</v>
      </c>
      <c r="H5076">
        <f>LEN(Tabla_Consulta_desde_proyectos[[#This Row],[PRYApath]])/5-1</f>
        <v>1</v>
      </c>
    </row>
    <row r="5077" spans="1:8" hidden="1" x14ac:dyDescent="0.3">
      <c r="A5077" t="s">
        <v>6340</v>
      </c>
      <c r="B5077" t="s">
        <v>6569</v>
      </c>
      <c r="C5077" t="s">
        <v>1094</v>
      </c>
      <c r="D5077" t="s">
        <v>6401</v>
      </c>
      <c r="F50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7">
        <f>Tabla_Consulta_desde_proyectos[[#This Row],[PRYRAhoras]]-Tabla_Consulta_desde_proyectos[[#This Row],[Actuales]]</f>
        <v>0</v>
      </c>
      <c r="H5077">
        <f>LEN(Tabla_Consulta_desde_proyectos[[#This Row],[PRYApath]])/5-1</f>
        <v>1</v>
      </c>
    </row>
    <row r="5078" spans="1:8" hidden="1" x14ac:dyDescent="0.3">
      <c r="A5078" t="s">
        <v>6340</v>
      </c>
      <c r="B5078" t="s">
        <v>6570</v>
      </c>
      <c r="C5078" t="s">
        <v>3904</v>
      </c>
      <c r="D5078" t="s">
        <v>6402</v>
      </c>
      <c r="F50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8">
        <f>Tabla_Consulta_desde_proyectos[[#This Row],[PRYRAhoras]]-Tabla_Consulta_desde_proyectos[[#This Row],[Actuales]]</f>
        <v>0</v>
      </c>
      <c r="H5078">
        <f>LEN(Tabla_Consulta_desde_proyectos[[#This Row],[PRYApath]])/5-1</f>
        <v>1</v>
      </c>
    </row>
    <row r="5079" spans="1:8" hidden="1" x14ac:dyDescent="0.3">
      <c r="A5079" t="s">
        <v>6340</v>
      </c>
      <c r="B5079" t="s">
        <v>6571</v>
      </c>
      <c r="C5079" t="s">
        <v>3905</v>
      </c>
      <c r="D5079" t="s">
        <v>6403</v>
      </c>
      <c r="F50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79">
        <f>Tabla_Consulta_desde_proyectos[[#This Row],[PRYRAhoras]]-Tabla_Consulta_desde_proyectos[[#This Row],[Actuales]]</f>
        <v>0</v>
      </c>
      <c r="H5079">
        <f>LEN(Tabla_Consulta_desde_proyectos[[#This Row],[PRYApath]])/5-1</f>
        <v>1</v>
      </c>
    </row>
    <row r="5080" spans="1:8" hidden="1" x14ac:dyDescent="0.3">
      <c r="A5080" t="s">
        <v>6340</v>
      </c>
      <c r="B5080" t="s">
        <v>6572</v>
      </c>
      <c r="C5080" t="s">
        <v>4336</v>
      </c>
      <c r="D5080" t="s">
        <v>6405</v>
      </c>
      <c r="F50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0">
        <f>Tabla_Consulta_desde_proyectos[[#This Row],[PRYRAhoras]]-Tabla_Consulta_desde_proyectos[[#This Row],[Actuales]]</f>
        <v>0</v>
      </c>
      <c r="H5080">
        <f>LEN(Tabla_Consulta_desde_proyectos[[#This Row],[PRYApath]])/5-1</f>
        <v>1</v>
      </c>
    </row>
    <row r="5081" spans="1:8" hidden="1" x14ac:dyDescent="0.3">
      <c r="A5081" t="s">
        <v>6340</v>
      </c>
      <c r="B5081" t="s">
        <v>6573</v>
      </c>
      <c r="C5081" t="s">
        <v>4337</v>
      </c>
      <c r="D5081" t="s">
        <v>6407</v>
      </c>
      <c r="F50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1">
        <f>Tabla_Consulta_desde_proyectos[[#This Row],[PRYRAhoras]]-Tabla_Consulta_desde_proyectos[[#This Row],[Actuales]]</f>
        <v>0</v>
      </c>
      <c r="H5081">
        <f>LEN(Tabla_Consulta_desde_proyectos[[#This Row],[PRYApath]])/5-1</f>
        <v>1</v>
      </c>
    </row>
    <row r="5082" spans="1:8" hidden="1" x14ac:dyDescent="0.3">
      <c r="A5082" t="s">
        <v>6340</v>
      </c>
      <c r="B5082" t="s">
        <v>6574</v>
      </c>
      <c r="C5082" t="s">
        <v>8260</v>
      </c>
      <c r="D5082" t="s">
        <v>8261</v>
      </c>
      <c r="F50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2">
        <f>Tabla_Consulta_desde_proyectos[[#This Row],[PRYRAhoras]]-Tabla_Consulta_desde_proyectos[[#This Row],[Actuales]]</f>
        <v>0</v>
      </c>
      <c r="H5082">
        <f>LEN(Tabla_Consulta_desde_proyectos[[#This Row],[PRYApath]])/5-1</f>
        <v>0</v>
      </c>
    </row>
    <row r="5083" spans="1:8" hidden="1" x14ac:dyDescent="0.3">
      <c r="A5083" t="s">
        <v>6340</v>
      </c>
      <c r="B5083" t="s">
        <v>6577</v>
      </c>
      <c r="C5083" t="s">
        <v>326</v>
      </c>
      <c r="D5083" t="s">
        <v>6396</v>
      </c>
      <c r="F50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3">
        <f>Tabla_Consulta_desde_proyectos[[#This Row],[PRYRAhoras]]-Tabla_Consulta_desde_proyectos[[#This Row],[Actuales]]</f>
        <v>0</v>
      </c>
      <c r="H5083">
        <f>LEN(Tabla_Consulta_desde_proyectos[[#This Row],[PRYApath]])/5-1</f>
        <v>1</v>
      </c>
    </row>
    <row r="5084" spans="1:8" hidden="1" x14ac:dyDescent="0.3">
      <c r="A5084" t="s">
        <v>6340</v>
      </c>
      <c r="B5084" t="s">
        <v>6578</v>
      </c>
      <c r="C5084" t="s">
        <v>1087</v>
      </c>
      <c r="D5084" t="s">
        <v>6397</v>
      </c>
      <c r="F50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4">
        <f>Tabla_Consulta_desde_proyectos[[#This Row],[PRYRAhoras]]-Tabla_Consulta_desde_proyectos[[#This Row],[Actuales]]</f>
        <v>0</v>
      </c>
      <c r="H5084">
        <f>LEN(Tabla_Consulta_desde_proyectos[[#This Row],[PRYApath]])/5-1</f>
        <v>1</v>
      </c>
    </row>
    <row r="5085" spans="1:8" hidden="1" x14ac:dyDescent="0.3">
      <c r="A5085" t="s">
        <v>6340</v>
      </c>
      <c r="B5085" t="s">
        <v>6579</v>
      </c>
      <c r="C5085" t="s">
        <v>1088</v>
      </c>
      <c r="D5085" t="s">
        <v>6398</v>
      </c>
      <c r="F50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5">
        <f>Tabla_Consulta_desde_proyectos[[#This Row],[PRYRAhoras]]-Tabla_Consulta_desde_proyectos[[#This Row],[Actuales]]</f>
        <v>0</v>
      </c>
      <c r="H5085">
        <f>LEN(Tabla_Consulta_desde_proyectos[[#This Row],[PRYApath]])/5-1</f>
        <v>1</v>
      </c>
    </row>
    <row r="5086" spans="1:8" hidden="1" x14ac:dyDescent="0.3">
      <c r="A5086" t="s">
        <v>6340</v>
      </c>
      <c r="B5086" t="s">
        <v>6580</v>
      </c>
      <c r="C5086" t="s">
        <v>1092</v>
      </c>
      <c r="D5086" t="s">
        <v>6399</v>
      </c>
      <c r="F50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6">
        <f>Tabla_Consulta_desde_proyectos[[#This Row],[PRYRAhoras]]-Tabla_Consulta_desde_proyectos[[#This Row],[Actuales]]</f>
        <v>0</v>
      </c>
      <c r="H5086">
        <f>LEN(Tabla_Consulta_desde_proyectos[[#This Row],[PRYApath]])/5-1</f>
        <v>1</v>
      </c>
    </row>
    <row r="5087" spans="1:8" hidden="1" x14ac:dyDescent="0.3">
      <c r="A5087" t="s">
        <v>6340</v>
      </c>
      <c r="B5087" t="s">
        <v>6581</v>
      </c>
      <c r="C5087" t="s">
        <v>1093</v>
      </c>
      <c r="D5087" t="s">
        <v>6400</v>
      </c>
      <c r="F50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7">
        <f>Tabla_Consulta_desde_proyectos[[#This Row],[PRYRAhoras]]-Tabla_Consulta_desde_proyectos[[#This Row],[Actuales]]</f>
        <v>0</v>
      </c>
      <c r="H5087">
        <f>LEN(Tabla_Consulta_desde_proyectos[[#This Row],[PRYApath]])/5-1</f>
        <v>1</v>
      </c>
    </row>
    <row r="5088" spans="1:8" hidden="1" x14ac:dyDescent="0.3">
      <c r="A5088" t="s">
        <v>6340</v>
      </c>
      <c r="B5088" t="s">
        <v>6582</v>
      </c>
      <c r="C5088" t="s">
        <v>1094</v>
      </c>
      <c r="D5088" t="s">
        <v>6401</v>
      </c>
      <c r="F50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8">
        <f>Tabla_Consulta_desde_proyectos[[#This Row],[PRYRAhoras]]-Tabla_Consulta_desde_proyectos[[#This Row],[Actuales]]</f>
        <v>0</v>
      </c>
      <c r="H5088">
        <f>LEN(Tabla_Consulta_desde_proyectos[[#This Row],[PRYApath]])/5-1</f>
        <v>1</v>
      </c>
    </row>
    <row r="5089" spans="1:8" hidden="1" x14ac:dyDescent="0.3">
      <c r="A5089" t="s">
        <v>6340</v>
      </c>
      <c r="B5089" t="s">
        <v>6583</v>
      </c>
      <c r="C5089" t="s">
        <v>3904</v>
      </c>
      <c r="D5089" t="s">
        <v>6402</v>
      </c>
      <c r="F50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89">
        <f>Tabla_Consulta_desde_proyectos[[#This Row],[PRYRAhoras]]-Tabla_Consulta_desde_proyectos[[#This Row],[Actuales]]</f>
        <v>0</v>
      </c>
      <c r="H5089">
        <f>LEN(Tabla_Consulta_desde_proyectos[[#This Row],[PRYApath]])/5-1</f>
        <v>1</v>
      </c>
    </row>
    <row r="5090" spans="1:8" hidden="1" x14ac:dyDescent="0.3">
      <c r="A5090" t="s">
        <v>6340</v>
      </c>
      <c r="B5090" t="s">
        <v>6584</v>
      </c>
      <c r="C5090" t="s">
        <v>3905</v>
      </c>
      <c r="D5090" t="s">
        <v>6403</v>
      </c>
      <c r="F50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0">
        <f>Tabla_Consulta_desde_proyectos[[#This Row],[PRYRAhoras]]-Tabla_Consulta_desde_proyectos[[#This Row],[Actuales]]</f>
        <v>0</v>
      </c>
      <c r="H5090">
        <f>LEN(Tabla_Consulta_desde_proyectos[[#This Row],[PRYApath]])/5-1</f>
        <v>1</v>
      </c>
    </row>
    <row r="5091" spans="1:8" hidden="1" x14ac:dyDescent="0.3">
      <c r="A5091" t="s">
        <v>6340</v>
      </c>
      <c r="B5091" t="s">
        <v>6585</v>
      </c>
      <c r="C5091" t="s">
        <v>4336</v>
      </c>
      <c r="D5091" t="s">
        <v>6405</v>
      </c>
      <c r="F50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1">
        <f>Tabla_Consulta_desde_proyectos[[#This Row],[PRYRAhoras]]-Tabla_Consulta_desde_proyectos[[#This Row],[Actuales]]</f>
        <v>0</v>
      </c>
      <c r="H5091">
        <f>LEN(Tabla_Consulta_desde_proyectos[[#This Row],[PRYApath]])/5-1</f>
        <v>1</v>
      </c>
    </row>
    <row r="5092" spans="1:8" hidden="1" x14ac:dyDescent="0.3">
      <c r="A5092" t="s">
        <v>6340</v>
      </c>
      <c r="B5092" t="s">
        <v>6586</v>
      </c>
      <c r="C5092" t="s">
        <v>4337</v>
      </c>
      <c r="D5092" t="s">
        <v>6407</v>
      </c>
      <c r="F50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2">
        <f>Tabla_Consulta_desde_proyectos[[#This Row],[PRYRAhoras]]-Tabla_Consulta_desde_proyectos[[#This Row],[Actuales]]</f>
        <v>0</v>
      </c>
      <c r="H5092">
        <f>LEN(Tabla_Consulta_desde_proyectos[[#This Row],[PRYApath]])/5-1</f>
        <v>1</v>
      </c>
    </row>
    <row r="5093" spans="1:8" hidden="1" x14ac:dyDescent="0.3">
      <c r="A5093" t="s">
        <v>6340</v>
      </c>
      <c r="B5093" t="s">
        <v>6587</v>
      </c>
      <c r="C5093" t="s">
        <v>8262</v>
      </c>
      <c r="D5093" t="s">
        <v>8263</v>
      </c>
      <c r="F50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3">
        <f>Tabla_Consulta_desde_proyectos[[#This Row],[PRYRAhoras]]-Tabla_Consulta_desde_proyectos[[#This Row],[Actuales]]</f>
        <v>0</v>
      </c>
      <c r="H5093">
        <f>LEN(Tabla_Consulta_desde_proyectos[[#This Row],[PRYApath]])/5-1</f>
        <v>0</v>
      </c>
    </row>
    <row r="5094" spans="1:8" hidden="1" x14ac:dyDescent="0.3">
      <c r="A5094" t="s">
        <v>6340</v>
      </c>
      <c r="B5094" t="s">
        <v>6590</v>
      </c>
      <c r="C5094" t="s">
        <v>326</v>
      </c>
      <c r="D5094" t="s">
        <v>6396</v>
      </c>
      <c r="F50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4">
        <f>Tabla_Consulta_desde_proyectos[[#This Row],[PRYRAhoras]]-Tabla_Consulta_desde_proyectos[[#This Row],[Actuales]]</f>
        <v>0</v>
      </c>
      <c r="H5094">
        <f>LEN(Tabla_Consulta_desde_proyectos[[#This Row],[PRYApath]])/5-1</f>
        <v>1</v>
      </c>
    </row>
    <row r="5095" spans="1:8" hidden="1" x14ac:dyDescent="0.3">
      <c r="A5095" t="s">
        <v>6340</v>
      </c>
      <c r="B5095" t="s">
        <v>6591</v>
      </c>
      <c r="C5095" t="s">
        <v>1087</v>
      </c>
      <c r="D5095" t="s">
        <v>6397</v>
      </c>
      <c r="F50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5">
        <f>Tabla_Consulta_desde_proyectos[[#This Row],[PRYRAhoras]]-Tabla_Consulta_desde_proyectos[[#This Row],[Actuales]]</f>
        <v>0</v>
      </c>
      <c r="H5095">
        <f>LEN(Tabla_Consulta_desde_proyectos[[#This Row],[PRYApath]])/5-1</f>
        <v>1</v>
      </c>
    </row>
    <row r="5096" spans="1:8" hidden="1" x14ac:dyDescent="0.3">
      <c r="A5096" t="s">
        <v>6340</v>
      </c>
      <c r="B5096" t="s">
        <v>6592</v>
      </c>
      <c r="C5096" t="s">
        <v>1088</v>
      </c>
      <c r="D5096" t="s">
        <v>6398</v>
      </c>
      <c r="F50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6">
        <f>Tabla_Consulta_desde_proyectos[[#This Row],[PRYRAhoras]]-Tabla_Consulta_desde_proyectos[[#This Row],[Actuales]]</f>
        <v>0</v>
      </c>
      <c r="H5096">
        <f>LEN(Tabla_Consulta_desde_proyectos[[#This Row],[PRYApath]])/5-1</f>
        <v>1</v>
      </c>
    </row>
    <row r="5097" spans="1:8" hidden="1" x14ac:dyDescent="0.3">
      <c r="A5097" t="s">
        <v>6340</v>
      </c>
      <c r="B5097" t="s">
        <v>6593</v>
      </c>
      <c r="C5097" t="s">
        <v>1092</v>
      </c>
      <c r="D5097" t="s">
        <v>6399</v>
      </c>
      <c r="F50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7">
        <f>Tabla_Consulta_desde_proyectos[[#This Row],[PRYRAhoras]]-Tabla_Consulta_desde_proyectos[[#This Row],[Actuales]]</f>
        <v>0</v>
      </c>
      <c r="H5097">
        <f>LEN(Tabla_Consulta_desde_proyectos[[#This Row],[PRYApath]])/5-1</f>
        <v>1</v>
      </c>
    </row>
    <row r="5098" spans="1:8" hidden="1" x14ac:dyDescent="0.3">
      <c r="A5098" t="s">
        <v>6340</v>
      </c>
      <c r="B5098" t="s">
        <v>6594</v>
      </c>
      <c r="C5098" t="s">
        <v>1093</v>
      </c>
      <c r="D5098" t="s">
        <v>6400</v>
      </c>
      <c r="F50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8">
        <f>Tabla_Consulta_desde_proyectos[[#This Row],[PRYRAhoras]]-Tabla_Consulta_desde_proyectos[[#This Row],[Actuales]]</f>
        <v>0</v>
      </c>
      <c r="H5098">
        <f>LEN(Tabla_Consulta_desde_proyectos[[#This Row],[PRYApath]])/5-1</f>
        <v>1</v>
      </c>
    </row>
    <row r="5099" spans="1:8" hidden="1" x14ac:dyDescent="0.3">
      <c r="A5099" t="s">
        <v>6340</v>
      </c>
      <c r="B5099" t="s">
        <v>6595</v>
      </c>
      <c r="C5099" t="s">
        <v>1094</v>
      </c>
      <c r="D5099" t="s">
        <v>6401</v>
      </c>
      <c r="F50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099">
        <f>Tabla_Consulta_desde_proyectos[[#This Row],[PRYRAhoras]]-Tabla_Consulta_desde_proyectos[[#This Row],[Actuales]]</f>
        <v>0</v>
      </c>
      <c r="H5099">
        <f>LEN(Tabla_Consulta_desde_proyectos[[#This Row],[PRYApath]])/5-1</f>
        <v>1</v>
      </c>
    </row>
    <row r="5100" spans="1:8" hidden="1" x14ac:dyDescent="0.3">
      <c r="A5100" t="s">
        <v>6340</v>
      </c>
      <c r="B5100" t="s">
        <v>6596</v>
      </c>
      <c r="C5100" t="s">
        <v>3904</v>
      </c>
      <c r="D5100" t="s">
        <v>6402</v>
      </c>
      <c r="F51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0">
        <f>Tabla_Consulta_desde_proyectos[[#This Row],[PRYRAhoras]]-Tabla_Consulta_desde_proyectos[[#This Row],[Actuales]]</f>
        <v>0</v>
      </c>
      <c r="H5100">
        <f>LEN(Tabla_Consulta_desde_proyectos[[#This Row],[PRYApath]])/5-1</f>
        <v>1</v>
      </c>
    </row>
    <row r="5101" spans="1:8" hidden="1" x14ac:dyDescent="0.3">
      <c r="A5101" t="s">
        <v>6340</v>
      </c>
      <c r="B5101" t="s">
        <v>6597</v>
      </c>
      <c r="C5101" t="s">
        <v>3905</v>
      </c>
      <c r="D5101" t="s">
        <v>6403</v>
      </c>
      <c r="F51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1">
        <f>Tabla_Consulta_desde_proyectos[[#This Row],[PRYRAhoras]]-Tabla_Consulta_desde_proyectos[[#This Row],[Actuales]]</f>
        <v>0</v>
      </c>
      <c r="H5101">
        <f>LEN(Tabla_Consulta_desde_proyectos[[#This Row],[PRYApath]])/5-1</f>
        <v>1</v>
      </c>
    </row>
    <row r="5102" spans="1:8" hidden="1" x14ac:dyDescent="0.3">
      <c r="A5102" t="s">
        <v>6340</v>
      </c>
      <c r="B5102" t="s">
        <v>6598</v>
      </c>
      <c r="C5102" t="s">
        <v>4336</v>
      </c>
      <c r="D5102" t="s">
        <v>6405</v>
      </c>
      <c r="F51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2">
        <f>Tabla_Consulta_desde_proyectos[[#This Row],[PRYRAhoras]]-Tabla_Consulta_desde_proyectos[[#This Row],[Actuales]]</f>
        <v>0</v>
      </c>
      <c r="H5102">
        <f>LEN(Tabla_Consulta_desde_proyectos[[#This Row],[PRYApath]])/5-1</f>
        <v>1</v>
      </c>
    </row>
    <row r="5103" spans="1:8" hidden="1" x14ac:dyDescent="0.3">
      <c r="A5103" t="s">
        <v>6340</v>
      </c>
      <c r="B5103" t="s">
        <v>6599</v>
      </c>
      <c r="C5103" t="s">
        <v>4337</v>
      </c>
      <c r="D5103" t="s">
        <v>6407</v>
      </c>
      <c r="F51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3">
        <f>Tabla_Consulta_desde_proyectos[[#This Row],[PRYRAhoras]]-Tabla_Consulta_desde_proyectos[[#This Row],[Actuales]]</f>
        <v>0</v>
      </c>
      <c r="H5103">
        <f>LEN(Tabla_Consulta_desde_proyectos[[#This Row],[PRYApath]])/5-1</f>
        <v>1</v>
      </c>
    </row>
    <row r="5104" spans="1:8" hidden="1" x14ac:dyDescent="0.3">
      <c r="A5104" t="s">
        <v>6340</v>
      </c>
      <c r="B5104" t="s">
        <v>6600</v>
      </c>
      <c r="C5104" t="s">
        <v>8264</v>
      </c>
      <c r="D5104" t="s">
        <v>8265</v>
      </c>
      <c r="F51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4">
        <f>Tabla_Consulta_desde_proyectos[[#This Row],[PRYRAhoras]]-Tabla_Consulta_desde_proyectos[[#This Row],[Actuales]]</f>
        <v>0</v>
      </c>
      <c r="H5104">
        <f>LEN(Tabla_Consulta_desde_proyectos[[#This Row],[PRYApath]])/5-1</f>
        <v>0</v>
      </c>
    </row>
    <row r="5105" spans="1:8" hidden="1" x14ac:dyDescent="0.3">
      <c r="A5105" t="s">
        <v>6340</v>
      </c>
      <c r="B5105" t="s">
        <v>5049</v>
      </c>
      <c r="C5105" t="s">
        <v>326</v>
      </c>
      <c r="D5105" t="s">
        <v>6396</v>
      </c>
      <c r="F51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5">
        <f>Tabla_Consulta_desde_proyectos[[#This Row],[PRYRAhoras]]-Tabla_Consulta_desde_proyectos[[#This Row],[Actuales]]</f>
        <v>0</v>
      </c>
      <c r="H5105">
        <f>LEN(Tabla_Consulta_desde_proyectos[[#This Row],[PRYApath]])/5-1</f>
        <v>1</v>
      </c>
    </row>
    <row r="5106" spans="1:8" hidden="1" x14ac:dyDescent="0.3">
      <c r="A5106" t="s">
        <v>6340</v>
      </c>
      <c r="B5106" t="s">
        <v>6603</v>
      </c>
      <c r="C5106" t="s">
        <v>1087</v>
      </c>
      <c r="D5106" t="s">
        <v>6397</v>
      </c>
      <c r="F51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6">
        <f>Tabla_Consulta_desde_proyectos[[#This Row],[PRYRAhoras]]-Tabla_Consulta_desde_proyectos[[#This Row],[Actuales]]</f>
        <v>0</v>
      </c>
      <c r="H5106">
        <f>LEN(Tabla_Consulta_desde_proyectos[[#This Row],[PRYApath]])/5-1</f>
        <v>1</v>
      </c>
    </row>
    <row r="5107" spans="1:8" hidden="1" x14ac:dyDescent="0.3">
      <c r="A5107" t="s">
        <v>6340</v>
      </c>
      <c r="B5107" t="s">
        <v>5050</v>
      </c>
      <c r="C5107" t="s">
        <v>1088</v>
      </c>
      <c r="D5107" t="s">
        <v>6398</v>
      </c>
      <c r="F51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7">
        <f>Tabla_Consulta_desde_proyectos[[#This Row],[PRYRAhoras]]-Tabla_Consulta_desde_proyectos[[#This Row],[Actuales]]</f>
        <v>0</v>
      </c>
      <c r="H5107">
        <f>LEN(Tabla_Consulta_desde_proyectos[[#This Row],[PRYApath]])/5-1</f>
        <v>1</v>
      </c>
    </row>
    <row r="5108" spans="1:8" hidden="1" x14ac:dyDescent="0.3">
      <c r="A5108" t="s">
        <v>6340</v>
      </c>
      <c r="B5108" t="s">
        <v>5051</v>
      </c>
      <c r="C5108" t="s">
        <v>1092</v>
      </c>
      <c r="D5108" t="s">
        <v>6399</v>
      </c>
      <c r="F51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8">
        <f>Tabla_Consulta_desde_proyectos[[#This Row],[PRYRAhoras]]-Tabla_Consulta_desde_proyectos[[#This Row],[Actuales]]</f>
        <v>0</v>
      </c>
      <c r="H5108">
        <f>LEN(Tabla_Consulta_desde_proyectos[[#This Row],[PRYApath]])/5-1</f>
        <v>1</v>
      </c>
    </row>
    <row r="5109" spans="1:8" hidden="1" x14ac:dyDescent="0.3">
      <c r="A5109" t="s">
        <v>6340</v>
      </c>
      <c r="B5109" t="s">
        <v>6604</v>
      </c>
      <c r="C5109" t="s">
        <v>1093</v>
      </c>
      <c r="D5109" t="s">
        <v>6400</v>
      </c>
      <c r="F51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09">
        <f>Tabla_Consulta_desde_proyectos[[#This Row],[PRYRAhoras]]-Tabla_Consulta_desde_proyectos[[#This Row],[Actuales]]</f>
        <v>0</v>
      </c>
      <c r="H5109">
        <f>LEN(Tabla_Consulta_desde_proyectos[[#This Row],[PRYApath]])/5-1</f>
        <v>1</v>
      </c>
    </row>
    <row r="5110" spans="1:8" hidden="1" x14ac:dyDescent="0.3">
      <c r="A5110" t="s">
        <v>6340</v>
      </c>
      <c r="B5110" t="s">
        <v>6605</v>
      </c>
      <c r="C5110" t="s">
        <v>1094</v>
      </c>
      <c r="D5110" t="s">
        <v>6401</v>
      </c>
      <c r="F51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0">
        <f>Tabla_Consulta_desde_proyectos[[#This Row],[PRYRAhoras]]-Tabla_Consulta_desde_proyectos[[#This Row],[Actuales]]</f>
        <v>0</v>
      </c>
      <c r="H5110">
        <f>LEN(Tabla_Consulta_desde_proyectos[[#This Row],[PRYApath]])/5-1</f>
        <v>1</v>
      </c>
    </row>
    <row r="5111" spans="1:8" hidden="1" x14ac:dyDescent="0.3">
      <c r="A5111" t="s">
        <v>6340</v>
      </c>
      <c r="B5111" t="s">
        <v>5064</v>
      </c>
      <c r="C5111" t="s">
        <v>3904</v>
      </c>
      <c r="D5111" t="s">
        <v>6402</v>
      </c>
      <c r="F51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1">
        <f>Tabla_Consulta_desde_proyectos[[#This Row],[PRYRAhoras]]-Tabla_Consulta_desde_proyectos[[#This Row],[Actuales]]</f>
        <v>0</v>
      </c>
      <c r="H5111">
        <f>LEN(Tabla_Consulta_desde_proyectos[[#This Row],[PRYApath]])/5-1</f>
        <v>1</v>
      </c>
    </row>
    <row r="5112" spans="1:8" hidden="1" x14ac:dyDescent="0.3">
      <c r="A5112" t="s">
        <v>6340</v>
      </c>
      <c r="B5112" t="s">
        <v>5065</v>
      </c>
      <c r="C5112" t="s">
        <v>3905</v>
      </c>
      <c r="D5112" t="s">
        <v>6403</v>
      </c>
      <c r="F51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2">
        <f>Tabla_Consulta_desde_proyectos[[#This Row],[PRYRAhoras]]-Tabla_Consulta_desde_proyectos[[#This Row],[Actuales]]</f>
        <v>0</v>
      </c>
      <c r="H5112">
        <f>LEN(Tabla_Consulta_desde_proyectos[[#This Row],[PRYApath]])/5-1</f>
        <v>1</v>
      </c>
    </row>
    <row r="5113" spans="1:8" hidden="1" x14ac:dyDescent="0.3">
      <c r="A5113" t="s">
        <v>6340</v>
      </c>
      <c r="B5113" t="s">
        <v>5052</v>
      </c>
      <c r="C5113" t="s">
        <v>4336</v>
      </c>
      <c r="D5113" t="s">
        <v>6405</v>
      </c>
      <c r="F51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3">
        <f>Tabla_Consulta_desde_proyectos[[#This Row],[PRYRAhoras]]-Tabla_Consulta_desde_proyectos[[#This Row],[Actuales]]</f>
        <v>0</v>
      </c>
      <c r="H5113">
        <f>LEN(Tabla_Consulta_desde_proyectos[[#This Row],[PRYApath]])/5-1</f>
        <v>1</v>
      </c>
    </row>
    <row r="5114" spans="1:8" hidden="1" x14ac:dyDescent="0.3">
      <c r="A5114" t="s">
        <v>6340</v>
      </c>
      <c r="B5114" t="s">
        <v>6606</v>
      </c>
      <c r="C5114" t="s">
        <v>4337</v>
      </c>
      <c r="D5114" t="s">
        <v>6407</v>
      </c>
      <c r="F51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4">
        <f>Tabla_Consulta_desde_proyectos[[#This Row],[PRYRAhoras]]-Tabla_Consulta_desde_proyectos[[#This Row],[Actuales]]</f>
        <v>0</v>
      </c>
      <c r="H5114">
        <f>LEN(Tabla_Consulta_desde_proyectos[[#This Row],[PRYApath]])/5-1</f>
        <v>1</v>
      </c>
    </row>
    <row r="5115" spans="1:8" hidden="1" x14ac:dyDescent="0.3">
      <c r="A5115" t="s">
        <v>6340</v>
      </c>
      <c r="B5115" t="s">
        <v>6607</v>
      </c>
      <c r="C5115" t="s">
        <v>8266</v>
      </c>
      <c r="D5115" t="s">
        <v>8267</v>
      </c>
      <c r="F51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5">
        <f>Tabla_Consulta_desde_proyectos[[#This Row],[PRYRAhoras]]-Tabla_Consulta_desde_proyectos[[#This Row],[Actuales]]</f>
        <v>0</v>
      </c>
      <c r="H5115">
        <f>LEN(Tabla_Consulta_desde_proyectos[[#This Row],[PRYApath]])/5-1</f>
        <v>0</v>
      </c>
    </row>
    <row r="5116" spans="1:8" hidden="1" x14ac:dyDescent="0.3">
      <c r="A5116" t="s">
        <v>6340</v>
      </c>
      <c r="B5116" t="s">
        <v>6610</v>
      </c>
      <c r="C5116" t="s">
        <v>326</v>
      </c>
      <c r="D5116" t="s">
        <v>6396</v>
      </c>
      <c r="F51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6">
        <f>Tabla_Consulta_desde_proyectos[[#This Row],[PRYRAhoras]]-Tabla_Consulta_desde_proyectos[[#This Row],[Actuales]]</f>
        <v>0</v>
      </c>
      <c r="H5116">
        <f>LEN(Tabla_Consulta_desde_proyectos[[#This Row],[PRYApath]])/5-1</f>
        <v>1</v>
      </c>
    </row>
    <row r="5117" spans="1:8" hidden="1" x14ac:dyDescent="0.3">
      <c r="A5117" t="s">
        <v>6340</v>
      </c>
      <c r="B5117" t="s">
        <v>6611</v>
      </c>
      <c r="C5117" t="s">
        <v>1087</v>
      </c>
      <c r="D5117" t="s">
        <v>6397</v>
      </c>
      <c r="F51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7">
        <f>Tabla_Consulta_desde_proyectos[[#This Row],[PRYRAhoras]]-Tabla_Consulta_desde_proyectos[[#This Row],[Actuales]]</f>
        <v>0</v>
      </c>
      <c r="H5117">
        <f>LEN(Tabla_Consulta_desde_proyectos[[#This Row],[PRYApath]])/5-1</f>
        <v>1</v>
      </c>
    </row>
    <row r="5118" spans="1:8" hidden="1" x14ac:dyDescent="0.3">
      <c r="A5118" t="s">
        <v>6340</v>
      </c>
      <c r="B5118" t="s">
        <v>6612</v>
      </c>
      <c r="C5118" t="s">
        <v>1088</v>
      </c>
      <c r="D5118" t="s">
        <v>6398</v>
      </c>
      <c r="F51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8">
        <f>Tabla_Consulta_desde_proyectos[[#This Row],[PRYRAhoras]]-Tabla_Consulta_desde_proyectos[[#This Row],[Actuales]]</f>
        <v>0</v>
      </c>
      <c r="H5118">
        <f>LEN(Tabla_Consulta_desde_proyectos[[#This Row],[PRYApath]])/5-1</f>
        <v>1</v>
      </c>
    </row>
    <row r="5119" spans="1:8" hidden="1" x14ac:dyDescent="0.3">
      <c r="A5119" t="s">
        <v>6340</v>
      </c>
      <c r="B5119" t="s">
        <v>6613</v>
      </c>
      <c r="C5119" t="s">
        <v>1092</v>
      </c>
      <c r="D5119" t="s">
        <v>6399</v>
      </c>
      <c r="F51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19">
        <f>Tabla_Consulta_desde_proyectos[[#This Row],[PRYRAhoras]]-Tabla_Consulta_desde_proyectos[[#This Row],[Actuales]]</f>
        <v>0</v>
      </c>
      <c r="H5119">
        <f>LEN(Tabla_Consulta_desde_proyectos[[#This Row],[PRYApath]])/5-1</f>
        <v>1</v>
      </c>
    </row>
    <row r="5120" spans="1:8" hidden="1" x14ac:dyDescent="0.3">
      <c r="A5120" t="s">
        <v>6340</v>
      </c>
      <c r="B5120" t="s">
        <v>6614</v>
      </c>
      <c r="C5120" t="s">
        <v>1093</v>
      </c>
      <c r="D5120" t="s">
        <v>6400</v>
      </c>
      <c r="F51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0">
        <f>Tabla_Consulta_desde_proyectos[[#This Row],[PRYRAhoras]]-Tabla_Consulta_desde_proyectos[[#This Row],[Actuales]]</f>
        <v>0</v>
      </c>
      <c r="H5120">
        <f>LEN(Tabla_Consulta_desde_proyectos[[#This Row],[PRYApath]])/5-1</f>
        <v>1</v>
      </c>
    </row>
    <row r="5121" spans="1:8" hidden="1" x14ac:dyDescent="0.3">
      <c r="A5121" t="s">
        <v>6340</v>
      </c>
      <c r="B5121" t="s">
        <v>6615</v>
      </c>
      <c r="C5121" t="s">
        <v>1094</v>
      </c>
      <c r="D5121" t="s">
        <v>6401</v>
      </c>
      <c r="F51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1">
        <f>Tabla_Consulta_desde_proyectos[[#This Row],[PRYRAhoras]]-Tabla_Consulta_desde_proyectos[[#This Row],[Actuales]]</f>
        <v>0</v>
      </c>
      <c r="H5121">
        <f>LEN(Tabla_Consulta_desde_proyectos[[#This Row],[PRYApath]])/5-1</f>
        <v>1</v>
      </c>
    </row>
    <row r="5122" spans="1:8" hidden="1" x14ac:dyDescent="0.3">
      <c r="A5122" t="s">
        <v>6340</v>
      </c>
      <c r="B5122" t="s">
        <v>6616</v>
      </c>
      <c r="C5122" t="s">
        <v>3904</v>
      </c>
      <c r="D5122" t="s">
        <v>6402</v>
      </c>
      <c r="F51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2">
        <f>Tabla_Consulta_desde_proyectos[[#This Row],[PRYRAhoras]]-Tabla_Consulta_desde_proyectos[[#This Row],[Actuales]]</f>
        <v>0</v>
      </c>
      <c r="H5122">
        <f>LEN(Tabla_Consulta_desde_proyectos[[#This Row],[PRYApath]])/5-1</f>
        <v>1</v>
      </c>
    </row>
    <row r="5123" spans="1:8" hidden="1" x14ac:dyDescent="0.3">
      <c r="A5123" t="s">
        <v>6340</v>
      </c>
      <c r="B5123" t="s">
        <v>6617</v>
      </c>
      <c r="C5123" t="s">
        <v>3905</v>
      </c>
      <c r="D5123" t="s">
        <v>6403</v>
      </c>
      <c r="F51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3">
        <f>Tabla_Consulta_desde_proyectos[[#This Row],[PRYRAhoras]]-Tabla_Consulta_desde_proyectos[[#This Row],[Actuales]]</f>
        <v>0</v>
      </c>
      <c r="H5123">
        <f>LEN(Tabla_Consulta_desde_proyectos[[#This Row],[PRYApath]])/5-1</f>
        <v>1</v>
      </c>
    </row>
    <row r="5124" spans="1:8" hidden="1" x14ac:dyDescent="0.3">
      <c r="A5124" t="s">
        <v>6340</v>
      </c>
      <c r="B5124" t="s">
        <v>6618</v>
      </c>
      <c r="C5124" t="s">
        <v>4336</v>
      </c>
      <c r="D5124" t="s">
        <v>6405</v>
      </c>
      <c r="F51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4">
        <f>Tabla_Consulta_desde_proyectos[[#This Row],[PRYRAhoras]]-Tabla_Consulta_desde_proyectos[[#This Row],[Actuales]]</f>
        <v>0</v>
      </c>
      <c r="H5124">
        <f>LEN(Tabla_Consulta_desde_proyectos[[#This Row],[PRYApath]])/5-1</f>
        <v>1</v>
      </c>
    </row>
    <row r="5125" spans="1:8" hidden="1" x14ac:dyDescent="0.3">
      <c r="A5125" t="s">
        <v>6340</v>
      </c>
      <c r="B5125" t="s">
        <v>6619</v>
      </c>
      <c r="C5125" t="s">
        <v>4337</v>
      </c>
      <c r="D5125" t="s">
        <v>6407</v>
      </c>
      <c r="F51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5">
        <f>Tabla_Consulta_desde_proyectos[[#This Row],[PRYRAhoras]]-Tabla_Consulta_desde_proyectos[[#This Row],[Actuales]]</f>
        <v>0</v>
      </c>
      <c r="H5125">
        <f>LEN(Tabla_Consulta_desde_proyectos[[#This Row],[PRYApath]])/5-1</f>
        <v>1</v>
      </c>
    </row>
    <row r="5126" spans="1:8" hidden="1" x14ac:dyDescent="0.3">
      <c r="A5126" t="s">
        <v>6340</v>
      </c>
      <c r="B5126" t="s">
        <v>6620</v>
      </c>
      <c r="C5126" t="s">
        <v>8268</v>
      </c>
      <c r="D5126" t="s">
        <v>8269</v>
      </c>
      <c r="F51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6">
        <f>Tabla_Consulta_desde_proyectos[[#This Row],[PRYRAhoras]]-Tabla_Consulta_desde_proyectos[[#This Row],[Actuales]]</f>
        <v>0</v>
      </c>
      <c r="H5126">
        <f>LEN(Tabla_Consulta_desde_proyectos[[#This Row],[PRYApath]])/5-1</f>
        <v>0</v>
      </c>
    </row>
    <row r="5127" spans="1:8" hidden="1" x14ac:dyDescent="0.3">
      <c r="A5127" t="s">
        <v>6340</v>
      </c>
      <c r="B5127" t="s">
        <v>5035</v>
      </c>
      <c r="C5127" t="s">
        <v>326</v>
      </c>
      <c r="D5127" t="s">
        <v>6396</v>
      </c>
      <c r="F51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7">
        <f>Tabla_Consulta_desde_proyectos[[#This Row],[PRYRAhoras]]-Tabla_Consulta_desde_proyectos[[#This Row],[Actuales]]</f>
        <v>0</v>
      </c>
      <c r="H5127">
        <f>LEN(Tabla_Consulta_desde_proyectos[[#This Row],[PRYApath]])/5-1</f>
        <v>1</v>
      </c>
    </row>
    <row r="5128" spans="1:8" hidden="1" x14ac:dyDescent="0.3">
      <c r="A5128" t="s">
        <v>6340</v>
      </c>
      <c r="B5128" t="s">
        <v>6623</v>
      </c>
      <c r="C5128" t="s">
        <v>1087</v>
      </c>
      <c r="D5128" t="s">
        <v>6397</v>
      </c>
      <c r="F51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8">
        <f>Tabla_Consulta_desde_proyectos[[#This Row],[PRYRAhoras]]-Tabla_Consulta_desde_proyectos[[#This Row],[Actuales]]</f>
        <v>0</v>
      </c>
      <c r="H5128">
        <f>LEN(Tabla_Consulta_desde_proyectos[[#This Row],[PRYApath]])/5-1</f>
        <v>1</v>
      </c>
    </row>
    <row r="5129" spans="1:8" hidden="1" x14ac:dyDescent="0.3">
      <c r="A5129" t="s">
        <v>6340</v>
      </c>
      <c r="B5129" t="s">
        <v>6624</v>
      </c>
      <c r="C5129" t="s">
        <v>1088</v>
      </c>
      <c r="D5129" t="s">
        <v>6398</v>
      </c>
      <c r="F51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29">
        <f>Tabla_Consulta_desde_proyectos[[#This Row],[PRYRAhoras]]-Tabla_Consulta_desde_proyectos[[#This Row],[Actuales]]</f>
        <v>0</v>
      </c>
      <c r="H5129">
        <f>LEN(Tabla_Consulta_desde_proyectos[[#This Row],[PRYApath]])/5-1</f>
        <v>1</v>
      </c>
    </row>
    <row r="5130" spans="1:8" hidden="1" x14ac:dyDescent="0.3">
      <c r="A5130" t="s">
        <v>6340</v>
      </c>
      <c r="B5130" t="s">
        <v>6625</v>
      </c>
      <c r="C5130" t="s">
        <v>1092</v>
      </c>
      <c r="D5130" t="s">
        <v>6399</v>
      </c>
      <c r="F51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0">
        <f>Tabla_Consulta_desde_proyectos[[#This Row],[PRYRAhoras]]-Tabla_Consulta_desde_proyectos[[#This Row],[Actuales]]</f>
        <v>0</v>
      </c>
      <c r="H5130">
        <f>LEN(Tabla_Consulta_desde_proyectos[[#This Row],[PRYApath]])/5-1</f>
        <v>1</v>
      </c>
    </row>
    <row r="5131" spans="1:8" hidden="1" x14ac:dyDescent="0.3">
      <c r="A5131" t="s">
        <v>6340</v>
      </c>
      <c r="B5131" t="s">
        <v>6626</v>
      </c>
      <c r="C5131" t="s">
        <v>1093</v>
      </c>
      <c r="D5131" t="s">
        <v>6400</v>
      </c>
      <c r="F51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1">
        <f>Tabla_Consulta_desde_proyectos[[#This Row],[PRYRAhoras]]-Tabla_Consulta_desde_proyectos[[#This Row],[Actuales]]</f>
        <v>0</v>
      </c>
      <c r="H5131">
        <f>LEN(Tabla_Consulta_desde_proyectos[[#This Row],[PRYApath]])/5-1</f>
        <v>1</v>
      </c>
    </row>
    <row r="5132" spans="1:8" hidden="1" x14ac:dyDescent="0.3">
      <c r="A5132" t="s">
        <v>6340</v>
      </c>
      <c r="B5132" t="s">
        <v>6627</v>
      </c>
      <c r="C5132" t="s">
        <v>1094</v>
      </c>
      <c r="D5132" t="s">
        <v>6401</v>
      </c>
      <c r="F51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2">
        <f>Tabla_Consulta_desde_proyectos[[#This Row],[PRYRAhoras]]-Tabla_Consulta_desde_proyectos[[#This Row],[Actuales]]</f>
        <v>0</v>
      </c>
      <c r="H5132">
        <f>LEN(Tabla_Consulta_desde_proyectos[[#This Row],[PRYApath]])/5-1</f>
        <v>1</v>
      </c>
    </row>
    <row r="5133" spans="1:8" hidden="1" x14ac:dyDescent="0.3">
      <c r="A5133" t="s">
        <v>6340</v>
      </c>
      <c r="B5133" t="s">
        <v>5046</v>
      </c>
      <c r="C5133" t="s">
        <v>3904</v>
      </c>
      <c r="D5133" t="s">
        <v>6402</v>
      </c>
      <c r="F51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3">
        <f>Tabla_Consulta_desde_proyectos[[#This Row],[PRYRAhoras]]-Tabla_Consulta_desde_proyectos[[#This Row],[Actuales]]</f>
        <v>0</v>
      </c>
      <c r="H5133">
        <f>LEN(Tabla_Consulta_desde_proyectos[[#This Row],[PRYApath]])/5-1</f>
        <v>1</v>
      </c>
    </row>
    <row r="5134" spans="1:8" hidden="1" x14ac:dyDescent="0.3">
      <c r="A5134" t="s">
        <v>6340</v>
      </c>
      <c r="B5134" t="s">
        <v>6628</v>
      </c>
      <c r="C5134" t="s">
        <v>3905</v>
      </c>
      <c r="D5134" t="s">
        <v>6403</v>
      </c>
      <c r="F51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4">
        <f>Tabla_Consulta_desde_proyectos[[#This Row],[PRYRAhoras]]-Tabla_Consulta_desde_proyectos[[#This Row],[Actuales]]</f>
        <v>0</v>
      </c>
      <c r="H5134">
        <f>LEN(Tabla_Consulta_desde_proyectos[[#This Row],[PRYApath]])/5-1</f>
        <v>1</v>
      </c>
    </row>
    <row r="5135" spans="1:8" hidden="1" x14ac:dyDescent="0.3">
      <c r="A5135" t="s">
        <v>6340</v>
      </c>
      <c r="B5135" t="s">
        <v>6629</v>
      </c>
      <c r="C5135" t="s">
        <v>4336</v>
      </c>
      <c r="D5135" t="s">
        <v>6405</v>
      </c>
      <c r="F51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5">
        <f>Tabla_Consulta_desde_proyectos[[#This Row],[PRYRAhoras]]-Tabla_Consulta_desde_proyectos[[#This Row],[Actuales]]</f>
        <v>0</v>
      </c>
      <c r="H5135">
        <f>LEN(Tabla_Consulta_desde_proyectos[[#This Row],[PRYApath]])/5-1</f>
        <v>1</v>
      </c>
    </row>
    <row r="5136" spans="1:8" hidden="1" x14ac:dyDescent="0.3">
      <c r="A5136" t="s">
        <v>6340</v>
      </c>
      <c r="B5136" t="s">
        <v>6630</v>
      </c>
      <c r="C5136" t="s">
        <v>4337</v>
      </c>
      <c r="D5136" t="s">
        <v>6407</v>
      </c>
      <c r="F51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6">
        <f>Tabla_Consulta_desde_proyectos[[#This Row],[PRYRAhoras]]-Tabla_Consulta_desde_proyectos[[#This Row],[Actuales]]</f>
        <v>0</v>
      </c>
      <c r="H5136">
        <f>LEN(Tabla_Consulta_desde_proyectos[[#This Row],[PRYApath]])/5-1</f>
        <v>1</v>
      </c>
    </row>
    <row r="5137" spans="1:8" hidden="1" x14ac:dyDescent="0.3">
      <c r="A5137" t="s">
        <v>6340</v>
      </c>
      <c r="B5137" t="s">
        <v>6631</v>
      </c>
      <c r="C5137" t="s">
        <v>8270</v>
      </c>
      <c r="D5137" t="s">
        <v>8271</v>
      </c>
      <c r="F51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7">
        <f>Tabla_Consulta_desde_proyectos[[#This Row],[PRYRAhoras]]-Tabla_Consulta_desde_proyectos[[#This Row],[Actuales]]</f>
        <v>0</v>
      </c>
      <c r="H5137">
        <f>LEN(Tabla_Consulta_desde_proyectos[[#This Row],[PRYApath]])/5-1</f>
        <v>0</v>
      </c>
    </row>
    <row r="5138" spans="1:8" hidden="1" x14ac:dyDescent="0.3">
      <c r="A5138" t="s">
        <v>6340</v>
      </c>
      <c r="B5138" t="s">
        <v>6634</v>
      </c>
      <c r="C5138" t="s">
        <v>326</v>
      </c>
      <c r="D5138" t="s">
        <v>6396</v>
      </c>
      <c r="F51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8">
        <f>Tabla_Consulta_desde_proyectos[[#This Row],[PRYRAhoras]]-Tabla_Consulta_desde_proyectos[[#This Row],[Actuales]]</f>
        <v>0</v>
      </c>
      <c r="H5138">
        <f>LEN(Tabla_Consulta_desde_proyectos[[#This Row],[PRYApath]])/5-1</f>
        <v>1</v>
      </c>
    </row>
    <row r="5139" spans="1:8" hidden="1" x14ac:dyDescent="0.3">
      <c r="A5139" t="s">
        <v>6340</v>
      </c>
      <c r="B5139" t="s">
        <v>6635</v>
      </c>
      <c r="C5139" t="s">
        <v>1087</v>
      </c>
      <c r="D5139" t="s">
        <v>6397</v>
      </c>
      <c r="F51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39">
        <f>Tabla_Consulta_desde_proyectos[[#This Row],[PRYRAhoras]]-Tabla_Consulta_desde_proyectos[[#This Row],[Actuales]]</f>
        <v>0</v>
      </c>
      <c r="H5139">
        <f>LEN(Tabla_Consulta_desde_proyectos[[#This Row],[PRYApath]])/5-1</f>
        <v>1</v>
      </c>
    </row>
    <row r="5140" spans="1:8" hidden="1" x14ac:dyDescent="0.3">
      <c r="A5140" t="s">
        <v>6340</v>
      </c>
      <c r="B5140" t="s">
        <v>6636</v>
      </c>
      <c r="C5140" t="s">
        <v>1088</v>
      </c>
      <c r="D5140" t="s">
        <v>6398</v>
      </c>
      <c r="F51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0">
        <f>Tabla_Consulta_desde_proyectos[[#This Row],[PRYRAhoras]]-Tabla_Consulta_desde_proyectos[[#This Row],[Actuales]]</f>
        <v>0</v>
      </c>
      <c r="H5140">
        <f>LEN(Tabla_Consulta_desde_proyectos[[#This Row],[PRYApath]])/5-1</f>
        <v>1</v>
      </c>
    </row>
    <row r="5141" spans="1:8" hidden="1" x14ac:dyDescent="0.3">
      <c r="A5141" t="s">
        <v>6340</v>
      </c>
      <c r="B5141" t="s">
        <v>6637</v>
      </c>
      <c r="C5141" t="s">
        <v>1092</v>
      </c>
      <c r="D5141" t="s">
        <v>6399</v>
      </c>
      <c r="F51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1">
        <f>Tabla_Consulta_desde_proyectos[[#This Row],[PRYRAhoras]]-Tabla_Consulta_desde_proyectos[[#This Row],[Actuales]]</f>
        <v>0</v>
      </c>
      <c r="H5141">
        <f>LEN(Tabla_Consulta_desde_proyectos[[#This Row],[PRYApath]])/5-1</f>
        <v>1</v>
      </c>
    </row>
    <row r="5142" spans="1:8" hidden="1" x14ac:dyDescent="0.3">
      <c r="A5142" t="s">
        <v>6340</v>
      </c>
      <c r="B5142" t="s">
        <v>6638</v>
      </c>
      <c r="C5142" t="s">
        <v>1093</v>
      </c>
      <c r="D5142" t="s">
        <v>6400</v>
      </c>
      <c r="F51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2">
        <f>Tabla_Consulta_desde_proyectos[[#This Row],[PRYRAhoras]]-Tabla_Consulta_desde_proyectos[[#This Row],[Actuales]]</f>
        <v>0</v>
      </c>
      <c r="H5142">
        <f>LEN(Tabla_Consulta_desde_proyectos[[#This Row],[PRYApath]])/5-1</f>
        <v>1</v>
      </c>
    </row>
    <row r="5143" spans="1:8" hidden="1" x14ac:dyDescent="0.3">
      <c r="A5143" t="s">
        <v>6340</v>
      </c>
      <c r="B5143" t="s">
        <v>6639</v>
      </c>
      <c r="C5143" t="s">
        <v>1094</v>
      </c>
      <c r="D5143" t="s">
        <v>6401</v>
      </c>
      <c r="F51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3">
        <f>Tabla_Consulta_desde_proyectos[[#This Row],[PRYRAhoras]]-Tabla_Consulta_desde_proyectos[[#This Row],[Actuales]]</f>
        <v>0</v>
      </c>
      <c r="H5143">
        <f>LEN(Tabla_Consulta_desde_proyectos[[#This Row],[PRYApath]])/5-1</f>
        <v>1</v>
      </c>
    </row>
    <row r="5144" spans="1:8" hidden="1" x14ac:dyDescent="0.3">
      <c r="A5144" t="s">
        <v>6340</v>
      </c>
      <c r="B5144" t="s">
        <v>6640</v>
      </c>
      <c r="C5144" t="s">
        <v>3904</v>
      </c>
      <c r="D5144" t="s">
        <v>6402</v>
      </c>
      <c r="F51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4">
        <f>Tabla_Consulta_desde_proyectos[[#This Row],[PRYRAhoras]]-Tabla_Consulta_desde_proyectos[[#This Row],[Actuales]]</f>
        <v>0</v>
      </c>
      <c r="H5144">
        <f>LEN(Tabla_Consulta_desde_proyectos[[#This Row],[PRYApath]])/5-1</f>
        <v>1</v>
      </c>
    </row>
    <row r="5145" spans="1:8" hidden="1" x14ac:dyDescent="0.3">
      <c r="A5145" t="s">
        <v>6340</v>
      </c>
      <c r="B5145" t="s">
        <v>6641</v>
      </c>
      <c r="C5145" t="s">
        <v>3905</v>
      </c>
      <c r="D5145" t="s">
        <v>6403</v>
      </c>
      <c r="F51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5">
        <f>Tabla_Consulta_desde_proyectos[[#This Row],[PRYRAhoras]]-Tabla_Consulta_desde_proyectos[[#This Row],[Actuales]]</f>
        <v>0</v>
      </c>
      <c r="H5145">
        <f>LEN(Tabla_Consulta_desde_proyectos[[#This Row],[PRYApath]])/5-1</f>
        <v>1</v>
      </c>
    </row>
    <row r="5146" spans="1:8" hidden="1" x14ac:dyDescent="0.3">
      <c r="A5146" t="s">
        <v>6340</v>
      </c>
      <c r="B5146" t="s">
        <v>6642</v>
      </c>
      <c r="C5146" t="s">
        <v>4336</v>
      </c>
      <c r="D5146" t="s">
        <v>6405</v>
      </c>
      <c r="F51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6">
        <f>Tabla_Consulta_desde_proyectos[[#This Row],[PRYRAhoras]]-Tabla_Consulta_desde_proyectos[[#This Row],[Actuales]]</f>
        <v>0</v>
      </c>
      <c r="H5146">
        <f>LEN(Tabla_Consulta_desde_proyectos[[#This Row],[PRYApath]])/5-1</f>
        <v>1</v>
      </c>
    </row>
    <row r="5147" spans="1:8" hidden="1" x14ac:dyDescent="0.3">
      <c r="A5147" t="s">
        <v>6340</v>
      </c>
      <c r="B5147" t="s">
        <v>6643</v>
      </c>
      <c r="C5147" t="s">
        <v>4337</v>
      </c>
      <c r="D5147" t="s">
        <v>6407</v>
      </c>
      <c r="F51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7">
        <f>Tabla_Consulta_desde_proyectos[[#This Row],[PRYRAhoras]]-Tabla_Consulta_desde_proyectos[[#This Row],[Actuales]]</f>
        <v>0</v>
      </c>
      <c r="H5147">
        <f>LEN(Tabla_Consulta_desde_proyectos[[#This Row],[PRYApath]])/5-1</f>
        <v>1</v>
      </c>
    </row>
    <row r="5148" spans="1:8" hidden="1" x14ac:dyDescent="0.3">
      <c r="A5148" t="s">
        <v>6340</v>
      </c>
      <c r="B5148" t="s">
        <v>6644</v>
      </c>
      <c r="C5148" t="s">
        <v>8272</v>
      </c>
      <c r="D5148" t="s">
        <v>8273</v>
      </c>
      <c r="F51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8">
        <f>Tabla_Consulta_desde_proyectos[[#This Row],[PRYRAhoras]]-Tabla_Consulta_desde_proyectos[[#This Row],[Actuales]]</f>
        <v>0</v>
      </c>
      <c r="H5148">
        <f>LEN(Tabla_Consulta_desde_proyectos[[#This Row],[PRYApath]])/5-1</f>
        <v>0</v>
      </c>
    </row>
    <row r="5149" spans="1:8" hidden="1" x14ac:dyDescent="0.3">
      <c r="A5149" t="s">
        <v>6340</v>
      </c>
      <c r="B5149" t="s">
        <v>6647</v>
      </c>
      <c r="C5149" t="s">
        <v>326</v>
      </c>
      <c r="D5149" t="s">
        <v>6396</v>
      </c>
      <c r="F51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49">
        <f>Tabla_Consulta_desde_proyectos[[#This Row],[PRYRAhoras]]-Tabla_Consulta_desde_proyectos[[#This Row],[Actuales]]</f>
        <v>0</v>
      </c>
      <c r="H5149">
        <f>LEN(Tabla_Consulta_desde_proyectos[[#This Row],[PRYApath]])/5-1</f>
        <v>1</v>
      </c>
    </row>
    <row r="5150" spans="1:8" hidden="1" x14ac:dyDescent="0.3">
      <c r="A5150" t="s">
        <v>6340</v>
      </c>
      <c r="B5150" t="s">
        <v>6648</v>
      </c>
      <c r="C5150" t="s">
        <v>1087</v>
      </c>
      <c r="D5150" t="s">
        <v>6397</v>
      </c>
      <c r="F51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0">
        <f>Tabla_Consulta_desde_proyectos[[#This Row],[PRYRAhoras]]-Tabla_Consulta_desde_proyectos[[#This Row],[Actuales]]</f>
        <v>0</v>
      </c>
      <c r="H5150">
        <f>LEN(Tabla_Consulta_desde_proyectos[[#This Row],[PRYApath]])/5-1</f>
        <v>1</v>
      </c>
    </row>
    <row r="5151" spans="1:8" hidden="1" x14ac:dyDescent="0.3">
      <c r="A5151" t="s">
        <v>6340</v>
      </c>
      <c r="B5151" t="s">
        <v>6649</v>
      </c>
      <c r="C5151" t="s">
        <v>1088</v>
      </c>
      <c r="D5151" t="s">
        <v>6398</v>
      </c>
      <c r="F51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1">
        <f>Tabla_Consulta_desde_proyectos[[#This Row],[PRYRAhoras]]-Tabla_Consulta_desde_proyectos[[#This Row],[Actuales]]</f>
        <v>0</v>
      </c>
      <c r="H5151">
        <f>LEN(Tabla_Consulta_desde_proyectos[[#This Row],[PRYApath]])/5-1</f>
        <v>1</v>
      </c>
    </row>
    <row r="5152" spans="1:8" hidden="1" x14ac:dyDescent="0.3">
      <c r="A5152" t="s">
        <v>6340</v>
      </c>
      <c r="B5152" t="s">
        <v>6650</v>
      </c>
      <c r="C5152" t="s">
        <v>1092</v>
      </c>
      <c r="D5152" t="s">
        <v>6399</v>
      </c>
      <c r="F51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2">
        <f>Tabla_Consulta_desde_proyectos[[#This Row],[PRYRAhoras]]-Tabla_Consulta_desde_proyectos[[#This Row],[Actuales]]</f>
        <v>0</v>
      </c>
      <c r="H5152">
        <f>LEN(Tabla_Consulta_desde_proyectos[[#This Row],[PRYApath]])/5-1</f>
        <v>1</v>
      </c>
    </row>
    <row r="5153" spans="1:8" hidden="1" x14ac:dyDescent="0.3">
      <c r="A5153" t="s">
        <v>6340</v>
      </c>
      <c r="B5153" t="s">
        <v>6651</v>
      </c>
      <c r="C5153" t="s">
        <v>1093</v>
      </c>
      <c r="D5153" t="s">
        <v>6400</v>
      </c>
      <c r="F51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3">
        <f>Tabla_Consulta_desde_proyectos[[#This Row],[PRYRAhoras]]-Tabla_Consulta_desde_proyectos[[#This Row],[Actuales]]</f>
        <v>0</v>
      </c>
      <c r="H5153">
        <f>LEN(Tabla_Consulta_desde_proyectos[[#This Row],[PRYApath]])/5-1</f>
        <v>1</v>
      </c>
    </row>
    <row r="5154" spans="1:8" hidden="1" x14ac:dyDescent="0.3">
      <c r="A5154" t="s">
        <v>6340</v>
      </c>
      <c r="B5154" t="s">
        <v>6652</v>
      </c>
      <c r="C5154" t="s">
        <v>1094</v>
      </c>
      <c r="D5154" t="s">
        <v>6401</v>
      </c>
      <c r="F51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4">
        <f>Tabla_Consulta_desde_proyectos[[#This Row],[PRYRAhoras]]-Tabla_Consulta_desde_proyectos[[#This Row],[Actuales]]</f>
        <v>0</v>
      </c>
      <c r="H5154">
        <f>LEN(Tabla_Consulta_desde_proyectos[[#This Row],[PRYApath]])/5-1</f>
        <v>1</v>
      </c>
    </row>
    <row r="5155" spans="1:8" hidden="1" x14ac:dyDescent="0.3">
      <c r="A5155" t="s">
        <v>6340</v>
      </c>
      <c r="B5155" t="s">
        <v>6653</v>
      </c>
      <c r="C5155" t="s">
        <v>3904</v>
      </c>
      <c r="D5155" t="s">
        <v>6950</v>
      </c>
      <c r="F51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5">
        <f>Tabla_Consulta_desde_proyectos[[#This Row],[PRYRAhoras]]-Tabla_Consulta_desde_proyectos[[#This Row],[Actuales]]</f>
        <v>0</v>
      </c>
      <c r="H5155">
        <f>LEN(Tabla_Consulta_desde_proyectos[[#This Row],[PRYApath]])/5-1</f>
        <v>1</v>
      </c>
    </row>
    <row r="5156" spans="1:8" hidden="1" x14ac:dyDescent="0.3">
      <c r="A5156" t="s">
        <v>6340</v>
      </c>
      <c r="B5156" t="s">
        <v>6654</v>
      </c>
      <c r="C5156" t="s">
        <v>3905</v>
      </c>
      <c r="D5156" t="s">
        <v>6952</v>
      </c>
      <c r="F51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6">
        <f>Tabla_Consulta_desde_proyectos[[#This Row],[PRYRAhoras]]-Tabla_Consulta_desde_proyectos[[#This Row],[Actuales]]</f>
        <v>0</v>
      </c>
      <c r="H5156">
        <f>LEN(Tabla_Consulta_desde_proyectos[[#This Row],[PRYApath]])/5-1</f>
        <v>1</v>
      </c>
    </row>
    <row r="5157" spans="1:8" hidden="1" x14ac:dyDescent="0.3">
      <c r="A5157" t="s">
        <v>6340</v>
      </c>
      <c r="B5157" t="s">
        <v>6655</v>
      </c>
      <c r="C5157" t="s">
        <v>4336</v>
      </c>
      <c r="D5157" t="s">
        <v>6405</v>
      </c>
      <c r="F51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7">
        <f>Tabla_Consulta_desde_proyectos[[#This Row],[PRYRAhoras]]-Tabla_Consulta_desde_proyectos[[#This Row],[Actuales]]</f>
        <v>0</v>
      </c>
      <c r="H5157">
        <f>LEN(Tabla_Consulta_desde_proyectos[[#This Row],[PRYApath]])/5-1</f>
        <v>1</v>
      </c>
    </row>
    <row r="5158" spans="1:8" hidden="1" x14ac:dyDescent="0.3">
      <c r="A5158" t="s">
        <v>6340</v>
      </c>
      <c r="B5158" t="s">
        <v>6656</v>
      </c>
      <c r="C5158" t="s">
        <v>4337</v>
      </c>
      <c r="D5158" t="s">
        <v>6954</v>
      </c>
      <c r="F51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58">
        <f>Tabla_Consulta_desde_proyectos[[#This Row],[PRYRAhoras]]-Tabla_Consulta_desde_proyectos[[#This Row],[Actuales]]</f>
        <v>0</v>
      </c>
      <c r="H5158">
        <f>LEN(Tabla_Consulta_desde_proyectos[[#This Row],[PRYApath]])/5-1</f>
        <v>1</v>
      </c>
    </row>
    <row r="5159" spans="1:8" hidden="1" x14ac:dyDescent="0.3">
      <c r="A5159" t="s">
        <v>109</v>
      </c>
      <c r="B5159" t="s">
        <v>1085</v>
      </c>
      <c r="C5159" t="s">
        <v>8274</v>
      </c>
      <c r="D5159" t="s">
        <v>8275</v>
      </c>
      <c r="E5159">
        <v>34.5</v>
      </c>
      <c r="F51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34.5</v>
      </c>
      <c r="G5159">
        <f>Tabla_Consulta_desde_proyectos[[#This Row],[PRYRAhoras]]-Tabla_Consulta_desde_proyectos[[#This Row],[Actuales]]</f>
        <v>0</v>
      </c>
      <c r="H5159">
        <f>LEN(Tabla_Consulta_desde_proyectos[[#This Row],[PRYApath]])/5-1</f>
        <v>0</v>
      </c>
    </row>
    <row r="5160" spans="1:8" hidden="1" x14ac:dyDescent="0.3">
      <c r="A5160" t="s">
        <v>109</v>
      </c>
      <c r="B5160" t="s">
        <v>1086</v>
      </c>
      <c r="C5160" t="s">
        <v>326</v>
      </c>
      <c r="D5160" t="s">
        <v>7019</v>
      </c>
      <c r="E5160">
        <v>32</v>
      </c>
      <c r="F51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32</v>
      </c>
      <c r="G5160">
        <f>Tabla_Consulta_desde_proyectos[[#This Row],[PRYRAhoras]]-Tabla_Consulta_desde_proyectos[[#This Row],[Actuales]]</f>
        <v>0</v>
      </c>
      <c r="H5160">
        <f>LEN(Tabla_Consulta_desde_proyectos[[#This Row],[PRYApath]])/5-1</f>
        <v>1</v>
      </c>
    </row>
    <row r="5161" spans="1:8" hidden="1" x14ac:dyDescent="0.3">
      <c r="A5161" t="s">
        <v>109</v>
      </c>
      <c r="B5161" t="s">
        <v>1098</v>
      </c>
      <c r="C5161" t="s">
        <v>1087</v>
      </c>
      <c r="D5161" t="s">
        <v>7020</v>
      </c>
      <c r="F51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1">
        <f>Tabla_Consulta_desde_proyectos[[#This Row],[PRYRAhoras]]-Tabla_Consulta_desde_proyectos[[#This Row],[Actuales]]</f>
        <v>0</v>
      </c>
      <c r="H5161">
        <f>LEN(Tabla_Consulta_desde_proyectos[[#This Row],[PRYApath]])/5-1</f>
        <v>1</v>
      </c>
    </row>
    <row r="5162" spans="1:8" hidden="1" x14ac:dyDescent="0.3">
      <c r="A5162" t="s">
        <v>109</v>
      </c>
      <c r="B5162" t="s">
        <v>1099</v>
      </c>
      <c r="C5162" t="s">
        <v>1088</v>
      </c>
      <c r="D5162" t="s">
        <v>7021</v>
      </c>
      <c r="F51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2">
        <f>Tabla_Consulta_desde_proyectos[[#This Row],[PRYRAhoras]]-Tabla_Consulta_desde_proyectos[[#This Row],[Actuales]]</f>
        <v>0</v>
      </c>
      <c r="H5162">
        <f>LEN(Tabla_Consulta_desde_proyectos[[#This Row],[PRYApath]])/5-1</f>
        <v>1</v>
      </c>
    </row>
    <row r="5163" spans="1:8" hidden="1" x14ac:dyDescent="0.3">
      <c r="A5163" t="s">
        <v>109</v>
      </c>
      <c r="B5163" t="s">
        <v>1100</v>
      </c>
      <c r="C5163" t="s">
        <v>1092</v>
      </c>
      <c r="D5163" t="s">
        <v>7022</v>
      </c>
      <c r="F51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3">
        <f>Tabla_Consulta_desde_proyectos[[#This Row],[PRYRAhoras]]-Tabla_Consulta_desde_proyectos[[#This Row],[Actuales]]</f>
        <v>0</v>
      </c>
      <c r="H5163">
        <f>LEN(Tabla_Consulta_desde_proyectos[[#This Row],[PRYApath]])/5-1</f>
        <v>1</v>
      </c>
    </row>
    <row r="5164" spans="1:8" hidden="1" x14ac:dyDescent="0.3">
      <c r="A5164" t="s">
        <v>109</v>
      </c>
      <c r="B5164" t="s">
        <v>3576</v>
      </c>
      <c r="C5164" t="s">
        <v>1093</v>
      </c>
      <c r="D5164" t="s">
        <v>7023</v>
      </c>
      <c r="F51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4">
        <f>Tabla_Consulta_desde_proyectos[[#This Row],[PRYRAhoras]]-Tabla_Consulta_desde_proyectos[[#This Row],[Actuales]]</f>
        <v>0</v>
      </c>
      <c r="H5164">
        <f>LEN(Tabla_Consulta_desde_proyectos[[#This Row],[PRYApath]])/5-1</f>
        <v>1</v>
      </c>
    </row>
    <row r="5165" spans="1:8" hidden="1" x14ac:dyDescent="0.3">
      <c r="A5165" t="s">
        <v>109</v>
      </c>
      <c r="B5165" t="s">
        <v>4538</v>
      </c>
      <c r="C5165" t="s">
        <v>1094</v>
      </c>
      <c r="D5165" t="s">
        <v>7024</v>
      </c>
      <c r="F51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5">
        <f>Tabla_Consulta_desde_proyectos[[#This Row],[PRYRAhoras]]-Tabla_Consulta_desde_proyectos[[#This Row],[Actuales]]</f>
        <v>0</v>
      </c>
      <c r="H5165">
        <f>LEN(Tabla_Consulta_desde_proyectos[[#This Row],[PRYApath]])/5-1</f>
        <v>1</v>
      </c>
    </row>
    <row r="5166" spans="1:8" hidden="1" x14ac:dyDescent="0.3">
      <c r="A5166" t="s">
        <v>109</v>
      </c>
      <c r="B5166" t="s">
        <v>5799</v>
      </c>
      <c r="C5166" t="s">
        <v>3904</v>
      </c>
      <c r="D5166" t="s">
        <v>7498</v>
      </c>
      <c r="F51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6">
        <f>Tabla_Consulta_desde_proyectos[[#This Row],[PRYRAhoras]]-Tabla_Consulta_desde_proyectos[[#This Row],[Actuales]]</f>
        <v>0</v>
      </c>
      <c r="H5166">
        <f>LEN(Tabla_Consulta_desde_proyectos[[#This Row],[PRYApath]])/5-1</f>
        <v>1</v>
      </c>
    </row>
    <row r="5167" spans="1:8" hidden="1" x14ac:dyDescent="0.3">
      <c r="A5167" t="s">
        <v>109</v>
      </c>
      <c r="B5167" t="s">
        <v>4919</v>
      </c>
      <c r="C5167" t="s">
        <v>3905</v>
      </c>
      <c r="D5167" t="s">
        <v>7025</v>
      </c>
      <c r="E5167">
        <v>2.5</v>
      </c>
      <c r="F51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2.5</v>
      </c>
      <c r="G5167">
        <f>Tabla_Consulta_desde_proyectos[[#This Row],[PRYRAhoras]]-Tabla_Consulta_desde_proyectos[[#This Row],[Actuales]]</f>
        <v>0</v>
      </c>
      <c r="H5167">
        <f>LEN(Tabla_Consulta_desde_proyectos[[#This Row],[PRYApath]])/5-1</f>
        <v>1</v>
      </c>
    </row>
    <row r="5168" spans="1:8" hidden="1" x14ac:dyDescent="0.3">
      <c r="A5168" t="s">
        <v>109</v>
      </c>
      <c r="B5168" t="s">
        <v>1089</v>
      </c>
      <c r="C5168" t="s">
        <v>8276</v>
      </c>
      <c r="D5168" t="s">
        <v>7557</v>
      </c>
      <c r="F51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8">
        <f>Tabla_Consulta_desde_proyectos[[#This Row],[PRYRAhoras]]-Tabla_Consulta_desde_proyectos[[#This Row],[Actuales]]</f>
        <v>0</v>
      </c>
      <c r="H5168">
        <f>LEN(Tabla_Consulta_desde_proyectos[[#This Row],[PRYApath]])/5-1</f>
        <v>0</v>
      </c>
    </row>
    <row r="5169" spans="1:8" hidden="1" x14ac:dyDescent="0.3">
      <c r="A5169" t="s">
        <v>109</v>
      </c>
      <c r="B5169" t="s">
        <v>1090</v>
      </c>
      <c r="C5169" t="s">
        <v>326</v>
      </c>
      <c r="D5169" t="s">
        <v>7088</v>
      </c>
      <c r="F51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69">
        <f>Tabla_Consulta_desde_proyectos[[#This Row],[PRYRAhoras]]-Tabla_Consulta_desde_proyectos[[#This Row],[Actuales]]</f>
        <v>0</v>
      </c>
      <c r="H5169">
        <f>LEN(Tabla_Consulta_desde_proyectos[[#This Row],[PRYApath]])/5-1</f>
        <v>1</v>
      </c>
    </row>
    <row r="5170" spans="1:8" hidden="1" x14ac:dyDescent="0.3">
      <c r="A5170" t="s">
        <v>109</v>
      </c>
      <c r="B5170" t="s">
        <v>1091</v>
      </c>
      <c r="C5170" t="s">
        <v>1087</v>
      </c>
      <c r="D5170" t="s">
        <v>7089</v>
      </c>
      <c r="F51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0">
        <f>Tabla_Consulta_desde_proyectos[[#This Row],[PRYRAhoras]]-Tabla_Consulta_desde_proyectos[[#This Row],[Actuales]]</f>
        <v>0</v>
      </c>
      <c r="H5170">
        <f>LEN(Tabla_Consulta_desde_proyectos[[#This Row],[PRYApath]])/5-1</f>
        <v>1</v>
      </c>
    </row>
    <row r="5171" spans="1:8" hidden="1" x14ac:dyDescent="0.3">
      <c r="A5171" t="s">
        <v>109</v>
      </c>
      <c r="B5171" t="s">
        <v>4539</v>
      </c>
      <c r="C5171" t="s">
        <v>1088</v>
      </c>
      <c r="D5171" t="s">
        <v>7090</v>
      </c>
      <c r="F51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1">
        <f>Tabla_Consulta_desde_proyectos[[#This Row],[PRYRAhoras]]-Tabla_Consulta_desde_proyectos[[#This Row],[Actuales]]</f>
        <v>0</v>
      </c>
      <c r="H5171">
        <f>LEN(Tabla_Consulta_desde_proyectos[[#This Row],[PRYApath]])/5-1</f>
        <v>1</v>
      </c>
    </row>
    <row r="5172" spans="1:8" hidden="1" x14ac:dyDescent="0.3">
      <c r="A5172" t="s">
        <v>109</v>
      </c>
      <c r="B5172" t="s">
        <v>4542</v>
      </c>
      <c r="C5172" t="s">
        <v>1092</v>
      </c>
      <c r="D5172" t="s">
        <v>7091</v>
      </c>
      <c r="F51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2">
        <f>Tabla_Consulta_desde_proyectos[[#This Row],[PRYRAhoras]]-Tabla_Consulta_desde_proyectos[[#This Row],[Actuales]]</f>
        <v>0</v>
      </c>
      <c r="H5172">
        <f>LEN(Tabla_Consulta_desde_proyectos[[#This Row],[PRYApath]])/5-1</f>
        <v>1</v>
      </c>
    </row>
    <row r="5173" spans="1:8" hidden="1" x14ac:dyDescent="0.3">
      <c r="A5173" t="s">
        <v>109</v>
      </c>
      <c r="B5173" t="s">
        <v>5386</v>
      </c>
      <c r="C5173" t="s">
        <v>1093</v>
      </c>
      <c r="D5173" t="s">
        <v>7092</v>
      </c>
      <c r="F51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3">
        <f>Tabla_Consulta_desde_proyectos[[#This Row],[PRYRAhoras]]-Tabla_Consulta_desde_proyectos[[#This Row],[Actuales]]</f>
        <v>0</v>
      </c>
      <c r="H5173">
        <f>LEN(Tabla_Consulta_desde_proyectos[[#This Row],[PRYApath]])/5-1</f>
        <v>1</v>
      </c>
    </row>
    <row r="5174" spans="1:8" hidden="1" x14ac:dyDescent="0.3">
      <c r="A5174" t="s">
        <v>109</v>
      </c>
      <c r="B5174" t="s">
        <v>4965</v>
      </c>
      <c r="C5174" t="s">
        <v>1094</v>
      </c>
      <c r="D5174" t="s">
        <v>7093</v>
      </c>
      <c r="F51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4">
        <f>Tabla_Consulta_desde_proyectos[[#This Row],[PRYRAhoras]]-Tabla_Consulta_desde_proyectos[[#This Row],[Actuales]]</f>
        <v>0</v>
      </c>
      <c r="H5174">
        <f>LEN(Tabla_Consulta_desde_proyectos[[#This Row],[PRYApath]])/5-1</f>
        <v>1</v>
      </c>
    </row>
    <row r="5175" spans="1:8" hidden="1" x14ac:dyDescent="0.3">
      <c r="A5175" t="s">
        <v>109</v>
      </c>
      <c r="B5175" t="s">
        <v>4966</v>
      </c>
      <c r="C5175" t="s">
        <v>3904</v>
      </c>
      <c r="D5175" t="s">
        <v>7094</v>
      </c>
      <c r="F51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5">
        <f>Tabla_Consulta_desde_proyectos[[#This Row],[PRYRAhoras]]-Tabla_Consulta_desde_proyectos[[#This Row],[Actuales]]</f>
        <v>0</v>
      </c>
      <c r="H5175">
        <f>LEN(Tabla_Consulta_desde_proyectos[[#This Row],[PRYApath]])/5-1</f>
        <v>1</v>
      </c>
    </row>
    <row r="5176" spans="1:8" hidden="1" x14ac:dyDescent="0.3">
      <c r="A5176" t="s">
        <v>109</v>
      </c>
      <c r="B5176" t="s">
        <v>4969</v>
      </c>
      <c r="C5176" t="s">
        <v>3905</v>
      </c>
      <c r="D5176" t="s">
        <v>7095</v>
      </c>
      <c r="F51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6">
        <f>Tabla_Consulta_desde_proyectos[[#This Row],[PRYRAhoras]]-Tabla_Consulta_desde_proyectos[[#This Row],[Actuales]]</f>
        <v>0</v>
      </c>
      <c r="H5176">
        <f>LEN(Tabla_Consulta_desde_proyectos[[#This Row],[PRYApath]])/5-1</f>
        <v>1</v>
      </c>
    </row>
    <row r="5177" spans="1:8" hidden="1" x14ac:dyDescent="0.3">
      <c r="A5177" t="s">
        <v>109</v>
      </c>
      <c r="B5177" t="s">
        <v>6404</v>
      </c>
      <c r="C5177" t="s">
        <v>4336</v>
      </c>
      <c r="D5177" t="s">
        <v>7096</v>
      </c>
      <c r="F51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7">
        <f>Tabla_Consulta_desde_proyectos[[#This Row],[PRYRAhoras]]-Tabla_Consulta_desde_proyectos[[#This Row],[Actuales]]</f>
        <v>0</v>
      </c>
      <c r="H5177">
        <f>LEN(Tabla_Consulta_desde_proyectos[[#This Row],[PRYApath]])/5-1</f>
        <v>1</v>
      </c>
    </row>
    <row r="5178" spans="1:8" hidden="1" x14ac:dyDescent="0.3">
      <c r="A5178" t="s">
        <v>109</v>
      </c>
      <c r="B5178" t="s">
        <v>6406</v>
      </c>
      <c r="C5178" t="s">
        <v>4337</v>
      </c>
      <c r="D5178" t="s">
        <v>7097</v>
      </c>
      <c r="F51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8">
        <f>Tabla_Consulta_desde_proyectos[[#This Row],[PRYRAhoras]]-Tabla_Consulta_desde_proyectos[[#This Row],[Actuales]]</f>
        <v>0</v>
      </c>
      <c r="H5178">
        <f>LEN(Tabla_Consulta_desde_proyectos[[#This Row],[PRYApath]])/5-1</f>
        <v>1</v>
      </c>
    </row>
    <row r="5179" spans="1:8" hidden="1" x14ac:dyDescent="0.3">
      <c r="A5179" t="s">
        <v>109</v>
      </c>
      <c r="B5179" t="s">
        <v>1095</v>
      </c>
      <c r="C5179" t="s">
        <v>8277</v>
      </c>
      <c r="D5179" t="s">
        <v>8019</v>
      </c>
      <c r="F51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79">
        <f>Tabla_Consulta_desde_proyectos[[#This Row],[PRYRAhoras]]-Tabla_Consulta_desde_proyectos[[#This Row],[Actuales]]</f>
        <v>0</v>
      </c>
      <c r="H5179">
        <f>LEN(Tabla_Consulta_desde_proyectos[[#This Row],[PRYApath]])/5-1</f>
        <v>0</v>
      </c>
    </row>
    <row r="5180" spans="1:8" hidden="1" x14ac:dyDescent="0.3">
      <c r="A5180" t="s">
        <v>109</v>
      </c>
      <c r="B5180" t="s">
        <v>1096</v>
      </c>
      <c r="C5180" t="s">
        <v>326</v>
      </c>
      <c r="D5180" t="s">
        <v>7027</v>
      </c>
      <c r="F51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0">
        <f>Tabla_Consulta_desde_proyectos[[#This Row],[PRYRAhoras]]-Tabla_Consulta_desde_proyectos[[#This Row],[Actuales]]</f>
        <v>0</v>
      </c>
      <c r="H5180">
        <f>LEN(Tabla_Consulta_desde_proyectos[[#This Row],[PRYApath]])/5-1</f>
        <v>1</v>
      </c>
    </row>
    <row r="5181" spans="1:8" hidden="1" x14ac:dyDescent="0.3">
      <c r="A5181" t="s">
        <v>109</v>
      </c>
      <c r="B5181" t="s">
        <v>3515</v>
      </c>
      <c r="C5181" t="s">
        <v>1087</v>
      </c>
      <c r="D5181" t="s">
        <v>7028</v>
      </c>
      <c r="F51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1">
        <f>Tabla_Consulta_desde_proyectos[[#This Row],[PRYRAhoras]]-Tabla_Consulta_desde_proyectos[[#This Row],[Actuales]]</f>
        <v>0</v>
      </c>
      <c r="H5181">
        <f>LEN(Tabla_Consulta_desde_proyectos[[#This Row],[PRYApath]])/5-1</f>
        <v>1</v>
      </c>
    </row>
    <row r="5182" spans="1:8" hidden="1" x14ac:dyDescent="0.3">
      <c r="A5182" t="s">
        <v>109</v>
      </c>
      <c r="B5182" t="s">
        <v>3516</v>
      </c>
      <c r="C5182" t="s">
        <v>1088</v>
      </c>
      <c r="D5182" t="s">
        <v>7029</v>
      </c>
      <c r="F51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2">
        <f>Tabla_Consulta_desde_proyectos[[#This Row],[PRYRAhoras]]-Tabla_Consulta_desde_proyectos[[#This Row],[Actuales]]</f>
        <v>0</v>
      </c>
      <c r="H5182">
        <f>LEN(Tabla_Consulta_desde_proyectos[[#This Row],[PRYApath]])/5-1</f>
        <v>1</v>
      </c>
    </row>
    <row r="5183" spans="1:8" hidden="1" x14ac:dyDescent="0.3">
      <c r="A5183" t="s">
        <v>109</v>
      </c>
      <c r="B5183" t="s">
        <v>3517</v>
      </c>
      <c r="C5183" t="s">
        <v>1092</v>
      </c>
      <c r="D5183" t="s">
        <v>7030</v>
      </c>
      <c r="F51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3">
        <f>Tabla_Consulta_desde_proyectos[[#This Row],[PRYRAhoras]]-Tabla_Consulta_desde_proyectos[[#This Row],[Actuales]]</f>
        <v>0</v>
      </c>
      <c r="H5183">
        <f>LEN(Tabla_Consulta_desde_proyectos[[#This Row],[PRYApath]])/5-1</f>
        <v>1</v>
      </c>
    </row>
    <row r="5184" spans="1:8" hidden="1" x14ac:dyDescent="0.3">
      <c r="A5184" t="s">
        <v>109</v>
      </c>
      <c r="B5184" t="s">
        <v>5507</v>
      </c>
      <c r="C5184" t="s">
        <v>1093</v>
      </c>
      <c r="D5184" t="s">
        <v>7031</v>
      </c>
      <c r="F51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4">
        <f>Tabla_Consulta_desde_proyectos[[#This Row],[PRYRAhoras]]-Tabla_Consulta_desde_proyectos[[#This Row],[Actuales]]</f>
        <v>0</v>
      </c>
      <c r="H5184">
        <f>LEN(Tabla_Consulta_desde_proyectos[[#This Row],[PRYApath]])/5-1</f>
        <v>1</v>
      </c>
    </row>
    <row r="5185" spans="1:8" hidden="1" x14ac:dyDescent="0.3">
      <c r="A5185" t="s">
        <v>109</v>
      </c>
      <c r="B5185" t="s">
        <v>5003</v>
      </c>
      <c r="C5185" t="s">
        <v>1094</v>
      </c>
      <c r="D5185" t="s">
        <v>7032</v>
      </c>
      <c r="F51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5">
        <f>Tabla_Consulta_desde_proyectos[[#This Row],[PRYRAhoras]]-Tabla_Consulta_desde_proyectos[[#This Row],[Actuales]]</f>
        <v>0</v>
      </c>
      <c r="H5185">
        <f>LEN(Tabla_Consulta_desde_proyectos[[#This Row],[PRYApath]])/5-1</f>
        <v>1</v>
      </c>
    </row>
    <row r="5186" spans="1:8" hidden="1" x14ac:dyDescent="0.3">
      <c r="A5186" t="s">
        <v>109</v>
      </c>
      <c r="B5186" t="s">
        <v>5005</v>
      </c>
      <c r="C5186" t="s">
        <v>3904</v>
      </c>
      <c r="D5186" t="s">
        <v>7033</v>
      </c>
      <c r="F51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6">
        <f>Tabla_Consulta_desde_proyectos[[#This Row],[PRYRAhoras]]-Tabla_Consulta_desde_proyectos[[#This Row],[Actuales]]</f>
        <v>0</v>
      </c>
      <c r="H5186">
        <f>LEN(Tabla_Consulta_desde_proyectos[[#This Row],[PRYApath]])/5-1</f>
        <v>1</v>
      </c>
    </row>
    <row r="5187" spans="1:8" hidden="1" x14ac:dyDescent="0.3">
      <c r="A5187" t="s">
        <v>109</v>
      </c>
      <c r="B5187" t="s">
        <v>5006</v>
      </c>
      <c r="C5187" t="s">
        <v>3905</v>
      </c>
      <c r="D5187" t="s">
        <v>7034</v>
      </c>
      <c r="F51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7">
        <f>Tabla_Consulta_desde_proyectos[[#This Row],[PRYRAhoras]]-Tabla_Consulta_desde_proyectos[[#This Row],[Actuales]]</f>
        <v>0</v>
      </c>
      <c r="H5187">
        <f>LEN(Tabla_Consulta_desde_proyectos[[#This Row],[PRYApath]])/5-1</f>
        <v>1</v>
      </c>
    </row>
    <row r="5188" spans="1:8" hidden="1" x14ac:dyDescent="0.3">
      <c r="A5188" t="s">
        <v>109</v>
      </c>
      <c r="B5188" t="s">
        <v>3877</v>
      </c>
      <c r="C5188" t="s">
        <v>7128</v>
      </c>
      <c r="D5188" t="s">
        <v>7129</v>
      </c>
      <c r="F51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8">
        <f>Tabla_Consulta_desde_proyectos[[#This Row],[PRYRAhoras]]-Tabla_Consulta_desde_proyectos[[#This Row],[Actuales]]</f>
        <v>0</v>
      </c>
      <c r="H5188">
        <f>LEN(Tabla_Consulta_desde_proyectos[[#This Row],[PRYApath]])/5-1</f>
        <v>0</v>
      </c>
    </row>
    <row r="5189" spans="1:8" hidden="1" x14ac:dyDescent="0.3">
      <c r="A5189" t="s">
        <v>109</v>
      </c>
      <c r="B5189" t="s">
        <v>3874</v>
      </c>
      <c r="C5189" t="s">
        <v>326</v>
      </c>
      <c r="D5189" t="s">
        <v>7130</v>
      </c>
      <c r="F51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89">
        <f>Tabla_Consulta_desde_proyectos[[#This Row],[PRYRAhoras]]-Tabla_Consulta_desde_proyectos[[#This Row],[Actuales]]</f>
        <v>0</v>
      </c>
      <c r="H5189">
        <f>LEN(Tabla_Consulta_desde_proyectos[[#This Row],[PRYApath]])/5-1</f>
        <v>1</v>
      </c>
    </row>
    <row r="5190" spans="1:8" hidden="1" x14ac:dyDescent="0.3">
      <c r="A5190" t="s">
        <v>109</v>
      </c>
      <c r="B5190" t="s">
        <v>4460</v>
      </c>
      <c r="C5190" t="s">
        <v>1087</v>
      </c>
      <c r="D5190" t="s">
        <v>7131</v>
      </c>
      <c r="F51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0">
        <f>Tabla_Consulta_desde_proyectos[[#This Row],[PRYRAhoras]]-Tabla_Consulta_desde_proyectos[[#This Row],[Actuales]]</f>
        <v>0</v>
      </c>
      <c r="H5190">
        <f>LEN(Tabla_Consulta_desde_proyectos[[#This Row],[PRYApath]])/5-1</f>
        <v>1</v>
      </c>
    </row>
    <row r="5191" spans="1:8" hidden="1" x14ac:dyDescent="0.3">
      <c r="A5191" t="s">
        <v>109</v>
      </c>
      <c r="B5191" t="s">
        <v>4470</v>
      </c>
      <c r="C5191" t="s">
        <v>1088</v>
      </c>
      <c r="D5191" t="s">
        <v>7132</v>
      </c>
      <c r="F51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1">
        <f>Tabla_Consulta_desde_proyectos[[#This Row],[PRYRAhoras]]-Tabla_Consulta_desde_proyectos[[#This Row],[Actuales]]</f>
        <v>0</v>
      </c>
      <c r="H5191">
        <f>LEN(Tabla_Consulta_desde_proyectos[[#This Row],[PRYApath]])/5-1</f>
        <v>1</v>
      </c>
    </row>
    <row r="5192" spans="1:8" hidden="1" x14ac:dyDescent="0.3">
      <c r="A5192" t="s">
        <v>109</v>
      </c>
      <c r="B5192" t="s">
        <v>4481</v>
      </c>
      <c r="C5192" t="s">
        <v>1092</v>
      </c>
      <c r="D5192" t="s">
        <v>7133</v>
      </c>
      <c r="F51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2">
        <f>Tabla_Consulta_desde_proyectos[[#This Row],[PRYRAhoras]]-Tabla_Consulta_desde_proyectos[[#This Row],[Actuales]]</f>
        <v>0</v>
      </c>
      <c r="H5192">
        <f>LEN(Tabla_Consulta_desde_proyectos[[#This Row],[PRYApath]])/5-1</f>
        <v>1</v>
      </c>
    </row>
    <row r="5193" spans="1:8" hidden="1" x14ac:dyDescent="0.3">
      <c r="A5193" t="s">
        <v>109</v>
      </c>
      <c r="B5193" t="s">
        <v>4489</v>
      </c>
      <c r="C5193" t="s">
        <v>1093</v>
      </c>
      <c r="D5193" t="s">
        <v>7134</v>
      </c>
      <c r="F51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3">
        <f>Tabla_Consulta_desde_proyectos[[#This Row],[PRYRAhoras]]-Tabla_Consulta_desde_proyectos[[#This Row],[Actuales]]</f>
        <v>0</v>
      </c>
      <c r="H5193">
        <f>LEN(Tabla_Consulta_desde_proyectos[[#This Row],[PRYApath]])/5-1</f>
        <v>1</v>
      </c>
    </row>
    <row r="5194" spans="1:8" hidden="1" x14ac:dyDescent="0.3">
      <c r="A5194" t="s">
        <v>109</v>
      </c>
      <c r="B5194" t="s">
        <v>5636</v>
      </c>
      <c r="C5194" t="s">
        <v>1094</v>
      </c>
      <c r="D5194" t="s">
        <v>7135</v>
      </c>
      <c r="F51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4">
        <f>Tabla_Consulta_desde_proyectos[[#This Row],[PRYRAhoras]]-Tabla_Consulta_desde_proyectos[[#This Row],[Actuales]]</f>
        <v>0</v>
      </c>
      <c r="H5194">
        <f>LEN(Tabla_Consulta_desde_proyectos[[#This Row],[PRYApath]])/5-1</f>
        <v>1</v>
      </c>
    </row>
    <row r="5195" spans="1:8" hidden="1" x14ac:dyDescent="0.3">
      <c r="A5195" t="s">
        <v>109</v>
      </c>
      <c r="B5195" t="s">
        <v>5637</v>
      </c>
      <c r="C5195" t="s">
        <v>3904</v>
      </c>
      <c r="D5195" t="s">
        <v>7136</v>
      </c>
      <c r="F51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5">
        <f>Tabla_Consulta_desde_proyectos[[#This Row],[PRYRAhoras]]-Tabla_Consulta_desde_proyectos[[#This Row],[Actuales]]</f>
        <v>0</v>
      </c>
      <c r="H5195">
        <f>LEN(Tabla_Consulta_desde_proyectos[[#This Row],[PRYApath]])/5-1</f>
        <v>1</v>
      </c>
    </row>
    <row r="5196" spans="1:8" hidden="1" x14ac:dyDescent="0.3">
      <c r="A5196" t="s">
        <v>109</v>
      </c>
      <c r="B5196" t="s">
        <v>5638</v>
      </c>
      <c r="C5196" t="s">
        <v>3905</v>
      </c>
      <c r="D5196" t="s">
        <v>7137</v>
      </c>
      <c r="F51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6">
        <f>Tabla_Consulta_desde_proyectos[[#This Row],[PRYRAhoras]]-Tabla_Consulta_desde_proyectos[[#This Row],[Actuales]]</f>
        <v>0</v>
      </c>
      <c r="H5196">
        <f>LEN(Tabla_Consulta_desde_proyectos[[#This Row],[PRYApath]])/5-1</f>
        <v>1</v>
      </c>
    </row>
    <row r="5197" spans="1:8" hidden="1" x14ac:dyDescent="0.3">
      <c r="A5197" t="s">
        <v>6350</v>
      </c>
      <c r="B5197" t="s">
        <v>1085</v>
      </c>
      <c r="C5197" t="s">
        <v>8278</v>
      </c>
      <c r="D5197" t="s">
        <v>8279</v>
      </c>
      <c r="E5197">
        <v>19.5</v>
      </c>
      <c r="F51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19.5</v>
      </c>
      <c r="G5197">
        <f>Tabla_Consulta_desde_proyectos[[#This Row],[PRYRAhoras]]-Tabla_Consulta_desde_proyectos[[#This Row],[Actuales]]</f>
        <v>0</v>
      </c>
      <c r="H5197">
        <f>LEN(Tabla_Consulta_desde_proyectos[[#This Row],[PRYApath]])/5-1</f>
        <v>0</v>
      </c>
    </row>
    <row r="5198" spans="1:8" hidden="1" x14ac:dyDescent="0.3">
      <c r="A5198" t="s">
        <v>6350</v>
      </c>
      <c r="B5198" t="s">
        <v>1086</v>
      </c>
      <c r="C5198" t="s">
        <v>6387</v>
      </c>
      <c r="D5198" t="s">
        <v>7302</v>
      </c>
      <c r="E5198">
        <v>8</v>
      </c>
      <c r="F51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5198">
        <f>Tabla_Consulta_desde_proyectos[[#This Row],[PRYRAhoras]]-Tabla_Consulta_desde_proyectos[[#This Row],[Actuales]]</f>
        <v>0</v>
      </c>
      <c r="H5198">
        <f>LEN(Tabla_Consulta_desde_proyectos[[#This Row],[PRYApath]])/5-1</f>
        <v>1</v>
      </c>
    </row>
    <row r="5199" spans="1:8" hidden="1" x14ac:dyDescent="0.3">
      <c r="A5199" t="s">
        <v>6350</v>
      </c>
      <c r="B5199" t="s">
        <v>4925</v>
      </c>
      <c r="C5199" t="s">
        <v>326</v>
      </c>
      <c r="D5199" t="s">
        <v>6389</v>
      </c>
      <c r="F51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199">
        <f>Tabla_Consulta_desde_proyectos[[#This Row],[PRYRAhoras]]-Tabla_Consulta_desde_proyectos[[#This Row],[Actuales]]</f>
        <v>0</v>
      </c>
      <c r="H5199">
        <f>LEN(Tabla_Consulta_desde_proyectos[[#This Row],[PRYApath]])/5-1</f>
        <v>2</v>
      </c>
    </row>
    <row r="5200" spans="1:8" hidden="1" x14ac:dyDescent="0.3">
      <c r="A5200" t="s">
        <v>6350</v>
      </c>
      <c r="B5200" t="s">
        <v>4926</v>
      </c>
      <c r="C5200" t="s">
        <v>1087</v>
      </c>
      <c r="D5200" t="s">
        <v>6390</v>
      </c>
      <c r="E5200">
        <v>4</v>
      </c>
      <c r="F52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5200">
        <f>Tabla_Consulta_desde_proyectos[[#This Row],[PRYRAhoras]]-Tabla_Consulta_desde_proyectos[[#This Row],[Actuales]]</f>
        <v>0</v>
      </c>
      <c r="H5200">
        <f>LEN(Tabla_Consulta_desde_proyectos[[#This Row],[PRYApath]])/5-1</f>
        <v>2</v>
      </c>
    </row>
    <row r="5201" spans="1:8" hidden="1" x14ac:dyDescent="0.3">
      <c r="A5201" t="s">
        <v>6350</v>
      </c>
      <c r="B5201" t="s">
        <v>4927</v>
      </c>
      <c r="C5201" t="s">
        <v>1088</v>
      </c>
      <c r="D5201" t="s">
        <v>6391</v>
      </c>
      <c r="F52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1">
        <f>Tabla_Consulta_desde_proyectos[[#This Row],[PRYRAhoras]]-Tabla_Consulta_desde_proyectos[[#This Row],[Actuales]]</f>
        <v>0</v>
      </c>
      <c r="H5201">
        <f>LEN(Tabla_Consulta_desde_proyectos[[#This Row],[PRYApath]])/5-1</f>
        <v>2</v>
      </c>
    </row>
    <row r="5202" spans="1:8" hidden="1" x14ac:dyDescent="0.3">
      <c r="A5202" t="s">
        <v>6350</v>
      </c>
      <c r="B5202" t="s">
        <v>4708</v>
      </c>
      <c r="C5202" t="s">
        <v>1092</v>
      </c>
      <c r="D5202" t="s">
        <v>7709</v>
      </c>
      <c r="F52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2">
        <f>Tabla_Consulta_desde_proyectos[[#This Row],[PRYRAhoras]]-Tabla_Consulta_desde_proyectos[[#This Row],[Actuales]]</f>
        <v>0</v>
      </c>
      <c r="H5202">
        <f>LEN(Tabla_Consulta_desde_proyectos[[#This Row],[PRYApath]])/5-1</f>
        <v>2</v>
      </c>
    </row>
    <row r="5203" spans="1:8" hidden="1" x14ac:dyDescent="0.3">
      <c r="A5203" t="s">
        <v>6350</v>
      </c>
      <c r="B5203" t="s">
        <v>6393</v>
      </c>
      <c r="C5203" t="s">
        <v>1093</v>
      </c>
      <c r="D5203" t="s">
        <v>4537</v>
      </c>
      <c r="E5203">
        <v>4</v>
      </c>
      <c r="F52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5203">
        <f>Tabla_Consulta_desde_proyectos[[#This Row],[PRYRAhoras]]-Tabla_Consulta_desde_proyectos[[#This Row],[Actuales]]</f>
        <v>0</v>
      </c>
      <c r="H5203">
        <f>LEN(Tabla_Consulta_desde_proyectos[[#This Row],[PRYApath]])/5-1</f>
        <v>2</v>
      </c>
    </row>
    <row r="5204" spans="1:8" hidden="1" x14ac:dyDescent="0.3">
      <c r="A5204" t="s">
        <v>6350</v>
      </c>
      <c r="B5204" t="s">
        <v>1097</v>
      </c>
      <c r="C5204" t="s">
        <v>7167</v>
      </c>
      <c r="D5204" t="s">
        <v>5007</v>
      </c>
      <c r="E5204">
        <v>11.5</v>
      </c>
      <c r="F52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11.5</v>
      </c>
      <c r="G5204">
        <f>Tabla_Consulta_desde_proyectos[[#This Row],[PRYRAhoras]]-Tabla_Consulta_desde_proyectos[[#This Row],[Actuales]]</f>
        <v>0</v>
      </c>
      <c r="H5204">
        <f>LEN(Tabla_Consulta_desde_proyectos[[#This Row],[PRYApath]])/5-1</f>
        <v>1</v>
      </c>
    </row>
    <row r="5205" spans="1:8" hidden="1" x14ac:dyDescent="0.3">
      <c r="A5205" t="s">
        <v>6350</v>
      </c>
      <c r="B5205" t="s">
        <v>4928</v>
      </c>
      <c r="C5205" t="s">
        <v>326</v>
      </c>
      <c r="D5205" t="s">
        <v>6396</v>
      </c>
      <c r="F52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5">
        <f>Tabla_Consulta_desde_proyectos[[#This Row],[PRYRAhoras]]-Tabla_Consulta_desde_proyectos[[#This Row],[Actuales]]</f>
        <v>0</v>
      </c>
      <c r="H5205">
        <f>LEN(Tabla_Consulta_desde_proyectos[[#This Row],[PRYApath]])/5-1</f>
        <v>2</v>
      </c>
    </row>
    <row r="5206" spans="1:8" hidden="1" x14ac:dyDescent="0.3">
      <c r="A5206" t="s">
        <v>6350</v>
      </c>
      <c r="B5206" t="s">
        <v>4929</v>
      </c>
      <c r="C5206" t="s">
        <v>1087</v>
      </c>
      <c r="D5206" t="s">
        <v>6397</v>
      </c>
      <c r="F52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6">
        <f>Tabla_Consulta_desde_proyectos[[#This Row],[PRYRAhoras]]-Tabla_Consulta_desde_proyectos[[#This Row],[Actuales]]</f>
        <v>0</v>
      </c>
      <c r="H5206">
        <f>LEN(Tabla_Consulta_desde_proyectos[[#This Row],[PRYApath]])/5-1</f>
        <v>2</v>
      </c>
    </row>
    <row r="5207" spans="1:8" hidden="1" x14ac:dyDescent="0.3">
      <c r="A5207" t="s">
        <v>6350</v>
      </c>
      <c r="B5207" t="s">
        <v>5008</v>
      </c>
      <c r="C5207" t="s">
        <v>1088</v>
      </c>
      <c r="D5207" t="s">
        <v>6398</v>
      </c>
      <c r="F52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7">
        <f>Tabla_Consulta_desde_proyectos[[#This Row],[PRYRAhoras]]-Tabla_Consulta_desde_proyectos[[#This Row],[Actuales]]</f>
        <v>0</v>
      </c>
      <c r="H5207">
        <f>LEN(Tabla_Consulta_desde_proyectos[[#This Row],[PRYApath]])/5-1</f>
        <v>2</v>
      </c>
    </row>
    <row r="5208" spans="1:8" hidden="1" x14ac:dyDescent="0.3">
      <c r="A5208" t="s">
        <v>6350</v>
      </c>
      <c r="B5208" t="s">
        <v>5009</v>
      </c>
      <c r="C5208" t="s">
        <v>1092</v>
      </c>
      <c r="D5208" t="s">
        <v>6399</v>
      </c>
      <c r="F52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08">
        <f>Tabla_Consulta_desde_proyectos[[#This Row],[PRYRAhoras]]-Tabla_Consulta_desde_proyectos[[#This Row],[Actuales]]</f>
        <v>0</v>
      </c>
      <c r="H5208">
        <f>LEN(Tabla_Consulta_desde_proyectos[[#This Row],[PRYApath]])/5-1</f>
        <v>2</v>
      </c>
    </row>
    <row r="5209" spans="1:8" hidden="1" x14ac:dyDescent="0.3">
      <c r="A5209" t="s">
        <v>6350</v>
      </c>
      <c r="B5209" t="s">
        <v>5010</v>
      </c>
      <c r="C5209" t="s">
        <v>1093</v>
      </c>
      <c r="D5209" t="s">
        <v>6400</v>
      </c>
      <c r="E5209">
        <v>4.5</v>
      </c>
      <c r="F52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4.5</v>
      </c>
      <c r="G5209">
        <f>Tabla_Consulta_desde_proyectos[[#This Row],[PRYRAhoras]]-Tabla_Consulta_desde_proyectos[[#This Row],[Actuales]]</f>
        <v>0</v>
      </c>
      <c r="H5209">
        <f>LEN(Tabla_Consulta_desde_proyectos[[#This Row],[PRYApath]])/5-1</f>
        <v>2</v>
      </c>
    </row>
    <row r="5210" spans="1:8" hidden="1" x14ac:dyDescent="0.3">
      <c r="A5210" t="s">
        <v>6350</v>
      </c>
      <c r="B5210" t="s">
        <v>6351</v>
      </c>
      <c r="C5210" t="s">
        <v>1094</v>
      </c>
      <c r="D5210" t="s">
        <v>6401</v>
      </c>
      <c r="E5210">
        <v>4</v>
      </c>
      <c r="F52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</v>
      </c>
      <c r="G5210">
        <f>Tabla_Consulta_desde_proyectos[[#This Row],[PRYRAhoras]]-Tabla_Consulta_desde_proyectos[[#This Row],[Actuales]]</f>
        <v>0</v>
      </c>
      <c r="H5210">
        <f>LEN(Tabla_Consulta_desde_proyectos[[#This Row],[PRYApath]])/5-1</f>
        <v>2</v>
      </c>
    </row>
    <row r="5211" spans="1:8" hidden="1" x14ac:dyDescent="0.3">
      <c r="A5211" t="s">
        <v>6350</v>
      </c>
      <c r="B5211" t="s">
        <v>7168</v>
      </c>
      <c r="C5211" t="s">
        <v>3904</v>
      </c>
      <c r="D5211" t="s">
        <v>6950</v>
      </c>
      <c r="F52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1">
        <f>Tabla_Consulta_desde_proyectos[[#This Row],[PRYRAhoras]]-Tabla_Consulta_desde_proyectos[[#This Row],[Actuales]]</f>
        <v>0</v>
      </c>
      <c r="H5211">
        <f>LEN(Tabla_Consulta_desde_proyectos[[#This Row],[PRYApath]])/5-1</f>
        <v>2</v>
      </c>
    </row>
    <row r="5212" spans="1:8" hidden="1" x14ac:dyDescent="0.3">
      <c r="A5212" t="s">
        <v>6350</v>
      </c>
      <c r="B5212" t="s">
        <v>6352</v>
      </c>
      <c r="C5212" t="s">
        <v>3905</v>
      </c>
      <c r="D5212" t="s">
        <v>6952</v>
      </c>
      <c r="E5212">
        <v>3</v>
      </c>
      <c r="F52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5212">
        <f>Tabla_Consulta_desde_proyectos[[#This Row],[PRYRAhoras]]-Tabla_Consulta_desde_proyectos[[#This Row],[Actuales]]</f>
        <v>0</v>
      </c>
      <c r="H5212">
        <f>LEN(Tabla_Consulta_desde_proyectos[[#This Row],[PRYApath]])/5-1</f>
        <v>2</v>
      </c>
    </row>
    <row r="5213" spans="1:8" hidden="1" x14ac:dyDescent="0.3">
      <c r="A5213" t="s">
        <v>6350</v>
      </c>
      <c r="B5213" t="s">
        <v>5011</v>
      </c>
      <c r="C5213" t="s">
        <v>4336</v>
      </c>
      <c r="D5213" t="s">
        <v>6405</v>
      </c>
      <c r="F52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3">
        <f>Tabla_Consulta_desde_proyectos[[#This Row],[PRYRAhoras]]-Tabla_Consulta_desde_proyectos[[#This Row],[Actuales]]</f>
        <v>0</v>
      </c>
      <c r="H5213">
        <f>LEN(Tabla_Consulta_desde_proyectos[[#This Row],[PRYApath]])/5-1</f>
        <v>2</v>
      </c>
    </row>
    <row r="5214" spans="1:8" hidden="1" x14ac:dyDescent="0.3">
      <c r="A5214" t="s">
        <v>6350</v>
      </c>
      <c r="B5214" t="s">
        <v>5012</v>
      </c>
      <c r="C5214" t="s">
        <v>4337</v>
      </c>
      <c r="D5214" t="s">
        <v>6954</v>
      </c>
      <c r="F52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4">
        <f>Tabla_Consulta_desde_proyectos[[#This Row],[PRYRAhoras]]-Tabla_Consulta_desde_proyectos[[#This Row],[Actuales]]</f>
        <v>0</v>
      </c>
      <c r="H5214">
        <f>LEN(Tabla_Consulta_desde_proyectos[[#This Row],[PRYApath]])/5-1</f>
        <v>2</v>
      </c>
    </row>
    <row r="5215" spans="1:8" hidden="1" x14ac:dyDescent="0.3">
      <c r="A5215" t="s">
        <v>6350</v>
      </c>
      <c r="B5215" t="s">
        <v>1095</v>
      </c>
      <c r="C5215" t="s">
        <v>7215</v>
      </c>
      <c r="D5215" t="s">
        <v>7216</v>
      </c>
      <c r="E5215">
        <v>35</v>
      </c>
      <c r="F52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35</v>
      </c>
      <c r="G5215">
        <f>Tabla_Consulta_desde_proyectos[[#This Row],[PRYRAhoras]]-Tabla_Consulta_desde_proyectos[[#This Row],[Actuales]]</f>
        <v>0</v>
      </c>
      <c r="H5215">
        <f>LEN(Tabla_Consulta_desde_proyectos[[#This Row],[PRYApath]])/5-1</f>
        <v>0</v>
      </c>
    </row>
    <row r="5216" spans="1:8" hidden="1" x14ac:dyDescent="0.3">
      <c r="A5216" t="s">
        <v>6350</v>
      </c>
      <c r="B5216" t="s">
        <v>1096</v>
      </c>
      <c r="C5216" t="s">
        <v>326</v>
      </c>
      <c r="D5216" t="s">
        <v>6958</v>
      </c>
      <c r="F52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6">
        <f>Tabla_Consulta_desde_proyectos[[#This Row],[PRYRAhoras]]-Tabla_Consulta_desde_proyectos[[#This Row],[Actuales]]</f>
        <v>0</v>
      </c>
      <c r="H5216">
        <f>LEN(Tabla_Consulta_desde_proyectos[[#This Row],[PRYApath]])/5-1</f>
        <v>1</v>
      </c>
    </row>
    <row r="5217" spans="1:8" hidden="1" x14ac:dyDescent="0.3">
      <c r="A5217" t="s">
        <v>6350</v>
      </c>
      <c r="B5217" t="s">
        <v>3515</v>
      </c>
      <c r="C5217" t="s">
        <v>1087</v>
      </c>
      <c r="D5217" t="s">
        <v>6960</v>
      </c>
      <c r="F52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7">
        <f>Tabla_Consulta_desde_proyectos[[#This Row],[PRYRAhoras]]-Tabla_Consulta_desde_proyectos[[#This Row],[Actuales]]</f>
        <v>0</v>
      </c>
      <c r="H5217">
        <f>LEN(Tabla_Consulta_desde_proyectos[[#This Row],[PRYApath]])/5-1</f>
        <v>1</v>
      </c>
    </row>
    <row r="5218" spans="1:8" hidden="1" x14ac:dyDescent="0.3">
      <c r="A5218" t="s">
        <v>6350</v>
      </c>
      <c r="B5218" t="s">
        <v>3516</v>
      </c>
      <c r="C5218" t="s">
        <v>1088</v>
      </c>
      <c r="D5218" t="s">
        <v>6931</v>
      </c>
      <c r="F52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8">
        <f>Tabla_Consulta_desde_proyectos[[#This Row],[PRYRAhoras]]-Tabla_Consulta_desde_proyectos[[#This Row],[Actuales]]</f>
        <v>0</v>
      </c>
      <c r="H5218">
        <f>LEN(Tabla_Consulta_desde_proyectos[[#This Row],[PRYApath]])/5-1</f>
        <v>1</v>
      </c>
    </row>
    <row r="5219" spans="1:8" hidden="1" x14ac:dyDescent="0.3">
      <c r="A5219" t="s">
        <v>6350</v>
      </c>
      <c r="B5219" t="s">
        <v>4545</v>
      </c>
      <c r="C5219" t="s">
        <v>326</v>
      </c>
      <c r="D5219" t="s">
        <v>6933</v>
      </c>
      <c r="F52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19">
        <f>Tabla_Consulta_desde_proyectos[[#This Row],[PRYRAhoras]]-Tabla_Consulta_desde_proyectos[[#This Row],[Actuales]]</f>
        <v>0</v>
      </c>
      <c r="H5219">
        <f>LEN(Tabla_Consulta_desde_proyectos[[#This Row],[PRYApath]])/5-1</f>
        <v>2</v>
      </c>
    </row>
    <row r="5220" spans="1:8" hidden="1" x14ac:dyDescent="0.3">
      <c r="A5220" t="s">
        <v>6350</v>
      </c>
      <c r="B5220" t="s">
        <v>4546</v>
      </c>
      <c r="C5220" t="s">
        <v>1087</v>
      </c>
      <c r="D5220" t="s">
        <v>6963</v>
      </c>
      <c r="F52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0">
        <f>Tabla_Consulta_desde_proyectos[[#This Row],[PRYRAhoras]]-Tabla_Consulta_desde_proyectos[[#This Row],[Actuales]]</f>
        <v>0</v>
      </c>
      <c r="H5220">
        <f>LEN(Tabla_Consulta_desde_proyectos[[#This Row],[PRYApath]])/5-1</f>
        <v>2</v>
      </c>
    </row>
    <row r="5221" spans="1:8" hidden="1" x14ac:dyDescent="0.3">
      <c r="A5221" t="s">
        <v>6350</v>
      </c>
      <c r="B5221" t="s">
        <v>3517</v>
      </c>
      <c r="C5221" t="s">
        <v>1092</v>
      </c>
      <c r="D5221" t="s">
        <v>6965</v>
      </c>
      <c r="E5221">
        <v>34</v>
      </c>
      <c r="F52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</v>
      </c>
      <c r="G5221">
        <f>Tabla_Consulta_desde_proyectos[[#This Row],[PRYRAhoras]]-Tabla_Consulta_desde_proyectos[[#This Row],[Actuales]]</f>
        <v>0</v>
      </c>
      <c r="H5221">
        <f>LEN(Tabla_Consulta_desde_proyectos[[#This Row],[PRYApath]])/5-1</f>
        <v>1</v>
      </c>
    </row>
    <row r="5222" spans="1:8" hidden="1" x14ac:dyDescent="0.3">
      <c r="A5222" t="s">
        <v>6350</v>
      </c>
      <c r="B5222" t="s">
        <v>4547</v>
      </c>
      <c r="C5222" t="s">
        <v>326</v>
      </c>
      <c r="D5222" t="s">
        <v>6965</v>
      </c>
      <c r="E5222">
        <v>34</v>
      </c>
      <c r="F52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</v>
      </c>
      <c r="G5222">
        <f>Tabla_Consulta_desde_proyectos[[#This Row],[PRYRAhoras]]-Tabla_Consulta_desde_proyectos[[#This Row],[Actuales]]</f>
        <v>0</v>
      </c>
      <c r="H5222">
        <f>LEN(Tabla_Consulta_desde_proyectos[[#This Row],[PRYApath]])/5-1</f>
        <v>2</v>
      </c>
    </row>
    <row r="5223" spans="1:8" hidden="1" x14ac:dyDescent="0.3">
      <c r="A5223" t="s">
        <v>6350</v>
      </c>
      <c r="B5223" t="s">
        <v>4548</v>
      </c>
      <c r="C5223" t="s">
        <v>1087</v>
      </c>
      <c r="D5223" t="s">
        <v>6966</v>
      </c>
      <c r="F52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3">
        <f>Tabla_Consulta_desde_proyectos[[#This Row],[PRYRAhoras]]-Tabla_Consulta_desde_proyectos[[#This Row],[Actuales]]</f>
        <v>0</v>
      </c>
      <c r="H5223">
        <f>LEN(Tabla_Consulta_desde_proyectos[[#This Row],[PRYApath]])/5-1</f>
        <v>2</v>
      </c>
    </row>
    <row r="5224" spans="1:8" hidden="1" x14ac:dyDescent="0.3">
      <c r="A5224" t="s">
        <v>6350</v>
      </c>
      <c r="B5224" t="s">
        <v>4549</v>
      </c>
      <c r="C5224" t="s">
        <v>1088</v>
      </c>
      <c r="D5224" t="s">
        <v>6968</v>
      </c>
      <c r="F52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4">
        <f>Tabla_Consulta_desde_proyectos[[#This Row],[PRYRAhoras]]-Tabla_Consulta_desde_proyectos[[#This Row],[Actuales]]</f>
        <v>0</v>
      </c>
      <c r="H5224">
        <f>LEN(Tabla_Consulta_desde_proyectos[[#This Row],[PRYApath]])/5-1</f>
        <v>2</v>
      </c>
    </row>
    <row r="5225" spans="1:8" hidden="1" x14ac:dyDescent="0.3">
      <c r="A5225" t="s">
        <v>6350</v>
      </c>
      <c r="B5225" t="s">
        <v>4553</v>
      </c>
      <c r="C5225" t="s">
        <v>1092</v>
      </c>
      <c r="D5225" t="s">
        <v>6939</v>
      </c>
      <c r="F52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5">
        <f>Tabla_Consulta_desde_proyectos[[#This Row],[PRYRAhoras]]-Tabla_Consulta_desde_proyectos[[#This Row],[Actuales]]</f>
        <v>0</v>
      </c>
      <c r="H5225">
        <f>LEN(Tabla_Consulta_desde_proyectos[[#This Row],[PRYApath]])/5-1</f>
        <v>2</v>
      </c>
    </row>
    <row r="5226" spans="1:8" hidden="1" x14ac:dyDescent="0.3">
      <c r="A5226" t="s">
        <v>6350</v>
      </c>
      <c r="B5226" t="s">
        <v>4972</v>
      </c>
      <c r="C5226" t="s">
        <v>1093</v>
      </c>
      <c r="D5226" t="s">
        <v>6971</v>
      </c>
      <c r="F52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6">
        <f>Tabla_Consulta_desde_proyectos[[#This Row],[PRYRAhoras]]-Tabla_Consulta_desde_proyectos[[#This Row],[Actuales]]</f>
        <v>0</v>
      </c>
      <c r="H5226">
        <f>LEN(Tabla_Consulta_desde_proyectos[[#This Row],[PRYApath]])/5-1</f>
        <v>2</v>
      </c>
    </row>
    <row r="5227" spans="1:8" hidden="1" x14ac:dyDescent="0.3">
      <c r="A5227" t="s">
        <v>6350</v>
      </c>
      <c r="B5227" t="s">
        <v>5507</v>
      </c>
      <c r="C5227" t="s">
        <v>1093</v>
      </c>
      <c r="D5227" t="s">
        <v>6972</v>
      </c>
      <c r="E5227">
        <v>1</v>
      </c>
      <c r="F52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5227">
        <f>Tabla_Consulta_desde_proyectos[[#This Row],[PRYRAhoras]]-Tabla_Consulta_desde_proyectos[[#This Row],[Actuales]]</f>
        <v>0</v>
      </c>
      <c r="H5227">
        <f>LEN(Tabla_Consulta_desde_proyectos[[#This Row],[PRYApath]])/5-1</f>
        <v>1</v>
      </c>
    </row>
    <row r="5228" spans="1:8" hidden="1" x14ac:dyDescent="0.3">
      <c r="A5228" t="s">
        <v>6350</v>
      </c>
      <c r="B5228" t="s">
        <v>5003</v>
      </c>
      <c r="C5228" t="s">
        <v>1094</v>
      </c>
      <c r="D5228" t="s">
        <v>6974</v>
      </c>
      <c r="F52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8">
        <f>Tabla_Consulta_desde_proyectos[[#This Row],[PRYRAhoras]]-Tabla_Consulta_desde_proyectos[[#This Row],[Actuales]]</f>
        <v>0</v>
      </c>
      <c r="H5228">
        <f>LEN(Tabla_Consulta_desde_proyectos[[#This Row],[PRYApath]])/5-1</f>
        <v>1</v>
      </c>
    </row>
    <row r="5229" spans="1:8" hidden="1" x14ac:dyDescent="0.3">
      <c r="A5229" t="s">
        <v>6350</v>
      </c>
      <c r="B5229" t="s">
        <v>5005</v>
      </c>
      <c r="C5229" t="s">
        <v>3904</v>
      </c>
      <c r="D5229" t="s">
        <v>6975</v>
      </c>
      <c r="F52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29">
        <f>Tabla_Consulta_desde_proyectos[[#This Row],[PRYRAhoras]]-Tabla_Consulta_desde_proyectos[[#This Row],[Actuales]]</f>
        <v>0</v>
      </c>
      <c r="H5229">
        <f>LEN(Tabla_Consulta_desde_proyectos[[#This Row],[PRYApath]])/5-1</f>
        <v>1</v>
      </c>
    </row>
    <row r="5230" spans="1:8" hidden="1" x14ac:dyDescent="0.3">
      <c r="A5230" t="s">
        <v>6350</v>
      </c>
      <c r="B5230" t="s">
        <v>5006</v>
      </c>
      <c r="C5230" t="s">
        <v>3905</v>
      </c>
      <c r="D5230" t="s">
        <v>6977</v>
      </c>
      <c r="F52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0">
        <f>Tabla_Consulta_desde_proyectos[[#This Row],[PRYRAhoras]]-Tabla_Consulta_desde_proyectos[[#This Row],[Actuales]]</f>
        <v>0</v>
      </c>
      <c r="H5230">
        <f>LEN(Tabla_Consulta_desde_proyectos[[#This Row],[PRYApath]])/5-1</f>
        <v>1</v>
      </c>
    </row>
    <row r="5231" spans="1:8" hidden="1" x14ac:dyDescent="0.3">
      <c r="A5231" t="s">
        <v>6350</v>
      </c>
      <c r="B5231" t="s">
        <v>6410</v>
      </c>
      <c r="C5231" t="s">
        <v>4336</v>
      </c>
      <c r="D5231" t="s">
        <v>6979</v>
      </c>
      <c r="F52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1">
        <f>Tabla_Consulta_desde_proyectos[[#This Row],[PRYRAhoras]]-Tabla_Consulta_desde_proyectos[[#This Row],[Actuales]]</f>
        <v>0</v>
      </c>
      <c r="H5231">
        <f>LEN(Tabla_Consulta_desde_proyectos[[#This Row],[PRYApath]])/5-1</f>
        <v>1</v>
      </c>
    </row>
    <row r="5232" spans="1:8" hidden="1" x14ac:dyDescent="0.3">
      <c r="A5232" t="s">
        <v>6350</v>
      </c>
      <c r="B5232" t="s">
        <v>6411</v>
      </c>
      <c r="C5232" t="s">
        <v>4337</v>
      </c>
      <c r="D5232" t="s">
        <v>6981</v>
      </c>
      <c r="F52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2">
        <f>Tabla_Consulta_desde_proyectos[[#This Row],[PRYRAhoras]]-Tabla_Consulta_desde_proyectos[[#This Row],[Actuales]]</f>
        <v>0</v>
      </c>
      <c r="H5232">
        <f>LEN(Tabla_Consulta_desde_proyectos[[#This Row],[PRYApath]])/5-1</f>
        <v>1</v>
      </c>
    </row>
    <row r="5233" spans="1:8" hidden="1" x14ac:dyDescent="0.3">
      <c r="A5233" t="s">
        <v>6350</v>
      </c>
      <c r="B5233" t="s">
        <v>7099</v>
      </c>
      <c r="C5233" t="s">
        <v>4338</v>
      </c>
      <c r="D5233" t="s">
        <v>6983</v>
      </c>
      <c r="F52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3">
        <f>Tabla_Consulta_desde_proyectos[[#This Row],[PRYRAhoras]]-Tabla_Consulta_desde_proyectos[[#This Row],[Actuales]]</f>
        <v>0</v>
      </c>
      <c r="H5233">
        <f>LEN(Tabla_Consulta_desde_proyectos[[#This Row],[PRYApath]])/5-1</f>
        <v>1</v>
      </c>
    </row>
    <row r="5234" spans="1:8" hidden="1" x14ac:dyDescent="0.3">
      <c r="A5234" t="s">
        <v>6350</v>
      </c>
      <c r="B5234" t="s">
        <v>7152</v>
      </c>
      <c r="C5234" t="s">
        <v>326</v>
      </c>
      <c r="D5234" t="s">
        <v>6985</v>
      </c>
      <c r="F52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4">
        <f>Tabla_Consulta_desde_proyectos[[#This Row],[PRYRAhoras]]-Tabla_Consulta_desde_proyectos[[#This Row],[Actuales]]</f>
        <v>0</v>
      </c>
      <c r="H5234">
        <f>LEN(Tabla_Consulta_desde_proyectos[[#This Row],[PRYApath]])/5-1</f>
        <v>2</v>
      </c>
    </row>
    <row r="5235" spans="1:8" hidden="1" x14ac:dyDescent="0.3">
      <c r="A5235" t="s">
        <v>6350</v>
      </c>
      <c r="B5235" t="s">
        <v>7153</v>
      </c>
      <c r="C5235" t="s">
        <v>1087</v>
      </c>
      <c r="D5235" t="s">
        <v>6986</v>
      </c>
      <c r="F52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5">
        <f>Tabla_Consulta_desde_proyectos[[#This Row],[PRYRAhoras]]-Tabla_Consulta_desde_proyectos[[#This Row],[Actuales]]</f>
        <v>0</v>
      </c>
      <c r="H5235">
        <f>LEN(Tabla_Consulta_desde_proyectos[[#This Row],[PRYApath]])/5-1</f>
        <v>2</v>
      </c>
    </row>
    <row r="5236" spans="1:8" hidden="1" x14ac:dyDescent="0.3">
      <c r="A5236" t="s">
        <v>6350</v>
      </c>
      <c r="B5236" t="s">
        <v>7154</v>
      </c>
      <c r="C5236" t="s">
        <v>1088</v>
      </c>
      <c r="D5236" t="s">
        <v>6988</v>
      </c>
      <c r="F52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6">
        <f>Tabla_Consulta_desde_proyectos[[#This Row],[PRYRAhoras]]-Tabla_Consulta_desde_proyectos[[#This Row],[Actuales]]</f>
        <v>0</v>
      </c>
      <c r="H5236">
        <f>LEN(Tabla_Consulta_desde_proyectos[[#This Row],[PRYApath]])/5-1</f>
        <v>2</v>
      </c>
    </row>
    <row r="5237" spans="1:8" hidden="1" x14ac:dyDescent="0.3">
      <c r="A5237" t="s">
        <v>6350</v>
      </c>
      <c r="B5237" t="s">
        <v>7155</v>
      </c>
      <c r="C5237" t="s">
        <v>4339</v>
      </c>
      <c r="D5237" t="s">
        <v>6990</v>
      </c>
      <c r="F52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37">
        <f>Tabla_Consulta_desde_proyectos[[#This Row],[PRYRAhoras]]-Tabla_Consulta_desde_proyectos[[#This Row],[Actuales]]</f>
        <v>0</v>
      </c>
      <c r="H5237">
        <f>LEN(Tabla_Consulta_desde_proyectos[[#This Row],[PRYApath]])/5-1</f>
        <v>1</v>
      </c>
    </row>
    <row r="5238" spans="1:8" hidden="1" x14ac:dyDescent="0.3">
      <c r="A5238" t="s">
        <v>6350</v>
      </c>
      <c r="B5238" t="s">
        <v>3877</v>
      </c>
      <c r="C5238" t="s">
        <v>8280</v>
      </c>
      <c r="D5238" t="s">
        <v>1201</v>
      </c>
      <c r="E5238">
        <v>2</v>
      </c>
      <c r="F52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5238">
        <f>Tabla_Consulta_desde_proyectos[[#This Row],[PRYRAhoras]]-Tabla_Consulta_desde_proyectos[[#This Row],[Actuales]]</f>
        <v>0</v>
      </c>
      <c r="H5238">
        <f>LEN(Tabla_Consulta_desde_proyectos[[#This Row],[PRYApath]])/5-1</f>
        <v>0</v>
      </c>
    </row>
    <row r="5239" spans="1:8" hidden="1" x14ac:dyDescent="0.3">
      <c r="A5239" t="s">
        <v>6350</v>
      </c>
      <c r="B5239" t="s">
        <v>3874</v>
      </c>
      <c r="C5239" t="s">
        <v>326</v>
      </c>
      <c r="D5239" t="s">
        <v>6396</v>
      </c>
      <c r="E5239">
        <v>2</v>
      </c>
      <c r="F52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5239">
        <f>Tabla_Consulta_desde_proyectos[[#This Row],[PRYRAhoras]]-Tabla_Consulta_desde_proyectos[[#This Row],[Actuales]]</f>
        <v>0</v>
      </c>
      <c r="H5239">
        <f>LEN(Tabla_Consulta_desde_proyectos[[#This Row],[PRYApath]])/5-1</f>
        <v>1</v>
      </c>
    </row>
    <row r="5240" spans="1:8" hidden="1" x14ac:dyDescent="0.3">
      <c r="A5240" t="s">
        <v>6350</v>
      </c>
      <c r="B5240" t="s">
        <v>4460</v>
      </c>
      <c r="C5240" t="s">
        <v>1087</v>
      </c>
      <c r="D5240" t="s">
        <v>6397</v>
      </c>
      <c r="F52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0">
        <f>Tabla_Consulta_desde_proyectos[[#This Row],[PRYRAhoras]]-Tabla_Consulta_desde_proyectos[[#This Row],[Actuales]]</f>
        <v>0</v>
      </c>
      <c r="H5240">
        <f>LEN(Tabla_Consulta_desde_proyectos[[#This Row],[PRYApath]])/5-1</f>
        <v>1</v>
      </c>
    </row>
    <row r="5241" spans="1:8" hidden="1" x14ac:dyDescent="0.3">
      <c r="A5241" t="s">
        <v>6350</v>
      </c>
      <c r="B5241" t="s">
        <v>4470</v>
      </c>
      <c r="C5241" t="s">
        <v>1088</v>
      </c>
      <c r="D5241" t="s">
        <v>6398</v>
      </c>
      <c r="F52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1">
        <f>Tabla_Consulta_desde_proyectos[[#This Row],[PRYRAhoras]]-Tabla_Consulta_desde_proyectos[[#This Row],[Actuales]]</f>
        <v>0</v>
      </c>
      <c r="H5241">
        <f>LEN(Tabla_Consulta_desde_proyectos[[#This Row],[PRYApath]])/5-1</f>
        <v>1</v>
      </c>
    </row>
    <row r="5242" spans="1:8" hidden="1" x14ac:dyDescent="0.3">
      <c r="A5242" t="s">
        <v>6350</v>
      </c>
      <c r="B5242" t="s">
        <v>4481</v>
      </c>
      <c r="C5242" t="s">
        <v>1092</v>
      </c>
      <c r="D5242" t="s">
        <v>6399</v>
      </c>
      <c r="F52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2">
        <f>Tabla_Consulta_desde_proyectos[[#This Row],[PRYRAhoras]]-Tabla_Consulta_desde_proyectos[[#This Row],[Actuales]]</f>
        <v>0</v>
      </c>
      <c r="H5242">
        <f>LEN(Tabla_Consulta_desde_proyectos[[#This Row],[PRYApath]])/5-1</f>
        <v>1</v>
      </c>
    </row>
    <row r="5243" spans="1:8" hidden="1" x14ac:dyDescent="0.3">
      <c r="A5243" t="s">
        <v>6350</v>
      </c>
      <c r="B5243" t="s">
        <v>4489</v>
      </c>
      <c r="C5243" t="s">
        <v>1093</v>
      </c>
      <c r="D5243" t="s">
        <v>6400</v>
      </c>
      <c r="F52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3">
        <f>Tabla_Consulta_desde_proyectos[[#This Row],[PRYRAhoras]]-Tabla_Consulta_desde_proyectos[[#This Row],[Actuales]]</f>
        <v>0</v>
      </c>
      <c r="H5243">
        <f>LEN(Tabla_Consulta_desde_proyectos[[#This Row],[PRYApath]])/5-1</f>
        <v>1</v>
      </c>
    </row>
    <row r="5244" spans="1:8" hidden="1" x14ac:dyDescent="0.3">
      <c r="A5244" t="s">
        <v>6350</v>
      </c>
      <c r="B5244" t="s">
        <v>5636</v>
      </c>
      <c r="C5244" t="s">
        <v>1094</v>
      </c>
      <c r="D5244" t="s">
        <v>6401</v>
      </c>
      <c r="F52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4">
        <f>Tabla_Consulta_desde_proyectos[[#This Row],[PRYRAhoras]]-Tabla_Consulta_desde_proyectos[[#This Row],[Actuales]]</f>
        <v>0</v>
      </c>
      <c r="H5244">
        <f>LEN(Tabla_Consulta_desde_proyectos[[#This Row],[PRYApath]])/5-1</f>
        <v>1</v>
      </c>
    </row>
    <row r="5245" spans="1:8" hidden="1" x14ac:dyDescent="0.3">
      <c r="A5245" t="s">
        <v>6350</v>
      </c>
      <c r="B5245" t="s">
        <v>5637</v>
      </c>
      <c r="C5245" t="s">
        <v>3904</v>
      </c>
      <c r="D5245" t="s">
        <v>6950</v>
      </c>
      <c r="F52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5">
        <f>Tabla_Consulta_desde_proyectos[[#This Row],[PRYRAhoras]]-Tabla_Consulta_desde_proyectos[[#This Row],[Actuales]]</f>
        <v>0</v>
      </c>
      <c r="H5245">
        <f>LEN(Tabla_Consulta_desde_proyectos[[#This Row],[PRYApath]])/5-1</f>
        <v>1</v>
      </c>
    </row>
    <row r="5246" spans="1:8" hidden="1" x14ac:dyDescent="0.3">
      <c r="A5246" t="s">
        <v>6350</v>
      </c>
      <c r="B5246" t="s">
        <v>5638</v>
      </c>
      <c r="C5246" t="s">
        <v>3905</v>
      </c>
      <c r="D5246" t="s">
        <v>6952</v>
      </c>
      <c r="F52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6">
        <f>Tabla_Consulta_desde_proyectos[[#This Row],[PRYRAhoras]]-Tabla_Consulta_desde_proyectos[[#This Row],[Actuales]]</f>
        <v>0</v>
      </c>
      <c r="H5246">
        <f>LEN(Tabla_Consulta_desde_proyectos[[#This Row],[PRYApath]])/5-1</f>
        <v>1</v>
      </c>
    </row>
    <row r="5247" spans="1:8" hidden="1" x14ac:dyDescent="0.3">
      <c r="A5247" t="s">
        <v>6350</v>
      </c>
      <c r="B5247" t="s">
        <v>5690</v>
      </c>
      <c r="C5247" t="s">
        <v>4336</v>
      </c>
      <c r="D5247" t="s">
        <v>6405</v>
      </c>
      <c r="F52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7">
        <f>Tabla_Consulta_desde_proyectos[[#This Row],[PRYRAhoras]]-Tabla_Consulta_desde_proyectos[[#This Row],[Actuales]]</f>
        <v>0</v>
      </c>
      <c r="H5247">
        <f>LEN(Tabla_Consulta_desde_proyectos[[#This Row],[PRYApath]])/5-1</f>
        <v>1</v>
      </c>
    </row>
    <row r="5248" spans="1:8" hidden="1" x14ac:dyDescent="0.3">
      <c r="A5248" t="s">
        <v>6350</v>
      </c>
      <c r="B5248" t="s">
        <v>4956</v>
      </c>
      <c r="C5248" t="s">
        <v>4337</v>
      </c>
      <c r="D5248" t="s">
        <v>6954</v>
      </c>
      <c r="F52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48">
        <f>Tabla_Consulta_desde_proyectos[[#This Row],[PRYRAhoras]]-Tabla_Consulta_desde_proyectos[[#This Row],[Actuales]]</f>
        <v>0</v>
      </c>
      <c r="H5248">
        <f>LEN(Tabla_Consulta_desde_proyectos[[#This Row],[PRYApath]])/5-1</f>
        <v>1</v>
      </c>
    </row>
    <row r="5249" spans="1:8" hidden="1" x14ac:dyDescent="0.3">
      <c r="A5249" t="s">
        <v>4661</v>
      </c>
      <c r="B5249" t="s">
        <v>1085</v>
      </c>
      <c r="C5249" t="s">
        <v>8281</v>
      </c>
      <c r="D5249" t="s">
        <v>8282</v>
      </c>
      <c r="E5249">
        <v>227</v>
      </c>
      <c r="F52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227</v>
      </c>
      <c r="G5249">
        <f>Tabla_Consulta_desde_proyectos[[#This Row],[PRYRAhoras]]-Tabla_Consulta_desde_proyectos[[#This Row],[Actuales]]</f>
        <v>0</v>
      </c>
      <c r="H5249">
        <f>LEN(Tabla_Consulta_desde_proyectos[[#This Row],[PRYApath]])/5-1</f>
        <v>0</v>
      </c>
    </row>
    <row r="5250" spans="1:8" hidden="1" x14ac:dyDescent="0.3">
      <c r="A5250" t="s">
        <v>4661</v>
      </c>
      <c r="B5250" t="s">
        <v>1086</v>
      </c>
      <c r="C5250" t="s">
        <v>326</v>
      </c>
      <c r="D5250" t="s">
        <v>7019</v>
      </c>
      <c r="E5250">
        <v>201.5</v>
      </c>
      <c r="F52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201.5</v>
      </c>
      <c r="G5250">
        <f>Tabla_Consulta_desde_proyectos[[#This Row],[PRYRAhoras]]-Tabla_Consulta_desde_proyectos[[#This Row],[Actuales]]</f>
        <v>0</v>
      </c>
      <c r="H5250">
        <f>LEN(Tabla_Consulta_desde_proyectos[[#This Row],[PRYApath]])/5-1</f>
        <v>1</v>
      </c>
    </row>
    <row r="5251" spans="1:8" hidden="1" x14ac:dyDescent="0.3">
      <c r="A5251" t="s">
        <v>4661</v>
      </c>
      <c r="B5251" t="s">
        <v>1098</v>
      </c>
      <c r="C5251" t="s">
        <v>1087</v>
      </c>
      <c r="D5251" t="s">
        <v>7020</v>
      </c>
      <c r="F52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1">
        <f>Tabla_Consulta_desde_proyectos[[#This Row],[PRYRAhoras]]-Tabla_Consulta_desde_proyectos[[#This Row],[Actuales]]</f>
        <v>0</v>
      </c>
      <c r="H5251">
        <f>LEN(Tabla_Consulta_desde_proyectos[[#This Row],[PRYApath]])/5-1</f>
        <v>1</v>
      </c>
    </row>
    <row r="5252" spans="1:8" hidden="1" x14ac:dyDescent="0.3">
      <c r="A5252" t="s">
        <v>4661</v>
      </c>
      <c r="B5252" t="s">
        <v>1099</v>
      </c>
      <c r="C5252" t="s">
        <v>1088</v>
      </c>
      <c r="D5252" t="s">
        <v>7021</v>
      </c>
      <c r="F52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2">
        <f>Tabla_Consulta_desde_proyectos[[#This Row],[PRYRAhoras]]-Tabla_Consulta_desde_proyectos[[#This Row],[Actuales]]</f>
        <v>0</v>
      </c>
      <c r="H5252">
        <f>LEN(Tabla_Consulta_desde_proyectos[[#This Row],[PRYApath]])/5-1</f>
        <v>1</v>
      </c>
    </row>
    <row r="5253" spans="1:8" hidden="1" x14ac:dyDescent="0.3">
      <c r="A5253" t="s">
        <v>4661</v>
      </c>
      <c r="B5253" t="s">
        <v>1100</v>
      </c>
      <c r="C5253" t="s">
        <v>1092</v>
      </c>
      <c r="D5253" t="s">
        <v>7022</v>
      </c>
      <c r="E5253">
        <v>2</v>
      </c>
      <c r="F52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</v>
      </c>
      <c r="G5253">
        <f>Tabla_Consulta_desde_proyectos[[#This Row],[PRYRAhoras]]-Tabla_Consulta_desde_proyectos[[#This Row],[Actuales]]</f>
        <v>0</v>
      </c>
      <c r="H5253">
        <f>LEN(Tabla_Consulta_desde_proyectos[[#This Row],[PRYApath]])/5-1</f>
        <v>1</v>
      </c>
    </row>
    <row r="5254" spans="1:8" hidden="1" x14ac:dyDescent="0.3">
      <c r="A5254" t="s">
        <v>4661</v>
      </c>
      <c r="B5254" t="s">
        <v>3576</v>
      </c>
      <c r="C5254" t="s">
        <v>1093</v>
      </c>
      <c r="D5254" t="s">
        <v>7023</v>
      </c>
      <c r="F52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4">
        <f>Tabla_Consulta_desde_proyectos[[#This Row],[PRYRAhoras]]-Tabla_Consulta_desde_proyectos[[#This Row],[Actuales]]</f>
        <v>0</v>
      </c>
      <c r="H5254">
        <f>LEN(Tabla_Consulta_desde_proyectos[[#This Row],[PRYApath]])/5-1</f>
        <v>1</v>
      </c>
    </row>
    <row r="5255" spans="1:8" hidden="1" x14ac:dyDescent="0.3">
      <c r="A5255" t="s">
        <v>4661</v>
      </c>
      <c r="B5255" t="s">
        <v>4538</v>
      </c>
      <c r="C5255" t="s">
        <v>1094</v>
      </c>
      <c r="D5255" t="s">
        <v>7024</v>
      </c>
      <c r="E5255">
        <v>3</v>
      </c>
      <c r="F52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</v>
      </c>
      <c r="G5255">
        <f>Tabla_Consulta_desde_proyectos[[#This Row],[PRYRAhoras]]-Tabla_Consulta_desde_proyectos[[#This Row],[Actuales]]</f>
        <v>0</v>
      </c>
      <c r="H5255">
        <f>LEN(Tabla_Consulta_desde_proyectos[[#This Row],[PRYApath]])/5-1</f>
        <v>1</v>
      </c>
    </row>
    <row r="5256" spans="1:8" hidden="1" x14ac:dyDescent="0.3">
      <c r="A5256" t="s">
        <v>4661</v>
      </c>
      <c r="B5256" t="s">
        <v>4919</v>
      </c>
      <c r="C5256" t="s">
        <v>3904</v>
      </c>
      <c r="D5256" t="s">
        <v>7025</v>
      </c>
      <c r="E5256">
        <v>20.5</v>
      </c>
      <c r="F52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20.5</v>
      </c>
      <c r="G5256">
        <f>Tabla_Consulta_desde_proyectos[[#This Row],[PRYRAhoras]]-Tabla_Consulta_desde_proyectos[[#This Row],[Actuales]]</f>
        <v>0</v>
      </c>
      <c r="H5256">
        <f>LEN(Tabla_Consulta_desde_proyectos[[#This Row],[PRYApath]])/5-1</f>
        <v>1</v>
      </c>
    </row>
    <row r="5257" spans="1:8" hidden="1" x14ac:dyDescent="0.3">
      <c r="A5257" t="s">
        <v>4661</v>
      </c>
      <c r="B5257" t="s">
        <v>1089</v>
      </c>
      <c r="C5257" t="s">
        <v>3907</v>
      </c>
      <c r="D5257" t="s">
        <v>8283</v>
      </c>
      <c r="F52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7">
        <f>Tabla_Consulta_desde_proyectos[[#This Row],[PRYRAhoras]]-Tabla_Consulta_desde_proyectos[[#This Row],[Actuales]]</f>
        <v>0</v>
      </c>
      <c r="H5257">
        <f>LEN(Tabla_Consulta_desde_proyectos[[#This Row],[PRYApath]])/5-1</f>
        <v>0</v>
      </c>
    </row>
    <row r="5258" spans="1:8" hidden="1" x14ac:dyDescent="0.3">
      <c r="A5258" t="s">
        <v>4661</v>
      </c>
      <c r="B5258" t="s">
        <v>1090</v>
      </c>
      <c r="C5258" t="s">
        <v>3907</v>
      </c>
      <c r="D5258" t="s">
        <v>4006</v>
      </c>
      <c r="F52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8">
        <f>Tabla_Consulta_desde_proyectos[[#This Row],[PRYRAhoras]]-Tabla_Consulta_desde_proyectos[[#This Row],[Actuales]]</f>
        <v>0</v>
      </c>
      <c r="H5258">
        <f>LEN(Tabla_Consulta_desde_proyectos[[#This Row],[PRYApath]])/5-1</f>
        <v>1</v>
      </c>
    </row>
    <row r="5259" spans="1:8" hidden="1" x14ac:dyDescent="0.3">
      <c r="A5259" t="s">
        <v>4661</v>
      </c>
      <c r="B5259" t="s">
        <v>3593</v>
      </c>
      <c r="C5259" t="s">
        <v>326</v>
      </c>
      <c r="D5259" t="s">
        <v>7027</v>
      </c>
      <c r="F52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59">
        <f>Tabla_Consulta_desde_proyectos[[#This Row],[PRYRAhoras]]-Tabla_Consulta_desde_proyectos[[#This Row],[Actuales]]</f>
        <v>0</v>
      </c>
      <c r="H5259">
        <f>LEN(Tabla_Consulta_desde_proyectos[[#This Row],[PRYApath]])/5-1</f>
        <v>2</v>
      </c>
    </row>
    <row r="5260" spans="1:8" hidden="1" x14ac:dyDescent="0.3">
      <c r="A5260" t="s">
        <v>4661</v>
      </c>
      <c r="B5260" t="s">
        <v>3594</v>
      </c>
      <c r="C5260" t="s">
        <v>1087</v>
      </c>
      <c r="D5260" t="s">
        <v>7028</v>
      </c>
      <c r="F52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0">
        <f>Tabla_Consulta_desde_proyectos[[#This Row],[PRYRAhoras]]-Tabla_Consulta_desde_proyectos[[#This Row],[Actuales]]</f>
        <v>0</v>
      </c>
      <c r="H5260">
        <f>LEN(Tabla_Consulta_desde_proyectos[[#This Row],[PRYApath]])/5-1</f>
        <v>2</v>
      </c>
    </row>
    <row r="5261" spans="1:8" hidden="1" x14ac:dyDescent="0.3">
      <c r="A5261" t="s">
        <v>4661</v>
      </c>
      <c r="B5261" t="s">
        <v>3595</v>
      </c>
      <c r="C5261" t="s">
        <v>1088</v>
      </c>
      <c r="D5261" t="s">
        <v>7029</v>
      </c>
      <c r="F52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1">
        <f>Tabla_Consulta_desde_proyectos[[#This Row],[PRYRAhoras]]-Tabla_Consulta_desde_proyectos[[#This Row],[Actuales]]</f>
        <v>0</v>
      </c>
      <c r="H5261">
        <f>LEN(Tabla_Consulta_desde_proyectos[[#This Row],[PRYApath]])/5-1</f>
        <v>2</v>
      </c>
    </row>
    <row r="5262" spans="1:8" hidden="1" x14ac:dyDescent="0.3">
      <c r="A5262" t="s">
        <v>4661</v>
      </c>
      <c r="B5262" t="s">
        <v>5681</v>
      </c>
      <c r="C5262" t="s">
        <v>1092</v>
      </c>
      <c r="D5262" t="s">
        <v>7030</v>
      </c>
      <c r="F52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2">
        <f>Tabla_Consulta_desde_proyectos[[#This Row],[PRYRAhoras]]-Tabla_Consulta_desde_proyectos[[#This Row],[Actuales]]</f>
        <v>0</v>
      </c>
      <c r="H5262">
        <f>LEN(Tabla_Consulta_desde_proyectos[[#This Row],[PRYApath]])/5-1</f>
        <v>2</v>
      </c>
    </row>
    <row r="5263" spans="1:8" hidden="1" x14ac:dyDescent="0.3">
      <c r="A5263" t="s">
        <v>4661</v>
      </c>
      <c r="B5263" t="s">
        <v>5682</v>
      </c>
      <c r="C5263" t="s">
        <v>1093</v>
      </c>
      <c r="D5263" t="s">
        <v>7031</v>
      </c>
      <c r="F52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3">
        <f>Tabla_Consulta_desde_proyectos[[#This Row],[PRYRAhoras]]-Tabla_Consulta_desde_proyectos[[#This Row],[Actuales]]</f>
        <v>0</v>
      </c>
      <c r="H5263">
        <f>LEN(Tabla_Consulta_desde_proyectos[[#This Row],[PRYApath]])/5-1</f>
        <v>2</v>
      </c>
    </row>
    <row r="5264" spans="1:8" hidden="1" x14ac:dyDescent="0.3">
      <c r="A5264" t="s">
        <v>4661</v>
      </c>
      <c r="B5264" t="s">
        <v>8284</v>
      </c>
      <c r="C5264" t="s">
        <v>1094</v>
      </c>
      <c r="D5264" t="s">
        <v>7032</v>
      </c>
      <c r="F52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4">
        <f>Tabla_Consulta_desde_proyectos[[#This Row],[PRYRAhoras]]-Tabla_Consulta_desde_proyectos[[#This Row],[Actuales]]</f>
        <v>0</v>
      </c>
      <c r="H5264">
        <f>LEN(Tabla_Consulta_desde_proyectos[[#This Row],[PRYApath]])/5-1</f>
        <v>2</v>
      </c>
    </row>
    <row r="5265" spans="1:8" hidden="1" x14ac:dyDescent="0.3">
      <c r="A5265" t="s">
        <v>4661</v>
      </c>
      <c r="B5265" t="s">
        <v>8285</v>
      </c>
      <c r="C5265" t="s">
        <v>3904</v>
      </c>
      <c r="D5265" t="s">
        <v>8286</v>
      </c>
      <c r="F52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5">
        <f>Tabla_Consulta_desde_proyectos[[#This Row],[PRYRAhoras]]-Tabla_Consulta_desde_proyectos[[#This Row],[Actuales]]</f>
        <v>0</v>
      </c>
      <c r="H5265">
        <f>LEN(Tabla_Consulta_desde_proyectos[[#This Row],[PRYApath]])/5-1</f>
        <v>2</v>
      </c>
    </row>
    <row r="5266" spans="1:8" hidden="1" x14ac:dyDescent="0.3">
      <c r="A5266" t="s">
        <v>4661</v>
      </c>
      <c r="B5266" t="s">
        <v>8287</v>
      </c>
      <c r="C5266" t="s">
        <v>3905</v>
      </c>
      <c r="D5266" t="s">
        <v>8288</v>
      </c>
      <c r="F52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66">
        <f>Tabla_Consulta_desde_proyectos[[#This Row],[PRYRAhoras]]-Tabla_Consulta_desde_proyectos[[#This Row],[Actuales]]</f>
        <v>0</v>
      </c>
      <c r="H5266">
        <f>LEN(Tabla_Consulta_desde_proyectos[[#This Row],[PRYApath]])/5-1</f>
        <v>2</v>
      </c>
    </row>
    <row r="5267" spans="1:8" hidden="1" x14ac:dyDescent="0.3">
      <c r="A5267" t="s">
        <v>4661</v>
      </c>
      <c r="B5267" t="s">
        <v>1095</v>
      </c>
      <c r="C5267" t="s">
        <v>7128</v>
      </c>
      <c r="D5267" t="s">
        <v>7129</v>
      </c>
      <c r="E5267">
        <v>213</v>
      </c>
      <c r="F52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213</v>
      </c>
      <c r="G5267">
        <f>Tabla_Consulta_desde_proyectos[[#This Row],[PRYRAhoras]]-Tabla_Consulta_desde_proyectos[[#This Row],[Actuales]]</f>
        <v>0</v>
      </c>
      <c r="H5267">
        <f>LEN(Tabla_Consulta_desde_proyectos[[#This Row],[PRYApath]])/5-1</f>
        <v>0</v>
      </c>
    </row>
    <row r="5268" spans="1:8" hidden="1" x14ac:dyDescent="0.3">
      <c r="A5268" t="s">
        <v>4661</v>
      </c>
      <c r="B5268" t="s">
        <v>1096</v>
      </c>
      <c r="C5268" t="s">
        <v>326</v>
      </c>
      <c r="D5268" t="s">
        <v>7130</v>
      </c>
      <c r="E5268">
        <v>44</v>
      </c>
      <c r="F52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44</v>
      </c>
      <c r="G5268">
        <f>Tabla_Consulta_desde_proyectos[[#This Row],[PRYRAhoras]]-Tabla_Consulta_desde_proyectos[[#This Row],[Actuales]]</f>
        <v>0</v>
      </c>
      <c r="H5268">
        <f>LEN(Tabla_Consulta_desde_proyectos[[#This Row],[PRYApath]])/5-1</f>
        <v>1</v>
      </c>
    </row>
    <row r="5269" spans="1:8" hidden="1" x14ac:dyDescent="0.3">
      <c r="A5269" t="s">
        <v>4661</v>
      </c>
      <c r="B5269" t="s">
        <v>3515</v>
      </c>
      <c r="C5269" t="s">
        <v>1087</v>
      </c>
      <c r="D5269" t="s">
        <v>7131</v>
      </c>
      <c r="E5269">
        <v>16.75</v>
      </c>
      <c r="F52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16.75</v>
      </c>
      <c r="G5269">
        <f>Tabla_Consulta_desde_proyectos[[#This Row],[PRYRAhoras]]-Tabla_Consulta_desde_proyectos[[#This Row],[Actuales]]</f>
        <v>0</v>
      </c>
      <c r="H5269">
        <f>LEN(Tabla_Consulta_desde_proyectos[[#This Row],[PRYApath]])/5-1</f>
        <v>1</v>
      </c>
    </row>
    <row r="5270" spans="1:8" hidden="1" x14ac:dyDescent="0.3">
      <c r="A5270" t="s">
        <v>4661</v>
      </c>
      <c r="B5270" t="s">
        <v>3516</v>
      </c>
      <c r="C5270" t="s">
        <v>1088</v>
      </c>
      <c r="D5270" t="s">
        <v>7132</v>
      </c>
      <c r="E5270">
        <v>95</v>
      </c>
      <c r="F52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95</v>
      </c>
      <c r="G5270">
        <f>Tabla_Consulta_desde_proyectos[[#This Row],[PRYRAhoras]]-Tabla_Consulta_desde_proyectos[[#This Row],[Actuales]]</f>
        <v>0</v>
      </c>
      <c r="H5270">
        <f>LEN(Tabla_Consulta_desde_proyectos[[#This Row],[PRYApath]])/5-1</f>
        <v>1</v>
      </c>
    </row>
    <row r="5271" spans="1:8" hidden="1" x14ac:dyDescent="0.3">
      <c r="A5271" t="s">
        <v>4661</v>
      </c>
      <c r="B5271" t="s">
        <v>3517</v>
      </c>
      <c r="C5271" t="s">
        <v>1092</v>
      </c>
      <c r="D5271" t="s">
        <v>7133</v>
      </c>
      <c r="E5271">
        <v>2.25</v>
      </c>
      <c r="F52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2.25</v>
      </c>
      <c r="G5271">
        <f>Tabla_Consulta_desde_proyectos[[#This Row],[PRYRAhoras]]-Tabla_Consulta_desde_proyectos[[#This Row],[Actuales]]</f>
        <v>0</v>
      </c>
      <c r="H5271">
        <f>LEN(Tabla_Consulta_desde_proyectos[[#This Row],[PRYApath]])/5-1</f>
        <v>1</v>
      </c>
    </row>
    <row r="5272" spans="1:8" hidden="1" x14ac:dyDescent="0.3">
      <c r="A5272" t="s">
        <v>4661</v>
      </c>
      <c r="B5272" t="s">
        <v>5507</v>
      </c>
      <c r="C5272" t="s">
        <v>1093</v>
      </c>
      <c r="D5272" t="s">
        <v>7134</v>
      </c>
      <c r="E5272">
        <v>38.5</v>
      </c>
      <c r="F52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38.5</v>
      </c>
      <c r="G5272">
        <f>Tabla_Consulta_desde_proyectos[[#This Row],[PRYRAhoras]]-Tabla_Consulta_desde_proyectos[[#This Row],[Actuales]]</f>
        <v>0</v>
      </c>
      <c r="H5272">
        <f>LEN(Tabla_Consulta_desde_proyectos[[#This Row],[PRYApath]])/5-1</f>
        <v>1</v>
      </c>
    </row>
    <row r="5273" spans="1:8" hidden="1" x14ac:dyDescent="0.3">
      <c r="A5273" t="s">
        <v>4661</v>
      </c>
      <c r="B5273" t="s">
        <v>5003</v>
      </c>
      <c r="C5273" t="s">
        <v>1094</v>
      </c>
      <c r="D5273" t="s">
        <v>7135</v>
      </c>
      <c r="E5273">
        <v>0.25</v>
      </c>
      <c r="F52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0.25</v>
      </c>
      <c r="G5273">
        <f>Tabla_Consulta_desde_proyectos[[#This Row],[PRYRAhoras]]-Tabla_Consulta_desde_proyectos[[#This Row],[Actuales]]</f>
        <v>0</v>
      </c>
      <c r="H5273">
        <f>LEN(Tabla_Consulta_desde_proyectos[[#This Row],[PRYApath]])/5-1</f>
        <v>1</v>
      </c>
    </row>
    <row r="5274" spans="1:8" hidden="1" x14ac:dyDescent="0.3">
      <c r="A5274" t="s">
        <v>4661</v>
      </c>
      <c r="B5274" t="s">
        <v>5005</v>
      </c>
      <c r="C5274" t="s">
        <v>3904</v>
      </c>
      <c r="D5274" t="s">
        <v>7136</v>
      </c>
      <c r="E5274">
        <v>1</v>
      </c>
      <c r="F52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</v>
      </c>
      <c r="G5274">
        <f>Tabla_Consulta_desde_proyectos[[#This Row],[PRYRAhoras]]-Tabla_Consulta_desde_proyectos[[#This Row],[Actuales]]</f>
        <v>0</v>
      </c>
      <c r="H5274">
        <f>LEN(Tabla_Consulta_desde_proyectos[[#This Row],[PRYApath]])/5-1</f>
        <v>1</v>
      </c>
    </row>
    <row r="5275" spans="1:8" hidden="1" x14ac:dyDescent="0.3">
      <c r="A5275" t="s">
        <v>4661</v>
      </c>
      <c r="B5275" t="s">
        <v>5006</v>
      </c>
      <c r="C5275" t="s">
        <v>3905</v>
      </c>
      <c r="D5275" t="s">
        <v>7137</v>
      </c>
      <c r="E5275">
        <v>15.25</v>
      </c>
      <c r="F52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15.25</v>
      </c>
      <c r="G5275">
        <f>Tabla_Consulta_desde_proyectos[[#This Row],[PRYRAhoras]]-Tabla_Consulta_desde_proyectos[[#This Row],[Actuales]]</f>
        <v>0</v>
      </c>
      <c r="H5275">
        <f>LEN(Tabla_Consulta_desde_proyectos[[#This Row],[PRYApath]])/5-1</f>
        <v>1</v>
      </c>
    </row>
    <row r="5276" spans="1:8" hidden="1" x14ac:dyDescent="0.3">
      <c r="A5276" t="s">
        <v>8312</v>
      </c>
      <c r="B5276" t="s">
        <v>1085</v>
      </c>
      <c r="C5276" t="s">
        <v>8411</v>
      </c>
      <c r="D5276" t="s">
        <v>8412</v>
      </c>
      <c r="F52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76">
        <f>Tabla_Consulta_desde_proyectos[[#This Row],[PRYRAhoras]]-Tabla_Consulta_desde_proyectos[[#This Row],[Actuales]]</f>
        <v>0</v>
      </c>
      <c r="H5276">
        <f>LEN(Tabla_Consulta_desde_proyectos[[#This Row],[PRYApath]])/5-1</f>
        <v>0</v>
      </c>
    </row>
    <row r="5277" spans="1:8" hidden="1" x14ac:dyDescent="0.3">
      <c r="A5277" t="s">
        <v>8312</v>
      </c>
      <c r="B5277" t="s">
        <v>1086</v>
      </c>
      <c r="C5277" t="s">
        <v>6387</v>
      </c>
      <c r="D5277" t="s">
        <v>7302</v>
      </c>
      <c r="F52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77">
        <f>Tabla_Consulta_desde_proyectos[[#This Row],[PRYRAhoras]]-Tabla_Consulta_desde_proyectos[[#This Row],[Actuales]]</f>
        <v>0</v>
      </c>
      <c r="H5277">
        <f>LEN(Tabla_Consulta_desde_proyectos[[#This Row],[PRYApath]])/5-1</f>
        <v>1</v>
      </c>
    </row>
    <row r="5278" spans="1:8" hidden="1" x14ac:dyDescent="0.3">
      <c r="A5278" t="s">
        <v>8312</v>
      </c>
      <c r="B5278" t="s">
        <v>4925</v>
      </c>
      <c r="C5278" t="s">
        <v>326</v>
      </c>
      <c r="D5278" t="s">
        <v>6389</v>
      </c>
      <c r="F52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78">
        <f>Tabla_Consulta_desde_proyectos[[#This Row],[PRYRAhoras]]-Tabla_Consulta_desde_proyectos[[#This Row],[Actuales]]</f>
        <v>0</v>
      </c>
      <c r="H5278">
        <f>LEN(Tabla_Consulta_desde_proyectos[[#This Row],[PRYApath]])/5-1</f>
        <v>2</v>
      </c>
    </row>
    <row r="5279" spans="1:8" hidden="1" x14ac:dyDescent="0.3">
      <c r="A5279" t="s">
        <v>8312</v>
      </c>
      <c r="B5279" t="s">
        <v>4926</v>
      </c>
      <c r="C5279" t="s">
        <v>1087</v>
      </c>
      <c r="D5279" t="s">
        <v>6390</v>
      </c>
      <c r="F52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79">
        <f>Tabla_Consulta_desde_proyectos[[#This Row],[PRYRAhoras]]-Tabla_Consulta_desde_proyectos[[#This Row],[Actuales]]</f>
        <v>0</v>
      </c>
      <c r="H5279">
        <f>LEN(Tabla_Consulta_desde_proyectos[[#This Row],[PRYApath]])/5-1</f>
        <v>2</v>
      </c>
    </row>
    <row r="5280" spans="1:8" hidden="1" x14ac:dyDescent="0.3">
      <c r="A5280" t="s">
        <v>8312</v>
      </c>
      <c r="B5280" t="s">
        <v>4927</v>
      </c>
      <c r="C5280" t="s">
        <v>1088</v>
      </c>
      <c r="D5280" t="s">
        <v>6391</v>
      </c>
      <c r="F52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0">
        <f>Tabla_Consulta_desde_proyectos[[#This Row],[PRYRAhoras]]-Tabla_Consulta_desde_proyectos[[#This Row],[Actuales]]</f>
        <v>0</v>
      </c>
      <c r="H5280">
        <f>LEN(Tabla_Consulta_desde_proyectos[[#This Row],[PRYApath]])/5-1</f>
        <v>2</v>
      </c>
    </row>
    <row r="5281" spans="1:8" hidden="1" x14ac:dyDescent="0.3">
      <c r="A5281" t="s">
        <v>8312</v>
      </c>
      <c r="B5281" t="s">
        <v>4708</v>
      </c>
      <c r="C5281" t="s">
        <v>1092</v>
      </c>
      <c r="D5281" t="s">
        <v>7709</v>
      </c>
      <c r="F52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1">
        <f>Tabla_Consulta_desde_proyectos[[#This Row],[PRYRAhoras]]-Tabla_Consulta_desde_proyectos[[#This Row],[Actuales]]</f>
        <v>0</v>
      </c>
      <c r="H5281">
        <f>LEN(Tabla_Consulta_desde_proyectos[[#This Row],[PRYApath]])/5-1</f>
        <v>2</v>
      </c>
    </row>
    <row r="5282" spans="1:8" hidden="1" x14ac:dyDescent="0.3">
      <c r="A5282" t="s">
        <v>8312</v>
      </c>
      <c r="B5282" t="s">
        <v>6393</v>
      </c>
      <c r="C5282" t="s">
        <v>1093</v>
      </c>
      <c r="D5282" t="s">
        <v>4537</v>
      </c>
      <c r="F52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2">
        <f>Tabla_Consulta_desde_proyectos[[#This Row],[PRYRAhoras]]-Tabla_Consulta_desde_proyectos[[#This Row],[Actuales]]</f>
        <v>0</v>
      </c>
      <c r="H5282">
        <f>LEN(Tabla_Consulta_desde_proyectos[[#This Row],[PRYApath]])/5-1</f>
        <v>2</v>
      </c>
    </row>
    <row r="5283" spans="1:8" hidden="1" x14ac:dyDescent="0.3">
      <c r="A5283" t="s">
        <v>8312</v>
      </c>
      <c r="B5283" t="s">
        <v>1089</v>
      </c>
      <c r="C5283" t="s">
        <v>8413</v>
      </c>
      <c r="D5283" t="s">
        <v>8414</v>
      </c>
      <c r="E5283">
        <v>9</v>
      </c>
      <c r="F528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5283">
        <f>Tabla_Consulta_desde_proyectos[[#This Row],[PRYRAhoras]]-Tabla_Consulta_desde_proyectos[[#This Row],[Actuales]]</f>
        <v>0</v>
      </c>
      <c r="H5283">
        <f>LEN(Tabla_Consulta_desde_proyectos[[#This Row],[PRYApath]])/5-1</f>
        <v>0</v>
      </c>
    </row>
    <row r="5284" spans="1:8" hidden="1" x14ac:dyDescent="0.3">
      <c r="A5284" t="s">
        <v>8312</v>
      </c>
      <c r="B5284" t="s">
        <v>1090</v>
      </c>
      <c r="C5284" t="s">
        <v>326</v>
      </c>
      <c r="D5284" t="s">
        <v>6396</v>
      </c>
      <c r="E5284">
        <v>9</v>
      </c>
      <c r="F528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9</v>
      </c>
      <c r="G5284">
        <f>Tabla_Consulta_desde_proyectos[[#This Row],[PRYRAhoras]]-Tabla_Consulta_desde_proyectos[[#This Row],[Actuales]]</f>
        <v>0</v>
      </c>
      <c r="H5284">
        <f>LEN(Tabla_Consulta_desde_proyectos[[#This Row],[PRYApath]])/5-1</f>
        <v>1</v>
      </c>
    </row>
    <row r="5285" spans="1:8" hidden="1" x14ac:dyDescent="0.3">
      <c r="A5285" t="s">
        <v>8312</v>
      </c>
      <c r="B5285" t="s">
        <v>1091</v>
      </c>
      <c r="C5285" t="s">
        <v>1087</v>
      </c>
      <c r="D5285" t="s">
        <v>6397</v>
      </c>
      <c r="F528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5">
        <f>Tabla_Consulta_desde_proyectos[[#This Row],[PRYRAhoras]]-Tabla_Consulta_desde_proyectos[[#This Row],[Actuales]]</f>
        <v>0</v>
      </c>
      <c r="H5285">
        <f>LEN(Tabla_Consulta_desde_proyectos[[#This Row],[PRYApath]])/5-1</f>
        <v>1</v>
      </c>
    </row>
    <row r="5286" spans="1:8" hidden="1" x14ac:dyDescent="0.3">
      <c r="A5286" t="s">
        <v>8312</v>
      </c>
      <c r="B5286" t="s">
        <v>4539</v>
      </c>
      <c r="C5286" t="s">
        <v>1088</v>
      </c>
      <c r="D5286" t="s">
        <v>6398</v>
      </c>
      <c r="F528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6">
        <f>Tabla_Consulta_desde_proyectos[[#This Row],[PRYRAhoras]]-Tabla_Consulta_desde_proyectos[[#This Row],[Actuales]]</f>
        <v>0</v>
      </c>
      <c r="H5286">
        <f>LEN(Tabla_Consulta_desde_proyectos[[#This Row],[PRYApath]])/5-1</f>
        <v>1</v>
      </c>
    </row>
    <row r="5287" spans="1:8" hidden="1" x14ac:dyDescent="0.3">
      <c r="A5287" t="s">
        <v>8312</v>
      </c>
      <c r="B5287" t="s">
        <v>4542</v>
      </c>
      <c r="C5287" t="s">
        <v>1092</v>
      </c>
      <c r="D5287" t="s">
        <v>6399</v>
      </c>
      <c r="F528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7">
        <f>Tabla_Consulta_desde_proyectos[[#This Row],[PRYRAhoras]]-Tabla_Consulta_desde_proyectos[[#This Row],[Actuales]]</f>
        <v>0</v>
      </c>
      <c r="H5287">
        <f>LEN(Tabla_Consulta_desde_proyectos[[#This Row],[PRYApath]])/5-1</f>
        <v>1</v>
      </c>
    </row>
    <row r="5288" spans="1:8" hidden="1" x14ac:dyDescent="0.3">
      <c r="A5288" t="s">
        <v>8312</v>
      </c>
      <c r="B5288" t="s">
        <v>5386</v>
      </c>
      <c r="C5288" t="s">
        <v>1093</v>
      </c>
      <c r="D5288" t="s">
        <v>6400</v>
      </c>
      <c r="F528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8">
        <f>Tabla_Consulta_desde_proyectos[[#This Row],[PRYRAhoras]]-Tabla_Consulta_desde_proyectos[[#This Row],[Actuales]]</f>
        <v>0</v>
      </c>
      <c r="H5288">
        <f>LEN(Tabla_Consulta_desde_proyectos[[#This Row],[PRYApath]])/5-1</f>
        <v>1</v>
      </c>
    </row>
    <row r="5289" spans="1:8" hidden="1" x14ac:dyDescent="0.3">
      <c r="A5289" t="s">
        <v>8312</v>
      </c>
      <c r="B5289" t="s">
        <v>4965</v>
      </c>
      <c r="C5289" t="s">
        <v>1094</v>
      </c>
      <c r="D5289" t="s">
        <v>6401</v>
      </c>
      <c r="F528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89">
        <f>Tabla_Consulta_desde_proyectos[[#This Row],[PRYRAhoras]]-Tabla_Consulta_desde_proyectos[[#This Row],[Actuales]]</f>
        <v>0</v>
      </c>
      <c r="H5289">
        <f>LEN(Tabla_Consulta_desde_proyectos[[#This Row],[PRYApath]])/5-1</f>
        <v>1</v>
      </c>
    </row>
    <row r="5290" spans="1:8" hidden="1" x14ac:dyDescent="0.3">
      <c r="A5290" t="s">
        <v>8312</v>
      </c>
      <c r="B5290" t="s">
        <v>4966</v>
      </c>
      <c r="C5290" t="s">
        <v>3904</v>
      </c>
      <c r="D5290" t="s">
        <v>6950</v>
      </c>
      <c r="F529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0">
        <f>Tabla_Consulta_desde_proyectos[[#This Row],[PRYRAhoras]]-Tabla_Consulta_desde_proyectos[[#This Row],[Actuales]]</f>
        <v>0</v>
      </c>
      <c r="H5290">
        <f>LEN(Tabla_Consulta_desde_proyectos[[#This Row],[PRYApath]])/5-1</f>
        <v>1</v>
      </c>
    </row>
    <row r="5291" spans="1:8" hidden="1" x14ac:dyDescent="0.3">
      <c r="A5291" t="s">
        <v>8312</v>
      </c>
      <c r="B5291" t="s">
        <v>4969</v>
      </c>
      <c r="C5291" t="s">
        <v>3905</v>
      </c>
      <c r="D5291" t="s">
        <v>6952</v>
      </c>
      <c r="F529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1">
        <f>Tabla_Consulta_desde_proyectos[[#This Row],[PRYRAhoras]]-Tabla_Consulta_desde_proyectos[[#This Row],[Actuales]]</f>
        <v>0</v>
      </c>
      <c r="H5291">
        <f>LEN(Tabla_Consulta_desde_proyectos[[#This Row],[PRYApath]])/5-1</f>
        <v>1</v>
      </c>
    </row>
    <row r="5292" spans="1:8" hidden="1" x14ac:dyDescent="0.3">
      <c r="A5292" t="s">
        <v>8312</v>
      </c>
      <c r="B5292" t="s">
        <v>6404</v>
      </c>
      <c r="C5292" t="s">
        <v>4336</v>
      </c>
      <c r="D5292" t="s">
        <v>6405</v>
      </c>
      <c r="F529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2">
        <f>Tabla_Consulta_desde_proyectos[[#This Row],[PRYRAhoras]]-Tabla_Consulta_desde_proyectos[[#This Row],[Actuales]]</f>
        <v>0</v>
      </c>
      <c r="H5292">
        <f>LEN(Tabla_Consulta_desde_proyectos[[#This Row],[PRYApath]])/5-1</f>
        <v>1</v>
      </c>
    </row>
    <row r="5293" spans="1:8" hidden="1" x14ac:dyDescent="0.3">
      <c r="A5293" t="s">
        <v>8312</v>
      </c>
      <c r="B5293" t="s">
        <v>6406</v>
      </c>
      <c r="C5293" t="s">
        <v>4337</v>
      </c>
      <c r="D5293" t="s">
        <v>6954</v>
      </c>
      <c r="F529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3">
        <f>Tabla_Consulta_desde_proyectos[[#This Row],[PRYRAhoras]]-Tabla_Consulta_desde_proyectos[[#This Row],[Actuales]]</f>
        <v>0</v>
      </c>
      <c r="H5293">
        <f>LEN(Tabla_Consulta_desde_proyectos[[#This Row],[PRYApath]])/5-1</f>
        <v>1</v>
      </c>
    </row>
    <row r="5294" spans="1:8" hidden="1" x14ac:dyDescent="0.3">
      <c r="A5294" t="s">
        <v>4614</v>
      </c>
      <c r="B5294" t="s">
        <v>1085</v>
      </c>
      <c r="C5294" t="s">
        <v>7495</v>
      </c>
      <c r="D5294" t="s">
        <v>7496</v>
      </c>
      <c r="E5294">
        <v>53</v>
      </c>
      <c r="F529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53</v>
      </c>
      <c r="G5294">
        <f>Tabla_Consulta_desde_proyectos[[#This Row],[PRYRAhoras]]-Tabla_Consulta_desde_proyectos[[#This Row],[Actuales]]</f>
        <v>0</v>
      </c>
      <c r="H5294">
        <f>LEN(Tabla_Consulta_desde_proyectos[[#This Row],[PRYApath]])/5-1</f>
        <v>0</v>
      </c>
    </row>
    <row r="5295" spans="1:8" hidden="1" x14ac:dyDescent="0.3">
      <c r="A5295" t="s">
        <v>4614</v>
      </c>
      <c r="B5295" t="s">
        <v>1086</v>
      </c>
      <c r="C5295" t="s">
        <v>326</v>
      </c>
      <c r="D5295" t="s">
        <v>7019</v>
      </c>
      <c r="E5295">
        <v>46.5</v>
      </c>
      <c r="F529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46.5</v>
      </c>
      <c r="G5295">
        <f>Tabla_Consulta_desde_proyectos[[#This Row],[PRYRAhoras]]-Tabla_Consulta_desde_proyectos[[#This Row],[Actuales]]</f>
        <v>0</v>
      </c>
      <c r="H5295">
        <f>LEN(Tabla_Consulta_desde_proyectos[[#This Row],[PRYApath]])/5-1</f>
        <v>1</v>
      </c>
    </row>
    <row r="5296" spans="1:8" hidden="1" x14ac:dyDescent="0.3">
      <c r="A5296" t="s">
        <v>4614</v>
      </c>
      <c r="B5296" t="s">
        <v>1097</v>
      </c>
      <c r="C5296" t="s">
        <v>1087</v>
      </c>
      <c r="D5296" t="s">
        <v>7020</v>
      </c>
      <c r="F529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6">
        <f>Tabla_Consulta_desde_proyectos[[#This Row],[PRYRAhoras]]-Tabla_Consulta_desde_proyectos[[#This Row],[Actuales]]</f>
        <v>0</v>
      </c>
      <c r="H5296">
        <f>LEN(Tabla_Consulta_desde_proyectos[[#This Row],[PRYApath]])/5-1</f>
        <v>1</v>
      </c>
    </row>
    <row r="5297" spans="1:8" hidden="1" x14ac:dyDescent="0.3">
      <c r="A5297" t="s">
        <v>4614</v>
      </c>
      <c r="B5297" t="s">
        <v>1098</v>
      </c>
      <c r="C5297" t="s">
        <v>1088</v>
      </c>
      <c r="D5297" t="s">
        <v>7021</v>
      </c>
      <c r="F529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7">
        <f>Tabla_Consulta_desde_proyectos[[#This Row],[PRYRAhoras]]-Tabla_Consulta_desde_proyectos[[#This Row],[Actuales]]</f>
        <v>0</v>
      </c>
      <c r="H5297">
        <f>LEN(Tabla_Consulta_desde_proyectos[[#This Row],[PRYApath]])/5-1</f>
        <v>1</v>
      </c>
    </row>
    <row r="5298" spans="1:8" hidden="1" x14ac:dyDescent="0.3">
      <c r="A5298" t="s">
        <v>4614</v>
      </c>
      <c r="B5298" t="s">
        <v>1099</v>
      </c>
      <c r="C5298" t="s">
        <v>1092</v>
      </c>
      <c r="D5298" t="s">
        <v>7022</v>
      </c>
      <c r="F529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8">
        <f>Tabla_Consulta_desde_proyectos[[#This Row],[PRYRAhoras]]-Tabla_Consulta_desde_proyectos[[#This Row],[Actuales]]</f>
        <v>0</v>
      </c>
      <c r="H5298">
        <f>LEN(Tabla_Consulta_desde_proyectos[[#This Row],[PRYApath]])/5-1</f>
        <v>1</v>
      </c>
    </row>
    <row r="5299" spans="1:8" hidden="1" x14ac:dyDescent="0.3">
      <c r="A5299" t="s">
        <v>4614</v>
      </c>
      <c r="B5299" t="s">
        <v>1100</v>
      </c>
      <c r="C5299" t="s">
        <v>1093</v>
      </c>
      <c r="D5299" t="s">
        <v>7023</v>
      </c>
      <c r="F529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299">
        <f>Tabla_Consulta_desde_proyectos[[#This Row],[PRYRAhoras]]-Tabla_Consulta_desde_proyectos[[#This Row],[Actuales]]</f>
        <v>0</v>
      </c>
      <c r="H5299">
        <f>LEN(Tabla_Consulta_desde_proyectos[[#This Row],[PRYApath]])/5-1</f>
        <v>1</v>
      </c>
    </row>
    <row r="5300" spans="1:8" hidden="1" x14ac:dyDescent="0.3">
      <c r="A5300" t="s">
        <v>4614</v>
      </c>
      <c r="B5300" t="s">
        <v>3576</v>
      </c>
      <c r="C5300" t="s">
        <v>1094</v>
      </c>
      <c r="D5300" t="s">
        <v>7024</v>
      </c>
      <c r="F530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0">
        <f>Tabla_Consulta_desde_proyectos[[#This Row],[PRYRAhoras]]-Tabla_Consulta_desde_proyectos[[#This Row],[Actuales]]</f>
        <v>0</v>
      </c>
      <c r="H5300">
        <f>LEN(Tabla_Consulta_desde_proyectos[[#This Row],[PRYApath]])/5-1</f>
        <v>1</v>
      </c>
    </row>
    <row r="5301" spans="1:8" hidden="1" x14ac:dyDescent="0.3">
      <c r="A5301" t="s">
        <v>4614</v>
      </c>
      <c r="B5301" t="s">
        <v>3846</v>
      </c>
      <c r="C5301" t="s">
        <v>3904</v>
      </c>
      <c r="D5301" t="s">
        <v>7025</v>
      </c>
      <c r="E5301">
        <v>6.5</v>
      </c>
      <c r="F530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6.5</v>
      </c>
      <c r="G5301">
        <f>Tabla_Consulta_desde_proyectos[[#This Row],[PRYRAhoras]]-Tabla_Consulta_desde_proyectos[[#This Row],[Actuales]]</f>
        <v>0</v>
      </c>
      <c r="H5301">
        <f>LEN(Tabla_Consulta_desde_proyectos[[#This Row],[PRYApath]])/5-1</f>
        <v>1</v>
      </c>
    </row>
    <row r="5302" spans="1:8" hidden="1" x14ac:dyDescent="0.3">
      <c r="A5302" t="s">
        <v>4614</v>
      </c>
      <c r="B5302" t="s">
        <v>1095</v>
      </c>
      <c r="C5302" t="s">
        <v>3907</v>
      </c>
      <c r="D5302" t="s">
        <v>4006</v>
      </c>
      <c r="E5302">
        <v>1.5</v>
      </c>
      <c r="F530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5302">
        <f>Tabla_Consulta_desde_proyectos[[#This Row],[PRYRAhoras]]-Tabla_Consulta_desde_proyectos[[#This Row],[Actuales]]</f>
        <v>0</v>
      </c>
      <c r="H5302">
        <f>LEN(Tabla_Consulta_desde_proyectos[[#This Row],[PRYApath]])/5-1</f>
        <v>0</v>
      </c>
    </row>
    <row r="5303" spans="1:8" hidden="1" x14ac:dyDescent="0.3">
      <c r="A5303" t="s">
        <v>4614</v>
      </c>
      <c r="B5303" t="s">
        <v>1096</v>
      </c>
      <c r="C5303" t="s">
        <v>326</v>
      </c>
      <c r="D5303" t="s">
        <v>7027</v>
      </c>
      <c r="F530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3">
        <f>Tabla_Consulta_desde_proyectos[[#This Row],[PRYRAhoras]]-Tabla_Consulta_desde_proyectos[[#This Row],[Actuales]]</f>
        <v>0</v>
      </c>
      <c r="H5303">
        <f>LEN(Tabla_Consulta_desde_proyectos[[#This Row],[PRYApath]])/5-1</f>
        <v>1</v>
      </c>
    </row>
    <row r="5304" spans="1:8" hidden="1" x14ac:dyDescent="0.3">
      <c r="A5304" t="s">
        <v>4614</v>
      </c>
      <c r="B5304" t="s">
        <v>3515</v>
      </c>
      <c r="C5304" t="s">
        <v>1087</v>
      </c>
      <c r="D5304" t="s">
        <v>7028</v>
      </c>
      <c r="F530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4">
        <f>Tabla_Consulta_desde_proyectos[[#This Row],[PRYRAhoras]]-Tabla_Consulta_desde_proyectos[[#This Row],[Actuales]]</f>
        <v>0</v>
      </c>
      <c r="H5304">
        <f>LEN(Tabla_Consulta_desde_proyectos[[#This Row],[PRYApath]])/5-1</f>
        <v>1</v>
      </c>
    </row>
    <row r="5305" spans="1:8" hidden="1" x14ac:dyDescent="0.3">
      <c r="A5305" t="s">
        <v>4614</v>
      </c>
      <c r="B5305" t="s">
        <v>3516</v>
      </c>
      <c r="C5305" t="s">
        <v>1088</v>
      </c>
      <c r="D5305" t="s">
        <v>7029</v>
      </c>
      <c r="F530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5">
        <f>Tabla_Consulta_desde_proyectos[[#This Row],[PRYRAhoras]]-Tabla_Consulta_desde_proyectos[[#This Row],[Actuales]]</f>
        <v>0</v>
      </c>
      <c r="H5305">
        <f>LEN(Tabla_Consulta_desde_proyectos[[#This Row],[PRYApath]])/5-1</f>
        <v>1</v>
      </c>
    </row>
    <row r="5306" spans="1:8" hidden="1" x14ac:dyDescent="0.3">
      <c r="A5306" t="s">
        <v>4614</v>
      </c>
      <c r="B5306" t="s">
        <v>3517</v>
      </c>
      <c r="C5306" t="s">
        <v>1092</v>
      </c>
      <c r="D5306" t="s">
        <v>7030</v>
      </c>
      <c r="E5306">
        <v>1.5</v>
      </c>
      <c r="F530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1.5</v>
      </c>
      <c r="G5306">
        <f>Tabla_Consulta_desde_proyectos[[#This Row],[PRYRAhoras]]-Tabla_Consulta_desde_proyectos[[#This Row],[Actuales]]</f>
        <v>0</v>
      </c>
      <c r="H5306">
        <f>LEN(Tabla_Consulta_desde_proyectos[[#This Row],[PRYApath]])/5-1</f>
        <v>1</v>
      </c>
    </row>
    <row r="5307" spans="1:8" hidden="1" x14ac:dyDescent="0.3">
      <c r="A5307" t="s">
        <v>4614</v>
      </c>
      <c r="B5307" t="s">
        <v>5507</v>
      </c>
      <c r="C5307" t="s">
        <v>1093</v>
      </c>
      <c r="D5307" t="s">
        <v>7031</v>
      </c>
      <c r="F530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7">
        <f>Tabla_Consulta_desde_proyectos[[#This Row],[PRYRAhoras]]-Tabla_Consulta_desde_proyectos[[#This Row],[Actuales]]</f>
        <v>0</v>
      </c>
      <c r="H5307">
        <f>LEN(Tabla_Consulta_desde_proyectos[[#This Row],[PRYApath]])/5-1</f>
        <v>1</v>
      </c>
    </row>
    <row r="5308" spans="1:8" hidden="1" x14ac:dyDescent="0.3">
      <c r="A5308" t="s">
        <v>4614</v>
      </c>
      <c r="B5308" t="s">
        <v>5003</v>
      </c>
      <c r="C5308" t="s">
        <v>1094</v>
      </c>
      <c r="D5308" t="s">
        <v>7032</v>
      </c>
      <c r="F530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8">
        <f>Tabla_Consulta_desde_proyectos[[#This Row],[PRYRAhoras]]-Tabla_Consulta_desde_proyectos[[#This Row],[Actuales]]</f>
        <v>0</v>
      </c>
      <c r="H5308">
        <f>LEN(Tabla_Consulta_desde_proyectos[[#This Row],[PRYApath]])/5-1</f>
        <v>1</v>
      </c>
    </row>
    <row r="5309" spans="1:8" hidden="1" x14ac:dyDescent="0.3">
      <c r="A5309" t="s">
        <v>4614</v>
      </c>
      <c r="B5309" t="s">
        <v>5005</v>
      </c>
      <c r="C5309" t="s">
        <v>3904</v>
      </c>
      <c r="D5309" t="s">
        <v>8286</v>
      </c>
      <c r="F530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09">
        <f>Tabla_Consulta_desde_proyectos[[#This Row],[PRYRAhoras]]-Tabla_Consulta_desde_proyectos[[#This Row],[Actuales]]</f>
        <v>0</v>
      </c>
      <c r="H5309">
        <f>LEN(Tabla_Consulta_desde_proyectos[[#This Row],[PRYApath]])/5-1</f>
        <v>1</v>
      </c>
    </row>
    <row r="5310" spans="1:8" hidden="1" x14ac:dyDescent="0.3">
      <c r="A5310" t="s">
        <v>4614</v>
      </c>
      <c r="B5310" t="s">
        <v>5006</v>
      </c>
      <c r="C5310" t="s">
        <v>3905</v>
      </c>
      <c r="D5310" t="s">
        <v>8288</v>
      </c>
      <c r="F531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0">
        <f>Tabla_Consulta_desde_proyectos[[#This Row],[PRYRAhoras]]-Tabla_Consulta_desde_proyectos[[#This Row],[Actuales]]</f>
        <v>0</v>
      </c>
      <c r="H5310">
        <f>LEN(Tabla_Consulta_desde_proyectos[[#This Row],[PRYApath]])/5-1</f>
        <v>1</v>
      </c>
    </row>
    <row r="5311" spans="1:8" hidden="1" x14ac:dyDescent="0.3">
      <c r="A5311" t="s">
        <v>4614</v>
      </c>
      <c r="B5311" t="s">
        <v>3877</v>
      </c>
      <c r="C5311" t="s">
        <v>7128</v>
      </c>
      <c r="D5311" t="s">
        <v>7129</v>
      </c>
      <c r="E5311">
        <v>20.75</v>
      </c>
      <c r="F531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20.75</v>
      </c>
      <c r="G5311">
        <f>Tabla_Consulta_desde_proyectos[[#This Row],[PRYRAhoras]]-Tabla_Consulta_desde_proyectos[[#This Row],[Actuales]]</f>
        <v>0</v>
      </c>
      <c r="H5311">
        <f>LEN(Tabla_Consulta_desde_proyectos[[#This Row],[PRYApath]])/5-1</f>
        <v>0</v>
      </c>
    </row>
    <row r="5312" spans="1:8" hidden="1" x14ac:dyDescent="0.3">
      <c r="A5312" t="s">
        <v>4614</v>
      </c>
      <c r="B5312" t="s">
        <v>3874</v>
      </c>
      <c r="C5312" t="s">
        <v>326</v>
      </c>
      <c r="D5312" t="s">
        <v>7130</v>
      </c>
      <c r="F531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2">
        <f>Tabla_Consulta_desde_proyectos[[#This Row],[PRYRAhoras]]-Tabla_Consulta_desde_proyectos[[#This Row],[Actuales]]</f>
        <v>0</v>
      </c>
      <c r="H5312">
        <f>LEN(Tabla_Consulta_desde_proyectos[[#This Row],[PRYApath]])/5-1</f>
        <v>1</v>
      </c>
    </row>
    <row r="5313" spans="1:8" hidden="1" x14ac:dyDescent="0.3">
      <c r="A5313" t="s">
        <v>4614</v>
      </c>
      <c r="B5313" t="s">
        <v>4460</v>
      </c>
      <c r="C5313" t="s">
        <v>1087</v>
      </c>
      <c r="D5313" t="s">
        <v>7131</v>
      </c>
      <c r="E5313">
        <v>8</v>
      </c>
      <c r="F531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</v>
      </c>
      <c r="G5313">
        <f>Tabla_Consulta_desde_proyectos[[#This Row],[PRYRAhoras]]-Tabla_Consulta_desde_proyectos[[#This Row],[Actuales]]</f>
        <v>0</v>
      </c>
      <c r="H5313">
        <f>LEN(Tabla_Consulta_desde_proyectos[[#This Row],[PRYApath]])/5-1</f>
        <v>1</v>
      </c>
    </row>
    <row r="5314" spans="1:8" hidden="1" x14ac:dyDescent="0.3">
      <c r="A5314" t="s">
        <v>4614</v>
      </c>
      <c r="B5314" t="s">
        <v>4470</v>
      </c>
      <c r="C5314" t="s">
        <v>1088</v>
      </c>
      <c r="D5314" t="s">
        <v>7132</v>
      </c>
      <c r="E5314">
        <v>12.75</v>
      </c>
      <c r="F531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12.75</v>
      </c>
      <c r="G5314">
        <f>Tabla_Consulta_desde_proyectos[[#This Row],[PRYRAhoras]]-Tabla_Consulta_desde_proyectos[[#This Row],[Actuales]]</f>
        <v>0</v>
      </c>
      <c r="H5314">
        <f>LEN(Tabla_Consulta_desde_proyectos[[#This Row],[PRYApath]])/5-1</f>
        <v>1</v>
      </c>
    </row>
    <row r="5315" spans="1:8" hidden="1" x14ac:dyDescent="0.3">
      <c r="A5315" t="s">
        <v>4614</v>
      </c>
      <c r="B5315" t="s">
        <v>4481</v>
      </c>
      <c r="C5315" t="s">
        <v>1092</v>
      </c>
      <c r="D5315" t="s">
        <v>7133</v>
      </c>
      <c r="F531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5">
        <f>Tabla_Consulta_desde_proyectos[[#This Row],[PRYRAhoras]]-Tabla_Consulta_desde_proyectos[[#This Row],[Actuales]]</f>
        <v>0</v>
      </c>
      <c r="H5315">
        <f>LEN(Tabla_Consulta_desde_proyectos[[#This Row],[PRYApath]])/5-1</f>
        <v>1</v>
      </c>
    </row>
    <row r="5316" spans="1:8" hidden="1" x14ac:dyDescent="0.3">
      <c r="A5316" t="s">
        <v>4614</v>
      </c>
      <c r="B5316" t="s">
        <v>4489</v>
      </c>
      <c r="C5316" t="s">
        <v>1093</v>
      </c>
      <c r="D5316" t="s">
        <v>7134</v>
      </c>
      <c r="F531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6">
        <f>Tabla_Consulta_desde_proyectos[[#This Row],[PRYRAhoras]]-Tabla_Consulta_desde_proyectos[[#This Row],[Actuales]]</f>
        <v>0</v>
      </c>
      <c r="H5316">
        <f>LEN(Tabla_Consulta_desde_proyectos[[#This Row],[PRYApath]])/5-1</f>
        <v>1</v>
      </c>
    </row>
    <row r="5317" spans="1:8" hidden="1" x14ac:dyDescent="0.3">
      <c r="A5317" t="s">
        <v>4614</v>
      </c>
      <c r="B5317" t="s">
        <v>5636</v>
      </c>
      <c r="C5317" t="s">
        <v>1094</v>
      </c>
      <c r="D5317" t="s">
        <v>7135</v>
      </c>
      <c r="F531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7">
        <f>Tabla_Consulta_desde_proyectos[[#This Row],[PRYRAhoras]]-Tabla_Consulta_desde_proyectos[[#This Row],[Actuales]]</f>
        <v>0</v>
      </c>
      <c r="H5317">
        <f>LEN(Tabla_Consulta_desde_proyectos[[#This Row],[PRYApath]])/5-1</f>
        <v>1</v>
      </c>
    </row>
    <row r="5318" spans="1:8" hidden="1" x14ac:dyDescent="0.3">
      <c r="A5318" t="s">
        <v>4614</v>
      </c>
      <c r="B5318" t="s">
        <v>5637</v>
      </c>
      <c r="C5318" t="s">
        <v>3904</v>
      </c>
      <c r="D5318" t="s">
        <v>7136</v>
      </c>
      <c r="F531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8">
        <f>Tabla_Consulta_desde_proyectos[[#This Row],[PRYRAhoras]]-Tabla_Consulta_desde_proyectos[[#This Row],[Actuales]]</f>
        <v>0</v>
      </c>
      <c r="H5318">
        <f>LEN(Tabla_Consulta_desde_proyectos[[#This Row],[PRYApath]])/5-1</f>
        <v>1</v>
      </c>
    </row>
    <row r="5319" spans="1:8" hidden="1" x14ac:dyDescent="0.3">
      <c r="A5319" t="s">
        <v>4614</v>
      </c>
      <c r="B5319" t="s">
        <v>5638</v>
      </c>
      <c r="C5319" t="s">
        <v>3905</v>
      </c>
      <c r="D5319" t="s">
        <v>7137</v>
      </c>
      <c r="F531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19">
        <f>Tabla_Consulta_desde_proyectos[[#This Row],[PRYRAhoras]]-Tabla_Consulta_desde_proyectos[[#This Row],[Actuales]]</f>
        <v>0</v>
      </c>
      <c r="H5319">
        <f>LEN(Tabla_Consulta_desde_proyectos[[#This Row],[PRYApath]])/5-1</f>
        <v>1</v>
      </c>
    </row>
    <row r="5320" spans="1:8" x14ac:dyDescent="0.3">
      <c r="A5320" t="s">
        <v>4017</v>
      </c>
      <c r="B5320" t="s">
        <v>1085</v>
      </c>
      <c r="C5320" t="s">
        <v>3847</v>
      </c>
      <c r="D5320" t="s">
        <v>1735</v>
      </c>
      <c r="E5320">
        <v>8.5</v>
      </c>
      <c r="F532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0">
        <f>Tabla_Consulta_desde_proyectos[[#This Row],[PRYRAhoras]]-Tabla_Consulta_desde_proyectos[[#This Row],[Actuales]]</f>
        <v>8.5</v>
      </c>
      <c r="H5320">
        <f>LEN(Tabla_Consulta_desde_proyectos[[#This Row],[PRYApath]])/5-1</f>
        <v>0</v>
      </c>
    </row>
    <row r="5321" spans="1:8" x14ac:dyDescent="0.3">
      <c r="A5321" t="s">
        <v>4017</v>
      </c>
      <c r="B5321" t="s">
        <v>1086</v>
      </c>
      <c r="C5321" t="s">
        <v>3824</v>
      </c>
      <c r="D5321" t="s">
        <v>3848</v>
      </c>
      <c r="F532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1">
        <f>Tabla_Consulta_desde_proyectos[[#This Row],[PRYRAhoras]]-Tabla_Consulta_desde_proyectos[[#This Row],[Actuales]]</f>
        <v>0</v>
      </c>
      <c r="H5321">
        <f>LEN(Tabla_Consulta_desde_proyectos[[#This Row],[PRYApath]])/5-1</f>
        <v>1</v>
      </c>
    </row>
    <row r="5322" spans="1:8" x14ac:dyDescent="0.3">
      <c r="A5322" t="s">
        <v>4017</v>
      </c>
      <c r="B5322" t="s">
        <v>1097</v>
      </c>
      <c r="C5322" t="s">
        <v>3825</v>
      </c>
      <c r="D5322" t="s">
        <v>3849</v>
      </c>
      <c r="E5322">
        <v>8.5</v>
      </c>
      <c r="F532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2">
        <f>Tabla_Consulta_desde_proyectos[[#This Row],[PRYRAhoras]]-Tabla_Consulta_desde_proyectos[[#This Row],[Actuales]]</f>
        <v>8.5</v>
      </c>
      <c r="H5322">
        <f>LEN(Tabla_Consulta_desde_proyectos[[#This Row],[PRYApath]])/5-1</f>
        <v>1</v>
      </c>
    </row>
    <row r="5323" spans="1:8" x14ac:dyDescent="0.3">
      <c r="A5323" t="s">
        <v>4017</v>
      </c>
      <c r="B5323" t="s">
        <v>1098</v>
      </c>
      <c r="C5323" t="s">
        <v>3826</v>
      </c>
      <c r="D5323" t="s">
        <v>3850</v>
      </c>
      <c r="F532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3">
        <f>Tabla_Consulta_desde_proyectos[[#This Row],[PRYRAhoras]]-Tabla_Consulta_desde_proyectos[[#This Row],[Actuales]]</f>
        <v>0</v>
      </c>
      <c r="H5323">
        <f>LEN(Tabla_Consulta_desde_proyectos[[#This Row],[PRYApath]])/5-1</f>
        <v>1</v>
      </c>
    </row>
    <row r="5324" spans="1:8" x14ac:dyDescent="0.3">
      <c r="A5324" t="s">
        <v>4017</v>
      </c>
      <c r="B5324" t="s">
        <v>1099</v>
      </c>
      <c r="C5324" t="s">
        <v>3827</v>
      </c>
      <c r="D5324" t="s">
        <v>3851</v>
      </c>
      <c r="F532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4">
        <f>Tabla_Consulta_desde_proyectos[[#This Row],[PRYRAhoras]]-Tabla_Consulta_desde_proyectos[[#This Row],[Actuales]]</f>
        <v>0</v>
      </c>
      <c r="H5324">
        <f>LEN(Tabla_Consulta_desde_proyectos[[#This Row],[PRYApath]])/5-1</f>
        <v>1</v>
      </c>
    </row>
    <row r="5325" spans="1:8" x14ac:dyDescent="0.3">
      <c r="A5325" t="s">
        <v>4017</v>
      </c>
      <c r="B5325" t="s">
        <v>1100</v>
      </c>
      <c r="C5325" t="s">
        <v>3828</v>
      </c>
      <c r="D5325" t="s">
        <v>3852</v>
      </c>
      <c r="F532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5">
        <f>Tabla_Consulta_desde_proyectos[[#This Row],[PRYRAhoras]]-Tabla_Consulta_desde_proyectos[[#This Row],[Actuales]]</f>
        <v>0</v>
      </c>
      <c r="H5325">
        <f>LEN(Tabla_Consulta_desde_proyectos[[#This Row],[PRYApath]])/5-1</f>
        <v>1</v>
      </c>
    </row>
    <row r="5326" spans="1:8" x14ac:dyDescent="0.3">
      <c r="A5326" t="s">
        <v>4017</v>
      </c>
      <c r="B5326" t="s">
        <v>3576</v>
      </c>
      <c r="C5326" t="s">
        <v>3596</v>
      </c>
      <c r="D5326" t="s">
        <v>3853</v>
      </c>
      <c r="F532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6">
        <f>Tabla_Consulta_desde_proyectos[[#This Row],[PRYRAhoras]]-Tabla_Consulta_desde_proyectos[[#This Row],[Actuales]]</f>
        <v>0</v>
      </c>
      <c r="H5326">
        <f>LEN(Tabla_Consulta_desde_proyectos[[#This Row],[PRYApath]])/5-1</f>
        <v>1</v>
      </c>
    </row>
    <row r="5327" spans="1:8" x14ac:dyDescent="0.3">
      <c r="A5327" t="s">
        <v>4017</v>
      </c>
      <c r="B5327" t="s">
        <v>3846</v>
      </c>
      <c r="C5327" t="s">
        <v>3829</v>
      </c>
      <c r="D5327" t="s">
        <v>3854</v>
      </c>
      <c r="F532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7">
        <f>Tabla_Consulta_desde_proyectos[[#This Row],[PRYRAhoras]]-Tabla_Consulta_desde_proyectos[[#This Row],[Actuales]]</f>
        <v>0</v>
      </c>
      <c r="H5327">
        <f>LEN(Tabla_Consulta_desde_proyectos[[#This Row],[PRYApath]])/5-1</f>
        <v>1</v>
      </c>
    </row>
    <row r="5328" spans="1:8" x14ac:dyDescent="0.3">
      <c r="A5328" t="s">
        <v>4017</v>
      </c>
      <c r="B5328" t="s">
        <v>3577</v>
      </c>
      <c r="C5328" t="s">
        <v>3830</v>
      </c>
      <c r="D5328" t="s">
        <v>3855</v>
      </c>
      <c r="F532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8">
        <f>Tabla_Consulta_desde_proyectos[[#This Row],[PRYRAhoras]]-Tabla_Consulta_desde_proyectos[[#This Row],[Actuales]]</f>
        <v>0</v>
      </c>
      <c r="H5328">
        <f>LEN(Tabla_Consulta_desde_proyectos[[#This Row],[PRYApath]])/5-1</f>
        <v>1</v>
      </c>
    </row>
    <row r="5329" spans="1:8" x14ac:dyDescent="0.3">
      <c r="A5329" t="s">
        <v>4017</v>
      </c>
      <c r="B5329" t="s">
        <v>1089</v>
      </c>
      <c r="C5329" t="s">
        <v>3856</v>
      </c>
      <c r="D5329" t="s">
        <v>1737</v>
      </c>
      <c r="E5329">
        <v>12</v>
      </c>
      <c r="F532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29">
        <f>Tabla_Consulta_desde_proyectos[[#This Row],[PRYRAhoras]]-Tabla_Consulta_desde_proyectos[[#This Row],[Actuales]]</f>
        <v>12</v>
      </c>
      <c r="H5329">
        <f>LEN(Tabla_Consulta_desde_proyectos[[#This Row],[PRYApath]])/5-1</f>
        <v>0</v>
      </c>
    </row>
    <row r="5330" spans="1:8" x14ac:dyDescent="0.3">
      <c r="A5330" t="s">
        <v>4017</v>
      </c>
      <c r="B5330" t="s">
        <v>1090</v>
      </c>
      <c r="C5330" t="s">
        <v>3824</v>
      </c>
      <c r="D5330" t="s">
        <v>3857</v>
      </c>
      <c r="E5330">
        <v>12</v>
      </c>
      <c r="F533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0">
        <f>Tabla_Consulta_desde_proyectos[[#This Row],[PRYRAhoras]]-Tabla_Consulta_desde_proyectos[[#This Row],[Actuales]]</f>
        <v>12</v>
      </c>
      <c r="H5330">
        <f>LEN(Tabla_Consulta_desde_proyectos[[#This Row],[PRYApath]])/5-1</f>
        <v>1</v>
      </c>
    </row>
    <row r="5331" spans="1:8" x14ac:dyDescent="0.3">
      <c r="A5331" t="s">
        <v>4017</v>
      </c>
      <c r="B5331" t="s">
        <v>3593</v>
      </c>
      <c r="C5331" t="s">
        <v>3824</v>
      </c>
      <c r="D5331" t="s">
        <v>3831</v>
      </c>
      <c r="E5331">
        <v>4</v>
      </c>
      <c r="F533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1">
        <f>Tabla_Consulta_desde_proyectos[[#This Row],[PRYRAhoras]]-Tabla_Consulta_desde_proyectos[[#This Row],[Actuales]]</f>
        <v>4</v>
      </c>
      <c r="H5331">
        <f>LEN(Tabla_Consulta_desde_proyectos[[#This Row],[PRYApath]])/5-1</f>
        <v>2</v>
      </c>
    </row>
    <row r="5332" spans="1:8" x14ac:dyDescent="0.3">
      <c r="A5332" t="s">
        <v>4017</v>
      </c>
      <c r="B5332" t="s">
        <v>3594</v>
      </c>
      <c r="C5332" t="s">
        <v>3825</v>
      </c>
      <c r="D5332" t="s">
        <v>3832</v>
      </c>
      <c r="E5332">
        <v>8</v>
      </c>
      <c r="F533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2">
        <f>Tabla_Consulta_desde_proyectos[[#This Row],[PRYRAhoras]]-Tabla_Consulta_desde_proyectos[[#This Row],[Actuales]]</f>
        <v>8</v>
      </c>
      <c r="H5332">
        <f>LEN(Tabla_Consulta_desde_proyectos[[#This Row],[PRYApath]])/5-1</f>
        <v>2</v>
      </c>
    </row>
    <row r="5333" spans="1:8" x14ac:dyDescent="0.3">
      <c r="A5333" t="s">
        <v>4017</v>
      </c>
      <c r="B5333" t="s">
        <v>3595</v>
      </c>
      <c r="C5333" t="s">
        <v>3826</v>
      </c>
      <c r="D5333" t="s">
        <v>4046</v>
      </c>
      <c r="F533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3">
        <f>Tabla_Consulta_desde_proyectos[[#This Row],[PRYRAhoras]]-Tabla_Consulta_desde_proyectos[[#This Row],[Actuales]]</f>
        <v>0</v>
      </c>
      <c r="H5333">
        <f>LEN(Tabla_Consulta_desde_proyectos[[#This Row],[PRYApath]])/5-1</f>
        <v>2</v>
      </c>
    </row>
    <row r="5334" spans="1:8" x14ac:dyDescent="0.3">
      <c r="A5334" t="s">
        <v>4017</v>
      </c>
      <c r="B5334" t="s">
        <v>1091</v>
      </c>
      <c r="C5334" t="s">
        <v>3825</v>
      </c>
      <c r="D5334" t="s">
        <v>3858</v>
      </c>
      <c r="F533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4">
        <f>Tabla_Consulta_desde_proyectos[[#This Row],[PRYRAhoras]]-Tabla_Consulta_desde_proyectos[[#This Row],[Actuales]]</f>
        <v>0</v>
      </c>
      <c r="H5334">
        <f>LEN(Tabla_Consulta_desde_proyectos[[#This Row],[PRYApath]])/5-1</f>
        <v>1</v>
      </c>
    </row>
    <row r="5335" spans="1:8" x14ac:dyDescent="0.3">
      <c r="A5335" t="s">
        <v>4017</v>
      </c>
      <c r="B5335" t="s">
        <v>3875</v>
      </c>
      <c r="C5335" t="s">
        <v>326</v>
      </c>
      <c r="D5335" t="s">
        <v>4047</v>
      </c>
      <c r="F533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5">
        <f>Tabla_Consulta_desde_proyectos[[#This Row],[PRYRAhoras]]-Tabla_Consulta_desde_proyectos[[#This Row],[Actuales]]</f>
        <v>0</v>
      </c>
      <c r="H5335">
        <f>LEN(Tabla_Consulta_desde_proyectos[[#This Row],[PRYApath]])/5-1</f>
        <v>2</v>
      </c>
    </row>
    <row r="5336" spans="1:8" x14ac:dyDescent="0.3">
      <c r="A5336" t="s">
        <v>4017</v>
      </c>
      <c r="B5336" t="s">
        <v>3876</v>
      </c>
      <c r="C5336" t="s">
        <v>1087</v>
      </c>
      <c r="D5336" t="s">
        <v>4048</v>
      </c>
      <c r="F533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6">
        <f>Tabla_Consulta_desde_proyectos[[#This Row],[PRYRAhoras]]-Tabla_Consulta_desde_proyectos[[#This Row],[Actuales]]</f>
        <v>0</v>
      </c>
      <c r="H5336">
        <f>LEN(Tabla_Consulta_desde_proyectos[[#This Row],[PRYApath]])/5-1</f>
        <v>2</v>
      </c>
    </row>
    <row r="5337" spans="1:8" x14ac:dyDescent="0.3">
      <c r="A5337" t="s">
        <v>4017</v>
      </c>
      <c r="B5337" t="s">
        <v>3903</v>
      </c>
      <c r="C5337" t="s">
        <v>3826</v>
      </c>
      <c r="D5337" t="s">
        <v>4120</v>
      </c>
      <c r="F533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7">
        <f>Tabla_Consulta_desde_proyectos[[#This Row],[PRYRAhoras]]-Tabla_Consulta_desde_proyectos[[#This Row],[Actuales]]</f>
        <v>0</v>
      </c>
      <c r="H5337">
        <f>LEN(Tabla_Consulta_desde_proyectos[[#This Row],[PRYApath]])/5-1</f>
        <v>2</v>
      </c>
    </row>
    <row r="5338" spans="1:8" x14ac:dyDescent="0.3">
      <c r="A5338" t="s">
        <v>4017</v>
      </c>
      <c r="B5338" t="s">
        <v>1095</v>
      </c>
      <c r="C5338" t="s">
        <v>3859</v>
      </c>
      <c r="D5338" t="s">
        <v>3860</v>
      </c>
      <c r="F533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8">
        <f>Tabla_Consulta_desde_proyectos[[#This Row],[PRYRAhoras]]-Tabla_Consulta_desde_proyectos[[#This Row],[Actuales]]</f>
        <v>0</v>
      </c>
      <c r="H5338">
        <f>LEN(Tabla_Consulta_desde_proyectos[[#This Row],[PRYApath]])/5-1</f>
        <v>0</v>
      </c>
    </row>
    <row r="5339" spans="1:8" x14ac:dyDescent="0.3">
      <c r="A5339" t="s">
        <v>4017</v>
      </c>
      <c r="B5339" t="s">
        <v>1096</v>
      </c>
      <c r="C5339" t="s">
        <v>326</v>
      </c>
      <c r="D5339" t="s">
        <v>3861</v>
      </c>
      <c r="F533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39">
        <f>Tabla_Consulta_desde_proyectos[[#This Row],[PRYRAhoras]]-Tabla_Consulta_desde_proyectos[[#This Row],[Actuales]]</f>
        <v>0</v>
      </c>
      <c r="H5339">
        <f>LEN(Tabla_Consulta_desde_proyectos[[#This Row],[PRYApath]])/5-1</f>
        <v>1</v>
      </c>
    </row>
    <row r="5340" spans="1:8" x14ac:dyDescent="0.3">
      <c r="A5340" t="s">
        <v>4017</v>
      </c>
      <c r="B5340" t="s">
        <v>3515</v>
      </c>
      <c r="C5340" t="s">
        <v>1087</v>
      </c>
      <c r="D5340" t="s">
        <v>3862</v>
      </c>
      <c r="F534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40">
        <f>Tabla_Consulta_desde_proyectos[[#This Row],[PRYRAhoras]]-Tabla_Consulta_desde_proyectos[[#This Row],[Actuales]]</f>
        <v>0</v>
      </c>
      <c r="H5340">
        <f>LEN(Tabla_Consulta_desde_proyectos[[#This Row],[PRYApath]])/5-1</f>
        <v>1</v>
      </c>
    </row>
    <row r="5341" spans="1:8" x14ac:dyDescent="0.3">
      <c r="A5341" t="s">
        <v>4017</v>
      </c>
      <c r="B5341" t="s">
        <v>3516</v>
      </c>
      <c r="C5341" t="s">
        <v>1088</v>
      </c>
      <c r="D5341" t="s">
        <v>3863</v>
      </c>
      <c r="F534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41">
        <f>Tabla_Consulta_desde_proyectos[[#This Row],[PRYRAhoras]]-Tabla_Consulta_desde_proyectos[[#This Row],[Actuales]]</f>
        <v>0</v>
      </c>
      <c r="H5341">
        <f>LEN(Tabla_Consulta_desde_proyectos[[#This Row],[PRYApath]])/5-1</f>
        <v>1</v>
      </c>
    </row>
    <row r="5342" spans="1:8" x14ac:dyDescent="0.3">
      <c r="A5342" t="s">
        <v>4017</v>
      </c>
      <c r="B5342" t="s">
        <v>3517</v>
      </c>
      <c r="C5342" t="s">
        <v>1092</v>
      </c>
      <c r="D5342" t="s">
        <v>3864</v>
      </c>
      <c r="F534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42">
        <f>Tabla_Consulta_desde_proyectos[[#This Row],[PRYRAhoras]]-Tabla_Consulta_desde_proyectos[[#This Row],[Actuales]]</f>
        <v>0</v>
      </c>
      <c r="H5342">
        <f>LEN(Tabla_Consulta_desde_proyectos[[#This Row],[PRYApath]])/5-1</f>
        <v>1</v>
      </c>
    </row>
    <row r="5343" spans="1:8" hidden="1" x14ac:dyDescent="0.3">
      <c r="A5343" t="s">
        <v>4194</v>
      </c>
      <c r="B5343" t="s">
        <v>1085</v>
      </c>
      <c r="C5343" t="s">
        <v>3847</v>
      </c>
      <c r="D5343" t="s">
        <v>1735</v>
      </c>
      <c r="E5343">
        <v>24640.25</v>
      </c>
      <c r="F534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24640.25</v>
      </c>
      <c r="G5343">
        <f>Tabla_Consulta_desde_proyectos[[#This Row],[PRYRAhoras]]-Tabla_Consulta_desde_proyectos[[#This Row],[Actuales]]</f>
        <v>0</v>
      </c>
      <c r="H5343">
        <f>LEN(Tabla_Consulta_desde_proyectos[[#This Row],[PRYApath]])/5-1</f>
        <v>0</v>
      </c>
    </row>
    <row r="5344" spans="1:8" hidden="1" x14ac:dyDescent="0.3">
      <c r="A5344" t="s">
        <v>4194</v>
      </c>
      <c r="B5344" t="s">
        <v>1086</v>
      </c>
      <c r="C5344" t="s">
        <v>3824</v>
      </c>
      <c r="D5344" t="s">
        <v>3848</v>
      </c>
      <c r="E5344">
        <v>18880.25</v>
      </c>
      <c r="F534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18880.25</v>
      </c>
      <c r="G5344">
        <f>Tabla_Consulta_desde_proyectos[[#This Row],[PRYRAhoras]]-Tabla_Consulta_desde_proyectos[[#This Row],[Actuales]]</f>
        <v>0</v>
      </c>
      <c r="H5344">
        <f>LEN(Tabla_Consulta_desde_proyectos[[#This Row],[PRYApath]])/5-1</f>
        <v>1</v>
      </c>
    </row>
    <row r="5345" spans="1:8" hidden="1" x14ac:dyDescent="0.3">
      <c r="A5345" t="s">
        <v>4194</v>
      </c>
      <c r="B5345" t="s">
        <v>1097</v>
      </c>
      <c r="C5345" t="s">
        <v>3825</v>
      </c>
      <c r="D5345" t="s">
        <v>3849</v>
      </c>
      <c r="E5345">
        <v>1219.5</v>
      </c>
      <c r="F534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1219.5</v>
      </c>
      <c r="G5345">
        <f>Tabla_Consulta_desde_proyectos[[#This Row],[PRYRAhoras]]-Tabla_Consulta_desde_proyectos[[#This Row],[Actuales]]</f>
        <v>0</v>
      </c>
      <c r="H5345">
        <f>LEN(Tabla_Consulta_desde_proyectos[[#This Row],[PRYApath]])/5-1</f>
        <v>1</v>
      </c>
    </row>
    <row r="5346" spans="1:8" hidden="1" x14ac:dyDescent="0.3">
      <c r="A5346" t="s">
        <v>4194</v>
      </c>
      <c r="B5346" t="s">
        <v>1098</v>
      </c>
      <c r="C5346" t="s">
        <v>3826</v>
      </c>
      <c r="D5346" t="s">
        <v>3850</v>
      </c>
      <c r="E5346">
        <v>4081</v>
      </c>
      <c r="F534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4081</v>
      </c>
      <c r="G5346">
        <f>Tabla_Consulta_desde_proyectos[[#This Row],[PRYRAhoras]]-Tabla_Consulta_desde_proyectos[[#This Row],[Actuales]]</f>
        <v>0</v>
      </c>
      <c r="H5346">
        <f>LEN(Tabla_Consulta_desde_proyectos[[#This Row],[PRYApath]])/5-1</f>
        <v>1</v>
      </c>
    </row>
    <row r="5347" spans="1:8" hidden="1" x14ac:dyDescent="0.3">
      <c r="A5347" t="s">
        <v>4194</v>
      </c>
      <c r="B5347" t="s">
        <v>1099</v>
      </c>
      <c r="C5347" t="s">
        <v>3827</v>
      </c>
      <c r="D5347" t="s">
        <v>3851</v>
      </c>
      <c r="E5347">
        <v>57</v>
      </c>
      <c r="F534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57</v>
      </c>
      <c r="G5347">
        <f>Tabla_Consulta_desde_proyectos[[#This Row],[PRYRAhoras]]-Tabla_Consulta_desde_proyectos[[#This Row],[Actuales]]</f>
        <v>0</v>
      </c>
      <c r="H5347">
        <f>LEN(Tabla_Consulta_desde_proyectos[[#This Row],[PRYApath]])/5-1</f>
        <v>1</v>
      </c>
    </row>
    <row r="5348" spans="1:8" hidden="1" x14ac:dyDescent="0.3">
      <c r="A5348" t="s">
        <v>4194</v>
      </c>
      <c r="B5348" t="s">
        <v>1100</v>
      </c>
      <c r="C5348" t="s">
        <v>3828</v>
      </c>
      <c r="D5348" t="s">
        <v>3852</v>
      </c>
      <c r="E5348">
        <v>119.75</v>
      </c>
      <c r="F534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119.75</v>
      </c>
      <c r="G5348">
        <f>Tabla_Consulta_desde_proyectos[[#This Row],[PRYRAhoras]]-Tabla_Consulta_desde_proyectos[[#This Row],[Actuales]]</f>
        <v>0</v>
      </c>
      <c r="H5348">
        <f>LEN(Tabla_Consulta_desde_proyectos[[#This Row],[PRYApath]])/5-1</f>
        <v>1</v>
      </c>
    </row>
    <row r="5349" spans="1:8" hidden="1" x14ac:dyDescent="0.3">
      <c r="A5349" t="s">
        <v>4194</v>
      </c>
      <c r="B5349" t="s">
        <v>3576</v>
      </c>
      <c r="C5349" t="s">
        <v>3596</v>
      </c>
      <c r="D5349" t="s">
        <v>3853</v>
      </c>
      <c r="E5349">
        <v>279.25</v>
      </c>
      <c r="F534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279.25</v>
      </c>
      <c r="G5349">
        <f>Tabla_Consulta_desde_proyectos[[#This Row],[PRYRAhoras]]-Tabla_Consulta_desde_proyectos[[#This Row],[Actuales]]</f>
        <v>0</v>
      </c>
      <c r="H5349">
        <f>LEN(Tabla_Consulta_desde_proyectos[[#This Row],[PRYApath]])/5-1</f>
        <v>1</v>
      </c>
    </row>
    <row r="5350" spans="1:8" hidden="1" x14ac:dyDescent="0.3">
      <c r="A5350" t="s">
        <v>4194</v>
      </c>
      <c r="B5350" t="s">
        <v>3846</v>
      </c>
      <c r="C5350" t="s">
        <v>3829</v>
      </c>
      <c r="D5350" t="s">
        <v>3854</v>
      </c>
      <c r="F535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50">
        <f>Tabla_Consulta_desde_proyectos[[#This Row],[PRYRAhoras]]-Tabla_Consulta_desde_proyectos[[#This Row],[Actuales]]</f>
        <v>0</v>
      </c>
      <c r="H5350">
        <f>LEN(Tabla_Consulta_desde_proyectos[[#This Row],[PRYApath]])/5-1</f>
        <v>1</v>
      </c>
    </row>
    <row r="5351" spans="1:8" hidden="1" x14ac:dyDescent="0.3">
      <c r="A5351" t="s">
        <v>4194</v>
      </c>
      <c r="B5351" t="s">
        <v>3577</v>
      </c>
      <c r="C5351" t="s">
        <v>3830</v>
      </c>
      <c r="D5351" t="s">
        <v>3855</v>
      </c>
      <c r="E5351">
        <v>3.5</v>
      </c>
      <c r="F535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3.5</v>
      </c>
      <c r="G5351">
        <f>Tabla_Consulta_desde_proyectos[[#This Row],[PRYRAhoras]]-Tabla_Consulta_desde_proyectos[[#This Row],[Actuales]]</f>
        <v>0</v>
      </c>
      <c r="H5351">
        <f>LEN(Tabla_Consulta_desde_proyectos[[#This Row],[PRYApath]])/5-1</f>
        <v>1</v>
      </c>
    </row>
    <row r="5352" spans="1:8" hidden="1" x14ac:dyDescent="0.3">
      <c r="A5352" t="s">
        <v>4194</v>
      </c>
      <c r="B5352" t="s">
        <v>1089</v>
      </c>
      <c r="C5352" t="s">
        <v>3856</v>
      </c>
      <c r="D5352" t="s">
        <v>1737</v>
      </c>
      <c r="E5352">
        <v>2162.9</v>
      </c>
      <c r="F535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2162.8999999999996</v>
      </c>
      <c r="G5352">
        <f>Tabla_Consulta_desde_proyectos[[#This Row],[PRYRAhoras]]-Tabla_Consulta_desde_proyectos[[#This Row],[Actuales]]</f>
        <v>0</v>
      </c>
      <c r="H5352">
        <f>LEN(Tabla_Consulta_desde_proyectos[[#This Row],[PRYApath]])/5-1</f>
        <v>0</v>
      </c>
    </row>
    <row r="5353" spans="1:8" hidden="1" x14ac:dyDescent="0.3">
      <c r="A5353" t="s">
        <v>4194</v>
      </c>
      <c r="B5353" t="s">
        <v>1090</v>
      </c>
      <c r="C5353" t="s">
        <v>3824</v>
      </c>
      <c r="D5353" t="s">
        <v>3857</v>
      </c>
      <c r="E5353">
        <v>1894.2</v>
      </c>
      <c r="F535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1894.2</v>
      </c>
      <c r="G5353">
        <f>Tabla_Consulta_desde_proyectos[[#This Row],[PRYRAhoras]]-Tabla_Consulta_desde_proyectos[[#This Row],[Actuales]]</f>
        <v>0</v>
      </c>
      <c r="H5353">
        <f>LEN(Tabla_Consulta_desde_proyectos[[#This Row],[PRYApath]])/5-1</f>
        <v>1</v>
      </c>
    </row>
    <row r="5354" spans="1:8" hidden="1" x14ac:dyDescent="0.3">
      <c r="A5354" t="s">
        <v>4194</v>
      </c>
      <c r="B5354" t="s">
        <v>3593</v>
      </c>
      <c r="C5354" t="s">
        <v>3824</v>
      </c>
      <c r="D5354" t="s">
        <v>3831</v>
      </c>
      <c r="F535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54">
        <f>Tabla_Consulta_desde_proyectos[[#This Row],[PRYRAhoras]]-Tabla_Consulta_desde_proyectos[[#This Row],[Actuales]]</f>
        <v>0</v>
      </c>
      <c r="H5354">
        <f>LEN(Tabla_Consulta_desde_proyectos[[#This Row],[PRYApath]])/5-1</f>
        <v>2</v>
      </c>
    </row>
    <row r="5355" spans="1:8" hidden="1" x14ac:dyDescent="0.3">
      <c r="A5355" t="s">
        <v>4194</v>
      </c>
      <c r="B5355" t="s">
        <v>3594</v>
      </c>
      <c r="C5355" t="s">
        <v>3825</v>
      </c>
      <c r="D5355" t="s">
        <v>3832</v>
      </c>
      <c r="E5355">
        <v>890.75</v>
      </c>
      <c r="F535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890.75</v>
      </c>
      <c r="G5355">
        <f>Tabla_Consulta_desde_proyectos[[#This Row],[PRYRAhoras]]-Tabla_Consulta_desde_proyectos[[#This Row],[Actuales]]</f>
        <v>0</v>
      </c>
      <c r="H5355">
        <f>LEN(Tabla_Consulta_desde_proyectos[[#This Row],[PRYApath]])/5-1</f>
        <v>2</v>
      </c>
    </row>
    <row r="5356" spans="1:8" hidden="1" x14ac:dyDescent="0.3">
      <c r="A5356" t="s">
        <v>4194</v>
      </c>
      <c r="B5356" t="s">
        <v>3595</v>
      </c>
      <c r="C5356" t="s">
        <v>3826</v>
      </c>
      <c r="D5356" t="s">
        <v>4046</v>
      </c>
      <c r="E5356">
        <v>1003.45</v>
      </c>
      <c r="F535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1003.45</v>
      </c>
      <c r="G5356">
        <f>Tabla_Consulta_desde_proyectos[[#This Row],[PRYRAhoras]]-Tabla_Consulta_desde_proyectos[[#This Row],[Actuales]]</f>
        <v>0</v>
      </c>
      <c r="H5356">
        <f>LEN(Tabla_Consulta_desde_proyectos[[#This Row],[PRYApath]])/5-1</f>
        <v>2</v>
      </c>
    </row>
    <row r="5357" spans="1:8" hidden="1" x14ac:dyDescent="0.3">
      <c r="A5357" t="s">
        <v>4194</v>
      </c>
      <c r="B5357" t="s">
        <v>1091</v>
      </c>
      <c r="C5357" t="s">
        <v>3825</v>
      </c>
      <c r="D5357" t="s">
        <v>3858</v>
      </c>
      <c r="E5357">
        <v>268.7</v>
      </c>
      <c r="F535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268.7</v>
      </c>
      <c r="G5357">
        <f>Tabla_Consulta_desde_proyectos[[#This Row],[PRYRAhoras]]-Tabla_Consulta_desde_proyectos[[#This Row],[Actuales]]</f>
        <v>0</v>
      </c>
      <c r="H5357">
        <f>LEN(Tabla_Consulta_desde_proyectos[[#This Row],[PRYApath]])/5-1</f>
        <v>1</v>
      </c>
    </row>
    <row r="5358" spans="1:8" hidden="1" x14ac:dyDescent="0.3">
      <c r="A5358" t="s">
        <v>4194</v>
      </c>
      <c r="B5358" t="s">
        <v>3875</v>
      </c>
      <c r="C5358" t="s">
        <v>326</v>
      </c>
      <c r="D5358" t="s">
        <v>4409</v>
      </c>
      <c r="E5358">
        <v>252.75</v>
      </c>
      <c r="F535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252.75</v>
      </c>
      <c r="G5358">
        <f>Tabla_Consulta_desde_proyectos[[#This Row],[PRYRAhoras]]-Tabla_Consulta_desde_proyectos[[#This Row],[Actuales]]</f>
        <v>0</v>
      </c>
      <c r="H5358">
        <f>LEN(Tabla_Consulta_desde_proyectos[[#This Row],[PRYApath]])/5-1</f>
        <v>2</v>
      </c>
    </row>
    <row r="5359" spans="1:8" hidden="1" x14ac:dyDescent="0.3">
      <c r="A5359" t="s">
        <v>4194</v>
      </c>
      <c r="B5359" t="s">
        <v>3876</v>
      </c>
      <c r="C5359" t="s">
        <v>1087</v>
      </c>
      <c r="D5359" t="s">
        <v>4569</v>
      </c>
      <c r="E5359">
        <v>15.95</v>
      </c>
      <c r="F535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15.95</v>
      </c>
      <c r="G5359">
        <f>Tabla_Consulta_desde_proyectos[[#This Row],[PRYRAhoras]]-Tabla_Consulta_desde_proyectos[[#This Row],[Actuales]]</f>
        <v>0</v>
      </c>
      <c r="H5359">
        <f>LEN(Tabla_Consulta_desde_proyectos[[#This Row],[PRYApath]])/5-1</f>
        <v>2</v>
      </c>
    </row>
    <row r="5360" spans="1:8" hidden="1" x14ac:dyDescent="0.3">
      <c r="A5360" t="s">
        <v>4194</v>
      </c>
      <c r="B5360" t="s">
        <v>1095</v>
      </c>
      <c r="C5360" t="s">
        <v>3859</v>
      </c>
      <c r="D5360" t="s">
        <v>3860</v>
      </c>
      <c r="E5360">
        <v>5899.5</v>
      </c>
      <c r="F536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5899.5</v>
      </c>
      <c r="G5360">
        <f>Tabla_Consulta_desde_proyectos[[#This Row],[PRYRAhoras]]-Tabla_Consulta_desde_proyectos[[#This Row],[Actuales]]</f>
        <v>0</v>
      </c>
      <c r="H5360">
        <f>LEN(Tabla_Consulta_desde_proyectos[[#This Row],[PRYApath]])/5-1</f>
        <v>0</v>
      </c>
    </row>
    <row r="5361" spans="1:8" hidden="1" x14ac:dyDescent="0.3">
      <c r="A5361" t="s">
        <v>4194</v>
      </c>
      <c r="B5361" t="s">
        <v>1096</v>
      </c>
      <c r="C5361" t="s">
        <v>326</v>
      </c>
      <c r="D5361" t="s">
        <v>3861</v>
      </c>
      <c r="E5361">
        <v>470.75</v>
      </c>
      <c r="F536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470.75</v>
      </c>
      <c r="G5361">
        <f>Tabla_Consulta_desde_proyectos[[#This Row],[PRYRAhoras]]-Tabla_Consulta_desde_proyectos[[#This Row],[Actuales]]</f>
        <v>0</v>
      </c>
      <c r="H5361">
        <f>LEN(Tabla_Consulta_desde_proyectos[[#This Row],[PRYApath]])/5-1</f>
        <v>1</v>
      </c>
    </row>
    <row r="5362" spans="1:8" hidden="1" x14ac:dyDescent="0.3">
      <c r="A5362" t="s">
        <v>4194</v>
      </c>
      <c r="B5362" t="s">
        <v>3515</v>
      </c>
      <c r="C5362" t="s">
        <v>1087</v>
      </c>
      <c r="D5362" t="s">
        <v>3862</v>
      </c>
      <c r="E5362">
        <v>535</v>
      </c>
      <c r="F536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535</v>
      </c>
      <c r="G5362">
        <f>Tabla_Consulta_desde_proyectos[[#This Row],[PRYRAhoras]]-Tabla_Consulta_desde_proyectos[[#This Row],[Actuales]]</f>
        <v>0</v>
      </c>
      <c r="H5362">
        <f>LEN(Tabla_Consulta_desde_proyectos[[#This Row],[PRYApath]])/5-1</f>
        <v>1</v>
      </c>
    </row>
    <row r="5363" spans="1:8" hidden="1" x14ac:dyDescent="0.3">
      <c r="A5363" t="s">
        <v>4194</v>
      </c>
      <c r="B5363" t="s">
        <v>3516</v>
      </c>
      <c r="C5363" t="s">
        <v>1088</v>
      </c>
      <c r="D5363" t="s">
        <v>3863</v>
      </c>
      <c r="E5363">
        <v>3420.25</v>
      </c>
      <c r="F536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3420.25</v>
      </c>
      <c r="G5363">
        <f>Tabla_Consulta_desde_proyectos[[#This Row],[PRYRAhoras]]-Tabla_Consulta_desde_proyectos[[#This Row],[Actuales]]</f>
        <v>0</v>
      </c>
      <c r="H5363">
        <f>LEN(Tabla_Consulta_desde_proyectos[[#This Row],[PRYApath]])/5-1</f>
        <v>1</v>
      </c>
    </row>
    <row r="5364" spans="1:8" hidden="1" x14ac:dyDescent="0.3">
      <c r="A5364" t="s">
        <v>4194</v>
      </c>
      <c r="B5364" t="s">
        <v>3517</v>
      </c>
      <c r="C5364" t="s">
        <v>1092</v>
      </c>
      <c r="D5364" t="s">
        <v>3864</v>
      </c>
      <c r="E5364">
        <v>1473.5</v>
      </c>
      <c r="F536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1473.5</v>
      </c>
      <c r="G5364">
        <f>Tabla_Consulta_desde_proyectos[[#This Row],[PRYRAhoras]]-Tabla_Consulta_desde_proyectos[[#This Row],[Actuales]]</f>
        <v>0</v>
      </c>
      <c r="H5364">
        <f>LEN(Tabla_Consulta_desde_proyectos[[#This Row],[PRYApath]])/5-1</f>
        <v>1</v>
      </c>
    </row>
    <row r="5365" spans="1:8" hidden="1" x14ac:dyDescent="0.3">
      <c r="A5365" t="s">
        <v>4194</v>
      </c>
      <c r="B5365" t="s">
        <v>3877</v>
      </c>
      <c r="C5365" t="s">
        <v>4459</v>
      </c>
      <c r="D5365" t="s">
        <v>4444</v>
      </c>
      <c r="F536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65">
        <f>Tabla_Consulta_desde_proyectos[[#This Row],[PRYRAhoras]]-Tabla_Consulta_desde_proyectos[[#This Row],[Actuales]]</f>
        <v>0</v>
      </c>
      <c r="H5365">
        <f>LEN(Tabla_Consulta_desde_proyectos[[#This Row],[PRYApath]])/5-1</f>
        <v>0</v>
      </c>
    </row>
    <row r="5366" spans="1:8" hidden="1" x14ac:dyDescent="0.3">
      <c r="A5366" t="s">
        <v>4194</v>
      </c>
      <c r="B5366" t="s">
        <v>3874</v>
      </c>
      <c r="C5366" t="s">
        <v>326</v>
      </c>
      <c r="D5366" t="s">
        <v>3848</v>
      </c>
      <c r="F536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66">
        <f>Tabla_Consulta_desde_proyectos[[#This Row],[PRYRAhoras]]-Tabla_Consulta_desde_proyectos[[#This Row],[Actuales]]</f>
        <v>0</v>
      </c>
      <c r="H5366">
        <f>LEN(Tabla_Consulta_desde_proyectos[[#This Row],[PRYApath]])/5-1</f>
        <v>1</v>
      </c>
    </row>
    <row r="5367" spans="1:8" hidden="1" x14ac:dyDescent="0.3">
      <c r="A5367" t="s">
        <v>4194</v>
      </c>
      <c r="B5367" t="s">
        <v>4460</v>
      </c>
      <c r="C5367" t="s">
        <v>1087</v>
      </c>
      <c r="D5367" t="s">
        <v>4461</v>
      </c>
      <c r="F536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67">
        <f>Tabla_Consulta_desde_proyectos[[#This Row],[PRYRAhoras]]-Tabla_Consulta_desde_proyectos[[#This Row],[Actuales]]</f>
        <v>0</v>
      </c>
      <c r="H5367">
        <f>LEN(Tabla_Consulta_desde_proyectos[[#This Row],[PRYApath]])/5-1</f>
        <v>1</v>
      </c>
    </row>
    <row r="5368" spans="1:8" hidden="1" x14ac:dyDescent="0.3">
      <c r="A5368" t="s">
        <v>4194</v>
      </c>
      <c r="B5368" t="s">
        <v>4462</v>
      </c>
      <c r="C5368" t="s">
        <v>326</v>
      </c>
      <c r="D5368" t="s">
        <v>4463</v>
      </c>
      <c r="F536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68">
        <f>Tabla_Consulta_desde_proyectos[[#This Row],[PRYRAhoras]]-Tabla_Consulta_desde_proyectos[[#This Row],[Actuales]]</f>
        <v>0</v>
      </c>
      <c r="H5368">
        <f>LEN(Tabla_Consulta_desde_proyectos[[#This Row],[PRYApath]])/5-1</f>
        <v>2</v>
      </c>
    </row>
    <row r="5369" spans="1:8" hidden="1" x14ac:dyDescent="0.3">
      <c r="A5369" t="s">
        <v>4194</v>
      </c>
      <c r="B5369" t="s">
        <v>4464</v>
      </c>
      <c r="C5369" t="s">
        <v>1087</v>
      </c>
      <c r="D5369" t="s">
        <v>4465</v>
      </c>
      <c r="F536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69">
        <f>Tabla_Consulta_desde_proyectos[[#This Row],[PRYRAhoras]]-Tabla_Consulta_desde_proyectos[[#This Row],[Actuales]]</f>
        <v>0</v>
      </c>
      <c r="H5369">
        <f>LEN(Tabla_Consulta_desde_proyectos[[#This Row],[PRYApath]])/5-1</f>
        <v>2</v>
      </c>
    </row>
    <row r="5370" spans="1:8" hidden="1" x14ac:dyDescent="0.3">
      <c r="A5370" t="s">
        <v>4194</v>
      </c>
      <c r="B5370" t="s">
        <v>4466</v>
      </c>
      <c r="C5370" t="s">
        <v>1088</v>
      </c>
      <c r="D5370" t="s">
        <v>4467</v>
      </c>
      <c r="F537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0">
        <f>Tabla_Consulta_desde_proyectos[[#This Row],[PRYRAhoras]]-Tabla_Consulta_desde_proyectos[[#This Row],[Actuales]]</f>
        <v>0</v>
      </c>
      <c r="H5370">
        <f>LEN(Tabla_Consulta_desde_proyectos[[#This Row],[PRYApath]])/5-1</f>
        <v>2</v>
      </c>
    </row>
    <row r="5371" spans="1:8" hidden="1" x14ac:dyDescent="0.3">
      <c r="A5371" t="s">
        <v>4194</v>
      </c>
      <c r="B5371" t="s">
        <v>4468</v>
      </c>
      <c r="C5371" t="s">
        <v>1092</v>
      </c>
      <c r="D5371" t="s">
        <v>4469</v>
      </c>
      <c r="F537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1">
        <f>Tabla_Consulta_desde_proyectos[[#This Row],[PRYRAhoras]]-Tabla_Consulta_desde_proyectos[[#This Row],[Actuales]]</f>
        <v>0</v>
      </c>
      <c r="H5371">
        <f>LEN(Tabla_Consulta_desde_proyectos[[#This Row],[PRYApath]])/5-1</f>
        <v>2</v>
      </c>
    </row>
    <row r="5372" spans="1:8" hidden="1" x14ac:dyDescent="0.3">
      <c r="A5372" t="s">
        <v>4194</v>
      </c>
      <c r="B5372" t="s">
        <v>4470</v>
      </c>
      <c r="C5372" t="s">
        <v>1088</v>
      </c>
      <c r="D5372" t="s">
        <v>4471</v>
      </c>
      <c r="F537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2">
        <f>Tabla_Consulta_desde_proyectos[[#This Row],[PRYRAhoras]]-Tabla_Consulta_desde_proyectos[[#This Row],[Actuales]]</f>
        <v>0</v>
      </c>
      <c r="H5372">
        <f>LEN(Tabla_Consulta_desde_proyectos[[#This Row],[PRYApath]])/5-1</f>
        <v>1</v>
      </c>
    </row>
    <row r="5373" spans="1:8" hidden="1" x14ac:dyDescent="0.3">
      <c r="A5373" t="s">
        <v>4194</v>
      </c>
      <c r="B5373" t="s">
        <v>4472</v>
      </c>
      <c r="C5373" t="s">
        <v>326</v>
      </c>
      <c r="D5373" t="s">
        <v>3850</v>
      </c>
      <c r="F5373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3">
        <f>Tabla_Consulta_desde_proyectos[[#This Row],[PRYRAhoras]]-Tabla_Consulta_desde_proyectos[[#This Row],[Actuales]]</f>
        <v>0</v>
      </c>
      <c r="H5373">
        <f>LEN(Tabla_Consulta_desde_proyectos[[#This Row],[PRYApath]])/5-1</f>
        <v>2</v>
      </c>
    </row>
    <row r="5374" spans="1:8" hidden="1" x14ac:dyDescent="0.3">
      <c r="A5374" t="s">
        <v>4194</v>
      </c>
      <c r="B5374" t="s">
        <v>4473</v>
      </c>
      <c r="C5374" t="s">
        <v>1087</v>
      </c>
      <c r="D5374" t="s">
        <v>4474</v>
      </c>
      <c r="F5374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4">
        <f>Tabla_Consulta_desde_proyectos[[#This Row],[PRYRAhoras]]-Tabla_Consulta_desde_proyectos[[#This Row],[Actuales]]</f>
        <v>0</v>
      </c>
      <c r="H5374">
        <f>LEN(Tabla_Consulta_desde_proyectos[[#This Row],[PRYApath]])/5-1</f>
        <v>2</v>
      </c>
    </row>
    <row r="5375" spans="1:8" hidden="1" x14ac:dyDescent="0.3">
      <c r="A5375" t="s">
        <v>4194</v>
      </c>
      <c r="B5375" t="s">
        <v>4475</v>
      </c>
      <c r="C5375" t="s">
        <v>1088</v>
      </c>
      <c r="D5375" t="s">
        <v>4476</v>
      </c>
      <c r="F5375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5">
        <f>Tabla_Consulta_desde_proyectos[[#This Row],[PRYRAhoras]]-Tabla_Consulta_desde_proyectos[[#This Row],[Actuales]]</f>
        <v>0</v>
      </c>
      <c r="H5375">
        <f>LEN(Tabla_Consulta_desde_proyectos[[#This Row],[PRYApath]])/5-1</f>
        <v>2</v>
      </c>
    </row>
    <row r="5376" spans="1:8" hidden="1" x14ac:dyDescent="0.3">
      <c r="A5376" t="s">
        <v>4194</v>
      </c>
      <c r="B5376" t="s">
        <v>4477</v>
      </c>
      <c r="C5376" t="s">
        <v>1092</v>
      </c>
      <c r="D5376" t="s">
        <v>4478</v>
      </c>
      <c r="F5376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6">
        <f>Tabla_Consulta_desde_proyectos[[#This Row],[PRYRAhoras]]-Tabla_Consulta_desde_proyectos[[#This Row],[Actuales]]</f>
        <v>0</v>
      </c>
      <c r="H5376">
        <f>LEN(Tabla_Consulta_desde_proyectos[[#This Row],[PRYApath]])/5-1</f>
        <v>2</v>
      </c>
    </row>
    <row r="5377" spans="1:8" hidden="1" x14ac:dyDescent="0.3">
      <c r="A5377" t="s">
        <v>4194</v>
      </c>
      <c r="B5377" t="s">
        <v>4479</v>
      </c>
      <c r="C5377" t="s">
        <v>1093</v>
      </c>
      <c r="D5377" t="s">
        <v>4480</v>
      </c>
      <c r="F5377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7">
        <f>Tabla_Consulta_desde_proyectos[[#This Row],[PRYRAhoras]]-Tabla_Consulta_desde_proyectos[[#This Row],[Actuales]]</f>
        <v>0</v>
      </c>
      <c r="H5377">
        <f>LEN(Tabla_Consulta_desde_proyectos[[#This Row],[PRYApath]])/5-1</f>
        <v>2</v>
      </c>
    </row>
    <row r="5378" spans="1:8" hidden="1" x14ac:dyDescent="0.3">
      <c r="A5378" t="s">
        <v>4194</v>
      </c>
      <c r="B5378" t="s">
        <v>4481</v>
      </c>
      <c r="C5378" t="s">
        <v>1092</v>
      </c>
      <c r="D5378" t="s">
        <v>4482</v>
      </c>
      <c r="F5378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8">
        <f>Tabla_Consulta_desde_proyectos[[#This Row],[PRYRAhoras]]-Tabla_Consulta_desde_proyectos[[#This Row],[Actuales]]</f>
        <v>0</v>
      </c>
      <c r="H5378">
        <f>LEN(Tabla_Consulta_desde_proyectos[[#This Row],[PRYApath]])/5-1</f>
        <v>1</v>
      </c>
    </row>
    <row r="5379" spans="1:8" hidden="1" x14ac:dyDescent="0.3">
      <c r="A5379" t="s">
        <v>4194</v>
      </c>
      <c r="B5379" t="s">
        <v>4483</v>
      </c>
      <c r="C5379" t="s">
        <v>326</v>
      </c>
      <c r="D5379" t="s">
        <v>4484</v>
      </c>
      <c r="F5379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79">
        <f>Tabla_Consulta_desde_proyectos[[#This Row],[PRYRAhoras]]-Tabla_Consulta_desde_proyectos[[#This Row],[Actuales]]</f>
        <v>0</v>
      </c>
      <c r="H5379">
        <f>LEN(Tabla_Consulta_desde_proyectos[[#This Row],[PRYApath]])/5-1</f>
        <v>2</v>
      </c>
    </row>
    <row r="5380" spans="1:8" hidden="1" x14ac:dyDescent="0.3">
      <c r="A5380" t="s">
        <v>4194</v>
      </c>
      <c r="B5380" t="s">
        <v>4485</v>
      </c>
      <c r="C5380" t="s">
        <v>1087</v>
      </c>
      <c r="D5380" t="s">
        <v>4486</v>
      </c>
      <c r="F5380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80">
        <f>Tabla_Consulta_desde_proyectos[[#This Row],[PRYRAhoras]]-Tabla_Consulta_desde_proyectos[[#This Row],[Actuales]]</f>
        <v>0</v>
      </c>
      <c r="H5380">
        <f>LEN(Tabla_Consulta_desde_proyectos[[#This Row],[PRYApath]])/5-1</f>
        <v>2</v>
      </c>
    </row>
    <row r="5381" spans="1:8" hidden="1" x14ac:dyDescent="0.3">
      <c r="A5381" t="s">
        <v>4194</v>
      </c>
      <c r="B5381" t="s">
        <v>4487</v>
      </c>
      <c r="C5381" t="s">
        <v>1088</v>
      </c>
      <c r="D5381" t="s">
        <v>4488</v>
      </c>
      <c r="F5381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81">
        <f>Tabla_Consulta_desde_proyectos[[#This Row],[PRYRAhoras]]-Tabla_Consulta_desde_proyectos[[#This Row],[Actuales]]</f>
        <v>0</v>
      </c>
      <c r="H5381">
        <f>LEN(Tabla_Consulta_desde_proyectos[[#This Row],[PRYApath]])/5-1</f>
        <v>2</v>
      </c>
    </row>
    <row r="5382" spans="1:8" hidden="1" x14ac:dyDescent="0.3">
      <c r="A5382" t="s">
        <v>4194</v>
      </c>
      <c r="B5382" t="s">
        <v>4489</v>
      </c>
      <c r="C5382" t="s">
        <v>1093</v>
      </c>
      <c r="D5382" t="s">
        <v>4490</v>
      </c>
      <c r="F5382">
        <f>SUMIFS(Tabla_Consulta_desde_proyectos6[PRYRAhoras],Tabla_Consulta_desde_proyectos6[PRYApath],Tabla_Consulta_desde_proyectos[[#This Row],[PRYApath]]&amp;"*",Tabla_Consulta_desde_proyectos6[PRYcodigo],Tabla_Consulta_desde_proyectos[[#This Row],[PRYcodigo]])</f>
        <v>0</v>
      </c>
      <c r="G5382">
        <f>Tabla_Consulta_desde_proyectos[[#This Row],[PRYRAhoras]]-Tabla_Consulta_desde_proyectos[[#This Row],[Actuales]]</f>
        <v>0</v>
      </c>
      <c r="H5382">
        <f>LEN(Tabla_Consulta_desde_proyectos[[#This Row],[PRYApath]])/5-1</f>
        <v>1</v>
      </c>
    </row>
  </sheetData>
  <phoneticPr fontId="15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BA94-CC2E-4A17-A5A3-950FFA1A2F7F}">
  <sheetPr codeName="Hoja121"/>
  <dimension ref="A1:B1479"/>
  <sheetViews>
    <sheetView workbookViewId="0">
      <selection sqref="A1:K7309"/>
    </sheetView>
  </sheetViews>
  <sheetFormatPr baseColWidth="10" defaultColWidth="11.5546875" defaultRowHeight="14.4" x14ac:dyDescent="0.3"/>
  <cols>
    <col min="1" max="1" width="22.33203125" bestFit="1" customWidth="1"/>
    <col min="2" max="2" width="78.44140625" bestFit="1" customWidth="1"/>
  </cols>
  <sheetData>
    <row r="1" spans="1:2" x14ac:dyDescent="0.3">
      <c r="A1" t="s">
        <v>1123</v>
      </c>
    </row>
    <row r="2" spans="1:2" x14ac:dyDescent="0.3">
      <c r="A2" t="s">
        <v>1124</v>
      </c>
    </row>
    <row r="4" spans="1:2" x14ac:dyDescent="0.3">
      <c r="A4" t="s">
        <v>3</v>
      </c>
      <c r="B4" t="s">
        <v>1125</v>
      </c>
    </row>
    <row r="5" spans="1:2" x14ac:dyDescent="0.3">
      <c r="A5" t="s">
        <v>1126</v>
      </c>
      <c r="B5" t="s">
        <v>1127</v>
      </c>
    </row>
    <row r="6" spans="1:2" x14ac:dyDescent="0.3">
      <c r="A6" t="s">
        <v>3200</v>
      </c>
      <c r="B6" t="s">
        <v>3201</v>
      </c>
    </row>
    <row r="7" spans="1:2" x14ac:dyDescent="0.3">
      <c r="A7" t="s">
        <v>4665</v>
      </c>
      <c r="B7" t="s">
        <v>8333</v>
      </c>
    </row>
    <row r="8" spans="1:2" x14ac:dyDescent="0.3">
      <c r="A8" t="s">
        <v>4648</v>
      </c>
      <c r="B8" t="s">
        <v>8300</v>
      </c>
    </row>
    <row r="9" spans="1:2" x14ac:dyDescent="0.3">
      <c r="A9" t="s">
        <v>4639</v>
      </c>
      <c r="B9" t="s">
        <v>8334</v>
      </c>
    </row>
    <row r="10" spans="1:2" x14ac:dyDescent="0.3">
      <c r="A10" t="s">
        <v>4649</v>
      </c>
      <c r="B10" t="s">
        <v>3822</v>
      </c>
    </row>
    <row r="11" spans="1:2" x14ac:dyDescent="0.3">
      <c r="A11" t="s">
        <v>56</v>
      </c>
      <c r="B11" t="s">
        <v>1128</v>
      </c>
    </row>
    <row r="12" spans="1:2" x14ac:dyDescent="0.3">
      <c r="A12" t="s">
        <v>4600</v>
      </c>
      <c r="B12" t="s">
        <v>4601</v>
      </c>
    </row>
    <row r="13" spans="1:2" x14ac:dyDescent="0.3">
      <c r="A13" t="s">
        <v>344</v>
      </c>
      <c r="B13" t="s">
        <v>1129</v>
      </c>
    </row>
    <row r="14" spans="1:2" x14ac:dyDescent="0.3">
      <c r="A14" t="s">
        <v>3268</v>
      </c>
      <c r="B14" t="s">
        <v>3397</v>
      </c>
    </row>
    <row r="15" spans="1:2" x14ac:dyDescent="0.3">
      <c r="A15" t="s">
        <v>1130</v>
      </c>
      <c r="B15" t="s">
        <v>1131</v>
      </c>
    </row>
    <row r="16" spans="1:2" x14ac:dyDescent="0.3">
      <c r="A16" t="s">
        <v>3893</v>
      </c>
      <c r="B16" t="s">
        <v>3950</v>
      </c>
    </row>
    <row r="17" spans="1:2" x14ac:dyDescent="0.3">
      <c r="A17" t="s">
        <v>3894</v>
      </c>
      <c r="B17" t="s">
        <v>3948</v>
      </c>
    </row>
    <row r="18" spans="1:2" x14ac:dyDescent="0.3">
      <c r="A18" t="s">
        <v>3895</v>
      </c>
      <c r="B18" t="s">
        <v>3949</v>
      </c>
    </row>
    <row r="19" spans="1:2" x14ac:dyDescent="0.3">
      <c r="A19" t="s">
        <v>1132</v>
      </c>
      <c r="B19" t="s">
        <v>1133</v>
      </c>
    </row>
    <row r="20" spans="1:2" x14ac:dyDescent="0.3">
      <c r="A20" t="s">
        <v>1134</v>
      </c>
      <c r="B20" t="s">
        <v>1135</v>
      </c>
    </row>
    <row r="21" spans="1:2" x14ac:dyDescent="0.3">
      <c r="A21" t="s">
        <v>1136</v>
      </c>
      <c r="B21" t="s">
        <v>1137</v>
      </c>
    </row>
    <row r="22" spans="1:2" x14ac:dyDescent="0.3">
      <c r="A22" t="s">
        <v>1138</v>
      </c>
      <c r="B22" t="s">
        <v>1139</v>
      </c>
    </row>
    <row r="23" spans="1:2" x14ac:dyDescent="0.3">
      <c r="A23" t="s">
        <v>1101</v>
      </c>
      <c r="B23" t="s">
        <v>1140</v>
      </c>
    </row>
    <row r="24" spans="1:2" x14ac:dyDescent="0.3">
      <c r="A24" t="s">
        <v>1141</v>
      </c>
      <c r="B24" t="s">
        <v>1142</v>
      </c>
    </row>
    <row r="25" spans="1:2" x14ac:dyDescent="0.3">
      <c r="A25" t="s">
        <v>4650</v>
      </c>
      <c r="B25" t="s">
        <v>8309</v>
      </c>
    </row>
    <row r="26" spans="1:2" x14ac:dyDescent="0.3">
      <c r="A26" t="s">
        <v>4156</v>
      </c>
      <c r="B26" t="s">
        <v>4224</v>
      </c>
    </row>
    <row r="27" spans="1:2" x14ac:dyDescent="0.3">
      <c r="A27" t="s">
        <v>1143</v>
      </c>
      <c r="B27" t="s">
        <v>1144</v>
      </c>
    </row>
    <row r="28" spans="1:2" x14ac:dyDescent="0.3">
      <c r="A28" t="s">
        <v>1022</v>
      </c>
      <c r="B28" t="s">
        <v>1145</v>
      </c>
    </row>
    <row r="29" spans="1:2" x14ac:dyDescent="0.3">
      <c r="A29" t="s">
        <v>983</v>
      </c>
      <c r="B29" t="s">
        <v>1146</v>
      </c>
    </row>
    <row r="30" spans="1:2" x14ac:dyDescent="0.3">
      <c r="A30" t="s">
        <v>3242</v>
      </c>
      <c r="B30" t="s">
        <v>3243</v>
      </c>
    </row>
    <row r="31" spans="1:2" x14ac:dyDescent="0.3">
      <c r="A31" t="s">
        <v>67</v>
      </c>
      <c r="B31" t="s">
        <v>1147</v>
      </c>
    </row>
    <row r="32" spans="1:2" x14ac:dyDescent="0.3">
      <c r="A32" t="s">
        <v>4971</v>
      </c>
      <c r="B32" t="s">
        <v>8302</v>
      </c>
    </row>
    <row r="33" spans="1:2" x14ac:dyDescent="0.3">
      <c r="A33" t="s">
        <v>68</v>
      </c>
      <c r="B33" t="s">
        <v>1148</v>
      </c>
    </row>
    <row r="34" spans="1:2" x14ac:dyDescent="0.3">
      <c r="A34" t="s">
        <v>4651</v>
      </c>
      <c r="B34" t="s">
        <v>3244</v>
      </c>
    </row>
    <row r="35" spans="1:2" x14ac:dyDescent="0.3">
      <c r="A35" t="s">
        <v>1149</v>
      </c>
      <c r="B35" t="s">
        <v>1150</v>
      </c>
    </row>
    <row r="36" spans="1:2" x14ac:dyDescent="0.3">
      <c r="A36" t="s">
        <v>1151</v>
      </c>
      <c r="B36" t="s">
        <v>1152</v>
      </c>
    </row>
    <row r="37" spans="1:2" x14ac:dyDescent="0.3">
      <c r="A37" t="s">
        <v>1153</v>
      </c>
      <c r="B37" t="s">
        <v>1154</v>
      </c>
    </row>
    <row r="38" spans="1:2" x14ac:dyDescent="0.3">
      <c r="A38" t="s">
        <v>3193</v>
      </c>
      <c r="B38" t="s">
        <v>3194</v>
      </c>
    </row>
    <row r="39" spans="1:2" x14ac:dyDescent="0.3">
      <c r="A39" t="s">
        <v>991</v>
      </c>
      <c r="B39" t="s">
        <v>1155</v>
      </c>
    </row>
    <row r="40" spans="1:2" x14ac:dyDescent="0.3">
      <c r="A40" t="s">
        <v>1156</v>
      </c>
      <c r="B40" t="s">
        <v>1157</v>
      </c>
    </row>
    <row r="41" spans="1:2" x14ac:dyDescent="0.3">
      <c r="A41" t="s">
        <v>1158</v>
      </c>
      <c r="B41" t="s">
        <v>1159</v>
      </c>
    </row>
    <row r="42" spans="1:2" x14ac:dyDescent="0.3">
      <c r="A42" t="s">
        <v>1160</v>
      </c>
      <c r="B42" t="s">
        <v>1161</v>
      </c>
    </row>
    <row r="43" spans="1:2" x14ac:dyDescent="0.3">
      <c r="A43" t="s">
        <v>1162</v>
      </c>
      <c r="B43" t="s">
        <v>1163</v>
      </c>
    </row>
    <row r="44" spans="1:2" x14ac:dyDescent="0.3">
      <c r="A44" t="s">
        <v>1164</v>
      </c>
      <c r="B44" t="s">
        <v>1165</v>
      </c>
    </row>
    <row r="45" spans="1:2" x14ac:dyDescent="0.3">
      <c r="A45" t="s">
        <v>1166</v>
      </c>
      <c r="B45" t="s">
        <v>1167</v>
      </c>
    </row>
    <row r="46" spans="1:2" x14ac:dyDescent="0.3">
      <c r="A46" t="s">
        <v>372</v>
      </c>
      <c r="B46" t="s">
        <v>1168</v>
      </c>
    </row>
    <row r="47" spans="1:2" x14ac:dyDescent="0.3">
      <c r="A47" t="s">
        <v>1169</v>
      </c>
      <c r="B47" t="s">
        <v>1170</v>
      </c>
    </row>
    <row r="48" spans="1:2" x14ac:dyDescent="0.3">
      <c r="A48" t="s">
        <v>1171</v>
      </c>
      <c r="B48" t="s">
        <v>1172</v>
      </c>
    </row>
    <row r="49" spans="1:2" x14ac:dyDescent="0.3">
      <c r="A49" t="s">
        <v>1173</v>
      </c>
      <c r="B49" t="s">
        <v>1174</v>
      </c>
    </row>
    <row r="50" spans="1:2" x14ac:dyDescent="0.3">
      <c r="A50" t="s">
        <v>4062</v>
      </c>
      <c r="B50" t="s">
        <v>1175</v>
      </c>
    </row>
    <row r="51" spans="1:2" x14ac:dyDescent="0.3">
      <c r="A51" t="s">
        <v>4293</v>
      </c>
      <c r="B51" t="s">
        <v>1175</v>
      </c>
    </row>
    <row r="52" spans="1:2" x14ac:dyDescent="0.3">
      <c r="A52" t="s">
        <v>8357</v>
      </c>
      <c r="B52" t="s">
        <v>1175</v>
      </c>
    </row>
    <row r="53" spans="1:2" x14ac:dyDescent="0.3">
      <c r="A53" t="s">
        <v>4204</v>
      </c>
      <c r="B53" t="s">
        <v>4231</v>
      </c>
    </row>
    <row r="54" spans="1:2" x14ac:dyDescent="0.3">
      <c r="A54" t="s">
        <v>4626</v>
      </c>
      <c r="B54" t="s">
        <v>4627</v>
      </c>
    </row>
    <row r="55" spans="1:2" x14ac:dyDescent="0.3">
      <c r="A55" t="s">
        <v>3992</v>
      </c>
      <c r="B55" t="s">
        <v>4000</v>
      </c>
    </row>
    <row r="56" spans="1:2" x14ac:dyDescent="0.3">
      <c r="A56" t="s">
        <v>374</v>
      </c>
      <c r="B56" t="s">
        <v>1175</v>
      </c>
    </row>
    <row r="57" spans="1:2" x14ac:dyDescent="0.3">
      <c r="A57" t="s">
        <v>955</v>
      </c>
      <c r="B57" t="s">
        <v>1175</v>
      </c>
    </row>
    <row r="58" spans="1:2" x14ac:dyDescent="0.3">
      <c r="A58" t="s">
        <v>3508</v>
      </c>
      <c r="B58" t="s">
        <v>1175</v>
      </c>
    </row>
    <row r="59" spans="1:2" x14ac:dyDescent="0.3">
      <c r="A59" t="s">
        <v>377</v>
      </c>
      <c r="B59" t="s">
        <v>1176</v>
      </c>
    </row>
    <row r="60" spans="1:2" x14ac:dyDescent="0.3">
      <c r="A60" t="s">
        <v>956</v>
      </c>
      <c r="B60" t="s">
        <v>1176</v>
      </c>
    </row>
    <row r="61" spans="1:2" x14ac:dyDescent="0.3">
      <c r="A61" t="s">
        <v>3509</v>
      </c>
      <c r="B61" t="s">
        <v>1176</v>
      </c>
    </row>
    <row r="62" spans="1:2" x14ac:dyDescent="0.3">
      <c r="A62" t="s">
        <v>4064</v>
      </c>
      <c r="B62" t="s">
        <v>1176</v>
      </c>
    </row>
    <row r="63" spans="1:2" x14ac:dyDescent="0.3">
      <c r="A63" t="s">
        <v>4291</v>
      </c>
      <c r="B63" t="s">
        <v>1176</v>
      </c>
    </row>
    <row r="64" spans="1:2" x14ac:dyDescent="0.3">
      <c r="A64" t="s">
        <v>8359</v>
      </c>
      <c r="B64" t="s">
        <v>1176</v>
      </c>
    </row>
    <row r="65" spans="1:2" x14ac:dyDescent="0.3">
      <c r="A65" t="s">
        <v>4116</v>
      </c>
      <c r="B65" t="s">
        <v>4149</v>
      </c>
    </row>
    <row r="66" spans="1:2" x14ac:dyDescent="0.3">
      <c r="A66" t="s">
        <v>8317</v>
      </c>
      <c r="B66" t="s">
        <v>4149</v>
      </c>
    </row>
    <row r="67" spans="1:2" x14ac:dyDescent="0.3">
      <c r="A67" t="s">
        <v>1177</v>
      </c>
      <c r="B67" t="s">
        <v>1178</v>
      </c>
    </row>
    <row r="68" spans="1:2" x14ac:dyDescent="0.3">
      <c r="A68" t="s">
        <v>3277</v>
      </c>
      <c r="B68" t="s">
        <v>3926</v>
      </c>
    </row>
    <row r="69" spans="1:2" x14ac:dyDescent="0.3">
      <c r="A69" t="s">
        <v>3993</v>
      </c>
      <c r="B69" t="s">
        <v>4003</v>
      </c>
    </row>
    <row r="70" spans="1:2" x14ac:dyDescent="0.3">
      <c r="A70" t="s">
        <v>3278</v>
      </c>
      <c r="B70" t="s">
        <v>3404</v>
      </c>
    </row>
    <row r="71" spans="1:2" x14ac:dyDescent="0.3">
      <c r="A71" t="s">
        <v>3994</v>
      </c>
      <c r="B71" t="s">
        <v>3404</v>
      </c>
    </row>
    <row r="72" spans="1:2" x14ac:dyDescent="0.3">
      <c r="A72" t="s">
        <v>4205</v>
      </c>
      <c r="B72" t="s">
        <v>3404</v>
      </c>
    </row>
    <row r="73" spans="1:2" x14ac:dyDescent="0.3">
      <c r="A73" t="s">
        <v>4628</v>
      </c>
      <c r="B73" t="s">
        <v>3404</v>
      </c>
    </row>
    <row r="74" spans="1:2" x14ac:dyDescent="0.3">
      <c r="A74" t="s">
        <v>4206</v>
      </c>
      <c r="B74" t="s">
        <v>4229</v>
      </c>
    </row>
    <row r="75" spans="1:2" x14ac:dyDescent="0.3">
      <c r="A75" t="s">
        <v>4629</v>
      </c>
      <c r="B75" t="s">
        <v>4630</v>
      </c>
    </row>
    <row r="76" spans="1:2" x14ac:dyDescent="0.3">
      <c r="A76" t="s">
        <v>3279</v>
      </c>
      <c r="B76" t="s">
        <v>3406</v>
      </c>
    </row>
    <row r="77" spans="1:2" x14ac:dyDescent="0.3">
      <c r="A77" t="s">
        <v>345</v>
      </c>
      <c r="B77" t="s">
        <v>1127</v>
      </c>
    </row>
    <row r="78" spans="1:2" x14ac:dyDescent="0.3">
      <c r="A78" t="s">
        <v>953</v>
      </c>
      <c r="B78" t="s">
        <v>1179</v>
      </c>
    </row>
    <row r="79" spans="1:2" x14ac:dyDescent="0.3">
      <c r="A79" t="s">
        <v>4157</v>
      </c>
      <c r="B79" t="s">
        <v>4223</v>
      </c>
    </row>
    <row r="80" spans="1:2" x14ac:dyDescent="0.3">
      <c r="A80" t="s">
        <v>1180</v>
      </c>
      <c r="B80" t="s">
        <v>1181</v>
      </c>
    </row>
    <row r="81" spans="1:2" x14ac:dyDescent="0.3">
      <c r="A81" t="s">
        <v>1182</v>
      </c>
      <c r="B81" t="s">
        <v>1183</v>
      </c>
    </row>
    <row r="82" spans="1:2" x14ac:dyDescent="0.3">
      <c r="A82" t="s">
        <v>1184</v>
      </c>
      <c r="B82" t="s">
        <v>1185</v>
      </c>
    </row>
    <row r="83" spans="1:2" x14ac:dyDescent="0.3">
      <c r="A83" t="s">
        <v>1186</v>
      </c>
      <c r="B83" t="s">
        <v>1187</v>
      </c>
    </row>
    <row r="84" spans="1:2" x14ac:dyDescent="0.3">
      <c r="A84" t="s">
        <v>3984</v>
      </c>
      <c r="B84" t="s">
        <v>3985</v>
      </c>
    </row>
    <row r="85" spans="1:2" x14ac:dyDescent="0.3">
      <c r="A85" t="s">
        <v>71</v>
      </c>
      <c r="B85" t="s">
        <v>1188</v>
      </c>
    </row>
    <row r="86" spans="1:2" x14ac:dyDescent="0.3">
      <c r="A86" t="s">
        <v>3975</v>
      </c>
      <c r="B86" t="s">
        <v>3981</v>
      </c>
    </row>
    <row r="87" spans="1:2" x14ac:dyDescent="0.3">
      <c r="A87" t="s">
        <v>1189</v>
      </c>
      <c r="B87" t="s">
        <v>1190</v>
      </c>
    </row>
    <row r="88" spans="1:2" x14ac:dyDescent="0.3">
      <c r="A88" t="s">
        <v>3965</v>
      </c>
      <c r="B88" t="s">
        <v>3983</v>
      </c>
    </row>
    <row r="89" spans="1:2" x14ac:dyDescent="0.3">
      <c r="A89" t="s">
        <v>1023</v>
      </c>
      <c r="B89" t="s">
        <v>1191</v>
      </c>
    </row>
    <row r="90" spans="1:2" x14ac:dyDescent="0.3">
      <c r="A90" t="s">
        <v>3921</v>
      </c>
      <c r="B90" t="s">
        <v>3951</v>
      </c>
    </row>
    <row r="91" spans="1:2" x14ac:dyDescent="0.3">
      <c r="A91" t="s">
        <v>1192</v>
      </c>
      <c r="B91" t="s">
        <v>1193</v>
      </c>
    </row>
    <row r="92" spans="1:2" x14ac:dyDescent="0.3">
      <c r="A92" t="s">
        <v>1037</v>
      </c>
      <c r="B92" t="s">
        <v>1194</v>
      </c>
    </row>
    <row r="93" spans="1:2" x14ac:dyDescent="0.3">
      <c r="A93" t="s">
        <v>1195</v>
      </c>
      <c r="B93" t="s">
        <v>1196</v>
      </c>
    </row>
    <row r="94" spans="1:2" x14ac:dyDescent="0.3">
      <c r="A94" t="s">
        <v>346</v>
      </c>
      <c r="B94" t="s">
        <v>1197</v>
      </c>
    </row>
    <row r="95" spans="1:2" x14ac:dyDescent="0.3">
      <c r="A95" t="s">
        <v>1198</v>
      </c>
      <c r="B95" t="s">
        <v>1199</v>
      </c>
    </row>
    <row r="96" spans="1:2" x14ac:dyDescent="0.3">
      <c r="A96" t="s">
        <v>347</v>
      </c>
      <c r="B96" t="s">
        <v>1200</v>
      </c>
    </row>
    <row r="97" spans="1:2" x14ac:dyDescent="0.3">
      <c r="A97" t="s">
        <v>3198</v>
      </c>
      <c r="B97" t="s">
        <v>3199</v>
      </c>
    </row>
    <row r="98" spans="1:2" x14ac:dyDescent="0.3">
      <c r="A98" t="s">
        <v>1102</v>
      </c>
      <c r="B98" t="s">
        <v>1201</v>
      </c>
    </row>
    <row r="99" spans="1:2" x14ac:dyDescent="0.3">
      <c r="A99" t="s">
        <v>72</v>
      </c>
      <c r="B99" t="s">
        <v>4073</v>
      </c>
    </row>
    <row r="100" spans="1:2" x14ac:dyDescent="0.3">
      <c r="A100" t="s">
        <v>1202</v>
      </c>
      <c r="B100" t="s">
        <v>1203</v>
      </c>
    </row>
    <row r="101" spans="1:2" x14ac:dyDescent="0.3">
      <c r="A101" t="s">
        <v>986</v>
      </c>
      <c r="B101" t="s">
        <v>1204</v>
      </c>
    </row>
    <row r="102" spans="1:2" x14ac:dyDescent="0.3">
      <c r="A102" t="s">
        <v>73</v>
      </c>
      <c r="B102" t="s">
        <v>1205</v>
      </c>
    </row>
    <row r="103" spans="1:2" x14ac:dyDescent="0.3">
      <c r="A103" t="s">
        <v>4652</v>
      </c>
      <c r="B103" t="s">
        <v>8356</v>
      </c>
    </row>
    <row r="104" spans="1:2" x14ac:dyDescent="0.3">
      <c r="A104" t="s">
        <v>74</v>
      </c>
      <c r="B104" t="s">
        <v>1206</v>
      </c>
    </row>
    <row r="105" spans="1:2" x14ac:dyDescent="0.3">
      <c r="A105" t="s">
        <v>1207</v>
      </c>
      <c r="B105" t="s">
        <v>1208</v>
      </c>
    </row>
    <row r="106" spans="1:2" x14ac:dyDescent="0.3">
      <c r="A106" t="s">
        <v>3461</v>
      </c>
      <c r="B106" t="s">
        <v>3507</v>
      </c>
    </row>
    <row r="107" spans="1:2" x14ac:dyDescent="0.3">
      <c r="A107" t="s">
        <v>4666</v>
      </c>
      <c r="B107" t="s">
        <v>8352</v>
      </c>
    </row>
    <row r="108" spans="1:2" x14ac:dyDescent="0.3">
      <c r="A108" t="s">
        <v>5059</v>
      </c>
      <c r="B108" t="s">
        <v>7491</v>
      </c>
    </row>
    <row r="109" spans="1:2" x14ac:dyDescent="0.3">
      <c r="A109" t="s">
        <v>78</v>
      </c>
      <c r="B109" t="s">
        <v>4074</v>
      </c>
    </row>
    <row r="110" spans="1:2" x14ac:dyDescent="0.3">
      <c r="A110" t="s">
        <v>80</v>
      </c>
      <c r="B110" t="s">
        <v>1209</v>
      </c>
    </row>
    <row r="111" spans="1:2" x14ac:dyDescent="0.3">
      <c r="A111" t="s">
        <v>81</v>
      </c>
      <c r="B111" t="s">
        <v>1210</v>
      </c>
    </row>
    <row r="112" spans="1:2" x14ac:dyDescent="0.3">
      <c r="A112" t="s">
        <v>82</v>
      </c>
      <c r="B112" t="s">
        <v>1211</v>
      </c>
    </row>
    <row r="113" spans="1:2" x14ac:dyDescent="0.3">
      <c r="A113" t="s">
        <v>83</v>
      </c>
      <c r="B113" t="s">
        <v>1212</v>
      </c>
    </row>
    <row r="114" spans="1:2" x14ac:dyDescent="0.3">
      <c r="A114" t="s">
        <v>4653</v>
      </c>
      <c r="B114" t="s">
        <v>8310</v>
      </c>
    </row>
    <row r="115" spans="1:2" x14ac:dyDescent="0.3">
      <c r="A115" t="s">
        <v>4667</v>
      </c>
      <c r="B115" t="s">
        <v>8342</v>
      </c>
    </row>
    <row r="116" spans="1:2" x14ac:dyDescent="0.3">
      <c r="A116" t="s">
        <v>84</v>
      </c>
      <c r="B116" t="s">
        <v>1213</v>
      </c>
    </row>
    <row r="117" spans="1:2" x14ac:dyDescent="0.3">
      <c r="A117" t="s">
        <v>85</v>
      </c>
      <c r="B117" t="s">
        <v>1214</v>
      </c>
    </row>
    <row r="118" spans="1:2" x14ac:dyDescent="0.3">
      <c r="A118" t="s">
        <v>3884</v>
      </c>
      <c r="B118" t="s">
        <v>1214</v>
      </c>
    </row>
    <row r="119" spans="1:2" x14ac:dyDescent="0.3">
      <c r="A119" t="s">
        <v>4654</v>
      </c>
      <c r="B119" t="s">
        <v>8295</v>
      </c>
    </row>
    <row r="120" spans="1:2" x14ac:dyDescent="0.3">
      <c r="A120" t="s">
        <v>4668</v>
      </c>
      <c r="B120" t="s">
        <v>8353</v>
      </c>
    </row>
    <row r="121" spans="1:2" x14ac:dyDescent="0.3">
      <c r="A121" t="s">
        <v>1216</v>
      </c>
      <c r="B121" t="s">
        <v>1217</v>
      </c>
    </row>
    <row r="122" spans="1:2" x14ac:dyDescent="0.3">
      <c r="A122" t="s">
        <v>1218</v>
      </c>
      <c r="B122" t="s">
        <v>1219</v>
      </c>
    </row>
    <row r="123" spans="1:2" x14ac:dyDescent="0.3">
      <c r="A123" t="s">
        <v>1220</v>
      </c>
      <c r="B123" t="s">
        <v>1221</v>
      </c>
    </row>
    <row r="124" spans="1:2" x14ac:dyDescent="0.3">
      <c r="A124" t="s">
        <v>1222</v>
      </c>
      <c r="B124" t="s">
        <v>1223</v>
      </c>
    </row>
    <row r="125" spans="1:2" x14ac:dyDescent="0.3">
      <c r="A125" t="s">
        <v>1224</v>
      </c>
      <c r="B125" t="s">
        <v>1225</v>
      </c>
    </row>
    <row r="126" spans="1:2" x14ac:dyDescent="0.3">
      <c r="A126" t="s">
        <v>1226</v>
      </c>
      <c r="B126" t="s">
        <v>1227</v>
      </c>
    </row>
    <row r="127" spans="1:2" x14ac:dyDescent="0.3">
      <c r="A127" t="s">
        <v>87</v>
      </c>
      <c r="B127" t="s">
        <v>1228</v>
      </c>
    </row>
    <row r="128" spans="1:2" x14ac:dyDescent="0.3">
      <c r="A128" t="s">
        <v>3870</v>
      </c>
      <c r="B128" t="s">
        <v>1215</v>
      </c>
    </row>
    <row r="129" spans="1:2" x14ac:dyDescent="0.3">
      <c r="A129" t="s">
        <v>3563</v>
      </c>
      <c r="B129" t="s">
        <v>3574</v>
      </c>
    </row>
    <row r="130" spans="1:2" x14ac:dyDescent="0.3">
      <c r="A130" t="s">
        <v>1229</v>
      </c>
      <c r="B130" t="s">
        <v>1230</v>
      </c>
    </row>
    <row r="131" spans="1:2" x14ac:dyDescent="0.3">
      <c r="A131" t="s">
        <v>1231</v>
      </c>
      <c r="B131" t="s">
        <v>1232</v>
      </c>
    </row>
    <row r="132" spans="1:2" x14ac:dyDescent="0.3">
      <c r="A132" t="s">
        <v>1233</v>
      </c>
      <c r="B132" t="s">
        <v>1234</v>
      </c>
    </row>
    <row r="133" spans="1:2" x14ac:dyDescent="0.3">
      <c r="A133" t="s">
        <v>3991</v>
      </c>
      <c r="B133" t="s">
        <v>3999</v>
      </c>
    </row>
    <row r="134" spans="1:2" x14ac:dyDescent="0.3">
      <c r="A134" t="s">
        <v>1235</v>
      </c>
      <c r="B134" t="s">
        <v>1236</v>
      </c>
    </row>
    <row r="135" spans="1:2" x14ac:dyDescent="0.3">
      <c r="A135" t="s">
        <v>361</v>
      </c>
      <c r="B135" t="s">
        <v>1237</v>
      </c>
    </row>
    <row r="136" spans="1:2" x14ac:dyDescent="0.3">
      <c r="A136" t="s">
        <v>323</v>
      </c>
      <c r="B136" t="s">
        <v>1238</v>
      </c>
    </row>
    <row r="137" spans="1:2" x14ac:dyDescent="0.3">
      <c r="A137" t="s">
        <v>1239</v>
      </c>
      <c r="B137" t="s">
        <v>1240</v>
      </c>
    </row>
    <row r="138" spans="1:2" x14ac:dyDescent="0.3">
      <c r="A138" t="s">
        <v>1241</v>
      </c>
      <c r="B138" t="s">
        <v>1242</v>
      </c>
    </row>
    <row r="139" spans="1:2" x14ac:dyDescent="0.3">
      <c r="A139" t="s">
        <v>3471</v>
      </c>
      <c r="B139" t="s">
        <v>3506</v>
      </c>
    </row>
    <row r="140" spans="1:2" x14ac:dyDescent="0.3">
      <c r="A140" t="s">
        <v>362</v>
      </c>
      <c r="B140" t="s">
        <v>1243</v>
      </c>
    </row>
    <row r="141" spans="1:2" x14ac:dyDescent="0.3">
      <c r="A141" t="s">
        <v>1244</v>
      </c>
      <c r="B141" t="s">
        <v>1245</v>
      </c>
    </row>
    <row r="142" spans="1:2" x14ac:dyDescent="0.3">
      <c r="A142" t="s">
        <v>1246</v>
      </c>
      <c r="B142" t="s">
        <v>1247</v>
      </c>
    </row>
    <row r="143" spans="1:2" x14ac:dyDescent="0.3">
      <c r="A143" t="s">
        <v>325</v>
      </c>
      <c r="B143" t="s">
        <v>1248</v>
      </c>
    </row>
    <row r="144" spans="1:2" x14ac:dyDescent="0.3">
      <c r="A144" t="s">
        <v>4203</v>
      </c>
      <c r="B144" t="s">
        <v>4228</v>
      </c>
    </row>
    <row r="145" spans="1:2" x14ac:dyDescent="0.3">
      <c r="A145" t="s">
        <v>1249</v>
      </c>
      <c r="B145" t="s">
        <v>1250</v>
      </c>
    </row>
    <row r="146" spans="1:2" x14ac:dyDescent="0.3">
      <c r="A146" t="s">
        <v>3470</v>
      </c>
      <c r="B146" t="s">
        <v>3503</v>
      </c>
    </row>
    <row r="147" spans="1:2" x14ac:dyDescent="0.3">
      <c r="A147" t="s">
        <v>4502</v>
      </c>
      <c r="B147" t="s">
        <v>4503</v>
      </c>
    </row>
    <row r="148" spans="1:2" x14ac:dyDescent="0.3">
      <c r="A148" t="s">
        <v>4504</v>
      </c>
      <c r="B148" t="s">
        <v>4505</v>
      </c>
    </row>
    <row r="149" spans="1:2" x14ac:dyDescent="0.3">
      <c r="A149" t="s">
        <v>4506</v>
      </c>
      <c r="B149" t="s">
        <v>4507</v>
      </c>
    </row>
    <row r="150" spans="1:2" x14ac:dyDescent="0.3">
      <c r="A150" t="s">
        <v>327</v>
      </c>
      <c r="B150" t="s">
        <v>1251</v>
      </c>
    </row>
    <row r="151" spans="1:2" x14ac:dyDescent="0.3">
      <c r="A151" t="s">
        <v>1252</v>
      </c>
      <c r="B151" t="s">
        <v>1253</v>
      </c>
    </row>
    <row r="152" spans="1:2" x14ac:dyDescent="0.3">
      <c r="A152" t="s">
        <v>1254</v>
      </c>
      <c r="B152" t="s">
        <v>1255</v>
      </c>
    </row>
    <row r="153" spans="1:2" x14ac:dyDescent="0.3">
      <c r="A153" t="s">
        <v>4669</v>
      </c>
      <c r="B153" t="s">
        <v>8347</v>
      </c>
    </row>
    <row r="154" spans="1:2" x14ac:dyDescent="0.3">
      <c r="A154" t="s">
        <v>4655</v>
      </c>
      <c r="B154" t="s">
        <v>8307</v>
      </c>
    </row>
    <row r="155" spans="1:2" x14ac:dyDescent="0.3">
      <c r="A155" t="s">
        <v>4670</v>
      </c>
      <c r="B155" t="s">
        <v>8348</v>
      </c>
    </row>
    <row r="156" spans="1:2" x14ac:dyDescent="0.3">
      <c r="A156" t="s">
        <v>4656</v>
      </c>
      <c r="B156" t="s">
        <v>8308</v>
      </c>
    </row>
    <row r="157" spans="1:2" x14ac:dyDescent="0.3">
      <c r="A157" t="s">
        <v>4278</v>
      </c>
      <c r="B157" t="s">
        <v>4279</v>
      </c>
    </row>
    <row r="158" spans="1:2" x14ac:dyDescent="0.3">
      <c r="A158" t="s">
        <v>4591</v>
      </c>
      <c r="B158" t="s">
        <v>4592</v>
      </c>
    </row>
    <row r="159" spans="1:2" x14ac:dyDescent="0.3">
      <c r="A159" t="s">
        <v>1256</v>
      </c>
      <c r="B159" t="s">
        <v>1257</v>
      </c>
    </row>
    <row r="160" spans="1:2" x14ac:dyDescent="0.3">
      <c r="A160" t="s">
        <v>1024</v>
      </c>
      <c r="B160" t="s">
        <v>1258</v>
      </c>
    </row>
    <row r="161" spans="1:2" x14ac:dyDescent="0.3">
      <c r="A161" t="s">
        <v>4126</v>
      </c>
      <c r="B161" t="s">
        <v>4152</v>
      </c>
    </row>
    <row r="162" spans="1:2" x14ac:dyDescent="0.3">
      <c r="A162" t="s">
        <v>3564</v>
      </c>
      <c r="B162" t="s">
        <v>3821</v>
      </c>
    </row>
    <row r="163" spans="1:2" x14ac:dyDescent="0.3">
      <c r="A163" t="s">
        <v>1259</v>
      </c>
      <c r="B163" t="s">
        <v>1260</v>
      </c>
    </row>
    <row r="164" spans="1:2" x14ac:dyDescent="0.3">
      <c r="A164" t="s">
        <v>3491</v>
      </c>
      <c r="B164" t="s">
        <v>1260</v>
      </c>
    </row>
    <row r="165" spans="1:2" x14ac:dyDescent="0.3">
      <c r="A165" t="s">
        <v>1261</v>
      </c>
      <c r="B165" t="s">
        <v>1262</v>
      </c>
    </row>
    <row r="166" spans="1:2" x14ac:dyDescent="0.3">
      <c r="A166" t="s">
        <v>3588</v>
      </c>
      <c r="B166" t="s">
        <v>3589</v>
      </c>
    </row>
    <row r="167" spans="1:2" x14ac:dyDescent="0.3">
      <c r="A167" t="s">
        <v>1263</v>
      </c>
      <c r="B167" t="s">
        <v>1264</v>
      </c>
    </row>
    <row r="168" spans="1:2" x14ac:dyDescent="0.3">
      <c r="A168" t="s">
        <v>1265</v>
      </c>
      <c r="B168" t="s">
        <v>1266</v>
      </c>
    </row>
    <row r="169" spans="1:2" x14ac:dyDescent="0.3">
      <c r="A169" t="s">
        <v>1267</v>
      </c>
      <c r="B169" t="s">
        <v>1268</v>
      </c>
    </row>
    <row r="170" spans="1:2" x14ac:dyDescent="0.3">
      <c r="A170" t="s">
        <v>1269</v>
      </c>
      <c r="B170" t="s">
        <v>1270</v>
      </c>
    </row>
    <row r="171" spans="1:2" x14ac:dyDescent="0.3">
      <c r="A171" t="s">
        <v>1103</v>
      </c>
      <c r="B171" t="s">
        <v>1271</v>
      </c>
    </row>
    <row r="172" spans="1:2" x14ac:dyDescent="0.3">
      <c r="A172" t="s">
        <v>88</v>
      </c>
      <c r="B172" t="s">
        <v>1272</v>
      </c>
    </row>
    <row r="173" spans="1:2" x14ac:dyDescent="0.3">
      <c r="A173" t="s">
        <v>115</v>
      </c>
      <c r="B173" t="s">
        <v>1273</v>
      </c>
    </row>
    <row r="174" spans="1:2" x14ac:dyDescent="0.3">
      <c r="A174" t="s">
        <v>3256</v>
      </c>
      <c r="B174" t="s">
        <v>3450</v>
      </c>
    </row>
    <row r="175" spans="1:2" x14ac:dyDescent="0.3">
      <c r="A175" t="s">
        <v>4004</v>
      </c>
      <c r="B175" t="s">
        <v>4005</v>
      </c>
    </row>
    <row r="176" spans="1:2" x14ac:dyDescent="0.3">
      <c r="A176" t="s">
        <v>4198</v>
      </c>
      <c r="B176" t="s">
        <v>4241</v>
      </c>
    </row>
    <row r="177" spans="1:2" x14ac:dyDescent="0.3">
      <c r="A177" t="s">
        <v>1274</v>
      </c>
      <c r="B177" t="s">
        <v>1275</v>
      </c>
    </row>
    <row r="178" spans="1:2" x14ac:dyDescent="0.3">
      <c r="A178" t="s">
        <v>1276</v>
      </c>
      <c r="B178" t="s">
        <v>1277</v>
      </c>
    </row>
    <row r="179" spans="1:2" x14ac:dyDescent="0.3">
      <c r="A179" t="s">
        <v>318</v>
      </c>
      <c r="B179" t="s">
        <v>1278</v>
      </c>
    </row>
    <row r="180" spans="1:2" x14ac:dyDescent="0.3">
      <c r="A180" t="s">
        <v>1279</v>
      </c>
      <c r="B180" t="s">
        <v>1280</v>
      </c>
    </row>
    <row r="181" spans="1:2" x14ac:dyDescent="0.3">
      <c r="A181" t="s">
        <v>1281</v>
      </c>
      <c r="B181" t="s">
        <v>1282</v>
      </c>
    </row>
    <row r="182" spans="1:2" x14ac:dyDescent="0.3">
      <c r="A182" t="s">
        <v>1283</v>
      </c>
      <c r="B182" t="s">
        <v>1284</v>
      </c>
    </row>
    <row r="183" spans="1:2" x14ac:dyDescent="0.3">
      <c r="A183" t="s">
        <v>1285</v>
      </c>
      <c r="B183" t="s">
        <v>1286</v>
      </c>
    </row>
    <row r="184" spans="1:2" x14ac:dyDescent="0.3">
      <c r="A184" t="s">
        <v>1287</v>
      </c>
      <c r="B184" t="s">
        <v>1288</v>
      </c>
    </row>
    <row r="185" spans="1:2" x14ac:dyDescent="0.3">
      <c r="A185" t="s">
        <v>90</v>
      </c>
      <c r="B185" t="s">
        <v>1288</v>
      </c>
    </row>
    <row r="186" spans="1:2" x14ac:dyDescent="0.3">
      <c r="A186" t="s">
        <v>1289</v>
      </c>
      <c r="B186" t="s">
        <v>1290</v>
      </c>
    </row>
    <row r="187" spans="1:2" x14ac:dyDescent="0.3">
      <c r="A187" t="s">
        <v>3459</v>
      </c>
      <c r="B187" t="s">
        <v>3460</v>
      </c>
    </row>
    <row r="188" spans="1:2" x14ac:dyDescent="0.3">
      <c r="A188" t="s">
        <v>91</v>
      </c>
      <c r="B188" t="s">
        <v>1291</v>
      </c>
    </row>
    <row r="189" spans="1:2" x14ac:dyDescent="0.3">
      <c r="A189" t="s">
        <v>4376</v>
      </c>
      <c r="B189" t="s">
        <v>4382</v>
      </c>
    </row>
    <row r="190" spans="1:2" x14ac:dyDescent="0.3">
      <c r="A190" t="s">
        <v>949</v>
      </c>
      <c r="B190" t="s">
        <v>1292</v>
      </c>
    </row>
    <row r="191" spans="1:2" x14ac:dyDescent="0.3">
      <c r="A191" t="s">
        <v>1293</v>
      </c>
      <c r="B191" t="s">
        <v>1294</v>
      </c>
    </row>
    <row r="192" spans="1:2" x14ac:dyDescent="0.3">
      <c r="A192" t="s">
        <v>92</v>
      </c>
      <c r="B192" t="s">
        <v>1295</v>
      </c>
    </row>
    <row r="193" spans="1:2" x14ac:dyDescent="0.3">
      <c r="A193" t="s">
        <v>4345</v>
      </c>
      <c r="B193" t="s">
        <v>4351</v>
      </c>
    </row>
    <row r="194" spans="1:2" x14ac:dyDescent="0.3">
      <c r="A194" t="s">
        <v>8327</v>
      </c>
      <c r="B194" t="s">
        <v>8328</v>
      </c>
    </row>
    <row r="195" spans="1:2" x14ac:dyDescent="0.3">
      <c r="A195" t="s">
        <v>4657</v>
      </c>
      <c r="B195" t="s">
        <v>8326</v>
      </c>
    </row>
    <row r="196" spans="1:2" x14ac:dyDescent="0.3">
      <c r="A196" t="s">
        <v>1296</v>
      </c>
      <c r="B196" t="s">
        <v>1297</v>
      </c>
    </row>
    <row r="197" spans="1:2" x14ac:dyDescent="0.3">
      <c r="A197" t="s">
        <v>1298</v>
      </c>
      <c r="B197" t="s">
        <v>1299</v>
      </c>
    </row>
    <row r="198" spans="1:2" x14ac:dyDescent="0.3">
      <c r="A198" t="s">
        <v>1300</v>
      </c>
      <c r="B198" t="s">
        <v>1301</v>
      </c>
    </row>
    <row r="199" spans="1:2" x14ac:dyDescent="0.3">
      <c r="A199" t="s">
        <v>4372</v>
      </c>
      <c r="B199" t="s">
        <v>4381</v>
      </c>
    </row>
    <row r="200" spans="1:2" x14ac:dyDescent="0.3">
      <c r="A200" t="s">
        <v>1302</v>
      </c>
      <c r="B200" t="s">
        <v>1303</v>
      </c>
    </row>
    <row r="201" spans="1:2" x14ac:dyDescent="0.3">
      <c r="A201" t="s">
        <v>1304</v>
      </c>
      <c r="B201" t="s">
        <v>1305</v>
      </c>
    </row>
    <row r="202" spans="1:2" x14ac:dyDescent="0.3">
      <c r="A202" t="s">
        <v>1306</v>
      </c>
      <c r="B202" t="s">
        <v>1307</v>
      </c>
    </row>
    <row r="203" spans="1:2" x14ac:dyDescent="0.3">
      <c r="A203" t="s">
        <v>1308</v>
      </c>
      <c r="B203" t="s">
        <v>1309</v>
      </c>
    </row>
    <row r="204" spans="1:2" x14ac:dyDescent="0.3">
      <c r="A204" t="s">
        <v>1310</v>
      </c>
      <c r="B204" t="s">
        <v>1311</v>
      </c>
    </row>
    <row r="205" spans="1:2" x14ac:dyDescent="0.3">
      <c r="A205" t="s">
        <v>1312</v>
      </c>
      <c r="B205" t="s">
        <v>1313</v>
      </c>
    </row>
    <row r="206" spans="1:2" x14ac:dyDescent="0.3">
      <c r="A206" t="s">
        <v>1314</v>
      </c>
      <c r="B206" t="s">
        <v>1315</v>
      </c>
    </row>
    <row r="207" spans="1:2" x14ac:dyDescent="0.3">
      <c r="A207" t="s">
        <v>1316</v>
      </c>
      <c r="B207" t="s">
        <v>1317</v>
      </c>
    </row>
    <row r="208" spans="1:2" x14ac:dyDescent="0.3">
      <c r="A208" t="s">
        <v>1318</v>
      </c>
      <c r="B208" t="s">
        <v>1319</v>
      </c>
    </row>
    <row r="209" spans="1:2" x14ac:dyDescent="0.3">
      <c r="A209" t="s">
        <v>1320</v>
      </c>
      <c r="B209" t="s">
        <v>1321</v>
      </c>
    </row>
    <row r="210" spans="1:2" x14ac:dyDescent="0.3">
      <c r="A210" t="s">
        <v>1322</v>
      </c>
      <c r="B210" t="s">
        <v>1323</v>
      </c>
    </row>
    <row r="211" spans="1:2" x14ac:dyDescent="0.3">
      <c r="A211" t="s">
        <v>4298</v>
      </c>
      <c r="B211" t="s">
        <v>1328</v>
      </c>
    </row>
    <row r="212" spans="1:2" x14ac:dyDescent="0.3">
      <c r="A212" t="s">
        <v>1324</v>
      </c>
      <c r="B212" t="s">
        <v>1325</v>
      </c>
    </row>
    <row r="213" spans="1:2" x14ac:dyDescent="0.3">
      <c r="A213" t="s">
        <v>3469</v>
      </c>
      <c r="B213" t="s">
        <v>3505</v>
      </c>
    </row>
    <row r="214" spans="1:2" x14ac:dyDescent="0.3">
      <c r="A214" t="s">
        <v>4604</v>
      </c>
      <c r="B214" t="s">
        <v>4605</v>
      </c>
    </row>
    <row r="215" spans="1:2" x14ac:dyDescent="0.3">
      <c r="A215" t="s">
        <v>1326</v>
      </c>
      <c r="B215" t="s">
        <v>1327</v>
      </c>
    </row>
    <row r="216" spans="1:2" x14ac:dyDescent="0.3">
      <c r="A216" t="s">
        <v>4671</v>
      </c>
      <c r="B216" t="s">
        <v>8325</v>
      </c>
    </row>
    <row r="217" spans="1:2" x14ac:dyDescent="0.3">
      <c r="A217" t="s">
        <v>8323</v>
      </c>
      <c r="B217" t="s">
        <v>8324</v>
      </c>
    </row>
    <row r="218" spans="1:2" x14ac:dyDescent="0.3">
      <c r="A218" t="s">
        <v>93</v>
      </c>
      <c r="B218" t="s">
        <v>1328</v>
      </c>
    </row>
    <row r="219" spans="1:2" x14ac:dyDescent="0.3">
      <c r="A219" t="s">
        <v>3196</v>
      </c>
      <c r="B219" t="s">
        <v>4442</v>
      </c>
    </row>
    <row r="220" spans="1:2" x14ac:dyDescent="0.3">
      <c r="A220" t="s">
        <v>1329</v>
      </c>
      <c r="B220" t="s">
        <v>1328</v>
      </c>
    </row>
    <row r="221" spans="1:2" x14ac:dyDescent="0.3">
      <c r="A221" t="s">
        <v>1330</v>
      </c>
      <c r="B221" t="s">
        <v>1331</v>
      </c>
    </row>
    <row r="222" spans="1:2" x14ac:dyDescent="0.3">
      <c r="A222" t="s">
        <v>1332</v>
      </c>
      <c r="B222" t="s">
        <v>1333</v>
      </c>
    </row>
    <row r="223" spans="1:2" x14ac:dyDescent="0.3">
      <c r="A223" t="s">
        <v>3274</v>
      </c>
      <c r="B223" t="s">
        <v>3380</v>
      </c>
    </row>
    <row r="224" spans="1:2" x14ac:dyDescent="0.3">
      <c r="A224" t="s">
        <v>363</v>
      </c>
      <c r="B224" t="s">
        <v>1334</v>
      </c>
    </row>
    <row r="225" spans="1:2" x14ac:dyDescent="0.3">
      <c r="A225" t="s">
        <v>96</v>
      </c>
      <c r="B225" t="s">
        <v>1335</v>
      </c>
    </row>
    <row r="226" spans="1:2" x14ac:dyDescent="0.3">
      <c r="A226" t="s">
        <v>1336</v>
      </c>
      <c r="B226" t="s">
        <v>1337</v>
      </c>
    </row>
    <row r="227" spans="1:2" x14ac:dyDescent="0.3">
      <c r="A227" t="s">
        <v>1104</v>
      </c>
      <c r="B227" t="s">
        <v>1337</v>
      </c>
    </row>
    <row r="228" spans="1:2" x14ac:dyDescent="0.3">
      <c r="A228" t="s">
        <v>1338</v>
      </c>
      <c r="B228" t="s">
        <v>1339</v>
      </c>
    </row>
    <row r="229" spans="1:2" x14ac:dyDescent="0.3">
      <c r="A229" t="s">
        <v>1340</v>
      </c>
      <c r="B229" t="s">
        <v>1341</v>
      </c>
    </row>
    <row r="230" spans="1:2" x14ac:dyDescent="0.3">
      <c r="A230" t="s">
        <v>1342</v>
      </c>
      <c r="B230" t="s">
        <v>1343</v>
      </c>
    </row>
    <row r="231" spans="1:2" x14ac:dyDescent="0.3">
      <c r="A231" t="s">
        <v>3871</v>
      </c>
      <c r="B231" t="s">
        <v>3908</v>
      </c>
    </row>
    <row r="232" spans="1:2" x14ac:dyDescent="0.3">
      <c r="A232" t="s">
        <v>1344</v>
      </c>
      <c r="B232" t="s">
        <v>1345</v>
      </c>
    </row>
    <row r="233" spans="1:2" x14ac:dyDescent="0.3">
      <c r="A233" t="s">
        <v>1346</v>
      </c>
      <c r="B233" t="s">
        <v>1347</v>
      </c>
    </row>
    <row r="234" spans="1:2" x14ac:dyDescent="0.3">
      <c r="A234" t="s">
        <v>1348</v>
      </c>
      <c r="B234" t="s">
        <v>1349</v>
      </c>
    </row>
    <row r="235" spans="1:2" x14ac:dyDescent="0.3">
      <c r="A235" t="s">
        <v>1350</v>
      </c>
      <c r="B235" t="s">
        <v>1351</v>
      </c>
    </row>
    <row r="236" spans="1:2" x14ac:dyDescent="0.3">
      <c r="A236" t="s">
        <v>13</v>
      </c>
      <c r="B236" t="s">
        <v>1352</v>
      </c>
    </row>
    <row r="237" spans="1:2" x14ac:dyDescent="0.3">
      <c r="A237" t="s">
        <v>4609</v>
      </c>
      <c r="B237" t="s">
        <v>4623</v>
      </c>
    </row>
    <row r="238" spans="1:2" x14ac:dyDescent="0.3">
      <c r="A238" t="s">
        <v>1353</v>
      </c>
      <c r="B238" t="s">
        <v>1354</v>
      </c>
    </row>
    <row r="239" spans="1:2" x14ac:dyDescent="0.3">
      <c r="A239" t="s">
        <v>1355</v>
      </c>
      <c r="B239" t="s">
        <v>1356</v>
      </c>
    </row>
    <row r="240" spans="1:2" x14ac:dyDescent="0.3">
      <c r="A240" t="s">
        <v>1357</v>
      </c>
      <c r="B240" t="s">
        <v>1358</v>
      </c>
    </row>
    <row r="241" spans="1:2" x14ac:dyDescent="0.3">
      <c r="A241" t="s">
        <v>1359</v>
      </c>
      <c r="B241" t="s">
        <v>1360</v>
      </c>
    </row>
    <row r="242" spans="1:2" x14ac:dyDescent="0.3">
      <c r="A242" t="s">
        <v>1361</v>
      </c>
      <c r="B242" t="s">
        <v>1362</v>
      </c>
    </row>
    <row r="243" spans="1:2" x14ac:dyDescent="0.3">
      <c r="A243" t="s">
        <v>1363</v>
      </c>
      <c r="B243" t="s">
        <v>1364</v>
      </c>
    </row>
    <row r="244" spans="1:2" x14ac:dyDescent="0.3">
      <c r="A244" t="s">
        <v>992</v>
      </c>
      <c r="B244" t="s">
        <v>1365</v>
      </c>
    </row>
    <row r="245" spans="1:2" x14ac:dyDescent="0.3">
      <c r="A245" t="s">
        <v>1366</v>
      </c>
      <c r="B245" t="s">
        <v>1367</v>
      </c>
    </row>
    <row r="246" spans="1:2" x14ac:dyDescent="0.3">
      <c r="A246" t="s">
        <v>1368</v>
      </c>
      <c r="B246" t="s">
        <v>1369</v>
      </c>
    </row>
    <row r="247" spans="1:2" x14ac:dyDescent="0.3">
      <c r="A247" t="s">
        <v>1370</v>
      </c>
      <c r="B247" t="s">
        <v>1371</v>
      </c>
    </row>
    <row r="248" spans="1:2" x14ac:dyDescent="0.3">
      <c r="A248" t="s">
        <v>1372</v>
      </c>
      <c r="B248" t="s">
        <v>1373</v>
      </c>
    </row>
    <row r="249" spans="1:2" x14ac:dyDescent="0.3">
      <c r="A249" t="s">
        <v>1374</v>
      </c>
      <c r="B249" t="s">
        <v>1375</v>
      </c>
    </row>
    <row r="250" spans="1:2" x14ac:dyDescent="0.3">
      <c r="A250" t="s">
        <v>1376</v>
      </c>
      <c r="B250" t="s">
        <v>1377</v>
      </c>
    </row>
    <row r="251" spans="1:2" x14ac:dyDescent="0.3">
      <c r="A251" t="s">
        <v>364</v>
      </c>
      <c r="B251" t="s">
        <v>1378</v>
      </c>
    </row>
    <row r="252" spans="1:2" x14ac:dyDescent="0.3">
      <c r="A252" t="s">
        <v>1379</v>
      </c>
      <c r="B252" t="s">
        <v>1380</v>
      </c>
    </row>
    <row r="253" spans="1:2" x14ac:dyDescent="0.3">
      <c r="A253" t="s">
        <v>1381</v>
      </c>
      <c r="B253" t="s">
        <v>1382</v>
      </c>
    </row>
    <row r="254" spans="1:2" x14ac:dyDescent="0.3">
      <c r="A254" t="s">
        <v>1383</v>
      </c>
      <c r="B254" t="s">
        <v>1384</v>
      </c>
    </row>
    <row r="255" spans="1:2" x14ac:dyDescent="0.3">
      <c r="A255" t="s">
        <v>1385</v>
      </c>
      <c r="B255" t="s">
        <v>1386</v>
      </c>
    </row>
    <row r="256" spans="1:2" x14ac:dyDescent="0.3">
      <c r="A256" t="s">
        <v>1387</v>
      </c>
      <c r="B256" t="s">
        <v>1388</v>
      </c>
    </row>
    <row r="257" spans="1:2" x14ac:dyDescent="0.3">
      <c r="A257" t="s">
        <v>1389</v>
      </c>
      <c r="B257" t="s">
        <v>1390</v>
      </c>
    </row>
    <row r="258" spans="1:2" x14ac:dyDescent="0.3">
      <c r="A258" t="s">
        <v>1391</v>
      </c>
      <c r="B258" t="s">
        <v>1392</v>
      </c>
    </row>
    <row r="259" spans="1:2" x14ac:dyDescent="0.3">
      <c r="A259" t="s">
        <v>1393</v>
      </c>
      <c r="B259" t="s">
        <v>1394</v>
      </c>
    </row>
    <row r="260" spans="1:2" x14ac:dyDescent="0.3">
      <c r="A260" t="s">
        <v>367</v>
      </c>
      <c r="B260" t="s">
        <v>1395</v>
      </c>
    </row>
    <row r="261" spans="1:2" x14ac:dyDescent="0.3">
      <c r="A261" t="s">
        <v>3434</v>
      </c>
      <c r="B261" t="s">
        <v>3435</v>
      </c>
    </row>
    <row r="262" spans="1:2" x14ac:dyDescent="0.3">
      <c r="A262" t="s">
        <v>4067</v>
      </c>
      <c r="B262" t="s">
        <v>4077</v>
      </c>
    </row>
    <row r="263" spans="1:2" x14ac:dyDescent="0.3">
      <c r="A263" t="s">
        <v>1396</v>
      </c>
      <c r="B263" t="s">
        <v>1397</v>
      </c>
    </row>
    <row r="264" spans="1:2" x14ac:dyDescent="0.3">
      <c r="A264" t="s">
        <v>1398</v>
      </c>
      <c r="B264" t="s">
        <v>1399</v>
      </c>
    </row>
    <row r="265" spans="1:2" x14ac:dyDescent="0.3">
      <c r="A265" t="s">
        <v>3236</v>
      </c>
      <c r="B265" t="s">
        <v>3241</v>
      </c>
    </row>
    <row r="266" spans="1:2" x14ac:dyDescent="0.3">
      <c r="A266" t="s">
        <v>4239</v>
      </c>
      <c r="B266" t="s">
        <v>4240</v>
      </c>
    </row>
    <row r="267" spans="1:2" x14ac:dyDescent="0.3">
      <c r="A267" t="s">
        <v>4641</v>
      </c>
      <c r="B267" t="s">
        <v>8331</v>
      </c>
    </row>
    <row r="268" spans="1:2" x14ac:dyDescent="0.3">
      <c r="A268" t="s">
        <v>4033</v>
      </c>
      <c r="B268" t="s">
        <v>4034</v>
      </c>
    </row>
    <row r="269" spans="1:2" x14ac:dyDescent="0.3">
      <c r="A269" t="s">
        <v>1400</v>
      </c>
      <c r="B269" t="s">
        <v>1401</v>
      </c>
    </row>
    <row r="270" spans="1:2" x14ac:dyDescent="0.3">
      <c r="A270" t="s">
        <v>1402</v>
      </c>
      <c r="B270" t="s">
        <v>1403</v>
      </c>
    </row>
    <row r="271" spans="1:2" x14ac:dyDescent="0.3">
      <c r="A271" t="s">
        <v>1404</v>
      </c>
      <c r="B271" t="s">
        <v>1405</v>
      </c>
    </row>
    <row r="272" spans="1:2" x14ac:dyDescent="0.3">
      <c r="A272" t="s">
        <v>36</v>
      </c>
      <c r="B272" t="s">
        <v>1406</v>
      </c>
    </row>
    <row r="273" spans="1:2" x14ac:dyDescent="0.3">
      <c r="A273" t="s">
        <v>3410</v>
      </c>
      <c r="B273" t="s">
        <v>3411</v>
      </c>
    </row>
    <row r="274" spans="1:2" x14ac:dyDescent="0.3">
      <c r="A274" t="s">
        <v>4393</v>
      </c>
      <c r="B274" t="s">
        <v>4448</v>
      </c>
    </row>
    <row r="275" spans="1:2" x14ac:dyDescent="0.3">
      <c r="A275" t="s">
        <v>4424</v>
      </c>
      <c r="B275" t="s">
        <v>4501</v>
      </c>
    </row>
    <row r="276" spans="1:2" x14ac:dyDescent="0.3">
      <c r="A276" t="s">
        <v>3880</v>
      </c>
      <c r="B276" t="s">
        <v>3936</v>
      </c>
    </row>
    <row r="277" spans="1:2" x14ac:dyDescent="0.3">
      <c r="A277" t="s">
        <v>4085</v>
      </c>
      <c r="B277" t="s">
        <v>4146</v>
      </c>
    </row>
    <row r="278" spans="1:2" x14ac:dyDescent="0.3">
      <c r="A278" t="s">
        <v>8367</v>
      </c>
      <c r="B278" t="s">
        <v>8318</v>
      </c>
    </row>
    <row r="279" spans="1:2" x14ac:dyDescent="0.3">
      <c r="A279" t="s">
        <v>3881</v>
      </c>
      <c r="B279" t="s">
        <v>3938</v>
      </c>
    </row>
    <row r="280" spans="1:2" x14ac:dyDescent="0.3">
      <c r="A280" t="s">
        <v>3882</v>
      </c>
      <c r="B280" t="s">
        <v>3402</v>
      </c>
    </row>
    <row r="281" spans="1:2" x14ac:dyDescent="0.3">
      <c r="A281" t="s">
        <v>4564</v>
      </c>
      <c r="B281" t="s">
        <v>4588</v>
      </c>
    </row>
    <row r="282" spans="1:2" x14ac:dyDescent="0.3">
      <c r="A282" t="s">
        <v>8365</v>
      </c>
      <c r="B282" t="s">
        <v>8366</v>
      </c>
    </row>
    <row r="283" spans="1:2" x14ac:dyDescent="0.3">
      <c r="A283" t="s">
        <v>4127</v>
      </c>
      <c r="B283" t="s">
        <v>4153</v>
      </c>
    </row>
    <row r="284" spans="1:2" x14ac:dyDescent="0.3">
      <c r="A284" t="s">
        <v>4439</v>
      </c>
      <c r="B284" t="s">
        <v>4451</v>
      </c>
    </row>
    <row r="285" spans="1:2" x14ac:dyDescent="0.3">
      <c r="A285" t="s">
        <v>3259</v>
      </c>
      <c r="B285" t="s">
        <v>3403</v>
      </c>
    </row>
    <row r="286" spans="1:2" x14ac:dyDescent="0.3">
      <c r="A286" t="s">
        <v>3883</v>
      </c>
      <c r="B286" t="s">
        <v>3937</v>
      </c>
    </row>
    <row r="287" spans="1:2" x14ac:dyDescent="0.3">
      <c r="A287" t="s">
        <v>4128</v>
      </c>
      <c r="B287" t="s">
        <v>4154</v>
      </c>
    </row>
    <row r="288" spans="1:2" x14ac:dyDescent="0.3">
      <c r="A288" t="s">
        <v>4565</v>
      </c>
      <c r="B288" t="s">
        <v>4583</v>
      </c>
    </row>
    <row r="289" spans="1:2" x14ac:dyDescent="0.3">
      <c r="A289" t="s">
        <v>4566</v>
      </c>
      <c r="B289" t="s">
        <v>4585</v>
      </c>
    </row>
    <row r="290" spans="1:2" x14ac:dyDescent="0.3">
      <c r="A290" t="s">
        <v>4567</v>
      </c>
      <c r="B290" t="s">
        <v>4587</v>
      </c>
    </row>
    <row r="291" spans="1:2" x14ac:dyDescent="0.3">
      <c r="A291" t="s">
        <v>328</v>
      </c>
      <c r="B291" t="s">
        <v>1407</v>
      </c>
    </row>
    <row r="292" spans="1:2" x14ac:dyDescent="0.3">
      <c r="A292" t="s">
        <v>1408</v>
      </c>
      <c r="B292" t="s">
        <v>1409</v>
      </c>
    </row>
    <row r="293" spans="1:2" x14ac:dyDescent="0.3">
      <c r="A293" t="s">
        <v>406</v>
      </c>
      <c r="B293" t="s">
        <v>1410</v>
      </c>
    </row>
    <row r="294" spans="1:2" x14ac:dyDescent="0.3">
      <c r="A294" t="s">
        <v>1411</v>
      </c>
      <c r="B294" t="s">
        <v>1412</v>
      </c>
    </row>
    <row r="295" spans="1:2" x14ac:dyDescent="0.3">
      <c r="A295" t="s">
        <v>129</v>
      </c>
      <c r="B295" t="s">
        <v>1413</v>
      </c>
    </row>
    <row r="296" spans="1:2" x14ac:dyDescent="0.3">
      <c r="A296" t="s">
        <v>134</v>
      </c>
      <c r="B296" t="s">
        <v>1414</v>
      </c>
    </row>
    <row r="297" spans="1:2" x14ac:dyDescent="0.3">
      <c r="A297" t="s">
        <v>1415</v>
      </c>
      <c r="B297" t="s">
        <v>1416</v>
      </c>
    </row>
    <row r="298" spans="1:2" x14ac:dyDescent="0.3">
      <c r="A298" t="s">
        <v>368</v>
      </c>
      <c r="B298" t="s">
        <v>1417</v>
      </c>
    </row>
    <row r="299" spans="1:2" x14ac:dyDescent="0.3">
      <c r="A299" t="s">
        <v>1418</v>
      </c>
      <c r="B299" t="s">
        <v>1419</v>
      </c>
    </row>
    <row r="300" spans="1:2" x14ac:dyDescent="0.3">
      <c r="A300" t="s">
        <v>1420</v>
      </c>
      <c r="B300" t="s">
        <v>1421</v>
      </c>
    </row>
    <row r="301" spans="1:2" x14ac:dyDescent="0.3">
      <c r="A301" t="s">
        <v>1422</v>
      </c>
      <c r="B301" t="s">
        <v>1423</v>
      </c>
    </row>
    <row r="302" spans="1:2" x14ac:dyDescent="0.3">
      <c r="A302" t="s">
        <v>1424</v>
      </c>
      <c r="B302" t="s">
        <v>1425</v>
      </c>
    </row>
    <row r="303" spans="1:2" x14ac:dyDescent="0.3">
      <c r="A303" t="s">
        <v>329</v>
      </c>
      <c r="B303" t="s">
        <v>1426</v>
      </c>
    </row>
    <row r="304" spans="1:2" x14ac:dyDescent="0.3">
      <c r="A304" t="s">
        <v>1427</v>
      </c>
      <c r="B304" t="s">
        <v>1428</v>
      </c>
    </row>
    <row r="305" spans="1:2" x14ac:dyDescent="0.3">
      <c r="A305" t="s">
        <v>369</v>
      </c>
      <c r="B305" t="s">
        <v>1429</v>
      </c>
    </row>
    <row r="306" spans="1:2" x14ac:dyDescent="0.3">
      <c r="A306" t="s">
        <v>1430</v>
      </c>
      <c r="B306" t="s">
        <v>1431</v>
      </c>
    </row>
    <row r="307" spans="1:2" x14ac:dyDescent="0.3">
      <c r="A307" t="s">
        <v>355</v>
      </c>
      <c r="B307" t="s">
        <v>1432</v>
      </c>
    </row>
    <row r="308" spans="1:2" x14ac:dyDescent="0.3">
      <c r="A308" t="s">
        <v>357</v>
      </c>
      <c r="B308" t="s">
        <v>1433</v>
      </c>
    </row>
    <row r="309" spans="1:2" x14ac:dyDescent="0.3">
      <c r="A309" t="s">
        <v>1047</v>
      </c>
      <c r="B309" t="s">
        <v>1434</v>
      </c>
    </row>
    <row r="310" spans="1:2" x14ac:dyDescent="0.3">
      <c r="A310" t="s">
        <v>370</v>
      </c>
      <c r="B310" t="s">
        <v>1435</v>
      </c>
    </row>
    <row r="311" spans="1:2" x14ac:dyDescent="0.3">
      <c r="A311" t="s">
        <v>1040</v>
      </c>
      <c r="B311" t="s">
        <v>1436</v>
      </c>
    </row>
    <row r="312" spans="1:2" x14ac:dyDescent="0.3">
      <c r="A312" t="s">
        <v>952</v>
      </c>
      <c r="B312" t="s">
        <v>1437</v>
      </c>
    </row>
    <row r="313" spans="1:2" x14ac:dyDescent="0.3">
      <c r="A313" t="s">
        <v>1009</v>
      </c>
      <c r="B313" t="s">
        <v>1438</v>
      </c>
    </row>
    <row r="314" spans="1:2" x14ac:dyDescent="0.3">
      <c r="A314" t="s">
        <v>3896</v>
      </c>
      <c r="B314" t="s">
        <v>3941</v>
      </c>
    </row>
    <row r="315" spans="1:2" x14ac:dyDescent="0.3">
      <c r="A315" t="s">
        <v>137</v>
      </c>
      <c r="B315" t="s">
        <v>1439</v>
      </c>
    </row>
    <row r="316" spans="1:2" x14ac:dyDescent="0.3">
      <c r="A316" t="s">
        <v>989</v>
      </c>
      <c r="B316" t="s">
        <v>1440</v>
      </c>
    </row>
    <row r="317" spans="1:2" x14ac:dyDescent="0.3">
      <c r="A317" t="s">
        <v>4563</v>
      </c>
      <c r="B317" t="s">
        <v>4589</v>
      </c>
    </row>
    <row r="318" spans="1:2" x14ac:dyDescent="0.3">
      <c r="A318" t="s">
        <v>4395</v>
      </c>
      <c r="B318" t="s">
        <v>4446</v>
      </c>
    </row>
    <row r="319" spans="1:2" x14ac:dyDescent="0.3">
      <c r="A319" t="s">
        <v>1443</v>
      </c>
      <c r="B319" t="s">
        <v>1444</v>
      </c>
    </row>
    <row r="320" spans="1:2" x14ac:dyDescent="0.3">
      <c r="A320" t="s">
        <v>1445</v>
      </c>
      <c r="B320" t="s">
        <v>1446</v>
      </c>
    </row>
    <row r="321" spans="1:2" x14ac:dyDescent="0.3">
      <c r="A321" t="s">
        <v>1447</v>
      </c>
      <c r="B321" t="s">
        <v>1448</v>
      </c>
    </row>
    <row r="322" spans="1:2" x14ac:dyDescent="0.3">
      <c r="A322" t="s">
        <v>4443</v>
      </c>
      <c r="B322" t="s">
        <v>4444</v>
      </c>
    </row>
    <row r="323" spans="1:2" x14ac:dyDescent="0.3">
      <c r="A323" t="s">
        <v>3426</v>
      </c>
      <c r="B323" t="s">
        <v>3427</v>
      </c>
    </row>
    <row r="324" spans="1:2" x14ac:dyDescent="0.3">
      <c r="A324" t="s">
        <v>4030</v>
      </c>
      <c r="B324" t="s">
        <v>4031</v>
      </c>
    </row>
    <row r="325" spans="1:2" x14ac:dyDescent="0.3">
      <c r="A325" t="s">
        <v>1021</v>
      </c>
      <c r="B325" t="s">
        <v>3181</v>
      </c>
    </row>
    <row r="326" spans="1:2" x14ac:dyDescent="0.3">
      <c r="A326" t="s">
        <v>1449</v>
      </c>
      <c r="B326" t="s">
        <v>1450</v>
      </c>
    </row>
    <row r="327" spans="1:2" x14ac:dyDescent="0.3">
      <c r="A327" t="s">
        <v>1451</v>
      </c>
      <c r="B327" t="s">
        <v>1452</v>
      </c>
    </row>
    <row r="328" spans="1:2" x14ac:dyDescent="0.3">
      <c r="A328" t="s">
        <v>1453</v>
      </c>
      <c r="B328" t="s">
        <v>1454</v>
      </c>
    </row>
    <row r="329" spans="1:2" x14ac:dyDescent="0.3">
      <c r="A329" t="s">
        <v>1455</v>
      </c>
      <c r="B329" t="s">
        <v>1456</v>
      </c>
    </row>
    <row r="330" spans="1:2" x14ac:dyDescent="0.3">
      <c r="A330" t="s">
        <v>1457</v>
      </c>
      <c r="B330" t="s">
        <v>1458</v>
      </c>
    </row>
    <row r="331" spans="1:2" x14ac:dyDescent="0.3">
      <c r="A331" t="s">
        <v>1459</v>
      </c>
      <c r="B331" t="s">
        <v>1460</v>
      </c>
    </row>
    <row r="332" spans="1:2" x14ac:dyDescent="0.3">
      <c r="A332" t="s">
        <v>3280</v>
      </c>
      <c r="B332" t="s">
        <v>3415</v>
      </c>
    </row>
    <row r="333" spans="1:2" x14ac:dyDescent="0.3">
      <c r="A333" t="s">
        <v>4035</v>
      </c>
      <c r="B333" t="s">
        <v>4036</v>
      </c>
    </row>
    <row r="334" spans="1:2" x14ac:dyDescent="0.3">
      <c r="A334" t="s">
        <v>404</v>
      </c>
      <c r="B334" t="s">
        <v>1461</v>
      </c>
    </row>
    <row r="335" spans="1:2" x14ac:dyDescent="0.3">
      <c r="A335" t="s">
        <v>3569</v>
      </c>
      <c r="B335" t="s">
        <v>3573</v>
      </c>
    </row>
    <row r="336" spans="1:2" x14ac:dyDescent="0.3">
      <c r="A336" t="s">
        <v>4197</v>
      </c>
      <c r="B336" t="s">
        <v>4238</v>
      </c>
    </row>
    <row r="337" spans="1:2" x14ac:dyDescent="0.3">
      <c r="A337" t="s">
        <v>3440</v>
      </c>
      <c r="B337" t="s">
        <v>3441</v>
      </c>
    </row>
    <row r="338" spans="1:2" x14ac:dyDescent="0.3">
      <c r="A338" t="s">
        <v>4037</v>
      </c>
      <c r="B338" t="s">
        <v>4038</v>
      </c>
    </row>
    <row r="339" spans="1:2" x14ac:dyDescent="0.3">
      <c r="A339" t="s">
        <v>1462</v>
      </c>
      <c r="B339" t="s">
        <v>1463</v>
      </c>
    </row>
    <row r="340" spans="1:2" x14ac:dyDescent="0.3">
      <c r="A340" t="s">
        <v>1464</v>
      </c>
      <c r="B340" t="s">
        <v>1465</v>
      </c>
    </row>
    <row r="341" spans="1:2" x14ac:dyDescent="0.3">
      <c r="A341" t="s">
        <v>1466</v>
      </c>
      <c r="B341" t="s">
        <v>1467</v>
      </c>
    </row>
    <row r="342" spans="1:2" x14ac:dyDescent="0.3">
      <c r="A342" t="s">
        <v>1468</v>
      </c>
      <c r="B342" t="s">
        <v>1469</v>
      </c>
    </row>
    <row r="343" spans="1:2" x14ac:dyDescent="0.3">
      <c r="A343" t="s">
        <v>1470</v>
      </c>
      <c r="B343" t="s">
        <v>1471</v>
      </c>
    </row>
    <row r="344" spans="1:2" x14ac:dyDescent="0.3">
      <c r="A344" t="s">
        <v>4440</v>
      </c>
      <c r="B344" t="s">
        <v>4453</v>
      </c>
    </row>
    <row r="345" spans="1:2" x14ac:dyDescent="0.3">
      <c r="A345" t="s">
        <v>158</v>
      </c>
      <c r="B345" t="s">
        <v>1472</v>
      </c>
    </row>
    <row r="346" spans="1:2" x14ac:dyDescent="0.3">
      <c r="A346" t="s">
        <v>3420</v>
      </c>
      <c r="B346" t="s">
        <v>3421</v>
      </c>
    </row>
    <row r="347" spans="1:2" x14ac:dyDescent="0.3">
      <c r="A347" t="s">
        <v>1473</v>
      </c>
      <c r="B347" t="s">
        <v>1474</v>
      </c>
    </row>
    <row r="348" spans="1:2" x14ac:dyDescent="0.3">
      <c r="A348" t="s">
        <v>155</v>
      </c>
      <c r="B348" t="s">
        <v>1475</v>
      </c>
    </row>
    <row r="349" spans="1:2" x14ac:dyDescent="0.3">
      <c r="A349" t="s">
        <v>1018</v>
      </c>
      <c r="B349" t="s">
        <v>1478</v>
      </c>
    </row>
    <row r="350" spans="1:2" x14ac:dyDescent="0.3">
      <c r="A350" t="s">
        <v>3271</v>
      </c>
      <c r="B350" t="s">
        <v>3399</v>
      </c>
    </row>
    <row r="351" spans="1:2" x14ac:dyDescent="0.3">
      <c r="A351" t="s">
        <v>4234</v>
      </c>
      <c r="B351" t="s">
        <v>4235</v>
      </c>
    </row>
    <row r="352" spans="1:2" x14ac:dyDescent="0.3">
      <c r="A352" t="s">
        <v>4678</v>
      </c>
      <c r="B352" t="s">
        <v>8330</v>
      </c>
    </row>
    <row r="353" spans="1:2" x14ac:dyDescent="0.3">
      <c r="A353" t="s">
        <v>4447</v>
      </c>
      <c r="B353" t="s">
        <v>4446</v>
      </c>
    </row>
    <row r="354" spans="1:2" x14ac:dyDescent="0.3">
      <c r="A354" t="s">
        <v>1476</v>
      </c>
      <c r="B354" t="s">
        <v>1477</v>
      </c>
    </row>
    <row r="355" spans="1:2" x14ac:dyDescent="0.3">
      <c r="A355" t="s">
        <v>3918</v>
      </c>
      <c r="B355" t="s">
        <v>3952</v>
      </c>
    </row>
    <row r="356" spans="1:2" x14ac:dyDescent="0.3">
      <c r="A356" t="s">
        <v>3171</v>
      </c>
      <c r="B356" t="s">
        <v>3182</v>
      </c>
    </row>
    <row r="357" spans="1:2" x14ac:dyDescent="0.3">
      <c r="A357" t="s">
        <v>4441</v>
      </c>
      <c r="B357" t="s">
        <v>4452</v>
      </c>
    </row>
    <row r="358" spans="1:2" x14ac:dyDescent="0.3">
      <c r="A358" t="s">
        <v>3418</v>
      </c>
      <c r="B358" t="s">
        <v>3419</v>
      </c>
    </row>
    <row r="359" spans="1:2" x14ac:dyDescent="0.3">
      <c r="A359" t="s">
        <v>4028</v>
      </c>
      <c r="B359" t="s">
        <v>4029</v>
      </c>
    </row>
    <row r="360" spans="1:2" x14ac:dyDescent="0.3">
      <c r="A360" t="s">
        <v>407</v>
      </c>
      <c r="B360" t="s">
        <v>3379</v>
      </c>
    </row>
    <row r="361" spans="1:2" x14ac:dyDescent="0.3">
      <c r="A361" t="s">
        <v>4615</v>
      </c>
      <c r="B361" t="s">
        <v>4622</v>
      </c>
    </row>
    <row r="362" spans="1:2" x14ac:dyDescent="0.3">
      <c r="A362" t="s">
        <v>4642</v>
      </c>
      <c r="B362" t="s">
        <v>8315</v>
      </c>
    </row>
    <row r="363" spans="1:2" x14ac:dyDescent="0.3">
      <c r="A363" t="s">
        <v>1479</v>
      </c>
      <c r="B363" t="s">
        <v>1480</v>
      </c>
    </row>
    <row r="364" spans="1:2" x14ac:dyDescent="0.3">
      <c r="A364" t="s">
        <v>1481</v>
      </c>
      <c r="B364" t="s">
        <v>1482</v>
      </c>
    </row>
    <row r="365" spans="1:2" x14ac:dyDescent="0.3">
      <c r="A365" t="s">
        <v>1483</v>
      </c>
      <c r="B365" t="s">
        <v>1484</v>
      </c>
    </row>
    <row r="366" spans="1:2" x14ac:dyDescent="0.3">
      <c r="A366" t="s">
        <v>1485</v>
      </c>
      <c r="B366" t="s">
        <v>1486</v>
      </c>
    </row>
    <row r="367" spans="1:2" x14ac:dyDescent="0.3">
      <c r="A367" t="s">
        <v>23</v>
      </c>
      <c r="B367" t="s">
        <v>1487</v>
      </c>
    </row>
    <row r="368" spans="1:2" x14ac:dyDescent="0.3">
      <c r="A368" t="s">
        <v>1488</v>
      </c>
      <c r="B368" t="s">
        <v>1489</v>
      </c>
    </row>
    <row r="369" spans="1:2" x14ac:dyDescent="0.3">
      <c r="A369" t="s">
        <v>1052</v>
      </c>
      <c r="B369" t="s">
        <v>3197</v>
      </c>
    </row>
    <row r="370" spans="1:2" x14ac:dyDescent="0.3">
      <c r="A370" t="s">
        <v>379</v>
      </c>
      <c r="B370" t="s">
        <v>1490</v>
      </c>
    </row>
    <row r="371" spans="1:2" x14ac:dyDescent="0.3">
      <c r="A371" t="s">
        <v>3567</v>
      </c>
      <c r="B371" t="s">
        <v>1490</v>
      </c>
    </row>
    <row r="372" spans="1:2" x14ac:dyDescent="0.3">
      <c r="A372" t="s">
        <v>4065</v>
      </c>
      <c r="B372" t="s">
        <v>1490</v>
      </c>
    </row>
    <row r="373" spans="1:2" x14ac:dyDescent="0.3">
      <c r="A373" t="s">
        <v>4292</v>
      </c>
      <c r="B373" t="s">
        <v>1490</v>
      </c>
    </row>
    <row r="374" spans="1:2" x14ac:dyDescent="0.3">
      <c r="A374" t="s">
        <v>8360</v>
      </c>
      <c r="B374" t="s">
        <v>1490</v>
      </c>
    </row>
    <row r="375" spans="1:2" x14ac:dyDescent="0.3">
      <c r="A375" t="s">
        <v>1491</v>
      </c>
      <c r="B375" t="s">
        <v>1492</v>
      </c>
    </row>
    <row r="376" spans="1:2" x14ac:dyDescent="0.3">
      <c r="A376" t="s">
        <v>380</v>
      </c>
      <c r="B376" t="s">
        <v>1493</v>
      </c>
    </row>
    <row r="377" spans="1:2" x14ac:dyDescent="0.3">
      <c r="A377" t="s">
        <v>957</v>
      </c>
      <c r="B377" t="s">
        <v>1493</v>
      </c>
    </row>
    <row r="378" spans="1:2" x14ac:dyDescent="0.3">
      <c r="A378" t="s">
        <v>3566</v>
      </c>
      <c r="B378" t="s">
        <v>1493</v>
      </c>
    </row>
    <row r="379" spans="1:2" x14ac:dyDescent="0.3">
      <c r="A379" t="s">
        <v>4063</v>
      </c>
      <c r="B379" t="s">
        <v>1493</v>
      </c>
    </row>
    <row r="380" spans="1:2" x14ac:dyDescent="0.3">
      <c r="A380" t="s">
        <v>4294</v>
      </c>
      <c r="B380" t="s">
        <v>1493</v>
      </c>
    </row>
    <row r="381" spans="1:2" x14ac:dyDescent="0.3">
      <c r="A381" t="s">
        <v>8358</v>
      </c>
      <c r="B381" t="s">
        <v>1493</v>
      </c>
    </row>
    <row r="382" spans="1:2" x14ac:dyDescent="0.3">
      <c r="A382" t="s">
        <v>1494</v>
      </c>
      <c r="B382" t="s">
        <v>1495</v>
      </c>
    </row>
    <row r="383" spans="1:2" x14ac:dyDescent="0.3">
      <c r="A383" t="s">
        <v>3251</v>
      </c>
      <c r="B383" t="s">
        <v>3381</v>
      </c>
    </row>
    <row r="384" spans="1:2" x14ac:dyDescent="0.3">
      <c r="A384" t="s">
        <v>3281</v>
      </c>
      <c r="B384" t="s">
        <v>3382</v>
      </c>
    </row>
    <row r="385" spans="1:2" x14ac:dyDescent="0.3">
      <c r="A385" t="s">
        <v>1496</v>
      </c>
      <c r="B385" t="s">
        <v>1497</v>
      </c>
    </row>
    <row r="386" spans="1:2" x14ac:dyDescent="0.3">
      <c r="A386" t="s">
        <v>1498</v>
      </c>
      <c r="B386" t="s">
        <v>1499</v>
      </c>
    </row>
    <row r="387" spans="1:2" x14ac:dyDescent="0.3">
      <c r="A387" t="s">
        <v>1500</v>
      </c>
      <c r="B387" t="s">
        <v>1501</v>
      </c>
    </row>
    <row r="388" spans="1:2" x14ac:dyDescent="0.3">
      <c r="A388" t="s">
        <v>162</v>
      </c>
      <c r="B388" t="s">
        <v>1502</v>
      </c>
    </row>
    <row r="389" spans="1:2" x14ac:dyDescent="0.3">
      <c r="A389" t="s">
        <v>3248</v>
      </c>
      <c r="B389" t="s">
        <v>3444</v>
      </c>
    </row>
    <row r="390" spans="1:2" x14ac:dyDescent="0.3">
      <c r="A390" t="s">
        <v>3990</v>
      </c>
      <c r="B390" t="s">
        <v>4007</v>
      </c>
    </row>
    <row r="391" spans="1:2" x14ac:dyDescent="0.3">
      <c r="A391" t="s">
        <v>4242</v>
      </c>
      <c r="B391" t="s">
        <v>4243</v>
      </c>
    </row>
    <row r="392" spans="1:2" x14ac:dyDescent="0.3">
      <c r="A392" t="s">
        <v>4662</v>
      </c>
      <c r="B392" t="s">
        <v>8321</v>
      </c>
    </row>
    <row r="393" spans="1:2" x14ac:dyDescent="0.3">
      <c r="A393" t="s">
        <v>3489</v>
      </c>
      <c r="B393" t="s">
        <v>3511</v>
      </c>
    </row>
    <row r="394" spans="1:2" x14ac:dyDescent="0.3">
      <c r="A394" t="s">
        <v>4020</v>
      </c>
      <c r="B394" t="s">
        <v>4021</v>
      </c>
    </row>
    <row r="395" spans="1:2" x14ac:dyDescent="0.3">
      <c r="A395" t="s">
        <v>3252</v>
      </c>
      <c r="B395" t="s">
        <v>3383</v>
      </c>
    </row>
    <row r="396" spans="1:2" x14ac:dyDescent="0.3">
      <c r="A396" t="s">
        <v>3490</v>
      </c>
      <c r="B396" t="s">
        <v>3512</v>
      </c>
    </row>
    <row r="397" spans="1:2" x14ac:dyDescent="0.3">
      <c r="A397" t="s">
        <v>4022</v>
      </c>
      <c r="B397" t="s">
        <v>4023</v>
      </c>
    </row>
    <row r="398" spans="1:2" x14ac:dyDescent="0.3">
      <c r="A398" t="s">
        <v>3255</v>
      </c>
      <c r="B398" t="s">
        <v>3384</v>
      </c>
    </row>
    <row r="399" spans="1:2" x14ac:dyDescent="0.3">
      <c r="A399" t="s">
        <v>4024</v>
      </c>
      <c r="B399" t="s">
        <v>4025</v>
      </c>
    </row>
    <row r="400" spans="1:2" x14ac:dyDescent="0.3">
      <c r="A400" t="s">
        <v>1006</v>
      </c>
      <c r="B400" t="s">
        <v>1503</v>
      </c>
    </row>
    <row r="401" spans="1:2" x14ac:dyDescent="0.3">
      <c r="A401" t="s">
        <v>3422</v>
      </c>
      <c r="B401" t="s">
        <v>1503</v>
      </c>
    </row>
    <row r="402" spans="1:2" x14ac:dyDescent="0.3">
      <c r="A402" t="s">
        <v>4026</v>
      </c>
      <c r="B402" t="s">
        <v>4027</v>
      </c>
    </row>
    <row r="403" spans="1:2" x14ac:dyDescent="0.3">
      <c r="A403" t="s">
        <v>3257</v>
      </c>
      <c r="B403" t="s">
        <v>3385</v>
      </c>
    </row>
    <row r="404" spans="1:2" x14ac:dyDescent="0.3">
      <c r="A404" t="s">
        <v>3272</v>
      </c>
      <c r="B404" t="s">
        <v>3395</v>
      </c>
    </row>
    <row r="405" spans="1:2" x14ac:dyDescent="0.3">
      <c r="A405" t="s">
        <v>3953</v>
      </c>
      <c r="B405" t="s">
        <v>3954</v>
      </c>
    </row>
    <row r="406" spans="1:2" x14ac:dyDescent="0.3">
      <c r="A406" t="s">
        <v>1010</v>
      </c>
      <c r="B406" t="s">
        <v>1504</v>
      </c>
    </row>
    <row r="407" spans="1:2" x14ac:dyDescent="0.3">
      <c r="A407" t="s">
        <v>3260</v>
      </c>
      <c r="B407" t="s">
        <v>3393</v>
      </c>
    </row>
    <row r="408" spans="1:2" x14ac:dyDescent="0.3">
      <c r="A408" t="s">
        <v>3273</v>
      </c>
      <c r="B408" t="s">
        <v>3394</v>
      </c>
    </row>
    <row r="409" spans="1:2" x14ac:dyDescent="0.3">
      <c r="A409" t="s">
        <v>3261</v>
      </c>
      <c r="B409" t="s">
        <v>3386</v>
      </c>
    </row>
    <row r="410" spans="1:2" x14ac:dyDescent="0.3">
      <c r="A410" t="s">
        <v>4602</v>
      </c>
      <c r="B410" t="s">
        <v>4603</v>
      </c>
    </row>
    <row r="411" spans="1:2" x14ac:dyDescent="0.3">
      <c r="A411" t="s">
        <v>3262</v>
      </c>
      <c r="B411" t="s">
        <v>3387</v>
      </c>
    </row>
    <row r="412" spans="1:2" x14ac:dyDescent="0.3">
      <c r="A412" t="s">
        <v>3263</v>
      </c>
      <c r="B412" t="s">
        <v>3392</v>
      </c>
    </row>
    <row r="413" spans="1:2" x14ac:dyDescent="0.3">
      <c r="A413" t="s">
        <v>3264</v>
      </c>
      <c r="B413" t="s">
        <v>3391</v>
      </c>
    </row>
    <row r="414" spans="1:2" x14ac:dyDescent="0.3">
      <c r="A414" t="s">
        <v>3269</v>
      </c>
      <c r="B414" t="s">
        <v>3449</v>
      </c>
    </row>
    <row r="415" spans="1:2" x14ac:dyDescent="0.3">
      <c r="A415" t="s">
        <v>990</v>
      </c>
      <c r="B415" t="s">
        <v>1505</v>
      </c>
    </row>
    <row r="416" spans="1:2" x14ac:dyDescent="0.3">
      <c r="A416" t="s">
        <v>3267</v>
      </c>
      <c r="B416" t="s">
        <v>3396</v>
      </c>
    </row>
    <row r="417" spans="1:2" x14ac:dyDescent="0.3">
      <c r="A417" t="s">
        <v>3266</v>
      </c>
      <c r="B417" t="s">
        <v>3388</v>
      </c>
    </row>
    <row r="418" spans="1:2" x14ac:dyDescent="0.3">
      <c r="A418" t="s">
        <v>3282</v>
      </c>
      <c r="B418" t="s">
        <v>3398</v>
      </c>
    </row>
    <row r="419" spans="1:2" x14ac:dyDescent="0.3">
      <c r="A419" t="s">
        <v>3492</v>
      </c>
      <c r="B419" t="s">
        <v>3510</v>
      </c>
    </row>
    <row r="420" spans="1:2" x14ac:dyDescent="0.3">
      <c r="A420" t="s">
        <v>3275</v>
      </c>
      <c r="B420" t="s">
        <v>3390</v>
      </c>
    </row>
    <row r="421" spans="1:2" x14ac:dyDescent="0.3">
      <c r="A421" t="s">
        <v>3276</v>
      </c>
      <c r="B421" t="s">
        <v>3389</v>
      </c>
    </row>
    <row r="422" spans="1:2" x14ac:dyDescent="0.3">
      <c r="A422" t="s">
        <v>3995</v>
      </c>
      <c r="B422" t="s">
        <v>1506</v>
      </c>
    </row>
    <row r="423" spans="1:2" x14ac:dyDescent="0.3">
      <c r="A423" t="s">
        <v>4019</v>
      </c>
      <c r="B423" t="s">
        <v>1506</v>
      </c>
    </row>
    <row r="424" spans="1:2" x14ac:dyDescent="0.3">
      <c r="A424" t="s">
        <v>1507</v>
      </c>
      <c r="B424" t="s">
        <v>1508</v>
      </c>
    </row>
    <row r="425" spans="1:2" x14ac:dyDescent="0.3">
      <c r="A425" t="s">
        <v>8363</v>
      </c>
      <c r="B425" t="s">
        <v>8364</v>
      </c>
    </row>
    <row r="426" spans="1:2" x14ac:dyDescent="0.3">
      <c r="A426" t="s">
        <v>1509</v>
      </c>
      <c r="B426" t="s">
        <v>1510</v>
      </c>
    </row>
    <row r="427" spans="1:2" x14ac:dyDescent="0.3">
      <c r="A427" t="s">
        <v>178</v>
      </c>
      <c r="B427" t="s">
        <v>1511</v>
      </c>
    </row>
    <row r="428" spans="1:2" x14ac:dyDescent="0.3">
      <c r="A428" t="s">
        <v>189</v>
      </c>
      <c r="B428" t="s">
        <v>1512</v>
      </c>
    </row>
    <row r="429" spans="1:2" x14ac:dyDescent="0.3">
      <c r="A429" t="s">
        <v>3416</v>
      </c>
      <c r="B429" t="s">
        <v>3417</v>
      </c>
    </row>
    <row r="430" spans="1:2" x14ac:dyDescent="0.3">
      <c r="A430" t="s">
        <v>4015</v>
      </c>
      <c r="B430" t="s">
        <v>4016</v>
      </c>
    </row>
    <row r="431" spans="1:2" x14ac:dyDescent="0.3">
      <c r="A431" t="s">
        <v>4199</v>
      </c>
      <c r="B431" t="s">
        <v>4244</v>
      </c>
    </row>
    <row r="432" spans="1:2" x14ac:dyDescent="0.3">
      <c r="A432" t="s">
        <v>4663</v>
      </c>
      <c r="B432" t="s">
        <v>8332</v>
      </c>
    </row>
    <row r="433" spans="1:2" x14ac:dyDescent="0.3">
      <c r="A433" t="s">
        <v>1513</v>
      </c>
      <c r="B433" t="s">
        <v>1514</v>
      </c>
    </row>
    <row r="434" spans="1:2" x14ac:dyDescent="0.3">
      <c r="A434" t="s">
        <v>202</v>
      </c>
      <c r="B434" t="s">
        <v>1515</v>
      </c>
    </row>
    <row r="435" spans="1:2" x14ac:dyDescent="0.3">
      <c r="A435" t="s">
        <v>203</v>
      </c>
      <c r="B435" t="s">
        <v>1515</v>
      </c>
    </row>
    <row r="436" spans="1:2" x14ac:dyDescent="0.3">
      <c r="A436" t="s">
        <v>3885</v>
      </c>
      <c r="B436" t="s">
        <v>3940</v>
      </c>
    </row>
    <row r="437" spans="1:2" x14ac:dyDescent="0.3">
      <c r="A437" t="s">
        <v>204</v>
      </c>
      <c r="B437" t="s">
        <v>1516</v>
      </c>
    </row>
    <row r="438" spans="1:2" x14ac:dyDescent="0.3">
      <c r="A438" t="s">
        <v>1517</v>
      </c>
      <c r="B438" t="s">
        <v>1518</v>
      </c>
    </row>
    <row r="439" spans="1:2" x14ac:dyDescent="0.3">
      <c r="A439" t="s">
        <v>1519</v>
      </c>
      <c r="B439" t="s">
        <v>1520</v>
      </c>
    </row>
    <row r="440" spans="1:2" x14ac:dyDescent="0.3">
      <c r="A440" t="s">
        <v>209</v>
      </c>
      <c r="B440" t="s">
        <v>1521</v>
      </c>
    </row>
    <row r="441" spans="1:2" x14ac:dyDescent="0.3">
      <c r="A441" t="s">
        <v>3428</v>
      </c>
      <c r="B441" t="s">
        <v>3429</v>
      </c>
    </row>
    <row r="442" spans="1:2" x14ac:dyDescent="0.3">
      <c r="A442" t="s">
        <v>4008</v>
      </c>
      <c r="B442" t="s">
        <v>4009</v>
      </c>
    </row>
    <row r="443" spans="1:2" x14ac:dyDescent="0.3">
      <c r="A443" t="s">
        <v>1522</v>
      </c>
      <c r="B443" t="s">
        <v>1523</v>
      </c>
    </row>
    <row r="444" spans="1:2" x14ac:dyDescent="0.3">
      <c r="A444" t="s">
        <v>4202</v>
      </c>
      <c r="B444" t="s">
        <v>4222</v>
      </c>
    </row>
    <row r="445" spans="1:2" x14ac:dyDescent="0.3">
      <c r="A445" t="s">
        <v>319</v>
      </c>
      <c r="B445" t="s">
        <v>1524</v>
      </c>
    </row>
    <row r="446" spans="1:2" x14ac:dyDescent="0.3">
      <c r="A446" t="s">
        <v>320</v>
      </c>
      <c r="B446" t="s">
        <v>1525</v>
      </c>
    </row>
    <row r="447" spans="1:2" x14ac:dyDescent="0.3">
      <c r="A447" t="s">
        <v>3265</v>
      </c>
      <c r="B447" t="s">
        <v>3425</v>
      </c>
    </row>
    <row r="448" spans="1:2" x14ac:dyDescent="0.3">
      <c r="A448" t="s">
        <v>4245</v>
      </c>
      <c r="B448" t="s">
        <v>4246</v>
      </c>
    </row>
    <row r="449" spans="1:2" x14ac:dyDescent="0.3">
      <c r="A449" t="s">
        <v>4664</v>
      </c>
      <c r="B449" t="s">
        <v>8320</v>
      </c>
    </row>
    <row r="450" spans="1:2" x14ac:dyDescent="0.3">
      <c r="A450" t="s">
        <v>1526</v>
      </c>
      <c r="B450" t="s">
        <v>1527</v>
      </c>
    </row>
    <row r="451" spans="1:2" x14ac:dyDescent="0.3">
      <c r="A451" t="s">
        <v>1528</v>
      </c>
      <c r="B451" t="s">
        <v>1529</v>
      </c>
    </row>
    <row r="452" spans="1:2" x14ac:dyDescent="0.3">
      <c r="A452" t="s">
        <v>4672</v>
      </c>
      <c r="B452" t="s">
        <v>8322</v>
      </c>
    </row>
    <row r="453" spans="1:2" x14ac:dyDescent="0.3">
      <c r="A453" t="s">
        <v>1530</v>
      </c>
      <c r="B453" t="s">
        <v>1531</v>
      </c>
    </row>
    <row r="454" spans="1:2" x14ac:dyDescent="0.3">
      <c r="A454" t="s">
        <v>4209</v>
      </c>
      <c r="B454" t="s">
        <v>4236</v>
      </c>
    </row>
    <row r="455" spans="1:2" x14ac:dyDescent="0.3">
      <c r="A455" t="s">
        <v>4658</v>
      </c>
      <c r="B455" t="s">
        <v>8319</v>
      </c>
    </row>
    <row r="456" spans="1:2" x14ac:dyDescent="0.3">
      <c r="A456" t="s">
        <v>1532</v>
      </c>
      <c r="B456" t="s">
        <v>1533</v>
      </c>
    </row>
    <row r="457" spans="1:2" x14ac:dyDescent="0.3">
      <c r="A457" t="s">
        <v>348</v>
      </c>
      <c r="B457" t="s">
        <v>3178</v>
      </c>
    </row>
    <row r="458" spans="1:2" x14ac:dyDescent="0.3">
      <c r="A458" t="s">
        <v>1025</v>
      </c>
      <c r="B458" t="s">
        <v>3180</v>
      </c>
    </row>
    <row r="459" spans="1:2" x14ac:dyDescent="0.3">
      <c r="A459" t="s">
        <v>3453</v>
      </c>
      <c r="B459" t="s">
        <v>3454</v>
      </c>
    </row>
    <row r="460" spans="1:2" x14ac:dyDescent="0.3">
      <c r="A460" t="s">
        <v>4346</v>
      </c>
      <c r="B460" t="s">
        <v>4352</v>
      </c>
    </row>
    <row r="461" spans="1:2" x14ac:dyDescent="0.3">
      <c r="A461" t="s">
        <v>8361</v>
      </c>
      <c r="B461" t="s">
        <v>8362</v>
      </c>
    </row>
    <row r="462" spans="1:2" x14ac:dyDescent="0.3">
      <c r="A462" t="s">
        <v>1535</v>
      </c>
      <c r="B462" t="s">
        <v>1536</v>
      </c>
    </row>
    <row r="463" spans="1:2" x14ac:dyDescent="0.3">
      <c r="A463" t="s">
        <v>1537</v>
      </c>
      <c r="B463" t="s">
        <v>1538</v>
      </c>
    </row>
    <row r="464" spans="1:2" x14ac:dyDescent="0.3">
      <c r="A464" t="s">
        <v>351</v>
      </c>
      <c r="B464" t="s">
        <v>1539</v>
      </c>
    </row>
    <row r="465" spans="1:2" x14ac:dyDescent="0.3">
      <c r="A465" t="s">
        <v>3432</v>
      </c>
      <c r="B465" t="s">
        <v>3433</v>
      </c>
    </row>
    <row r="466" spans="1:2" x14ac:dyDescent="0.3">
      <c r="A466" t="s">
        <v>4010</v>
      </c>
      <c r="B466" t="s">
        <v>4011</v>
      </c>
    </row>
    <row r="467" spans="1:2" x14ac:dyDescent="0.3">
      <c r="A467" t="s">
        <v>1540</v>
      </c>
      <c r="B467" t="s">
        <v>1541</v>
      </c>
    </row>
    <row r="468" spans="1:2" x14ac:dyDescent="0.3">
      <c r="A468" t="s">
        <v>1039</v>
      </c>
      <c r="B468" t="s">
        <v>3183</v>
      </c>
    </row>
    <row r="469" spans="1:2" x14ac:dyDescent="0.3">
      <c r="A469" t="s">
        <v>3451</v>
      </c>
      <c r="B469" t="s">
        <v>3452</v>
      </c>
    </row>
    <row r="470" spans="1:2" x14ac:dyDescent="0.3">
      <c r="A470" t="s">
        <v>4066</v>
      </c>
      <c r="B470" t="s">
        <v>4078</v>
      </c>
    </row>
    <row r="471" spans="1:2" x14ac:dyDescent="0.3">
      <c r="A471" t="s">
        <v>4281</v>
      </c>
      <c r="B471" t="s">
        <v>4282</v>
      </c>
    </row>
    <row r="472" spans="1:2" x14ac:dyDescent="0.3">
      <c r="A472" t="s">
        <v>381</v>
      </c>
      <c r="B472" t="s">
        <v>382</v>
      </c>
    </row>
    <row r="473" spans="1:2" x14ac:dyDescent="0.3">
      <c r="A473" t="s">
        <v>1542</v>
      </c>
      <c r="B473" t="s">
        <v>1543</v>
      </c>
    </row>
    <row r="474" spans="1:2" x14ac:dyDescent="0.3">
      <c r="A474" t="s">
        <v>1544</v>
      </c>
      <c r="B474" t="s">
        <v>1545</v>
      </c>
    </row>
    <row r="475" spans="1:2" x14ac:dyDescent="0.3">
      <c r="A475" t="s">
        <v>1546</v>
      </c>
      <c r="B475" t="s">
        <v>1547</v>
      </c>
    </row>
    <row r="476" spans="1:2" x14ac:dyDescent="0.3">
      <c r="A476" t="s">
        <v>3982</v>
      </c>
      <c r="B476" t="s">
        <v>1548</v>
      </c>
    </row>
    <row r="477" spans="1:2" x14ac:dyDescent="0.3">
      <c r="A477" t="s">
        <v>3986</v>
      </c>
      <c r="B477" t="s">
        <v>3987</v>
      </c>
    </row>
    <row r="478" spans="1:2" x14ac:dyDescent="0.3">
      <c r="A478" t="s">
        <v>1549</v>
      </c>
      <c r="B478" t="s">
        <v>1550</v>
      </c>
    </row>
    <row r="479" spans="1:2" x14ac:dyDescent="0.3">
      <c r="A479" t="s">
        <v>1551</v>
      </c>
      <c r="B479" t="s">
        <v>3375</v>
      </c>
    </row>
    <row r="480" spans="1:2" x14ac:dyDescent="0.3">
      <c r="A480" t="s">
        <v>3934</v>
      </c>
      <c r="B480" t="s">
        <v>3935</v>
      </c>
    </row>
    <row r="481" spans="1:2" x14ac:dyDescent="0.3">
      <c r="A481" t="s">
        <v>3932</v>
      </c>
      <c r="B481" t="s">
        <v>3933</v>
      </c>
    </row>
    <row r="482" spans="1:2" x14ac:dyDescent="0.3">
      <c r="A482" t="s">
        <v>3906</v>
      </c>
      <c r="B482" t="s">
        <v>3930</v>
      </c>
    </row>
    <row r="483" spans="1:2" x14ac:dyDescent="0.3">
      <c r="A483" t="s">
        <v>3910</v>
      </c>
      <c r="B483" t="s">
        <v>3931</v>
      </c>
    </row>
    <row r="484" spans="1:2" x14ac:dyDescent="0.3">
      <c r="A484" t="s">
        <v>3911</v>
      </c>
      <c r="B484" t="s">
        <v>3912</v>
      </c>
    </row>
    <row r="485" spans="1:2" x14ac:dyDescent="0.3">
      <c r="A485" t="s">
        <v>8378</v>
      </c>
      <c r="B485" t="s">
        <v>8379</v>
      </c>
    </row>
    <row r="486" spans="1:2" x14ac:dyDescent="0.3">
      <c r="A486" t="s">
        <v>3928</v>
      </c>
      <c r="B486" t="s">
        <v>3929</v>
      </c>
    </row>
    <row r="487" spans="1:2" x14ac:dyDescent="0.3">
      <c r="A487" t="s">
        <v>1552</v>
      </c>
      <c r="B487" t="s">
        <v>1553</v>
      </c>
    </row>
    <row r="488" spans="1:2" x14ac:dyDescent="0.3">
      <c r="A488" t="s">
        <v>1554</v>
      </c>
      <c r="B488" t="s">
        <v>1555</v>
      </c>
    </row>
    <row r="489" spans="1:2" x14ac:dyDescent="0.3">
      <c r="A489" t="s">
        <v>1556</v>
      </c>
      <c r="B489" t="s">
        <v>1557</v>
      </c>
    </row>
    <row r="490" spans="1:2" x14ac:dyDescent="0.3">
      <c r="A490" t="s">
        <v>1558</v>
      </c>
      <c r="B490" t="s">
        <v>1559</v>
      </c>
    </row>
    <row r="491" spans="1:2" x14ac:dyDescent="0.3">
      <c r="A491" t="s">
        <v>1560</v>
      </c>
      <c r="B491" t="s">
        <v>1561</v>
      </c>
    </row>
    <row r="492" spans="1:2" x14ac:dyDescent="0.3">
      <c r="A492" t="s">
        <v>1562</v>
      </c>
      <c r="B492" t="s">
        <v>1563</v>
      </c>
    </row>
    <row r="493" spans="1:2" x14ac:dyDescent="0.3">
      <c r="A493" t="s">
        <v>1564</v>
      </c>
      <c r="B493" t="s">
        <v>1565</v>
      </c>
    </row>
    <row r="494" spans="1:2" x14ac:dyDescent="0.3">
      <c r="A494" t="s">
        <v>1566</v>
      </c>
      <c r="B494" t="s">
        <v>1567</v>
      </c>
    </row>
    <row r="495" spans="1:2" x14ac:dyDescent="0.3">
      <c r="A495" t="s">
        <v>1568</v>
      </c>
      <c r="B495" t="s">
        <v>1569</v>
      </c>
    </row>
    <row r="496" spans="1:2" x14ac:dyDescent="0.3">
      <c r="A496" t="s">
        <v>3436</v>
      </c>
      <c r="B496" t="s">
        <v>3437</v>
      </c>
    </row>
    <row r="497" spans="1:2" x14ac:dyDescent="0.3">
      <c r="A497" t="s">
        <v>4079</v>
      </c>
      <c r="B497" t="s">
        <v>4080</v>
      </c>
    </row>
    <row r="498" spans="1:2" x14ac:dyDescent="0.3">
      <c r="A498" t="s">
        <v>1570</v>
      </c>
      <c r="B498" t="s">
        <v>1571</v>
      </c>
    </row>
    <row r="499" spans="1:2" x14ac:dyDescent="0.3">
      <c r="A499" t="s">
        <v>1572</v>
      </c>
      <c r="B499" t="s">
        <v>1573</v>
      </c>
    </row>
    <row r="500" spans="1:2" x14ac:dyDescent="0.3">
      <c r="A500" t="s">
        <v>1574</v>
      </c>
      <c r="B500" t="s">
        <v>1575</v>
      </c>
    </row>
    <row r="501" spans="1:2" x14ac:dyDescent="0.3">
      <c r="A501" t="s">
        <v>3946</v>
      </c>
      <c r="B501" t="s">
        <v>3947</v>
      </c>
    </row>
    <row r="502" spans="1:2" x14ac:dyDescent="0.3">
      <c r="A502" t="s">
        <v>3923</v>
      </c>
      <c r="B502" t="s">
        <v>3924</v>
      </c>
    </row>
    <row r="503" spans="1:2" x14ac:dyDescent="0.3">
      <c r="A503" t="s">
        <v>1576</v>
      </c>
      <c r="B503" t="s">
        <v>1577</v>
      </c>
    </row>
    <row r="504" spans="1:2" x14ac:dyDescent="0.3">
      <c r="A504" t="s">
        <v>1578</v>
      </c>
      <c r="B504" t="s">
        <v>1579</v>
      </c>
    </row>
    <row r="505" spans="1:2" x14ac:dyDescent="0.3">
      <c r="A505" t="s">
        <v>1580</v>
      </c>
      <c r="B505" t="s">
        <v>1581</v>
      </c>
    </row>
    <row r="506" spans="1:2" x14ac:dyDescent="0.3">
      <c r="A506" t="s">
        <v>1582</v>
      </c>
      <c r="B506" t="s">
        <v>1583</v>
      </c>
    </row>
    <row r="507" spans="1:2" x14ac:dyDescent="0.3">
      <c r="A507" t="s">
        <v>352</v>
      </c>
      <c r="B507" t="s">
        <v>1584</v>
      </c>
    </row>
    <row r="508" spans="1:2" x14ac:dyDescent="0.3">
      <c r="A508" t="s">
        <v>1585</v>
      </c>
      <c r="B508" t="s">
        <v>1586</v>
      </c>
    </row>
    <row r="509" spans="1:2" x14ac:dyDescent="0.3">
      <c r="A509" t="s">
        <v>1587</v>
      </c>
      <c r="B509" t="s">
        <v>1588</v>
      </c>
    </row>
    <row r="510" spans="1:2" x14ac:dyDescent="0.3">
      <c r="A510" t="s">
        <v>3988</v>
      </c>
      <c r="B510" t="s">
        <v>3989</v>
      </c>
    </row>
    <row r="511" spans="1:2" x14ac:dyDescent="0.3">
      <c r="A511" t="s">
        <v>4247</v>
      </c>
      <c r="B511" t="s">
        <v>4248</v>
      </c>
    </row>
    <row r="512" spans="1:2" x14ac:dyDescent="0.3">
      <c r="A512" t="s">
        <v>1589</v>
      </c>
      <c r="B512" t="s">
        <v>1590</v>
      </c>
    </row>
    <row r="513" spans="1:2" x14ac:dyDescent="0.3">
      <c r="A513" t="s">
        <v>1591</v>
      </c>
      <c r="B513" t="s">
        <v>1592</v>
      </c>
    </row>
    <row r="514" spans="1:2" x14ac:dyDescent="0.3">
      <c r="A514" t="s">
        <v>1593</v>
      </c>
      <c r="B514" t="s">
        <v>1594</v>
      </c>
    </row>
    <row r="515" spans="1:2" x14ac:dyDescent="0.3">
      <c r="A515" t="s">
        <v>1595</v>
      </c>
      <c r="B515" t="s">
        <v>1596</v>
      </c>
    </row>
    <row r="516" spans="1:2" x14ac:dyDescent="0.3">
      <c r="A516" t="s">
        <v>1597</v>
      </c>
      <c r="B516" t="s">
        <v>1598</v>
      </c>
    </row>
    <row r="517" spans="1:2" x14ac:dyDescent="0.3">
      <c r="A517" t="s">
        <v>1599</v>
      </c>
      <c r="B517" t="s">
        <v>1600</v>
      </c>
    </row>
    <row r="518" spans="1:2" x14ac:dyDescent="0.3">
      <c r="A518" t="s">
        <v>1601</v>
      </c>
      <c r="B518" t="s">
        <v>1602</v>
      </c>
    </row>
    <row r="519" spans="1:2" x14ac:dyDescent="0.3">
      <c r="A519" t="s">
        <v>1603</v>
      </c>
      <c r="B519" t="s">
        <v>1604</v>
      </c>
    </row>
    <row r="520" spans="1:2" x14ac:dyDescent="0.3">
      <c r="A520" t="s">
        <v>1605</v>
      </c>
      <c r="B520" t="s">
        <v>1606</v>
      </c>
    </row>
    <row r="521" spans="1:2" x14ac:dyDescent="0.3">
      <c r="A521" t="s">
        <v>1607</v>
      </c>
      <c r="B521" t="s">
        <v>1608</v>
      </c>
    </row>
    <row r="522" spans="1:2" x14ac:dyDescent="0.3">
      <c r="A522" t="s">
        <v>1609</v>
      </c>
      <c r="B522" t="s">
        <v>1610</v>
      </c>
    </row>
    <row r="523" spans="1:2" x14ac:dyDescent="0.3">
      <c r="A523" t="s">
        <v>1611</v>
      </c>
      <c r="B523" t="s">
        <v>1612</v>
      </c>
    </row>
    <row r="524" spans="1:2" x14ac:dyDescent="0.3">
      <c r="A524" t="s">
        <v>1613</v>
      </c>
      <c r="B524" t="s">
        <v>1614</v>
      </c>
    </row>
    <row r="525" spans="1:2" x14ac:dyDescent="0.3">
      <c r="A525" t="s">
        <v>1615</v>
      </c>
      <c r="B525" t="s">
        <v>1616</v>
      </c>
    </row>
    <row r="526" spans="1:2" x14ac:dyDescent="0.3">
      <c r="A526" t="s">
        <v>1617</v>
      </c>
      <c r="B526" t="s">
        <v>1618</v>
      </c>
    </row>
    <row r="527" spans="1:2" x14ac:dyDescent="0.3">
      <c r="A527" t="s">
        <v>1619</v>
      </c>
      <c r="B527" t="s">
        <v>1620</v>
      </c>
    </row>
    <row r="528" spans="1:2" x14ac:dyDescent="0.3">
      <c r="A528" t="s">
        <v>1621</v>
      </c>
      <c r="B528" t="s">
        <v>1622</v>
      </c>
    </row>
    <row r="529" spans="1:2" x14ac:dyDescent="0.3">
      <c r="A529" t="s">
        <v>3438</v>
      </c>
      <c r="B529" t="s">
        <v>3439</v>
      </c>
    </row>
    <row r="530" spans="1:2" x14ac:dyDescent="0.3">
      <c r="A530" t="s">
        <v>1623</v>
      </c>
      <c r="B530" t="s">
        <v>1624</v>
      </c>
    </row>
    <row r="531" spans="1:2" x14ac:dyDescent="0.3">
      <c r="A531" t="s">
        <v>950</v>
      </c>
      <c r="B531" t="s">
        <v>1625</v>
      </c>
    </row>
    <row r="532" spans="1:2" x14ac:dyDescent="0.3">
      <c r="A532" t="s">
        <v>5823</v>
      </c>
      <c r="B532" t="s">
        <v>8301</v>
      </c>
    </row>
    <row r="533" spans="1:2" x14ac:dyDescent="0.3">
      <c r="A533" t="s">
        <v>8349</v>
      </c>
      <c r="B533" t="s">
        <v>8350</v>
      </c>
    </row>
    <row r="534" spans="1:2" x14ac:dyDescent="0.3">
      <c r="A534" t="s">
        <v>4673</v>
      </c>
      <c r="B534" t="s">
        <v>8351</v>
      </c>
    </row>
    <row r="535" spans="1:2" x14ac:dyDescent="0.3">
      <c r="A535" t="s">
        <v>4659</v>
      </c>
      <c r="B535" t="s">
        <v>8290</v>
      </c>
    </row>
    <row r="536" spans="1:2" x14ac:dyDescent="0.3">
      <c r="A536" t="s">
        <v>1036</v>
      </c>
      <c r="B536" t="s">
        <v>3179</v>
      </c>
    </row>
    <row r="537" spans="1:2" x14ac:dyDescent="0.3">
      <c r="A537" t="s">
        <v>1019</v>
      </c>
      <c r="B537" t="s">
        <v>1627</v>
      </c>
    </row>
    <row r="538" spans="1:2" x14ac:dyDescent="0.3">
      <c r="A538" t="s">
        <v>4251</v>
      </c>
      <c r="B538" t="s">
        <v>4252</v>
      </c>
    </row>
    <row r="539" spans="1:2" x14ac:dyDescent="0.3">
      <c r="A539" t="s">
        <v>1628</v>
      </c>
      <c r="B539" t="s">
        <v>1629</v>
      </c>
    </row>
    <row r="540" spans="1:2" x14ac:dyDescent="0.3">
      <c r="A540" t="s">
        <v>3579</v>
      </c>
      <c r="B540" t="s">
        <v>3590</v>
      </c>
    </row>
    <row r="541" spans="1:2" x14ac:dyDescent="0.3">
      <c r="A541" t="s">
        <v>1630</v>
      </c>
      <c r="B541" t="s">
        <v>1631</v>
      </c>
    </row>
    <row r="542" spans="1:2" x14ac:dyDescent="0.3">
      <c r="A542" t="s">
        <v>1046</v>
      </c>
      <c r="B542" t="s">
        <v>3192</v>
      </c>
    </row>
    <row r="543" spans="1:2" x14ac:dyDescent="0.3">
      <c r="A543" t="s">
        <v>97</v>
      </c>
      <c r="B543" t="s">
        <v>1632</v>
      </c>
    </row>
    <row r="544" spans="1:2" x14ac:dyDescent="0.3">
      <c r="A544" t="s">
        <v>1633</v>
      </c>
      <c r="B544" t="s">
        <v>1632</v>
      </c>
    </row>
    <row r="545" spans="1:2" x14ac:dyDescent="0.3">
      <c r="A545" t="s">
        <v>4499</v>
      </c>
      <c r="B545" t="s">
        <v>4049</v>
      </c>
    </row>
    <row r="546" spans="1:2" x14ac:dyDescent="0.3">
      <c r="A546" t="s">
        <v>4631</v>
      </c>
      <c r="B546" t="s">
        <v>4632</v>
      </c>
    </row>
    <row r="547" spans="1:2" x14ac:dyDescent="0.3">
      <c r="A547" t="s">
        <v>1634</v>
      </c>
      <c r="B547" t="s">
        <v>1635</v>
      </c>
    </row>
    <row r="548" spans="1:2" x14ac:dyDescent="0.3">
      <c r="A548" t="s">
        <v>3172</v>
      </c>
      <c r="B548" t="s">
        <v>3210</v>
      </c>
    </row>
    <row r="549" spans="1:2" x14ac:dyDescent="0.3">
      <c r="A549" t="s">
        <v>358</v>
      </c>
      <c r="B549" t="s">
        <v>1636</v>
      </c>
    </row>
    <row r="550" spans="1:2" x14ac:dyDescent="0.3">
      <c r="A550" t="s">
        <v>3239</v>
      </c>
      <c r="B550" t="s">
        <v>3240</v>
      </c>
    </row>
    <row r="551" spans="1:2" x14ac:dyDescent="0.3">
      <c r="A551" t="s">
        <v>3413</v>
      </c>
      <c r="B551" t="s">
        <v>3414</v>
      </c>
    </row>
    <row r="552" spans="1:2" x14ac:dyDescent="0.3">
      <c r="A552" t="s">
        <v>3430</v>
      </c>
      <c r="B552" t="s">
        <v>3431</v>
      </c>
    </row>
    <row r="553" spans="1:2" x14ac:dyDescent="0.3">
      <c r="A553" t="s">
        <v>1637</v>
      </c>
      <c r="B553" t="s">
        <v>1638</v>
      </c>
    </row>
    <row r="554" spans="1:2" x14ac:dyDescent="0.3">
      <c r="A554" t="s">
        <v>1639</v>
      </c>
      <c r="B554" t="s">
        <v>1640</v>
      </c>
    </row>
    <row r="555" spans="1:2" x14ac:dyDescent="0.3">
      <c r="A555" t="s">
        <v>1641</v>
      </c>
      <c r="B555" t="s">
        <v>1642</v>
      </c>
    </row>
    <row r="556" spans="1:2" x14ac:dyDescent="0.3">
      <c r="A556" t="s">
        <v>1038</v>
      </c>
      <c r="B556" t="s">
        <v>1643</v>
      </c>
    </row>
    <row r="557" spans="1:2" x14ac:dyDescent="0.3">
      <c r="A557" t="s">
        <v>1644</v>
      </c>
      <c r="B557" t="s">
        <v>1645</v>
      </c>
    </row>
    <row r="558" spans="1:2" x14ac:dyDescent="0.3">
      <c r="A558" t="s">
        <v>1646</v>
      </c>
      <c r="B558" t="s">
        <v>1645</v>
      </c>
    </row>
    <row r="559" spans="1:2" x14ac:dyDescent="0.3">
      <c r="A559" t="s">
        <v>98</v>
      </c>
      <c r="B559" t="s">
        <v>1647</v>
      </c>
    </row>
    <row r="560" spans="1:2" x14ac:dyDescent="0.3">
      <c r="A560" t="s">
        <v>1648</v>
      </c>
      <c r="B560" t="s">
        <v>1649</v>
      </c>
    </row>
    <row r="561" spans="1:2" x14ac:dyDescent="0.3">
      <c r="A561" t="s">
        <v>1650</v>
      </c>
      <c r="B561" t="s">
        <v>1651</v>
      </c>
    </row>
    <row r="562" spans="1:2" x14ac:dyDescent="0.3">
      <c r="A562" t="s">
        <v>1105</v>
      </c>
      <c r="B562" t="s">
        <v>1652</v>
      </c>
    </row>
    <row r="563" spans="1:2" x14ac:dyDescent="0.3">
      <c r="A563" t="s">
        <v>99</v>
      </c>
      <c r="B563" t="s">
        <v>4272</v>
      </c>
    </row>
    <row r="564" spans="1:2" x14ac:dyDescent="0.3">
      <c r="A564" t="s">
        <v>100</v>
      </c>
      <c r="B564" t="s">
        <v>1653</v>
      </c>
    </row>
    <row r="565" spans="1:2" x14ac:dyDescent="0.3">
      <c r="A565" t="s">
        <v>3897</v>
      </c>
      <c r="B565" t="s">
        <v>3909</v>
      </c>
    </row>
    <row r="566" spans="1:2" x14ac:dyDescent="0.3">
      <c r="A566" t="s">
        <v>1654</v>
      </c>
      <c r="B566" t="s">
        <v>1655</v>
      </c>
    </row>
    <row r="567" spans="1:2" x14ac:dyDescent="0.3">
      <c r="A567" t="s">
        <v>951</v>
      </c>
      <c r="B567" t="s">
        <v>1656</v>
      </c>
    </row>
    <row r="568" spans="1:2" x14ac:dyDescent="0.3">
      <c r="A568" t="s">
        <v>101</v>
      </c>
      <c r="B568" t="s">
        <v>8296</v>
      </c>
    </row>
    <row r="569" spans="1:2" x14ac:dyDescent="0.3">
      <c r="A569" t="s">
        <v>1657</v>
      </c>
      <c r="B569" t="s">
        <v>1658</v>
      </c>
    </row>
    <row r="570" spans="1:2" x14ac:dyDescent="0.3">
      <c r="A570" t="s">
        <v>3400</v>
      </c>
      <c r="B570" t="s">
        <v>3401</v>
      </c>
    </row>
    <row r="571" spans="1:2" x14ac:dyDescent="0.3">
      <c r="A571" t="s">
        <v>4582</v>
      </c>
      <c r="B571" t="s">
        <v>4583</v>
      </c>
    </row>
    <row r="572" spans="1:2" x14ac:dyDescent="0.3">
      <c r="A572" t="s">
        <v>4584</v>
      </c>
      <c r="B572" t="s">
        <v>4585</v>
      </c>
    </row>
    <row r="573" spans="1:2" x14ac:dyDescent="0.3">
      <c r="A573" t="s">
        <v>4586</v>
      </c>
      <c r="B573" t="s">
        <v>4587</v>
      </c>
    </row>
    <row r="574" spans="1:2" x14ac:dyDescent="0.3">
      <c r="A574" t="s">
        <v>4226</v>
      </c>
      <c r="B574" t="s">
        <v>4227</v>
      </c>
    </row>
    <row r="575" spans="1:2" x14ac:dyDescent="0.3">
      <c r="A575" t="s">
        <v>1106</v>
      </c>
      <c r="B575" t="s">
        <v>1659</v>
      </c>
    </row>
    <row r="576" spans="1:2" x14ac:dyDescent="0.3">
      <c r="A576" t="s">
        <v>1007</v>
      </c>
      <c r="B576" t="s">
        <v>1660</v>
      </c>
    </row>
    <row r="577" spans="1:2" x14ac:dyDescent="0.3">
      <c r="A577" t="s">
        <v>1661</v>
      </c>
      <c r="B577" t="s">
        <v>1662</v>
      </c>
    </row>
    <row r="578" spans="1:2" x14ac:dyDescent="0.3">
      <c r="A578" t="s">
        <v>102</v>
      </c>
      <c r="B578" t="s">
        <v>1663</v>
      </c>
    </row>
    <row r="579" spans="1:2" x14ac:dyDescent="0.3">
      <c r="A579" t="s">
        <v>1107</v>
      </c>
      <c r="B579" t="s">
        <v>1664</v>
      </c>
    </row>
    <row r="580" spans="1:2" x14ac:dyDescent="0.3">
      <c r="A580" t="s">
        <v>1020</v>
      </c>
      <c r="B580" t="s">
        <v>1665</v>
      </c>
    </row>
    <row r="581" spans="1:2" x14ac:dyDescent="0.3">
      <c r="A581" t="s">
        <v>1666</v>
      </c>
      <c r="B581" t="s">
        <v>1667</v>
      </c>
    </row>
    <row r="582" spans="1:2" x14ac:dyDescent="0.3">
      <c r="A582" t="s">
        <v>1668</v>
      </c>
      <c r="B582" t="s">
        <v>1669</v>
      </c>
    </row>
    <row r="583" spans="1:2" x14ac:dyDescent="0.3">
      <c r="A583" t="s">
        <v>1670</v>
      </c>
      <c r="B583" t="s">
        <v>1671</v>
      </c>
    </row>
    <row r="584" spans="1:2" x14ac:dyDescent="0.3">
      <c r="A584" t="s">
        <v>3944</v>
      </c>
      <c r="B584" t="s">
        <v>3945</v>
      </c>
    </row>
    <row r="585" spans="1:2" x14ac:dyDescent="0.3">
      <c r="A585" t="s">
        <v>1672</v>
      </c>
      <c r="B585" t="s">
        <v>1439</v>
      </c>
    </row>
    <row r="586" spans="1:2" x14ac:dyDescent="0.3">
      <c r="A586" t="s">
        <v>1673</v>
      </c>
      <c r="B586" t="s">
        <v>1674</v>
      </c>
    </row>
    <row r="587" spans="1:2" x14ac:dyDescent="0.3">
      <c r="A587" t="s">
        <v>1675</v>
      </c>
      <c r="B587" t="s">
        <v>1676</v>
      </c>
    </row>
    <row r="588" spans="1:2" x14ac:dyDescent="0.3">
      <c r="A588" t="s">
        <v>3202</v>
      </c>
      <c r="B588" t="s">
        <v>3203</v>
      </c>
    </row>
    <row r="589" spans="1:2" x14ac:dyDescent="0.3">
      <c r="A589" t="s">
        <v>3204</v>
      </c>
      <c r="B589" t="s">
        <v>3205</v>
      </c>
    </row>
    <row r="590" spans="1:2" x14ac:dyDescent="0.3">
      <c r="A590" t="s">
        <v>3206</v>
      </c>
      <c r="B590" t="s">
        <v>3207</v>
      </c>
    </row>
    <row r="591" spans="1:2" x14ac:dyDescent="0.3">
      <c r="A591" t="s">
        <v>3942</v>
      </c>
      <c r="B591" t="s">
        <v>3943</v>
      </c>
    </row>
    <row r="592" spans="1:2" x14ac:dyDescent="0.3">
      <c r="A592" t="s">
        <v>3208</v>
      </c>
      <c r="B592" t="s">
        <v>3209</v>
      </c>
    </row>
    <row r="593" spans="1:2" x14ac:dyDescent="0.3">
      <c r="A593" t="s">
        <v>4150</v>
      </c>
      <c r="B593" t="s">
        <v>4151</v>
      </c>
    </row>
    <row r="594" spans="1:2" x14ac:dyDescent="0.3">
      <c r="A594" t="s">
        <v>4147</v>
      </c>
      <c r="B594" t="s">
        <v>4148</v>
      </c>
    </row>
    <row r="595" spans="1:2" x14ac:dyDescent="0.3">
      <c r="A595" t="s">
        <v>4681</v>
      </c>
      <c r="B595" t="s">
        <v>8329</v>
      </c>
    </row>
    <row r="596" spans="1:2" x14ac:dyDescent="0.3">
      <c r="A596" t="s">
        <v>4237</v>
      </c>
      <c r="B596" t="s">
        <v>1678</v>
      </c>
    </row>
    <row r="597" spans="1:2" x14ac:dyDescent="0.3">
      <c r="A597" t="s">
        <v>1677</v>
      </c>
      <c r="B597" t="s">
        <v>1678</v>
      </c>
    </row>
    <row r="598" spans="1:2" x14ac:dyDescent="0.3">
      <c r="A598" t="s">
        <v>4275</v>
      </c>
      <c r="B598" t="s">
        <v>4276</v>
      </c>
    </row>
    <row r="599" spans="1:2" x14ac:dyDescent="0.3">
      <c r="A599" t="s">
        <v>1679</v>
      </c>
      <c r="B599" t="s">
        <v>1680</v>
      </c>
    </row>
    <row r="600" spans="1:2" x14ac:dyDescent="0.3">
      <c r="A600" t="s">
        <v>988</v>
      </c>
      <c r="B600" t="s">
        <v>1681</v>
      </c>
    </row>
    <row r="601" spans="1:2" x14ac:dyDescent="0.3">
      <c r="A601" t="s">
        <v>4264</v>
      </c>
      <c r="B601" t="s">
        <v>4277</v>
      </c>
    </row>
    <row r="602" spans="1:2" x14ac:dyDescent="0.3">
      <c r="A602" t="s">
        <v>103</v>
      </c>
      <c r="B602" t="s">
        <v>1682</v>
      </c>
    </row>
    <row r="603" spans="1:2" x14ac:dyDescent="0.3">
      <c r="A603" t="s">
        <v>104</v>
      </c>
      <c r="B603" t="s">
        <v>1683</v>
      </c>
    </row>
    <row r="604" spans="1:2" x14ac:dyDescent="0.3">
      <c r="A604" t="s">
        <v>1051</v>
      </c>
      <c r="B604" t="s">
        <v>3195</v>
      </c>
    </row>
    <row r="605" spans="1:2" x14ac:dyDescent="0.3">
      <c r="A605" t="s">
        <v>4265</v>
      </c>
      <c r="B605" t="s">
        <v>4581</v>
      </c>
    </row>
    <row r="606" spans="1:2" x14ac:dyDescent="0.3">
      <c r="A606" t="s">
        <v>3565</v>
      </c>
      <c r="B606" t="s">
        <v>3575</v>
      </c>
    </row>
    <row r="607" spans="1:2" x14ac:dyDescent="0.3">
      <c r="A607" t="s">
        <v>3377</v>
      </c>
      <c r="B607" t="s">
        <v>1441</v>
      </c>
    </row>
    <row r="608" spans="1:2" x14ac:dyDescent="0.3">
      <c r="A608" t="s">
        <v>4060</v>
      </c>
      <c r="B608" t="s">
        <v>4082</v>
      </c>
    </row>
    <row r="609" spans="1:2" x14ac:dyDescent="0.3">
      <c r="A609" t="s">
        <v>4041</v>
      </c>
      <c r="B609" t="s">
        <v>4053</v>
      </c>
    </row>
    <row r="610" spans="1:2" x14ac:dyDescent="0.3">
      <c r="A610" t="s">
        <v>3513</v>
      </c>
      <c r="B610" t="s">
        <v>3514</v>
      </c>
    </row>
    <row r="611" spans="1:2" x14ac:dyDescent="0.3">
      <c r="A611" t="s">
        <v>4624</v>
      </c>
      <c r="B611" t="s">
        <v>4625</v>
      </c>
    </row>
    <row r="612" spans="1:2" x14ac:dyDescent="0.3">
      <c r="A612" t="s">
        <v>4061</v>
      </c>
      <c r="B612" t="s">
        <v>4083</v>
      </c>
    </row>
    <row r="613" spans="1:2" x14ac:dyDescent="0.3">
      <c r="A613" t="s">
        <v>4160</v>
      </c>
      <c r="B613" t="s">
        <v>4225</v>
      </c>
    </row>
    <row r="614" spans="1:2" x14ac:dyDescent="0.3">
      <c r="A614" t="s">
        <v>3405</v>
      </c>
      <c r="B614" t="s">
        <v>3245</v>
      </c>
    </row>
    <row r="615" spans="1:2" x14ac:dyDescent="0.3">
      <c r="A615" t="s">
        <v>954</v>
      </c>
      <c r="B615" t="s">
        <v>1684</v>
      </c>
    </row>
    <row r="616" spans="1:2" x14ac:dyDescent="0.3">
      <c r="A616" t="s">
        <v>1685</v>
      </c>
      <c r="B616" t="s">
        <v>1686</v>
      </c>
    </row>
    <row r="617" spans="1:2" x14ac:dyDescent="0.3">
      <c r="A617" t="s">
        <v>1687</v>
      </c>
      <c r="B617" t="s">
        <v>1688</v>
      </c>
    </row>
    <row r="618" spans="1:2" x14ac:dyDescent="0.3">
      <c r="A618" t="s">
        <v>4454</v>
      </c>
      <c r="B618" t="s">
        <v>4455</v>
      </c>
    </row>
    <row r="619" spans="1:2" x14ac:dyDescent="0.3">
      <c r="A619" t="s">
        <v>330</v>
      </c>
      <c r="B619" t="s">
        <v>1689</v>
      </c>
    </row>
    <row r="620" spans="1:2" x14ac:dyDescent="0.3">
      <c r="A620" t="s">
        <v>3442</v>
      </c>
      <c r="B620" t="s">
        <v>3443</v>
      </c>
    </row>
    <row r="621" spans="1:2" x14ac:dyDescent="0.3">
      <c r="A621" t="s">
        <v>4075</v>
      </c>
      <c r="B621" t="s">
        <v>4076</v>
      </c>
    </row>
    <row r="622" spans="1:2" x14ac:dyDescent="0.3">
      <c r="A622" t="s">
        <v>1690</v>
      </c>
      <c r="B622" t="s">
        <v>1691</v>
      </c>
    </row>
    <row r="623" spans="1:2" x14ac:dyDescent="0.3">
      <c r="A623" t="s">
        <v>1692</v>
      </c>
      <c r="B623" t="s">
        <v>1693</v>
      </c>
    </row>
    <row r="624" spans="1:2" x14ac:dyDescent="0.3">
      <c r="A624" t="s">
        <v>331</v>
      </c>
      <c r="B624" t="s">
        <v>1694</v>
      </c>
    </row>
    <row r="625" spans="1:2" x14ac:dyDescent="0.3">
      <c r="A625" t="s">
        <v>332</v>
      </c>
      <c r="B625" t="s">
        <v>1695</v>
      </c>
    </row>
    <row r="626" spans="1:2" x14ac:dyDescent="0.3">
      <c r="A626" t="s">
        <v>1696</v>
      </c>
      <c r="B626" t="s">
        <v>1697</v>
      </c>
    </row>
    <row r="627" spans="1:2" x14ac:dyDescent="0.3">
      <c r="A627" t="s">
        <v>1698</v>
      </c>
      <c r="B627" t="s">
        <v>1699</v>
      </c>
    </row>
    <row r="628" spans="1:2" x14ac:dyDescent="0.3">
      <c r="A628" t="s">
        <v>1700</v>
      </c>
      <c r="B628" t="s">
        <v>1701</v>
      </c>
    </row>
    <row r="629" spans="1:2" x14ac:dyDescent="0.3">
      <c r="A629" t="s">
        <v>333</v>
      </c>
      <c r="B629" t="s">
        <v>1702</v>
      </c>
    </row>
    <row r="630" spans="1:2" x14ac:dyDescent="0.3">
      <c r="A630" t="s">
        <v>1703</v>
      </c>
      <c r="B630" t="s">
        <v>1704</v>
      </c>
    </row>
    <row r="631" spans="1:2" x14ac:dyDescent="0.3">
      <c r="A631" t="s">
        <v>334</v>
      </c>
      <c r="B631" t="s">
        <v>1705</v>
      </c>
    </row>
    <row r="632" spans="1:2" x14ac:dyDescent="0.3">
      <c r="A632" t="s">
        <v>1706</v>
      </c>
      <c r="B632" t="s">
        <v>1707</v>
      </c>
    </row>
    <row r="633" spans="1:2" x14ac:dyDescent="0.3">
      <c r="A633" t="s">
        <v>1708</v>
      </c>
      <c r="B633" t="s">
        <v>1709</v>
      </c>
    </row>
    <row r="634" spans="1:2" x14ac:dyDescent="0.3">
      <c r="A634" t="s">
        <v>1710</v>
      </c>
      <c r="B634" t="s">
        <v>1711</v>
      </c>
    </row>
    <row r="635" spans="1:2" x14ac:dyDescent="0.3">
      <c r="A635" t="s">
        <v>1712</v>
      </c>
      <c r="B635" t="s">
        <v>1713</v>
      </c>
    </row>
    <row r="636" spans="1:2" x14ac:dyDescent="0.3">
      <c r="A636" t="s">
        <v>335</v>
      </c>
      <c r="B636" t="s">
        <v>336</v>
      </c>
    </row>
    <row r="637" spans="1:2" x14ac:dyDescent="0.3">
      <c r="A637" t="s">
        <v>341</v>
      </c>
      <c r="B637" t="s">
        <v>1714</v>
      </c>
    </row>
    <row r="638" spans="1:2" x14ac:dyDescent="0.3">
      <c r="A638" t="s">
        <v>3455</v>
      </c>
      <c r="B638" t="s">
        <v>3456</v>
      </c>
    </row>
    <row r="639" spans="1:2" x14ac:dyDescent="0.3">
      <c r="A639" t="s">
        <v>342</v>
      </c>
      <c r="B639" t="s">
        <v>1715</v>
      </c>
    </row>
    <row r="640" spans="1:2" x14ac:dyDescent="0.3">
      <c r="A640" t="s">
        <v>3445</v>
      </c>
      <c r="B640" t="s">
        <v>3446</v>
      </c>
    </row>
    <row r="641" spans="1:2" x14ac:dyDescent="0.3">
      <c r="A641" t="s">
        <v>4068</v>
      </c>
      <c r="B641" t="s">
        <v>4081</v>
      </c>
    </row>
    <row r="642" spans="1:2" x14ac:dyDescent="0.3">
      <c r="A642" t="s">
        <v>8338</v>
      </c>
      <c r="B642" t="s">
        <v>8339</v>
      </c>
    </row>
    <row r="643" spans="1:2" x14ac:dyDescent="0.3">
      <c r="A643" t="s">
        <v>8293</v>
      </c>
      <c r="B643" t="s">
        <v>8294</v>
      </c>
    </row>
    <row r="644" spans="1:2" x14ac:dyDescent="0.3">
      <c r="A644" t="s">
        <v>1716</v>
      </c>
      <c r="B644" t="s">
        <v>1717</v>
      </c>
    </row>
    <row r="645" spans="1:2" x14ac:dyDescent="0.3">
      <c r="A645" t="s">
        <v>8340</v>
      </c>
      <c r="B645" t="s">
        <v>8341</v>
      </c>
    </row>
    <row r="646" spans="1:2" x14ac:dyDescent="0.3">
      <c r="A646" t="s">
        <v>4696</v>
      </c>
      <c r="B646" t="s">
        <v>8292</v>
      </c>
    </row>
    <row r="647" spans="1:2" x14ac:dyDescent="0.3">
      <c r="A647" t="s">
        <v>1719</v>
      </c>
      <c r="B647" t="s">
        <v>1718</v>
      </c>
    </row>
    <row r="648" spans="1:2" x14ac:dyDescent="0.3">
      <c r="A648" t="s">
        <v>1720</v>
      </c>
      <c r="B648" t="s">
        <v>1721</v>
      </c>
    </row>
    <row r="649" spans="1:2" x14ac:dyDescent="0.3">
      <c r="A649" t="s">
        <v>1722</v>
      </c>
      <c r="B649" t="s">
        <v>1723</v>
      </c>
    </row>
    <row r="650" spans="1:2" x14ac:dyDescent="0.3">
      <c r="A650" t="s">
        <v>3457</v>
      </c>
      <c r="B650" t="s">
        <v>3458</v>
      </c>
    </row>
    <row r="651" spans="1:2" x14ac:dyDescent="0.3">
      <c r="A651" t="s">
        <v>3376</v>
      </c>
      <c r="B651" t="s">
        <v>1442</v>
      </c>
    </row>
    <row r="652" spans="1:2" x14ac:dyDescent="0.3">
      <c r="A652" t="s">
        <v>1724</v>
      </c>
      <c r="B652" t="s">
        <v>1725</v>
      </c>
    </row>
    <row r="653" spans="1:2" x14ac:dyDescent="0.3">
      <c r="A653" t="s">
        <v>3591</v>
      </c>
      <c r="B653" t="s">
        <v>3592</v>
      </c>
    </row>
    <row r="654" spans="1:2" x14ac:dyDescent="0.3">
      <c r="A654" t="s">
        <v>4249</v>
      </c>
      <c r="B654" t="s">
        <v>4250</v>
      </c>
    </row>
    <row r="655" spans="1:2" x14ac:dyDescent="0.3">
      <c r="A655" t="s">
        <v>1726</v>
      </c>
      <c r="B655" t="s">
        <v>1727</v>
      </c>
    </row>
    <row r="656" spans="1:2" x14ac:dyDescent="0.3">
      <c r="A656" t="s">
        <v>1728</v>
      </c>
      <c r="B656" t="s">
        <v>1729</v>
      </c>
    </row>
    <row r="657" spans="1:2" x14ac:dyDescent="0.3">
      <c r="A657" t="s">
        <v>1730</v>
      </c>
      <c r="B657" t="s">
        <v>1731</v>
      </c>
    </row>
    <row r="658" spans="1:2" x14ac:dyDescent="0.3">
      <c r="A658" t="s">
        <v>1732</v>
      </c>
      <c r="B658" t="s">
        <v>1733</v>
      </c>
    </row>
    <row r="659" spans="1:2" x14ac:dyDescent="0.3">
      <c r="A659" t="s">
        <v>1734</v>
      </c>
      <c r="B659" t="s">
        <v>1735</v>
      </c>
    </row>
    <row r="660" spans="1:2" x14ac:dyDescent="0.3">
      <c r="A660" t="s">
        <v>1736</v>
      </c>
      <c r="B660" t="s">
        <v>1737</v>
      </c>
    </row>
    <row r="661" spans="1:2" x14ac:dyDescent="0.3">
      <c r="A661" t="s">
        <v>1738</v>
      </c>
      <c r="B661" t="s">
        <v>1739</v>
      </c>
    </row>
    <row r="662" spans="1:2" x14ac:dyDescent="0.3">
      <c r="A662" t="s">
        <v>1740</v>
      </c>
      <c r="B662" t="s">
        <v>3998</v>
      </c>
    </row>
    <row r="663" spans="1:2" x14ac:dyDescent="0.3">
      <c r="A663" t="s">
        <v>1741</v>
      </c>
      <c r="B663" t="s">
        <v>1742</v>
      </c>
    </row>
    <row r="664" spans="1:2" x14ac:dyDescent="0.3">
      <c r="A664" t="s">
        <v>1743</v>
      </c>
      <c r="B664" t="s">
        <v>1744</v>
      </c>
    </row>
    <row r="665" spans="1:2" x14ac:dyDescent="0.3">
      <c r="A665" t="s">
        <v>1745</v>
      </c>
      <c r="B665" t="s">
        <v>1746</v>
      </c>
    </row>
    <row r="666" spans="1:2" x14ac:dyDescent="0.3">
      <c r="A666" t="s">
        <v>4562</v>
      </c>
      <c r="B666" t="s">
        <v>4590</v>
      </c>
    </row>
    <row r="667" spans="1:2" x14ac:dyDescent="0.3">
      <c r="A667" t="s">
        <v>105</v>
      </c>
      <c r="B667" t="s">
        <v>1747</v>
      </c>
    </row>
    <row r="668" spans="1:2" x14ac:dyDescent="0.3">
      <c r="A668" t="s">
        <v>4674</v>
      </c>
      <c r="B668" t="s">
        <v>8345</v>
      </c>
    </row>
    <row r="669" spans="1:2" x14ac:dyDescent="0.3">
      <c r="A669" t="s">
        <v>8343</v>
      </c>
      <c r="B669" t="s">
        <v>8344</v>
      </c>
    </row>
    <row r="670" spans="1:2" x14ac:dyDescent="0.3">
      <c r="A670" t="s">
        <v>106</v>
      </c>
      <c r="B670" t="s">
        <v>1748</v>
      </c>
    </row>
    <row r="671" spans="1:2" x14ac:dyDescent="0.3">
      <c r="A671" t="s">
        <v>4675</v>
      </c>
      <c r="B671" t="s">
        <v>8346</v>
      </c>
    </row>
    <row r="672" spans="1:2" x14ac:dyDescent="0.3">
      <c r="A672" t="s">
        <v>4660</v>
      </c>
      <c r="B672" t="s">
        <v>8314</v>
      </c>
    </row>
    <row r="673" spans="1:2" x14ac:dyDescent="0.3">
      <c r="A673" t="s">
        <v>4392</v>
      </c>
      <c r="B673" t="s">
        <v>4449</v>
      </c>
    </row>
    <row r="674" spans="1:2" x14ac:dyDescent="0.3">
      <c r="A674" t="s">
        <v>1108</v>
      </c>
      <c r="B674" t="s">
        <v>1749</v>
      </c>
    </row>
    <row r="675" spans="1:2" x14ac:dyDescent="0.3">
      <c r="A675" t="s">
        <v>1750</v>
      </c>
      <c r="B675" t="s">
        <v>3925</v>
      </c>
    </row>
    <row r="676" spans="1:2" x14ac:dyDescent="0.3">
      <c r="A676" t="s">
        <v>1751</v>
      </c>
      <c r="B676" t="s">
        <v>1752</v>
      </c>
    </row>
    <row r="677" spans="1:2" x14ac:dyDescent="0.3">
      <c r="A677" t="s">
        <v>1753</v>
      </c>
      <c r="B677" t="s">
        <v>1754</v>
      </c>
    </row>
    <row r="678" spans="1:2" x14ac:dyDescent="0.3">
      <c r="A678" t="s">
        <v>1755</v>
      </c>
      <c r="B678" t="s">
        <v>1504</v>
      </c>
    </row>
    <row r="679" spans="1:2" x14ac:dyDescent="0.3">
      <c r="A679" t="s">
        <v>1756</v>
      </c>
      <c r="B679" t="s">
        <v>1757</v>
      </c>
    </row>
    <row r="680" spans="1:2" x14ac:dyDescent="0.3">
      <c r="A680" t="s">
        <v>1758</v>
      </c>
      <c r="B680" t="s">
        <v>1759</v>
      </c>
    </row>
    <row r="681" spans="1:2" x14ac:dyDescent="0.3">
      <c r="A681" t="s">
        <v>4050</v>
      </c>
      <c r="B681" t="s">
        <v>4051</v>
      </c>
    </row>
    <row r="682" spans="1:2" x14ac:dyDescent="0.3">
      <c r="A682" t="s">
        <v>4445</v>
      </c>
      <c r="B682" t="s">
        <v>4446</v>
      </c>
    </row>
    <row r="683" spans="1:2" x14ac:dyDescent="0.3">
      <c r="A683" t="s">
        <v>353</v>
      </c>
      <c r="B683" t="s">
        <v>1760</v>
      </c>
    </row>
    <row r="684" spans="1:2" x14ac:dyDescent="0.3">
      <c r="A684" t="s">
        <v>1026</v>
      </c>
      <c r="B684" t="s">
        <v>1761</v>
      </c>
    </row>
    <row r="685" spans="1:2" x14ac:dyDescent="0.3">
      <c r="A685" t="s">
        <v>4280</v>
      </c>
      <c r="B685" t="s">
        <v>1761</v>
      </c>
    </row>
    <row r="686" spans="1:2" x14ac:dyDescent="0.3">
      <c r="A686" t="s">
        <v>107</v>
      </c>
      <c r="B686" t="s">
        <v>1762</v>
      </c>
    </row>
    <row r="687" spans="1:2" x14ac:dyDescent="0.3">
      <c r="A687" t="s">
        <v>1763</v>
      </c>
      <c r="B687" t="s">
        <v>1764</v>
      </c>
    </row>
    <row r="688" spans="1:2" x14ac:dyDescent="0.3">
      <c r="A688" t="s">
        <v>1109</v>
      </c>
      <c r="B688" t="s">
        <v>1765</v>
      </c>
    </row>
    <row r="689" spans="1:2" x14ac:dyDescent="0.3">
      <c r="A689" t="s">
        <v>8297</v>
      </c>
      <c r="B689" t="s">
        <v>8298</v>
      </c>
    </row>
    <row r="690" spans="1:2" x14ac:dyDescent="0.3">
      <c r="A690" t="s">
        <v>8354</v>
      </c>
      <c r="B690" t="s">
        <v>8355</v>
      </c>
    </row>
    <row r="691" spans="1:2" x14ac:dyDescent="0.3">
      <c r="A691" t="s">
        <v>6326</v>
      </c>
      <c r="B691" t="s">
        <v>8299</v>
      </c>
    </row>
    <row r="692" spans="1:2" x14ac:dyDescent="0.3">
      <c r="A692" t="s">
        <v>1766</v>
      </c>
      <c r="B692" t="s">
        <v>1767</v>
      </c>
    </row>
    <row r="693" spans="1:2" x14ac:dyDescent="0.3">
      <c r="A693" t="s">
        <v>1768</v>
      </c>
      <c r="B693" t="s">
        <v>1769</v>
      </c>
    </row>
    <row r="694" spans="1:2" x14ac:dyDescent="0.3">
      <c r="A694" t="s">
        <v>6340</v>
      </c>
      <c r="B694" t="s">
        <v>8291</v>
      </c>
    </row>
    <row r="695" spans="1:2" x14ac:dyDescent="0.3">
      <c r="A695" t="s">
        <v>108</v>
      </c>
      <c r="B695" t="s">
        <v>1770</v>
      </c>
    </row>
    <row r="696" spans="1:2" x14ac:dyDescent="0.3">
      <c r="A696" t="s">
        <v>109</v>
      </c>
      <c r="B696" t="s">
        <v>1771</v>
      </c>
    </row>
    <row r="697" spans="1:2" x14ac:dyDescent="0.3">
      <c r="A697" t="s">
        <v>1772</v>
      </c>
      <c r="B697" t="s">
        <v>1773</v>
      </c>
    </row>
    <row r="698" spans="1:2" x14ac:dyDescent="0.3">
      <c r="A698" t="s">
        <v>1774</v>
      </c>
      <c r="B698" t="s">
        <v>1775</v>
      </c>
    </row>
    <row r="699" spans="1:2" x14ac:dyDescent="0.3">
      <c r="A699" t="s">
        <v>1776</v>
      </c>
      <c r="B699" t="s">
        <v>1777</v>
      </c>
    </row>
    <row r="700" spans="1:2" x14ac:dyDescent="0.3">
      <c r="A700" t="s">
        <v>4437</v>
      </c>
      <c r="B700" t="s">
        <v>4450</v>
      </c>
    </row>
    <row r="701" spans="1:2" x14ac:dyDescent="0.3">
      <c r="A701" t="s">
        <v>4676</v>
      </c>
      <c r="B701" t="s">
        <v>8335</v>
      </c>
    </row>
    <row r="702" spans="1:2" x14ac:dyDescent="0.3">
      <c r="A702" t="s">
        <v>6350</v>
      </c>
      <c r="B702" t="s">
        <v>8311</v>
      </c>
    </row>
    <row r="703" spans="1:2" x14ac:dyDescent="0.3">
      <c r="A703" t="s">
        <v>4661</v>
      </c>
      <c r="B703" t="s">
        <v>8336</v>
      </c>
    </row>
    <row r="704" spans="1:2" x14ac:dyDescent="0.3">
      <c r="A704" t="s">
        <v>4677</v>
      </c>
      <c r="B704" t="s">
        <v>8337</v>
      </c>
    </row>
    <row r="705" spans="1:2" x14ac:dyDescent="0.3">
      <c r="A705" t="s">
        <v>8312</v>
      </c>
      <c r="B705" t="s">
        <v>8313</v>
      </c>
    </row>
    <row r="706" spans="1:2" x14ac:dyDescent="0.3">
      <c r="A706" t="s">
        <v>4614</v>
      </c>
      <c r="B706" t="s">
        <v>1210</v>
      </c>
    </row>
    <row r="707" spans="1:2" x14ac:dyDescent="0.3">
      <c r="A707" t="s">
        <v>1778</v>
      </c>
      <c r="B707" t="s">
        <v>1779</v>
      </c>
    </row>
    <row r="708" spans="1:2" x14ac:dyDescent="0.3">
      <c r="A708" t="s">
        <v>1780</v>
      </c>
      <c r="B708" t="s">
        <v>1781</v>
      </c>
    </row>
    <row r="709" spans="1:2" x14ac:dyDescent="0.3">
      <c r="A709" t="s">
        <v>1782</v>
      </c>
      <c r="B709" t="s">
        <v>1783</v>
      </c>
    </row>
    <row r="710" spans="1:2" x14ac:dyDescent="0.3">
      <c r="A710" t="s">
        <v>3407</v>
      </c>
      <c r="B710" t="s">
        <v>3408</v>
      </c>
    </row>
    <row r="711" spans="1:2" x14ac:dyDescent="0.3">
      <c r="A711" t="s">
        <v>110</v>
      </c>
      <c r="B711" t="s">
        <v>1784</v>
      </c>
    </row>
    <row r="712" spans="1:2" x14ac:dyDescent="0.3">
      <c r="A712" t="s">
        <v>4347</v>
      </c>
      <c r="B712" t="s">
        <v>3409</v>
      </c>
    </row>
    <row r="713" spans="1:2" x14ac:dyDescent="0.3">
      <c r="A713" t="s">
        <v>111</v>
      </c>
      <c r="B713" t="s">
        <v>1785</v>
      </c>
    </row>
    <row r="714" spans="1:2" x14ac:dyDescent="0.3">
      <c r="A714" t="s">
        <v>1786</v>
      </c>
      <c r="B714" t="s">
        <v>1787</v>
      </c>
    </row>
    <row r="715" spans="1:2" x14ac:dyDescent="0.3">
      <c r="A715" t="s">
        <v>1788</v>
      </c>
      <c r="B715" t="s">
        <v>1789</v>
      </c>
    </row>
    <row r="716" spans="1:2" x14ac:dyDescent="0.3">
      <c r="A716" t="s">
        <v>3955</v>
      </c>
      <c r="B716" t="s">
        <v>3956</v>
      </c>
    </row>
    <row r="717" spans="1:2" x14ac:dyDescent="0.3">
      <c r="A717" t="s">
        <v>1790</v>
      </c>
      <c r="B717" t="s">
        <v>1791</v>
      </c>
    </row>
    <row r="718" spans="1:2" x14ac:dyDescent="0.3">
      <c r="A718" t="s">
        <v>980</v>
      </c>
      <c r="B718" t="s">
        <v>1792</v>
      </c>
    </row>
    <row r="719" spans="1:2" x14ac:dyDescent="0.3">
      <c r="A719" t="s">
        <v>112</v>
      </c>
      <c r="B719" t="s">
        <v>1793</v>
      </c>
    </row>
    <row r="720" spans="1:2" x14ac:dyDescent="0.3">
      <c r="A720" t="s">
        <v>1794</v>
      </c>
      <c r="B720" t="s">
        <v>1795</v>
      </c>
    </row>
    <row r="721" spans="1:2" x14ac:dyDescent="0.3">
      <c r="A721" t="s">
        <v>113</v>
      </c>
      <c r="B721" t="s">
        <v>1796</v>
      </c>
    </row>
    <row r="722" spans="1:2" x14ac:dyDescent="0.3">
      <c r="A722" t="s">
        <v>1797</v>
      </c>
      <c r="B722" t="s">
        <v>1798</v>
      </c>
    </row>
    <row r="723" spans="1:2" x14ac:dyDescent="0.3">
      <c r="A723" t="s">
        <v>3184</v>
      </c>
      <c r="B723" t="s">
        <v>3185</v>
      </c>
    </row>
    <row r="724" spans="1:2" x14ac:dyDescent="0.3">
      <c r="A724" t="s">
        <v>3186</v>
      </c>
      <c r="B724" t="s">
        <v>3187</v>
      </c>
    </row>
    <row r="725" spans="1:2" x14ac:dyDescent="0.3">
      <c r="A725" t="s">
        <v>3188</v>
      </c>
      <c r="B725" t="s">
        <v>3189</v>
      </c>
    </row>
    <row r="726" spans="1:2" x14ac:dyDescent="0.3">
      <c r="A726" t="s">
        <v>3190</v>
      </c>
      <c r="B726" t="s">
        <v>3191</v>
      </c>
    </row>
    <row r="727" spans="1:2" x14ac:dyDescent="0.3">
      <c r="A727" t="s">
        <v>1799</v>
      </c>
      <c r="B727" t="s">
        <v>3997</v>
      </c>
    </row>
    <row r="728" spans="1:2" x14ac:dyDescent="0.3">
      <c r="A728" t="s">
        <v>1800</v>
      </c>
      <c r="B728" t="s">
        <v>1801</v>
      </c>
    </row>
    <row r="729" spans="1:2" x14ac:dyDescent="0.3">
      <c r="A729" t="s">
        <v>4232</v>
      </c>
      <c r="B729" t="s">
        <v>4233</v>
      </c>
    </row>
    <row r="730" spans="1:2" x14ac:dyDescent="0.3">
      <c r="A730" t="s">
        <v>1802</v>
      </c>
      <c r="B730" t="s">
        <v>1803</v>
      </c>
    </row>
    <row r="731" spans="1:2" x14ac:dyDescent="0.3">
      <c r="A731" t="s">
        <v>1804</v>
      </c>
      <c r="B731" t="s">
        <v>1805</v>
      </c>
    </row>
    <row r="732" spans="1:2" x14ac:dyDescent="0.3">
      <c r="A732" t="s">
        <v>1806</v>
      </c>
      <c r="B732" t="s">
        <v>1807</v>
      </c>
    </row>
    <row r="733" spans="1:2" x14ac:dyDescent="0.3">
      <c r="A733" t="s">
        <v>1808</v>
      </c>
      <c r="B733" t="s">
        <v>1809</v>
      </c>
    </row>
    <row r="734" spans="1:2" x14ac:dyDescent="0.3">
      <c r="A734" t="s">
        <v>1810</v>
      </c>
      <c r="B734" t="s">
        <v>1811</v>
      </c>
    </row>
    <row r="735" spans="1:2" x14ac:dyDescent="0.3">
      <c r="A735" t="s">
        <v>1812</v>
      </c>
      <c r="B735" t="s">
        <v>1813</v>
      </c>
    </row>
    <row r="736" spans="1:2" x14ac:dyDescent="0.3">
      <c r="A736" t="s">
        <v>1814</v>
      </c>
      <c r="B736" t="s">
        <v>1815</v>
      </c>
    </row>
    <row r="737" spans="1:2" x14ac:dyDescent="0.3">
      <c r="A737" t="s">
        <v>1816</v>
      </c>
      <c r="B737" t="s">
        <v>1817</v>
      </c>
    </row>
    <row r="738" spans="1:2" x14ac:dyDescent="0.3">
      <c r="A738" t="s">
        <v>1818</v>
      </c>
      <c r="B738" t="s">
        <v>1819</v>
      </c>
    </row>
    <row r="739" spans="1:2" x14ac:dyDescent="0.3">
      <c r="A739" t="s">
        <v>1820</v>
      </c>
      <c r="B739" t="s">
        <v>1821</v>
      </c>
    </row>
    <row r="740" spans="1:2" x14ac:dyDescent="0.3">
      <c r="A740" t="s">
        <v>1822</v>
      </c>
      <c r="B740" t="s">
        <v>1823</v>
      </c>
    </row>
    <row r="741" spans="1:2" x14ac:dyDescent="0.3">
      <c r="A741" t="s">
        <v>1824</v>
      </c>
      <c r="B741" t="s">
        <v>1825</v>
      </c>
    </row>
    <row r="742" spans="1:2" x14ac:dyDescent="0.3">
      <c r="A742" t="s">
        <v>4013</v>
      </c>
      <c r="B742" t="s">
        <v>4014</v>
      </c>
    </row>
    <row r="743" spans="1:2" x14ac:dyDescent="0.3">
      <c r="A743" t="s">
        <v>1826</v>
      </c>
      <c r="B743" t="s">
        <v>1827</v>
      </c>
    </row>
    <row r="744" spans="1:2" x14ac:dyDescent="0.3">
      <c r="A744" t="s">
        <v>25</v>
      </c>
      <c r="B744" t="s">
        <v>1828</v>
      </c>
    </row>
    <row r="745" spans="1:2" x14ac:dyDescent="0.3">
      <c r="A745" t="s">
        <v>33</v>
      </c>
      <c r="B745" t="s">
        <v>1829</v>
      </c>
    </row>
    <row r="746" spans="1:2" x14ac:dyDescent="0.3">
      <c r="A746" t="s">
        <v>1830</v>
      </c>
      <c r="B746" t="s">
        <v>1831</v>
      </c>
    </row>
    <row r="747" spans="1:2" x14ac:dyDescent="0.3">
      <c r="A747" t="s">
        <v>1832</v>
      </c>
      <c r="B747" t="s">
        <v>1833</v>
      </c>
    </row>
    <row r="748" spans="1:2" x14ac:dyDescent="0.3">
      <c r="A748" t="s">
        <v>1834</v>
      </c>
      <c r="B748" t="s">
        <v>1835</v>
      </c>
    </row>
    <row r="749" spans="1:2" x14ac:dyDescent="0.3">
      <c r="A749" t="s">
        <v>1836</v>
      </c>
      <c r="B749" t="s">
        <v>1837</v>
      </c>
    </row>
    <row r="750" spans="1:2" x14ac:dyDescent="0.3">
      <c r="A750" t="s">
        <v>1838</v>
      </c>
      <c r="B750" t="s">
        <v>1839</v>
      </c>
    </row>
    <row r="751" spans="1:2" x14ac:dyDescent="0.3">
      <c r="A751" t="s">
        <v>1840</v>
      </c>
      <c r="B751" t="s">
        <v>1841</v>
      </c>
    </row>
    <row r="752" spans="1:2" x14ac:dyDescent="0.3">
      <c r="A752" t="s">
        <v>1842</v>
      </c>
      <c r="B752" t="s">
        <v>1843</v>
      </c>
    </row>
    <row r="753" spans="1:2" x14ac:dyDescent="0.3">
      <c r="A753" t="s">
        <v>948</v>
      </c>
      <c r="B753" t="s">
        <v>1844</v>
      </c>
    </row>
    <row r="754" spans="1:2" x14ac:dyDescent="0.3">
      <c r="A754" t="s">
        <v>1845</v>
      </c>
      <c r="B754" t="s">
        <v>1846</v>
      </c>
    </row>
    <row r="755" spans="1:2" x14ac:dyDescent="0.3">
      <c r="A755" t="s">
        <v>8</v>
      </c>
      <c r="B755" t="s">
        <v>1847</v>
      </c>
    </row>
    <row r="756" spans="1:2" x14ac:dyDescent="0.3">
      <c r="A756" t="s">
        <v>1848</v>
      </c>
      <c r="B756" t="s">
        <v>1849</v>
      </c>
    </row>
    <row r="757" spans="1:2" x14ac:dyDescent="0.3">
      <c r="A757" t="s">
        <v>1850</v>
      </c>
      <c r="B757" t="s">
        <v>1851</v>
      </c>
    </row>
    <row r="758" spans="1:2" x14ac:dyDescent="0.3">
      <c r="A758" t="s">
        <v>4195</v>
      </c>
      <c r="B758" t="s">
        <v>4032</v>
      </c>
    </row>
    <row r="759" spans="1:2" x14ac:dyDescent="0.3">
      <c r="A759" t="s">
        <v>8303</v>
      </c>
      <c r="B759" t="s">
        <v>8304</v>
      </c>
    </row>
    <row r="760" spans="1:2" x14ac:dyDescent="0.3">
      <c r="A760" t="s">
        <v>3447</v>
      </c>
      <c r="B760" t="s">
        <v>3448</v>
      </c>
    </row>
    <row r="761" spans="1:2" x14ac:dyDescent="0.3">
      <c r="A761" t="s">
        <v>1852</v>
      </c>
      <c r="B761" t="s">
        <v>1853</v>
      </c>
    </row>
    <row r="762" spans="1:2" x14ac:dyDescent="0.3">
      <c r="A762" t="s">
        <v>1854</v>
      </c>
      <c r="B762" t="s">
        <v>1855</v>
      </c>
    </row>
    <row r="763" spans="1:2" x14ac:dyDescent="0.3">
      <c r="A763" t="s">
        <v>1856</v>
      </c>
      <c r="B763" t="s">
        <v>1857</v>
      </c>
    </row>
    <row r="764" spans="1:2" x14ac:dyDescent="0.3">
      <c r="A764" t="s">
        <v>1858</v>
      </c>
      <c r="B764" t="s">
        <v>1859</v>
      </c>
    </row>
    <row r="765" spans="1:2" x14ac:dyDescent="0.3">
      <c r="A765" t="s">
        <v>8305</v>
      </c>
      <c r="B765" t="s">
        <v>8306</v>
      </c>
    </row>
    <row r="766" spans="1:2" x14ac:dyDescent="0.3">
      <c r="A766" t="s">
        <v>4196</v>
      </c>
      <c r="B766" t="s">
        <v>4012</v>
      </c>
    </row>
    <row r="767" spans="1:2" x14ac:dyDescent="0.3">
      <c r="A767" t="s">
        <v>3423</v>
      </c>
      <c r="B767" t="s">
        <v>3424</v>
      </c>
    </row>
    <row r="768" spans="1:2" x14ac:dyDescent="0.3">
      <c r="A768" t="s">
        <v>1860</v>
      </c>
      <c r="B768" t="s">
        <v>1861</v>
      </c>
    </row>
    <row r="769" spans="1:2" x14ac:dyDescent="0.3">
      <c r="A769" t="s">
        <v>1862</v>
      </c>
      <c r="B769" t="s">
        <v>1863</v>
      </c>
    </row>
    <row r="770" spans="1:2" x14ac:dyDescent="0.3">
      <c r="A770" t="s">
        <v>1864</v>
      </c>
      <c r="B770" t="s">
        <v>1865</v>
      </c>
    </row>
    <row r="771" spans="1:2" x14ac:dyDescent="0.3">
      <c r="A771" t="s">
        <v>1866</v>
      </c>
      <c r="B771" t="s">
        <v>1867</v>
      </c>
    </row>
    <row r="772" spans="1:2" x14ac:dyDescent="0.3">
      <c r="A772" t="s">
        <v>1868</v>
      </c>
      <c r="B772" t="s">
        <v>1869</v>
      </c>
    </row>
    <row r="773" spans="1:2" x14ac:dyDescent="0.3">
      <c r="A773" t="s">
        <v>1870</v>
      </c>
      <c r="B773" t="s">
        <v>1871</v>
      </c>
    </row>
    <row r="774" spans="1:2" x14ac:dyDescent="0.3">
      <c r="A774" t="s">
        <v>1872</v>
      </c>
      <c r="B774" t="s">
        <v>1819</v>
      </c>
    </row>
    <row r="775" spans="1:2" x14ac:dyDescent="0.3">
      <c r="A775" t="s">
        <v>1873</v>
      </c>
      <c r="B775" t="s">
        <v>1874</v>
      </c>
    </row>
    <row r="776" spans="1:2" x14ac:dyDescent="0.3">
      <c r="A776" t="s">
        <v>1875</v>
      </c>
      <c r="B776" t="s">
        <v>1876</v>
      </c>
    </row>
    <row r="777" spans="1:2" x14ac:dyDescent="0.3">
      <c r="A777" t="s">
        <v>1877</v>
      </c>
      <c r="B777" t="s">
        <v>1878</v>
      </c>
    </row>
    <row r="778" spans="1:2" x14ac:dyDescent="0.3">
      <c r="A778" t="s">
        <v>1879</v>
      </c>
      <c r="B778" t="s">
        <v>1880</v>
      </c>
    </row>
    <row r="779" spans="1:2" x14ac:dyDescent="0.3">
      <c r="A779" t="s">
        <v>1881</v>
      </c>
      <c r="B779" t="s">
        <v>1882</v>
      </c>
    </row>
    <row r="780" spans="1:2" x14ac:dyDescent="0.3">
      <c r="A780" t="s">
        <v>1883</v>
      </c>
      <c r="B780" t="s">
        <v>1884</v>
      </c>
    </row>
    <row r="781" spans="1:2" x14ac:dyDescent="0.3">
      <c r="A781" t="s">
        <v>1885</v>
      </c>
      <c r="B781" t="s">
        <v>1886</v>
      </c>
    </row>
    <row r="782" spans="1:2" x14ac:dyDescent="0.3">
      <c r="A782" t="s">
        <v>1887</v>
      </c>
      <c r="B782" t="s">
        <v>1888</v>
      </c>
    </row>
    <row r="783" spans="1:2" x14ac:dyDescent="0.3">
      <c r="A783" t="s">
        <v>1889</v>
      </c>
      <c r="B783" t="s">
        <v>1890</v>
      </c>
    </row>
    <row r="784" spans="1:2" x14ac:dyDescent="0.3">
      <c r="A784" t="s">
        <v>1891</v>
      </c>
      <c r="B784" t="s">
        <v>1892</v>
      </c>
    </row>
    <row r="785" spans="1:2" x14ac:dyDescent="0.3">
      <c r="A785" t="s">
        <v>1893</v>
      </c>
      <c r="B785" t="s">
        <v>1894</v>
      </c>
    </row>
    <row r="786" spans="1:2" x14ac:dyDescent="0.3">
      <c r="A786" t="s">
        <v>1895</v>
      </c>
      <c r="B786" t="s">
        <v>1896</v>
      </c>
    </row>
    <row r="787" spans="1:2" x14ac:dyDescent="0.3">
      <c r="A787" t="s">
        <v>1897</v>
      </c>
      <c r="B787" t="s">
        <v>1898</v>
      </c>
    </row>
    <row r="788" spans="1:2" x14ac:dyDescent="0.3">
      <c r="A788" t="s">
        <v>1899</v>
      </c>
      <c r="B788" t="s">
        <v>1900</v>
      </c>
    </row>
    <row r="789" spans="1:2" x14ac:dyDescent="0.3">
      <c r="A789" t="s">
        <v>1901</v>
      </c>
      <c r="B789" t="s">
        <v>1902</v>
      </c>
    </row>
    <row r="790" spans="1:2" x14ac:dyDescent="0.3">
      <c r="A790" t="s">
        <v>1903</v>
      </c>
      <c r="B790" t="s">
        <v>1904</v>
      </c>
    </row>
    <row r="791" spans="1:2" x14ac:dyDescent="0.3">
      <c r="A791" t="s">
        <v>1905</v>
      </c>
      <c r="B791" t="s">
        <v>1906</v>
      </c>
    </row>
    <row r="792" spans="1:2" x14ac:dyDescent="0.3">
      <c r="A792" t="s">
        <v>1907</v>
      </c>
      <c r="B792" t="s">
        <v>1908</v>
      </c>
    </row>
    <row r="793" spans="1:2" x14ac:dyDescent="0.3">
      <c r="A793" t="s">
        <v>1909</v>
      </c>
      <c r="B793" t="s">
        <v>1910</v>
      </c>
    </row>
    <row r="794" spans="1:2" x14ac:dyDescent="0.3">
      <c r="A794" t="s">
        <v>1911</v>
      </c>
      <c r="B794" t="s">
        <v>1912</v>
      </c>
    </row>
    <row r="795" spans="1:2" x14ac:dyDescent="0.3">
      <c r="A795" t="s">
        <v>1913</v>
      </c>
      <c r="B795" t="s">
        <v>1914</v>
      </c>
    </row>
    <row r="796" spans="1:2" x14ac:dyDescent="0.3">
      <c r="A796" t="s">
        <v>1915</v>
      </c>
      <c r="B796" t="s">
        <v>1916</v>
      </c>
    </row>
    <row r="797" spans="1:2" x14ac:dyDescent="0.3">
      <c r="A797" t="s">
        <v>1917</v>
      </c>
      <c r="B797" t="s">
        <v>1918</v>
      </c>
    </row>
    <row r="798" spans="1:2" x14ac:dyDescent="0.3">
      <c r="A798" t="s">
        <v>1919</v>
      </c>
      <c r="B798" t="s">
        <v>1920</v>
      </c>
    </row>
    <row r="799" spans="1:2" x14ac:dyDescent="0.3">
      <c r="A799" t="s">
        <v>1921</v>
      </c>
      <c r="B799" t="s">
        <v>1922</v>
      </c>
    </row>
    <row r="800" spans="1:2" x14ac:dyDescent="0.3">
      <c r="A800" t="s">
        <v>1923</v>
      </c>
      <c r="B800" t="s">
        <v>1924</v>
      </c>
    </row>
    <row r="801" spans="1:2" x14ac:dyDescent="0.3">
      <c r="A801" t="s">
        <v>1925</v>
      </c>
      <c r="B801" t="s">
        <v>1926</v>
      </c>
    </row>
    <row r="802" spans="1:2" x14ac:dyDescent="0.3">
      <c r="A802" t="s">
        <v>1927</v>
      </c>
      <c r="B802" t="s">
        <v>1928</v>
      </c>
    </row>
    <row r="803" spans="1:2" x14ac:dyDescent="0.3">
      <c r="A803" t="s">
        <v>1929</v>
      </c>
      <c r="B803" t="s">
        <v>1930</v>
      </c>
    </row>
    <row r="804" spans="1:2" x14ac:dyDescent="0.3">
      <c r="A804" t="s">
        <v>1931</v>
      </c>
      <c r="B804" t="s">
        <v>1932</v>
      </c>
    </row>
    <row r="805" spans="1:2" x14ac:dyDescent="0.3">
      <c r="A805" t="s">
        <v>1933</v>
      </c>
      <c r="B805" t="s">
        <v>1934</v>
      </c>
    </row>
    <row r="806" spans="1:2" x14ac:dyDescent="0.3">
      <c r="A806" t="s">
        <v>1935</v>
      </c>
      <c r="B806" t="s">
        <v>1936</v>
      </c>
    </row>
    <row r="807" spans="1:2" x14ac:dyDescent="0.3">
      <c r="A807" t="s">
        <v>1937</v>
      </c>
      <c r="B807" t="s">
        <v>1938</v>
      </c>
    </row>
    <row r="808" spans="1:2" x14ac:dyDescent="0.3">
      <c r="A808" t="s">
        <v>1939</v>
      </c>
      <c r="B808" t="s">
        <v>1940</v>
      </c>
    </row>
    <row r="809" spans="1:2" x14ac:dyDescent="0.3">
      <c r="A809" t="s">
        <v>1941</v>
      </c>
      <c r="B809" t="s">
        <v>1942</v>
      </c>
    </row>
    <row r="810" spans="1:2" x14ac:dyDescent="0.3">
      <c r="A810" t="s">
        <v>1943</v>
      </c>
      <c r="B810" t="s">
        <v>1944</v>
      </c>
    </row>
    <row r="811" spans="1:2" x14ac:dyDescent="0.3">
      <c r="A811" t="s">
        <v>1945</v>
      </c>
      <c r="B811" t="s">
        <v>1946</v>
      </c>
    </row>
    <row r="812" spans="1:2" x14ac:dyDescent="0.3">
      <c r="A812" t="s">
        <v>1947</v>
      </c>
      <c r="B812" t="s">
        <v>1948</v>
      </c>
    </row>
    <row r="813" spans="1:2" x14ac:dyDescent="0.3">
      <c r="A813" t="s">
        <v>1949</v>
      </c>
      <c r="B813" t="s">
        <v>1950</v>
      </c>
    </row>
    <row r="814" spans="1:2" x14ac:dyDescent="0.3">
      <c r="A814" t="s">
        <v>3907</v>
      </c>
      <c r="B814" t="s">
        <v>4006</v>
      </c>
    </row>
    <row r="815" spans="1:2" x14ac:dyDescent="0.3">
      <c r="A815" t="s">
        <v>1951</v>
      </c>
      <c r="B815" t="s">
        <v>1952</v>
      </c>
    </row>
    <row r="816" spans="1:2" x14ac:dyDescent="0.3">
      <c r="A816" t="s">
        <v>1953</v>
      </c>
      <c r="B816" t="s">
        <v>1954</v>
      </c>
    </row>
    <row r="817" spans="1:2" x14ac:dyDescent="0.3">
      <c r="A817" t="s">
        <v>1955</v>
      </c>
      <c r="B817" t="s">
        <v>1956</v>
      </c>
    </row>
    <row r="818" spans="1:2" x14ac:dyDescent="0.3">
      <c r="A818" t="s">
        <v>1957</v>
      </c>
      <c r="B818" t="s">
        <v>1958</v>
      </c>
    </row>
    <row r="819" spans="1:2" x14ac:dyDescent="0.3">
      <c r="A819" t="s">
        <v>1959</v>
      </c>
      <c r="B819" t="s">
        <v>1960</v>
      </c>
    </row>
    <row r="820" spans="1:2" x14ac:dyDescent="0.3">
      <c r="A820" t="s">
        <v>1961</v>
      </c>
      <c r="B820" t="s">
        <v>1962</v>
      </c>
    </row>
    <row r="821" spans="1:2" x14ac:dyDescent="0.3">
      <c r="A821" t="s">
        <v>1963</v>
      </c>
      <c r="B821" t="s">
        <v>1964</v>
      </c>
    </row>
    <row r="822" spans="1:2" x14ac:dyDescent="0.3">
      <c r="A822" t="s">
        <v>1965</v>
      </c>
      <c r="B822" t="s">
        <v>1966</v>
      </c>
    </row>
    <row r="823" spans="1:2" x14ac:dyDescent="0.3">
      <c r="A823" t="s">
        <v>1967</v>
      </c>
      <c r="B823" t="s">
        <v>1968</v>
      </c>
    </row>
    <row r="824" spans="1:2" x14ac:dyDescent="0.3">
      <c r="A824" t="s">
        <v>1969</v>
      </c>
      <c r="B824" t="s">
        <v>1970</v>
      </c>
    </row>
    <row r="825" spans="1:2" x14ac:dyDescent="0.3">
      <c r="A825" t="s">
        <v>1971</v>
      </c>
      <c r="B825" t="s">
        <v>1972</v>
      </c>
    </row>
    <row r="826" spans="1:2" x14ac:dyDescent="0.3">
      <c r="A826" t="s">
        <v>1973</v>
      </c>
      <c r="B826" t="s">
        <v>1819</v>
      </c>
    </row>
    <row r="827" spans="1:2" x14ac:dyDescent="0.3">
      <c r="A827" t="s">
        <v>1974</v>
      </c>
      <c r="B827" t="s">
        <v>1975</v>
      </c>
    </row>
    <row r="828" spans="1:2" x14ac:dyDescent="0.3">
      <c r="A828" t="s">
        <v>1976</v>
      </c>
      <c r="B828" t="s">
        <v>1977</v>
      </c>
    </row>
    <row r="829" spans="1:2" x14ac:dyDescent="0.3">
      <c r="A829" t="s">
        <v>1978</v>
      </c>
      <c r="B829" t="s">
        <v>1979</v>
      </c>
    </row>
    <row r="830" spans="1:2" x14ac:dyDescent="0.3">
      <c r="A830" t="s">
        <v>1980</v>
      </c>
      <c r="B830" t="s">
        <v>1981</v>
      </c>
    </row>
    <row r="831" spans="1:2" x14ac:dyDescent="0.3">
      <c r="A831" t="s">
        <v>1982</v>
      </c>
      <c r="B831" t="s">
        <v>1983</v>
      </c>
    </row>
    <row r="832" spans="1:2" x14ac:dyDescent="0.3">
      <c r="A832" t="s">
        <v>1984</v>
      </c>
      <c r="B832" t="s">
        <v>1985</v>
      </c>
    </row>
    <row r="833" spans="1:2" x14ac:dyDescent="0.3">
      <c r="A833" t="s">
        <v>1986</v>
      </c>
      <c r="B833" t="s">
        <v>1987</v>
      </c>
    </row>
    <row r="834" spans="1:2" x14ac:dyDescent="0.3">
      <c r="A834" t="s">
        <v>1988</v>
      </c>
      <c r="B834" t="s">
        <v>1989</v>
      </c>
    </row>
    <row r="835" spans="1:2" x14ac:dyDescent="0.3">
      <c r="A835" t="s">
        <v>1990</v>
      </c>
      <c r="B835" t="s">
        <v>1991</v>
      </c>
    </row>
    <row r="836" spans="1:2" x14ac:dyDescent="0.3">
      <c r="A836" t="s">
        <v>1992</v>
      </c>
      <c r="B836" t="s">
        <v>1993</v>
      </c>
    </row>
    <row r="837" spans="1:2" x14ac:dyDescent="0.3">
      <c r="A837" t="s">
        <v>1994</v>
      </c>
      <c r="B837" t="s">
        <v>1995</v>
      </c>
    </row>
    <row r="838" spans="1:2" x14ac:dyDescent="0.3">
      <c r="A838" t="s">
        <v>1996</v>
      </c>
      <c r="B838" t="s">
        <v>1997</v>
      </c>
    </row>
    <row r="839" spans="1:2" x14ac:dyDescent="0.3">
      <c r="A839" t="s">
        <v>1998</v>
      </c>
      <c r="B839" t="s">
        <v>1999</v>
      </c>
    </row>
    <row r="840" spans="1:2" x14ac:dyDescent="0.3">
      <c r="A840" t="s">
        <v>2000</v>
      </c>
      <c r="B840" t="s">
        <v>2001</v>
      </c>
    </row>
    <row r="841" spans="1:2" x14ac:dyDescent="0.3">
      <c r="A841" t="s">
        <v>2002</v>
      </c>
      <c r="B841" t="s">
        <v>2003</v>
      </c>
    </row>
    <row r="842" spans="1:2" x14ac:dyDescent="0.3">
      <c r="A842" t="s">
        <v>2004</v>
      </c>
      <c r="B842" t="s">
        <v>2005</v>
      </c>
    </row>
    <row r="843" spans="1:2" x14ac:dyDescent="0.3">
      <c r="A843" t="s">
        <v>2006</v>
      </c>
      <c r="B843" t="s">
        <v>2007</v>
      </c>
    </row>
    <row r="844" spans="1:2" x14ac:dyDescent="0.3">
      <c r="A844" t="s">
        <v>2008</v>
      </c>
      <c r="B844" t="s">
        <v>2009</v>
      </c>
    </row>
    <row r="845" spans="1:2" x14ac:dyDescent="0.3">
      <c r="A845" t="s">
        <v>2010</v>
      </c>
      <c r="B845" t="s">
        <v>2011</v>
      </c>
    </row>
    <row r="846" spans="1:2" x14ac:dyDescent="0.3">
      <c r="A846" t="s">
        <v>2012</v>
      </c>
      <c r="B846" t="s">
        <v>2013</v>
      </c>
    </row>
    <row r="847" spans="1:2" x14ac:dyDescent="0.3">
      <c r="A847" t="s">
        <v>2014</v>
      </c>
      <c r="B847" t="s">
        <v>2015</v>
      </c>
    </row>
    <row r="848" spans="1:2" x14ac:dyDescent="0.3">
      <c r="A848" t="s">
        <v>2016</v>
      </c>
      <c r="B848" t="s">
        <v>2017</v>
      </c>
    </row>
    <row r="849" spans="1:2" x14ac:dyDescent="0.3">
      <c r="A849" t="s">
        <v>2018</v>
      </c>
      <c r="B849" t="s">
        <v>2019</v>
      </c>
    </row>
    <row r="850" spans="1:2" x14ac:dyDescent="0.3">
      <c r="A850" t="s">
        <v>2020</v>
      </c>
      <c r="B850" t="s">
        <v>2021</v>
      </c>
    </row>
    <row r="851" spans="1:2" x14ac:dyDescent="0.3">
      <c r="A851" t="s">
        <v>2022</v>
      </c>
      <c r="B851" t="s">
        <v>2023</v>
      </c>
    </row>
    <row r="852" spans="1:2" x14ac:dyDescent="0.3">
      <c r="A852" t="s">
        <v>2024</v>
      </c>
      <c r="B852" t="s">
        <v>2025</v>
      </c>
    </row>
    <row r="853" spans="1:2" x14ac:dyDescent="0.3">
      <c r="A853" t="s">
        <v>2026</v>
      </c>
      <c r="B853" t="s">
        <v>2027</v>
      </c>
    </row>
    <row r="854" spans="1:2" x14ac:dyDescent="0.3">
      <c r="A854" t="s">
        <v>2028</v>
      </c>
      <c r="B854" t="s">
        <v>2029</v>
      </c>
    </row>
    <row r="855" spans="1:2" x14ac:dyDescent="0.3">
      <c r="A855" t="s">
        <v>2030</v>
      </c>
      <c r="B855" t="s">
        <v>2031</v>
      </c>
    </row>
    <row r="856" spans="1:2" x14ac:dyDescent="0.3">
      <c r="A856" t="s">
        <v>2032</v>
      </c>
      <c r="B856" t="s">
        <v>2033</v>
      </c>
    </row>
    <row r="857" spans="1:2" x14ac:dyDescent="0.3">
      <c r="A857" t="s">
        <v>2034</v>
      </c>
      <c r="B857" t="s">
        <v>2035</v>
      </c>
    </row>
    <row r="858" spans="1:2" x14ac:dyDescent="0.3">
      <c r="A858" t="s">
        <v>2036</v>
      </c>
      <c r="B858" t="s">
        <v>2037</v>
      </c>
    </row>
    <row r="859" spans="1:2" x14ac:dyDescent="0.3">
      <c r="A859" t="s">
        <v>2038</v>
      </c>
      <c r="B859" t="s">
        <v>2039</v>
      </c>
    </row>
    <row r="860" spans="1:2" x14ac:dyDescent="0.3">
      <c r="A860" t="s">
        <v>2040</v>
      </c>
      <c r="B860" t="s">
        <v>2041</v>
      </c>
    </row>
    <row r="861" spans="1:2" x14ac:dyDescent="0.3">
      <c r="A861" t="s">
        <v>2042</v>
      </c>
      <c r="B861" t="s">
        <v>2043</v>
      </c>
    </row>
    <row r="862" spans="1:2" x14ac:dyDescent="0.3">
      <c r="A862" t="s">
        <v>2044</v>
      </c>
      <c r="B862" t="s">
        <v>2045</v>
      </c>
    </row>
    <row r="863" spans="1:2" x14ac:dyDescent="0.3">
      <c r="A863" t="s">
        <v>2046</v>
      </c>
      <c r="B863" t="s">
        <v>2047</v>
      </c>
    </row>
    <row r="864" spans="1:2" x14ac:dyDescent="0.3">
      <c r="A864" t="s">
        <v>2048</v>
      </c>
      <c r="B864" t="s">
        <v>2049</v>
      </c>
    </row>
    <row r="865" spans="1:2" x14ac:dyDescent="0.3">
      <c r="A865" t="s">
        <v>2050</v>
      </c>
      <c r="B865" t="s">
        <v>2051</v>
      </c>
    </row>
    <row r="866" spans="1:2" x14ac:dyDescent="0.3">
      <c r="A866" t="s">
        <v>2052</v>
      </c>
      <c r="B866" t="s">
        <v>2051</v>
      </c>
    </row>
    <row r="867" spans="1:2" x14ac:dyDescent="0.3">
      <c r="A867" t="s">
        <v>2053</v>
      </c>
      <c r="B867" t="s">
        <v>2054</v>
      </c>
    </row>
    <row r="868" spans="1:2" x14ac:dyDescent="0.3">
      <c r="A868" t="s">
        <v>2055</v>
      </c>
      <c r="B868" t="s">
        <v>2056</v>
      </c>
    </row>
    <row r="869" spans="1:2" x14ac:dyDescent="0.3">
      <c r="A869" t="s">
        <v>2057</v>
      </c>
      <c r="B869" t="s">
        <v>2058</v>
      </c>
    </row>
    <row r="870" spans="1:2" x14ac:dyDescent="0.3">
      <c r="A870" t="s">
        <v>2059</v>
      </c>
      <c r="B870" t="s">
        <v>2060</v>
      </c>
    </row>
    <row r="871" spans="1:2" x14ac:dyDescent="0.3">
      <c r="A871" t="s">
        <v>2061</v>
      </c>
      <c r="B871" t="s">
        <v>2062</v>
      </c>
    </row>
    <row r="872" spans="1:2" x14ac:dyDescent="0.3">
      <c r="A872" t="s">
        <v>2063</v>
      </c>
      <c r="B872" t="s">
        <v>2011</v>
      </c>
    </row>
    <row r="873" spans="1:2" x14ac:dyDescent="0.3">
      <c r="A873" t="s">
        <v>2064</v>
      </c>
      <c r="B873" t="s">
        <v>2065</v>
      </c>
    </row>
    <row r="874" spans="1:2" x14ac:dyDescent="0.3">
      <c r="A874" t="s">
        <v>2066</v>
      </c>
      <c r="B874" t="s">
        <v>2067</v>
      </c>
    </row>
    <row r="875" spans="1:2" x14ac:dyDescent="0.3">
      <c r="A875" t="s">
        <v>2068</v>
      </c>
      <c r="B875" t="s">
        <v>2069</v>
      </c>
    </row>
    <row r="876" spans="1:2" x14ac:dyDescent="0.3">
      <c r="A876" t="s">
        <v>2070</v>
      </c>
      <c r="B876" t="s">
        <v>2071</v>
      </c>
    </row>
    <row r="877" spans="1:2" x14ac:dyDescent="0.3">
      <c r="A877" t="s">
        <v>2072</v>
      </c>
      <c r="B877" t="s">
        <v>2073</v>
      </c>
    </row>
    <row r="878" spans="1:2" x14ac:dyDescent="0.3">
      <c r="A878" t="s">
        <v>2074</v>
      </c>
      <c r="B878" t="s">
        <v>2075</v>
      </c>
    </row>
    <row r="879" spans="1:2" x14ac:dyDescent="0.3">
      <c r="A879" t="s">
        <v>2076</v>
      </c>
      <c r="B879" t="s">
        <v>2077</v>
      </c>
    </row>
    <row r="880" spans="1:2" x14ac:dyDescent="0.3">
      <c r="A880" t="s">
        <v>2078</v>
      </c>
      <c r="B880" t="s">
        <v>2079</v>
      </c>
    </row>
    <row r="881" spans="1:2" x14ac:dyDescent="0.3">
      <c r="A881" t="s">
        <v>2080</v>
      </c>
      <c r="B881" t="s">
        <v>2081</v>
      </c>
    </row>
    <row r="882" spans="1:2" x14ac:dyDescent="0.3">
      <c r="A882" t="s">
        <v>2082</v>
      </c>
      <c r="B882" t="s">
        <v>2083</v>
      </c>
    </row>
    <row r="883" spans="1:2" x14ac:dyDescent="0.3">
      <c r="A883" t="s">
        <v>2084</v>
      </c>
      <c r="B883" t="s">
        <v>2081</v>
      </c>
    </row>
    <row r="884" spans="1:2" x14ac:dyDescent="0.3">
      <c r="A884" t="s">
        <v>2085</v>
      </c>
      <c r="B884" t="s">
        <v>2086</v>
      </c>
    </row>
    <row r="885" spans="1:2" x14ac:dyDescent="0.3">
      <c r="A885" t="s">
        <v>2087</v>
      </c>
      <c r="B885" t="s">
        <v>2088</v>
      </c>
    </row>
    <row r="886" spans="1:2" x14ac:dyDescent="0.3">
      <c r="A886" t="s">
        <v>2089</v>
      </c>
      <c r="B886" t="s">
        <v>2090</v>
      </c>
    </row>
    <row r="887" spans="1:2" x14ac:dyDescent="0.3">
      <c r="A887" t="s">
        <v>2091</v>
      </c>
      <c r="B887" t="s">
        <v>2092</v>
      </c>
    </row>
    <row r="888" spans="1:2" x14ac:dyDescent="0.3">
      <c r="A888" t="s">
        <v>2093</v>
      </c>
      <c r="B888" t="s">
        <v>2094</v>
      </c>
    </row>
    <row r="889" spans="1:2" x14ac:dyDescent="0.3">
      <c r="A889" t="s">
        <v>2095</v>
      </c>
      <c r="B889" t="s">
        <v>2096</v>
      </c>
    </row>
    <row r="890" spans="1:2" x14ac:dyDescent="0.3">
      <c r="A890" t="s">
        <v>2097</v>
      </c>
      <c r="B890" t="s">
        <v>2098</v>
      </c>
    </row>
    <row r="891" spans="1:2" x14ac:dyDescent="0.3">
      <c r="A891" t="s">
        <v>2099</v>
      </c>
      <c r="B891" t="s">
        <v>2100</v>
      </c>
    </row>
    <row r="892" spans="1:2" x14ac:dyDescent="0.3">
      <c r="A892" t="s">
        <v>2101</v>
      </c>
      <c r="B892" t="s">
        <v>2102</v>
      </c>
    </row>
    <row r="893" spans="1:2" x14ac:dyDescent="0.3">
      <c r="A893" t="s">
        <v>2103</v>
      </c>
      <c r="B893" t="s">
        <v>2104</v>
      </c>
    </row>
    <row r="894" spans="1:2" x14ac:dyDescent="0.3">
      <c r="A894" t="s">
        <v>2105</v>
      </c>
      <c r="B894" t="s">
        <v>2106</v>
      </c>
    </row>
    <row r="895" spans="1:2" x14ac:dyDescent="0.3">
      <c r="A895" t="s">
        <v>2107</v>
      </c>
      <c r="B895" t="s">
        <v>2108</v>
      </c>
    </row>
    <row r="896" spans="1:2" x14ac:dyDescent="0.3">
      <c r="A896" t="s">
        <v>2109</v>
      </c>
      <c r="B896" t="s">
        <v>2110</v>
      </c>
    </row>
    <row r="897" spans="1:2" x14ac:dyDescent="0.3">
      <c r="A897" t="s">
        <v>2111</v>
      </c>
      <c r="B897" t="s">
        <v>2112</v>
      </c>
    </row>
    <row r="898" spans="1:2" x14ac:dyDescent="0.3">
      <c r="A898" t="s">
        <v>2113</v>
      </c>
      <c r="B898" t="s">
        <v>2114</v>
      </c>
    </row>
    <row r="899" spans="1:2" x14ac:dyDescent="0.3">
      <c r="A899" t="s">
        <v>2115</v>
      </c>
      <c r="B899" t="s">
        <v>2116</v>
      </c>
    </row>
    <row r="900" spans="1:2" x14ac:dyDescent="0.3">
      <c r="A900" t="s">
        <v>2117</v>
      </c>
      <c r="B900" t="s">
        <v>2118</v>
      </c>
    </row>
    <row r="901" spans="1:2" x14ac:dyDescent="0.3">
      <c r="A901" t="s">
        <v>2119</v>
      </c>
      <c r="B901" t="s">
        <v>2120</v>
      </c>
    </row>
    <row r="902" spans="1:2" x14ac:dyDescent="0.3">
      <c r="A902" t="s">
        <v>2121</v>
      </c>
      <c r="B902" t="s">
        <v>2122</v>
      </c>
    </row>
    <row r="903" spans="1:2" x14ac:dyDescent="0.3">
      <c r="A903" t="s">
        <v>2123</v>
      </c>
      <c r="B903" t="s">
        <v>2124</v>
      </c>
    </row>
    <row r="904" spans="1:2" x14ac:dyDescent="0.3">
      <c r="A904" t="s">
        <v>2125</v>
      </c>
      <c r="B904" t="s">
        <v>2126</v>
      </c>
    </row>
    <row r="905" spans="1:2" x14ac:dyDescent="0.3">
      <c r="A905" t="s">
        <v>2127</v>
      </c>
      <c r="B905" t="s">
        <v>2128</v>
      </c>
    </row>
    <row r="906" spans="1:2" x14ac:dyDescent="0.3">
      <c r="A906" t="s">
        <v>2129</v>
      </c>
      <c r="B906" t="s">
        <v>2130</v>
      </c>
    </row>
    <row r="907" spans="1:2" x14ac:dyDescent="0.3">
      <c r="A907" t="s">
        <v>2131</v>
      </c>
      <c r="B907" t="s">
        <v>2132</v>
      </c>
    </row>
    <row r="908" spans="1:2" x14ac:dyDescent="0.3">
      <c r="A908" t="s">
        <v>2133</v>
      </c>
      <c r="B908" t="s">
        <v>2134</v>
      </c>
    </row>
    <row r="909" spans="1:2" x14ac:dyDescent="0.3">
      <c r="A909" t="s">
        <v>2135</v>
      </c>
      <c r="B909" t="s">
        <v>2136</v>
      </c>
    </row>
    <row r="910" spans="1:2" x14ac:dyDescent="0.3">
      <c r="A910" t="s">
        <v>2137</v>
      </c>
      <c r="B910" t="s">
        <v>2138</v>
      </c>
    </row>
    <row r="911" spans="1:2" x14ac:dyDescent="0.3">
      <c r="A911" t="s">
        <v>2139</v>
      </c>
      <c r="B911" t="s">
        <v>2140</v>
      </c>
    </row>
    <row r="912" spans="1:2" x14ac:dyDescent="0.3">
      <c r="A912" t="s">
        <v>2141</v>
      </c>
      <c r="B912" t="s">
        <v>2142</v>
      </c>
    </row>
    <row r="913" spans="1:2" x14ac:dyDescent="0.3">
      <c r="A913" t="s">
        <v>2143</v>
      </c>
      <c r="B913" t="s">
        <v>2144</v>
      </c>
    </row>
    <row r="914" spans="1:2" x14ac:dyDescent="0.3">
      <c r="A914" t="s">
        <v>2145</v>
      </c>
      <c r="B914" t="s">
        <v>2146</v>
      </c>
    </row>
    <row r="915" spans="1:2" x14ac:dyDescent="0.3">
      <c r="A915" t="s">
        <v>2147</v>
      </c>
      <c r="B915" t="s">
        <v>2148</v>
      </c>
    </row>
    <row r="916" spans="1:2" x14ac:dyDescent="0.3">
      <c r="A916" t="s">
        <v>2149</v>
      </c>
      <c r="B916" t="s">
        <v>2150</v>
      </c>
    </row>
    <row r="917" spans="1:2" x14ac:dyDescent="0.3">
      <c r="A917" t="s">
        <v>2151</v>
      </c>
      <c r="B917" t="s">
        <v>2152</v>
      </c>
    </row>
    <row r="918" spans="1:2" x14ac:dyDescent="0.3">
      <c r="A918" t="s">
        <v>2153</v>
      </c>
      <c r="B918" t="s">
        <v>2154</v>
      </c>
    </row>
    <row r="919" spans="1:2" x14ac:dyDescent="0.3">
      <c r="A919" t="s">
        <v>2155</v>
      </c>
      <c r="B919" t="s">
        <v>2156</v>
      </c>
    </row>
    <row r="920" spans="1:2" x14ac:dyDescent="0.3">
      <c r="A920" t="s">
        <v>2157</v>
      </c>
      <c r="B920" t="s">
        <v>2158</v>
      </c>
    </row>
    <row r="921" spans="1:2" x14ac:dyDescent="0.3">
      <c r="A921" t="s">
        <v>2159</v>
      </c>
      <c r="B921" t="s">
        <v>2160</v>
      </c>
    </row>
    <row r="922" spans="1:2" x14ac:dyDescent="0.3">
      <c r="A922" t="s">
        <v>2161</v>
      </c>
      <c r="B922" t="s">
        <v>2162</v>
      </c>
    </row>
    <row r="923" spans="1:2" x14ac:dyDescent="0.3">
      <c r="A923" t="s">
        <v>2163</v>
      </c>
      <c r="B923" t="s">
        <v>2164</v>
      </c>
    </row>
    <row r="924" spans="1:2" x14ac:dyDescent="0.3">
      <c r="A924" t="s">
        <v>2165</v>
      </c>
      <c r="B924" t="s">
        <v>2166</v>
      </c>
    </row>
    <row r="925" spans="1:2" x14ac:dyDescent="0.3">
      <c r="A925" t="s">
        <v>2167</v>
      </c>
      <c r="B925" t="s">
        <v>2168</v>
      </c>
    </row>
    <row r="926" spans="1:2" x14ac:dyDescent="0.3">
      <c r="A926" t="s">
        <v>2169</v>
      </c>
      <c r="B926" t="s">
        <v>2170</v>
      </c>
    </row>
    <row r="927" spans="1:2" x14ac:dyDescent="0.3">
      <c r="A927" t="s">
        <v>2171</v>
      </c>
      <c r="B927" t="s">
        <v>2172</v>
      </c>
    </row>
    <row r="928" spans="1:2" x14ac:dyDescent="0.3">
      <c r="A928" t="s">
        <v>2173</v>
      </c>
      <c r="B928" t="s">
        <v>2174</v>
      </c>
    </row>
    <row r="929" spans="1:2" x14ac:dyDescent="0.3">
      <c r="A929" t="s">
        <v>2175</v>
      </c>
      <c r="B929" t="s">
        <v>2176</v>
      </c>
    </row>
    <row r="930" spans="1:2" x14ac:dyDescent="0.3">
      <c r="A930" t="s">
        <v>2177</v>
      </c>
      <c r="B930" t="s">
        <v>2178</v>
      </c>
    </row>
    <row r="931" spans="1:2" x14ac:dyDescent="0.3">
      <c r="A931" t="s">
        <v>2179</v>
      </c>
      <c r="B931" t="s">
        <v>2180</v>
      </c>
    </row>
    <row r="932" spans="1:2" x14ac:dyDescent="0.3">
      <c r="A932" t="s">
        <v>2181</v>
      </c>
      <c r="B932" t="s">
        <v>2182</v>
      </c>
    </row>
    <row r="933" spans="1:2" x14ac:dyDescent="0.3">
      <c r="A933" t="s">
        <v>2183</v>
      </c>
      <c r="B933" t="s">
        <v>2184</v>
      </c>
    </row>
    <row r="934" spans="1:2" x14ac:dyDescent="0.3">
      <c r="A934" t="s">
        <v>2185</v>
      </c>
      <c r="B934" t="s">
        <v>2186</v>
      </c>
    </row>
    <row r="935" spans="1:2" x14ac:dyDescent="0.3">
      <c r="A935" t="s">
        <v>2187</v>
      </c>
      <c r="B935" t="s">
        <v>2188</v>
      </c>
    </row>
    <row r="936" spans="1:2" x14ac:dyDescent="0.3">
      <c r="A936" t="s">
        <v>2189</v>
      </c>
      <c r="B936" t="s">
        <v>2190</v>
      </c>
    </row>
    <row r="937" spans="1:2" x14ac:dyDescent="0.3">
      <c r="A937" t="s">
        <v>2191</v>
      </c>
      <c r="B937" t="s">
        <v>2192</v>
      </c>
    </row>
    <row r="938" spans="1:2" x14ac:dyDescent="0.3">
      <c r="A938" t="s">
        <v>2193</v>
      </c>
      <c r="B938" t="s">
        <v>2194</v>
      </c>
    </row>
    <row r="939" spans="1:2" x14ac:dyDescent="0.3">
      <c r="A939" t="s">
        <v>2195</v>
      </c>
      <c r="B939" t="s">
        <v>2196</v>
      </c>
    </row>
    <row r="940" spans="1:2" x14ac:dyDescent="0.3">
      <c r="A940" t="s">
        <v>2197</v>
      </c>
      <c r="B940" t="s">
        <v>2198</v>
      </c>
    </row>
    <row r="941" spans="1:2" x14ac:dyDescent="0.3">
      <c r="A941" t="s">
        <v>2199</v>
      </c>
      <c r="B941" t="s">
        <v>2200</v>
      </c>
    </row>
    <row r="942" spans="1:2" x14ac:dyDescent="0.3">
      <c r="A942" t="s">
        <v>2201</v>
      </c>
      <c r="B942" t="s">
        <v>2202</v>
      </c>
    </row>
    <row r="943" spans="1:2" x14ac:dyDescent="0.3">
      <c r="A943" t="s">
        <v>2203</v>
      </c>
      <c r="B943" t="s">
        <v>2204</v>
      </c>
    </row>
    <row r="944" spans="1:2" x14ac:dyDescent="0.3">
      <c r="A944" t="s">
        <v>2205</v>
      </c>
      <c r="B944" t="s">
        <v>2206</v>
      </c>
    </row>
    <row r="945" spans="1:2" x14ac:dyDescent="0.3">
      <c r="A945" t="s">
        <v>2207</v>
      </c>
      <c r="B945" t="s">
        <v>2208</v>
      </c>
    </row>
    <row r="946" spans="1:2" x14ac:dyDescent="0.3">
      <c r="A946" t="s">
        <v>2209</v>
      </c>
      <c r="B946" t="s">
        <v>2210</v>
      </c>
    </row>
    <row r="947" spans="1:2" x14ac:dyDescent="0.3">
      <c r="A947" t="s">
        <v>2211</v>
      </c>
      <c r="B947" t="s">
        <v>2212</v>
      </c>
    </row>
    <row r="948" spans="1:2" x14ac:dyDescent="0.3">
      <c r="A948" t="s">
        <v>2213</v>
      </c>
      <c r="B948" t="s">
        <v>2214</v>
      </c>
    </row>
    <row r="949" spans="1:2" x14ac:dyDescent="0.3">
      <c r="A949" t="s">
        <v>2215</v>
      </c>
      <c r="B949" t="s">
        <v>2216</v>
      </c>
    </row>
    <row r="950" spans="1:2" x14ac:dyDescent="0.3">
      <c r="A950" t="s">
        <v>2217</v>
      </c>
      <c r="B950" t="s">
        <v>2218</v>
      </c>
    </row>
    <row r="951" spans="1:2" x14ac:dyDescent="0.3">
      <c r="A951" t="s">
        <v>2219</v>
      </c>
      <c r="B951" t="s">
        <v>2220</v>
      </c>
    </row>
    <row r="952" spans="1:2" x14ac:dyDescent="0.3">
      <c r="A952" t="s">
        <v>2221</v>
      </c>
      <c r="B952" t="s">
        <v>2222</v>
      </c>
    </row>
    <row r="953" spans="1:2" x14ac:dyDescent="0.3">
      <c r="A953" t="s">
        <v>2223</v>
      </c>
      <c r="B953" t="s">
        <v>2224</v>
      </c>
    </row>
    <row r="954" spans="1:2" x14ac:dyDescent="0.3">
      <c r="A954" t="s">
        <v>2225</v>
      </c>
      <c r="B954" t="s">
        <v>2226</v>
      </c>
    </row>
    <row r="955" spans="1:2" x14ac:dyDescent="0.3">
      <c r="A955" t="s">
        <v>2227</v>
      </c>
      <c r="B955" t="s">
        <v>2228</v>
      </c>
    </row>
    <row r="956" spans="1:2" x14ac:dyDescent="0.3">
      <c r="A956" t="s">
        <v>2229</v>
      </c>
      <c r="B956" t="s">
        <v>2230</v>
      </c>
    </row>
    <row r="957" spans="1:2" x14ac:dyDescent="0.3">
      <c r="A957" t="s">
        <v>2231</v>
      </c>
      <c r="B957" t="s">
        <v>2232</v>
      </c>
    </row>
    <row r="958" spans="1:2" x14ac:dyDescent="0.3">
      <c r="A958" t="s">
        <v>2233</v>
      </c>
      <c r="B958" t="s">
        <v>2234</v>
      </c>
    </row>
    <row r="959" spans="1:2" x14ac:dyDescent="0.3">
      <c r="A959" t="s">
        <v>2235</v>
      </c>
      <c r="B959" t="s">
        <v>2236</v>
      </c>
    </row>
    <row r="960" spans="1:2" x14ac:dyDescent="0.3">
      <c r="A960" t="s">
        <v>2237</v>
      </c>
      <c r="B960" t="s">
        <v>2238</v>
      </c>
    </row>
    <row r="961" spans="1:2" x14ac:dyDescent="0.3">
      <c r="A961" t="s">
        <v>2239</v>
      </c>
      <c r="B961" t="s">
        <v>2240</v>
      </c>
    </row>
    <row r="962" spans="1:2" x14ac:dyDescent="0.3">
      <c r="A962" t="s">
        <v>2241</v>
      </c>
      <c r="B962" t="s">
        <v>2242</v>
      </c>
    </row>
    <row r="963" spans="1:2" x14ac:dyDescent="0.3">
      <c r="A963" t="s">
        <v>2243</v>
      </c>
      <c r="B963" t="s">
        <v>2244</v>
      </c>
    </row>
    <row r="964" spans="1:2" x14ac:dyDescent="0.3">
      <c r="A964" t="s">
        <v>2245</v>
      </c>
      <c r="B964" t="s">
        <v>2246</v>
      </c>
    </row>
    <row r="965" spans="1:2" x14ac:dyDescent="0.3">
      <c r="A965" t="s">
        <v>2247</v>
      </c>
      <c r="B965" t="s">
        <v>2248</v>
      </c>
    </row>
    <row r="966" spans="1:2" x14ac:dyDescent="0.3">
      <c r="A966" t="s">
        <v>2249</v>
      </c>
      <c r="B966" t="s">
        <v>2250</v>
      </c>
    </row>
    <row r="967" spans="1:2" x14ac:dyDescent="0.3">
      <c r="A967" t="s">
        <v>2251</v>
      </c>
      <c r="B967" t="s">
        <v>2081</v>
      </c>
    </row>
    <row r="968" spans="1:2" x14ac:dyDescent="0.3">
      <c r="A968" t="s">
        <v>2252</v>
      </c>
      <c r="B968" t="s">
        <v>2253</v>
      </c>
    </row>
    <row r="969" spans="1:2" x14ac:dyDescent="0.3">
      <c r="A969" t="s">
        <v>2254</v>
      </c>
      <c r="B969" t="s">
        <v>2081</v>
      </c>
    </row>
    <row r="970" spans="1:2" x14ac:dyDescent="0.3">
      <c r="A970" t="s">
        <v>2255</v>
      </c>
      <c r="B970" t="s">
        <v>2256</v>
      </c>
    </row>
    <row r="971" spans="1:2" x14ac:dyDescent="0.3">
      <c r="A971" t="s">
        <v>2257</v>
      </c>
      <c r="B971" t="s">
        <v>2258</v>
      </c>
    </row>
    <row r="972" spans="1:2" x14ac:dyDescent="0.3">
      <c r="A972" t="s">
        <v>2259</v>
      </c>
      <c r="B972" t="s">
        <v>2260</v>
      </c>
    </row>
    <row r="973" spans="1:2" x14ac:dyDescent="0.3">
      <c r="A973" t="s">
        <v>2261</v>
      </c>
      <c r="B973" t="s">
        <v>2262</v>
      </c>
    </row>
    <row r="974" spans="1:2" x14ac:dyDescent="0.3">
      <c r="A974" t="s">
        <v>2263</v>
      </c>
      <c r="B974" t="s">
        <v>2264</v>
      </c>
    </row>
    <row r="975" spans="1:2" x14ac:dyDescent="0.3">
      <c r="A975" t="s">
        <v>2265</v>
      </c>
      <c r="B975" t="s">
        <v>2266</v>
      </c>
    </row>
    <row r="976" spans="1:2" x14ac:dyDescent="0.3">
      <c r="A976" t="s">
        <v>2267</v>
      </c>
      <c r="B976" t="s">
        <v>2268</v>
      </c>
    </row>
    <row r="977" spans="1:2" x14ac:dyDescent="0.3">
      <c r="A977" t="s">
        <v>2269</v>
      </c>
      <c r="B977" t="s">
        <v>2270</v>
      </c>
    </row>
    <row r="978" spans="1:2" x14ac:dyDescent="0.3">
      <c r="A978" t="s">
        <v>2271</v>
      </c>
      <c r="B978" t="s">
        <v>2272</v>
      </c>
    </row>
    <row r="979" spans="1:2" x14ac:dyDescent="0.3">
      <c r="A979" t="s">
        <v>2273</v>
      </c>
      <c r="B979" t="s">
        <v>2274</v>
      </c>
    </row>
    <row r="980" spans="1:2" x14ac:dyDescent="0.3">
      <c r="A980" t="s">
        <v>2275</v>
      </c>
      <c r="B980" t="s">
        <v>2276</v>
      </c>
    </row>
    <row r="981" spans="1:2" x14ac:dyDescent="0.3">
      <c r="A981" t="s">
        <v>2277</v>
      </c>
      <c r="B981" t="s">
        <v>2278</v>
      </c>
    </row>
    <row r="982" spans="1:2" x14ac:dyDescent="0.3">
      <c r="A982" t="s">
        <v>2279</v>
      </c>
      <c r="B982" t="s">
        <v>2280</v>
      </c>
    </row>
    <row r="983" spans="1:2" x14ac:dyDescent="0.3">
      <c r="A983" t="s">
        <v>2281</v>
      </c>
      <c r="B983" t="s">
        <v>2282</v>
      </c>
    </row>
    <row r="984" spans="1:2" x14ac:dyDescent="0.3">
      <c r="A984" t="s">
        <v>2283</v>
      </c>
      <c r="B984" t="s">
        <v>2284</v>
      </c>
    </row>
    <row r="985" spans="1:2" x14ac:dyDescent="0.3">
      <c r="A985" t="s">
        <v>2285</v>
      </c>
      <c r="B985" t="s">
        <v>2286</v>
      </c>
    </row>
    <row r="986" spans="1:2" x14ac:dyDescent="0.3">
      <c r="A986" t="s">
        <v>2287</v>
      </c>
      <c r="B986" t="s">
        <v>2288</v>
      </c>
    </row>
    <row r="987" spans="1:2" x14ac:dyDescent="0.3">
      <c r="A987" t="s">
        <v>2289</v>
      </c>
      <c r="B987" t="s">
        <v>2290</v>
      </c>
    </row>
    <row r="988" spans="1:2" x14ac:dyDescent="0.3">
      <c r="A988" t="s">
        <v>2291</v>
      </c>
      <c r="B988" t="s">
        <v>2292</v>
      </c>
    </row>
    <row r="989" spans="1:2" x14ac:dyDescent="0.3">
      <c r="A989" t="s">
        <v>2293</v>
      </c>
      <c r="B989" t="s">
        <v>2294</v>
      </c>
    </row>
    <row r="990" spans="1:2" x14ac:dyDescent="0.3">
      <c r="A990" t="s">
        <v>2295</v>
      </c>
      <c r="B990" t="s">
        <v>2296</v>
      </c>
    </row>
    <row r="991" spans="1:2" x14ac:dyDescent="0.3">
      <c r="A991" t="s">
        <v>2297</v>
      </c>
      <c r="B991" t="s">
        <v>2298</v>
      </c>
    </row>
    <row r="992" spans="1:2" x14ac:dyDescent="0.3">
      <c r="A992" t="s">
        <v>2299</v>
      </c>
      <c r="B992" t="s">
        <v>2300</v>
      </c>
    </row>
    <row r="993" spans="1:2" x14ac:dyDescent="0.3">
      <c r="A993" t="s">
        <v>2301</v>
      </c>
      <c r="B993" t="s">
        <v>2302</v>
      </c>
    </row>
    <row r="994" spans="1:2" x14ac:dyDescent="0.3">
      <c r="A994" t="s">
        <v>2303</v>
      </c>
      <c r="B994" t="s">
        <v>2304</v>
      </c>
    </row>
    <row r="995" spans="1:2" x14ac:dyDescent="0.3">
      <c r="A995" t="s">
        <v>2305</v>
      </c>
      <c r="B995" t="s">
        <v>2306</v>
      </c>
    </row>
    <row r="996" spans="1:2" x14ac:dyDescent="0.3">
      <c r="A996" t="s">
        <v>2307</v>
      </c>
      <c r="B996" t="s">
        <v>2308</v>
      </c>
    </row>
    <row r="997" spans="1:2" x14ac:dyDescent="0.3">
      <c r="A997" t="s">
        <v>2309</v>
      </c>
      <c r="B997" t="s">
        <v>2310</v>
      </c>
    </row>
    <row r="998" spans="1:2" x14ac:dyDescent="0.3">
      <c r="A998" t="s">
        <v>2311</v>
      </c>
      <c r="B998" t="s">
        <v>2312</v>
      </c>
    </row>
    <row r="999" spans="1:2" x14ac:dyDescent="0.3">
      <c r="A999" t="s">
        <v>2313</v>
      </c>
      <c r="B999" t="s">
        <v>2314</v>
      </c>
    </row>
    <row r="1000" spans="1:2" x14ac:dyDescent="0.3">
      <c r="A1000" t="s">
        <v>2315</v>
      </c>
      <c r="B1000" t="s">
        <v>2316</v>
      </c>
    </row>
    <row r="1001" spans="1:2" x14ac:dyDescent="0.3">
      <c r="A1001" t="s">
        <v>2317</v>
      </c>
      <c r="B1001" t="s">
        <v>2318</v>
      </c>
    </row>
    <row r="1002" spans="1:2" x14ac:dyDescent="0.3">
      <c r="A1002" t="s">
        <v>2319</v>
      </c>
      <c r="B1002" t="s">
        <v>2320</v>
      </c>
    </row>
    <row r="1003" spans="1:2" x14ac:dyDescent="0.3">
      <c r="A1003" t="s">
        <v>2321</v>
      </c>
      <c r="B1003" t="s">
        <v>2322</v>
      </c>
    </row>
    <row r="1004" spans="1:2" x14ac:dyDescent="0.3">
      <c r="A1004" t="s">
        <v>2323</v>
      </c>
      <c r="B1004" t="s">
        <v>2324</v>
      </c>
    </row>
    <row r="1005" spans="1:2" x14ac:dyDescent="0.3">
      <c r="A1005" t="s">
        <v>2325</v>
      </c>
      <c r="B1005" t="s">
        <v>2326</v>
      </c>
    </row>
    <row r="1006" spans="1:2" x14ac:dyDescent="0.3">
      <c r="A1006" t="s">
        <v>2327</v>
      </c>
      <c r="B1006" t="s">
        <v>2328</v>
      </c>
    </row>
    <row r="1007" spans="1:2" x14ac:dyDescent="0.3">
      <c r="A1007" t="s">
        <v>2329</v>
      </c>
      <c r="B1007" t="s">
        <v>2330</v>
      </c>
    </row>
    <row r="1008" spans="1:2" x14ac:dyDescent="0.3">
      <c r="A1008" t="s">
        <v>2331</v>
      </c>
      <c r="B1008" t="s">
        <v>2332</v>
      </c>
    </row>
    <row r="1009" spans="1:2" x14ac:dyDescent="0.3">
      <c r="A1009" t="s">
        <v>2333</v>
      </c>
      <c r="B1009" t="s">
        <v>2334</v>
      </c>
    </row>
    <row r="1010" spans="1:2" x14ac:dyDescent="0.3">
      <c r="A1010" t="s">
        <v>2335</v>
      </c>
      <c r="B1010" t="s">
        <v>2336</v>
      </c>
    </row>
    <row r="1011" spans="1:2" x14ac:dyDescent="0.3">
      <c r="A1011" t="s">
        <v>2337</v>
      </c>
      <c r="B1011" t="s">
        <v>2338</v>
      </c>
    </row>
    <row r="1012" spans="1:2" x14ac:dyDescent="0.3">
      <c r="A1012" t="s">
        <v>2339</v>
      </c>
      <c r="B1012" t="s">
        <v>2340</v>
      </c>
    </row>
    <row r="1013" spans="1:2" x14ac:dyDescent="0.3">
      <c r="A1013" t="s">
        <v>2341</v>
      </c>
      <c r="B1013" t="s">
        <v>2342</v>
      </c>
    </row>
    <row r="1014" spans="1:2" x14ac:dyDescent="0.3">
      <c r="A1014" t="s">
        <v>2343</v>
      </c>
      <c r="B1014" t="s">
        <v>2344</v>
      </c>
    </row>
    <row r="1015" spans="1:2" x14ac:dyDescent="0.3">
      <c r="A1015" t="s">
        <v>2345</v>
      </c>
      <c r="B1015" t="s">
        <v>2346</v>
      </c>
    </row>
    <row r="1016" spans="1:2" x14ac:dyDescent="0.3">
      <c r="A1016" t="s">
        <v>2347</v>
      </c>
      <c r="B1016" t="s">
        <v>2348</v>
      </c>
    </row>
    <row r="1017" spans="1:2" x14ac:dyDescent="0.3">
      <c r="A1017" t="s">
        <v>2349</v>
      </c>
      <c r="B1017" t="s">
        <v>2350</v>
      </c>
    </row>
    <row r="1018" spans="1:2" x14ac:dyDescent="0.3">
      <c r="A1018" t="s">
        <v>2351</v>
      </c>
      <c r="B1018" t="s">
        <v>2352</v>
      </c>
    </row>
    <row r="1019" spans="1:2" x14ac:dyDescent="0.3">
      <c r="A1019" t="s">
        <v>2353</v>
      </c>
      <c r="B1019" t="s">
        <v>2354</v>
      </c>
    </row>
    <row r="1020" spans="1:2" x14ac:dyDescent="0.3">
      <c r="A1020" t="s">
        <v>2355</v>
      </c>
      <c r="B1020" t="s">
        <v>2356</v>
      </c>
    </row>
    <row r="1021" spans="1:2" x14ac:dyDescent="0.3">
      <c r="A1021" t="s">
        <v>2357</v>
      </c>
      <c r="B1021" t="s">
        <v>2358</v>
      </c>
    </row>
    <row r="1022" spans="1:2" x14ac:dyDescent="0.3">
      <c r="A1022" t="s">
        <v>2359</v>
      </c>
      <c r="B1022" t="s">
        <v>2360</v>
      </c>
    </row>
    <row r="1023" spans="1:2" x14ac:dyDescent="0.3">
      <c r="A1023" t="s">
        <v>2361</v>
      </c>
      <c r="B1023" t="s">
        <v>2362</v>
      </c>
    </row>
    <row r="1024" spans="1:2" x14ac:dyDescent="0.3">
      <c r="A1024" t="s">
        <v>2363</v>
      </c>
      <c r="B1024" t="s">
        <v>2364</v>
      </c>
    </row>
    <row r="1025" spans="1:2" x14ac:dyDescent="0.3">
      <c r="A1025" t="s">
        <v>2365</v>
      </c>
      <c r="B1025" t="s">
        <v>2366</v>
      </c>
    </row>
    <row r="1026" spans="1:2" x14ac:dyDescent="0.3">
      <c r="A1026" t="s">
        <v>2367</v>
      </c>
      <c r="B1026" t="s">
        <v>2368</v>
      </c>
    </row>
    <row r="1027" spans="1:2" x14ac:dyDescent="0.3">
      <c r="A1027" t="s">
        <v>2369</v>
      </c>
      <c r="B1027" t="s">
        <v>2370</v>
      </c>
    </row>
    <row r="1028" spans="1:2" x14ac:dyDescent="0.3">
      <c r="A1028" t="s">
        <v>2371</v>
      </c>
      <c r="B1028" t="s">
        <v>2372</v>
      </c>
    </row>
    <row r="1029" spans="1:2" x14ac:dyDescent="0.3">
      <c r="A1029" t="s">
        <v>2373</v>
      </c>
      <c r="B1029" t="s">
        <v>2374</v>
      </c>
    </row>
    <row r="1030" spans="1:2" x14ac:dyDescent="0.3">
      <c r="A1030" t="s">
        <v>2375</v>
      </c>
      <c r="B1030" t="s">
        <v>2376</v>
      </c>
    </row>
    <row r="1031" spans="1:2" x14ac:dyDescent="0.3">
      <c r="A1031" t="s">
        <v>2377</v>
      </c>
      <c r="B1031" t="s">
        <v>2378</v>
      </c>
    </row>
    <row r="1032" spans="1:2" x14ac:dyDescent="0.3">
      <c r="A1032" t="s">
        <v>2379</v>
      </c>
      <c r="B1032" t="s">
        <v>2380</v>
      </c>
    </row>
    <row r="1033" spans="1:2" x14ac:dyDescent="0.3">
      <c r="A1033" t="s">
        <v>2381</v>
      </c>
      <c r="B1033" t="s">
        <v>2382</v>
      </c>
    </row>
    <row r="1034" spans="1:2" x14ac:dyDescent="0.3">
      <c r="A1034" t="s">
        <v>2383</v>
      </c>
      <c r="B1034" t="s">
        <v>2384</v>
      </c>
    </row>
    <row r="1035" spans="1:2" x14ac:dyDescent="0.3">
      <c r="A1035" t="s">
        <v>2385</v>
      </c>
      <c r="B1035" t="s">
        <v>2386</v>
      </c>
    </row>
    <row r="1036" spans="1:2" x14ac:dyDescent="0.3">
      <c r="A1036" t="s">
        <v>2387</v>
      </c>
      <c r="B1036" t="s">
        <v>2388</v>
      </c>
    </row>
    <row r="1037" spans="1:2" x14ac:dyDescent="0.3">
      <c r="A1037" t="s">
        <v>2389</v>
      </c>
      <c r="B1037" t="s">
        <v>2390</v>
      </c>
    </row>
    <row r="1038" spans="1:2" x14ac:dyDescent="0.3">
      <c r="A1038" t="s">
        <v>2391</v>
      </c>
      <c r="B1038" t="s">
        <v>2392</v>
      </c>
    </row>
    <row r="1039" spans="1:2" x14ac:dyDescent="0.3">
      <c r="A1039" t="s">
        <v>2393</v>
      </c>
      <c r="B1039" t="s">
        <v>2394</v>
      </c>
    </row>
    <row r="1040" spans="1:2" x14ac:dyDescent="0.3">
      <c r="A1040" t="s">
        <v>2395</v>
      </c>
      <c r="B1040" t="s">
        <v>2396</v>
      </c>
    </row>
    <row r="1041" spans="1:2" x14ac:dyDescent="0.3">
      <c r="A1041" t="s">
        <v>2397</v>
      </c>
      <c r="B1041" t="s">
        <v>2398</v>
      </c>
    </row>
    <row r="1042" spans="1:2" x14ac:dyDescent="0.3">
      <c r="A1042" t="s">
        <v>2399</v>
      </c>
      <c r="B1042" t="s">
        <v>2400</v>
      </c>
    </row>
    <row r="1043" spans="1:2" x14ac:dyDescent="0.3">
      <c r="A1043" t="s">
        <v>2401</v>
      </c>
      <c r="B1043" t="s">
        <v>2402</v>
      </c>
    </row>
    <row r="1044" spans="1:2" x14ac:dyDescent="0.3">
      <c r="A1044" t="s">
        <v>2403</v>
      </c>
      <c r="B1044" t="s">
        <v>2404</v>
      </c>
    </row>
    <row r="1045" spans="1:2" x14ac:dyDescent="0.3">
      <c r="A1045" t="s">
        <v>2405</v>
      </c>
      <c r="B1045" t="s">
        <v>2406</v>
      </c>
    </row>
    <row r="1046" spans="1:2" x14ac:dyDescent="0.3">
      <c r="A1046" t="s">
        <v>2407</v>
      </c>
      <c r="B1046" t="s">
        <v>2408</v>
      </c>
    </row>
    <row r="1047" spans="1:2" x14ac:dyDescent="0.3">
      <c r="A1047" t="s">
        <v>2409</v>
      </c>
      <c r="B1047" t="s">
        <v>2410</v>
      </c>
    </row>
    <row r="1048" spans="1:2" x14ac:dyDescent="0.3">
      <c r="A1048" t="s">
        <v>2411</v>
      </c>
      <c r="B1048" t="s">
        <v>2412</v>
      </c>
    </row>
    <row r="1049" spans="1:2" x14ac:dyDescent="0.3">
      <c r="A1049" t="s">
        <v>2413</v>
      </c>
      <c r="B1049" t="s">
        <v>2414</v>
      </c>
    </row>
    <row r="1050" spans="1:2" x14ac:dyDescent="0.3">
      <c r="A1050" t="s">
        <v>2415</v>
      </c>
      <c r="B1050" t="s">
        <v>2416</v>
      </c>
    </row>
    <row r="1051" spans="1:2" x14ac:dyDescent="0.3">
      <c r="A1051" t="s">
        <v>2417</v>
      </c>
      <c r="B1051" t="s">
        <v>2418</v>
      </c>
    </row>
    <row r="1052" spans="1:2" x14ac:dyDescent="0.3">
      <c r="A1052" t="s">
        <v>2419</v>
      </c>
      <c r="B1052" t="s">
        <v>2420</v>
      </c>
    </row>
    <row r="1053" spans="1:2" x14ac:dyDescent="0.3">
      <c r="A1053" t="s">
        <v>2421</v>
      </c>
      <c r="B1053" t="s">
        <v>2422</v>
      </c>
    </row>
    <row r="1054" spans="1:2" x14ac:dyDescent="0.3">
      <c r="A1054" t="s">
        <v>2423</v>
      </c>
      <c r="B1054" t="s">
        <v>2424</v>
      </c>
    </row>
    <row r="1055" spans="1:2" x14ac:dyDescent="0.3">
      <c r="A1055" t="s">
        <v>2425</v>
      </c>
      <c r="B1055" t="s">
        <v>2426</v>
      </c>
    </row>
    <row r="1056" spans="1:2" x14ac:dyDescent="0.3">
      <c r="A1056" t="s">
        <v>2427</v>
      </c>
      <c r="B1056" t="s">
        <v>2428</v>
      </c>
    </row>
    <row r="1057" spans="1:2" x14ac:dyDescent="0.3">
      <c r="A1057" t="s">
        <v>2429</v>
      </c>
      <c r="B1057" t="s">
        <v>2430</v>
      </c>
    </row>
    <row r="1058" spans="1:2" x14ac:dyDescent="0.3">
      <c r="A1058" t="s">
        <v>2431</v>
      </c>
      <c r="B1058" t="s">
        <v>2432</v>
      </c>
    </row>
    <row r="1059" spans="1:2" x14ac:dyDescent="0.3">
      <c r="A1059" t="s">
        <v>2433</v>
      </c>
      <c r="B1059" t="s">
        <v>2434</v>
      </c>
    </row>
    <row r="1060" spans="1:2" x14ac:dyDescent="0.3">
      <c r="A1060" t="s">
        <v>2435</v>
      </c>
      <c r="B1060" t="s">
        <v>2436</v>
      </c>
    </row>
    <row r="1061" spans="1:2" x14ac:dyDescent="0.3">
      <c r="A1061" t="s">
        <v>2437</v>
      </c>
      <c r="B1061" t="s">
        <v>2438</v>
      </c>
    </row>
    <row r="1062" spans="1:2" x14ac:dyDescent="0.3">
      <c r="A1062" t="s">
        <v>2439</v>
      </c>
      <c r="B1062" t="s">
        <v>2440</v>
      </c>
    </row>
    <row r="1063" spans="1:2" x14ac:dyDescent="0.3">
      <c r="A1063" t="s">
        <v>2441</v>
      </c>
      <c r="B1063" t="s">
        <v>2442</v>
      </c>
    </row>
    <row r="1064" spans="1:2" x14ac:dyDescent="0.3">
      <c r="A1064" t="s">
        <v>2443</v>
      </c>
      <c r="B1064" t="s">
        <v>2444</v>
      </c>
    </row>
    <row r="1065" spans="1:2" x14ac:dyDescent="0.3">
      <c r="A1065" t="s">
        <v>2445</v>
      </c>
      <c r="B1065" t="s">
        <v>2446</v>
      </c>
    </row>
    <row r="1066" spans="1:2" x14ac:dyDescent="0.3">
      <c r="A1066" t="s">
        <v>2447</v>
      </c>
      <c r="B1066" t="s">
        <v>2448</v>
      </c>
    </row>
    <row r="1067" spans="1:2" x14ac:dyDescent="0.3">
      <c r="A1067" t="s">
        <v>2449</v>
      </c>
      <c r="B1067" t="s">
        <v>2450</v>
      </c>
    </row>
    <row r="1068" spans="1:2" x14ac:dyDescent="0.3">
      <c r="A1068" t="s">
        <v>2451</v>
      </c>
      <c r="B1068" t="s">
        <v>2452</v>
      </c>
    </row>
    <row r="1069" spans="1:2" x14ac:dyDescent="0.3">
      <c r="A1069" t="s">
        <v>2453</v>
      </c>
      <c r="B1069" t="s">
        <v>2454</v>
      </c>
    </row>
    <row r="1070" spans="1:2" x14ac:dyDescent="0.3">
      <c r="A1070" t="s">
        <v>2455</v>
      </c>
      <c r="B1070" t="s">
        <v>2456</v>
      </c>
    </row>
    <row r="1071" spans="1:2" x14ac:dyDescent="0.3">
      <c r="A1071" t="s">
        <v>2457</v>
      </c>
      <c r="B1071" t="s">
        <v>2458</v>
      </c>
    </row>
    <row r="1072" spans="1:2" x14ac:dyDescent="0.3">
      <c r="A1072" t="s">
        <v>2459</v>
      </c>
      <c r="B1072" t="s">
        <v>2460</v>
      </c>
    </row>
    <row r="1073" spans="1:2" x14ac:dyDescent="0.3">
      <c r="A1073" t="s">
        <v>2461</v>
      </c>
      <c r="B1073" t="s">
        <v>2462</v>
      </c>
    </row>
    <row r="1074" spans="1:2" x14ac:dyDescent="0.3">
      <c r="A1074" t="s">
        <v>2463</v>
      </c>
      <c r="B1074" t="s">
        <v>2464</v>
      </c>
    </row>
    <row r="1075" spans="1:2" x14ac:dyDescent="0.3">
      <c r="A1075" t="s">
        <v>2465</v>
      </c>
      <c r="B1075" t="s">
        <v>2466</v>
      </c>
    </row>
    <row r="1076" spans="1:2" x14ac:dyDescent="0.3">
      <c r="A1076" t="s">
        <v>2467</v>
      </c>
      <c r="B1076" t="s">
        <v>2468</v>
      </c>
    </row>
    <row r="1077" spans="1:2" x14ac:dyDescent="0.3">
      <c r="A1077" t="s">
        <v>2469</v>
      </c>
      <c r="B1077" t="s">
        <v>2470</v>
      </c>
    </row>
    <row r="1078" spans="1:2" x14ac:dyDescent="0.3">
      <c r="A1078" t="s">
        <v>2471</v>
      </c>
      <c r="B1078" t="s">
        <v>2472</v>
      </c>
    </row>
    <row r="1079" spans="1:2" x14ac:dyDescent="0.3">
      <c r="A1079" t="s">
        <v>2473</v>
      </c>
      <c r="B1079" t="s">
        <v>2474</v>
      </c>
    </row>
    <row r="1080" spans="1:2" x14ac:dyDescent="0.3">
      <c r="A1080" t="s">
        <v>2475</v>
      </c>
      <c r="B1080" t="s">
        <v>2476</v>
      </c>
    </row>
    <row r="1081" spans="1:2" x14ac:dyDescent="0.3">
      <c r="A1081" t="s">
        <v>2477</v>
      </c>
      <c r="B1081" t="s">
        <v>2478</v>
      </c>
    </row>
    <row r="1082" spans="1:2" x14ac:dyDescent="0.3">
      <c r="A1082" t="s">
        <v>2479</v>
      </c>
      <c r="B1082" t="s">
        <v>2480</v>
      </c>
    </row>
    <row r="1083" spans="1:2" x14ac:dyDescent="0.3">
      <c r="A1083" t="s">
        <v>2481</v>
      </c>
      <c r="B1083" t="s">
        <v>2482</v>
      </c>
    </row>
    <row r="1084" spans="1:2" x14ac:dyDescent="0.3">
      <c r="A1084" t="s">
        <v>2483</v>
      </c>
      <c r="B1084" t="s">
        <v>2484</v>
      </c>
    </row>
    <row r="1085" spans="1:2" x14ac:dyDescent="0.3">
      <c r="A1085" t="s">
        <v>2485</v>
      </c>
      <c r="B1085" t="s">
        <v>2486</v>
      </c>
    </row>
    <row r="1086" spans="1:2" x14ac:dyDescent="0.3">
      <c r="A1086" t="s">
        <v>2487</v>
      </c>
      <c r="B1086" t="s">
        <v>2488</v>
      </c>
    </row>
    <row r="1087" spans="1:2" x14ac:dyDescent="0.3">
      <c r="A1087" t="s">
        <v>2489</v>
      </c>
      <c r="B1087" t="s">
        <v>2490</v>
      </c>
    </row>
    <row r="1088" spans="1:2" x14ac:dyDescent="0.3">
      <c r="A1088" t="s">
        <v>2491</v>
      </c>
      <c r="B1088" t="s">
        <v>2492</v>
      </c>
    </row>
    <row r="1089" spans="1:2" x14ac:dyDescent="0.3">
      <c r="A1089" t="s">
        <v>2493</v>
      </c>
      <c r="B1089" t="s">
        <v>2494</v>
      </c>
    </row>
    <row r="1090" spans="1:2" x14ac:dyDescent="0.3">
      <c r="A1090" t="s">
        <v>2495</v>
      </c>
      <c r="B1090" t="s">
        <v>2496</v>
      </c>
    </row>
    <row r="1091" spans="1:2" x14ac:dyDescent="0.3">
      <c r="A1091" t="s">
        <v>2497</v>
      </c>
      <c r="B1091" t="s">
        <v>2498</v>
      </c>
    </row>
    <row r="1092" spans="1:2" x14ac:dyDescent="0.3">
      <c r="A1092" t="s">
        <v>2499</v>
      </c>
      <c r="B1092" t="s">
        <v>2500</v>
      </c>
    </row>
    <row r="1093" spans="1:2" x14ac:dyDescent="0.3">
      <c r="A1093" t="s">
        <v>2501</v>
      </c>
      <c r="B1093" t="s">
        <v>2502</v>
      </c>
    </row>
    <row r="1094" spans="1:2" x14ac:dyDescent="0.3">
      <c r="A1094" t="s">
        <v>2503</v>
      </c>
      <c r="B1094" t="s">
        <v>2504</v>
      </c>
    </row>
    <row r="1095" spans="1:2" x14ac:dyDescent="0.3">
      <c r="A1095" t="s">
        <v>2505</v>
      </c>
      <c r="B1095" t="s">
        <v>2506</v>
      </c>
    </row>
    <row r="1096" spans="1:2" x14ac:dyDescent="0.3">
      <c r="A1096" t="s">
        <v>2507</v>
      </c>
      <c r="B1096" t="s">
        <v>2508</v>
      </c>
    </row>
    <row r="1097" spans="1:2" x14ac:dyDescent="0.3">
      <c r="A1097" t="s">
        <v>2509</v>
      </c>
      <c r="B1097" t="s">
        <v>2510</v>
      </c>
    </row>
    <row r="1098" spans="1:2" x14ac:dyDescent="0.3">
      <c r="A1098" t="s">
        <v>2511</v>
      </c>
      <c r="B1098" t="s">
        <v>2512</v>
      </c>
    </row>
    <row r="1099" spans="1:2" x14ac:dyDescent="0.3">
      <c r="A1099" t="s">
        <v>2513</v>
      </c>
      <c r="B1099" t="s">
        <v>2514</v>
      </c>
    </row>
    <row r="1100" spans="1:2" x14ac:dyDescent="0.3">
      <c r="A1100" t="s">
        <v>2515</v>
      </c>
      <c r="B1100" t="s">
        <v>2516</v>
      </c>
    </row>
    <row r="1101" spans="1:2" x14ac:dyDescent="0.3">
      <c r="A1101" t="s">
        <v>2517</v>
      </c>
      <c r="B1101" t="s">
        <v>2518</v>
      </c>
    </row>
    <row r="1102" spans="1:2" x14ac:dyDescent="0.3">
      <c r="A1102" t="s">
        <v>2519</v>
      </c>
      <c r="B1102" t="s">
        <v>2520</v>
      </c>
    </row>
    <row r="1103" spans="1:2" x14ac:dyDescent="0.3">
      <c r="A1103" t="s">
        <v>2521</v>
      </c>
      <c r="B1103" t="s">
        <v>2522</v>
      </c>
    </row>
    <row r="1104" spans="1:2" x14ac:dyDescent="0.3">
      <c r="A1104" t="s">
        <v>2523</v>
      </c>
      <c r="B1104" t="s">
        <v>2524</v>
      </c>
    </row>
    <row r="1105" spans="1:2" x14ac:dyDescent="0.3">
      <c r="A1105" t="s">
        <v>2525</v>
      </c>
      <c r="B1105" t="s">
        <v>2526</v>
      </c>
    </row>
    <row r="1106" spans="1:2" x14ac:dyDescent="0.3">
      <c r="A1106" t="s">
        <v>2527</v>
      </c>
      <c r="B1106" t="s">
        <v>2528</v>
      </c>
    </row>
    <row r="1107" spans="1:2" x14ac:dyDescent="0.3">
      <c r="A1107" t="s">
        <v>2529</v>
      </c>
      <c r="B1107" t="s">
        <v>2530</v>
      </c>
    </row>
    <row r="1108" spans="1:2" x14ac:dyDescent="0.3">
      <c r="A1108" t="s">
        <v>2531</v>
      </c>
      <c r="B1108" t="s">
        <v>2532</v>
      </c>
    </row>
    <row r="1109" spans="1:2" x14ac:dyDescent="0.3">
      <c r="A1109" t="s">
        <v>2533</v>
      </c>
      <c r="B1109" t="s">
        <v>2534</v>
      </c>
    </row>
    <row r="1110" spans="1:2" x14ac:dyDescent="0.3">
      <c r="A1110" t="s">
        <v>2535</v>
      </c>
      <c r="B1110" t="s">
        <v>2536</v>
      </c>
    </row>
    <row r="1111" spans="1:2" x14ac:dyDescent="0.3">
      <c r="A1111" t="s">
        <v>2537</v>
      </c>
      <c r="B1111" t="s">
        <v>2538</v>
      </c>
    </row>
    <row r="1112" spans="1:2" x14ac:dyDescent="0.3">
      <c r="A1112" t="s">
        <v>2539</v>
      </c>
      <c r="B1112" t="s">
        <v>2540</v>
      </c>
    </row>
    <row r="1113" spans="1:2" x14ac:dyDescent="0.3">
      <c r="A1113" t="s">
        <v>2541</v>
      </c>
      <c r="B1113" t="s">
        <v>2542</v>
      </c>
    </row>
    <row r="1114" spans="1:2" x14ac:dyDescent="0.3">
      <c r="A1114" t="s">
        <v>2543</v>
      </c>
      <c r="B1114" t="s">
        <v>2544</v>
      </c>
    </row>
    <row r="1115" spans="1:2" x14ac:dyDescent="0.3">
      <c r="A1115" t="s">
        <v>2545</v>
      </c>
      <c r="B1115" t="s">
        <v>2546</v>
      </c>
    </row>
    <row r="1116" spans="1:2" x14ac:dyDescent="0.3">
      <c r="A1116" t="s">
        <v>2547</v>
      </c>
      <c r="B1116" t="s">
        <v>2548</v>
      </c>
    </row>
    <row r="1117" spans="1:2" x14ac:dyDescent="0.3">
      <c r="A1117" t="s">
        <v>2549</v>
      </c>
      <c r="B1117" t="s">
        <v>2550</v>
      </c>
    </row>
    <row r="1118" spans="1:2" x14ac:dyDescent="0.3">
      <c r="A1118" t="s">
        <v>2551</v>
      </c>
      <c r="B1118" t="s">
        <v>2552</v>
      </c>
    </row>
    <row r="1119" spans="1:2" x14ac:dyDescent="0.3">
      <c r="A1119" t="s">
        <v>2553</v>
      </c>
      <c r="B1119" t="s">
        <v>2554</v>
      </c>
    </row>
    <row r="1120" spans="1:2" x14ac:dyDescent="0.3">
      <c r="A1120" t="s">
        <v>2555</v>
      </c>
      <c r="B1120" t="s">
        <v>2556</v>
      </c>
    </row>
    <row r="1121" spans="1:2" x14ac:dyDescent="0.3">
      <c r="A1121" t="s">
        <v>2557</v>
      </c>
      <c r="B1121" t="s">
        <v>2558</v>
      </c>
    </row>
    <row r="1122" spans="1:2" x14ac:dyDescent="0.3">
      <c r="A1122" t="s">
        <v>2559</v>
      </c>
      <c r="B1122" t="s">
        <v>2560</v>
      </c>
    </row>
    <row r="1123" spans="1:2" x14ac:dyDescent="0.3">
      <c r="A1123" t="s">
        <v>2561</v>
      </c>
      <c r="B1123" t="s">
        <v>2562</v>
      </c>
    </row>
    <row r="1124" spans="1:2" x14ac:dyDescent="0.3">
      <c r="A1124" t="s">
        <v>2563</v>
      </c>
      <c r="B1124" t="s">
        <v>2564</v>
      </c>
    </row>
    <row r="1125" spans="1:2" x14ac:dyDescent="0.3">
      <c r="A1125" t="s">
        <v>2565</v>
      </c>
      <c r="B1125" t="s">
        <v>2566</v>
      </c>
    </row>
    <row r="1126" spans="1:2" x14ac:dyDescent="0.3">
      <c r="A1126" t="s">
        <v>2567</v>
      </c>
      <c r="B1126" t="s">
        <v>2568</v>
      </c>
    </row>
    <row r="1127" spans="1:2" x14ac:dyDescent="0.3">
      <c r="A1127" t="s">
        <v>2569</v>
      </c>
      <c r="B1127" t="s">
        <v>2570</v>
      </c>
    </row>
    <row r="1128" spans="1:2" x14ac:dyDescent="0.3">
      <c r="A1128" t="s">
        <v>2571</v>
      </c>
      <c r="B1128" t="s">
        <v>2572</v>
      </c>
    </row>
    <row r="1129" spans="1:2" x14ac:dyDescent="0.3">
      <c r="A1129" t="s">
        <v>2573</v>
      </c>
      <c r="B1129" t="s">
        <v>2574</v>
      </c>
    </row>
    <row r="1130" spans="1:2" x14ac:dyDescent="0.3">
      <c r="A1130" t="s">
        <v>2575</v>
      </c>
      <c r="B1130" t="s">
        <v>2576</v>
      </c>
    </row>
    <row r="1131" spans="1:2" x14ac:dyDescent="0.3">
      <c r="A1131" t="s">
        <v>2577</v>
      </c>
      <c r="B1131" t="s">
        <v>2578</v>
      </c>
    </row>
    <row r="1132" spans="1:2" x14ac:dyDescent="0.3">
      <c r="A1132" t="s">
        <v>2579</v>
      </c>
      <c r="B1132" t="s">
        <v>2580</v>
      </c>
    </row>
    <row r="1133" spans="1:2" x14ac:dyDescent="0.3">
      <c r="A1133" t="s">
        <v>2581</v>
      </c>
      <c r="B1133" t="s">
        <v>2582</v>
      </c>
    </row>
    <row r="1134" spans="1:2" x14ac:dyDescent="0.3">
      <c r="A1134" t="s">
        <v>2583</v>
      </c>
      <c r="B1134" t="s">
        <v>2584</v>
      </c>
    </row>
    <row r="1135" spans="1:2" x14ac:dyDescent="0.3">
      <c r="A1135" t="s">
        <v>2585</v>
      </c>
      <c r="B1135" t="s">
        <v>2586</v>
      </c>
    </row>
    <row r="1136" spans="1:2" x14ac:dyDescent="0.3">
      <c r="A1136" t="s">
        <v>2587</v>
      </c>
      <c r="B1136" t="s">
        <v>2588</v>
      </c>
    </row>
    <row r="1137" spans="1:2" x14ac:dyDescent="0.3">
      <c r="A1137" t="s">
        <v>2589</v>
      </c>
      <c r="B1137" t="s">
        <v>2590</v>
      </c>
    </row>
    <row r="1138" spans="1:2" x14ac:dyDescent="0.3">
      <c r="A1138" t="s">
        <v>2591</v>
      </c>
      <c r="B1138" t="s">
        <v>2592</v>
      </c>
    </row>
    <row r="1139" spans="1:2" x14ac:dyDescent="0.3">
      <c r="A1139" t="s">
        <v>2593</v>
      </c>
      <c r="B1139" t="s">
        <v>2594</v>
      </c>
    </row>
    <row r="1140" spans="1:2" x14ac:dyDescent="0.3">
      <c r="A1140" t="s">
        <v>2595</v>
      </c>
      <c r="B1140" t="s">
        <v>2596</v>
      </c>
    </row>
    <row r="1141" spans="1:2" x14ac:dyDescent="0.3">
      <c r="A1141" t="s">
        <v>2597</v>
      </c>
      <c r="B1141" t="s">
        <v>2598</v>
      </c>
    </row>
    <row r="1142" spans="1:2" x14ac:dyDescent="0.3">
      <c r="A1142" t="s">
        <v>2599</v>
      </c>
      <c r="B1142" t="s">
        <v>2600</v>
      </c>
    </row>
    <row r="1143" spans="1:2" x14ac:dyDescent="0.3">
      <c r="A1143" t="s">
        <v>2601</v>
      </c>
      <c r="B1143" t="s">
        <v>2602</v>
      </c>
    </row>
    <row r="1144" spans="1:2" x14ac:dyDescent="0.3">
      <c r="A1144" t="s">
        <v>2603</v>
      </c>
      <c r="B1144" t="s">
        <v>2604</v>
      </c>
    </row>
    <row r="1145" spans="1:2" x14ac:dyDescent="0.3">
      <c r="A1145" t="s">
        <v>2605</v>
      </c>
      <c r="B1145" t="s">
        <v>2606</v>
      </c>
    </row>
    <row r="1146" spans="1:2" x14ac:dyDescent="0.3">
      <c r="A1146" t="s">
        <v>2607</v>
      </c>
      <c r="B1146" t="s">
        <v>2608</v>
      </c>
    </row>
    <row r="1147" spans="1:2" x14ac:dyDescent="0.3">
      <c r="A1147" t="s">
        <v>2609</v>
      </c>
      <c r="B1147" t="s">
        <v>2610</v>
      </c>
    </row>
    <row r="1148" spans="1:2" x14ac:dyDescent="0.3">
      <c r="A1148" t="s">
        <v>2611</v>
      </c>
      <c r="B1148" t="s">
        <v>2612</v>
      </c>
    </row>
    <row r="1149" spans="1:2" x14ac:dyDescent="0.3">
      <c r="A1149" t="s">
        <v>2613</v>
      </c>
      <c r="B1149" t="s">
        <v>2614</v>
      </c>
    </row>
    <row r="1150" spans="1:2" x14ac:dyDescent="0.3">
      <c r="A1150" t="s">
        <v>2615</v>
      </c>
      <c r="B1150" t="s">
        <v>2616</v>
      </c>
    </row>
    <row r="1151" spans="1:2" x14ac:dyDescent="0.3">
      <c r="A1151" t="s">
        <v>2617</v>
      </c>
      <c r="B1151" t="s">
        <v>2618</v>
      </c>
    </row>
    <row r="1152" spans="1:2" x14ac:dyDescent="0.3">
      <c r="A1152" t="s">
        <v>2619</v>
      </c>
      <c r="B1152" t="s">
        <v>2620</v>
      </c>
    </row>
    <row r="1153" spans="1:2" x14ac:dyDescent="0.3">
      <c r="A1153" t="s">
        <v>2621</v>
      </c>
      <c r="B1153" t="s">
        <v>2622</v>
      </c>
    </row>
    <row r="1154" spans="1:2" x14ac:dyDescent="0.3">
      <c r="A1154" t="s">
        <v>2623</v>
      </c>
      <c r="B1154" t="s">
        <v>2624</v>
      </c>
    </row>
    <row r="1155" spans="1:2" x14ac:dyDescent="0.3">
      <c r="A1155" t="s">
        <v>2625</v>
      </c>
      <c r="B1155" t="s">
        <v>2626</v>
      </c>
    </row>
    <row r="1156" spans="1:2" x14ac:dyDescent="0.3">
      <c r="A1156" t="s">
        <v>2627</v>
      </c>
      <c r="B1156" t="s">
        <v>2628</v>
      </c>
    </row>
    <row r="1157" spans="1:2" x14ac:dyDescent="0.3">
      <c r="A1157" t="s">
        <v>2629</v>
      </c>
      <c r="B1157" t="s">
        <v>2630</v>
      </c>
    </row>
    <row r="1158" spans="1:2" x14ac:dyDescent="0.3">
      <c r="A1158" t="s">
        <v>2631</v>
      </c>
      <c r="B1158" t="s">
        <v>2632</v>
      </c>
    </row>
    <row r="1159" spans="1:2" x14ac:dyDescent="0.3">
      <c r="A1159" t="s">
        <v>2633</v>
      </c>
      <c r="B1159" t="s">
        <v>2634</v>
      </c>
    </row>
    <row r="1160" spans="1:2" x14ac:dyDescent="0.3">
      <c r="A1160" t="s">
        <v>2635</v>
      </c>
      <c r="B1160" t="s">
        <v>2636</v>
      </c>
    </row>
    <row r="1161" spans="1:2" x14ac:dyDescent="0.3">
      <c r="A1161" t="s">
        <v>2637</v>
      </c>
      <c r="B1161" t="s">
        <v>2638</v>
      </c>
    </row>
    <row r="1162" spans="1:2" x14ac:dyDescent="0.3">
      <c r="A1162" t="s">
        <v>2639</v>
      </c>
      <c r="B1162" t="s">
        <v>2640</v>
      </c>
    </row>
    <row r="1163" spans="1:2" x14ac:dyDescent="0.3">
      <c r="A1163" t="s">
        <v>2641</v>
      </c>
      <c r="B1163" t="s">
        <v>2642</v>
      </c>
    </row>
    <row r="1164" spans="1:2" x14ac:dyDescent="0.3">
      <c r="A1164" t="s">
        <v>2643</v>
      </c>
      <c r="B1164" t="s">
        <v>2644</v>
      </c>
    </row>
    <row r="1165" spans="1:2" x14ac:dyDescent="0.3">
      <c r="A1165" t="s">
        <v>2645</v>
      </c>
      <c r="B1165" t="s">
        <v>2646</v>
      </c>
    </row>
    <row r="1166" spans="1:2" x14ac:dyDescent="0.3">
      <c r="A1166" t="s">
        <v>2647</v>
      </c>
      <c r="B1166" t="s">
        <v>2648</v>
      </c>
    </row>
    <row r="1167" spans="1:2" x14ac:dyDescent="0.3">
      <c r="A1167" t="s">
        <v>2649</v>
      </c>
      <c r="B1167" t="s">
        <v>2650</v>
      </c>
    </row>
    <row r="1168" spans="1:2" x14ac:dyDescent="0.3">
      <c r="A1168" t="s">
        <v>2651</v>
      </c>
      <c r="B1168" t="s">
        <v>2652</v>
      </c>
    </row>
    <row r="1169" spans="1:2" x14ac:dyDescent="0.3">
      <c r="A1169" t="s">
        <v>2653</v>
      </c>
      <c r="B1169" t="s">
        <v>2654</v>
      </c>
    </row>
    <row r="1170" spans="1:2" x14ac:dyDescent="0.3">
      <c r="A1170" t="s">
        <v>2655</v>
      </c>
      <c r="B1170" t="s">
        <v>2656</v>
      </c>
    </row>
    <row r="1171" spans="1:2" x14ac:dyDescent="0.3">
      <c r="A1171" t="s">
        <v>2657</v>
      </c>
      <c r="B1171" t="s">
        <v>2658</v>
      </c>
    </row>
    <row r="1172" spans="1:2" x14ac:dyDescent="0.3">
      <c r="A1172" t="s">
        <v>2659</v>
      </c>
      <c r="B1172" t="s">
        <v>2660</v>
      </c>
    </row>
    <row r="1173" spans="1:2" x14ac:dyDescent="0.3">
      <c r="A1173" t="s">
        <v>2661</v>
      </c>
      <c r="B1173" t="s">
        <v>2662</v>
      </c>
    </row>
    <row r="1174" spans="1:2" x14ac:dyDescent="0.3">
      <c r="A1174" t="s">
        <v>2663</v>
      </c>
      <c r="B1174" t="s">
        <v>2664</v>
      </c>
    </row>
    <row r="1175" spans="1:2" x14ac:dyDescent="0.3">
      <c r="A1175" t="s">
        <v>2665</v>
      </c>
      <c r="B1175" t="s">
        <v>2666</v>
      </c>
    </row>
    <row r="1176" spans="1:2" x14ac:dyDescent="0.3">
      <c r="A1176" t="s">
        <v>2667</v>
      </c>
      <c r="B1176" t="s">
        <v>2668</v>
      </c>
    </row>
    <row r="1177" spans="1:2" x14ac:dyDescent="0.3">
      <c r="A1177" t="s">
        <v>2669</v>
      </c>
      <c r="B1177" t="s">
        <v>2670</v>
      </c>
    </row>
    <row r="1178" spans="1:2" x14ac:dyDescent="0.3">
      <c r="A1178" t="s">
        <v>2671</v>
      </c>
      <c r="B1178" t="s">
        <v>2672</v>
      </c>
    </row>
    <row r="1179" spans="1:2" x14ac:dyDescent="0.3">
      <c r="A1179" t="s">
        <v>2673</v>
      </c>
      <c r="B1179" t="s">
        <v>2674</v>
      </c>
    </row>
    <row r="1180" spans="1:2" x14ac:dyDescent="0.3">
      <c r="A1180" t="s">
        <v>2675</v>
      </c>
      <c r="B1180" t="s">
        <v>2676</v>
      </c>
    </row>
    <row r="1181" spans="1:2" x14ac:dyDescent="0.3">
      <c r="A1181" t="s">
        <v>2677</v>
      </c>
      <c r="B1181" t="s">
        <v>2678</v>
      </c>
    </row>
    <row r="1182" spans="1:2" x14ac:dyDescent="0.3">
      <c r="A1182" t="s">
        <v>2679</v>
      </c>
      <c r="B1182" t="s">
        <v>2680</v>
      </c>
    </row>
    <row r="1183" spans="1:2" x14ac:dyDescent="0.3">
      <c r="A1183" t="s">
        <v>2681</v>
      </c>
      <c r="B1183" t="s">
        <v>2682</v>
      </c>
    </row>
    <row r="1184" spans="1:2" x14ac:dyDescent="0.3">
      <c r="A1184" t="s">
        <v>2683</v>
      </c>
      <c r="B1184" t="s">
        <v>2684</v>
      </c>
    </row>
    <row r="1185" spans="1:2" x14ac:dyDescent="0.3">
      <c r="A1185" t="s">
        <v>2685</v>
      </c>
      <c r="B1185" t="s">
        <v>2686</v>
      </c>
    </row>
    <row r="1186" spans="1:2" x14ac:dyDescent="0.3">
      <c r="A1186" t="s">
        <v>2687</v>
      </c>
      <c r="B1186" t="s">
        <v>2688</v>
      </c>
    </row>
    <row r="1187" spans="1:2" x14ac:dyDescent="0.3">
      <c r="A1187" t="s">
        <v>2689</v>
      </c>
      <c r="B1187" t="s">
        <v>2690</v>
      </c>
    </row>
    <row r="1188" spans="1:2" x14ac:dyDescent="0.3">
      <c r="A1188" t="s">
        <v>2691</v>
      </c>
      <c r="B1188" t="s">
        <v>2692</v>
      </c>
    </row>
    <row r="1189" spans="1:2" x14ac:dyDescent="0.3">
      <c r="A1189" t="s">
        <v>2693</v>
      </c>
      <c r="B1189" t="s">
        <v>2694</v>
      </c>
    </row>
    <row r="1190" spans="1:2" x14ac:dyDescent="0.3">
      <c r="A1190" t="s">
        <v>2695</v>
      </c>
      <c r="B1190" t="s">
        <v>2696</v>
      </c>
    </row>
    <row r="1191" spans="1:2" x14ac:dyDescent="0.3">
      <c r="A1191" t="s">
        <v>2697</v>
      </c>
      <c r="B1191" t="s">
        <v>2698</v>
      </c>
    </row>
    <row r="1192" spans="1:2" x14ac:dyDescent="0.3">
      <c r="A1192" t="s">
        <v>2699</v>
      </c>
      <c r="B1192" t="s">
        <v>2700</v>
      </c>
    </row>
    <row r="1193" spans="1:2" x14ac:dyDescent="0.3">
      <c r="A1193" t="s">
        <v>2701</v>
      </c>
      <c r="B1193" t="s">
        <v>2702</v>
      </c>
    </row>
    <row r="1194" spans="1:2" x14ac:dyDescent="0.3">
      <c r="A1194" t="s">
        <v>2703</v>
      </c>
      <c r="B1194" t="s">
        <v>2704</v>
      </c>
    </row>
    <row r="1195" spans="1:2" x14ac:dyDescent="0.3">
      <c r="A1195" t="s">
        <v>2705</v>
      </c>
      <c r="B1195" t="s">
        <v>2706</v>
      </c>
    </row>
    <row r="1196" spans="1:2" x14ac:dyDescent="0.3">
      <c r="A1196" t="s">
        <v>2707</v>
      </c>
      <c r="B1196" t="s">
        <v>2708</v>
      </c>
    </row>
    <row r="1197" spans="1:2" x14ac:dyDescent="0.3">
      <c r="A1197" t="s">
        <v>2709</v>
      </c>
      <c r="B1197" t="s">
        <v>2710</v>
      </c>
    </row>
    <row r="1198" spans="1:2" x14ac:dyDescent="0.3">
      <c r="A1198" t="s">
        <v>2711</v>
      </c>
      <c r="B1198" t="s">
        <v>2712</v>
      </c>
    </row>
    <row r="1199" spans="1:2" x14ac:dyDescent="0.3">
      <c r="A1199" t="s">
        <v>2713</v>
      </c>
      <c r="B1199" t="s">
        <v>2714</v>
      </c>
    </row>
    <row r="1200" spans="1:2" x14ac:dyDescent="0.3">
      <c r="A1200" t="s">
        <v>2715</v>
      </c>
      <c r="B1200" t="s">
        <v>2716</v>
      </c>
    </row>
    <row r="1201" spans="1:2" x14ac:dyDescent="0.3">
      <c r="A1201" t="s">
        <v>2717</v>
      </c>
      <c r="B1201" t="s">
        <v>2718</v>
      </c>
    </row>
    <row r="1202" spans="1:2" x14ac:dyDescent="0.3">
      <c r="A1202" t="s">
        <v>2719</v>
      </c>
      <c r="B1202" t="s">
        <v>2720</v>
      </c>
    </row>
    <row r="1203" spans="1:2" x14ac:dyDescent="0.3">
      <c r="A1203" t="s">
        <v>2721</v>
      </c>
      <c r="B1203" t="s">
        <v>2722</v>
      </c>
    </row>
    <row r="1204" spans="1:2" x14ac:dyDescent="0.3">
      <c r="A1204" t="s">
        <v>2723</v>
      </c>
      <c r="B1204" t="s">
        <v>2724</v>
      </c>
    </row>
    <row r="1205" spans="1:2" x14ac:dyDescent="0.3">
      <c r="A1205" t="s">
        <v>2725</v>
      </c>
      <c r="B1205" t="s">
        <v>2726</v>
      </c>
    </row>
    <row r="1206" spans="1:2" x14ac:dyDescent="0.3">
      <c r="A1206" t="s">
        <v>2727</v>
      </c>
      <c r="B1206" t="s">
        <v>2728</v>
      </c>
    </row>
    <row r="1207" spans="1:2" x14ac:dyDescent="0.3">
      <c r="A1207" t="s">
        <v>2729</v>
      </c>
      <c r="B1207" t="s">
        <v>2730</v>
      </c>
    </row>
    <row r="1208" spans="1:2" x14ac:dyDescent="0.3">
      <c r="A1208" t="s">
        <v>2731</v>
      </c>
      <c r="B1208" t="s">
        <v>2732</v>
      </c>
    </row>
    <row r="1209" spans="1:2" x14ac:dyDescent="0.3">
      <c r="A1209" t="s">
        <v>2733</v>
      </c>
      <c r="B1209" t="s">
        <v>2734</v>
      </c>
    </row>
    <row r="1210" spans="1:2" x14ac:dyDescent="0.3">
      <c r="A1210" t="s">
        <v>2735</v>
      </c>
      <c r="B1210" t="s">
        <v>2736</v>
      </c>
    </row>
    <row r="1211" spans="1:2" x14ac:dyDescent="0.3">
      <c r="A1211" t="s">
        <v>2737</v>
      </c>
      <c r="B1211" t="s">
        <v>2738</v>
      </c>
    </row>
    <row r="1212" spans="1:2" x14ac:dyDescent="0.3">
      <c r="A1212" t="s">
        <v>2739</v>
      </c>
      <c r="B1212" t="s">
        <v>2740</v>
      </c>
    </row>
    <row r="1213" spans="1:2" x14ac:dyDescent="0.3">
      <c r="A1213" t="s">
        <v>2741</v>
      </c>
      <c r="B1213" t="s">
        <v>2742</v>
      </c>
    </row>
    <row r="1214" spans="1:2" x14ac:dyDescent="0.3">
      <c r="A1214" t="s">
        <v>2743</v>
      </c>
      <c r="B1214" t="s">
        <v>2744</v>
      </c>
    </row>
    <row r="1215" spans="1:2" x14ac:dyDescent="0.3">
      <c r="A1215" t="s">
        <v>2745</v>
      </c>
      <c r="B1215" t="s">
        <v>2746</v>
      </c>
    </row>
    <row r="1216" spans="1:2" x14ac:dyDescent="0.3">
      <c r="A1216" t="s">
        <v>2747</v>
      </c>
      <c r="B1216" t="s">
        <v>2748</v>
      </c>
    </row>
    <row r="1217" spans="1:2" x14ac:dyDescent="0.3">
      <c r="A1217" t="s">
        <v>2749</v>
      </c>
      <c r="B1217" t="s">
        <v>2750</v>
      </c>
    </row>
    <row r="1218" spans="1:2" x14ac:dyDescent="0.3">
      <c r="A1218" t="s">
        <v>2751</v>
      </c>
      <c r="B1218" t="s">
        <v>2752</v>
      </c>
    </row>
    <row r="1219" spans="1:2" x14ac:dyDescent="0.3">
      <c r="A1219" t="s">
        <v>2753</v>
      </c>
      <c r="B1219" t="s">
        <v>2754</v>
      </c>
    </row>
    <row r="1220" spans="1:2" x14ac:dyDescent="0.3">
      <c r="A1220" t="s">
        <v>2755</v>
      </c>
      <c r="B1220" t="s">
        <v>2756</v>
      </c>
    </row>
    <row r="1221" spans="1:2" x14ac:dyDescent="0.3">
      <c r="A1221" t="s">
        <v>2757</v>
      </c>
      <c r="B1221" t="s">
        <v>2758</v>
      </c>
    </row>
    <row r="1222" spans="1:2" x14ac:dyDescent="0.3">
      <c r="A1222" t="s">
        <v>2759</v>
      </c>
      <c r="B1222" t="s">
        <v>2760</v>
      </c>
    </row>
    <row r="1223" spans="1:2" x14ac:dyDescent="0.3">
      <c r="A1223" t="s">
        <v>2761</v>
      </c>
      <c r="B1223" t="s">
        <v>2762</v>
      </c>
    </row>
    <row r="1224" spans="1:2" x14ac:dyDescent="0.3">
      <c r="A1224" t="s">
        <v>2763</v>
      </c>
      <c r="B1224" t="s">
        <v>2764</v>
      </c>
    </row>
    <row r="1225" spans="1:2" x14ac:dyDescent="0.3">
      <c r="A1225" t="s">
        <v>2765</v>
      </c>
      <c r="B1225" t="s">
        <v>2766</v>
      </c>
    </row>
    <row r="1226" spans="1:2" x14ac:dyDescent="0.3">
      <c r="A1226" t="s">
        <v>2767</v>
      </c>
      <c r="B1226" t="s">
        <v>2768</v>
      </c>
    </row>
    <row r="1227" spans="1:2" x14ac:dyDescent="0.3">
      <c r="A1227" t="s">
        <v>2769</v>
      </c>
      <c r="B1227" t="s">
        <v>2770</v>
      </c>
    </row>
    <row r="1228" spans="1:2" x14ac:dyDescent="0.3">
      <c r="A1228" t="s">
        <v>2771</v>
      </c>
      <c r="B1228" t="s">
        <v>2772</v>
      </c>
    </row>
    <row r="1229" spans="1:2" x14ac:dyDescent="0.3">
      <c r="A1229" t="s">
        <v>2773</v>
      </c>
      <c r="B1229" t="s">
        <v>2774</v>
      </c>
    </row>
    <row r="1230" spans="1:2" x14ac:dyDescent="0.3">
      <c r="A1230" t="s">
        <v>2775</v>
      </c>
      <c r="B1230" t="s">
        <v>2776</v>
      </c>
    </row>
    <row r="1231" spans="1:2" x14ac:dyDescent="0.3">
      <c r="A1231" t="s">
        <v>2777</v>
      </c>
      <c r="B1231" t="s">
        <v>2778</v>
      </c>
    </row>
    <row r="1232" spans="1:2" x14ac:dyDescent="0.3">
      <c r="A1232" t="s">
        <v>2779</v>
      </c>
      <c r="B1232" t="s">
        <v>2780</v>
      </c>
    </row>
    <row r="1233" spans="1:2" x14ac:dyDescent="0.3">
      <c r="A1233" t="s">
        <v>2781</v>
      </c>
      <c r="B1233" t="s">
        <v>2782</v>
      </c>
    </row>
    <row r="1234" spans="1:2" x14ac:dyDescent="0.3">
      <c r="A1234" t="s">
        <v>2783</v>
      </c>
      <c r="B1234" t="s">
        <v>2784</v>
      </c>
    </row>
    <row r="1235" spans="1:2" x14ac:dyDescent="0.3">
      <c r="A1235" t="s">
        <v>2785</v>
      </c>
      <c r="B1235" t="s">
        <v>2786</v>
      </c>
    </row>
    <row r="1236" spans="1:2" x14ac:dyDescent="0.3">
      <c r="A1236" t="s">
        <v>2787</v>
      </c>
      <c r="B1236" t="s">
        <v>2788</v>
      </c>
    </row>
    <row r="1237" spans="1:2" x14ac:dyDescent="0.3">
      <c r="A1237" t="s">
        <v>2789</v>
      </c>
      <c r="B1237" t="s">
        <v>2790</v>
      </c>
    </row>
    <row r="1238" spans="1:2" x14ac:dyDescent="0.3">
      <c r="A1238" t="s">
        <v>2791</v>
      </c>
      <c r="B1238" t="s">
        <v>2792</v>
      </c>
    </row>
    <row r="1239" spans="1:2" x14ac:dyDescent="0.3">
      <c r="A1239" t="s">
        <v>2793</v>
      </c>
      <c r="B1239" t="s">
        <v>2794</v>
      </c>
    </row>
    <row r="1240" spans="1:2" x14ac:dyDescent="0.3">
      <c r="A1240" t="s">
        <v>2795</v>
      </c>
      <c r="B1240" t="s">
        <v>2796</v>
      </c>
    </row>
    <row r="1241" spans="1:2" x14ac:dyDescent="0.3">
      <c r="A1241" t="s">
        <v>2797</v>
      </c>
      <c r="B1241" t="s">
        <v>2798</v>
      </c>
    </row>
    <row r="1242" spans="1:2" x14ac:dyDescent="0.3">
      <c r="A1242" t="s">
        <v>2799</v>
      </c>
      <c r="B1242" t="s">
        <v>2800</v>
      </c>
    </row>
    <row r="1243" spans="1:2" x14ac:dyDescent="0.3">
      <c r="A1243" t="s">
        <v>2801</v>
      </c>
      <c r="B1243" t="s">
        <v>2802</v>
      </c>
    </row>
    <row r="1244" spans="1:2" x14ac:dyDescent="0.3">
      <c r="A1244" t="s">
        <v>2803</v>
      </c>
      <c r="B1244" t="s">
        <v>2804</v>
      </c>
    </row>
    <row r="1245" spans="1:2" x14ac:dyDescent="0.3">
      <c r="A1245" t="s">
        <v>2805</v>
      </c>
      <c r="B1245" t="s">
        <v>2806</v>
      </c>
    </row>
    <row r="1246" spans="1:2" x14ac:dyDescent="0.3">
      <c r="A1246" t="s">
        <v>2807</v>
      </c>
      <c r="B1246" t="s">
        <v>2808</v>
      </c>
    </row>
    <row r="1247" spans="1:2" x14ac:dyDescent="0.3">
      <c r="A1247" t="s">
        <v>2809</v>
      </c>
      <c r="B1247" t="s">
        <v>2810</v>
      </c>
    </row>
    <row r="1248" spans="1:2" x14ac:dyDescent="0.3">
      <c r="A1248" t="s">
        <v>2811</v>
      </c>
      <c r="B1248" t="s">
        <v>2812</v>
      </c>
    </row>
    <row r="1249" spans="1:2" x14ac:dyDescent="0.3">
      <c r="A1249" t="s">
        <v>2813</v>
      </c>
      <c r="B1249" t="s">
        <v>2814</v>
      </c>
    </row>
    <row r="1250" spans="1:2" x14ac:dyDescent="0.3">
      <c r="A1250" t="s">
        <v>2815</v>
      </c>
      <c r="B1250" t="s">
        <v>2816</v>
      </c>
    </row>
    <row r="1251" spans="1:2" x14ac:dyDescent="0.3">
      <c r="A1251" t="s">
        <v>2817</v>
      </c>
      <c r="B1251" t="s">
        <v>2818</v>
      </c>
    </row>
    <row r="1252" spans="1:2" x14ac:dyDescent="0.3">
      <c r="A1252" t="s">
        <v>2819</v>
      </c>
      <c r="B1252" t="s">
        <v>2820</v>
      </c>
    </row>
    <row r="1253" spans="1:2" x14ac:dyDescent="0.3">
      <c r="A1253" t="s">
        <v>2821</v>
      </c>
      <c r="B1253" t="s">
        <v>2822</v>
      </c>
    </row>
    <row r="1254" spans="1:2" x14ac:dyDescent="0.3">
      <c r="A1254" t="s">
        <v>2823</v>
      </c>
      <c r="B1254" t="s">
        <v>2824</v>
      </c>
    </row>
    <row r="1255" spans="1:2" x14ac:dyDescent="0.3">
      <c r="A1255" t="s">
        <v>2825</v>
      </c>
      <c r="B1255" t="s">
        <v>2826</v>
      </c>
    </row>
    <row r="1256" spans="1:2" x14ac:dyDescent="0.3">
      <c r="A1256" t="s">
        <v>2827</v>
      </c>
      <c r="B1256" t="s">
        <v>2828</v>
      </c>
    </row>
    <row r="1257" spans="1:2" x14ac:dyDescent="0.3">
      <c r="A1257" t="s">
        <v>2829</v>
      </c>
      <c r="B1257" t="s">
        <v>2830</v>
      </c>
    </row>
    <row r="1258" spans="1:2" x14ac:dyDescent="0.3">
      <c r="A1258" t="s">
        <v>2831</v>
      </c>
      <c r="B1258" t="s">
        <v>2832</v>
      </c>
    </row>
    <row r="1259" spans="1:2" x14ac:dyDescent="0.3">
      <c r="A1259" t="s">
        <v>2833</v>
      </c>
      <c r="B1259" t="s">
        <v>2834</v>
      </c>
    </row>
    <row r="1260" spans="1:2" x14ac:dyDescent="0.3">
      <c r="A1260" t="s">
        <v>2835</v>
      </c>
      <c r="B1260" t="s">
        <v>2836</v>
      </c>
    </row>
    <row r="1261" spans="1:2" x14ac:dyDescent="0.3">
      <c r="A1261" t="s">
        <v>2837</v>
      </c>
      <c r="B1261" t="s">
        <v>2838</v>
      </c>
    </row>
    <row r="1262" spans="1:2" x14ac:dyDescent="0.3">
      <c r="A1262" t="s">
        <v>2839</v>
      </c>
      <c r="B1262" t="s">
        <v>2840</v>
      </c>
    </row>
    <row r="1263" spans="1:2" x14ac:dyDescent="0.3">
      <c r="A1263" t="s">
        <v>2841</v>
      </c>
      <c r="B1263" t="s">
        <v>2842</v>
      </c>
    </row>
    <row r="1264" spans="1:2" x14ac:dyDescent="0.3">
      <c r="A1264" t="s">
        <v>2843</v>
      </c>
      <c r="B1264" t="s">
        <v>2844</v>
      </c>
    </row>
    <row r="1265" spans="1:2" x14ac:dyDescent="0.3">
      <c r="A1265" t="s">
        <v>2845</v>
      </c>
      <c r="B1265" t="s">
        <v>2846</v>
      </c>
    </row>
    <row r="1266" spans="1:2" x14ac:dyDescent="0.3">
      <c r="A1266" t="s">
        <v>2847</v>
      </c>
      <c r="B1266" t="s">
        <v>2848</v>
      </c>
    </row>
    <row r="1267" spans="1:2" x14ac:dyDescent="0.3">
      <c r="A1267" t="s">
        <v>2849</v>
      </c>
      <c r="B1267" t="s">
        <v>2850</v>
      </c>
    </row>
    <row r="1268" spans="1:2" x14ac:dyDescent="0.3">
      <c r="A1268" t="s">
        <v>2851</v>
      </c>
      <c r="B1268" t="s">
        <v>2852</v>
      </c>
    </row>
    <row r="1269" spans="1:2" x14ac:dyDescent="0.3">
      <c r="A1269" t="s">
        <v>2853</v>
      </c>
      <c r="B1269" t="s">
        <v>2854</v>
      </c>
    </row>
    <row r="1270" spans="1:2" x14ac:dyDescent="0.3">
      <c r="A1270" t="s">
        <v>2855</v>
      </c>
      <c r="B1270" t="s">
        <v>2856</v>
      </c>
    </row>
    <row r="1271" spans="1:2" x14ac:dyDescent="0.3">
      <c r="A1271" t="s">
        <v>2857</v>
      </c>
      <c r="B1271" t="s">
        <v>2858</v>
      </c>
    </row>
    <row r="1272" spans="1:2" x14ac:dyDescent="0.3">
      <c r="A1272" t="s">
        <v>2859</v>
      </c>
      <c r="B1272" t="s">
        <v>2860</v>
      </c>
    </row>
    <row r="1273" spans="1:2" x14ac:dyDescent="0.3">
      <c r="A1273" t="s">
        <v>2861</v>
      </c>
      <c r="B1273" t="s">
        <v>2862</v>
      </c>
    </row>
    <row r="1274" spans="1:2" x14ac:dyDescent="0.3">
      <c r="A1274" t="s">
        <v>2863</v>
      </c>
      <c r="B1274" t="s">
        <v>2864</v>
      </c>
    </row>
    <row r="1275" spans="1:2" x14ac:dyDescent="0.3">
      <c r="A1275" t="s">
        <v>2865</v>
      </c>
      <c r="B1275" t="s">
        <v>2866</v>
      </c>
    </row>
    <row r="1276" spans="1:2" x14ac:dyDescent="0.3">
      <c r="A1276" t="s">
        <v>2867</v>
      </c>
      <c r="B1276" t="s">
        <v>2868</v>
      </c>
    </row>
    <row r="1277" spans="1:2" x14ac:dyDescent="0.3">
      <c r="A1277" t="s">
        <v>2869</v>
      </c>
      <c r="B1277" t="s">
        <v>2870</v>
      </c>
    </row>
    <row r="1278" spans="1:2" x14ac:dyDescent="0.3">
      <c r="A1278" t="s">
        <v>2871</v>
      </c>
      <c r="B1278" t="s">
        <v>2872</v>
      </c>
    </row>
    <row r="1279" spans="1:2" x14ac:dyDescent="0.3">
      <c r="A1279" t="s">
        <v>2873</v>
      </c>
      <c r="B1279" t="s">
        <v>2874</v>
      </c>
    </row>
    <row r="1280" spans="1:2" x14ac:dyDescent="0.3">
      <c r="A1280" t="s">
        <v>2875</v>
      </c>
      <c r="B1280" t="s">
        <v>2876</v>
      </c>
    </row>
    <row r="1281" spans="1:2" x14ac:dyDescent="0.3">
      <c r="A1281" t="s">
        <v>2877</v>
      </c>
      <c r="B1281" t="s">
        <v>2878</v>
      </c>
    </row>
    <row r="1282" spans="1:2" x14ac:dyDescent="0.3">
      <c r="A1282" t="s">
        <v>2879</v>
      </c>
      <c r="B1282" t="s">
        <v>2880</v>
      </c>
    </row>
    <row r="1283" spans="1:2" x14ac:dyDescent="0.3">
      <c r="A1283" t="s">
        <v>2881</v>
      </c>
      <c r="B1283" t="s">
        <v>2882</v>
      </c>
    </row>
    <row r="1284" spans="1:2" x14ac:dyDescent="0.3">
      <c r="A1284" t="s">
        <v>2883</v>
      </c>
      <c r="B1284" t="s">
        <v>2884</v>
      </c>
    </row>
    <row r="1285" spans="1:2" x14ac:dyDescent="0.3">
      <c r="A1285" t="s">
        <v>2885</v>
      </c>
      <c r="B1285" t="s">
        <v>2886</v>
      </c>
    </row>
    <row r="1286" spans="1:2" x14ac:dyDescent="0.3">
      <c r="A1286" t="s">
        <v>2887</v>
      </c>
      <c r="B1286" t="s">
        <v>2888</v>
      </c>
    </row>
    <row r="1287" spans="1:2" x14ac:dyDescent="0.3">
      <c r="A1287" t="s">
        <v>2889</v>
      </c>
      <c r="B1287" t="s">
        <v>2890</v>
      </c>
    </row>
    <row r="1288" spans="1:2" x14ac:dyDescent="0.3">
      <c r="A1288" t="s">
        <v>2891</v>
      </c>
      <c r="B1288" t="s">
        <v>2892</v>
      </c>
    </row>
    <row r="1289" spans="1:2" x14ac:dyDescent="0.3">
      <c r="A1289" t="s">
        <v>2893</v>
      </c>
      <c r="B1289" t="s">
        <v>2894</v>
      </c>
    </row>
    <row r="1290" spans="1:2" x14ac:dyDescent="0.3">
      <c r="A1290" t="s">
        <v>2895</v>
      </c>
      <c r="B1290" t="s">
        <v>2896</v>
      </c>
    </row>
    <row r="1291" spans="1:2" x14ac:dyDescent="0.3">
      <c r="A1291" t="s">
        <v>2897</v>
      </c>
      <c r="B1291" t="s">
        <v>2898</v>
      </c>
    </row>
    <row r="1292" spans="1:2" x14ac:dyDescent="0.3">
      <c r="A1292" t="s">
        <v>2899</v>
      </c>
      <c r="B1292" t="s">
        <v>2900</v>
      </c>
    </row>
    <row r="1293" spans="1:2" x14ac:dyDescent="0.3">
      <c r="A1293" t="s">
        <v>2901</v>
      </c>
      <c r="B1293" t="s">
        <v>2902</v>
      </c>
    </row>
    <row r="1294" spans="1:2" x14ac:dyDescent="0.3">
      <c r="A1294" t="s">
        <v>2903</v>
      </c>
      <c r="B1294" t="s">
        <v>2904</v>
      </c>
    </row>
    <row r="1295" spans="1:2" x14ac:dyDescent="0.3">
      <c r="A1295" t="s">
        <v>2905</v>
      </c>
      <c r="B1295" t="s">
        <v>2906</v>
      </c>
    </row>
    <row r="1296" spans="1:2" x14ac:dyDescent="0.3">
      <c r="A1296" t="s">
        <v>2907</v>
      </c>
      <c r="B1296" t="s">
        <v>2908</v>
      </c>
    </row>
    <row r="1297" spans="1:2" x14ac:dyDescent="0.3">
      <c r="A1297" t="s">
        <v>2909</v>
      </c>
      <c r="B1297" t="s">
        <v>2910</v>
      </c>
    </row>
    <row r="1298" spans="1:2" x14ac:dyDescent="0.3">
      <c r="A1298" t="s">
        <v>2911</v>
      </c>
      <c r="B1298" t="s">
        <v>2912</v>
      </c>
    </row>
    <row r="1299" spans="1:2" x14ac:dyDescent="0.3">
      <c r="A1299" t="s">
        <v>2913</v>
      </c>
      <c r="B1299" t="s">
        <v>2914</v>
      </c>
    </row>
    <row r="1300" spans="1:2" x14ac:dyDescent="0.3">
      <c r="A1300" t="s">
        <v>2915</v>
      </c>
      <c r="B1300" t="s">
        <v>2916</v>
      </c>
    </row>
    <row r="1301" spans="1:2" x14ac:dyDescent="0.3">
      <c r="A1301" t="s">
        <v>2917</v>
      </c>
      <c r="B1301" t="s">
        <v>2918</v>
      </c>
    </row>
    <row r="1302" spans="1:2" x14ac:dyDescent="0.3">
      <c r="A1302" t="s">
        <v>2919</v>
      </c>
      <c r="B1302" t="s">
        <v>2920</v>
      </c>
    </row>
    <row r="1303" spans="1:2" x14ac:dyDescent="0.3">
      <c r="A1303" t="s">
        <v>2921</v>
      </c>
      <c r="B1303" t="s">
        <v>2922</v>
      </c>
    </row>
    <row r="1304" spans="1:2" x14ac:dyDescent="0.3">
      <c r="A1304" t="s">
        <v>2923</v>
      </c>
      <c r="B1304" t="s">
        <v>2924</v>
      </c>
    </row>
    <row r="1305" spans="1:2" x14ac:dyDescent="0.3">
      <c r="A1305" t="s">
        <v>2925</v>
      </c>
      <c r="B1305" t="s">
        <v>2926</v>
      </c>
    </row>
    <row r="1306" spans="1:2" x14ac:dyDescent="0.3">
      <c r="A1306" t="s">
        <v>2927</v>
      </c>
      <c r="B1306" t="s">
        <v>2928</v>
      </c>
    </row>
    <row r="1307" spans="1:2" x14ac:dyDescent="0.3">
      <c r="A1307" t="s">
        <v>2929</v>
      </c>
      <c r="B1307" t="s">
        <v>2930</v>
      </c>
    </row>
    <row r="1308" spans="1:2" x14ac:dyDescent="0.3">
      <c r="A1308" t="s">
        <v>2931</v>
      </c>
      <c r="B1308" t="s">
        <v>2932</v>
      </c>
    </row>
    <row r="1309" spans="1:2" x14ac:dyDescent="0.3">
      <c r="A1309" t="s">
        <v>2933</v>
      </c>
      <c r="B1309" t="s">
        <v>1172</v>
      </c>
    </row>
    <row r="1310" spans="1:2" x14ac:dyDescent="0.3">
      <c r="A1310" t="s">
        <v>2934</v>
      </c>
      <c r="B1310" t="s">
        <v>1174</v>
      </c>
    </row>
    <row r="1311" spans="1:2" x14ac:dyDescent="0.3">
      <c r="A1311" t="s">
        <v>2935</v>
      </c>
      <c r="B1311" t="s">
        <v>2936</v>
      </c>
    </row>
    <row r="1312" spans="1:2" x14ac:dyDescent="0.3">
      <c r="A1312" t="s">
        <v>2937</v>
      </c>
      <c r="B1312" t="s">
        <v>2938</v>
      </c>
    </row>
    <row r="1313" spans="1:2" x14ac:dyDescent="0.3">
      <c r="A1313" t="s">
        <v>2939</v>
      </c>
      <c r="B1313" t="s">
        <v>2940</v>
      </c>
    </row>
    <row r="1314" spans="1:2" x14ac:dyDescent="0.3">
      <c r="A1314" t="s">
        <v>2941</v>
      </c>
      <c r="B1314" t="s">
        <v>2942</v>
      </c>
    </row>
    <row r="1315" spans="1:2" x14ac:dyDescent="0.3">
      <c r="A1315" t="s">
        <v>2943</v>
      </c>
      <c r="B1315" t="s">
        <v>2944</v>
      </c>
    </row>
    <row r="1316" spans="1:2" x14ac:dyDescent="0.3">
      <c r="A1316" t="s">
        <v>2945</v>
      </c>
      <c r="B1316" t="s">
        <v>2946</v>
      </c>
    </row>
    <row r="1317" spans="1:2" x14ac:dyDescent="0.3">
      <c r="A1317" t="s">
        <v>2947</v>
      </c>
      <c r="B1317" t="s">
        <v>2948</v>
      </c>
    </row>
    <row r="1318" spans="1:2" x14ac:dyDescent="0.3">
      <c r="A1318" t="s">
        <v>388</v>
      </c>
      <c r="B1318" t="s">
        <v>2949</v>
      </c>
    </row>
    <row r="1319" spans="1:2" x14ac:dyDescent="0.3">
      <c r="A1319" t="s">
        <v>2950</v>
      </c>
      <c r="B1319" t="s">
        <v>2951</v>
      </c>
    </row>
    <row r="1320" spans="1:2" x14ac:dyDescent="0.3">
      <c r="A1320" t="s">
        <v>2952</v>
      </c>
      <c r="B1320" t="s">
        <v>2953</v>
      </c>
    </row>
    <row r="1321" spans="1:2" x14ac:dyDescent="0.3">
      <c r="A1321" t="s">
        <v>2954</v>
      </c>
      <c r="B1321" t="s">
        <v>2955</v>
      </c>
    </row>
    <row r="1322" spans="1:2" x14ac:dyDescent="0.3">
      <c r="A1322" t="s">
        <v>2956</v>
      </c>
      <c r="B1322" t="s">
        <v>2957</v>
      </c>
    </row>
    <row r="1323" spans="1:2" x14ac:dyDescent="0.3">
      <c r="A1323" t="s">
        <v>2958</v>
      </c>
      <c r="B1323" t="s">
        <v>2959</v>
      </c>
    </row>
    <row r="1324" spans="1:2" x14ac:dyDescent="0.3">
      <c r="A1324" t="s">
        <v>2960</v>
      </c>
      <c r="B1324" t="s">
        <v>2961</v>
      </c>
    </row>
    <row r="1325" spans="1:2" x14ac:dyDescent="0.3">
      <c r="A1325" t="s">
        <v>2962</v>
      </c>
      <c r="B1325" t="s">
        <v>2963</v>
      </c>
    </row>
    <row r="1326" spans="1:2" x14ac:dyDescent="0.3">
      <c r="A1326" t="s">
        <v>2964</v>
      </c>
      <c r="B1326" t="s">
        <v>2965</v>
      </c>
    </row>
    <row r="1327" spans="1:2" x14ac:dyDescent="0.3">
      <c r="A1327" t="s">
        <v>2966</v>
      </c>
      <c r="B1327" t="s">
        <v>2967</v>
      </c>
    </row>
    <row r="1328" spans="1:2" x14ac:dyDescent="0.3">
      <c r="A1328" t="s">
        <v>2968</v>
      </c>
      <c r="B1328" t="s">
        <v>2969</v>
      </c>
    </row>
    <row r="1329" spans="1:2" x14ac:dyDescent="0.3">
      <c r="A1329" t="s">
        <v>2970</v>
      </c>
      <c r="B1329" t="s">
        <v>2971</v>
      </c>
    </row>
    <row r="1330" spans="1:2" x14ac:dyDescent="0.3">
      <c r="A1330" t="s">
        <v>2972</v>
      </c>
      <c r="B1330" t="s">
        <v>2973</v>
      </c>
    </row>
    <row r="1331" spans="1:2" x14ac:dyDescent="0.3">
      <c r="A1331" t="s">
        <v>2974</v>
      </c>
      <c r="B1331" t="s">
        <v>2975</v>
      </c>
    </row>
    <row r="1332" spans="1:2" x14ac:dyDescent="0.3">
      <c r="A1332" t="s">
        <v>2976</v>
      </c>
      <c r="B1332" t="s">
        <v>2977</v>
      </c>
    </row>
    <row r="1333" spans="1:2" x14ac:dyDescent="0.3">
      <c r="A1333" t="s">
        <v>2978</v>
      </c>
      <c r="B1333" t="s">
        <v>2979</v>
      </c>
    </row>
    <row r="1334" spans="1:2" x14ac:dyDescent="0.3">
      <c r="A1334" t="s">
        <v>393</v>
      </c>
      <c r="B1334" t="s">
        <v>2980</v>
      </c>
    </row>
    <row r="1335" spans="1:2" x14ac:dyDescent="0.3">
      <c r="A1335" t="s">
        <v>2981</v>
      </c>
      <c r="B1335" t="s">
        <v>2982</v>
      </c>
    </row>
    <row r="1336" spans="1:2" x14ac:dyDescent="0.3">
      <c r="A1336" t="s">
        <v>2983</v>
      </c>
      <c r="B1336" t="s">
        <v>2984</v>
      </c>
    </row>
    <row r="1337" spans="1:2" x14ac:dyDescent="0.3">
      <c r="A1337" t="s">
        <v>2985</v>
      </c>
      <c r="B1337" t="s">
        <v>2986</v>
      </c>
    </row>
    <row r="1338" spans="1:2" x14ac:dyDescent="0.3">
      <c r="A1338" t="s">
        <v>2987</v>
      </c>
      <c r="B1338" t="s">
        <v>2988</v>
      </c>
    </row>
    <row r="1339" spans="1:2" x14ac:dyDescent="0.3">
      <c r="A1339" t="s">
        <v>2989</v>
      </c>
      <c r="B1339" t="s">
        <v>2990</v>
      </c>
    </row>
    <row r="1340" spans="1:2" x14ac:dyDescent="0.3">
      <c r="A1340" t="s">
        <v>394</v>
      </c>
      <c r="B1340" t="s">
        <v>2991</v>
      </c>
    </row>
    <row r="1341" spans="1:2" x14ac:dyDescent="0.3">
      <c r="A1341" t="s">
        <v>2992</v>
      </c>
      <c r="B1341" t="s">
        <v>2993</v>
      </c>
    </row>
    <row r="1342" spans="1:2" x14ac:dyDescent="0.3">
      <c r="A1342" t="s">
        <v>2994</v>
      </c>
      <c r="B1342" t="s">
        <v>2995</v>
      </c>
    </row>
    <row r="1343" spans="1:2" x14ac:dyDescent="0.3">
      <c r="A1343" t="s">
        <v>2996</v>
      </c>
      <c r="B1343" t="s">
        <v>2997</v>
      </c>
    </row>
    <row r="1344" spans="1:2" x14ac:dyDescent="0.3">
      <c r="A1344" t="s">
        <v>2998</v>
      </c>
      <c r="B1344" t="s">
        <v>2999</v>
      </c>
    </row>
    <row r="1345" spans="1:2" x14ac:dyDescent="0.3">
      <c r="A1345" t="s">
        <v>1081</v>
      </c>
      <c r="B1345" t="s">
        <v>3000</v>
      </c>
    </row>
    <row r="1346" spans="1:2" x14ac:dyDescent="0.3">
      <c r="A1346" t="s">
        <v>3001</v>
      </c>
      <c r="B1346" t="s">
        <v>3002</v>
      </c>
    </row>
    <row r="1347" spans="1:2" x14ac:dyDescent="0.3">
      <c r="A1347" t="s">
        <v>395</v>
      </c>
      <c r="B1347" t="s">
        <v>3003</v>
      </c>
    </row>
    <row r="1348" spans="1:2" x14ac:dyDescent="0.3">
      <c r="A1348" t="s">
        <v>3004</v>
      </c>
      <c r="B1348" t="s">
        <v>3005</v>
      </c>
    </row>
    <row r="1349" spans="1:2" x14ac:dyDescent="0.3">
      <c r="A1349" t="s">
        <v>3006</v>
      </c>
      <c r="B1349" t="s">
        <v>3007</v>
      </c>
    </row>
    <row r="1350" spans="1:2" x14ac:dyDescent="0.3">
      <c r="A1350" t="s">
        <v>3008</v>
      </c>
      <c r="B1350" t="s">
        <v>3009</v>
      </c>
    </row>
    <row r="1351" spans="1:2" x14ac:dyDescent="0.3">
      <c r="A1351" t="s">
        <v>3010</v>
      </c>
      <c r="B1351" t="s">
        <v>3011</v>
      </c>
    </row>
    <row r="1352" spans="1:2" x14ac:dyDescent="0.3">
      <c r="A1352" t="s">
        <v>3012</v>
      </c>
      <c r="B1352" t="s">
        <v>3013</v>
      </c>
    </row>
    <row r="1353" spans="1:2" x14ac:dyDescent="0.3">
      <c r="A1353" t="s">
        <v>3014</v>
      </c>
      <c r="B1353" t="s">
        <v>3015</v>
      </c>
    </row>
    <row r="1354" spans="1:2" x14ac:dyDescent="0.3">
      <c r="A1354" t="s">
        <v>3016</v>
      </c>
      <c r="B1354" t="s">
        <v>3017</v>
      </c>
    </row>
    <row r="1355" spans="1:2" x14ac:dyDescent="0.3">
      <c r="A1355" t="s">
        <v>3018</v>
      </c>
      <c r="B1355" t="s">
        <v>3019</v>
      </c>
    </row>
    <row r="1356" spans="1:2" x14ac:dyDescent="0.3">
      <c r="A1356" t="s">
        <v>3020</v>
      </c>
      <c r="B1356" t="s">
        <v>3021</v>
      </c>
    </row>
    <row r="1357" spans="1:2" x14ac:dyDescent="0.3">
      <c r="A1357" t="s">
        <v>401</v>
      </c>
      <c r="B1357" t="s">
        <v>3022</v>
      </c>
    </row>
    <row r="1358" spans="1:2" x14ac:dyDescent="0.3">
      <c r="A1358" t="s">
        <v>3023</v>
      </c>
      <c r="B1358" t="s">
        <v>3024</v>
      </c>
    </row>
    <row r="1359" spans="1:2" x14ac:dyDescent="0.3">
      <c r="A1359" t="s">
        <v>3025</v>
      </c>
      <c r="B1359" t="s">
        <v>3026</v>
      </c>
    </row>
    <row r="1360" spans="1:2" x14ac:dyDescent="0.3">
      <c r="A1360" t="s">
        <v>3027</v>
      </c>
      <c r="B1360" t="s">
        <v>3028</v>
      </c>
    </row>
    <row r="1361" spans="1:2" x14ac:dyDescent="0.3">
      <c r="A1361" t="s">
        <v>3029</v>
      </c>
      <c r="B1361" t="s">
        <v>3030</v>
      </c>
    </row>
    <row r="1362" spans="1:2" x14ac:dyDescent="0.3">
      <c r="A1362" t="s">
        <v>3031</v>
      </c>
      <c r="B1362" t="s">
        <v>3032</v>
      </c>
    </row>
    <row r="1363" spans="1:2" x14ac:dyDescent="0.3">
      <c r="A1363" t="s">
        <v>402</v>
      </c>
      <c r="B1363" t="s">
        <v>3033</v>
      </c>
    </row>
    <row r="1364" spans="1:2" x14ac:dyDescent="0.3">
      <c r="A1364" t="s">
        <v>3034</v>
      </c>
      <c r="B1364" t="s">
        <v>3035</v>
      </c>
    </row>
    <row r="1365" spans="1:2" x14ac:dyDescent="0.3">
      <c r="A1365" t="s">
        <v>3036</v>
      </c>
      <c r="B1365" t="s">
        <v>3037</v>
      </c>
    </row>
    <row r="1366" spans="1:2" x14ac:dyDescent="0.3">
      <c r="A1366" t="s">
        <v>3038</v>
      </c>
      <c r="B1366" t="s">
        <v>3039</v>
      </c>
    </row>
    <row r="1367" spans="1:2" x14ac:dyDescent="0.3">
      <c r="A1367" t="s">
        <v>3040</v>
      </c>
      <c r="B1367" t="s">
        <v>3041</v>
      </c>
    </row>
    <row r="1368" spans="1:2" x14ac:dyDescent="0.3">
      <c r="A1368" t="s">
        <v>3042</v>
      </c>
      <c r="B1368" t="s">
        <v>3043</v>
      </c>
    </row>
    <row r="1369" spans="1:2" x14ac:dyDescent="0.3">
      <c r="A1369" t="s">
        <v>1045</v>
      </c>
      <c r="B1369" t="s">
        <v>3044</v>
      </c>
    </row>
    <row r="1370" spans="1:2" x14ac:dyDescent="0.3">
      <c r="A1370" t="s">
        <v>3045</v>
      </c>
      <c r="B1370" t="s">
        <v>3046</v>
      </c>
    </row>
    <row r="1371" spans="1:2" x14ac:dyDescent="0.3">
      <c r="A1371" t="s">
        <v>3047</v>
      </c>
      <c r="B1371" t="s">
        <v>3048</v>
      </c>
    </row>
    <row r="1372" spans="1:2" x14ac:dyDescent="0.3">
      <c r="A1372" t="s">
        <v>3049</v>
      </c>
      <c r="B1372" t="s">
        <v>3050</v>
      </c>
    </row>
    <row r="1373" spans="1:2" x14ac:dyDescent="0.3">
      <c r="A1373" t="s">
        <v>3051</v>
      </c>
      <c r="B1373" t="s">
        <v>3052</v>
      </c>
    </row>
    <row r="1374" spans="1:2" x14ac:dyDescent="0.3">
      <c r="A1374" t="s">
        <v>3053</v>
      </c>
      <c r="B1374" t="s">
        <v>3054</v>
      </c>
    </row>
    <row r="1375" spans="1:2" x14ac:dyDescent="0.3">
      <c r="A1375" t="s">
        <v>3055</v>
      </c>
      <c r="B1375" t="s">
        <v>3056</v>
      </c>
    </row>
    <row r="1376" spans="1:2" x14ac:dyDescent="0.3">
      <c r="A1376" t="s">
        <v>3057</v>
      </c>
      <c r="B1376" t="s">
        <v>3058</v>
      </c>
    </row>
    <row r="1377" spans="1:2" x14ac:dyDescent="0.3">
      <c r="A1377" t="s">
        <v>3059</v>
      </c>
      <c r="B1377" t="s">
        <v>3060</v>
      </c>
    </row>
    <row r="1378" spans="1:2" x14ac:dyDescent="0.3">
      <c r="A1378" t="s">
        <v>3061</v>
      </c>
      <c r="B1378" t="s">
        <v>3062</v>
      </c>
    </row>
    <row r="1379" spans="1:2" x14ac:dyDescent="0.3">
      <c r="A1379" t="s">
        <v>3063</v>
      </c>
      <c r="B1379" t="s">
        <v>3064</v>
      </c>
    </row>
    <row r="1380" spans="1:2" x14ac:dyDescent="0.3">
      <c r="A1380" t="s">
        <v>3065</v>
      </c>
      <c r="B1380" t="s">
        <v>3066</v>
      </c>
    </row>
    <row r="1381" spans="1:2" x14ac:dyDescent="0.3">
      <c r="A1381" t="s">
        <v>3067</v>
      </c>
      <c r="B1381" t="s">
        <v>3068</v>
      </c>
    </row>
    <row r="1382" spans="1:2" x14ac:dyDescent="0.3">
      <c r="A1382" t="s">
        <v>3069</v>
      </c>
      <c r="B1382" t="s">
        <v>3070</v>
      </c>
    </row>
    <row r="1383" spans="1:2" x14ac:dyDescent="0.3">
      <c r="A1383" t="s">
        <v>3071</v>
      </c>
      <c r="B1383" t="s">
        <v>3072</v>
      </c>
    </row>
    <row r="1384" spans="1:2" x14ac:dyDescent="0.3">
      <c r="A1384" t="s">
        <v>3073</v>
      </c>
      <c r="B1384" t="s">
        <v>3074</v>
      </c>
    </row>
    <row r="1385" spans="1:2" x14ac:dyDescent="0.3">
      <c r="A1385" t="s">
        <v>3075</v>
      </c>
      <c r="B1385" t="s">
        <v>3076</v>
      </c>
    </row>
    <row r="1386" spans="1:2" x14ac:dyDescent="0.3">
      <c r="A1386" t="s">
        <v>3077</v>
      </c>
      <c r="B1386" t="s">
        <v>3077</v>
      </c>
    </row>
    <row r="1387" spans="1:2" x14ac:dyDescent="0.3">
      <c r="A1387" t="s">
        <v>3939</v>
      </c>
      <c r="B1387" t="s">
        <v>3939</v>
      </c>
    </row>
    <row r="1388" spans="1:2" x14ac:dyDescent="0.3">
      <c r="A1388" t="s">
        <v>3078</v>
      </c>
      <c r="B1388" t="s">
        <v>3079</v>
      </c>
    </row>
    <row r="1389" spans="1:2" x14ac:dyDescent="0.3">
      <c r="A1389" t="s">
        <v>3080</v>
      </c>
      <c r="B1389" t="s">
        <v>3081</v>
      </c>
    </row>
    <row r="1390" spans="1:2" x14ac:dyDescent="0.3">
      <c r="A1390" t="s">
        <v>3082</v>
      </c>
      <c r="B1390" t="s">
        <v>3083</v>
      </c>
    </row>
    <row r="1391" spans="1:2" x14ac:dyDescent="0.3">
      <c r="A1391" t="s">
        <v>3084</v>
      </c>
      <c r="B1391" t="s">
        <v>3085</v>
      </c>
    </row>
    <row r="1392" spans="1:2" x14ac:dyDescent="0.3">
      <c r="A1392" t="s">
        <v>3086</v>
      </c>
      <c r="B1392" t="s">
        <v>3087</v>
      </c>
    </row>
    <row r="1393" spans="1:2" x14ac:dyDescent="0.3">
      <c r="A1393" t="s">
        <v>3088</v>
      </c>
      <c r="B1393" t="s">
        <v>3089</v>
      </c>
    </row>
    <row r="1394" spans="1:2" x14ac:dyDescent="0.3">
      <c r="A1394" t="s">
        <v>3090</v>
      </c>
      <c r="B1394" t="s">
        <v>3091</v>
      </c>
    </row>
    <row r="1395" spans="1:2" x14ac:dyDescent="0.3">
      <c r="A1395" t="s">
        <v>3092</v>
      </c>
      <c r="B1395" t="s">
        <v>3093</v>
      </c>
    </row>
    <row r="1396" spans="1:2" x14ac:dyDescent="0.3">
      <c r="A1396" t="s">
        <v>3094</v>
      </c>
      <c r="B1396" t="s">
        <v>3095</v>
      </c>
    </row>
    <row r="1397" spans="1:2" x14ac:dyDescent="0.3">
      <c r="A1397" t="s">
        <v>3096</v>
      </c>
      <c r="B1397" t="s">
        <v>3097</v>
      </c>
    </row>
    <row r="1398" spans="1:2" x14ac:dyDescent="0.3">
      <c r="A1398" t="s">
        <v>3098</v>
      </c>
      <c r="B1398" t="s">
        <v>3099</v>
      </c>
    </row>
    <row r="1399" spans="1:2" x14ac:dyDescent="0.3">
      <c r="A1399" t="s">
        <v>3100</v>
      </c>
      <c r="B1399" t="s">
        <v>3101</v>
      </c>
    </row>
    <row r="1400" spans="1:2" x14ac:dyDescent="0.3">
      <c r="A1400" t="s">
        <v>3102</v>
      </c>
      <c r="B1400" t="s">
        <v>3103</v>
      </c>
    </row>
    <row r="1401" spans="1:2" x14ac:dyDescent="0.3">
      <c r="A1401" t="s">
        <v>3104</v>
      </c>
      <c r="B1401" t="s">
        <v>3105</v>
      </c>
    </row>
    <row r="1402" spans="1:2" x14ac:dyDescent="0.3">
      <c r="A1402" t="s">
        <v>4001</v>
      </c>
      <c r="B1402" t="s">
        <v>4002</v>
      </c>
    </row>
    <row r="1403" spans="1:2" x14ac:dyDescent="0.3">
      <c r="A1403" t="s">
        <v>987</v>
      </c>
      <c r="B1403" t="s">
        <v>3106</v>
      </c>
    </row>
    <row r="1404" spans="1:2" x14ac:dyDescent="0.3">
      <c r="A1404" t="s">
        <v>3107</v>
      </c>
      <c r="B1404" t="s">
        <v>3108</v>
      </c>
    </row>
    <row r="1405" spans="1:2" x14ac:dyDescent="0.3">
      <c r="A1405" t="s">
        <v>3109</v>
      </c>
      <c r="B1405" t="s">
        <v>3110</v>
      </c>
    </row>
    <row r="1406" spans="1:2" x14ac:dyDescent="0.3">
      <c r="A1406" t="s">
        <v>3111</v>
      </c>
      <c r="B1406" t="s">
        <v>3112</v>
      </c>
    </row>
    <row r="1407" spans="1:2" x14ac:dyDescent="0.3">
      <c r="A1407" t="s">
        <v>3113</v>
      </c>
      <c r="B1407" t="s">
        <v>3114</v>
      </c>
    </row>
    <row r="1408" spans="1:2" x14ac:dyDescent="0.3">
      <c r="A1408" t="s">
        <v>3115</v>
      </c>
      <c r="B1408" t="s">
        <v>3116</v>
      </c>
    </row>
    <row r="1409" spans="1:2" x14ac:dyDescent="0.3">
      <c r="A1409" t="s">
        <v>3117</v>
      </c>
      <c r="B1409" t="s">
        <v>3118</v>
      </c>
    </row>
    <row r="1410" spans="1:2" x14ac:dyDescent="0.3">
      <c r="A1410" t="s">
        <v>3119</v>
      </c>
      <c r="B1410" t="s">
        <v>3120</v>
      </c>
    </row>
    <row r="1411" spans="1:2" x14ac:dyDescent="0.3">
      <c r="A1411" t="s">
        <v>3121</v>
      </c>
      <c r="B1411" t="s">
        <v>3122</v>
      </c>
    </row>
    <row r="1412" spans="1:2" x14ac:dyDescent="0.3">
      <c r="A1412" t="s">
        <v>3123</v>
      </c>
      <c r="B1412" t="s">
        <v>3124</v>
      </c>
    </row>
    <row r="1413" spans="1:2" x14ac:dyDescent="0.3">
      <c r="A1413" t="s">
        <v>215</v>
      </c>
      <c r="B1413" t="s">
        <v>3125</v>
      </c>
    </row>
    <row r="1414" spans="1:2" x14ac:dyDescent="0.3">
      <c r="A1414" t="s">
        <v>218</v>
      </c>
      <c r="B1414" t="s">
        <v>1272</v>
      </c>
    </row>
    <row r="1415" spans="1:2" x14ac:dyDescent="0.3">
      <c r="A1415" t="s">
        <v>3250</v>
      </c>
      <c r="B1415" t="s">
        <v>3412</v>
      </c>
    </row>
    <row r="1416" spans="1:2" x14ac:dyDescent="0.3">
      <c r="A1416" t="s">
        <v>4017</v>
      </c>
      <c r="B1416" t="s">
        <v>4018</v>
      </c>
    </row>
    <row r="1417" spans="1:2" x14ac:dyDescent="0.3">
      <c r="A1417" t="s">
        <v>4194</v>
      </c>
      <c r="B1417" t="s">
        <v>4230</v>
      </c>
    </row>
    <row r="1418" spans="1:2" x14ac:dyDescent="0.3">
      <c r="A1418" t="s">
        <v>4644</v>
      </c>
      <c r="B1418" t="s">
        <v>8316</v>
      </c>
    </row>
    <row r="1419" spans="1:2" x14ac:dyDescent="0.3">
      <c r="A1419" t="s">
        <v>3378</v>
      </c>
      <c r="B1419" t="s">
        <v>1534</v>
      </c>
    </row>
    <row r="1420" spans="1:2" x14ac:dyDescent="0.3">
      <c r="A1420" t="s">
        <v>3126</v>
      </c>
      <c r="B1420" t="s">
        <v>3127</v>
      </c>
    </row>
    <row r="1421" spans="1:2" x14ac:dyDescent="0.3">
      <c r="A1421" t="s">
        <v>3128</v>
      </c>
      <c r="B1421" t="s">
        <v>3129</v>
      </c>
    </row>
    <row r="1422" spans="1:2" x14ac:dyDescent="0.3">
      <c r="A1422" t="s">
        <v>3130</v>
      </c>
      <c r="B1422" t="s">
        <v>3131</v>
      </c>
    </row>
    <row r="1423" spans="1:2" x14ac:dyDescent="0.3">
      <c r="A1423" t="s">
        <v>3132</v>
      </c>
      <c r="B1423" t="s">
        <v>3133</v>
      </c>
    </row>
    <row r="1424" spans="1:2" x14ac:dyDescent="0.3">
      <c r="A1424" t="s">
        <v>3134</v>
      </c>
      <c r="B1424" t="s">
        <v>3135</v>
      </c>
    </row>
    <row r="1425" spans="1:2" x14ac:dyDescent="0.3">
      <c r="A1425" t="s">
        <v>3136</v>
      </c>
      <c r="B1425" t="s">
        <v>3137</v>
      </c>
    </row>
    <row r="1426" spans="1:2" x14ac:dyDescent="0.3">
      <c r="A1426" t="s">
        <v>3138</v>
      </c>
      <c r="B1426" t="s">
        <v>3139</v>
      </c>
    </row>
    <row r="1427" spans="1:2" x14ac:dyDescent="0.3">
      <c r="A1427" t="s">
        <v>3140</v>
      </c>
      <c r="B1427" t="s">
        <v>3141</v>
      </c>
    </row>
    <row r="1428" spans="1:2" x14ac:dyDescent="0.3">
      <c r="A1428" t="s">
        <v>3142</v>
      </c>
      <c r="B1428" t="s">
        <v>1952</v>
      </c>
    </row>
    <row r="1429" spans="1:2" x14ac:dyDescent="0.3">
      <c r="A1429" t="s">
        <v>3143</v>
      </c>
      <c r="B1429" t="s">
        <v>3144</v>
      </c>
    </row>
    <row r="1430" spans="1:2" x14ac:dyDescent="0.3">
      <c r="A1430" t="s">
        <v>3145</v>
      </c>
      <c r="B1430" t="s">
        <v>3146</v>
      </c>
    </row>
    <row r="1431" spans="1:2" x14ac:dyDescent="0.3">
      <c r="A1431" t="s">
        <v>3474</v>
      </c>
      <c r="B1431" t="s">
        <v>3504</v>
      </c>
    </row>
    <row r="1432" spans="1:2" x14ac:dyDescent="0.3">
      <c r="A1432" t="s">
        <v>3475</v>
      </c>
      <c r="B1432" t="s">
        <v>3504</v>
      </c>
    </row>
    <row r="1433" spans="1:2" x14ac:dyDescent="0.3">
      <c r="A1433" t="s">
        <v>3922</v>
      </c>
      <c r="B1433" t="s">
        <v>3927</v>
      </c>
    </row>
    <row r="1434" spans="1:2" x14ac:dyDescent="0.3">
      <c r="A1434" t="s">
        <v>3966</v>
      </c>
      <c r="B1434" t="s">
        <v>3927</v>
      </c>
    </row>
    <row r="1435" spans="1:2" x14ac:dyDescent="0.3">
      <c r="A1435" t="s">
        <v>3976</v>
      </c>
      <c r="B1435" t="s">
        <v>3927</v>
      </c>
    </row>
    <row r="1436" spans="1:2" x14ac:dyDescent="0.3">
      <c r="A1436" t="s">
        <v>3495</v>
      </c>
      <c r="B1436" t="s">
        <v>3504</v>
      </c>
    </row>
    <row r="1437" spans="1:2" x14ac:dyDescent="0.3">
      <c r="A1437" t="s">
        <v>3568</v>
      </c>
      <c r="B1437" t="s">
        <v>3504</v>
      </c>
    </row>
    <row r="1438" spans="1:2" x14ac:dyDescent="0.3">
      <c r="A1438" t="s">
        <v>3582</v>
      </c>
      <c r="B1438" t="s">
        <v>3504</v>
      </c>
    </row>
    <row r="1439" spans="1:2" x14ac:dyDescent="0.3">
      <c r="A1439" t="s">
        <v>3816</v>
      </c>
      <c r="B1439" t="s">
        <v>3504</v>
      </c>
    </row>
    <row r="1440" spans="1:2" x14ac:dyDescent="0.3">
      <c r="A1440" t="s">
        <v>3873</v>
      </c>
      <c r="B1440" t="s">
        <v>3927</v>
      </c>
    </row>
    <row r="1441" spans="1:2" x14ac:dyDescent="0.3">
      <c r="A1441" t="s">
        <v>3886</v>
      </c>
      <c r="B1441" t="s">
        <v>3927</v>
      </c>
    </row>
    <row r="1442" spans="1:2" x14ac:dyDescent="0.3">
      <c r="A1442" t="s">
        <v>3898</v>
      </c>
      <c r="B1442" t="s">
        <v>3927</v>
      </c>
    </row>
    <row r="1443" spans="1:2" x14ac:dyDescent="0.3">
      <c r="A1443" t="s">
        <v>4042</v>
      </c>
      <c r="B1443" t="s">
        <v>4052</v>
      </c>
    </row>
    <row r="1444" spans="1:2" x14ac:dyDescent="0.3">
      <c r="A1444" t="s">
        <v>4161</v>
      </c>
      <c r="B1444" t="s">
        <v>4054</v>
      </c>
    </row>
    <row r="1445" spans="1:2" x14ac:dyDescent="0.3">
      <c r="A1445" t="s">
        <v>4164</v>
      </c>
      <c r="B1445" t="s">
        <v>4054</v>
      </c>
    </row>
    <row r="1446" spans="1:2" x14ac:dyDescent="0.3">
      <c r="A1446" t="s">
        <v>4207</v>
      </c>
      <c r="B1446" t="s">
        <v>4054</v>
      </c>
    </row>
    <row r="1447" spans="1:2" x14ac:dyDescent="0.3">
      <c r="A1447" t="s">
        <v>4043</v>
      </c>
      <c r="B1447" t="s">
        <v>4054</v>
      </c>
    </row>
    <row r="1448" spans="1:2" x14ac:dyDescent="0.3">
      <c r="A1448" t="s">
        <v>4044</v>
      </c>
      <c r="B1448" t="s">
        <v>4054</v>
      </c>
    </row>
    <row r="1449" spans="1:2" x14ac:dyDescent="0.3">
      <c r="A1449" t="s">
        <v>4069</v>
      </c>
      <c r="B1449" t="s">
        <v>4054</v>
      </c>
    </row>
    <row r="1450" spans="1:2" x14ac:dyDescent="0.3">
      <c r="A1450" t="s">
        <v>4070</v>
      </c>
      <c r="B1450" t="s">
        <v>4054</v>
      </c>
    </row>
    <row r="1451" spans="1:2" x14ac:dyDescent="0.3">
      <c r="A1451" t="s">
        <v>4086</v>
      </c>
      <c r="B1451" t="s">
        <v>4054</v>
      </c>
    </row>
    <row r="1452" spans="1:2" x14ac:dyDescent="0.3">
      <c r="A1452" t="s">
        <v>4115</v>
      </c>
      <c r="B1452" t="s">
        <v>4054</v>
      </c>
    </row>
    <row r="1453" spans="1:2" x14ac:dyDescent="0.3">
      <c r="A1453" t="s">
        <v>4129</v>
      </c>
      <c r="B1453" t="s">
        <v>4054</v>
      </c>
    </row>
    <row r="1454" spans="1:2" x14ac:dyDescent="0.3">
      <c r="A1454" t="s">
        <v>4158</v>
      </c>
      <c r="B1454" t="s">
        <v>4054</v>
      </c>
    </row>
    <row r="1455" spans="1:2" x14ac:dyDescent="0.3">
      <c r="A1455" t="s">
        <v>4208</v>
      </c>
      <c r="B1455" t="s">
        <v>4054</v>
      </c>
    </row>
    <row r="1456" spans="1:2" x14ac:dyDescent="0.3">
      <c r="A1456" t="s">
        <v>4568</v>
      </c>
      <c r="B1456" t="s">
        <v>4054</v>
      </c>
    </row>
    <row r="1457" spans="1:2" x14ac:dyDescent="0.3">
      <c r="A1457" t="s">
        <v>4596</v>
      </c>
      <c r="B1457" t="s">
        <v>4054</v>
      </c>
    </row>
    <row r="1458" spans="1:2" x14ac:dyDescent="0.3">
      <c r="A1458" t="s">
        <v>4616</v>
      </c>
      <c r="B1458" t="s">
        <v>4054</v>
      </c>
    </row>
    <row r="1459" spans="1:2" x14ac:dyDescent="0.3">
      <c r="A1459" t="s">
        <v>4253</v>
      </c>
      <c r="B1459" t="s">
        <v>4054</v>
      </c>
    </row>
    <row r="1460" spans="1:2" x14ac:dyDescent="0.3">
      <c r="A1460" t="s">
        <v>4283</v>
      </c>
      <c r="B1460" t="s">
        <v>4054</v>
      </c>
    </row>
    <row r="1461" spans="1:2" x14ac:dyDescent="0.3">
      <c r="A1461" t="s">
        <v>4348</v>
      </c>
      <c r="B1461" t="s">
        <v>4054</v>
      </c>
    </row>
    <row r="1462" spans="1:2" x14ac:dyDescent="0.3">
      <c r="A1462" t="s">
        <v>4377</v>
      </c>
      <c r="B1462" t="s">
        <v>4054</v>
      </c>
    </row>
    <row r="1463" spans="1:2" x14ac:dyDescent="0.3">
      <c r="A1463" t="s">
        <v>4394</v>
      </c>
      <c r="B1463" t="s">
        <v>4054</v>
      </c>
    </row>
    <row r="1464" spans="1:2" x14ac:dyDescent="0.3">
      <c r="A1464" t="s">
        <v>4425</v>
      </c>
      <c r="B1464" t="s">
        <v>4054</v>
      </c>
    </row>
    <row r="1465" spans="1:2" x14ac:dyDescent="0.3">
      <c r="A1465" t="s">
        <v>4438</v>
      </c>
      <c r="B1465" t="s">
        <v>4054</v>
      </c>
    </row>
    <row r="1466" spans="1:2" x14ac:dyDescent="0.3">
      <c r="A1466" t="s">
        <v>4500</v>
      </c>
      <c r="B1466" t="s">
        <v>4054</v>
      </c>
    </row>
    <row r="1467" spans="1:2" x14ac:dyDescent="0.3">
      <c r="A1467" t="s">
        <v>4270</v>
      </c>
      <c r="B1467" t="s">
        <v>4271</v>
      </c>
    </row>
    <row r="1468" spans="1:2" x14ac:dyDescent="0.3">
      <c r="A1468" t="s">
        <v>4273</v>
      </c>
      <c r="B1468" t="s">
        <v>4274</v>
      </c>
    </row>
    <row r="1469" spans="1:2" x14ac:dyDescent="0.3">
      <c r="A1469" t="s">
        <v>4269</v>
      </c>
      <c r="B1469" t="s">
        <v>4269</v>
      </c>
    </row>
    <row r="1470" spans="1:2" x14ac:dyDescent="0.3">
      <c r="A1470" t="s">
        <v>4679</v>
      </c>
      <c r="B1470" t="s">
        <v>4054</v>
      </c>
    </row>
    <row r="1471" spans="1:2" x14ac:dyDescent="0.3">
      <c r="A1471" t="s">
        <v>4680</v>
      </c>
      <c r="B1471" t="s">
        <v>4054</v>
      </c>
    </row>
    <row r="1472" spans="1:2" x14ac:dyDescent="0.3">
      <c r="A1472" t="s">
        <v>8380</v>
      </c>
      <c r="B1472" t="s">
        <v>4054</v>
      </c>
    </row>
    <row r="1473" spans="1:2" x14ac:dyDescent="0.3">
      <c r="A1473" t="s">
        <v>3147</v>
      </c>
      <c r="B1473" t="s">
        <v>3148</v>
      </c>
    </row>
    <row r="1474" spans="1:2" x14ac:dyDescent="0.3">
      <c r="A1474" t="s">
        <v>3149</v>
      </c>
      <c r="B1474" t="s">
        <v>3150</v>
      </c>
    </row>
    <row r="1475" spans="1:2" x14ac:dyDescent="0.3">
      <c r="A1475" t="s">
        <v>3151</v>
      </c>
      <c r="B1475" t="s">
        <v>3152</v>
      </c>
    </row>
    <row r="1476" spans="1:2" x14ac:dyDescent="0.3">
      <c r="A1476" t="s">
        <v>3153</v>
      </c>
      <c r="B1476" t="s">
        <v>3154</v>
      </c>
    </row>
    <row r="1477" spans="1:2" x14ac:dyDescent="0.3">
      <c r="A1477" t="s">
        <v>3155</v>
      </c>
      <c r="B1477" t="s">
        <v>3156</v>
      </c>
    </row>
    <row r="1478" spans="1:2" x14ac:dyDescent="0.3">
      <c r="A1478" t="s">
        <v>3157</v>
      </c>
      <c r="B1478" t="s">
        <v>3158</v>
      </c>
    </row>
    <row r="1479" spans="1:2" x14ac:dyDescent="0.3">
      <c r="A1479" t="s">
        <v>3159</v>
      </c>
      <c r="B1479" t="s">
        <v>3160</v>
      </c>
    </row>
  </sheetData>
  <phoneticPr fontId="1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76D1-748A-4EBF-8C7C-8E0082FAED86}">
  <sheetPr codeName="Hoja15"/>
  <dimension ref="A1:AI64"/>
  <sheetViews>
    <sheetView zoomScale="80" zoomScaleNormal="80" workbookViewId="0">
      <pane xSplit="6" ySplit="9" topLeftCell="S10" activePane="bottomRight" state="frozen"/>
      <selection sqref="A1:K3265"/>
      <selection pane="topRight" sqref="A1:K3265"/>
      <selection pane="bottomLeft" sqref="A1:K3265"/>
      <selection pane="bottomRight" activeCell="S10" sqref="S10"/>
    </sheetView>
  </sheetViews>
  <sheetFormatPr baseColWidth="10" defaultColWidth="11.5546875" defaultRowHeight="14.4" outlineLevelCol="1" x14ac:dyDescent="0.3"/>
  <cols>
    <col min="1" max="3" width="11.5546875" style="172" hidden="1" customWidth="1"/>
    <col min="4" max="4" width="11.5546875" style="172" customWidth="1"/>
    <col min="5" max="5" width="78.109375" style="172" bestFit="1" customWidth="1"/>
    <col min="6" max="6" width="2.6640625" style="173" customWidth="1"/>
    <col min="7" max="17" width="10" style="173" hidden="1" customWidth="1" outlineLevel="1"/>
    <col min="18" max="18" width="0.88671875" style="173" hidden="1" customWidth="1" outlineLevel="1"/>
    <col min="19" max="19" width="10.5546875" style="174" bestFit="1" customWidth="1" collapsed="1"/>
    <col min="20" max="20" width="1.109375" style="173" customWidth="1"/>
    <col min="21" max="32" width="10" style="173" customWidth="1"/>
    <col min="33" max="33" width="11.33203125" style="174" bestFit="1" customWidth="1"/>
    <col min="34" max="34" width="1.109375" style="173" customWidth="1"/>
    <col min="35" max="35" width="11.6640625" style="173" customWidth="1"/>
    <col min="36" max="16384" width="11.5546875" style="172"/>
  </cols>
  <sheetData>
    <row r="1" spans="1:35" ht="4.95" customHeight="1" x14ac:dyDescent="0.3"/>
    <row r="2" spans="1:35" x14ac:dyDescent="0.3">
      <c r="A2" s="172" t="str" cm="1">
        <f t="array" ref="A2:A64">_xlfn.VSTACK("Escoger Proyecto",_xlfn.UNIQUE(Tabla_Consulta_desde_proyectos[PRYcodigo])&amp;" - "&amp;TEXT(SUMIFS(Tabla_Consulta_desde_proyectos6[PRYRAhoras],Tabla_Consulta_desde_proyectos6[PRYcodigo],_xlfn.UNIQUE(Tabla_Consulta_desde_proyectos[PRYcodigo]),Tabla_Consulta_desde_proyectos6[PRYRAfecha],"2026*"),"#,##0.00")&amp;" Horas en 2026")</f>
        <v>Escoger Proyecto</v>
      </c>
      <c r="D2" s="180" t="s">
        <v>3161</v>
      </c>
      <c r="E2" s="190" t="s">
        <v>3518</v>
      </c>
    </row>
    <row r="3" spans="1:35" x14ac:dyDescent="0.3">
      <c r="A3" s="172" t="str">
        <v>001-152-ARESEP-SIF - 166.00 Horas en 2026</v>
      </c>
      <c r="D3" s="180" t="s">
        <v>3162</v>
      </c>
      <c r="E3" s="190" t="s">
        <v>1119</v>
      </c>
    </row>
    <row r="4" spans="1:35" x14ac:dyDescent="0.3">
      <c r="A4" s="172" t="str">
        <v>001-154-ARESEP-SIF - 89.25 Horas en 2026</v>
      </c>
      <c r="D4" s="180" t="s">
        <v>3163</v>
      </c>
      <c r="E4" s="190" t="s">
        <v>1119</v>
      </c>
    </row>
    <row r="5" spans="1:35" x14ac:dyDescent="0.3">
      <c r="A5" s="172" t="str">
        <v>001-156-ARESEP - 262.25 Horas en 2026</v>
      </c>
      <c r="D5" s="180" t="s">
        <v>3212</v>
      </c>
      <c r="E5" s="190" t="s">
        <v>4383</v>
      </c>
    </row>
    <row r="6" spans="1:35" ht="21" x14ac:dyDescent="0.4">
      <c r="A6" s="172" t="str">
        <v>018-154-BNVAL-SAPI - 16.50 Horas en 2026</v>
      </c>
      <c r="E6" s="175" t="str">
        <f>IFERROR("Actividades del Proyecto "&amp;Hoja2!O1&amp;" - "&amp;VLOOKUP(Hoja2!O1,Proyecto!A:B,2,FALSE),"Escoger Proyecto")</f>
        <v xml:space="preserve">Actividades del Proyecto * - </v>
      </c>
    </row>
    <row r="7" spans="1:35" ht="21" x14ac:dyDescent="0.4">
      <c r="A7" s="172" t="str">
        <v>018-162-BNVAL - 0.00 Horas en 2026</v>
      </c>
      <c r="E7" s="175" t="s">
        <v>1122</v>
      </c>
    </row>
    <row r="8" spans="1:35" x14ac:dyDescent="0.3">
      <c r="A8" s="172" t="str">
        <v>024-152-DGAC-23-SIF - 0.00 Horas en 2026</v>
      </c>
    </row>
    <row r="9" spans="1:35" x14ac:dyDescent="0.3">
      <c r="A9" s="172" t="str">
        <v>024-154-DGAC-SIF - 1.00 Horas en 2026</v>
      </c>
      <c r="B9" s="172" t="e">
        <f>LEFT(E2,FIND(" - ",$E$2)-1)</f>
        <v>#VALUE!</v>
      </c>
      <c r="E9" s="171" t="s">
        <v>1112</v>
      </c>
      <c r="F9" s="176"/>
      <c r="G9" s="171">
        <v>202501</v>
      </c>
      <c r="H9" s="171">
        <f>G9+1</f>
        <v>202502</v>
      </c>
      <c r="I9" s="171">
        <f t="shared" ref="I9:R9" si="0">H9+1</f>
        <v>202503</v>
      </c>
      <c r="J9" s="171">
        <f t="shared" si="0"/>
        <v>202504</v>
      </c>
      <c r="K9" s="171">
        <f t="shared" si="0"/>
        <v>202505</v>
      </c>
      <c r="L9" s="171">
        <f t="shared" si="0"/>
        <v>202506</v>
      </c>
      <c r="M9" s="171">
        <f t="shared" si="0"/>
        <v>202507</v>
      </c>
      <c r="N9" s="171">
        <f t="shared" si="0"/>
        <v>202508</v>
      </c>
      <c r="O9" s="171">
        <f t="shared" si="0"/>
        <v>202509</v>
      </c>
      <c r="P9" s="171">
        <f t="shared" si="0"/>
        <v>202510</v>
      </c>
      <c r="Q9" s="171">
        <f t="shared" si="0"/>
        <v>202511</v>
      </c>
      <c r="R9" s="171">
        <f t="shared" si="0"/>
        <v>202512</v>
      </c>
      <c r="S9" s="171" t="s">
        <v>4262</v>
      </c>
      <c r="T9" s="176"/>
      <c r="U9" s="171">
        <v>202601</v>
      </c>
      <c r="V9" s="171">
        <f>U9+1</f>
        <v>202602</v>
      </c>
      <c r="W9" s="171">
        <f t="shared" ref="W9:AF9" si="1">V9+1</f>
        <v>202603</v>
      </c>
      <c r="X9" s="171">
        <f t="shared" si="1"/>
        <v>202604</v>
      </c>
      <c r="Y9" s="171">
        <f t="shared" si="1"/>
        <v>202605</v>
      </c>
      <c r="Z9" s="171">
        <f t="shared" si="1"/>
        <v>202606</v>
      </c>
      <c r="AA9" s="171">
        <f t="shared" si="1"/>
        <v>202607</v>
      </c>
      <c r="AB9" s="171">
        <f t="shared" si="1"/>
        <v>202608</v>
      </c>
      <c r="AC9" s="171">
        <f t="shared" si="1"/>
        <v>202609</v>
      </c>
      <c r="AD9" s="171">
        <f t="shared" si="1"/>
        <v>202610</v>
      </c>
      <c r="AE9" s="171">
        <f t="shared" si="1"/>
        <v>202611</v>
      </c>
      <c r="AF9" s="171">
        <f t="shared" si="1"/>
        <v>202612</v>
      </c>
      <c r="AG9" s="171" t="s">
        <v>4694</v>
      </c>
      <c r="AH9" s="176"/>
      <c r="AI9" s="171" t="s">
        <v>4263</v>
      </c>
    </row>
    <row r="10" spans="1:35" x14ac:dyDescent="0.3">
      <c r="A10" s="172" t="str">
        <v>095-140-CENCINA - 0.00 Horas en 2026</v>
      </c>
      <c r="B10" s="172" t="e" cm="1">
        <f t="array" ref="B10">_xlfn.UNIQUE(_xlfn._xlws.FILTER(Tabla_Consulta_desde_proyectos6[PRYApath]&amp;" "&amp;Tabla_Consulta_desde_proyectos6[Usunombre],(Tabla_Consulta_desde_proyectos6[PRYcodigo]=$B$9)*(Tabla_Consulta_desde_proyectos6[IncluirProyecto]=1)))</f>
        <v>#VALUE!</v>
      </c>
      <c r="C10" s="172" t="e" cm="1">
        <f t="array" ref="C10">IF(E5="Si",_xlfn.VSTACK(_xlfn._xlws.SORT(_xlfn.VSTACK(_xlfn._xlws.FILTER(Tabla_Consulta_desde_proyectos[PRYApath],(Tabla_Consulta_desde_proyectos[PRYcodigo]=LEFT(E2,FIND(" - ",E2)-1))*(Tabla_Consulta_desde_proyectos[Actuales]&lt;&gt;0)),_xlfn.ANCHORARRAY(B10))),"*****"),_xlfn.VSTACK(_xlfn._xlws.FILTER(Tabla_Consulta_desde_proyectos[PRYApath],(Tabla_Consulta_desde_proyectos[PRYcodigo]=LEFT(E2,FIND(" - ",E2)-1))*(Tabla_Consulta_desde_proyectos[Actuales]&lt;&gt;0)),"*****"))</f>
        <v>#VALUE!</v>
      </c>
      <c r="E10" s="177" t="str" cm="1">
        <f t="array" ref="E10">IFERROR(IFERROR(IF(_xlfn.ANCHORARRAY(C10)="*****","Total",REPT("     ",LEN(_xlfn.ANCHORARRAY(C10))/5-1)&amp;_xlfn.XLOOKUP(LEFT(E2,FIND(" - ",$E$2)-1)&amp;_xlfn.ANCHORARRAY(C10),Tabla_Consulta_desde_proyectos[PRYcodigo]&amp;Tabla_Consulta_desde_proyectos[PRYApath],Tabla_Consulta_desde_proyectos[PRYAcodigo]&amp;" - "&amp;Tabla_Consulta_desde_proyectos[PRYAdescripcion])),"                    "&amp;RIGHT(_xlfn.ANCHORARRAY(C10),LEN(_xlfn.ANCHORARRAY(C10))-FIND(" ",_xlfn.ANCHORARRAY(C10)))),"Escoger Proyecto")</f>
        <v>Escoger Proyecto</v>
      </c>
      <c r="G10" s="173" cm="1">
        <f t="array" ref="G10:AI10">IFERROR(IF(FIND(" ",_xlfn.ANCHORARRAY(C10))&gt;0,SUMIFS(Tabla_Consulta_desde_proyectos6[PRYRAhoras],Tabla_Consulta_desde_proyectos6[PRYRAfecha],TRANSPOSE(_xlfn.ANCHORARRAY(Hoja2!M1)),Tabla_Consulta_desde_proyectos6[PRYcodigo],$B$9,Tabla_Consulta_desde_proyectos6[Columna1],_xlfn.ANCHORARRAY(C10),Tabla_Consulta_desde_proyectos6[IncluirProyecto],1),),IF(TRANSPOSE(_xlfn.ANCHORARRAY(Hoja2!M1))=" ","",SUMIFS(Tabla_Consulta_desde_proyectos6[PRYRAhoras],Tabla_Consulta_desde_proyectos6[PRYRAfecha],TRANSPOSE(_xlfn.ANCHORARRAY(Hoja2!M1)),Tabla_Consulta_desde_proyectos6[PRYApath],_xlfn.ANCHORARRAY($C10)&amp;"*",Tabla_Consulta_desde_proyectos6[PRYcodigo],LEFT(E2,FIND(" - ",$E$2)-1),Tabla_Consulta_desde_proyectos6[IncluirProyecto],1)))</f>
        <v>0</v>
      </c>
      <c r="H10" s="173">
        <v>0</v>
      </c>
      <c r="I10" s="173">
        <v>0</v>
      </c>
      <c r="J10" s="173">
        <v>0</v>
      </c>
      <c r="K10" s="173">
        <v>0</v>
      </c>
      <c r="L10" s="173">
        <v>0</v>
      </c>
      <c r="M10" s="173">
        <v>0</v>
      </c>
      <c r="N10" s="173">
        <v>0</v>
      </c>
      <c r="O10" s="173">
        <v>0</v>
      </c>
      <c r="P10" s="173">
        <v>0</v>
      </c>
      <c r="Q10" s="173">
        <v>0</v>
      </c>
      <c r="R10" s="173">
        <v>0</v>
      </c>
      <c r="S10" s="174">
        <v>0</v>
      </c>
      <c r="T10" s="173" t="str">
        <v/>
      </c>
      <c r="U10" s="173">
        <v>0</v>
      </c>
      <c r="V10" s="173">
        <v>0</v>
      </c>
      <c r="W10" s="173">
        <v>0</v>
      </c>
      <c r="X10" s="173">
        <v>0</v>
      </c>
      <c r="Y10" s="173">
        <v>0</v>
      </c>
      <c r="Z10" s="173">
        <v>0</v>
      </c>
      <c r="AA10" s="173">
        <v>0</v>
      </c>
      <c r="AB10" s="173">
        <v>0</v>
      </c>
      <c r="AC10" s="173">
        <v>0</v>
      </c>
      <c r="AD10" s="173">
        <v>0</v>
      </c>
      <c r="AE10" s="173">
        <v>0</v>
      </c>
      <c r="AF10" s="173">
        <v>0</v>
      </c>
      <c r="AG10" s="174">
        <v>0</v>
      </c>
      <c r="AH10" s="173" t="str">
        <v/>
      </c>
      <c r="AI10" s="173">
        <v>0</v>
      </c>
    </row>
    <row r="11" spans="1:35" x14ac:dyDescent="0.3">
      <c r="A11" s="172" t="str">
        <v>095-152-CENCINA - 0.00 Horas en 2026</v>
      </c>
    </row>
    <row r="12" spans="1:35" x14ac:dyDescent="0.3">
      <c r="A12" s="172" t="str">
        <v>095-152-INDER - 0.00 Horas en 2026</v>
      </c>
    </row>
    <row r="13" spans="1:35" x14ac:dyDescent="0.3">
      <c r="A13" s="172" t="str">
        <v>095-152-INDER-SIF - 79.00 Horas en 2026</v>
      </c>
    </row>
    <row r="14" spans="1:35" x14ac:dyDescent="0.3">
      <c r="A14" s="172" t="str">
        <v>095-152-PANI - 0.00 Horas en 2026</v>
      </c>
    </row>
    <row r="15" spans="1:35" x14ac:dyDescent="0.3">
      <c r="A15" s="172" t="str">
        <v>095-152-SENARA-SIF - 0.50 Horas en 2026</v>
      </c>
    </row>
    <row r="16" spans="1:35" x14ac:dyDescent="0.3">
      <c r="A16" s="172" t="str">
        <v>095-154- CENCIN - 0.00 Horas en 2026</v>
      </c>
    </row>
    <row r="17" spans="1:33" x14ac:dyDescent="0.3">
      <c r="A17" s="172" t="str">
        <v>095-154-IAFA - 0.00 Horas en 2026</v>
      </c>
    </row>
    <row r="18" spans="1:33" x14ac:dyDescent="0.3">
      <c r="A18" s="172" t="str">
        <v>095-154-INDER - 0.00 Horas en 2026</v>
      </c>
    </row>
    <row r="19" spans="1:33" x14ac:dyDescent="0.3">
      <c r="A19" s="172" t="str">
        <v>095-154-INDER SIF - 246.75 Horas en 2026</v>
      </c>
    </row>
    <row r="20" spans="1:33" x14ac:dyDescent="0.3">
      <c r="A20" s="172" t="str">
        <v>095-154-PANI - 0.00 Horas en 2026</v>
      </c>
    </row>
    <row r="21" spans="1:33" x14ac:dyDescent="0.3">
      <c r="A21" s="172" t="str">
        <v>095-154-SENARA SIF - 71.00 Horas en 2026</v>
      </c>
    </row>
    <row r="22" spans="1:33" x14ac:dyDescent="0.3">
      <c r="A22" s="172" t="str">
        <v>095-156-SENARA - 0.00 Horas en 2026</v>
      </c>
    </row>
    <row r="23" spans="1:33" x14ac:dyDescent="0.3">
      <c r="A23" s="172" t="str">
        <v>095-157-SAAS - 7.00 Horas en 2026</v>
      </c>
    </row>
    <row r="24" spans="1:33" x14ac:dyDescent="0.3">
      <c r="A24" s="172" t="str">
        <v>097-152-PANI-SIF - 90.50 Horas en 2026</v>
      </c>
    </row>
    <row r="25" spans="1:33" x14ac:dyDescent="0.3">
      <c r="A25" s="172" t="str">
        <v>097-154-PANI-SIF - 95.50 Horas en 2026</v>
      </c>
    </row>
    <row r="26" spans="1:33" x14ac:dyDescent="0.3">
      <c r="A26" s="172" t="str">
        <v>098-190.2-SENARA - 89.50 Horas en 2026</v>
      </c>
    </row>
    <row r="27" spans="1:33" x14ac:dyDescent="0.3">
      <c r="A27" s="172" t="str">
        <v>119-152-UCR - 79.00 Horas en 2026</v>
      </c>
      <c r="E27" s="178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</row>
    <row r="28" spans="1:33" x14ac:dyDescent="0.3">
      <c r="A28" s="172" t="str">
        <v>119-156-UCR - 743.75 Horas en 2026</v>
      </c>
    </row>
    <row r="29" spans="1:33" x14ac:dyDescent="0.3">
      <c r="A29" s="172" t="str">
        <v>151-154-SOIN-25 - 8.75 Horas en 2026</v>
      </c>
    </row>
    <row r="30" spans="1:33" x14ac:dyDescent="0.3">
      <c r="A30" s="172" t="str">
        <v>151-154-SOIN-SIF-26 - 193.90 Horas en 2026</v>
      </c>
    </row>
    <row r="31" spans="1:33" x14ac:dyDescent="0.3">
      <c r="A31" s="172" t="str">
        <v>151-158- NO-ERP - 0.00 Horas en 2026</v>
      </c>
    </row>
    <row r="32" spans="1:33" x14ac:dyDescent="0.3">
      <c r="A32" s="172" t="str">
        <v>151-158-N.O.-SIF - 8.50 Horas en 2026</v>
      </c>
    </row>
    <row r="33" spans="1:1" x14ac:dyDescent="0.3">
      <c r="A33" s="172" t="str">
        <v>151-158-NOERP - 0.00 Horas en 2026</v>
      </c>
    </row>
    <row r="34" spans="1:1" x14ac:dyDescent="0.3">
      <c r="A34" s="172" t="str">
        <v>151-158-NR - 0.00 Horas en 2026</v>
      </c>
    </row>
    <row r="35" spans="1:1" x14ac:dyDescent="0.3">
      <c r="A35" s="172" t="str">
        <v>151-160-ERP - 174.25 Horas en 2026</v>
      </c>
    </row>
    <row r="36" spans="1:1" x14ac:dyDescent="0.3">
      <c r="A36" s="172" t="str">
        <v>151-162-ERP - 69.85 Horas en 2026</v>
      </c>
    </row>
    <row r="37" spans="1:1" x14ac:dyDescent="0.3">
      <c r="A37" s="172" t="str">
        <v>151-401-CORE ER - 198.25 Horas en 2026</v>
      </c>
    </row>
    <row r="38" spans="1:1" x14ac:dyDescent="0.3">
      <c r="A38" s="172" t="str">
        <v>151-ERP-ADM-2025 - 0.00 Horas en 2026</v>
      </c>
    </row>
    <row r="39" spans="1:1" x14ac:dyDescent="0.3">
      <c r="A39" s="172" t="str">
        <v>151-SIF-ADM-2026 - 282.25 Horas en 2026</v>
      </c>
    </row>
    <row r="40" spans="1:1" x14ac:dyDescent="0.3">
      <c r="A40" s="172" t="str">
        <v>218-152-S911-22-SIF - 17.00 Horas en 2026</v>
      </c>
    </row>
    <row r="41" spans="1:1" x14ac:dyDescent="0.3">
      <c r="A41" s="172" t="str">
        <v>218-154-S911-SIF - 92.25 Horas en 2026</v>
      </c>
    </row>
    <row r="42" spans="1:1" x14ac:dyDescent="0.3">
      <c r="A42" s="172" t="str">
        <v>218-156-911  22 - 0.00 Horas en 2026</v>
      </c>
    </row>
    <row r="43" spans="1:1" x14ac:dyDescent="0.3">
      <c r="A43" s="172" t="str">
        <v>218-190.2-911 - 0.50 Horas en 2026</v>
      </c>
    </row>
    <row r="44" spans="1:1" x14ac:dyDescent="0.3">
      <c r="A44" s="172" t="str">
        <v>501-152-CNV2024 - 38.00 Horas en 2026</v>
      </c>
    </row>
    <row r="45" spans="1:1" x14ac:dyDescent="0.3">
      <c r="A45" s="172" t="str">
        <v>501-154-CNV2022 - 0.00 Horas en 2026</v>
      </c>
    </row>
    <row r="46" spans="1:1" x14ac:dyDescent="0.3">
      <c r="A46" s="172" t="str">
        <v>501-154-CNV2024 - 57.00 Horas en 2026</v>
      </c>
    </row>
    <row r="47" spans="1:1" x14ac:dyDescent="0.3">
      <c r="A47" s="172" t="str">
        <v>600-152-FND-SIF - 12.00 Horas en 2026</v>
      </c>
    </row>
    <row r="48" spans="1:1" x14ac:dyDescent="0.3">
      <c r="A48" s="172" t="str">
        <v>600-154-FND-SIF - 45.50 Horas en 2026</v>
      </c>
    </row>
    <row r="49" spans="1:1" x14ac:dyDescent="0.3">
      <c r="A49" s="172" t="str">
        <v>680-190.2-PANI - 4.00 Horas en 2026</v>
      </c>
    </row>
    <row r="50" spans="1:1" x14ac:dyDescent="0.3">
      <c r="A50" s="172" t="str">
        <v>742-152-GNR-MSJ - 0.00 Horas en 2026</v>
      </c>
    </row>
    <row r="51" spans="1:1" x14ac:dyDescent="0.3">
      <c r="A51" s="172" t="str">
        <v>742-152-MSJ - 0.00 Horas en 2026</v>
      </c>
    </row>
    <row r="52" spans="1:1" x14ac:dyDescent="0.3">
      <c r="A52" s="172" t="str">
        <v>742-152-SIF-MSJ-P1 - 133.25 Horas en 2026</v>
      </c>
    </row>
    <row r="53" spans="1:1" x14ac:dyDescent="0.3">
      <c r="A53" s="172" t="str">
        <v>742-154-MSJ - 0.00 Horas en 2026</v>
      </c>
    </row>
    <row r="54" spans="1:1" x14ac:dyDescent="0.3">
      <c r="A54" s="172" t="str">
        <v>742-154-MSJ-P1-SIF - 141.75 Horas en 2026</v>
      </c>
    </row>
    <row r="55" spans="1:1" x14ac:dyDescent="0.3">
      <c r="A55" s="172" t="str">
        <v>742-156.1-MSJ - 349.83 Horas en 2026</v>
      </c>
    </row>
    <row r="56" spans="1:1" x14ac:dyDescent="0.3">
      <c r="A56" s="172" t="str">
        <v>866-154-SUTEL-SIF - 7.50 Horas en 2026</v>
      </c>
    </row>
    <row r="57" spans="1:1" x14ac:dyDescent="0.3">
      <c r="A57" s="172" t="str">
        <v>871-152-CTP-SIF - 0.00 Horas en 2026</v>
      </c>
    </row>
    <row r="58" spans="1:1" x14ac:dyDescent="0.3">
      <c r="A58" s="172" t="str">
        <v>871-154-CTP2019 - 0.00 Horas en 2026</v>
      </c>
    </row>
    <row r="59" spans="1:1" x14ac:dyDescent="0.3">
      <c r="A59" s="172" t="str">
        <v>873-152-CENCINAI-SIF - 10.00 Horas en 2026</v>
      </c>
    </row>
    <row r="60" spans="1:1" x14ac:dyDescent="0.3">
      <c r="A60" s="172" t="str">
        <v>873-154- CENCINAI-SF - 183.00 Horas en 2026</v>
      </c>
    </row>
    <row r="61" spans="1:1" x14ac:dyDescent="0.3">
      <c r="A61" s="172" t="str">
        <v>874-152-IAFA-SIF - 9.00 Horas en 2026</v>
      </c>
    </row>
    <row r="62" spans="1:1" x14ac:dyDescent="0.3">
      <c r="A62" s="172" t="str">
        <v>874-154-IAFA - 31.25 Horas en 2026</v>
      </c>
    </row>
    <row r="63" spans="1:1" x14ac:dyDescent="0.3">
      <c r="A63" s="172" t="str">
        <v>SOIN-ADM-2024 - 0.00 Horas en 2026</v>
      </c>
    </row>
    <row r="64" spans="1:1" x14ac:dyDescent="0.3">
      <c r="A64" s="172" t="str">
        <v>SOIN-ADM-2025 - 150.00 Horas en 2026</v>
      </c>
    </row>
  </sheetData>
  <conditionalFormatting sqref="E1:BM1048576">
    <cfRule type="expression" dxfId="10" priority="29">
      <formula>(LEN($C1)/5-1=0)*($C1&lt;&gt;"")*(E$9&lt;&gt;"")</formula>
    </cfRule>
    <cfRule type="expression" dxfId="9" priority="30">
      <formula>(LEN($C1)/5-1=1)*($C1&lt;&gt;"")*(E$9&lt;&gt;"")</formula>
    </cfRule>
    <cfRule type="expression" dxfId="8" priority="31">
      <formula>(LEN($C1)/5-1=2)*($C1&lt;&gt;"")*(E$9&lt;&gt;"")</formula>
    </cfRule>
    <cfRule type="expression" dxfId="7" priority="32">
      <formula>(LEN($C1)/5-1&gt;2)*($C1&lt;&gt;"")*(E$9&lt;&gt;"")</formula>
    </cfRule>
  </conditionalFormatting>
  <dataValidations count="2">
    <dataValidation type="list" allowBlank="1" showInputMessage="1" showErrorMessage="1" sqref="E2" xr:uid="{23BE328A-0D18-4B0D-BCBF-A0DCAB1B58AE}">
      <formula1>_xlfn.ANCHORARRAY($A$2)</formula1>
    </dataValidation>
    <dataValidation type="list" allowBlank="1" showInputMessage="1" showErrorMessage="1" sqref="E5" xr:uid="{A92BE91A-1C57-4C18-9D22-CE6EC6DA35CA}">
      <formula1>"Si,No"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EDE4FA1-D6BD-408A-82A2-D7BAFA538DC4}">
          <x14:formula1>
            <xm:f>_xlfn.ANCHORARRAY(Hoja2!$P$5)</xm:f>
          </x14:formula1>
          <xm:sqref>E4</xm:sqref>
        </x14:dataValidation>
        <x14:dataValidation type="list" allowBlank="1" showInputMessage="1" showErrorMessage="1" xr:uid="{361AFE7F-4803-4272-95A7-3F64DB809702}">
          <x14:formula1>
            <xm:f>_xlfn.ANCHORARRAY(Hoja2!$O$5)</xm:f>
          </x14:formula1>
          <xm:sqref>E3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C6B1-95E0-47EF-A076-6878FDCBA355}">
  <sheetPr codeName="Hoja16"/>
  <dimension ref="A1:AJ300"/>
  <sheetViews>
    <sheetView zoomScale="80" zoomScaleNormal="80" workbookViewId="0">
      <pane xSplit="7" ySplit="9" topLeftCell="Q10" activePane="bottomRight" state="frozen"/>
      <selection activeCell="B2" sqref="B2:R6"/>
      <selection pane="topRight" activeCell="B2" sqref="B2:R6"/>
      <selection pane="bottomLeft" activeCell="B2" sqref="B2:R6"/>
      <selection pane="bottomRight" activeCell="T10" sqref="T10"/>
    </sheetView>
  </sheetViews>
  <sheetFormatPr baseColWidth="10" defaultColWidth="11.5546875" defaultRowHeight="14.4" outlineLevelCol="1" x14ac:dyDescent="0.3"/>
  <cols>
    <col min="1" max="3" width="11.5546875" style="172" hidden="1" customWidth="1"/>
    <col min="4" max="4" width="11.5546875" style="172" customWidth="1"/>
    <col min="5" max="5" width="39.6640625" style="172" customWidth="1"/>
    <col min="6" max="6" width="14.33203125" style="192" bestFit="1" customWidth="1"/>
    <col min="7" max="7" width="1.109375" style="173" customWidth="1"/>
    <col min="8" max="19" width="10" style="173" hidden="1" customWidth="1" outlineLevel="1"/>
    <col min="20" max="20" width="10.5546875" style="174" bestFit="1" customWidth="1" collapsed="1"/>
    <col min="21" max="21" width="1.109375" style="173" customWidth="1"/>
    <col min="22" max="33" width="10" style="173" customWidth="1"/>
    <col min="34" max="34" width="11.33203125" style="174" bestFit="1" customWidth="1" collapsed="1"/>
    <col min="35" max="35" width="1.109375" style="173" customWidth="1"/>
    <col min="36" max="36" width="11.6640625" style="173" customWidth="1"/>
    <col min="37" max="16384" width="11.5546875" style="172"/>
  </cols>
  <sheetData>
    <row r="1" spans="1:36" ht="2.4" customHeight="1" x14ac:dyDescent="0.3">
      <c r="E1" s="191"/>
    </row>
    <row r="2" spans="1:36" x14ac:dyDescent="0.3">
      <c r="A2" s="172" t="str" cm="1">
        <f t="array" ref="A2:A64">_xlfn.VSTACK("Escoger Proyecto",_xlfn.UNIQUE(Tabla_Consulta_desde_proyectos[PRYcodigo])&amp;" - "&amp;TEXT(SUMIFS(Tabla_Consulta_desde_proyectos6[PRYRAhoras],Tabla_Consulta_desde_proyectos6[PRYcodigo],_xlfn.UNIQUE(Tabla_Consulta_desde_proyectos[PRYcodigo]),Tabla_Consulta_desde_proyectos6[PRYRAfecha],"2026*"),"#,##0.00")&amp;" Horas en 2026")</f>
        <v>Escoger Proyecto</v>
      </c>
      <c r="D2" s="180" t="s">
        <v>3161</v>
      </c>
      <c r="E2" s="190" t="s">
        <v>3518</v>
      </c>
      <c r="F2" s="193"/>
    </row>
    <row r="3" spans="1:36" x14ac:dyDescent="0.3">
      <c r="A3" s="172" t="str">
        <v>001-152-ARESEP-SIF - 166.00 Horas en 2026</v>
      </c>
      <c r="D3" s="180" t="s">
        <v>3162</v>
      </c>
      <c r="E3" s="190" t="s">
        <v>1119</v>
      </c>
      <c r="F3" s="193"/>
    </row>
    <row r="4" spans="1:36" x14ac:dyDescent="0.3">
      <c r="A4" s="172" t="str">
        <v>001-154-ARESEP-SIF - 89.25 Horas en 2026</v>
      </c>
      <c r="D4" s="180" t="s">
        <v>3163</v>
      </c>
      <c r="E4" s="190" t="s">
        <v>1119</v>
      </c>
      <c r="F4" s="193"/>
    </row>
    <row r="5" spans="1:36" ht="2.4" customHeight="1" x14ac:dyDescent="0.3">
      <c r="A5" s="172" t="str">
        <v>001-156-ARESEP - 262.25 Horas en 2026</v>
      </c>
    </row>
    <row r="6" spans="1:36" ht="21" x14ac:dyDescent="0.4">
      <c r="A6" s="172" t="str">
        <v>018-154-BNVAL-SAPI - 16.50 Horas en 2026</v>
      </c>
      <c r="E6" s="175" t="str">
        <f>IFERROR("Actividades del Proyecto "&amp;Hoja2!O1&amp;" - "&amp;VLOOKUP(Hoja2!O1,Proyecto!A:B,2,FALSE),"Escoger Proyecto")</f>
        <v xml:space="preserve">Actividades del Proyecto * - </v>
      </c>
      <c r="F6" s="194"/>
    </row>
    <row r="7" spans="1:36" ht="21" x14ac:dyDescent="0.4">
      <c r="A7" s="172" t="str">
        <v>018-162-BNVAL - 0.00 Horas en 2026</v>
      </c>
      <c r="E7" s="175" t="s">
        <v>1122</v>
      </c>
      <c r="F7" s="194"/>
    </row>
    <row r="8" spans="1:36" ht="2.4" customHeight="1" x14ac:dyDescent="0.3">
      <c r="A8" s="172" t="str">
        <v>024-152-DGAC-23-SIF - 0.00 Horas en 2026</v>
      </c>
    </row>
    <row r="9" spans="1:36" x14ac:dyDescent="0.3">
      <c r="A9" s="172" t="str">
        <v>024-154-DGAC-SIF - 1.00 Horas en 2026</v>
      </c>
      <c r="E9" s="171" t="s">
        <v>3164</v>
      </c>
      <c r="F9" s="182" t="s">
        <v>3169</v>
      </c>
      <c r="G9" s="176"/>
      <c r="H9" s="171">
        <v>202501</v>
      </c>
      <c r="I9" s="171">
        <f>H9+1</f>
        <v>202502</v>
      </c>
      <c r="J9" s="171">
        <f t="shared" ref="J9:S9" si="0">I9+1</f>
        <v>202503</v>
      </c>
      <c r="K9" s="171">
        <f t="shared" si="0"/>
        <v>202504</v>
      </c>
      <c r="L9" s="171">
        <f t="shared" si="0"/>
        <v>202505</v>
      </c>
      <c r="M9" s="171">
        <f t="shared" si="0"/>
        <v>202506</v>
      </c>
      <c r="N9" s="171">
        <f t="shared" si="0"/>
        <v>202507</v>
      </c>
      <c r="O9" s="171">
        <f t="shared" si="0"/>
        <v>202508</v>
      </c>
      <c r="P9" s="171">
        <f t="shared" si="0"/>
        <v>202509</v>
      </c>
      <c r="Q9" s="171">
        <f t="shared" si="0"/>
        <v>202510</v>
      </c>
      <c r="R9" s="171">
        <f t="shared" si="0"/>
        <v>202511</v>
      </c>
      <c r="S9" s="171">
        <f t="shared" si="0"/>
        <v>202512</v>
      </c>
      <c r="T9" s="171" t="s">
        <v>4262</v>
      </c>
      <c r="U9" s="176"/>
      <c r="V9" s="171">
        <v>202601</v>
      </c>
      <c r="W9" s="171">
        <f>V9+1</f>
        <v>202602</v>
      </c>
      <c r="X9" s="171">
        <f t="shared" ref="X9:AG9" si="1">W9+1</f>
        <v>202603</v>
      </c>
      <c r="Y9" s="171">
        <f t="shared" si="1"/>
        <v>202604</v>
      </c>
      <c r="Z9" s="171">
        <f t="shared" si="1"/>
        <v>202605</v>
      </c>
      <c r="AA9" s="171">
        <f t="shared" si="1"/>
        <v>202606</v>
      </c>
      <c r="AB9" s="171">
        <f t="shared" si="1"/>
        <v>202607</v>
      </c>
      <c r="AC9" s="171">
        <f t="shared" si="1"/>
        <v>202608</v>
      </c>
      <c r="AD9" s="171">
        <f t="shared" si="1"/>
        <v>202609</v>
      </c>
      <c r="AE9" s="171">
        <f t="shared" si="1"/>
        <v>202610</v>
      </c>
      <c r="AF9" s="171">
        <f t="shared" si="1"/>
        <v>202611</v>
      </c>
      <c r="AG9" s="171">
        <f t="shared" si="1"/>
        <v>202612</v>
      </c>
      <c r="AH9" s="171" t="s">
        <v>4694</v>
      </c>
      <c r="AI9" s="176"/>
      <c r="AJ9" s="171" t="s">
        <v>4695</v>
      </c>
    </row>
    <row r="10" spans="1:36" x14ac:dyDescent="0.3">
      <c r="A10" s="172" t="str">
        <v>095-140-CENCINA - 0.00 Horas en 2026</v>
      </c>
      <c r="E10" s="183" t="s">
        <v>3165</v>
      </c>
      <c r="F10" s="195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5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5"/>
      <c r="AJ10" s="184"/>
    </row>
    <row r="11" spans="1:36" x14ac:dyDescent="0.3">
      <c r="A11" s="172" t="str">
        <v>095-152-CENCINA - 0.00 Horas en 2026</v>
      </c>
      <c r="E11" s="186" t="str" cm="1">
        <f t="array" ref="E11:E18">_xlfn.ANCHORARRAY(Hoja2!$R$2)</f>
        <v>Sin Recursos Internos</v>
      </c>
      <c r="F11" s="196" t="str" cm="1">
        <f t="array" ref="F11:F18">IFERROR(_xlfn.XLOOKUP(_xlfn.XLOOKUP(_xlfn.ANCHORARRAY(E11),'BDCF Histórico'!C:C,'BDCF Histórico'!A:A,"",0,-1),Equivalencias!D:D,Equivalencias!F:F,"",0),"")</f>
        <v/>
      </c>
      <c r="G11" s="189"/>
      <c r="H11" s="187" cm="1">
        <f t="array" aca="1" ref="H11:AJ18" ca="1">IF(RIGHT(_xlfn.ANCHORARRAY(E11),8)="Internos",SUMIFS(Tabla_Consulta_desde_proyectos6[PRYRAhoras],Tabla_Consulta_desde_proyectos6[Interno/Externo],"Internos",Tabla_Consulta_desde_proyectos6[PRYRAfecha],TRANSPOSE(_xlfn.ANCHORARRAY(Hoja2!M1)),Tabla_Consulta_desde_proyectos6[IncluirRecurso],1),IF(RIGHT(_xlfn.ANCHORARRAY(E11),8)="Externos",SUMIFS(Tabla_Consulta_desde_proyectos6[PRYRAhoras],Tabla_Consulta_desde_proyectos6[Interno/Externo],"Externos",Tabla_Consulta_desde_proyectos6[PRYRAfecha],TRANSPOSE(_xlfn.ANCHORARRAY(Hoja2!M1)),Tabla_Consulta_desde_proyectos6[IncluirRecurso],1),IF(RIGHT(_xlfn.ANCHORARRAY(E11),8)="Recursos",SUMIFS(Tabla_Consulta_desde_proyectos6[PRYRAhoras],Tabla_Consulta_desde_proyectos6[PRYRAfecha],TRANSPOSE(_xlfn.ANCHORARRAY(Hoja2!M1)),Tabla_Consulta_desde_proyectos6[IncluirRecurso],1),SUMIFS(Tabla_Consulta_desde_proyectos6[PRYRAhoras],Tabla_Consulta_desde_proyectos6[Usunombre],_xlfn.ANCHORARRAY(E11),Tabla_Consulta_desde_proyectos6[PRYRAfecha],TRANSPOSE(_xlfn.ANCHORARRAY(Hoja2!M1)),Tabla_Consulta_desde_proyectos6[IncluirRecurso],1))))</f>
        <v>0</v>
      </c>
      <c r="I11" s="187">
        <f ca="1"/>
        <v>0</v>
      </c>
      <c r="J11" s="187">
        <f ca="1"/>
        <v>0</v>
      </c>
      <c r="K11" s="187">
        <f ca="1"/>
        <v>0</v>
      </c>
      <c r="L11" s="187">
        <f ca="1"/>
        <v>0</v>
      </c>
      <c r="M11" s="187">
        <f ca="1"/>
        <v>0</v>
      </c>
      <c r="N11" s="187">
        <f ca="1"/>
        <v>0</v>
      </c>
      <c r="O11" s="187">
        <f ca="1"/>
        <v>0</v>
      </c>
      <c r="P11" s="187">
        <f ca="1"/>
        <v>0</v>
      </c>
      <c r="Q11" s="187">
        <f ca="1"/>
        <v>0</v>
      </c>
      <c r="R11" s="187">
        <f ca="1"/>
        <v>0</v>
      </c>
      <c r="S11" s="187">
        <f ca="1"/>
        <v>0</v>
      </c>
      <c r="T11" s="188">
        <f ca="1"/>
        <v>0</v>
      </c>
      <c r="U11" s="189">
        <f ca="1"/>
        <v>0</v>
      </c>
      <c r="V11" s="187">
        <f ca="1"/>
        <v>0</v>
      </c>
      <c r="W11" s="187">
        <f ca="1"/>
        <v>0</v>
      </c>
      <c r="X11" s="187">
        <f ca="1"/>
        <v>0</v>
      </c>
      <c r="Y11" s="187">
        <f ca="1"/>
        <v>0</v>
      </c>
      <c r="Z11" s="187">
        <f ca="1"/>
        <v>0</v>
      </c>
      <c r="AA11" s="187">
        <f ca="1"/>
        <v>0</v>
      </c>
      <c r="AB11" s="187">
        <f ca="1"/>
        <v>0</v>
      </c>
      <c r="AC11" s="187">
        <f ca="1"/>
        <v>0</v>
      </c>
      <c r="AD11" s="187">
        <f ca="1"/>
        <v>0</v>
      </c>
      <c r="AE11" s="187">
        <f ca="1"/>
        <v>0</v>
      </c>
      <c r="AF11" s="187">
        <f ca="1"/>
        <v>0</v>
      </c>
      <c r="AG11" s="187">
        <f ca="1"/>
        <v>0</v>
      </c>
      <c r="AH11" s="188">
        <f ca="1"/>
        <v>0</v>
      </c>
      <c r="AI11" s="189">
        <f ca="1"/>
        <v>0</v>
      </c>
      <c r="AJ11" s="187">
        <f ca="1"/>
        <v>0</v>
      </c>
    </row>
    <row r="12" spans="1:36" x14ac:dyDescent="0.3">
      <c r="A12" s="172" t="str">
        <v>095-152-INDER - 0.00 Horas en 2026</v>
      </c>
      <c r="E12" s="181" t="str">
        <v>Total Recursos Internos</v>
      </c>
      <c r="F12" s="196" t="str">
        <v/>
      </c>
      <c r="G12" s="189"/>
      <c r="H12" s="187">
        <f ca="1"/>
        <v>0</v>
      </c>
      <c r="I12" s="187">
        <f ca="1"/>
        <v>0</v>
      </c>
      <c r="J12" s="187">
        <f ca="1"/>
        <v>0</v>
      </c>
      <c r="K12" s="187">
        <f ca="1"/>
        <v>0</v>
      </c>
      <c r="L12" s="187">
        <f ca="1"/>
        <v>0</v>
      </c>
      <c r="M12" s="187">
        <f ca="1"/>
        <v>0</v>
      </c>
      <c r="N12" s="187">
        <f ca="1"/>
        <v>0</v>
      </c>
      <c r="O12" s="187">
        <f ca="1"/>
        <v>0</v>
      </c>
      <c r="P12" s="187">
        <f ca="1"/>
        <v>0</v>
      </c>
      <c r="Q12" s="187">
        <f ca="1"/>
        <v>0</v>
      </c>
      <c r="R12" s="187">
        <f ca="1"/>
        <v>0</v>
      </c>
      <c r="S12" s="187">
        <f ca="1"/>
        <v>0</v>
      </c>
      <c r="T12" s="188">
        <f ca="1"/>
        <v>0</v>
      </c>
      <c r="U12" s="189">
        <f ca="1"/>
        <v>0</v>
      </c>
      <c r="V12" s="187">
        <f ca="1"/>
        <v>0</v>
      </c>
      <c r="W12" s="187">
        <f ca="1"/>
        <v>0</v>
      </c>
      <c r="X12" s="187">
        <f ca="1"/>
        <v>0</v>
      </c>
      <c r="Y12" s="187">
        <f ca="1"/>
        <v>0</v>
      </c>
      <c r="Z12" s="187">
        <f ca="1"/>
        <v>0</v>
      </c>
      <c r="AA12" s="187">
        <f ca="1"/>
        <v>0</v>
      </c>
      <c r="AB12" s="187">
        <f ca="1"/>
        <v>0</v>
      </c>
      <c r="AC12" s="187">
        <f ca="1"/>
        <v>0</v>
      </c>
      <c r="AD12" s="187">
        <f ca="1"/>
        <v>0</v>
      </c>
      <c r="AE12" s="187">
        <f ca="1"/>
        <v>0</v>
      </c>
      <c r="AF12" s="187">
        <f ca="1"/>
        <v>0</v>
      </c>
      <c r="AG12" s="187">
        <f ca="1"/>
        <v>0</v>
      </c>
      <c r="AH12" s="188">
        <f ca="1"/>
        <v>0</v>
      </c>
      <c r="AI12" s="189">
        <f ca="1"/>
        <v>0</v>
      </c>
      <c r="AJ12" s="187">
        <f ca="1"/>
        <v>0</v>
      </c>
    </row>
    <row r="13" spans="1:36" x14ac:dyDescent="0.3">
      <c r="A13" s="172" t="str">
        <v>095-152-INDER-SIF - 79.00 Horas en 2026</v>
      </c>
      <c r="E13" s="181" t="str">
        <v xml:space="preserve"> </v>
      </c>
      <c r="F13" s="196" t="str">
        <v/>
      </c>
      <c r="G13" s="189"/>
      <c r="H13" s="187">
        <f ca="1"/>
        <v>0</v>
      </c>
      <c r="I13" s="187">
        <f ca="1"/>
        <v>0</v>
      </c>
      <c r="J13" s="187">
        <f ca="1"/>
        <v>0</v>
      </c>
      <c r="K13" s="187">
        <f ca="1"/>
        <v>0</v>
      </c>
      <c r="L13" s="187">
        <f ca="1"/>
        <v>0</v>
      </c>
      <c r="M13" s="187">
        <f ca="1"/>
        <v>0</v>
      </c>
      <c r="N13" s="187">
        <f ca="1"/>
        <v>0</v>
      </c>
      <c r="O13" s="187">
        <f ca="1"/>
        <v>0</v>
      </c>
      <c r="P13" s="187">
        <f ca="1"/>
        <v>0</v>
      </c>
      <c r="Q13" s="187">
        <f ca="1"/>
        <v>0</v>
      </c>
      <c r="R13" s="187">
        <f ca="1"/>
        <v>0</v>
      </c>
      <c r="S13" s="187">
        <f ca="1"/>
        <v>0</v>
      </c>
      <c r="T13" s="188">
        <f ca="1"/>
        <v>0</v>
      </c>
      <c r="U13" s="189">
        <f ca="1"/>
        <v>0</v>
      </c>
      <c r="V13" s="187">
        <f ca="1"/>
        <v>0</v>
      </c>
      <c r="W13" s="187">
        <f ca="1"/>
        <v>0</v>
      </c>
      <c r="X13" s="187">
        <f ca="1"/>
        <v>0</v>
      </c>
      <c r="Y13" s="187">
        <f ca="1"/>
        <v>0</v>
      </c>
      <c r="Z13" s="187">
        <f ca="1"/>
        <v>0</v>
      </c>
      <c r="AA13" s="187">
        <f ca="1"/>
        <v>0</v>
      </c>
      <c r="AB13" s="187">
        <f ca="1"/>
        <v>0</v>
      </c>
      <c r="AC13" s="187">
        <f ca="1"/>
        <v>0</v>
      </c>
      <c r="AD13" s="187">
        <f ca="1"/>
        <v>0</v>
      </c>
      <c r="AE13" s="187">
        <f ca="1"/>
        <v>0</v>
      </c>
      <c r="AF13" s="187">
        <f ca="1"/>
        <v>0</v>
      </c>
      <c r="AG13" s="187">
        <f ca="1"/>
        <v>0</v>
      </c>
      <c r="AH13" s="188">
        <f ca="1"/>
        <v>0</v>
      </c>
      <c r="AI13" s="189">
        <f ca="1"/>
        <v>0</v>
      </c>
      <c r="AJ13" s="187">
        <f ca="1"/>
        <v>0</v>
      </c>
    </row>
    <row r="14" spans="1:36" x14ac:dyDescent="0.3">
      <c r="A14" s="172" t="str">
        <v>095-152-PANI - 0.00 Horas en 2026</v>
      </c>
      <c r="E14" s="181" t="str">
        <v xml:space="preserve">Recursos Externos </v>
      </c>
      <c r="F14" s="196" t="str">
        <v/>
      </c>
      <c r="G14" s="189"/>
      <c r="H14" s="187">
        <f ca="1"/>
        <v>0</v>
      </c>
      <c r="I14" s="187">
        <f ca="1"/>
        <v>0</v>
      </c>
      <c r="J14" s="187">
        <f ca="1"/>
        <v>0</v>
      </c>
      <c r="K14" s="187">
        <f ca="1"/>
        <v>0</v>
      </c>
      <c r="L14" s="187">
        <f ca="1"/>
        <v>0</v>
      </c>
      <c r="M14" s="187">
        <f ca="1"/>
        <v>0</v>
      </c>
      <c r="N14" s="187">
        <f ca="1"/>
        <v>0</v>
      </c>
      <c r="O14" s="187">
        <f ca="1"/>
        <v>0</v>
      </c>
      <c r="P14" s="187">
        <f ca="1"/>
        <v>0</v>
      </c>
      <c r="Q14" s="187">
        <f ca="1"/>
        <v>0</v>
      </c>
      <c r="R14" s="187">
        <f ca="1"/>
        <v>0</v>
      </c>
      <c r="S14" s="187">
        <f ca="1"/>
        <v>0</v>
      </c>
      <c r="T14" s="188">
        <f ca="1"/>
        <v>0</v>
      </c>
      <c r="U14" s="189">
        <f ca="1"/>
        <v>0</v>
      </c>
      <c r="V14" s="187">
        <f ca="1"/>
        <v>0</v>
      </c>
      <c r="W14" s="187">
        <f ca="1"/>
        <v>0</v>
      </c>
      <c r="X14" s="187">
        <f ca="1"/>
        <v>0</v>
      </c>
      <c r="Y14" s="187">
        <f ca="1"/>
        <v>0</v>
      </c>
      <c r="Z14" s="187">
        <f ca="1"/>
        <v>0</v>
      </c>
      <c r="AA14" s="187">
        <f ca="1"/>
        <v>0</v>
      </c>
      <c r="AB14" s="187">
        <f ca="1"/>
        <v>0</v>
      </c>
      <c r="AC14" s="187">
        <f ca="1"/>
        <v>0</v>
      </c>
      <c r="AD14" s="187">
        <f ca="1"/>
        <v>0</v>
      </c>
      <c r="AE14" s="187">
        <f ca="1"/>
        <v>0</v>
      </c>
      <c r="AF14" s="187">
        <f ca="1"/>
        <v>0</v>
      </c>
      <c r="AG14" s="187">
        <f ca="1"/>
        <v>0</v>
      </c>
      <c r="AH14" s="188">
        <f ca="1"/>
        <v>0</v>
      </c>
      <c r="AI14" s="189">
        <f ca="1"/>
        <v>0</v>
      </c>
      <c r="AJ14" s="187">
        <f ca="1"/>
        <v>0</v>
      </c>
    </row>
    <row r="15" spans="1:36" x14ac:dyDescent="0.3">
      <c r="A15" s="172" t="str">
        <v>095-152-SENARA-SIF - 0.50 Horas en 2026</v>
      </c>
      <c r="E15" s="181" t="str">
        <v/>
      </c>
      <c r="F15" s="196" t="str">
        <v/>
      </c>
      <c r="G15" s="189"/>
      <c r="H15" s="187">
        <f ca="1"/>
        <v>0</v>
      </c>
      <c r="I15" s="187">
        <f ca="1"/>
        <v>0</v>
      </c>
      <c r="J15" s="187">
        <f ca="1"/>
        <v>0</v>
      </c>
      <c r="K15" s="187">
        <f ca="1"/>
        <v>0</v>
      </c>
      <c r="L15" s="187">
        <f ca="1"/>
        <v>0</v>
      </c>
      <c r="M15" s="187">
        <f ca="1"/>
        <v>0</v>
      </c>
      <c r="N15" s="187">
        <f ca="1"/>
        <v>0</v>
      </c>
      <c r="O15" s="187">
        <f ca="1"/>
        <v>0</v>
      </c>
      <c r="P15" s="187">
        <f ca="1"/>
        <v>0</v>
      </c>
      <c r="Q15" s="187">
        <f ca="1"/>
        <v>0</v>
      </c>
      <c r="R15" s="187">
        <f ca="1"/>
        <v>0</v>
      </c>
      <c r="S15" s="187">
        <f ca="1"/>
        <v>0</v>
      </c>
      <c r="T15" s="188">
        <f ca="1"/>
        <v>0</v>
      </c>
      <c r="U15" s="189">
        <f ca="1"/>
        <v>0</v>
      </c>
      <c r="V15" s="187">
        <f ca="1"/>
        <v>0</v>
      </c>
      <c r="W15" s="187">
        <f ca="1"/>
        <v>0</v>
      </c>
      <c r="X15" s="187">
        <f ca="1"/>
        <v>0</v>
      </c>
      <c r="Y15" s="187">
        <f ca="1"/>
        <v>0</v>
      </c>
      <c r="Z15" s="187">
        <f ca="1"/>
        <v>0</v>
      </c>
      <c r="AA15" s="187">
        <f ca="1"/>
        <v>0</v>
      </c>
      <c r="AB15" s="187">
        <f ca="1"/>
        <v>0</v>
      </c>
      <c r="AC15" s="187">
        <f ca="1"/>
        <v>0</v>
      </c>
      <c r="AD15" s="187">
        <f ca="1"/>
        <v>0</v>
      </c>
      <c r="AE15" s="187">
        <f ca="1"/>
        <v>0</v>
      </c>
      <c r="AF15" s="187">
        <f ca="1"/>
        <v>0</v>
      </c>
      <c r="AG15" s="187">
        <f ca="1"/>
        <v>0</v>
      </c>
      <c r="AH15" s="188">
        <f ca="1"/>
        <v>0</v>
      </c>
      <c r="AI15" s="189">
        <f ca="1"/>
        <v>0</v>
      </c>
      <c r="AJ15" s="187">
        <f ca="1"/>
        <v>0</v>
      </c>
    </row>
    <row r="16" spans="1:36" x14ac:dyDescent="0.3">
      <c r="A16" s="172" t="str">
        <v>095-154- CENCIN - 0.00 Horas en 2026</v>
      </c>
      <c r="E16" s="181" t="str">
        <v>Total Recursos Externos</v>
      </c>
      <c r="F16" s="196" t="str">
        <v/>
      </c>
      <c r="G16" s="189"/>
      <c r="H16" s="187">
        <f ca="1"/>
        <v>0</v>
      </c>
      <c r="I16" s="187">
        <f ca="1"/>
        <v>0</v>
      </c>
      <c r="J16" s="187">
        <f ca="1"/>
        <v>0</v>
      </c>
      <c r="K16" s="187">
        <f ca="1"/>
        <v>0</v>
      </c>
      <c r="L16" s="187">
        <f ca="1"/>
        <v>0</v>
      </c>
      <c r="M16" s="187">
        <f ca="1"/>
        <v>0</v>
      </c>
      <c r="N16" s="187">
        <f ca="1"/>
        <v>0</v>
      </c>
      <c r="O16" s="187">
        <f ca="1"/>
        <v>0</v>
      </c>
      <c r="P16" s="187">
        <f ca="1"/>
        <v>0</v>
      </c>
      <c r="Q16" s="187">
        <f ca="1"/>
        <v>0</v>
      </c>
      <c r="R16" s="187">
        <f ca="1"/>
        <v>0</v>
      </c>
      <c r="S16" s="187">
        <f ca="1"/>
        <v>0</v>
      </c>
      <c r="T16" s="188">
        <f ca="1"/>
        <v>0</v>
      </c>
      <c r="U16" s="189">
        <f ca="1"/>
        <v>0</v>
      </c>
      <c r="V16" s="187">
        <f ca="1"/>
        <v>0</v>
      </c>
      <c r="W16" s="187">
        <f ca="1"/>
        <v>0</v>
      </c>
      <c r="X16" s="187">
        <f ca="1"/>
        <v>0</v>
      </c>
      <c r="Y16" s="187">
        <f ca="1"/>
        <v>0</v>
      </c>
      <c r="Z16" s="187">
        <f ca="1"/>
        <v>0</v>
      </c>
      <c r="AA16" s="187">
        <f ca="1"/>
        <v>0</v>
      </c>
      <c r="AB16" s="187">
        <f ca="1"/>
        <v>0</v>
      </c>
      <c r="AC16" s="187">
        <f ca="1"/>
        <v>0</v>
      </c>
      <c r="AD16" s="187">
        <f ca="1"/>
        <v>0</v>
      </c>
      <c r="AE16" s="187">
        <f ca="1"/>
        <v>0</v>
      </c>
      <c r="AF16" s="187">
        <f ca="1"/>
        <v>0</v>
      </c>
      <c r="AG16" s="187">
        <f ca="1"/>
        <v>0</v>
      </c>
      <c r="AH16" s="188">
        <f ca="1"/>
        <v>0</v>
      </c>
      <c r="AI16" s="189">
        <f ca="1"/>
        <v>0</v>
      </c>
      <c r="AJ16" s="187">
        <f ca="1"/>
        <v>0</v>
      </c>
    </row>
    <row r="17" spans="1:36" x14ac:dyDescent="0.3">
      <c r="A17" s="172" t="str">
        <v>095-154-IAFA - 0.00 Horas en 2026</v>
      </c>
      <c r="E17" s="181" t="str">
        <v/>
      </c>
      <c r="F17" s="196" t="str">
        <v/>
      </c>
      <c r="G17" s="189"/>
      <c r="H17" s="187">
        <f ca="1"/>
        <v>0</v>
      </c>
      <c r="I17" s="187">
        <f ca="1"/>
        <v>0</v>
      </c>
      <c r="J17" s="187">
        <f ca="1"/>
        <v>0</v>
      </c>
      <c r="K17" s="187">
        <f ca="1"/>
        <v>0</v>
      </c>
      <c r="L17" s="187">
        <f ca="1"/>
        <v>0</v>
      </c>
      <c r="M17" s="187">
        <f ca="1"/>
        <v>0</v>
      </c>
      <c r="N17" s="187">
        <f ca="1"/>
        <v>0</v>
      </c>
      <c r="O17" s="187">
        <f ca="1"/>
        <v>0</v>
      </c>
      <c r="P17" s="187">
        <f ca="1"/>
        <v>0</v>
      </c>
      <c r="Q17" s="187">
        <f ca="1"/>
        <v>0</v>
      </c>
      <c r="R17" s="187">
        <f ca="1"/>
        <v>0</v>
      </c>
      <c r="S17" s="187">
        <f ca="1"/>
        <v>0</v>
      </c>
      <c r="T17" s="188">
        <f ca="1"/>
        <v>0</v>
      </c>
      <c r="U17" s="189">
        <f ca="1"/>
        <v>0</v>
      </c>
      <c r="V17" s="187">
        <f ca="1"/>
        <v>0</v>
      </c>
      <c r="W17" s="187">
        <f ca="1"/>
        <v>0</v>
      </c>
      <c r="X17" s="187">
        <f ca="1"/>
        <v>0</v>
      </c>
      <c r="Y17" s="187">
        <f ca="1"/>
        <v>0</v>
      </c>
      <c r="Z17" s="187">
        <f ca="1"/>
        <v>0</v>
      </c>
      <c r="AA17" s="187">
        <f ca="1"/>
        <v>0</v>
      </c>
      <c r="AB17" s="187">
        <f ca="1"/>
        <v>0</v>
      </c>
      <c r="AC17" s="187">
        <f ca="1"/>
        <v>0</v>
      </c>
      <c r="AD17" s="187">
        <f ca="1"/>
        <v>0</v>
      </c>
      <c r="AE17" s="187">
        <f ca="1"/>
        <v>0</v>
      </c>
      <c r="AF17" s="187">
        <f ca="1"/>
        <v>0</v>
      </c>
      <c r="AG17" s="187">
        <f ca="1"/>
        <v>0</v>
      </c>
      <c r="AH17" s="188">
        <f ca="1"/>
        <v>0</v>
      </c>
      <c r="AI17" s="189">
        <f ca="1"/>
        <v>0</v>
      </c>
      <c r="AJ17" s="187">
        <f ca="1"/>
        <v>0</v>
      </c>
    </row>
    <row r="18" spans="1:36" x14ac:dyDescent="0.3">
      <c r="A18" s="172" t="str">
        <v>095-154-INDER - 0.00 Horas en 2026</v>
      </c>
      <c r="E18" s="181" t="str">
        <v>Total Recursos</v>
      </c>
      <c r="F18" s="196" t="str">
        <v/>
      </c>
      <c r="G18" s="189"/>
      <c r="H18" s="187">
        <f ca="1"/>
        <v>0</v>
      </c>
      <c r="I18" s="187">
        <f ca="1"/>
        <v>0</v>
      </c>
      <c r="J18" s="187">
        <f ca="1"/>
        <v>0</v>
      </c>
      <c r="K18" s="187">
        <f ca="1"/>
        <v>0</v>
      </c>
      <c r="L18" s="187">
        <f ca="1"/>
        <v>0</v>
      </c>
      <c r="M18" s="187">
        <f ca="1"/>
        <v>0</v>
      </c>
      <c r="N18" s="187">
        <f ca="1"/>
        <v>0</v>
      </c>
      <c r="O18" s="187">
        <f ca="1"/>
        <v>0</v>
      </c>
      <c r="P18" s="187">
        <f ca="1"/>
        <v>0</v>
      </c>
      <c r="Q18" s="187">
        <f ca="1"/>
        <v>0</v>
      </c>
      <c r="R18" s="187">
        <f ca="1"/>
        <v>0</v>
      </c>
      <c r="S18" s="187">
        <f ca="1"/>
        <v>0</v>
      </c>
      <c r="T18" s="188">
        <f ca="1"/>
        <v>0</v>
      </c>
      <c r="U18" s="189">
        <f ca="1"/>
        <v>0</v>
      </c>
      <c r="V18" s="187">
        <f ca="1"/>
        <v>0</v>
      </c>
      <c r="W18" s="187">
        <f ca="1"/>
        <v>0</v>
      </c>
      <c r="X18" s="187">
        <f ca="1"/>
        <v>0</v>
      </c>
      <c r="Y18" s="187">
        <f ca="1"/>
        <v>0</v>
      </c>
      <c r="Z18" s="187">
        <f ca="1"/>
        <v>0</v>
      </c>
      <c r="AA18" s="187">
        <f ca="1"/>
        <v>0</v>
      </c>
      <c r="AB18" s="187">
        <f ca="1"/>
        <v>0</v>
      </c>
      <c r="AC18" s="187">
        <f ca="1"/>
        <v>0</v>
      </c>
      <c r="AD18" s="187">
        <f ca="1"/>
        <v>0</v>
      </c>
      <c r="AE18" s="187">
        <f ca="1"/>
        <v>0</v>
      </c>
      <c r="AF18" s="187">
        <f ca="1"/>
        <v>0</v>
      </c>
      <c r="AG18" s="187">
        <f ca="1"/>
        <v>0</v>
      </c>
      <c r="AH18" s="188">
        <f ca="1"/>
        <v>0</v>
      </c>
      <c r="AI18" s="189">
        <f ca="1"/>
        <v>0</v>
      </c>
      <c r="AJ18" s="187">
        <f ca="1"/>
        <v>0</v>
      </c>
    </row>
    <row r="19" spans="1:36" x14ac:dyDescent="0.3">
      <c r="A19" s="172" t="str">
        <v>095-154-INDER SIF - 246.75 Horas en 2026</v>
      </c>
      <c r="E19" s="181"/>
      <c r="F19" s="196"/>
      <c r="G19" s="189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8"/>
      <c r="U19" s="189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89"/>
      <c r="AJ19" s="187"/>
    </row>
    <row r="20" spans="1:36" x14ac:dyDescent="0.3">
      <c r="A20" s="172" t="str">
        <v>095-154-PANI - 0.00 Horas en 2026</v>
      </c>
      <c r="E20" s="181"/>
      <c r="F20" s="196"/>
      <c r="G20" s="189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8"/>
      <c r="U20" s="189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8"/>
      <c r="AI20" s="189"/>
      <c r="AJ20" s="187"/>
    </row>
    <row r="21" spans="1:36" x14ac:dyDescent="0.3">
      <c r="A21" s="172" t="str">
        <v>095-154-SENARA SIF - 71.00 Horas en 2026</v>
      </c>
      <c r="E21" s="181"/>
      <c r="F21" s="196"/>
      <c r="G21" s="189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8"/>
      <c r="U21" s="189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8"/>
      <c r="AI21" s="189"/>
      <c r="AJ21" s="187"/>
    </row>
    <row r="22" spans="1:36" x14ac:dyDescent="0.3">
      <c r="A22" s="172" t="str">
        <v>095-156-SENARA - 0.00 Horas en 2026</v>
      </c>
      <c r="E22" s="181"/>
      <c r="F22" s="196"/>
      <c r="G22" s="189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8"/>
      <c r="U22" s="189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8"/>
      <c r="AI22" s="189"/>
      <c r="AJ22" s="187"/>
    </row>
    <row r="23" spans="1:36" x14ac:dyDescent="0.3">
      <c r="A23" s="172" t="str">
        <v>095-157-SAAS - 7.00 Horas en 2026</v>
      </c>
      <c r="E23" s="181"/>
      <c r="F23" s="196"/>
      <c r="G23" s="189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8"/>
      <c r="U23" s="189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8"/>
      <c r="AI23" s="189"/>
      <c r="AJ23" s="187"/>
    </row>
    <row r="24" spans="1:36" x14ac:dyDescent="0.3">
      <c r="A24" s="172" t="str">
        <v>097-152-PANI-SIF - 90.50 Horas en 2026</v>
      </c>
      <c r="E24" s="181"/>
      <c r="F24" s="196"/>
      <c r="G24" s="189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8"/>
      <c r="U24" s="189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8"/>
      <c r="AI24" s="189"/>
      <c r="AJ24" s="187"/>
    </row>
    <row r="25" spans="1:36" x14ac:dyDescent="0.3">
      <c r="A25" s="172" t="str">
        <v>097-154-PANI-SIF - 95.50 Horas en 2026</v>
      </c>
      <c r="E25" s="181"/>
      <c r="F25" s="196"/>
      <c r="G25" s="189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8"/>
      <c r="U25" s="189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8"/>
      <c r="AI25" s="189"/>
      <c r="AJ25" s="187"/>
    </row>
    <row r="26" spans="1:36" x14ac:dyDescent="0.3">
      <c r="A26" s="172" t="str">
        <v>098-190.2-SENARA - 89.50 Horas en 2026</v>
      </c>
      <c r="E26" s="181"/>
      <c r="F26" s="196"/>
      <c r="G26" s="189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8"/>
      <c r="U26" s="189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189"/>
      <c r="AJ26" s="187"/>
    </row>
    <row r="27" spans="1:36" x14ac:dyDescent="0.3">
      <c r="A27" s="172" t="str">
        <v>119-152-UCR - 79.00 Horas en 2026</v>
      </c>
      <c r="E27" s="181"/>
      <c r="F27" s="196"/>
      <c r="G27" s="189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8"/>
      <c r="U27" s="189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189"/>
      <c r="AJ27" s="187"/>
    </row>
    <row r="28" spans="1:36" x14ac:dyDescent="0.3">
      <c r="A28" s="172" t="str">
        <v>119-156-UCR - 743.75 Horas en 2026</v>
      </c>
      <c r="E28" s="181"/>
      <c r="F28" s="196"/>
      <c r="G28" s="189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8"/>
      <c r="U28" s="189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8"/>
      <c r="AI28" s="189"/>
      <c r="AJ28" s="187"/>
    </row>
    <row r="29" spans="1:36" x14ac:dyDescent="0.3">
      <c r="A29" s="172" t="str">
        <v>151-154-SOIN-25 - 8.75 Horas en 2026</v>
      </c>
      <c r="E29" s="181"/>
      <c r="F29" s="196"/>
      <c r="G29" s="189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8"/>
      <c r="U29" s="189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8"/>
      <c r="AI29" s="189"/>
      <c r="AJ29" s="187"/>
    </row>
    <row r="30" spans="1:36" x14ac:dyDescent="0.3">
      <c r="A30" s="172" t="str">
        <v>151-154-SOIN-SIF-26 - 193.90 Horas en 2026</v>
      </c>
      <c r="E30" s="181"/>
      <c r="F30" s="196"/>
      <c r="G30" s="189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8"/>
      <c r="U30" s="189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8"/>
      <c r="AI30" s="189"/>
      <c r="AJ30" s="187"/>
    </row>
    <row r="31" spans="1:36" x14ac:dyDescent="0.3">
      <c r="A31" s="172" t="str">
        <v>151-158- NO-ERP - 0.00 Horas en 2026</v>
      </c>
      <c r="E31" s="181"/>
      <c r="F31" s="196"/>
      <c r="G31" s="189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8"/>
      <c r="U31" s="189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8"/>
      <c r="AI31" s="189"/>
      <c r="AJ31" s="187"/>
    </row>
    <row r="32" spans="1:36" x14ac:dyDescent="0.3">
      <c r="A32" s="172" t="str">
        <v>151-158-N.O.-SIF - 8.50 Horas en 2026</v>
      </c>
      <c r="E32" s="181"/>
      <c r="F32" s="196"/>
      <c r="G32" s="189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8"/>
      <c r="U32" s="189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  <c r="AI32" s="189"/>
      <c r="AJ32" s="187"/>
    </row>
    <row r="33" spans="1:36" x14ac:dyDescent="0.3">
      <c r="A33" s="172" t="str">
        <v>151-158-NOERP - 0.00 Horas en 2026</v>
      </c>
      <c r="E33" s="181"/>
      <c r="F33" s="196"/>
      <c r="G33" s="189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8"/>
      <c r="U33" s="189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189"/>
      <c r="AJ33" s="187"/>
    </row>
    <row r="34" spans="1:36" x14ac:dyDescent="0.3">
      <c r="A34" s="172" t="str">
        <v>151-158-NR - 0.00 Horas en 2026</v>
      </c>
      <c r="E34" s="181"/>
      <c r="F34" s="196"/>
      <c r="G34" s="189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8"/>
      <c r="U34" s="189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8"/>
      <c r="AI34" s="189"/>
      <c r="AJ34" s="187"/>
    </row>
    <row r="35" spans="1:36" x14ac:dyDescent="0.3">
      <c r="A35" s="172" t="str">
        <v>151-160-ERP - 174.25 Horas en 2026</v>
      </c>
      <c r="E35" s="181"/>
      <c r="F35" s="196"/>
      <c r="G35" s="189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8"/>
      <c r="U35" s="189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189"/>
      <c r="AJ35" s="187"/>
    </row>
    <row r="36" spans="1:36" x14ac:dyDescent="0.3">
      <c r="A36" s="172" t="str">
        <v>151-162-ERP - 69.85 Horas en 2026</v>
      </c>
      <c r="E36" s="181"/>
      <c r="F36" s="196"/>
      <c r="G36" s="189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8"/>
      <c r="U36" s="189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8"/>
      <c r="AI36" s="189"/>
      <c r="AJ36" s="187"/>
    </row>
    <row r="37" spans="1:36" x14ac:dyDescent="0.3">
      <c r="A37" s="172" t="str">
        <v>151-401-CORE ER - 198.25 Horas en 2026</v>
      </c>
      <c r="E37" s="181"/>
      <c r="F37" s="196"/>
      <c r="G37" s="189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8"/>
      <c r="U37" s="189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8"/>
      <c r="AI37" s="189"/>
      <c r="AJ37" s="187"/>
    </row>
    <row r="38" spans="1:36" x14ac:dyDescent="0.3">
      <c r="A38" s="172" t="str">
        <v>151-ERP-ADM-2025 - 0.00 Horas en 2026</v>
      </c>
      <c r="E38" s="181"/>
      <c r="F38" s="196"/>
      <c r="G38" s="189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8"/>
      <c r="U38" s="189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8"/>
      <c r="AI38" s="189"/>
      <c r="AJ38" s="187"/>
    </row>
    <row r="39" spans="1:36" x14ac:dyDescent="0.3">
      <c r="A39" s="172" t="str">
        <v>151-SIF-ADM-2026 - 282.25 Horas en 2026</v>
      </c>
      <c r="E39" s="181"/>
      <c r="F39" s="196"/>
      <c r="G39" s="189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8"/>
      <c r="U39" s="189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8"/>
      <c r="AI39" s="189"/>
      <c r="AJ39" s="187"/>
    </row>
    <row r="40" spans="1:36" x14ac:dyDescent="0.3">
      <c r="A40" s="172" t="str">
        <v>218-152-S911-22-SIF - 17.00 Horas en 2026</v>
      </c>
      <c r="E40" s="181"/>
      <c r="F40" s="196"/>
      <c r="G40" s="189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8"/>
      <c r="U40" s="189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189"/>
      <c r="AJ40" s="187"/>
    </row>
    <row r="41" spans="1:36" x14ac:dyDescent="0.3">
      <c r="A41" s="172" t="str">
        <v>218-154-S911-SIF - 92.25 Horas en 2026</v>
      </c>
      <c r="E41" s="181"/>
      <c r="F41" s="196"/>
      <c r="G41" s="189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8"/>
      <c r="U41" s="189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8"/>
      <c r="AI41" s="189"/>
      <c r="AJ41" s="187"/>
    </row>
    <row r="42" spans="1:36" x14ac:dyDescent="0.3">
      <c r="A42" s="172" t="str">
        <v>218-156-911  22 - 0.00 Horas en 2026</v>
      </c>
      <c r="E42" s="181"/>
      <c r="F42" s="196"/>
      <c r="G42" s="189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8"/>
      <c r="U42" s="189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8"/>
      <c r="AI42" s="189"/>
      <c r="AJ42" s="187"/>
    </row>
    <row r="43" spans="1:36" x14ac:dyDescent="0.3">
      <c r="A43" s="172" t="str">
        <v>218-190.2-911 - 0.50 Horas en 2026</v>
      </c>
      <c r="E43" s="181"/>
      <c r="F43" s="196"/>
      <c r="G43" s="189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8"/>
      <c r="U43" s="189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189"/>
      <c r="AJ43" s="187"/>
    </row>
    <row r="44" spans="1:36" x14ac:dyDescent="0.3">
      <c r="A44" s="172" t="str">
        <v>501-152-CNV2024 - 38.00 Horas en 2026</v>
      </c>
      <c r="E44" s="181"/>
      <c r="F44" s="196"/>
      <c r="G44" s="189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8"/>
      <c r="U44" s="189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8"/>
      <c r="AI44" s="189"/>
      <c r="AJ44" s="187"/>
    </row>
    <row r="45" spans="1:36" x14ac:dyDescent="0.3">
      <c r="A45" s="172" t="str">
        <v>501-154-CNV2022 - 0.00 Horas en 2026</v>
      </c>
      <c r="E45" s="181"/>
      <c r="F45" s="196"/>
      <c r="G45" s="189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8"/>
      <c r="U45" s="189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8"/>
      <c r="AI45" s="189"/>
      <c r="AJ45" s="187"/>
    </row>
    <row r="46" spans="1:36" x14ac:dyDescent="0.3">
      <c r="A46" s="172" t="str">
        <v>501-154-CNV2024 - 57.00 Horas en 2026</v>
      </c>
      <c r="E46" s="181"/>
      <c r="F46" s="196"/>
      <c r="G46" s="189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8"/>
      <c r="U46" s="189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8"/>
      <c r="AI46" s="189"/>
      <c r="AJ46" s="187"/>
    </row>
    <row r="47" spans="1:36" x14ac:dyDescent="0.3">
      <c r="A47" s="172" t="str">
        <v>600-152-FND-SIF - 12.00 Horas en 2026</v>
      </c>
      <c r="E47" s="181"/>
      <c r="F47" s="196"/>
      <c r="G47" s="189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8"/>
      <c r="U47" s="189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189"/>
      <c r="AJ47" s="187"/>
    </row>
    <row r="48" spans="1:36" x14ac:dyDescent="0.3">
      <c r="A48" s="172" t="str">
        <v>600-154-FND-SIF - 45.50 Horas en 2026</v>
      </c>
      <c r="E48" s="181"/>
      <c r="F48" s="196"/>
      <c r="G48" s="189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8"/>
      <c r="U48" s="189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8"/>
      <c r="AI48" s="189"/>
      <c r="AJ48" s="187"/>
    </row>
    <row r="49" spans="1:36" x14ac:dyDescent="0.3">
      <c r="A49" s="172" t="str">
        <v>680-190.2-PANI - 4.00 Horas en 2026</v>
      </c>
      <c r="E49" s="181"/>
      <c r="F49" s="196"/>
      <c r="G49" s="189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8"/>
      <c r="U49" s="189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8"/>
      <c r="AI49" s="189"/>
      <c r="AJ49" s="187"/>
    </row>
    <row r="50" spans="1:36" x14ac:dyDescent="0.3">
      <c r="A50" s="172" t="str">
        <v>742-152-GNR-MSJ - 0.00 Horas en 2026</v>
      </c>
      <c r="E50" s="181"/>
      <c r="F50" s="196"/>
      <c r="G50" s="189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8"/>
      <c r="U50" s="189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8"/>
      <c r="AI50" s="189"/>
      <c r="AJ50" s="187"/>
    </row>
    <row r="51" spans="1:36" x14ac:dyDescent="0.3">
      <c r="A51" s="172" t="str">
        <v>742-152-MSJ - 0.00 Horas en 2026</v>
      </c>
      <c r="E51" s="181"/>
      <c r="F51" s="196"/>
      <c r="G51" s="189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8"/>
      <c r="U51" s="189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189"/>
      <c r="AJ51" s="187"/>
    </row>
    <row r="52" spans="1:36" x14ac:dyDescent="0.3">
      <c r="A52" s="172" t="str">
        <v>742-152-SIF-MSJ-P1 - 133.25 Horas en 2026</v>
      </c>
      <c r="E52" s="181"/>
      <c r="F52" s="196"/>
      <c r="G52" s="189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8"/>
      <c r="U52" s="189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8"/>
      <c r="AI52" s="189"/>
      <c r="AJ52" s="187"/>
    </row>
    <row r="53" spans="1:36" x14ac:dyDescent="0.3">
      <c r="A53" s="172" t="str">
        <v>742-154-MSJ - 0.00 Horas en 2026</v>
      </c>
      <c r="E53" s="181"/>
      <c r="F53" s="196"/>
      <c r="G53" s="189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8"/>
      <c r="U53" s="189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8"/>
      <c r="AI53" s="189"/>
      <c r="AJ53" s="187"/>
    </row>
    <row r="54" spans="1:36" x14ac:dyDescent="0.3">
      <c r="A54" s="172" t="str">
        <v>742-154-MSJ-P1-SIF - 141.75 Horas en 2026</v>
      </c>
      <c r="E54" s="181"/>
      <c r="F54" s="196"/>
      <c r="G54" s="189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8"/>
      <c r="U54" s="189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189"/>
      <c r="AJ54" s="187"/>
    </row>
    <row r="55" spans="1:36" x14ac:dyDescent="0.3">
      <c r="A55" s="172" t="str">
        <v>742-156.1-MSJ - 349.83 Horas en 2026</v>
      </c>
      <c r="E55" s="181"/>
      <c r="F55" s="196"/>
      <c r="G55" s="189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8"/>
      <c r="U55" s="189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8"/>
      <c r="AI55" s="189"/>
      <c r="AJ55" s="187"/>
    </row>
    <row r="56" spans="1:36" x14ac:dyDescent="0.3">
      <c r="A56" s="172" t="str">
        <v>866-154-SUTEL-SIF - 7.50 Horas en 2026</v>
      </c>
      <c r="E56" s="181"/>
      <c r="F56" s="196"/>
      <c r="G56" s="189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8"/>
      <c r="U56" s="189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8"/>
      <c r="AI56" s="189"/>
      <c r="AJ56" s="187"/>
    </row>
    <row r="57" spans="1:36" x14ac:dyDescent="0.3">
      <c r="A57" s="172" t="str">
        <v>871-152-CTP-SIF - 0.00 Horas en 2026</v>
      </c>
      <c r="E57" s="181"/>
      <c r="F57" s="196"/>
      <c r="G57" s="189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8"/>
      <c r="U57" s="189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8"/>
      <c r="AI57" s="189"/>
      <c r="AJ57" s="187"/>
    </row>
    <row r="58" spans="1:36" x14ac:dyDescent="0.3">
      <c r="A58" s="172" t="str">
        <v>871-154-CTP2019 - 0.00 Horas en 2026</v>
      </c>
      <c r="E58" s="181"/>
      <c r="F58" s="196"/>
      <c r="G58" s="189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8"/>
      <c r="U58" s="189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8"/>
      <c r="AI58" s="189"/>
      <c r="AJ58" s="187"/>
    </row>
    <row r="59" spans="1:36" x14ac:dyDescent="0.3">
      <c r="A59" s="172" t="str">
        <v>873-152-CENCINAI-SIF - 10.00 Horas en 2026</v>
      </c>
      <c r="E59" s="181"/>
      <c r="F59" s="196"/>
      <c r="G59" s="189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8"/>
      <c r="U59" s="189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189"/>
      <c r="AJ59" s="187"/>
    </row>
    <row r="60" spans="1:36" x14ac:dyDescent="0.3">
      <c r="A60" s="172" t="str">
        <v>873-154- CENCINAI-SF - 183.00 Horas en 2026</v>
      </c>
      <c r="E60" s="181"/>
      <c r="F60" s="196"/>
      <c r="G60" s="189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8"/>
      <c r="U60" s="189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8"/>
      <c r="AI60" s="189"/>
      <c r="AJ60" s="187"/>
    </row>
    <row r="61" spans="1:36" x14ac:dyDescent="0.3">
      <c r="A61" s="172" t="str">
        <v>874-152-IAFA-SIF - 9.00 Horas en 2026</v>
      </c>
      <c r="E61" s="181"/>
      <c r="F61" s="196"/>
      <c r="G61" s="189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8"/>
      <c r="U61" s="189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8"/>
      <c r="AI61" s="189"/>
      <c r="AJ61" s="187"/>
    </row>
    <row r="62" spans="1:36" x14ac:dyDescent="0.3">
      <c r="A62" s="172" t="str">
        <v>874-154-IAFA - 31.25 Horas en 2026</v>
      </c>
      <c r="E62" s="181"/>
      <c r="F62" s="196"/>
      <c r="G62" s="189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8"/>
      <c r="U62" s="189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8"/>
      <c r="AI62" s="189"/>
      <c r="AJ62" s="187"/>
    </row>
    <row r="63" spans="1:36" x14ac:dyDescent="0.3">
      <c r="A63" s="172" t="str">
        <v>SOIN-ADM-2024 - 0.00 Horas en 2026</v>
      </c>
      <c r="E63" s="181"/>
      <c r="F63" s="196"/>
      <c r="G63" s="189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8"/>
      <c r="U63" s="189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8"/>
      <c r="AI63" s="189"/>
      <c r="AJ63" s="187"/>
    </row>
    <row r="64" spans="1:36" x14ac:dyDescent="0.3">
      <c r="A64" s="172" t="str">
        <v>SOIN-ADM-2025 - 150.00 Horas en 2026</v>
      </c>
      <c r="E64" s="181"/>
      <c r="F64" s="196"/>
      <c r="G64" s="189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8"/>
      <c r="U64" s="189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8"/>
      <c r="AI64" s="189"/>
      <c r="AJ64" s="187"/>
    </row>
    <row r="65" spans="5:36" x14ac:dyDescent="0.3">
      <c r="E65" s="181"/>
      <c r="F65" s="196"/>
      <c r="G65" s="189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8"/>
      <c r="U65" s="189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8"/>
      <c r="AI65" s="189"/>
      <c r="AJ65" s="187"/>
    </row>
    <row r="66" spans="5:36" x14ac:dyDescent="0.3">
      <c r="E66" s="181"/>
      <c r="F66" s="196"/>
      <c r="G66" s="189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8"/>
      <c r="U66" s="189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8"/>
      <c r="AI66" s="189"/>
      <c r="AJ66" s="187"/>
    </row>
    <row r="67" spans="5:36" x14ac:dyDescent="0.3">
      <c r="E67" s="181"/>
      <c r="F67" s="196"/>
      <c r="G67" s="189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8"/>
      <c r="U67" s="189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8"/>
      <c r="AI67" s="189"/>
      <c r="AJ67" s="187"/>
    </row>
    <row r="68" spans="5:36" x14ac:dyDescent="0.3">
      <c r="E68" s="181"/>
      <c r="F68" s="196"/>
      <c r="G68" s="189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8"/>
      <c r="U68" s="189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8"/>
      <c r="AI68" s="189"/>
      <c r="AJ68" s="187"/>
    </row>
    <row r="69" spans="5:36" x14ac:dyDescent="0.3">
      <c r="E69" s="181"/>
      <c r="F69" s="196"/>
      <c r="G69" s="189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8"/>
      <c r="U69" s="189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8"/>
      <c r="AI69" s="189"/>
      <c r="AJ69" s="187"/>
    </row>
    <row r="70" spans="5:36" x14ac:dyDescent="0.3">
      <c r="E70" s="181"/>
      <c r="F70" s="196"/>
      <c r="G70" s="189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8"/>
      <c r="U70" s="189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8"/>
      <c r="AI70" s="189"/>
      <c r="AJ70" s="187"/>
    </row>
    <row r="71" spans="5:36" x14ac:dyDescent="0.3">
      <c r="E71" s="181"/>
      <c r="F71" s="196"/>
      <c r="G71" s="189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8"/>
      <c r="U71" s="189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8"/>
      <c r="AI71" s="189"/>
      <c r="AJ71" s="187"/>
    </row>
    <row r="72" spans="5:36" x14ac:dyDescent="0.3">
      <c r="E72" s="181"/>
      <c r="F72" s="196"/>
      <c r="G72" s="189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8"/>
      <c r="U72" s="189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8"/>
      <c r="AI72" s="189"/>
      <c r="AJ72" s="187"/>
    </row>
    <row r="73" spans="5:36" x14ac:dyDescent="0.3">
      <c r="E73" s="181"/>
      <c r="F73" s="196"/>
      <c r="G73" s="189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8"/>
      <c r="U73" s="189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8"/>
      <c r="AI73" s="189"/>
      <c r="AJ73" s="187"/>
    </row>
    <row r="74" spans="5:36" x14ac:dyDescent="0.3">
      <c r="E74" s="181"/>
      <c r="F74" s="196"/>
      <c r="G74" s="189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8"/>
      <c r="U74" s="189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8"/>
      <c r="AI74" s="189"/>
      <c r="AJ74" s="187"/>
    </row>
    <row r="75" spans="5:36" x14ac:dyDescent="0.3">
      <c r="E75" s="181"/>
      <c r="F75" s="196"/>
      <c r="G75" s="189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8"/>
      <c r="U75" s="189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8"/>
      <c r="AI75" s="189"/>
      <c r="AJ75" s="187"/>
    </row>
    <row r="76" spans="5:36" x14ac:dyDescent="0.3">
      <c r="E76" s="181"/>
      <c r="F76" s="196"/>
      <c r="G76" s="189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8"/>
      <c r="U76" s="189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8"/>
      <c r="AI76" s="189"/>
      <c r="AJ76" s="187"/>
    </row>
    <row r="77" spans="5:36" x14ac:dyDescent="0.3">
      <c r="E77" s="181"/>
      <c r="F77" s="196"/>
      <c r="G77" s="189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8"/>
      <c r="U77" s="189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8"/>
      <c r="AI77" s="189"/>
      <c r="AJ77" s="187"/>
    </row>
    <row r="78" spans="5:36" x14ac:dyDescent="0.3">
      <c r="E78" s="181"/>
      <c r="F78" s="196"/>
      <c r="G78" s="189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8"/>
      <c r="U78" s="189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8"/>
      <c r="AI78" s="189"/>
      <c r="AJ78" s="187"/>
    </row>
    <row r="79" spans="5:36" x14ac:dyDescent="0.3">
      <c r="E79" s="181"/>
      <c r="F79" s="196"/>
      <c r="G79" s="189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8"/>
      <c r="U79" s="189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8"/>
      <c r="AI79" s="189"/>
      <c r="AJ79" s="187"/>
    </row>
    <row r="80" spans="5:36" x14ac:dyDescent="0.3">
      <c r="E80" s="181"/>
      <c r="F80" s="196"/>
      <c r="G80" s="189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8"/>
      <c r="U80" s="189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8"/>
      <c r="AI80" s="189"/>
      <c r="AJ80" s="187"/>
    </row>
    <row r="81" spans="5:36" x14ac:dyDescent="0.3">
      <c r="E81" s="181"/>
      <c r="F81" s="196"/>
      <c r="G81" s="189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8"/>
      <c r="U81" s="189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8"/>
      <c r="AI81" s="189"/>
      <c r="AJ81" s="187"/>
    </row>
    <row r="82" spans="5:36" x14ac:dyDescent="0.3">
      <c r="E82" s="181"/>
      <c r="F82" s="196"/>
      <c r="G82" s="189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8"/>
      <c r="U82" s="189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8"/>
      <c r="AI82" s="189"/>
      <c r="AJ82" s="187"/>
    </row>
    <row r="83" spans="5:36" x14ac:dyDescent="0.3">
      <c r="E83" s="181"/>
      <c r="F83" s="196"/>
      <c r="G83" s="189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8"/>
      <c r="U83" s="189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8"/>
      <c r="AI83" s="189"/>
      <c r="AJ83" s="187"/>
    </row>
    <row r="84" spans="5:36" x14ac:dyDescent="0.3">
      <c r="E84" s="181"/>
      <c r="F84" s="196"/>
      <c r="G84" s="189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8"/>
      <c r="U84" s="189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8"/>
      <c r="AI84" s="189"/>
      <c r="AJ84" s="187"/>
    </row>
    <row r="85" spans="5:36" x14ac:dyDescent="0.3">
      <c r="E85" s="181"/>
      <c r="F85" s="196"/>
      <c r="G85" s="189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8"/>
      <c r="U85" s="189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8"/>
      <c r="AI85" s="189"/>
      <c r="AJ85" s="187"/>
    </row>
    <row r="86" spans="5:36" x14ac:dyDescent="0.3">
      <c r="E86" s="181"/>
      <c r="F86" s="196"/>
      <c r="G86" s="189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8"/>
      <c r="U86" s="189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8"/>
      <c r="AI86" s="189"/>
      <c r="AJ86" s="187"/>
    </row>
    <row r="87" spans="5:36" x14ac:dyDescent="0.3">
      <c r="E87" s="181"/>
      <c r="F87" s="196"/>
      <c r="G87" s="189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8"/>
      <c r="U87" s="189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8"/>
      <c r="AI87" s="189"/>
      <c r="AJ87" s="187"/>
    </row>
    <row r="88" spans="5:36" x14ac:dyDescent="0.3">
      <c r="E88" s="181"/>
      <c r="F88" s="196"/>
      <c r="G88" s="189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8"/>
      <c r="U88" s="189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8"/>
      <c r="AI88" s="189"/>
      <c r="AJ88" s="187"/>
    </row>
    <row r="89" spans="5:36" x14ac:dyDescent="0.3">
      <c r="E89" s="181"/>
      <c r="F89" s="196"/>
      <c r="G89" s="189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8"/>
      <c r="U89" s="189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8"/>
      <c r="AI89" s="189"/>
      <c r="AJ89" s="187"/>
    </row>
    <row r="90" spans="5:36" x14ac:dyDescent="0.3">
      <c r="E90" s="181"/>
      <c r="F90" s="196"/>
      <c r="G90" s="189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8"/>
      <c r="U90" s="189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8"/>
      <c r="AI90" s="189"/>
      <c r="AJ90" s="187"/>
    </row>
    <row r="91" spans="5:36" x14ac:dyDescent="0.3">
      <c r="E91" s="181"/>
      <c r="F91" s="196"/>
      <c r="G91" s="189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8"/>
      <c r="U91" s="189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8"/>
      <c r="AI91" s="189"/>
      <c r="AJ91" s="187"/>
    </row>
    <row r="92" spans="5:36" x14ac:dyDescent="0.3">
      <c r="E92" s="181"/>
      <c r="F92" s="196"/>
      <c r="G92" s="189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8"/>
      <c r="U92" s="189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8"/>
      <c r="AI92" s="189"/>
      <c r="AJ92" s="187"/>
    </row>
    <row r="93" spans="5:36" x14ac:dyDescent="0.3">
      <c r="E93" s="181"/>
      <c r="F93" s="196"/>
      <c r="G93" s="189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8"/>
      <c r="U93" s="189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8"/>
      <c r="AI93" s="189"/>
      <c r="AJ93" s="187"/>
    </row>
    <row r="94" spans="5:36" x14ac:dyDescent="0.3">
      <c r="E94" s="181"/>
      <c r="F94" s="196"/>
      <c r="G94" s="189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8"/>
      <c r="U94" s="189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8"/>
      <c r="AI94" s="189"/>
      <c r="AJ94" s="187"/>
    </row>
    <row r="95" spans="5:36" x14ac:dyDescent="0.3">
      <c r="E95" s="181"/>
      <c r="F95" s="196"/>
      <c r="G95" s="189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8"/>
      <c r="U95" s="189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8"/>
      <c r="AI95" s="189"/>
      <c r="AJ95" s="187"/>
    </row>
    <row r="96" spans="5:36" x14ac:dyDescent="0.3">
      <c r="E96" s="181"/>
      <c r="F96" s="196"/>
      <c r="G96" s="189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8"/>
      <c r="U96" s="189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8"/>
      <c r="AI96" s="189"/>
      <c r="AJ96" s="187"/>
    </row>
    <row r="97" spans="5:36" x14ac:dyDescent="0.3">
      <c r="E97" s="181"/>
      <c r="F97" s="196"/>
      <c r="G97" s="189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8"/>
      <c r="U97" s="189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8"/>
      <c r="AI97" s="189"/>
      <c r="AJ97" s="187"/>
    </row>
    <row r="98" spans="5:36" x14ac:dyDescent="0.3">
      <c r="E98" s="181"/>
      <c r="F98" s="196"/>
      <c r="G98" s="189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8"/>
      <c r="U98" s="189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8"/>
      <c r="AI98" s="189"/>
      <c r="AJ98" s="187"/>
    </row>
    <row r="99" spans="5:36" x14ac:dyDescent="0.3">
      <c r="E99" s="181"/>
      <c r="F99" s="196"/>
      <c r="G99" s="189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8"/>
      <c r="U99" s="189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8"/>
      <c r="AI99" s="189"/>
      <c r="AJ99" s="187"/>
    </row>
    <row r="100" spans="5:36" x14ac:dyDescent="0.3">
      <c r="E100" s="181"/>
      <c r="F100" s="196"/>
      <c r="G100" s="189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8"/>
      <c r="U100" s="189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8"/>
      <c r="AI100" s="189"/>
      <c r="AJ100" s="187"/>
    </row>
    <row r="101" spans="5:36" x14ac:dyDescent="0.3">
      <c r="E101" s="181"/>
      <c r="F101" s="196"/>
      <c r="G101" s="189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8"/>
      <c r="U101" s="189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8"/>
      <c r="AI101" s="189"/>
      <c r="AJ101" s="187"/>
    </row>
    <row r="102" spans="5:36" x14ac:dyDescent="0.3">
      <c r="E102" s="181"/>
      <c r="F102" s="196"/>
      <c r="G102" s="189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8"/>
      <c r="U102" s="189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8"/>
      <c r="AI102" s="189"/>
      <c r="AJ102" s="187"/>
    </row>
    <row r="103" spans="5:36" x14ac:dyDescent="0.3">
      <c r="E103" s="181"/>
      <c r="F103" s="196"/>
      <c r="G103" s="189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8"/>
      <c r="U103" s="189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8"/>
      <c r="AI103" s="189"/>
      <c r="AJ103" s="187"/>
    </row>
    <row r="104" spans="5:36" x14ac:dyDescent="0.3">
      <c r="E104" s="181"/>
      <c r="F104" s="196"/>
      <c r="G104" s="189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8"/>
      <c r="U104" s="189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8"/>
      <c r="AI104" s="189"/>
      <c r="AJ104" s="187"/>
    </row>
    <row r="105" spans="5:36" x14ac:dyDescent="0.3">
      <c r="E105" s="181"/>
      <c r="F105" s="196"/>
      <c r="G105" s="189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8"/>
      <c r="U105" s="189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8"/>
      <c r="AI105" s="189"/>
      <c r="AJ105" s="187"/>
    </row>
    <row r="106" spans="5:36" x14ac:dyDescent="0.3">
      <c r="E106" s="181"/>
      <c r="F106" s="196"/>
      <c r="G106" s="189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8"/>
      <c r="U106" s="189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8"/>
      <c r="AI106" s="189"/>
      <c r="AJ106" s="187"/>
    </row>
    <row r="107" spans="5:36" x14ac:dyDescent="0.3">
      <c r="E107" s="181"/>
      <c r="F107" s="196"/>
      <c r="G107" s="189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8"/>
      <c r="U107" s="189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8"/>
      <c r="AI107" s="189"/>
      <c r="AJ107" s="187"/>
    </row>
    <row r="108" spans="5:36" x14ac:dyDescent="0.3">
      <c r="E108" s="181"/>
      <c r="F108" s="196"/>
      <c r="G108" s="189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8"/>
      <c r="U108" s="189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8"/>
      <c r="AI108" s="189"/>
      <c r="AJ108" s="187"/>
    </row>
    <row r="109" spans="5:36" x14ac:dyDescent="0.3">
      <c r="E109" s="181"/>
      <c r="F109" s="196"/>
      <c r="G109" s="189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8"/>
      <c r="U109" s="189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8"/>
      <c r="AI109" s="189"/>
      <c r="AJ109" s="187"/>
    </row>
    <row r="110" spans="5:36" x14ac:dyDescent="0.3">
      <c r="E110" s="181"/>
      <c r="F110" s="196"/>
      <c r="G110" s="189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8"/>
      <c r="U110" s="189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8"/>
      <c r="AI110" s="189"/>
      <c r="AJ110" s="187"/>
    </row>
    <row r="111" spans="5:36" x14ac:dyDescent="0.3">
      <c r="E111" s="181"/>
      <c r="F111" s="196"/>
      <c r="G111" s="189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8"/>
      <c r="U111" s="189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8"/>
      <c r="AI111" s="189"/>
      <c r="AJ111" s="187"/>
    </row>
    <row r="112" spans="5:36" x14ac:dyDescent="0.3">
      <c r="E112" s="181"/>
      <c r="F112" s="196"/>
      <c r="G112" s="189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8"/>
      <c r="U112" s="189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8"/>
      <c r="AI112" s="189"/>
      <c r="AJ112" s="187"/>
    </row>
    <row r="113" spans="5:36" x14ac:dyDescent="0.3">
      <c r="E113" s="181"/>
      <c r="F113" s="196"/>
      <c r="G113" s="189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8"/>
      <c r="U113" s="189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8"/>
      <c r="AI113" s="189"/>
      <c r="AJ113" s="187"/>
    </row>
    <row r="114" spans="5:36" x14ac:dyDescent="0.3">
      <c r="E114" s="181"/>
      <c r="F114" s="196"/>
      <c r="G114" s="189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8"/>
      <c r="U114" s="189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8"/>
      <c r="AI114" s="189"/>
      <c r="AJ114" s="187"/>
    </row>
    <row r="115" spans="5:36" x14ac:dyDescent="0.3">
      <c r="E115" s="181"/>
      <c r="F115" s="196"/>
      <c r="G115" s="189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8"/>
      <c r="U115" s="189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8"/>
      <c r="AI115" s="189"/>
      <c r="AJ115" s="187"/>
    </row>
    <row r="116" spans="5:36" x14ac:dyDescent="0.3">
      <c r="E116" s="181"/>
      <c r="F116" s="196"/>
      <c r="G116" s="189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8"/>
      <c r="U116" s="189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8"/>
      <c r="AI116" s="189"/>
      <c r="AJ116" s="187"/>
    </row>
    <row r="117" spans="5:36" x14ac:dyDescent="0.3">
      <c r="E117" s="181"/>
      <c r="F117" s="196"/>
      <c r="G117" s="189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8"/>
      <c r="U117" s="189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8"/>
      <c r="AI117" s="189"/>
      <c r="AJ117" s="187"/>
    </row>
    <row r="118" spans="5:36" x14ac:dyDescent="0.3">
      <c r="E118" s="181"/>
      <c r="F118" s="196"/>
      <c r="G118" s="189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8"/>
      <c r="U118" s="189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8"/>
      <c r="AI118" s="189"/>
      <c r="AJ118" s="187"/>
    </row>
    <row r="119" spans="5:36" x14ac:dyDescent="0.3">
      <c r="E119" s="181"/>
      <c r="F119" s="196"/>
      <c r="G119" s="189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8"/>
      <c r="U119" s="189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8"/>
      <c r="AI119" s="189"/>
      <c r="AJ119" s="187"/>
    </row>
    <row r="120" spans="5:36" x14ac:dyDescent="0.3">
      <c r="E120" s="181"/>
      <c r="F120" s="196"/>
      <c r="G120" s="189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8"/>
      <c r="U120" s="189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8"/>
      <c r="AI120" s="189"/>
      <c r="AJ120" s="187"/>
    </row>
    <row r="121" spans="5:36" x14ac:dyDescent="0.3">
      <c r="E121" s="181"/>
      <c r="F121" s="196"/>
      <c r="G121" s="189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8"/>
      <c r="U121" s="189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8"/>
      <c r="AI121" s="189"/>
      <c r="AJ121" s="187"/>
    </row>
    <row r="122" spans="5:36" x14ac:dyDescent="0.3">
      <c r="E122" s="181"/>
      <c r="F122" s="196"/>
      <c r="G122" s="189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8"/>
      <c r="U122" s="189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8"/>
      <c r="AI122" s="189"/>
      <c r="AJ122" s="187"/>
    </row>
    <row r="123" spans="5:36" x14ac:dyDescent="0.3">
      <c r="E123" s="181"/>
      <c r="F123" s="196"/>
      <c r="G123" s="189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8"/>
      <c r="U123" s="189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8"/>
      <c r="AI123" s="189"/>
      <c r="AJ123" s="187"/>
    </row>
    <row r="124" spans="5:36" x14ac:dyDescent="0.3">
      <c r="E124" s="181"/>
      <c r="F124" s="196"/>
      <c r="G124" s="189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8"/>
      <c r="U124" s="189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8"/>
      <c r="AI124" s="189"/>
      <c r="AJ124" s="187"/>
    </row>
    <row r="125" spans="5:36" x14ac:dyDescent="0.3">
      <c r="E125" s="181"/>
      <c r="F125" s="196"/>
      <c r="G125" s="189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8"/>
      <c r="U125" s="189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8"/>
      <c r="AI125" s="189"/>
      <c r="AJ125" s="187"/>
    </row>
    <row r="126" spans="5:36" x14ac:dyDescent="0.3">
      <c r="E126" s="181"/>
      <c r="F126" s="196"/>
      <c r="G126" s="189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8"/>
      <c r="U126" s="189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8"/>
      <c r="AI126" s="189"/>
      <c r="AJ126" s="187"/>
    </row>
    <row r="127" spans="5:36" x14ac:dyDescent="0.3">
      <c r="E127" s="181"/>
      <c r="F127" s="196"/>
      <c r="G127" s="189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8"/>
      <c r="U127" s="189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8"/>
      <c r="AI127" s="189"/>
      <c r="AJ127" s="187"/>
    </row>
    <row r="128" spans="5:36" x14ac:dyDescent="0.3">
      <c r="E128" s="181"/>
      <c r="F128" s="196"/>
      <c r="G128" s="189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8"/>
      <c r="U128" s="189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8"/>
      <c r="AI128" s="189"/>
      <c r="AJ128" s="187"/>
    </row>
    <row r="129" spans="5:36" x14ac:dyDescent="0.3">
      <c r="E129" s="181"/>
      <c r="F129" s="196"/>
      <c r="G129" s="189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8"/>
      <c r="U129" s="189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8"/>
      <c r="AI129" s="189"/>
      <c r="AJ129" s="187"/>
    </row>
    <row r="130" spans="5:36" x14ac:dyDescent="0.3">
      <c r="E130" s="181"/>
      <c r="F130" s="196"/>
      <c r="G130" s="189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8"/>
      <c r="U130" s="189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8"/>
      <c r="AI130" s="189"/>
      <c r="AJ130" s="187"/>
    </row>
    <row r="131" spans="5:36" x14ac:dyDescent="0.3">
      <c r="E131" s="181"/>
      <c r="F131" s="196"/>
      <c r="G131" s="189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8"/>
      <c r="U131" s="189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8"/>
      <c r="AI131" s="189"/>
      <c r="AJ131" s="187"/>
    </row>
    <row r="132" spans="5:36" x14ac:dyDescent="0.3">
      <c r="E132" s="181"/>
      <c r="F132" s="196"/>
      <c r="G132" s="189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8"/>
      <c r="U132" s="189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8"/>
      <c r="AI132" s="189"/>
      <c r="AJ132" s="187"/>
    </row>
    <row r="133" spans="5:36" x14ac:dyDescent="0.3">
      <c r="E133" s="181"/>
      <c r="F133" s="196"/>
      <c r="G133" s="189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8"/>
      <c r="U133" s="189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8"/>
      <c r="AI133" s="189"/>
      <c r="AJ133" s="187"/>
    </row>
    <row r="134" spans="5:36" x14ac:dyDescent="0.3">
      <c r="E134" s="181"/>
      <c r="F134" s="196"/>
      <c r="G134" s="189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8"/>
      <c r="U134" s="189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8"/>
      <c r="AI134" s="189"/>
      <c r="AJ134" s="187"/>
    </row>
    <row r="135" spans="5:36" x14ac:dyDescent="0.3">
      <c r="E135" s="181"/>
      <c r="F135" s="196"/>
      <c r="G135" s="189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8"/>
      <c r="U135" s="189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8"/>
      <c r="AI135" s="189"/>
      <c r="AJ135" s="187"/>
    </row>
    <row r="136" spans="5:36" x14ac:dyDescent="0.3">
      <c r="E136" s="181"/>
      <c r="F136" s="196"/>
      <c r="G136" s="189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8"/>
      <c r="U136" s="189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8"/>
      <c r="AI136" s="189"/>
      <c r="AJ136" s="187"/>
    </row>
    <row r="137" spans="5:36" x14ac:dyDescent="0.3">
      <c r="E137" s="181"/>
      <c r="F137" s="196"/>
      <c r="G137" s="189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8"/>
      <c r="U137" s="189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8"/>
      <c r="AI137" s="189"/>
      <c r="AJ137" s="187"/>
    </row>
    <row r="138" spans="5:36" x14ac:dyDescent="0.3">
      <c r="E138" s="181"/>
      <c r="F138" s="196"/>
      <c r="G138" s="189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8"/>
      <c r="U138" s="189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8"/>
      <c r="AI138" s="189"/>
      <c r="AJ138" s="187"/>
    </row>
    <row r="139" spans="5:36" x14ac:dyDescent="0.3">
      <c r="E139" s="181"/>
      <c r="F139" s="196"/>
      <c r="G139" s="189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8"/>
      <c r="U139" s="189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8"/>
      <c r="AI139" s="189"/>
      <c r="AJ139" s="187"/>
    </row>
    <row r="140" spans="5:36" x14ac:dyDescent="0.3">
      <c r="E140" s="181"/>
      <c r="F140" s="196"/>
      <c r="G140" s="189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8"/>
      <c r="U140" s="189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8"/>
      <c r="AI140" s="189"/>
      <c r="AJ140" s="187"/>
    </row>
    <row r="141" spans="5:36" x14ac:dyDescent="0.3">
      <c r="E141" s="181"/>
      <c r="F141" s="196"/>
      <c r="G141" s="189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8"/>
      <c r="U141" s="189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8"/>
      <c r="AI141" s="189"/>
      <c r="AJ141" s="187"/>
    </row>
    <row r="142" spans="5:36" x14ac:dyDescent="0.3">
      <c r="E142" s="181"/>
      <c r="F142" s="196"/>
      <c r="G142" s="189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8"/>
      <c r="U142" s="189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8"/>
      <c r="AI142" s="189"/>
      <c r="AJ142" s="187"/>
    </row>
    <row r="143" spans="5:36" x14ac:dyDescent="0.3">
      <c r="E143" s="181"/>
      <c r="F143" s="196"/>
      <c r="G143" s="189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8"/>
      <c r="U143" s="189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8"/>
      <c r="AI143" s="189"/>
      <c r="AJ143" s="187"/>
    </row>
    <row r="144" spans="5:36" x14ac:dyDescent="0.3">
      <c r="E144" s="181"/>
      <c r="F144" s="196"/>
      <c r="G144" s="189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8"/>
      <c r="U144" s="189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8"/>
      <c r="AI144" s="189"/>
      <c r="AJ144" s="187"/>
    </row>
    <row r="145" spans="5:36" x14ac:dyDescent="0.3">
      <c r="E145" s="181"/>
      <c r="F145" s="196"/>
      <c r="G145" s="189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8"/>
      <c r="U145" s="189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8"/>
      <c r="AI145" s="189"/>
      <c r="AJ145" s="187"/>
    </row>
    <row r="146" spans="5:36" x14ac:dyDescent="0.3">
      <c r="E146" s="181"/>
      <c r="F146" s="196"/>
      <c r="G146" s="189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8"/>
      <c r="U146" s="189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8"/>
      <c r="AI146" s="189"/>
      <c r="AJ146" s="187"/>
    </row>
    <row r="147" spans="5:36" x14ac:dyDescent="0.3">
      <c r="E147" s="181"/>
      <c r="F147" s="196"/>
      <c r="G147" s="189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8"/>
      <c r="U147" s="189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8"/>
      <c r="AI147" s="189"/>
      <c r="AJ147" s="187"/>
    </row>
    <row r="148" spans="5:36" x14ac:dyDescent="0.3">
      <c r="E148" s="181"/>
      <c r="F148" s="196"/>
      <c r="G148" s="189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8"/>
      <c r="U148" s="189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8"/>
      <c r="AI148" s="189"/>
      <c r="AJ148" s="187"/>
    </row>
    <row r="149" spans="5:36" x14ac:dyDescent="0.3">
      <c r="E149" s="181"/>
      <c r="F149" s="196"/>
      <c r="G149" s="189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8"/>
      <c r="U149" s="189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8"/>
      <c r="AI149" s="189"/>
      <c r="AJ149" s="187"/>
    </row>
    <row r="150" spans="5:36" x14ac:dyDescent="0.3">
      <c r="E150" s="181"/>
      <c r="F150" s="196"/>
      <c r="G150" s="189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8"/>
      <c r="U150" s="189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8"/>
      <c r="AI150" s="189"/>
      <c r="AJ150" s="187"/>
    </row>
    <row r="151" spans="5:36" x14ac:dyDescent="0.3">
      <c r="E151" s="181"/>
      <c r="F151" s="196"/>
      <c r="G151" s="189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8"/>
      <c r="U151" s="189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8"/>
      <c r="AI151" s="189"/>
      <c r="AJ151" s="187"/>
    </row>
    <row r="152" spans="5:36" x14ac:dyDescent="0.3">
      <c r="E152" s="181"/>
      <c r="F152" s="196"/>
      <c r="G152" s="189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8"/>
      <c r="U152" s="189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8"/>
      <c r="AI152" s="189"/>
      <c r="AJ152" s="187"/>
    </row>
    <row r="153" spans="5:36" x14ac:dyDescent="0.3">
      <c r="E153" s="181"/>
      <c r="F153" s="196"/>
      <c r="G153" s="189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8"/>
      <c r="U153" s="189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8"/>
      <c r="AI153" s="189"/>
      <c r="AJ153" s="187"/>
    </row>
    <row r="154" spans="5:36" x14ac:dyDescent="0.3">
      <c r="E154" s="181"/>
      <c r="F154" s="196"/>
      <c r="G154" s="189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8"/>
      <c r="U154" s="189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8"/>
      <c r="AI154" s="189"/>
      <c r="AJ154" s="187"/>
    </row>
    <row r="155" spans="5:36" x14ac:dyDescent="0.3">
      <c r="E155" s="181"/>
      <c r="F155" s="196"/>
      <c r="G155" s="189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8"/>
      <c r="U155" s="189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8"/>
      <c r="AI155" s="189"/>
      <c r="AJ155" s="187"/>
    </row>
    <row r="156" spans="5:36" x14ac:dyDescent="0.3">
      <c r="E156" s="181"/>
      <c r="F156" s="196"/>
      <c r="G156" s="189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8"/>
      <c r="U156" s="189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8"/>
      <c r="AI156" s="189"/>
      <c r="AJ156" s="187"/>
    </row>
    <row r="157" spans="5:36" x14ac:dyDescent="0.3">
      <c r="E157" s="181"/>
      <c r="F157" s="196"/>
      <c r="G157" s="189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8"/>
      <c r="U157" s="189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8"/>
      <c r="AI157" s="189"/>
      <c r="AJ157" s="187"/>
    </row>
    <row r="158" spans="5:36" x14ac:dyDescent="0.3">
      <c r="E158" s="181"/>
      <c r="F158" s="196"/>
      <c r="G158" s="189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8"/>
      <c r="U158" s="189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8"/>
      <c r="AI158" s="189"/>
      <c r="AJ158" s="187"/>
    </row>
    <row r="159" spans="5:36" x14ac:dyDescent="0.3">
      <c r="E159" s="181"/>
      <c r="F159" s="196"/>
      <c r="G159" s="189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8"/>
      <c r="U159" s="189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8"/>
      <c r="AI159" s="189"/>
      <c r="AJ159" s="187"/>
    </row>
    <row r="160" spans="5:36" x14ac:dyDescent="0.3">
      <c r="E160" s="181"/>
      <c r="F160" s="196"/>
      <c r="G160" s="189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8"/>
      <c r="U160" s="189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8"/>
      <c r="AI160" s="189"/>
      <c r="AJ160" s="187"/>
    </row>
    <row r="161" spans="5:36" x14ac:dyDescent="0.3">
      <c r="E161" s="181"/>
      <c r="F161" s="196"/>
      <c r="G161" s="189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8"/>
      <c r="U161" s="189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8"/>
      <c r="AI161" s="189"/>
      <c r="AJ161" s="187"/>
    </row>
    <row r="162" spans="5:36" x14ac:dyDescent="0.3">
      <c r="E162" s="181"/>
      <c r="F162" s="196"/>
      <c r="G162" s="189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8"/>
      <c r="U162" s="189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8"/>
      <c r="AI162" s="189"/>
      <c r="AJ162" s="187"/>
    </row>
    <row r="163" spans="5:36" x14ac:dyDescent="0.3">
      <c r="E163" s="181"/>
      <c r="F163" s="196"/>
      <c r="G163" s="189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8"/>
      <c r="U163" s="189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8"/>
      <c r="AI163" s="189"/>
      <c r="AJ163" s="187"/>
    </row>
    <row r="164" spans="5:36" x14ac:dyDescent="0.3">
      <c r="E164" s="181"/>
      <c r="F164" s="196"/>
      <c r="G164" s="189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8"/>
      <c r="U164" s="189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8"/>
      <c r="AI164" s="189"/>
      <c r="AJ164" s="187"/>
    </row>
    <row r="165" spans="5:36" x14ac:dyDescent="0.3">
      <c r="E165" s="181"/>
      <c r="F165" s="196"/>
      <c r="G165" s="189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8"/>
      <c r="U165" s="189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8"/>
      <c r="AI165" s="189"/>
      <c r="AJ165" s="187"/>
    </row>
    <row r="166" spans="5:36" x14ac:dyDescent="0.3">
      <c r="E166" s="181"/>
      <c r="F166" s="196"/>
      <c r="G166" s="189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8"/>
      <c r="U166" s="189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8"/>
      <c r="AI166" s="189"/>
      <c r="AJ166" s="187"/>
    </row>
    <row r="167" spans="5:36" x14ac:dyDescent="0.3">
      <c r="E167" s="181"/>
      <c r="F167" s="196"/>
      <c r="G167" s="189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8"/>
      <c r="U167" s="189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8"/>
      <c r="AI167" s="189"/>
      <c r="AJ167" s="187"/>
    </row>
    <row r="168" spans="5:36" x14ac:dyDescent="0.3">
      <c r="E168" s="181"/>
      <c r="F168" s="196"/>
      <c r="G168" s="189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8"/>
      <c r="U168" s="189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8"/>
      <c r="AI168" s="189"/>
      <c r="AJ168" s="187"/>
    </row>
    <row r="169" spans="5:36" x14ac:dyDescent="0.3">
      <c r="E169" s="181"/>
      <c r="F169" s="196"/>
      <c r="G169" s="189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8"/>
      <c r="U169" s="189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8"/>
      <c r="AI169" s="189"/>
      <c r="AJ169" s="187"/>
    </row>
    <row r="170" spans="5:36" x14ac:dyDescent="0.3">
      <c r="E170" s="181"/>
      <c r="F170" s="196"/>
      <c r="G170" s="189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8"/>
      <c r="U170" s="189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8"/>
      <c r="AI170" s="189"/>
      <c r="AJ170" s="187"/>
    </row>
    <row r="171" spans="5:36" x14ac:dyDescent="0.3">
      <c r="E171" s="181"/>
      <c r="F171" s="196"/>
      <c r="G171" s="189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8"/>
      <c r="U171" s="189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8"/>
      <c r="AI171" s="189"/>
      <c r="AJ171" s="187"/>
    </row>
    <row r="172" spans="5:36" x14ac:dyDescent="0.3">
      <c r="E172" s="181"/>
      <c r="F172" s="196"/>
      <c r="G172" s="189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8"/>
      <c r="U172" s="189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8"/>
      <c r="AI172" s="189"/>
      <c r="AJ172" s="187"/>
    </row>
    <row r="173" spans="5:36" x14ac:dyDescent="0.3">
      <c r="E173" s="181"/>
      <c r="F173" s="196"/>
      <c r="G173" s="189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8"/>
      <c r="U173" s="189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8"/>
      <c r="AI173" s="189"/>
      <c r="AJ173" s="187"/>
    </row>
    <row r="174" spans="5:36" x14ac:dyDescent="0.3">
      <c r="E174" s="181"/>
      <c r="F174" s="196"/>
      <c r="G174" s="189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8"/>
      <c r="U174" s="189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8"/>
      <c r="AI174" s="189"/>
      <c r="AJ174" s="187"/>
    </row>
    <row r="175" spans="5:36" x14ac:dyDescent="0.3">
      <c r="E175" s="181"/>
      <c r="F175" s="196"/>
      <c r="G175" s="189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8"/>
      <c r="U175" s="189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8"/>
      <c r="AI175" s="189"/>
      <c r="AJ175" s="187"/>
    </row>
    <row r="176" spans="5:36" x14ac:dyDescent="0.3">
      <c r="E176" s="181"/>
      <c r="F176" s="196"/>
      <c r="G176" s="189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8"/>
      <c r="U176" s="189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8"/>
      <c r="AI176" s="189"/>
      <c r="AJ176" s="187"/>
    </row>
    <row r="177" spans="5:36" x14ac:dyDescent="0.3">
      <c r="E177" s="181"/>
      <c r="F177" s="196"/>
      <c r="G177" s="189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8"/>
      <c r="U177" s="189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8"/>
      <c r="AI177" s="189"/>
      <c r="AJ177" s="187"/>
    </row>
    <row r="178" spans="5:36" x14ac:dyDescent="0.3">
      <c r="E178" s="181"/>
      <c r="F178" s="196"/>
      <c r="G178" s="189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8"/>
      <c r="U178" s="189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8"/>
      <c r="AI178" s="189"/>
      <c r="AJ178" s="187"/>
    </row>
    <row r="179" spans="5:36" x14ac:dyDescent="0.3">
      <c r="E179" s="181"/>
      <c r="F179" s="196"/>
      <c r="G179" s="189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8"/>
      <c r="U179" s="189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8"/>
      <c r="AI179" s="189"/>
      <c r="AJ179" s="187"/>
    </row>
    <row r="180" spans="5:36" x14ac:dyDescent="0.3">
      <c r="E180" s="181"/>
      <c r="F180" s="196"/>
      <c r="G180" s="189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8"/>
      <c r="U180" s="189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8"/>
      <c r="AI180" s="189"/>
      <c r="AJ180" s="187"/>
    </row>
    <row r="181" spans="5:36" x14ac:dyDescent="0.3">
      <c r="E181" s="181"/>
      <c r="F181" s="196"/>
      <c r="G181" s="189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8"/>
      <c r="U181" s="189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8"/>
      <c r="AI181" s="189"/>
      <c r="AJ181" s="187"/>
    </row>
    <row r="182" spans="5:36" x14ac:dyDescent="0.3">
      <c r="E182" s="181"/>
      <c r="F182" s="196"/>
      <c r="G182" s="189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8"/>
      <c r="U182" s="189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8"/>
      <c r="AI182" s="189"/>
      <c r="AJ182" s="187"/>
    </row>
    <row r="183" spans="5:36" x14ac:dyDescent="0.3">
      <c r="E183" s="181"/>
      <c r="F183" s="196"/>
      <c r="G183" s="189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8"/>
      <c r="U183" s="189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8"/>
      <c r="AI183" s="189"/>
      <c r="AJ183" s="187"/>
    </row>
    <row r="184" spans="5:36" x14ac:dyDescent="0.3">
      <c r="E184" s="181"/>
      <c r="F184" s="196"/>
      <c r="G184" s="189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8"/>
      <c r="U184" s="189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8"/>
      <c r="AI184" s="189"/>
      <c r="AJ184" s="187"/>
    </row>
    <row r="185" spans="5:36" x14ac:dyDescent="0.3">
      <c r="E185" s="181"/>
      <c r="F185" s="196"/>
      <c r="G185" s="189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8"/>
      <c r="U185" s="189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8"/>
      <c r="AI185" s="189"/>
      <c r="AJ185" s="187"/>
    </row>
    <row r="186" spans="5:36" x14ac:dyDescent="0.3">
      <c r="E186" s="181"/>
      <c r="F186" s="196"/>
      <c r="G186" s="189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8"/>
      <c r="U186" s="189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8"/>
      <c r="AI186" s="189"/>
      <c r="AJ186" s="187"/>
    </row>
    <row r="187" spans="5:36" x14ac:dyDescent="0.3">
      <c r="E187" s="181"/>
      <c r="F187" s="196"/>
      <c r="G187" s="189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8"/>
      <c r="U187" s="189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8"/>
      <c r="AI187" s="189"/>
      <c r="AJ187" s="187"/>
    </row>
    <row r="188" spans="5:36" x14ac:dyDescent="0.3">
      <c r="E188" s="181"/>
      <c r="F188" s="196"/>
      <c r="G188" s="189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8"/>
      <c r="U188" s="189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8"/>
      <c r="AI188" s="189"/>
      <c r="AJ188" s="187"/>
    </row>
    <row r="189" spans="5:36" x14ac:dyDescent="0.3">
      <c r="E189" s="181"/>
      <c r="F189" s="196"/>
      <c r="G189" s="189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8"/>
      <c r="U189" s="189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8"/>
      <c r="AI189" s="189"/>
      <c r="AJ189" s="187"/>
    </row>
    <row r="190" spans="5:36" x14ac:dyDescent="0.3">
      <c r="E190" s="181"/>
      <c r="F190" s="196"/>
      <c r="G190" s="189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8"/>
      <c r="U190" s="189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8"/>
      <c r="AI190" s="189"/>
      <c r="AJ190" s="187"/>
    </row>
    <row r="191" spans="5:36" x14ac:dyDescent="0.3">
      <c r="E191" s="181"/>
      <c r="F191" s="196"/>
      <c r="G191" s="189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8"/>
      <c r="U191" s="189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8"/>
      <c r="AI191" s="189"/>
      <c r="AJ191" s="187"/>
    </row>
    <row r="192" spans="5:36" x14ac:dyDescent="0.3">
      <c r="E192" s="181"/>
      <c r="F192" s="196"/>
      <c r="G192" s="189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8"/>
      <c r="U192" s="189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8"/>
      <c r="AI192" s="189"/>
      <c r="AJ192" s="187"/>
    </row>
    <row r="193" spans="5:36" x14ac:dyDescent="0.3">
      <c r="E193" s="181"/>
      <c r="F193" s="196"/>
      <c r="G193" s="189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8"/>
      <c r="U193" s="189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8"/>
      <c r="AI193" s="189"/>
      <c r="AJ193" s="187"/>
    </row>
    <row r="194" spans="5:36" x14ac:dyDescent="0.3">
      <c r="E194" s="181"/>
      <c r="F194" s="196"/>
      <c r="G194" s="189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8"/>
      <c r="U194" s="189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8"/>
      <c r="AI194" s="189"/>
      <c r="AJ194" s="187"/>
    </row>
    <row r="195" spans="5:36" x14ac:dyDescent="0.3">
      <c r="E195" s="181"/>
      <c r="F195" s="196"/>
      <c r="G195" s="189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8"/>
      <c r="U195" s="189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8"/>
      <c r="AI195" s="189"/>
      <c r="AJ195" s="187"/>
    </row>
    <row r="196" spans="5:36" x14ac:dyDescent="0.3">
      <c r="E196" s="181"/>
      <c r="F196" s="196"/>
      <c r="G196" s="189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8"/>
      <c r="U196" s="189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8"/>
      <c r="AI196" s="189"/>
      <c r="AJ196" s="187"/>
    </row>
    <row r="197" spans="5:36" x14ac:dyDescent="0.3">
      <c r="E197" s="181"/>
      <c r="F197" s="196"/>
      <c r="G197" s="189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8"/>
      <c r="U197" s="189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8"/>
      <c r="AI197" s="189"/>
      <c r="AJ197" s="187"/>
    </row>
    <row r="198" spans="5:36" x14ac:dyDescent="0.3">
      <c r="E198" s="181"/>
      <c r="F198" s="196"/>
      <c r="G198" s="189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8"/>
      <c r="U198" s="189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8"/>
      <c r="AI198" s="189"/>
      <c r="AJ198" s="187"/>
    </row>
    <row r="199" spans="5:36" x14ac:dyDescent="0.3">
      <c r="E199" s="181"/>
      <c r="F199" s="196"/>
      <c r="G199" s="189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8"/>
      <c r="U199" s="189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8"/>
      <c r="AI199" s="189"/>
      <c r="AJ199" s="187"/>
    </row>
    <row r="200" spans="5:36" x14ac:dyDescent="0.3">
      <c r="E200" s="181"/>
      <c r="F200" s="196"/>
      <c r="G200" s="189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8"/>
      <c r="U200" s="189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8"/>
      <c r="AI200" s="189"/>
      <c r="AJ200" s="187"/>
    </row>
    <row r="201" spans="5:36" x14ac:dyDescent="0.3">
      <c r="E201" s="181"/>
      <c r="F201" s="196"/>
      <c r="G201" s="189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8"/>
      <c r="U201" s="189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8"/>
      <c r="AI201" s="189"/>
      <c r="AJ201" s="187"/>
    </row>
    <row r="202" spans="5:36" x14ac:dyDescent="0.3">
      <c r="E202" s="181"/>
      <c r="F202" s="196"/>
      <c r="G202" s="189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8"/>
      <c r="U202" s="189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8"/>
      <c r="AI202" s="189"/>
      <c r="AJ202" s="187"/>
    </row>
    <row r="203" spans="5:36" x14ac:dyDescent="0.3">
      <c r="E203" s="181"/>
      <c r="F203" s="196"/>
      <c r="G203" s="189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8"/>
      <c r="U203" s="189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8"/>
      <c r="AI203" s="189"/>
      <c r="AJ203" s="187"/>
    </row>
    <row r="204" spans="5:36" x14ac:dyDescent="0.3">
      <c r="E204" s="181"/>
      <c r="F204" s="196"/>
      <c r="G204" s="189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8"/>
      <c r="U204" s="189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8"/>
      <c r="AI204" s="189"/>
      <c r="AJ204" s="187"/>
    </row>
    <row r="205" spans="5:36" x14ac:dyDescent="0.3">
      <c r="E205" s="181"/>
      <c r="F205" s="196"/>
      <c r="G205" s="189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8"/>
      <c r="U205" s="189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8"/>
      <c r="AI205" s="189"/>
      <c r="AJ205" s="187"/>
    </row>
    <row r="206" spans="5:36" x14ac:dyDescent="0.3">
      <c r="E206" s="181"/>
      <c r="F206" s="196"/>
      <c r="G206" s="189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8"/>
      <c r="U206" s="189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8"/>
      <c r="AI206" s="189"/>
      <c r="AJ206" s="187"/>
    </row>
    <row r="207" spans="5:36" x14ac:dyDescent="0.3">
      <c r="E207" s="181"/>
      <c r="F207" s="196"/>
      <c r="G207" s="189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8"/>
      <c r="U207" s="189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8"/>
      <c r="AI207" s="189"/>
      <c r="AJ207" s="187"/>
    </row>
    <row r="208" spans="5:36" x14ac:dyDescent="0.3">
      <c r="E208" s="181"/>
      <c r="F208" s="196"/>
      <c r="G208" s="189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8"/>
      <c r="U208" s="189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8"/>
      <c r="AI208" s="189"/>
      <c r="AJ208" s="187"/>
    </row>
    <row r="209" spans="5:36" x14ac:dyDescent="0.3">
      <c r="E209" s="181"/>
      <c r="F209" s="196"/>
      <c r="G209" s="189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8"/>
      <c r="U209" s="189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8"/>
      <c r="AI209" s="189"/>
      <c r="AJ209" s="187"/>
    </row>
    <row r="210" spans="5:36" x14ac:dyDescent="0.3">
      <c r="E210" s="181"/>
      <c r="F210" s="196"/>
      <c r="G210" s="189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8"/>
      <c r="U210" s="189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8"/>
      <c r="AI210" s="189"/>
      <c r="AJ210" s="187"/>
    </row>
    <row r="211" spans="5:36" x14ac:dyDescent="0.3">
      <c r="E211" s="181"/>
      <c r="F211" s="196"/>
      <c r="G211" s="189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8"/>
      <c r="U211" s="189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8"/>
      <c r="AI211" s="189"/>
      <c r="AJ211" s="187"/>
    </row>
    <row r="212" spans="5:36" x14ac:dyDescent="0.3">
      <c r="E212" s="181"/>
      <c r="F212" s="196"/>
      <c r="G212" s="189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8"/>
      <c r="U212" s="189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8"/>
      <c r="AI212" s="189"/>
      <c r="AJ212" s="187"/>
    </row>
    <row r="213" spans="5:36" x14ac:dyDescent="0.3">
      <c r="E213" s="181"/>
      <c r="F213" s="196"/>
      <c r="G213" s="189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8"/>
      <c r="U213" s="189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8"/>
      <c r="AI213" s="189"/>
      <c r="AJ213" s="187"/>
    </row>
    <row r="214" spans="5:36" x14ac:dyDescent="0.3">
      <c r="E214" s="181"/>
      <c r="F214" s="196"/>
      <c r="G214" s="189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8"/>
      <c r="U214" s="189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8"/>
      <c r="AI214" s="189"/>
      <c r="AJ214" s="187"/>
    </row>
    <row r="215" spans="5:36" x14ac:dyDescent="0.3">
      <c r="E215" s="181"/>
      <c r="F215" s="196"/>
      <c r="G215" s="189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8"/>
      <c r="U215" s="189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8"/>
      <c r="AI215" s="189"/>
      <c r="AJ215" s="187"/>
    </row>
    <row r="216" spans="5:36" x14ac:dyDescent="0.3">
      <c r="E216" s="181"/>
      <c r="F216" s="196"/>
      <c r="G216" s="189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8"/>
      <c r="U216" s="189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8"/>
      <c r="AI216" s="189"/>
      <c r="AJ216" s="187"/>
    </row>
    <row r="217" spans="5:36" x14ac:dyDescent="0.3">
      <c r="E217" s="181"/>
      <c r="F217" s="196"/>
      <c r="G217" s="189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8"/>
      <c r="U217" s="189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8"/>
      <c r="AI217" s="189"/>
      <c r="AJ217" s="187"/>
    </row>
    <row r="218" spans="5:36" x14ac:dyDescent="0.3">
      <c r="E218" s="181"/>
      <c r="F218" s="196"/>
      <c r="G218" s="189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8"/>
      <c r="U218" s="189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8"/>
      <c r="AI218" s="189"/>
      <c r="AJ218" s="187"/>
    </row>
    <row r="219" spans="5:36" x14ac:dyDescent="0.3">
      <c r="E219" s="181"/>
      <c r="F219" s="196"/>
      <c r="G219" s="189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8"/>
      <c r="U219" s="189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8"/>
      <c r="AI219" s="189"/>
      <c r="AJ219" s="187"/>
    </row>
    <row r="220" spans="5:36" x14ac:dyDescent="0.3">
      <c r="E220" s="181"/>
      <c r="F220" s="196"/>
      <c r="G220" s="189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8"/>
      <c r="U220" s="189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8"/>
      <c r="AI220" s="189"/>
      <c r="AJ220" s="187"/>
    </row>
    <row r="221" spans="5:36" x14ac:dyDescent="0.3">
      <c r="E221" s="181"/>
      <c r="F221" s="196"/>
      <c r="G221" s="189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8"/>
      <c r="U221" s="189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8"/>
      <c r="AI221" s="189"/>
      <c r="AJ221" s="187"/>
    </row>
    <row r="222" spans="5:36" x14ac:dyDescent="0.3">
      <c r="E222" s="181"/>
      <c r="F222" s="196"/>
      <c r="G222" s="189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8"/>
      <c r="U222" s="189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8"/>
      <c r="AI222" s="189"/>
      <c r="AJ222" s="187"/>
    </row>
    <row r="223" spans="5:36" x14ac:dyDescent="0.3">
      <c r="E223" s="181"/>
      <c r="F223" s="196"/>
      <c r="G223" s="189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8"/>
      <c r="U223" s="189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8"/>
      <c r="AI223" s="189"/>
      <c r="AJ223" s="187"/>
    </row>
    <row r="224" spans="5:36" x14ac:dyDescent="0.3">
      <c r="E224" s="181"/>
      <c r="F224" s="196"/>
      <c r="G224" s="189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8"/>
      <c r="U224" s="189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  <c r="AG224" s="187"/>
      <c r="AH224" s="188"/>
      <c r="AI224" s="189"/>
      <c r="AJ224" s="187"/>
    </row>
    <row r="225" spans="5:36" x14ac:dyDescent="0.3">
      <c r="E225" s="181"/>
      <c r="F225" s="196"/>
      <c r="G225" s="189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8"/>
      <c r="U225" s="189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  <c r="AG225" s="187"/>
      <c r="AH225" s="188"/>
      <c r="AI225" s="189"/>
      <c r="AJ225" s="187"/>
    </row>
    <row r="226" spans="5:36" x14ac:dyDescent="0.3">
      <c r="E226" s="181"/>
      <c r="F226" s="196"/>
      <c r="G226" s="189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8"/>
      <c r="U226" s="189"/>
      <c r="V226" s="187"/>
      <c r="W226" s="187"/>
      <c r="X226" s="187"/>
      <c r="Y226" s="187"/>
      <c r="Z226" s="187"/>
      <c r="AA226" s="187"/>
      <c r="AB226" s="187"/>
      <c r="AC226" s="187"/>
      <c r="AD226" s="187"/>
      <c r="AE226" s="187"/>
      <c r="AF226" s="187"/>
      <c r="AG226" s="187"/>
      <c r="AH226" s="188"/>
      <c r="AI226" s="189"/>
      <c r="AJ226" s="187"/>
    </row>
    <row r="227" spans="5:36" x14ac:dyDescent="0.3">
      <c r="E227" s="181"/>
      <c r="F227" s="196"/>
      <c r="G227" s="189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8"/>
      <c r="U227" s="189"/>
      <c r="V227" s="187"/>
      <c r="W227" s="187"/>
      <c r="X227" s="187"/>
      <c r="Y227" s="187"/>
      <c r="Z227" s="187"/>
      <c r="AA227" s="187"/>
      <c r="AB227" s="187"/>
      <c r="AC227" s="187"/>
      <c r="AD227" s="187"/>
      <c r="AE227" s="187"/>
      <c r="AF227" s="187"/>
      <c r="AG227" s="187"/>
      <c r="AH227" s="188"/>
      <c r="AI227" s="189"/>
      <c r="AJ227" s="187"/>
    </row>
    <row r="228" spans="5:36" x14ac:dyDescent="0.3">
      <c r="E228" s="181"/>
      <c r="F228" s="196"/>
      <c r="G228" s="189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8"/>
      <c r="U228" s="189"/>
      <c r="V228" s="187"/>
      <c r="W228" s="187"/>
      <c r="X228" s="187"/>
      <c r="Y228" s="187"/>
      <c r="Z228" s="187"/>
      <c r="AA228" s="187"/>
      <c r="AB228" s="187"/>
      <c r="AC228" s="187"/>
      <c r="AD228" s="187"/>
      <c r="AE228" s="187"/>
      <c r="AF228" s="187"/>
      <c r="AG228" s="187"/>
      <c r="AH228" s="188"/>
      <c r="AI228" s="189"/>
      <c r="AJ228" s="187"/>
    </row>
    <row r="229" spans="5:36" x14ac:dyDescent="0.3">
      <c r="E229" s="181"/>
      <c r="F229" s="196"/>
      <c r="G229" s="189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8"/>
      <c r="U229" s="189"/>
      <c r="V229" s="187"/>
      <c r="W229" s="187"/>
      <c r="X229" s="187"/>
      <c r="Y229" s="187"/>
      <c r="Z229" s="187"/>
      <c r="AA229" s="187"/>
      <c r="AB229" s="187"/>
      <c r="AC229" s="187"/>
      <c r="AD229" s="187"/>
      <c r="AE229" s="187"/>
      <c r="AF229" s="187"/>
      <c r="AG229" s="187"/>
      <c r="AH229" s="188"/>
      <c r="AI229" s="189"/>
      <c r="AJ229" s="187"/>
    </row>
    <row r="230" spans="5:36" x14ac:dyDescent="0.3">
      <c r="E230" s="181"/>
      <c r="F230" s="196"/>
      <c r="G230" s="189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8"/>
      <c r="U230" s="189"/>
      <c r="V230" s="187"/>
      <c r="W230" s="187"/>
      <c r="X230" s="187"/>
      <c r="Y230" s="187"/>
      <c r="Z230" s="187"/>
      <c r="AA230" s="187"/>
      <c r="AB230" s="187"/>
      <c r="AC230" s="187"/>
      <c r="AD230" s="187"/>
      <c r="AE230" s="187"/>
      <c r="AF230" s="187"/>
      <c r="AG230" s="187"/>
      <c r="AH230" s="188"/>
      <c r="AI230" s="189"/>
      <c r="AJ230" s="187"/>
    </row>
    <row r="231" spans="5:36" x14ac:dyDescent="0.3">
      <c r="E231" s="181"/>
      <c r="F231" s="196"/>
      <c r="G231" s="189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8"/>
      <c r="U231" s="189"/>
      <c r="V231" s="187"/>
      <c r="W231" s="187"/>
      <c r="X231" s="187"/>
      <c r="Y231" s="187"/>
      <c r="Z231" s="187"/>
      <c r="AA231" s="187"/>
      <c r="AB231" s="187"/>
      <c r="AC231" s="187"/>
      <c r="AD231" s="187"/>
      <c r="AE231" s="187"/>
      <c r="AF231" s="187"/>
      <c r="AG231" s="187"/>
      <c r="AH231" s="188"/>
      <c r="AI231" s="189"/>
      <c r="AJ231" s="187"/>
    </row>
    <row r="232" spans="5:36" x14ac:dyDescent="0.3">
      <c r="E232" s="181"/>
      <c r="F232" s="196"/>
      <c r="G232" s="189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8"/>
      <c r="U232" s="189"/>
      <c r="V232" s="187"/>
      <c r="W232" s="187"/>
      <c r="X232" s="187"/>
      <c r="Y232" s="187"/>
      <c r="Z232" s="187"/>
      <c r="AA232" s="187"/>
      <c r="AB232" s="187"/>
      <c r="AC232" s="187"/>
      <c r="AD232" s="187"/>
      <c r="AE232" s="187"/>
      <c r="AF232" s="187"/>
      <c r="AG232" s="187"/>
      <c r="AH232" s="188"/>
      <c r="AI232" s="189"/>
      <c r="AJ232" s="187"/>
    </row>
    <row r="233" spans="5:36" x14ac:dyDescent="0.3">
      <c r="E233" s="181"/>
      <c r="F233" s="196"/>
      <c r="G233" s="189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8"/>
      <c r="U233" s="189"/>
      <c r="V233" s="187"/>
      <c r="W233" s="187"/>
      <c r="X233" s="187"/>
      <c r="Y233" s="187"/>
      <c r="Z233" s="187"/>
      <c r="AA233" s="187"/>
      <c r="AB233" s="187"/>
      <c r="AC233" s="187"/>
      <c r="AD233" s="187"/>
      <c r="AE233" s="187"/>
      <c r="AF233" s="187"/>
      <c r="AG233" s="187"/>
      <c r="AH233" s="188"/>
      <c r="AI233" s="189"/>
      <c r="AJ233" s="187"/>
    </row>
    <row r="234" spans="5:36" x14ac:dyDescent="0.3">
      <c r="E234" s="181"/>
      <c r="F234" s="196"/>
      <c r="G234" s="189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8"/>
      <c r="U234" s="189"/>
      <c r="V234" s="187"/>
      <c r="W234" s="187"/>
      <c r="X234" s="187"/>
      <c r="Y234" s="187"/>
      <c r="Z234" s="187"/>
      <c r="AA234" s="187"/>
      <c r="AB234" s="187"/>
      <c r="AC234" s="187"/>
      <c r="AD234" s="187"/>
      <c r="AE234" s="187"/>
      <c r="AF234" s="187"/>
      <c r="AG234" s="187"/>
      <c r="AH234" s="188"/>
      <c r="AI234" s="189"/>
      <c r="AJ234" s="187"/>
    </row>
    <row r="235" spans="5:36" x14ac:dyDescent="0.3">
      <c r="E235" s="181"/>
      <c r="F235" s="196"/>
      <c r="G235" s="189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8"/>
      <c r="U235" s="189"/>
      <c r="V235" s="187"/>
      <c r="W235" s="187"/>
      <c r="X235" s="187"/>
      <c r="Y235" s="187"/>
      <c r="Z235" s="187"/>
      <c r="AA235" s="187"/>
      <c r="AB235" s="187"/>
      <c r="AC235" s="187"/>
      <c r="AD235" s="187"/>
      <c r="AE235" s="187"/>
      <c r="AF235" s="187"/>
      <c r="AG235" s="187"/>
      <c r="AH235" s="188"/>
      <c r="AI235" s="189"/>
      <c r="AJ235" s="187"/>
    </row>
    <row r="236" spans="5:36" x14ac:dyDescent="0.3">
      <c r="E236" s="181"/>
      <c r="F236" s="196"/>
      <c r="G236" s="189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8"/>
      <c r="U236" s="189"/>
      <c r="V236" s="187"/>
      <c r="W236" s="187"/>
      <c r="X236" s="187"/>
      <c r="Y236" s="187"/>
      <c r="Z236" s="187"/>
      <c r="AA236" s="187"/>
      <c r="AB236" s="187"/>
      <c r="AC236" s="187"/>
      <c r="AD236" s="187"/>
      <c r="AE236" s="187"/>
      <c r="AF236" s="187"/>
      <c r="AG236" s="187"/>
      <c r="AH236" s="188"/>
      <c r="AI236" s="189"/>
      <c r="AJ236" s="187"/>
    </row>
    <row r="237" spans="5:36" x14ac:dyDescent="0.3">
      <c r="E237" s="181"/>
      <c r="F237" s="196"/>
      <c r="G237" s="189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8"/>
      <c r="U237" s="189"/>
      <c r="V237" s="187"/>
      <c r="W237" s="187"/>
      <c r="X237" s="187"/>
      <c r="Y237" s="187"/>
      <c r="Z237" s="187"/>
      <c r="AA237" s="187"/>
      <c r="AB237" s="187"/>
      <c r="AC237" s="187"/>
      <c r="AD237" s="187"/>
      <c r="AE237" s="187"/>
      <c r="AF237" s="187"/>
      <c r="AG237" s="187"/>
      <c r="AH237" s="188"/>
      <c r="AI237" s="189"/>
      <c r="AJ237" s="187"/>
    </row>
    <row r="238" spans="5:36" x14ac:dyDescent="0.3">
      <c r="E238" s="181"/>
      <c r="F238" s="196"/>
      <c r="G238" s="189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8"/>
      <c r="U238" s="189"/>
      <c r="V238" s="187"/>
      <c r="W238" s="187"/>
      <c r="X238" s="187"/>
      <c r="Y238" s="187"/>
      <c r="Z238" s="187"/>
      <c r="AA238" s="187"/>
      <c r="AB238" s="187"/>
      <c r="AC238" s="187"/>
      <c r="AD238" s="187"/>
      <c r="AE238" s="187"/>
      <c r="AF238" s="187"/>
      <c r="AG238" s="187"/>
      <c r="AH238" s="188"/>
      <c r="AI238" s="189"/>
      <c r="AJ238" s="187"/>
    </row>
    <row r="239" spans="5:36" x14ac:dyDescent="0.3">
      <c r="E239" s="181"/>
      <c r="F239" s="196"/>
      <c r="G239" s="189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8"/>
      <c r="U239" s="189"/>
      <c r="V239" s="187"/>
      <c r="W239" s="187"/>
      <c r="X239" s="187"/>
      <c r="Y239" s="187"/>
      <c r="Z239" s="187"/>
      <c r="AA239" s="187"/>
      <c r="AB239" s="187"/>
      <c r="AC239" s="187"/>
      <c r="AD239" s="187"/>
      <c r="AE239" s="187"/>
      <c r="AF239" s="187"/>
      <c r="AG239" s="187"/>
      <c r="AH239" s="188"/>
      <c r="AI239" s="189"/>
      <c r="AJ239" s="187"/>
    </row>
    <row r="240" spans="5:36" x14ac:dyDescent="0.3">
      <c r="E240" s="181"/>
      <c r="F240" s="196"/>
      <c r="G240" s="189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8"/>
      <c r="U240" s="189"/>
      <c r="V240" s="187"/>
      <c r="W240" s="187"/>
      <c r="X240" s="187"/>
      <c r="Y240" s="187"/>
      <c r="Z240" s="187"/>
      <c r="AA240" s="187"/>
      <c r="AB240" s="187"/>
      <c r="AC240" s="187"/>
      <c r="AD240" s="187"/>
      <c r="AE240" s="187"/>
      <c r="AF240" s="187"/>
      <c r="AG240" s="187"/>
      <c r="AH240" s="188"/>
      <c r="AI240" s="189"/>
      <c r="AJ240" s="187"/>
    </row>
    <row r="241" spans="5:36" x14ac:dyDescent="0.3">
      <c r="E241" s="181"/>
      <c r="F241" s="196"/>
      <c r="G241" s="189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8"/>
      <c r="U241" s="189"/>
      <c r="V241" s="187"/>
      <c r="W241" s="187"/>
      <c r="X241" s="187"/>
      <c r="Y241" s="187"/>
      <c r="Z241" s="187"/>
      <c r="AA241" s="187"/>
      <c r="AB241" s="187"/>
      <c r="AC241" s="187"/>
      <c r="AD241" s="187"/>
      <c r="AE241" s="187"/>
      <c r="AF241" s="187"/>
      <c r="AG241" s="187"/>
      <c r="AH241" s="188"/>
      <c r="AI241" s="189"/>
      <c r="AJ241" s="187"/>
    </row>
    <row r="242" spans="5:36" x14ac:dyDescent="0.3">
      <c r="E242" s="181"/>
      <c r="F242" s="196"/>
      <c r="G242" s="189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8"/>
      <c r="U242" s="189"/>
      <c r="V242" s="187"/>
      <c r="W242" s="187"/>
      <c r="X242" s="187"/>
      <c r="Y242" s="187"/>
      <c r="Z242" s="187"/>
      <c r="AA242" s="187"/>
      <c r="AB242" s="187"/>
      <c r="AC242" s="187"/>
      <c r="AD242" s="187"/>
      <c r="AE242" s="187"/>
      <c r="AF242" s="187"/>
      <c r="AG242" s="187"/>
      <c r="AH242" s="188"/>
      <c r="AI242" s="189"/>
      <c r="AJ242" s="187"/>
    </row>
    <row r="243" spans="5:36" x14ac:dyDescent="0.3">
      <c r="E243" s="181"/>
      <c r="F243" s="196"/>
      <c r="G243" s="189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8"/>
      <c r="U243" s="189"/>
      <c r="V243" s="187"/>
      <c r="W243" s="187"/>
      <c r="X243" s="187"/>
      <c r="Y243" s="187"/>
      <c r="Z243" s="187"/>
      <c r="AA243" s="187"/>
      <c r="AB243" s="187"/>
      <c r="AC243" s="187"/>
      <c r="AD243" s="187"/>
      <c r="AE243" s="187"/>
      <c r="AF243" s="187"/>
      <c r="AG243" s="187"/>
      <c r="AH243" s="188"/>
      <c r="AI243" s="189"/>
      <c r="AJ243" s="187"/>
    </row>
    <row r="244" spans="5:36" x14ac:dyDescent="0.3">
      <c r="E244" s="181"/>
      <c r="F244" s="196"/>
      <c r="G244" s="189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8"/>
      <c r="U244" s="189"/>
      <c r="V244" s="187"/>
      <c r="W244" s="187"/>
      <c r="X244" s="187"/>
      <c r="Y244" s="187"/>
      <c r="Z244" s="187"/>
      <c r="AA244" s="187"/>
      <c r="AB244" s="187"/>
      <c r="AC244" s="187"/>
      <c r="AD244" s="187"/>
      <c r="AE244" s="187"/>
      <c r="AF244" s="187"/>
      <c r="AG244" s="187"/>
      <c r="AH244" s="188"/>
      <c r="AI244" s="189"/>
      <c r="AJ244" s="187"/>
    </row>
    <row r="245" spans="5:36" x14ac:dyDescent="0.3">
      <c r="E245" s="181"/>
      <c r="F245" s="196"/>
      <c r="G245" s="189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8"/>
      <c r="U245" s="189"/>
      <c r="V245" s="187"/>
      <c r="W245" s="187"/>
      <c r="X245" s="187"/>
      <c r="Y245" s="187"/>
      <c r="Z245" s="187"/>
      <c r="AA245" s="187"/>
      <c r="AB245" s="187"/>
      <c r="AC245" s="187"/>
      <c r="AD245" s="187"/>
      <c r="AE245" s="187"/>
      <c r="AF245" s="187"/>
      <c r="AG245" s="187"/>
      <c r="AH245" s="188"/>
      <c r="AI245" s="189"/>
      <c r="AJ245" s="187"/>
    </row>
    <row r="246" spans="5:36" x14ac:dyDescent="0.3">
      <c r="E246" s="181"/>
      <c r="F246" s="196"/>
      <c r="G246" s="189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8"/>
      <c r="U246" s="189"/>
      <c r="V246" s="187"/>
      <c r="W246" s="187"/>
      <c r="X246" s="187"/>
      <c r="Y246" s="187"/>
      <c r="Z246" s="187"/>
      <c r="AA246" s="187"/>
      <c r="AB246" s="187"/>
      <c r="AC246" s="187"/>
      <c r="AD246" s="187"/>
      <c r="AE246" s="187"/>
      <c r="AF246" s="187"/>
      <c r="AG246" s="187"/>
      <c r="AH246" s="188"/>
      <c r="AI246" s="189"/>
      <c r="AJ246" s="187"/>
    </row>
    <row r="247" spans="5:36" x14ac:dyDescent="0.3">
      <c r="E247" s="181"/>
      <c r="F247" s="196"/>
      <c r="G247" s="189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8"/>
      <c r="U247" s="189"/>
      <c r="V247" s="187"/>
      <c r="W247" s="187"/>
      <c r="X247" s="187"/>
      <c r="Y247" s="187"/>
      <c r="Z247" s="187"/>
      <c r="AA247" s="187"/>
      <c r="AB247" s="187"/>
      <c r="AC247" s="187"/>
      <c r="AD247" s="187"/>
      <c r="AE247" s="187"/>
      <c r="AF247" s="187"/>
      <c r="AG247" s="187"/>
      <c r="AH247" s="188"/>
      <c r="AI247" s="189"/>
      <c r="AJ247" s="187"/>
    </row>
    <row r="248" spans="5:36" x14ac:dyDescent="0.3">
      <c r="E248" s="181"/>
      <c r="F248" s="196"/>
      <c r="G248" s="189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8"/>
      <c r="U248" s="189"/>
      <c r="V248" s="187"/>
      <c r="W248" s="187"/>
      <c r="X248" s="187"/>
      <c r="Y248" s="187"/>
      <c r="Z248" s="187"/>
      <c r="AA248" s="187"/>
      <c r="AB248" s="187"/>
      <c r="AC248" s="187"/>
      <c r="AD248" s="187"/>
      <c r="AE248" s="187"/>
      <c r="AF248" s="187"/>
      <c r="AG248" s="187"/>
      <c r="AH248" s="188"/>
      <c r="AI248" s="189"/>
      <c r="AJ248" s="187"/>
    </row>
    <row r="249" spans="5:36" x14ac:dyDescent="0.3">
      <c r="E249" s="181"/>
      <c r="F249" s="196"/>
      <c r="G249" s="189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8"/>
      <c r="U249" s="189"/>
      <c r="V249" s="187"/>
      <c r="W249" s="187"/>
      <c r="X249" s="187"/>
      <c r="Y249" s="187"/>
      <c r="Z249" s="187"/>
      <c r="AA249" s="187"/>
      <c r="AB249" s="187"/>
      <c r="AC249" s="187"/>
      <c r="AD249" s="187"/>
      <c r="AE249" s="187"/>
      <c r="AF249" s="187"/>
      <c r="AG249" s="187"/>
      <c r="AH249" s="188"/>
      <c r="AI249" s="189"/>
      <c r="AJ249" s="187"/>
    </row>
    <row r="250" spans="5:36" x14ac:dyDescent="0.3">
      <c r="E250" s="181"/>
      <c r="F250" s="196"/>
      <c r="G250" s="189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8"/>
      <c r="U250" s="189"/>
      <c r="V250" s="187"/>
      <c r="W250" s="187"/>
      <c r="X250" s="187"/>
      <c r="Y250" s="187"/>
      <c r="Z250" s="187"/>
      <c r="AA250" s="187"/>
      <c r="AB250" s="187"/>
      <c r="AC250" s="187"/>
      <c r="AD250" s="187"/>
      <c r="AE250" s="187"/>
      <c r="AF250" s="187"/>
      <c r="AG250" s="187"/>
      <c r="AH250" s="188"/>
      <c r="AI250" s="189"/>
      <c r="AJ250" s="187"/>
    </row>
    <row r="251" spans="5:36" x14ac:dyDescent="0.3">
      <c r="E251" s="181"/>
      <c r="F251" s="196"/>
      <c r="G251" s="189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8"/>
      <c r="U251" s="189"/>
      <c r="V251" s="187"/>
      <c r="W251" s="187"/>
      <c r="X251" s="187"/>
      <c r="Y251" s="187"/>
      <c r="Z251" s="187"/>
      <c r="AA251" s="187"/>
      <c r="AB251" s="187"/>
      <c r="AC251" s="187"/>
      <c r="AD251" s="187"/>
      <c r="AE251" s="187"/>
      <c r="AF251" s="187"/>
      <c r="AG251" s="187"/>
      <c r="AH251" s="188"/>
      <c r="AI251" s="189"/>
      <c r="AJ251" s="187"/>
    </row>
    <row r="252" spans="5:36" x14ac:dyDescent="0.3">
      <c r="E252" s="181"/>
      <c r="F252" s="196"/>
      <c r="G252" s="189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8"/>
      <c r="U252" s="189"/>
      <c r="V252" s="187"/>
      <c r="W252" s="187"/>
      <c r="X252" s="187"/>
      <c r="Y252" s="187"/>
      <c r="Z252" s="187"/>
      <c r="AA252" s="187"/>
      <c r="AB252" s="187"/>
      <c r="AC252" s="187"/>
      <c r="AD252" s="187"/>
      <c r="AE252" s="187"/>
      <c r="AF252" s="187"/>
      <c r="AG252" s="187"/>
      <c r="AH252" s="188"/>
      <c r="AI252" s="189"/>
      <c r="AJ252" s="187"/>
    </row>
    <row r="253" spans="5:36" x14ac:dyDescent="0.3">
      <c r="E253" s="181"/>
      <c r="F253" s="196"/>
      <c r="G253" s="189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8"/>
      <c r="U253" s="189"/>
      <c r="V253" s="187"/>
      <c r="W253" s="187"/>
      <c r="X253" s="187"/>
      <c r="Y253" s="187"/>
      <c r="Z253" s="187"/>
      <c r="AA253" s="187"/>
      <c r="AB253" s="187"/>
      <c r="AC253" s="187"/>
      <c r="AD253" s="187"/>
      <c r="AE253" s="187"/>
      <c r="AF253" s="187"/>
      <c r="AG253" s="187"/>
      <c r="AH253" s="188"/>
      <c r="AI253" s="189"/>
      <c r="AJ253" s="187"/>
    </row>
    <row r="254" spans="5:36" x14ac:dyDescent="0.3">
      <c r="E254" s="181"/>
      <c r="F254" s="196"/>
      <c r="G254" s="189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8"/>
      <c r="U254" s="189"/>
      <c r="V254" s="187"/>
      <c r="W254" s="187"/>
      <c r="X254" s="187"/>
      <c r="Y254" s="187"/>
      <c r="Z254" s="187"/>
      <c r="AA254" s="187"/>
      <c r="AB254" s="187"/>
      <c r="AC254" s="187"/>
      <c r="AD254" s="187"/>
      <c r="AE254" s="187"/>
      <c r="AF254" s="187"/>
      <c r="AG254" s="187"/>
      <c r="AH254" s="188"/>
      <c r="AI254" s="189"/>
      <c r="AJ254" s="187"/>
    </row>
    <row r="255" spans="5:36" x14ac:dyDescent="0.3">
      <c r="E255" s="181"/>
      <c r="F255" s="196"/>
      <c r="G255" s="189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8"/>
      <c r="U255" s="189"/>
      <c r="V255" s="187"/>
      <c r="W255" s="187"/>
      <c r="X255" s="187"/>
      <c r="Y255" s="187"/>
      <c r="Z255" s="187"/>
      <c r="AA255" s="187"/>
      <c r="AB255" s="187"/>
      <c r="AC255" s="187"/>
      <c r="AD255" s="187"/>
      <c r="AE255" s="187"/>
      <c r="AF255" s="187"/>
      <c r="AG255" s="187"/>
      <c r="AH255" s="188"/>
      <c r="AI255" s="189"/>
      <c r="AJ255" s="187"/>
    </row>
    <row r="256" spans="5:36" x14ac:dyDescent="0.3">
      <c r="E256" s="181"/>
      <c r="F256" s="196"/>
      <c r="G256" s="189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8"/>
      <c r="U256" s="189"/>
      <c r="V256" s="187"/>
      <c r="W256" s="187"/>
      <c r="X256" s="187"/>
      <c r="Y256" s="187"/>
      <c r="Z256" s="187"/>
      <c r="AA256" s="187"/>
      <c r="AB256" s="187"/>
      <c r="AC256" s="187"/>
      <c r="AD256" s="187"/>
      <c r="AE256" s="187"/>
      <c r="AF256" s="187"/>
      <c r="AG256" s="187"/>
      <c r="AH256" s="188"/>
      <c r="AI256" s="189"/>
      <c r="AJ256" s="187"/>
    </row>
    <row r="257" spans="5:36" x14ac:dyDescent="0.3">
      <c r="E257" s="181"/>
      <c r="F257" s="196"/>
      <c r="G257" s="189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8"/>
      <c r="U257" s="189"/>
      <c r="V257" s="187"/>
      <c r="W257" s="187"/>
      <c r="X257" s="187"/>
      <c r="Y257" s="187"/>
      <c r="Z257" s="187"/>
      <c r="AA257" s="187"/>
      <c r="AB257" s="187"/>
      <c r="AC257" s="187"/>
      <c r="AD257" s="187"/>
      <c r="AE257" s="187"/>
      <c r="AF257" s="187"/>
      <c r="AG257" s="187"/>
      <c r="AH257" s="188"/>
      <c r="AI257" s="189"/>
      <c r="AJ257" s="187"/>
    </row>
    <row r="258" spans="5:36" x14ac:dyDescent="0.3">
      <c r="E258" s="181"/>
      <c r="F258" s="196"/>
      <c r="G258" s="189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8"/>
      <c r="U258" s="189"/>
      <c r="V258" s="187"/>
      <c r="W258" s="187"/>
      <c r="X258" s="187"/>
      <c r="Y258" s="187"/>
      <c r="Z258" s="187"/>
      <c r="AA258" s="187"/>
      <c r="AB258" s="187"/>
      <c r="AC258" s="187"/>
      <c r="AD258" s="187"/>
      <c r="AE258" s="187"/>
      <c r="AF258" s="187"/>
      <c r="AG258" s="187"/>
      <c r="AH258" s="188"/>
      <c r="AI258" s="189"/>
      <c r="AJ258" s="187"/>
    </row>
    <row r="259" spans="5:36" x14ac:dyDescent="0.3">
      <c r="E259" s="181"/>
      <c r="F259" s="196"/>
      <c r="G259" s="189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8"/>
      <c r="U259" s="189"/>
      <c r="V259" s="187"/>
      <c r="W259" s="187"/>
      <c r="X259" s="187"/>
      <c r="Y259" s="187"/>
      <c r="Z259" s="187"/>
      <c r="AA259" s="187"/>
      <c r="AB259" s="187"/>
      <c r="AC259" s="187"/>
      <c r="AD259" s="187"/>
      <c r="AE259" s="187"/>
      <c r="AF259" s="187"/>
      <c r="AG259" s="187"/>
      <c r="AH259" s="188"/>
      <c r="AI259" s="189"/>
      <c r="AJ259" s="187"/>
    </row>
    <row r="260" spans="5:36" x14ac:dyDescent="0.3">
      <c r="E260" s="181"/>
      <c r="F260" s="196"/>
      <c r="G260" s="189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8"/>
      <c r="U260" s="189"/>
      <c r="V260" s="187"/>
      <c r="W260" s="187"/>
      <c r="X260" s="187"/>
      <c r="Y260" s="187"/>
      <c r="Z260" s="187"/>
      <c r="AA260" s="187"/>
      <c r="AB260" s="187"/>
      <c r="AC260" s="187"/>
      <c r="AD260" s="187"/>
      <c r="AE260" s="187"/>
      <c r="AF260" s="187"/>
      <c r="AG260" s="187"/>
      <c r="AH260" s="188"/>
      <c r="AI260" s="189"/>
      <c r="AJ260" s="187"/>
    </row>
    <row r="261" spans="5:36" x14ac:dyDescent="0.3">
      <c r="E261" s="181"/>
      <c r="F261" s="196"/>
      <c r="G261" s="189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8"/>
      <c r="U261" s="189"/>
      <c r="V261" s="187"/>
      <c r="W261" s="187"/>
      <c r="X261" s="187"/>
      <c r="Y261" s="187"/>
      <c r="Z261" s="187"/>
      <c r="AA261" s="187"/>
      <c r="AB261" s="187"/>
      <c r="AC261" s="187"/>
      <c r="AD261" s="187"/>
      <c r="AE261" s="187"/>
      <c r="AF261" s="187"/>
      <c r="AG261" s="187"/>
      <c r="AH261" s="188"/>
      <c r="AI261" s="189"/>
      <c r="AJ261" s="187"/>
    </row>
    <row r="262" spans="5:36" x14ac:dyDescent="0.3">
      <c r="E262" s="181"/>
      <c r="F262" s="196"/>
      <c r="G262" s="189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8"/>
      <c r="U262" s="189"/>
      <c r="V262" s="187"/>
      <c r="W262" s="187"/>
      <c r="X262" s="187"/>
      <c r="Y262" s="187"/>
      <c r="Z262" s="187"/>
      <c r="AA262" s="187"/>
      <c r="AB262" s="187"/>
      <c r="AC262" s="187"/>
      <c r="AD262" s="187"/>
      <c r="AE262" s="187"/>
      <c r="AF262" s="187"/>
      <c r="AG262" s="187"/>
      <c r="AH262" s="188"/>
      <c r="AI262" s="189"/>
      <c r="AJ262" s="187"/>
    </row>
    <row r="263" spans="5:36" x14ac:dyDescent="0.3">
      <c r="E263" s="181"/>
      <c r="F263" s="196"/>
      <c r="G263" s="189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8"/>
      <c r="U263" s="189"/>
      <c r="V263" s="187"/>
      <c r="W263" s="187"/>
      <c r="X263" s="187"/>
      <c r="Y263" s="187"/>
      <c r="Z263" s="187"/>
      <c r="AA263" s="187"/>
      <c r="AB263" s="187"/>
      <c r="AC263" s="187"/>
      <c r="AD263" s="187"/>
      <c r="AE263" s="187"/>
      <c r="AF263" s="187"/>
      <c r="AG263" s="187"/>
      <c r="AH263" s="188"/>
      <c r="AI263" s="189"/>
      <c r="AJ263" s="187"/>
    </row>
    <row r="264" spans="5:36" x14ac:dyDescent="0.3">
      <c r="E264" s="181"/>
      <c r="F264" s="196"/>
      <c r="G264" s="189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8"/>
      <c r="U264" s="189"/>
      <c r="V264" s="187"/>
      <c r="W264" s="187"/>
      <c r="X264" s="187"/>
      <c r="Y264" s="187"/>
      <c r="Z264" s="187"/>
      <c r="AA264" s="187"/>
      <c r="AB264" s="187"/>
      <c r="AC264" s="187"/>
      <c r="AD264" s="187"/>
      <c r="AE264" s="187"/>
      <c r="AF264" s="187"/>
      <c r="AG264" s="187"/>
      <c r="AH264" s="188"/>
      <c r="AI264" s="189"/>
      <c r="AJ264" s="187"/>
    </row>
    <row r="265" spans="5:36" x14ac:dyDescent="0.3">
      <c r="E265" s="181"/>
      <c r="F265" s="196"/>
      <c r="G265" s="189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8"/>
      <c r="U265" s="189"/>
      <c r="V265" s="187"/>
      <c r="W265" s="187"/>
      <c r="X265" s="187"/>
      <c r="Y265" s="187"/>
      <c r="Z265" s="187"/>
      <c r="AA265" s="187"/>
      <c r="AB265" s="187"/>
      <c r="AC265" s="187"/>
      <c r="AD265" s="187"/>
      <c r="AE265" s="187"/>
      <c r="AF265" s="187"/>
      <c r="AG265" s="187"/>
      <c r="AH265" s="188"/>
      <c r="AI265" s="189"/>
      <c r="AJ265" s="187"/>
    </row>
    <row r="266" spans="5:36" x14ac:dyDescent="0.3">
      <c r="E266" s="181"/>
      <c r="F266" s="196"/>
      <c r="G266" s="189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8"/>
      <c r="U266" s="189"/>
      <c r="V266" s="187"/>
      <c r="W266" s="187"/>
      <c r="X266" s="187"/>
      <c r="Y266" s="187"/>
      <c r="Z266" s="187"/>
      <c r="AA266" s="187"/>
      <c r="AB266" s="187"/>
      <c r="AC266" s="187"/>
      <c r="AD266" s="187"/>
      <c r="AE266" s="187"/>
      <c r="AF266" s="187"/>
      <c r="AG266" s="187"/>
      <c r="AH266" s="188"/>
      <c r="AI266" s="189"/>
      <c r="AJ266" s="187"/>
    </row>
    <row r="267" spans="5:36" x14ac:dyDescent="0.3">
      <c r="E267" s="181"/>
      <c r="F267" s="196"/>
      <c r="G267" s="189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8"/>
      <c r="U267" s="189"/>
      <c r="V267" s="187"/>
      <c r="W267" s="187"/>
      <c r="X267" s="187"/>
      <c r="Y267" s="187"/>
      <c r="Z267" s="187"/>
      <c r="AA267" s="187"/>
      <c r="AB267" s="187"/>
      <c r="AC267" s="187"/>
      <c r="AD267" s="187"/>
      <c r="AE267" s="187"/>
      <c r="AF267" s="187"/>
      <c r="AG267" s="187"/>
      <c r="AH267" s="188"/>
      <c r="AI267" s="189"/>
      <c r="AJ267" s="187"/>
    </row>
    <row r="268" spans="5:36" x14ac:dyDescent="0.3">
      <c r="E268" s="181"/>
      <c r="F268" s="196"/>
      <c r="G268" s="189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8"/>
      <c r="U268" s="189"/>
      <c r="V268" s="187"/>
      <c r="W268" s="187"/>
      <c r="X268" s="187"/>
      <c r="Y268" s="187"/>
      <c r="Z268" s="187"/>
      <c r="AA268" s="187"/>
      <c r="AB268" s="187"/>
      <c r="AC268" s="187"/>
      <c r="AD268" s="187"/>
      <c r="AE268" s="187"/>
      <c r="AF268" s="187"/>
      <c r="AG268" s="187"/>
      <c r="AH268" s="188"/>
      <c r="AI268" s="189"/>
      <c r="AJ268" s="187"/>
    </row>
    <row r="269" spans="5:36" x14ac:dyDescent="0.3">
      <c r="E269" s="181"/>
      <c r="F269" s="196"/>
      <c r="G269" s="189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8"/>
      <c r="U269" s="189"/>
      <c r="V269" s="187"/>
      <c r="W269" s="187"/>
      <c r="X269" s="187"/>
      <c r="Y269" s="187"/>
      <c r="Z269" s="187"/>
      <c r="AA269" s="187"/>
      <c r="AB269" s="187"/>
      <c r="AC269" s="187"/>
      <c r="AD269" s="187"/>
      <c r="AE269" s="187"/>
      <c r="AF269" s="187"/>
      <c r="AG269" s="187"/>
      <c r="AH269" s="188"/>
      <c r="AI269" s="189"/>
      <c r="AJ269" s="187"/>
    </row>
    <row r="270" spans="5:36" x14ac:dyDescent="0.3">
      <c r="E270" s="181"/>
      <c r="F270" s="196"/>
      <c r="G270" s="189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8"/>
      <c r="U270" s="189"/>
      <c r="V270" s="187"/>
      <c r="W270" s="187"/>
      <c r="X270" s="187"/>
      <c r="Y270" s="187"/>
      <c r="Z270" s="187"/>
      <c r="AA270" s="187"/>
      <c r="AB270" s="187"/>
      <c r="AC270" s="187"/>
      <c r="AD270" s="187"/>
      <c r="AE270" s="187"/>
      <c r="AF270" s="187"/>
      <c r="AG270" s="187"/>
      <c r="AH270" s="188"/>
      <c r="AI270" s="189"/>
      <c r="AJ270" s="187"/>
    </row>
    <row r="271" spans="5:36" x14ac:dyDescent="0.3">
      <c r="E271" s="181"/>
      <c r="F271" s="196"/>
      <c r="G271" s="189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8"/>
      <c r="U271" s="189"/>
      <c r="V271" s="187"/>
      <c r="W271" s="187"/>
      <c r="X271" s="187"/>
      <c r="Y271" s="187"/>
      <c r="Z271" s="187"/>
      <c r="AA271" s="187"/>
      <c r="AB271" s="187"/>
      <c r="AC271" s="187"/>
      <c r="AD271" s="187"/>
      <c r="AE271" s="187"/>
      <c r="AF271" s="187"/>
      <c r="AG271" s="187"/>
      <c r="AH271" s="188"/>
      <c r="AI271" s="189"/>
      <c r="AJ271" s="187"/>
    </row>
    <row r="272" spans="5:36" x14ac:dyDescent="0.3">
      <c r="E272" s="181"/>
      <c r="F272" s="196"/>
      <c r="G272" s="189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8"/>
      <c r="U272" s="189"/>
      <c r="V272" s="187"/>
      <c r="W272" s="187"/>
      <c r="X272" s="187"/>
      <c r="Y272" s="187"/>
      <c r="Z272" s="187"/>
      <c r="AA272" s="187"/>
      <c r="AB272" s="187"/>
      <c r="AC272" s="187"/>
      <c r="AD272" s="187"/>
      <c r="AE272" s="187"/>
      <c r="AF272" s="187"/>
      <c r="AG272" s="187"/>
      <c r="AH272" s="188"/>
      <c r="AI272" s="189"/>
      <c r="AJ272" s="187"/>
    </row>
    <row r="273" spans="5:36" x14ac:dyDescent="0.3">
      <c r="E273" s="181"/>
      <c r="F273" s="196"/>
      <c r="G273" s="189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8"/>
      <c r="U273" s="189"/>
      <c r="V273" s="187"/>
      <c r="W273" s="187"/>
      <c r="X273" s="187"/>
      <c r="Y273" s="187"/>
      <c r="Z273" s="187"/>
      <c r="AA273" s="187"/>
      <c r="AB273" s="187"/>
      <c r="AC273" s="187"/>
      <c r="AD273" s="187"/>
      <c r="AE273" s="187"/>
      <c r="AF273" s="187"/>
      <c r="AG273" s="187"/>
      <c r="AH273" s="188"/>
      <c r="AI273" s="189"/>
      <c r="AJ273" s="187"/>
    </row>
    <row r="274" spans="5:36" x14ac:dyDescent="0.3">
      <c r="E274" s="181"/>
      <c r="F274" s="196"/>
      <c r="G274" s="189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8"/>
      <c r="U274" s="189"/>
      <c r="V274" s="187"/>
      <c r="W274" s="187"/>
      <c r="X274" s="187"/>
      <c r="Y274" s="187"/>
      <c r="Z274" s="187"/>
      <c r="AA274" s="187"/>
      <c r="AB274" s="187"/>
      <c r="AC274" s="187"/>
      <c r="AD274" s="187"/>
      <c r="AE274" s="187"/>
      <c r="AF274" s="187"/>
      <c r="AG274" s="187"/>
      <c r="AH274" s="188"/>
      <c r="AI274" s="189"/>
      <c r="AJ274" s="187"/>
    </row>
    <row r="275" spans="5:36" x14ac:dyDescent="0.3">
      <c r="E275" s="181"/>
      <c r="F275" s="196"/>
      <c r="G275" s="189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8"/>
      <c r="U275" s="189"/>
      <c r="V275" s="187"/>
      <c r="W275" s="187"/>
      <c r="X275" s="187"/>
      <c r="Y275" s="187"/>
      <c r="Z275" s="187"/>
      <c r="AA275" s="187"/>
      <c r="AB275" s="187"/>
      <c r="AC275" s="187"/>
      <c r="AD275" s="187"/>
      <c r="AE275" s="187"/>
      <c r="AF275" s="187"/>
      <c r="AG275" s="187"/>
      <c r="AH275" s="188"/>
      <c r="AI275" s="189"/>
      <c r="AJ275" s="187"/>
    </row>
    <row r="276" spans="5:36" x14ac:dyDescent="0.3">
      <c r="E276" s="181"/>
      <c r="F276" s="196"/>
      <c r="G276" s="189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8"/>
      <c r="U276" s="189"/>
      <c r="V276" s="187"/>
      <c r="W276" s="187"/>
      <c r="X276" s="187"/>
      <c r="Y276" s="187"/>
      <c r="Z276" s="187"/>
      <c r="AA276" s="187"/>
      <c r="AB276" s="187"/>
      <c r="AC276" s="187"/>
      <c r="AD276" s="187"/>
      <c r="AE276" s="187"/>
      <c r="AF276" s="187"/>
      <c r="AG276" s="187"/>
      <c r="AH276" s="188"/>
      <c r="AI276" s="189"/>
      <c r="AJ276" s="187"/>
    </row>
    <row r="277" spans="5:36" x14ac:dyDescent="0.3">
      <c r="E277" s="181"/>
      <c r="F277" s="196"/>
      <c r="G277" s="189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8"/>
      <c r="U277" s="189"/>
      <c r="V277" s="187"/>
      <c r="W277" s="187"/>
      <c r="X277" s="187"/>
      <c r="Y277" s="187"/>
      <c r="Z277" s="187"/>
      <c r="AA277" s="187"/>
      <c r="AB277" s="187"/>
      <c r="AC277" s="187"/>
      <c r="AD277" s="187"/>
      <c r="AE277" s="187"/>
      <c r="AF277" s="187"/>
      <c r="AG277" s="187"/>
      <c r="AH277" s="188"/>
      <c r="AI277" s="189"/>
      <c r="AJ277" s="187"/>
    </row>
    <row r="278" spans="5:36" x14ac:dyDescent="0.3">
      <c r="E278" s="181"/>
      <c r="F278" s="196"/>
      <c r="G278" s="189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8"/>
      <c r="U278" s="189"/>
      <c r="V278" s="187"/>
      <c r="W278" s="187"/>
      <c r="X278" s="187"/>
      <c r="Y278" s="187"/>
      <c r="Z278" s="187"/>
      <c r="AA278" s="187"/>
      <c r="AB278" s="187"/>
      <c r="AC278" s="187"/>
      <c r="AD278" s="187"/>
      <c r="AE278" s="187"/>
      <c r="AF278" s="187"/>
      <c r="AG278" s="187"/>
      <c r="AH278" s="188"/>
      <c r="AI278" s="189"/>
      <c r="AJ278" s="187"/>
    </row>
    <row r="279" spans="5:36" x14ac:dyDescent="0.3">
      <c r="E279" s="181"/>
      <c r="F279" s="196"/>
      <c r="G279" s="189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8"/>
      <c r="U279" s="189"/>
      <c r="V279" s="187"/>
      <c r="W279" s="187"/>
      <c r="X279" s="187"/>
      <c r="Y279" s="187"/>
      <c r="Z279" s="187"/>
      <c r="AA279" s="187"/>
      <c r="AB279" s="187"/>
      <c r="AC279" s="187"/>
      <c r="AD279" s="187"/>
      <c r="AE279" s="187"/>
      <c r="AF279" s="187"/>
      <c r="AG279" s="187"/>
      <c r="AH279" s="188"/>
      <c r="AI279" s="189"/>
      <c r="AJ279" s="187"/>
    </row>
    <row r="280" spans="5:36" x14ac:dyDescent="0.3">
      <c r="E280" s="181"/>
      <c r="F280" s="196"/>
      <c r="G280" s="189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8"/>
      <c r="U280" s="189"/>
      <c r="V280" s="187"/>
      <c r="W280" s="187"/>
      <c r="X280" s="187"/>
      <c r="Y280" s="187"/>
      <c r="Z280" s="187"/>
      <c r="AA280" s="187"/>
      <c r="AB280" s="187"/>
      <c r="AC280" s="187"/>
      <c r="AD280" s="187"/>
      <c r="AE280" s="187"/>
      <c r="AF280" s="187"/>
      <c r="AG280" s="187"/>
      <c r="AH280" s="188"/>
      <c r="AI280" s="189"/>
      <c r="AJ280" s="187"/>
    </row>
    <row r="281" spans="5:36" x14ac:dyDescent="0.3">
      <c r="E281" s="181"/>
      <c r="F281" s="196"/>
      <c r="G281" s="189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8"/>
      <c r="U281" s="189"/>
      <c r="V281" s="187"/>
      <c r="W281" s="187"/>
      <c r="X281" s="187"/>
      <c r="Y281" s="187"/>
      <c r="Z281" s="187"/>
      <c r="AA281" s="187"/>
      <c r="AB281" s="187"/>
      <c r="AC281" s="187"/>
      <c r="AD281" s="187"/>
      <c r="AE281" s="187"/>
      <c r="AF281" s="187"/>
      <c r="AG281" s="187"/>
      <c r="AH281" s="188"/>
      <c r="AI281" s="189"/>
      <c r="AJ281" s="187"/>
    </row>
    <row r="282" spans="5:36" x14ac:dyDescent="0.3">
      <c r="E282" s="181"/>
      <c r="F282" s="196"/>
      <c r="G282" s="189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8"/>
      <c r="U282" s="189"/>
      <c r="V282" s="187"/>
      <c r="W282" s="187"/>
      <c r="X282" s="187"/>
      <c r="Y282" s="187"/>
      <c r="Z282" s="187"/>
      <c r="AA282" s="187"/>
      <c r="AB282" s="187"/>
      <c r="AC282" s="187"/>
      <c r="AD282" s="187"/>
      <c r="AE282" s="187"/>
      <c r="AF282" s="187"/>
      <c r="AG282" s="187"/>
      <c r="AH282" s="188"/>
      <c r="AI282" s="189"/>
      <c r="AJ282" s="187"/>
    </row>
    <row r="283" spans="5:36" x14ac:dyDescent="0.3">
      <c r="E283" s="181"/>
      <c r="F283" s="196"/>
      <c r="G283" s="189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8"/>
      <c r="U283" s="189"/>
      <c r="V283" s="187"/>
      <c r="W283" s="187"/>
      <c r="X283" s="187"/>
      <c r="Y283" s="187"/>
      <c r="Z283" s="187"/>
      <c r="AA283" s="187"/>
      <c r="AB283" s="187"/>
      <c r="AC283" s="187"/>
      <c r="AD283" s="187"/>
      <c r="AE283" s="187"/>
      <c r="AF283" s="187"/>
      <c r="AG283" s="187"/>
      <c r="AH283" s="188"/>
      <c r="AI283" s="189"/>
      <c r="AJ283" s="187"/>
    </row>
    <row r="284" spans="5:36" x14ac:dyDescent="0.3">
      <c r="E284" s="181"/>
      <c r="F284" s="196"/>
      <c r="G284" s="189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8"/>
      <c r="U284" s="189"/>
      <c r="V284" s="187"/>
      <c r="W284" s="187"/>
      <c r="X284" s="187"/>
      <c r="Y284" s="187"/>
      <c r="Z284" s="187"/>
      <c r="AA284" s="187"/>
      <c r="AB284" s="187"/>
      <c r="AC284" s="187"/>
      <c r="AD284" s="187"/>
      <c r="AE284" s="187"/>
      <c r="AF284" s="187"/>
      <c r="AG284" s="187"/>
      <c r="AH284" s="188"/>
      <c r="AI284" s="189"/>
      <c r="AJ284" s="187"/>
    </row>
    <row r="285" spans="5:36" x14ac:dyDescent="0.3">
      <c r="E285" s="181"/>
      <c r="F285" s="196"/>
      <c r="G285" s="189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8"/>
      <c r="U285" s="189"/>
      <c r="V285" s="187"/>
      <c r="W285" s="187"/>
      <c r="X285" s="187"/>
      <c r="Y285" s="187"/>
      <c r="Z285" s="187"/>
      <c r="AA285" s="187"/>
      <c r="AB285" s="187"/>
      <c r="AC285" s="187"/>
      <c r="AD285" s="187"/>
      <c r="AE285" s="187"/>
      <c r="AF285" s="187"/>
      <c r="AG285" s="187"/>
      <c r="AH285" s="188"/>
      <c r="AI285" s="189"/>
      <c r="AJ285" s="187"/>
    </row>
    <row r="286" spans="5:36" x14ac:dyDescent="0.3">
      <c r="E286" s="181"/>
      <c r="F286" s="196"/>
      <c r="G286" s="189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8"/>
      <c r="U286" s="189"/>
      <c r="V286" s="187"/>
      <c r="W286" s="187"/>
      <c r="X286" s="187"/>
      <c r="Y286" s="187"/>
      <c r="Z286" s="187"/>
      <c r="AA286" s="187"/>
      <c r="AB286" s="187"/>
      <c r="AC286" s="187"/>
      <c r="AD286" s="187"/>
      <c r="AE286" s="187"/>
      <c r="AF286" s="187"/>
      <c r="AG286" s="187"/>
      <c r="AH286" s="188"/>
      <c r="AI286" s="189"/>
      <c r="AJ286" s="187"/>
    </row>
    <row r="287" spans="5:36" x14ac:dyDescent="0.3">
      <c r="E287" s="181"/>
      <c r="F287" s="196"/>
      <c r="G287" s="189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8"/>
      <c r="U287" s="189"/>
      <c r="V287" s="187"/>
      <c r="W287" s="187"/>
      <c r="X287" s="187"/>
      <c r="Y287" s="187"/>
      <c r="Z287" s="187"/>
      <c r="AA287" s="187"/>
      <c r="AB287" s="187"/>
      <c r="AC287" s="187"/>
      <c r="AD287" s="187"/>
      <c r="AE287" s="187"/>
      <c r="AF287" s="187"/>
      <c r="AG287" s="187"/>
      <c r="AH287" s="188"/>
      <c r="AI287" s="189"/>
      <c r="AJ287" s="187"/>
    </row>
    <row r="288" spans="5:36" x14ac:dyDescent="0.3">
      <c r="E288" s="181"/>
      <c r="F288" s="196"/>
      <c r="G288" s="189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8"/>
      <c r="U288" s="189"/>
      <c r="V288" s="187"/>
      <c r="W288" s="187"/>
      <c r="X288" s="187"/>
      <c r="Y288" s="187"/>
      <c r="Z288" s="187"/>
      <c r="AA288" s="187"/>
      <c r="AB288" s="187"/>
      <c r="AC288" s="187"/>
      <c r="AD288" s="187"/>
      <c r="AE288" s="187"/>
      <c r="AF288" s="187"/>
      <c r="AG288" s="187"/>
      <c r="AH288" s="188"/>
      <c r="AI288" s="189"/>
      <c r="AJ288" s="187"/>
    </row>
    <row r="289" spans="5:36" x14ac:dyDescent="0.3">
      <c r="E289" s="181"/>
      <c r="F289" s="196"/>
      <c r="G289" s="189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8"/>
      <c r="U289" s="189"/>
      <c r="V289" s="187"/>
      <c r="W289" s="187"/>
      <c r="X289" s="187"/>
      <c r="Y289" s="187"/>
      <c r="Z289" s="187"/>
      <c r="AA289" s="187"/>
      <c r="AB289" s="187"/>
      <c r="AC289" s="187"/>
      <c r="AD289" s="187"/>
      <c r="AE289" s="187"/>
      <c r="AF289" s="187"/>
      <c r="AG289" s="187"/>
      <c r="AH289" s="188"/>
      <c r="AI289" s="189"/>
      <c r="AJ289" s="187"/>
    </row>
    <row r="290" spans="5:36" x14ac:dyDescent="0.3">
      <c r="E290" s="181"/>
      <c r="F290" s="196"/>
      <c r="G290" s="189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8"/>
      <c r="U290" s="189"/>
      <c r="V290" s="187"/>
      <c r="W290" s="187"/>
      <c r="X290" s="187"/>
      <c r="Y290" s="187"/>
      <c r="Z290" s="187"/>
      <c r="AA290" s="187"/>
      <c r="AB290" s="187"/>
      <c r="AC290" s="187"/>
      <c r="AD290" s="187"/>
      <c r="AE290" s="187"/>
      <c r="AF290" s="187"/>
      <c r="AG290" s="187"/>
      <c r="AH290" s="188"/>
      <c r="AI290" s="189"/>
      <c r="AJ290" s="187"/>
    </row>
    <row r="291" spans="5:36" x14ac:dyDescent="0.3">
      <c r="E291" s="181"/>
      <c r="F291" s="196"/>
      <c r="G291" s="189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8"/>
      <c r="U291" s="189"/>
      <c r="V291" s="187"/>
      <c r="W291" s="187"/>
      <c r="X291" s="187"/>
      <c r="Y291" s="187"/>
      <c r="Z291" s="187"/>
      <c r="AA291" s="187"/>
      <c r="AB291" s="187"/>
      <c r="AC291" s="187"/>
      <c r="AD291" s="187"/>
      <c r="AE291" s="187"/>
      <c r="AF291" s="187"/>
      <c r="AG291" s="187"/>
      <c r="AH291" s="188"/>
      <c r="AI291" s="189"/>
      <c r="AJ291" s="187"/>
    </row>
    <row r="292" spans="5:36" x14ac:dyDescent="0.3">
      <c r="E292" s="181"/>
      <c r="F292" s="196"/>
      <c r="G292" s="189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8"/>
      <c r="U292" s="189"/>
      <c r="V292" s="187"/>
      <c r="W292" s="187"/>
      <c r="X292" s="187"/>
      <c r="Y292" s="187"/>
      <c r="Z292" s="187"/>
      <c r="AA292" s="187"/>
      <c r="AB292" s="187"/>
      <c r="AC292" s="187"/>
      <c r="AD292" s="187"/>
      <c r="AE292" s="187"/>
      <c r="AF292" s="187"/>
      <c r="AG292" s="187"/>
      <c r="AH292" s="188"/>
      <c r="AI292" s="189"/>
      <c r="AJ292" s="187"/>
    </row>
    <row r="293" spans="5:36" x14ac:dyDescent="0.3">
      <c r="E293" s="181"/>
      <c r="F293" s="196"/>
      <c r="G293" s="189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8"/>
      <c r="U293" s="189"/>
      <c r="V293" s="187"/>
      <c r="W293" s="187"/>
      <c r="X293" s="187"/>
      <c r="Y293" s="187"/>
      <c r="Z293" s="187"/>
      <c r="AA293" s="187"/>
      <c r="AB293" s="187"/>
      <c r="AC293" s="187"/>
      <c r="AD293" s="187"/>
      <c r="AE293" s="187"/>
      <c r="AF293" s="187"/>
      <c r="AG293" s="187"/>
      <c r="AH293" s="188"/>
      <c r="AI293" s="189"/>
      <c r="AJ293" s="187"/>
    </row>
    <row r="294" spans="5:36" x14ac:dyDescent="0.3">
      <c r="E294" s="181"/>
      <c r="F294" s="196"/>
      <c r="G294" s="189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8"/>
      <c r="U294" s="189"/>
      <c r="V294" s="187"/>
      <c r="W294" s="187"/>
      <c r="X294" s="187"/>
      <c r="Y294" s="187"/>
      <c r="Z294" s="187"/>
      <c r="AA294" s="187"/>
      <c r="AB294" s="187"/>
      <c r="AC294" s="187"/>
      <c r="AD294" s="187"/>
      <c r="AE294" s="187"/>
      <c r="AF294" s="187"/>
      <c r="AG294" s="187"/>
      <c r="AH294" s="188"/>
      <c r="AI294" s="189"/>
      <c r="AJ294" s="187"/>
    </row>
    <row r="295" spans="5:36" x14ac:dyDescent="0.3">
      <c r="E295" s="181"/>
      <c r="F295" s="196"/>
      <c r="G295" s="189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8"/>
      <c r="U295" s="189"/>
      <c r="V295" s="187"/>
      <c r="W295" s="187"/>
      <c r="X295" s="187"/>
      <c r="Y295" s="187"/>
      <c r="Z295" s="187"/>
      <c r="AA295" s="187"/>
      <c r="AB295" s="187"/>
      <c r="AC295" s="187"/>
      <c r="AD295" s="187"/>
      <c r="AE295" s="187"/>
      <c r="AF295" s="187"/>
      <c r="AG295" s="187"/>
      <c r="AH295" s="188"/>
      <c r="AI295" s="189"/>
      <c r="AJ295" s="187"/>
    </row>
    <row r="296" spans="5:36" x14ac:dyDescent="0.3">
      <c r="E296" s="181"/>
      <c r="F296" s="196"/>
      <c r="G296" s="189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8"/>
      <c r="U296" s="189"/>
      <c r="V296" s="187"/>
      <c r="W296" s="187"/>
      <c r="X296" s="187"/>
      <c r="Y296" s="187"/>
      <c r="Z296" s="187"/>
      <c r="AA296" s="187"/>
      <c r="AB296" s="187"/>
      <c r="AC296" s="187"/>
      <c r="AD296" s="187"/>
      <c r="AE296" s="187"/>
      <c r="AF296" s="187"/>
      <c r="AG296" s="187"/>
      <c r="AH296" s="188"/>
      <c r="AI296" s="189"/>
      <c r="AJ296" s="187"/>
    </row>
    <row r="297" spans="5:36" x14ac:dyDescent="0.3">
      <c r="E297" s="181"/>
      <c r="F297" s="196"/>
      <c r="G297" s="189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8"/>
      <c r="U297" s="189"/>
      <c r="V297" s="187"/>
      <c r="W297" s="187"/>
      <c r="X297" s="187"/>
      <c r="Y297" s="187"/>
      <c r="Z297" s="187"/>
      <c r="AA297" s="187"/>
      <c r="AB297" s="187"/>
      <c r="AC297" s="187"/>
      <c r="AD297" s="187"/>
      <c r="AE297" s="187"/>
      <c r="AF297" s="187"/>
      <c r="AG297" s="187"/>
      <c r="AH297" s="188"/>
      <c r="AI297" s="189"/>
      <c r="AJ297" s="187"/>
    </row>
    <row r="298" spans="5:36" x14ac:dyDescent="0.3">
      <c r="E298" s="181"/>
      <c r="F298" s="196"/>
      <c r="G298" s="189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8"/>
      <c r="U298" s="189"/>
      <c r="V298" s="187"/>
      <c r="W298" s="187"/>
      <c r="X298" s="187"/>
      <c r="Y298" s="187"/>
      <c r="Z298" s="187"/>
      <c r="AA298" s="187"/>
      <c r="AB298" s="187"/>
      <c r="AC298" s="187"/>
      <c r="AD298" s="187"/>
      <c r="AE298" s="187"/>
      <c r="AF298" s="187"/>
      <c r="AG298" s="187"/>
      <c r="AH298" s="188"/>
      <c r="AI298" s="189"/>
      <c r="AJ298" s="187"/>
    </row>
    <row r="299" spans="5:36" x14ac:dyDescent="0.3">
      <c r="E299" s="181"/>
      <c r="F299" s="196"/>
      <c r="G299" s="189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8"/>
      <c r="U299" s="189"/>
      <c r="V299" s="187"/>
      <c r="W299" s="187"/>
      <c r="X299" s="187"/>
      <c r="Y299" s="187"/>
      <c r="Z299" s="187"/>
      <c r="AA299" s="187"/>
      <c r="AB299" s="187"/>
      <c r="AC299" s="187"/>
      <c r="AD299" s="187"/>
      <c r="AE299" s="187"/>
      <c r="AF299" s="187"/>
      <c r="AG299" s="187"/>
      <c r="AH299" s="188"/>
      <c r="AI299" s="189"/>
      <c r="AJ299" s="187"/>
    </row>
    <row r="300" spans="5:36" x14ac:dyDescent="0.3">
      <c r="E300" s="181"/>
      <c r="F300" s="196"/>
      <c r="G300" s="189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8"/>
      <c r="U300" s="189"/>
      <c r="V300" s="187"/>
      <c r="W300" s="187"/>
      <c r="X300" s="187"/>
      <c r="Y300" s="187"/>
      <c r="Z300" s="187"/>
      <c r="AA300" s="187"/>
      <c r="AB300" s="187"/>
      <c r="AC300" s="187"/>
      <c r="AD300" s="187"/>
      <c r="AE300" s="187"/>
      <c r="AF300" s="187"/>
      <c r="AG300" s="187"/>
      <c r="AH300" s="188"/>
      <c r="AI300" s="189"/>
      <c r="AJ300" s="187"/>
    </row>
  </sheetData>
  <conditionalFormatting sqref="E1:F1048576">
    <cfRule type="expression" dxfId="6" priority="2">
      <formula>($E1="Recursos Externos ")</formula>
    </cfRule>
  </conditionalFormatting>
  <conditionalFormatting sqref="E1:BN1048576">
    <cfRule type="expression" dxfId="5" priority="1">
      <formula>$E1=" "</formula>
    </cfRule>
    <cfRule type="expression" dxfId="4" priority="4">
      <formula>($E1="Total Recursos Internos")*(E$9&lt;&gt;"")</formula>
    </cfRule>
    <cfRule type="expression" dxfId="3" priority="5">
      <formula>($E1="Total Recursos Externos")*(E$9&lt;&gt;"")</formula>
    </cfRule>
    <cfRule type="expression" dxfId="2" priority="6">
      <formula>($E1="Total Recursos")*(E$9&lt;&gt;"")</formula>
    </cfRule>
    <cfRule type="expression" dxfId="1" priority="8">
      <formula>$E1=""</formula>
    </cfRule>
  </conditionalFormatting>
  <conditionalFormatting sqref="H1:BN1048576">
    <cfRule type="expression" dxfId="0" priority="3">
      <formula>($E1="Recursos Externos ")*(H$9&lt;&gt;"")</formula>
    </cfRule>
  </conditionalFormatting>
  <dataValidations count="1">
    <dataValidation type="list" allowBlank="1" showInputMessage="1" showErrorMessage="1" sqref="E2:F2" xr:uid="{55292DF2-6F29-4E9B-AF44-68AA8D14E964}">
      <formula1>_xlfn.ANCHORARRAY($A$2)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6315C5A-0439-430D-B423-3FEEA16F9D7E}">
          <x14:formula1>
            <xm:f>_xlfn.ANCHORARRAY(Hoja2!$P$5)</xm:f>
          </x14:formula1>
          <xm:sqref>F4</xm:sqref>
        </x14:dataValidation>
        <x14:dataValidation type="list" allowBlank="1" showInputMessage="1" showErrorMessage="1" xr:uid="{2256421F-BABF-43E3-B349-4237CD8EBB73}">
          <x14:formula1>
            <xm:f>_xlfn.ANCHORARRAY(Hoja2!$U$5)</xm:f>
          </x14:formula1>
          <xm:sqref>E4</xm:sqref>
        </x14:dataValidation>
        <x14:dataValidation type="list" allowBlank="1" showInputMessage="1" showErrorMessage="1" xr:uid="{45AD875C-6DE5-486C-9359-C36AAFDB57DA}">
          <x14:formula1>
            <xm:f>_xlfn.ANCHORARRAY(Hoja2!$T$5)</xm:f>
          </x14:formula1>
          <xm:sqref>E3</xm:sqref>
        </x14:dataValidation>
        <x14:dataValidation type="list" allowBlank="1" showInputMessage="1" showErrorMessage="1" xr:uid="{1C769474-EB39-4A6A-810A-8E047635F3A3}">
          <x14:formula1>
            <xm:f>_xlfn.ANCHORARRAY(Hoja2!$O$5)</xm:f>
          </x14:formula1>
          <xm:sqref>F3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Resumen</vt:lpstr>
      <vt:lpstr>Global</vt:lpstr>
      <vt:lpstr>BD</vt:lpstr>
      <vt:lpstr>BDCF</vt:lpstr>
      <vt:lpstr>BDCF Histórico</vt:lpstr>
      <vt:lpstr>Hoja6</vt:lpstr>
      <vt:lpstr>Equivalencias</vt:lpstr>
      <vt:lpstr>INDICADORES CLIENTES</vt:lpstr>
      <vt:lpstr>INDICADORES RECURSOS</vt:lpstr>
      <vt:lpstr>GRAFICAS CLIENTE</vt:lpstr>
      <vt:lpstr>Gráfica por Recurso</vt:lpstr>
      <vt:lpstr>IND PERFIL</vt:lpstr>
      <vt:lpstr>Hoja2</vt:lpstr>
      <vt:lpstr>Hoja1</vt:lpstr>
      <vt:lpstr>Proyecto</vt:lpstr>
      <vt:lpstr>Por Proyectos - Actividades</vt:lpstr>
      <vt:lpstr>Por Proyectos - Recursos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Mendoza</dc:creator>
  <cp:lastModifiedBy>Daniel Mendoza Garza</cp:lastModifiedBy>
  <dcterms:created xsi:type="dcterms:W3CDTF">2022-03-02T23:04:12Z</dcterms:created>
  <dcterms:modified xsi:type="dcterms:W3CDTF">2026-03-11T23:03:31Z</dcterms:modified>
</cp:coreProperties>
</file>